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drawings/drawing6.xml" ContentType="application/vnd.openxmlformats-officedocument.drawing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omments1.xml" ContentType="application/vnd.openxmlformats-officedocument.spreadsheetml.comments+xml"/>
  <Override PartName="/xl/drawings/drawing7.xml" ContentType="application/vnd.openxmlformats-officedocument.drawing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drawings/drawing8.xml" ContentType="application/vnd.openxmlformats-officedocument.drawing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drawings/drawing9.xml" ContentType="application/vnd.openxmlformats-officedocument.drawing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drawings/drawing10.xml" ContentType="application/vnd.openxmlformats-officedocument.drawing+xml"/>
  <Override PartName="/xl/tables/table17.xml" ContentType="application/vnd.openxmlformats-officedocument.spreadsheetml.table+xml"/>
  <Override PartName="/xl/drawings/drawing11.xml" ContentType="application/vnd.openxmlformats-officedocument.drawing+xml"/>
  <Override PartName="/xl/tables/table18.xml" ContentType="application/vnd.openxmlformats-officedocument.spreadsheetml.table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codeName="ThisWorkbook" defaultThemeVersion="124226"/>
  <bookViews>
    <workbookView xWindow="360" yWindow="3600" windowWidth="14880" windowHeight="4515" tabRatio="1000" activeTab="1"/>
  </bookViews>
  <sheets>
    <sheet name="SISTEMATIZACION" sheetId="9" r:id="rId1"/>
    <sheet name="AUTANA" sheetId="3" r:id="rId2"/>
    <sheet name="INVETARIO" sheetId="1" r:id="rId3"/>
    <sheet name="ATABAPO" sheetId="4" r:id="rId4"/>
    <sheet name="RIO NEGRO" sheetId="14" r:id="rId5"/>
    <sheet name="ALTO PARIMA" sheetId="5" r:id="rId6"/>
    <sheet name="COA" sheetId="15" r:id="rId7"/>
    <sheet name="DISTRITO MOTOR" sheetId="6" r:id="rId8"/>
    <sheet name="ALMACEN" sheetId="8" r:id="rId9"/>
    <sheet name="SALIDAS" sheetId="11" r:id="rId10"/>
    <sheet name="ENTRADAS" sheetId="10" r:id="rId11"/>
    <sheet name="MEDICAMENTOS VENCIDOS " sheetId="13" r:id="rId12"/>
    <sheet name="FARMA-MOVIL" sheetId="16" r:id="rId13"/>
    <sheet name="Hoja2" sheetId="18" r:id="rId14"/>
  </sheets>
  <externalReferences>
    <externalReference r:id="rId15"/>
  </externalReferences>
  <definedNames>
    <definedName name="_xlnm._FilterDatabase" localSheetId="11" hidden="1">'MEDICAMENTOS VENCIDOS '!$A$8:$H$112</definedName>
  </definedNames>
  <calcPr calcId="145621"/>
</workbook>
</file>

<file path=xl/calcChain.xml><?xml version="1.0" encoding="utf-8"?>
<calcChain xmlns="http://schemas.openxmlformats.org/spreadsheetml/2006/main">
  <c r="H17" i="9" l="1"/>
  <c r="G17" i="9"/>
  <c r="N694" i="6"/>
  <c r="N706" i="6" s="1"/>
  <c r="H26" i="9" s="1"/>
  <c r="H8" i="9" s="1"/>
  <c r="N695" i="6"/>
  <c r="N696" i="6"/>
  <c r="N697" i="6"/>
  <c r="N698" i="6"/>
  <c r="N699" i="6"/>
  <c r="N700" i="6"/>
  <c r="N701" i="6"/>
  <c r="N702" i="6"/>
  <c r="N703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2" i="6"/>
  <c r="T273" i="6"/>
  <c r="T274" i="6"/>
  <c r="T275" i="6"/>
  <c r="T276" i="6"/>
  <c r="T277" i="6"/>
  <c r="T278" i="6"/>
  <c r="T279" i="6"/>
  <c r="T280" i="6"/>
  <c r="T281" i="6"/>
  <c r="T282" i="6"/>
  <c r="T283" i="6"/>
  <c r="T284" i="6"/>
  <c r="T285" i="6"/>
  <c r="T286" i="6"/>
  <c r="T287" i="6"/>
  <c r="T288" i="6"/>
  <c r="T289" i="6"/>
  <c r="T290" i="6"/>
  <c r="T291" i="6"/>
  <c r="T292" i="6"/>
  <c r="T293" i="6"/>
  <c r="T294" i="6"/>
  <c r="T295" i="6"/>
  <c r="T296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46" i="6"/>
  <c r="T347" i="6"/>
  <c r="T348" i="6"/>
  <c r="T349" i="6"/>
  <c r="T350" i="6"/>
  <c r="T351" i="6"/>
  <c r="T352" i="6"/>
  <c r="T353" i="6"/>
  <c r="T354" i="6"/>
  <c r="T355" i="6"/>
  <c r="T356" i="6"/>
  <c r="T357" i="6"/>
  <c r="T358" i="6"/>
  <c r="T359" i="6"/>
  <c r="T360" i="6"/>
  <c r="T361" i="6"/>
  <c r="T362" i="6"/>
  <c r="T363" i="6"/>
  <c r="T364" i="6"/>
  <c r="T365" i="6"/>
  <c r="T366" i="6"/>
  <c r="T367" i="6"/>
  <c r="T368" i="6"/>
  <c r="T369" i="6"/>
  <c r="T370" i="6"/>
  <c r="T371" i="6"/>
  <c r="T372" i="6"/>
  <c r="T373" i="6"/>
  <c r="T374" i="6"/>
  <c r="T375" i="6"/>
  <c r="T376" i="6"/>
  <c r="T377" i="6"/>
  <c r="T378" i="6"/>
  <c r="T379" i="6"/>
  <c r="T380" i="6"/>
  <c r="T381" i="6"/>
  <c r="T382" i="6"/>
  <c r="T383" i="6"/>
  <c r="T384" i="6"/>
  <c r="T385" i="6"/>
  <c r="T386" i="6"/>
  <c r="T387" i="6"/>
  <c r="T388" i="6"/>
  <c r="T389" i="6"/>
  <c r="T390" i="6"/>
  <c r="T391" i="6"/>
  <c r="T392" i="6"/>
  <c r="T393" i="6"/>
  <c r="T394" i="6"/>
  <c r="T395" i="6"/>
  <c r="T396" i="6"/>
  <c r="T397" i="6"/>
  <c r="T398" i="6"/>
  <c r="T399" i="6"/>
  <c r="T400" i="6"/>
  <c r="T401" i="6"/>
  <c r="T402" i="6"/>
  <c r="T403" i="6"/>
  <c r="T404" i="6"/>
  <c r="T405" i="6"/>
  <c r="T406" i="6"/>
  <c r="T407" i="6"/>
  <c r="T408" i="6"/>
  <c r="T409" i="6"/>
  <c r="T410" i="6"/>
  <c r="T411" i="6"/>
  <c r="T412" i="6"/>
  <c r="T413" i="6"/>
  <c r="T414" i="6"/>
  <c r="T415" i="6"/>
  <c r="T416" i="6"/>
  <c r="T417" i="6"/>
  <c r="T418" i="6"/>
  <c r="T419" i="6"/>
  <c r="T420" i="6"/>
  <c r="T421" i="6"/>
  <c r="T422" i="6"/>
  <c r="T423" i="6"/>
  <c r="T424" i="6"/>
  <c r="T425" i="6"/>
  <c r="T426" i="6"/>
  <c r="T427" i="6"/>
  <c r="T428" i="6"/>
  <c r="T429" i="6"/>
  <c r="T430" i="6"/>
  <c r="T431" i="6"/>
  <c r="T432" i="6"/>
  <c r="T433" i="6"/>
  <c r="T434" i="6"/>
  <c r="T435" i="6"/>
  <c r="T436" i="6"/>
  <c r="T437" i="6"/>
  <c r="T438" i="6"/>
  <c r="T439" i="6"/>
  <c r="T440" i="6"/>
  <c r="T441" i="6"/>
  <c r="T442" i="6"/>
  <c r="T443" i="6"/>
  <c r="T444" i="6"/>
  <c r="T445" i="6"/>
  <c r="T446" i="6"/>
  <c r="T447" i="6"/>
  <c r="T448" i="6"/>
  <c r="T449" i="6"/>
  <c r="T450" i="6"/>
  <c r="T451" i="6"/>
  <c r="T452" i="6"/>
  <c r="T453" i="6"/>
  <c r="T454" i="6"/>
  <c r="T455" i="6"/>
  <c r="T456" i="6"/>
  <c r="T457" i="6"/>
  <c r="T458" i="6"/>
  <c r="T459" i="6"/>
  <c r="T460" i="6"/>
  <c r="T461" i="6"/>
  <c r="T462" i="6"/>
  <c r="T463" i="6"/>
  <c r="T464" i="6"/>
  <c r="T465" i="6"/>
  <c r="T466" i="6"/>
  <c r="T467" i="6"/>
  <c r="T468" i="6"/>
  <c r="T469" i="6"/>
  <c r="T470" i="6"/>
  <c r="T471" i="6"/>
  <c r="T472" i="6"/>
  <c r="T473" i="6"/>
  <c r="T474" i="6"/>
  <c r="T475" i="6"/>
  <c r="T476" i="6"/>
  <c r="T477" i="6"/>
  <c r="T478" i="6"/>
  <c r="T479" i="6"/>
  <c r="T480" i="6"/>
  <c r="T481" i="6"/>
  <c r="T482" i="6"/>
  <c r="T483" i="6"/>
  <c r="T484" i="6"/>
  <c r="T485" i="6"/>
  <c r="T486" i="6"/>
  <c r="T487" i="6"/>
  <c r="T488" i="6"/>
  <c r="T489" i="6"/>
  <c r="T490" i="6"/>
  <c r="T491" i="6"/>
  <c r="T492" i="6"/>
  <c r="T493" i="6"/>
  <c r="T494" i="6"/>
  <c r="T495" i="6"/>
  <c r="T496" i="6"/>
  <c r="T497" i="6"/>
  <c r="T498" i="6"/>
  <c r="T499" i="6"/>
  <c r="T500" i="6"/>
  <c r="T501" i="6"/>
  <c r="T502" i="6"/>
  <c r="T503" i="6"/>
  <c r="T504" i="6"/>
  <c r="T505" i="6"/>
  <c r="T506" i="6"/>
  <c r="T507" i="6"/>
  <c r="T508" i="6"/>
  <c r="T509" i="6"/>
  <c r="T510" i="6"/>
  <c r="T511" i="6"/>
  <c r="T512" i="6"/>
  <c r="T513" i="6"/>
  <c r="T514" i="6"/>
  <c r="T515" i="6"/>
  <c r="T516" i="6"/>
  <c r="T517" i="6"/>
  <c r="T518" i="6"/>
  <c r="T519" i="6"/>
  <c r="T520" i="6"/>
  <c r="T521" i="6"/>
  <c r="T522" i="6"/>
  <c r="T523" i="6"/>
  <c r="T524" i="6"/>
  <c r="T525" i="6"/>
  <c r="T526" i="6"/>
  <c r="T527" i="6"/>
  <c r="T528" i="6"/>
  <c r="T529" i="6"/>
  <c r="T530" i="6"/>
  <c r="T531" i="6"/>
  <c r="T532" i="6"/>
  <c r="T533" i="6"/>
  <c r="T534" i="6"/>
  <c r="T535" i="6"/>
  <c r="T536" i="6"/>
  <c r="T537" i="6"/>
  <c r="T538" i="6"/>
  <c r="T539" i="6"/>
  <c r="T540" i="6"/>
  <c r="T541" i="6"/>
  <c r="T542" i="6"/>
  <c r="T543" i="6"/>
  <c r="T544" i="6"/>
  <c r="T545" i="6"/>
  <c r="T546" i="6"/>
  <c r="T547" i="6"/>
  <c r="T548" i="6"/>
  <c r="T549" i="6"/>
  <c r="T550" i="6"/>
  <c r="T551" i="6"/>
  <c r="T552" i="6"/>
  <c r="T553" i="6"/>
  <c r="T554" i="6"/>
  <c r="T555" i="6"/>
  <c r="T556" i="6"/>
  <c r="T557" i="6"/>
  <c r="T558" i="6"/>
  <c r="T559" i="6"/>
  <c r="T560" i="6"/>
  <c r="T561" i="6"/>
  <c r="T562" i="6"/>
  <c r="T563" i="6"/>
  <c r="T564" i="6"/>
  <c r="T565" i="6"/>
  <c r="T566" i="6"/>
  <c r="T567" i="6"/>
  <c r="T568" i="6"/>
  <c r="T569" i="6"/>
  <c r="T570" i="6"/>
  <c r="T571" i="6"/>
  <c r="T572" i="6"/>
  <c r="T573" i="6"/>
  <c r="T574" i="6"/>
  <c r="T575" i="6"/>
  <c r="T576" i="6"/>
  <c r="T577" i="6"/>
  <c r="T578" i="6"/>
  <c r="T579" i="6"/>
  <c r="T580" i="6"/>
  <c r="T581" i="6"/>
  <c r="T582" i="6"/>
  <c r="T583" i="6"/>
  <c r="T584" i="6"/>
  <c r="T585" i="6"/>
  <c r="T586" i="6"/>
  <c r="T587" i="6"/>
  <c r="T588" i="6"/>
  <c r="T589" i="6"/>
  <c r="T590" i="6"/>
  <c r="T591" i="6"/>
  <c r="T592" i="6"/>
  <c r="T593" i="6"/>
  <c r="T594" i="6"/>
  <c r="T595" i="6"/>
  <c r="T596" i="6"/>
  <c r="T597" i="6"/>
  <c r="T598" i="6"/>
  <c r="T599" i="6"/>
  <c r="T600" i="6"/>
  <c r="T601" i="6"/>
  <c r="T602" i="6"/>
  <c r="T603" i="6"/>
  <c r="T604" i="6"/>
  <c r="T605" i="6"/>
  <c r="T606" i="6"/>
  <c r="T607" i="6"/>
  <c r="T608" i="6"/>
  <c r="T609" i="6"/>
  <c r="T610" i="6"/>
  <c r="T611" i="6"/>
  <c r="T612" i="6"/>
  <c r="T613" i="6"/>
  <c r="T614" i="6"/>
  <c r="T615" i="6"/>
  <c r="T616" i="6"/>
  <c r="T617" i="6"/>
  <c r="T618" i="6"/>
  <c r="T619" i="6"/>
  <c r="T620" i="6"/>
  <c r="T621" i="6"/>
  <c r="T622" i="6"/>
  <c r="T623" i="6"/>
  <c r="T624" i="6"/>
  <c r="T625" i="6"/>
  <c r="T626" i="6"/>
  <c r="T627" i="6"/>
  <c r="T628" i="6"/>
  <c r="T629" i="6"/>
  <c r="T630" i="6"/>
  <c r="T631" i="6"/>
  <c r="T632" i="6"/>
  <c r="T633" i="6"/>
  <c r="T634" i="6"/>
  <c r="T635" i="6"/>
  <c r="T636" i="6"/>
  <c r="T637" i="6"/>
  <c r="T638" i="6"/>
  <c r="T639" i="6"/>
  <c r="T640" i="6"/>
  <c r="T641" i="6"/>
  <c r="T642" i="6"/>
  <c r="T643" i="6"/>
  <c r="T644" i="6"/>
  <c r="T645" i="6"/>
  <c r="T646" i="6"/>
  <c r="T647" i="6"/>
  <c r="T648" i="6"/>
  <c r="T649" i="6"/>
  <c r="T650" i="6"/>
  <c r="T651" i="6"/>
  <c r="T652" i="6"/>
  <c r="T653" i="6"/>
  <c r="T654" i="6"/>
  <c r="T655" i="6"/>
  <c r="T656" i="6"/>
  <c r="T657" i="6"/>
  <c r="T658" i="6"/>
  <c r="T659" i="6"/>
  <c r="T660" i="6"/>
  <c r="T661" i="6"/>
  <c r="T662" i="6"/>
  <c r="T663" i="6"/>
  <c r="T664" i="6"/>
  <c r="T665" i="6"/>
  <c r="T666" i="6"/>
  <c r="T667" i="6"/>
  <c r="T668" i="6"/>
  <c r="T669" i="6"/>
  <c r="T670" i="6"/>
  <c r="T671" i="6"/>
  <c r="T672" i="6"/>
  <c r="T673" i="6"/>
  <c r="T674" i="6"/>
  <c r="T675" i="6"/>
  <c r="T676" i="6"/>
  <c r="T677" i="6"/>
  <c r="T678" i="6"/>
  <c r="T679" i="6"/>
  <c r="T680" i="6"/>
  <c r="T681" i="6"/>
  <c r="T682" i="6"/>
  <c r="T683" i="6"/>
  <c r="T684" i="6"/>
  <c r="T685" i="6"/>
  <c r="T10" i="6"/>
  <c r="T686" i="6" s="1"/>
  <c r="T5" i="6" s="1"/>
  <c r="G26" i="9" s="1"/>
  <c r="D8" i="9" s="1"/>
  <c r="S686" i="6"/>
  <c r="R680" i="6"/>
  <c r="R675" i="6"/>
  <c r="R672" i="6"/>
  <c r="R671" i="6"/>
  <c r="R670" i="6"/>
  <c r="R668" i="6"/>
  <c r="R666" i="6"/>
  <c r="R665" i="6"/>
  <c r="R664" i="6"/>
  <c r="R663" i="6"/>
  <c r="R660" i="6"/>
  <c r="R659" i="6"/>
  <c r="R656" i="6"/>
  <c r="R655" i="6"/>
  <c r="R654" i="6"/>
  <c r="R647" i="6"/>
  <c r="R646" i="6"/>
  <c r="R642" i="6"/>
  <c r="R641" i="6"/>
  <c r="R640" i="6"/>
  <c r="R639" i="6"/>
  <c r="R638" i="6"/>
  <c r="R637" i="6"/>
  <c r="R632" i="6"/>
  <c r="R631" i="6"/>
  <c r="R628" i="6"/>
  <c r="R627" i="6"/>
  <c r="R625" i="6"/>
  <c r="R623" i="6"/>
  <c r="R614" i="6"/>
  <c r="R613" i="6"/>
  <c r="R612" i="6"/>
  <c r="R611" i="6"/>
  <c r="R608" i="6"/>
  <c r="R607" i="6"/>
  <c r="R606" i="6"/>
  <c r="R605" i="6"/>
  <c r="R604" i="6"/>
  <c r="R598" i="6"/>
  <c r="R597" i="6"/>
  <c r="R596" i="6"/>
  <c r="R594" i="6"/>
  <c r="R588" i="6"/>
  <c r="R587" i="6"/>
  <c r="R584" i="6"/>
  <c r="R579" i="6"/>
  <c r="R571" i="6"/>
  <c r="R569" i="6"/>
  <c r="R563" i="6"/>
  <c r="R562" i="6"/>
  <c r="R559" i="6"/>
  <c r="R557" i="6"/>
  <c r="R556" i="6"/>
  <c r="R555" i="6"/>
  <c r="R554" i="6"/>
  <c r="R553" i="6"/>
  <c r="R552" i="6"/>
  <c r="R547" i="6"/>
  <c r="R532" i="6"/>
  <c r="R524" i="6"/>
  <c r="R517" i="6"/>
  <c r="R513" i="6"/>
  <c r="R503" i="6"/>
  <c r="R495" i="6"/>
  <c r="R494" i="6"/>
  <c r="R485" i="6"/>
  <c r="R473" i="6"/>
  <c r="R471" i="6"/>
  <c r="R466" i="6"/>
  <c r="R464" i="6"/>
  <c r="R461" i="6"/>
  <c r="R459" i="6"/>
  <c r="R454" i="6"/>
  <c r="R447" i="6"/>
  <c r="R443" i="6"/>
  <c r="R442" i="6"/>
  <c r="R435" i="6"/>
  <c r="R431" i="6"/>
  <c r="R427" i="6"/>
  <c r="R426" i="6"/>
  <c r="R423" i="6"/>
  <c r="R422" i="6"/>
  <c r="R421" i="6"/>
  <c r="R418" i="6"/>
  <c r="R417" i="6"/>
  <c r="R411" i="6"/>
  <c r="R410" i="6"/>
  <c r="R406" i="6"/>
  <c r="R404" i="6"/>
  <c r="R401" i="6"/>
  <c r="R398" i="6"/>
  <c r="R397" i="6"/>
  <c r="R394" i="6"/>
  <c r="R386" i="6"/>
  <c r="R378" i="6"/>
  <c r="R372" i="6"/>
  <c r="R371" i="6"/>
  <c r="R370" i="6"/>
  <c r="R368" i="6"/>
  <c r="R367" i="6"/>
  <c r="R351" i="6"/>
  <c r="R350" i="6"/>
  <c r="R349" i="6"/>
  <c r="R348" i="6"/>
  <c r="R342" i="6"/>
  <c r="R336" i="6"/>
  <c r="R329" i="6"/>
  <c r="R326" i="6"/>
  <c r="R323" i="6"/>
  <c r="R322" i="6"/>
  <c r="R318" i="6"/>
  <c r="R315" i="6"/>
  <c r="R308" i="6"/>
  <c r="R295" i="6"/>
  <c r="R294" i="6"/>
  <c r="R293" i="6"/>
  <c r="R292" i="6"/>
  <c r="R287" i="6"/>
  <c r="R282" i="6"/>
  <c r="R275" i="6"/>
  <c r="R272" i="6"/>
  <c r="R271" i="6"/>
  <c r="R266" i="6"/>
  <c r="R263" i="6"/>
  <c r="R261" i="6"/>
  <c r="R256" i="6"/>
  <c r="R255" i="6"/>
  <c r="R253" i="6"/>
  <c r="R252" i="6"/>
  <c r="R251" i="6"/>
  <c r="R249" i="6"/>
  <c r="R240" i="6"/>
  <c r="R238" i="6"/>
  <c r="R237" i="6"/>
  <c r="R234" i="6"/>
  <c r="R233" i="6"/>
  <c r="R225" i="6"/>
  <c r="R222" i="6"/>
  <c r="R221" i="6"/>
  <c r="R212" i="6"/>
  <c r="R206" i="6"/>
  <c r="R201" i="6"/>
  <c r="R197" i="6"/>
  <c r="R196" i="6"/>
  <c r="R193" i="6"/>
  <c r="R179" i="6"/>
  <c r="R164" i="6"/>
  <c r="R163" i="6"/>
  <c r="R162" i="6"/>
  <c r="R151" i="6"/>
  <c r="R145" i="6"/>
  <c r="R144" i="6"/>
  <c r="R142" i="6"/>
  <c r="R136" i="6"/>
  <c r="R127" i="6"/>
  <c r="R126" i="6"/>
  <c r="R123" i="6"/>
  <c r="R121" i="6"/>
  <c r="R118" i="6"/>
  <c r="R110" i="6"/>
  <c r="R104" i="6"/>
  <c r="R100" i="6"/>
  <c r="R94" i="6"/>
  <c r="R93" i="6"/>
  <c r="R92" i="6"/>
  <c r="R90" i="6"/>
  <c r="R88" i="6"/>
  <c r="R85" i="6"/>
  <c r="R83" i="6"/>
  <c r="R82" i="6"/>
  <c r="R80" i="6"/>
  <c r="R77" i="6"/>
  <c r="R75" i="6"/>
  <c r="R74" i="6"/>
  <c r="R70" i="6"/>
  <c r="R66" i="6"/>
  <c r="R65" i="6"/>
  <c r="R63" i="6"/>
  <c r="R62" i="6"/>
  <c r="R61" i="6"/>
  <c r="R58" i="6"/>
  <c r="R57" i="6"/>
  <c r="R55" i="6"/>
  <c r="R53" i="6"/>
  <c r="R51" i="6"/>
  <c r="R50" i="6"/>
  <c r="R48" i="6"/>
  <c r="R46" i="6"/>
  <c r="R39" i="6"/>
  <c r="R38" i="6"/>
  <c r="R36" i="6"/>
  <c r="R33" i="6"/>
  <c r="R24" i="6"/>
  <c r="R23" i="6"/>
  <c r="R22" i="6"/>
  <c r="R18" i="6"/>
  <c r="R16" i="6"/>
  <c r="R15" i="6"/>
  <c r="L17" i="9"/>
  <c r="K17" i="9"/>
  <c r="S740" i="4"/>
  <c r="N750" i="4"/>
  <c r="N749" i="4"/>
  <c r="N748" i="4"/>
  <c r="N758" i="4" s="1"/>
  <c r="N751" i="4"/>
  <c r="N752" i="4"/>
  <c r="N753" i="4"/>
  <c r="N754" i="4"/>
  <c r="N755" i="4"/>
  <c r="N756" i="4"/>
  <c r="N757" i="4"/>
  <c r="T5" i="4"/>
  <c r="T74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T339" i="4"/>
  <c r="T340" i="4"/>
  <c r="T341" i="4"/>
  <c r="T342" i="4"/>
  <c r="T343" i="4"/>
  <c r="T344" i="4"/>
  <c r="T345" i="4"/>
  <c r="T346" i="4"/>
  <c r="T347" i="4"/>
  <c r="T348" i="4"/>
  <c r="T349" i="4"/>
  <c r="T350" i="4"/>
  <c r="T351" i="4"/>
  <c r="T352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T368" i="4"/>
  <c r="T369" i="4"/>
  <c r="T370" i="4"/>
  <c r="T371" i="4"/>
  <c r="T372" i="4"/>
  <c r="T373" i="4"/>
  <c r="T374" i="4"/>
  <c r="T375" i="4"/>
  <c r="T376" i="4"/>
  <c r="T377" i="4"/>
  <c r="T378" i="4"/>
  <c r="T379" i="4"/>
  <c r="T380" i="4"/>
  <c r="T381" i="4"/>
  <c r="T382" i="4"/>
  <c r="T383" i="4"/>
  <c r="T384" i="4"/>
  <c r="T385" i="4"/>
  <c r="T386" i="4"/>
  <c r="T387" i="4"/>
  <c r="T388" i="4"/>
  <c r="T389" i="4"/>
  <c r="T390" i="4"/>
  <c r="T391" i="4"/>
  <c r="T392" i="4"/>
  <c r="T393" i="4"/>
  <c r="T394" i="4"/>
  <c r="T395" i="4"/>
  <c r="T396" i="4"/>
  <c r="T397" i="4"/>
  <c r="T398" i="4"/>
  <c r="T399" i="4"/>
  <c r="T400" i="4"/>
  <c r="T401" i="4"/>
  <c r="T402" i="4"/>
  <c r="T403" i="4"/>
  <c r="T404" i="4"/>
  <c r="T405" i="4"/>
  <c r="T406" i="4"/>
  <c r="T407" i="4"/>
  <c r="T408" i="4"/>
  <c r="T409" i="4"/>
  <c r="T410" i="4"/>
  <c r="T411" i="4"/>
  <c r="T412" i="4"/>
  <c r="T413" i="4"/>
  <c r="T414" i="4"/>
  <c r="T415" i="4"/>
  <c r="T416" i="4"/>
  <c r="T417" i="4"/>
  <c r="T418" i="4"/>
  <c r="T419" i="4"/>
  <c r="T420" i="4"/>
  <c r="T421" i="4"/>
  <c r="T422" i="4"/>
  <c r="T423" i="4"/>
  <c r="T424" i="4"/>
  <c r="T425" i="4"/>
  <c r="T426" i="4"/>
  <c r="T427" i="4"/>
  <c r="T428" i="4"/>
  <c r="T429" i="4"/>
  <c r="T430" i="4"/>
  <c r="T431" i="4"/>
  <c r="T432" i="4"/>
  <c r="T433" i="4"/>
  <c r="T434" i="4"/>
  <c r="T435" i="4"/>
  <c r="T436" i="4"/>
  <c r="T437" i="4"/>
  <c r="T438" i="4"/>
  <c r="T439" i="4"/>
  <c r="T440" i="4"/>
  <c r="T441" i="4"/>
  <c r="T442" i="4"/>
  <c r="T443" i="4"/>
  <c r="T444" i="4"/>
  <c r="T445" i="4"/>
  <c r="T446" i="4"/>
  <c r="T447" i="4"/>
  <c r="T448" i="4"/>
  <c r="T449" i="4"/>
  <c r="T450" i="4"/>
  <c r="T451" i="4"/>
  <c r="T452" i="4"/>
  <c r="T453" i="4"/>
  <c r="T454" i="4"/>
  <c r="T455" i="4"/>
  <c r="T456" i="4"/>
  <c r="T457" i="4"/>
  <c r="T458" i="4"/>
  <c r="T459" i="4"/>
  <c r="T460" i="4"/>
  <c r="T461" i="4"/>
  <c r="T462" i="4"/>
  <c r="T463" i="4"/>
  <c r="T464" i="4"/>
  <c r="T465" i="4"/>
  <c r="T466" i="4"/>
  <c r="T467" i="4"/>
  <c r="T468" i="4"/>
  <c r="T469" i="4"/>
  <c r="T470" i="4"/>
  <c r="T471" i="4"/>
  <c r="T472" i="4"/>
  <c r="T473" i="4"/>
  <c r="T474" i="4"/>
  <c r="T475" i="4"/>
  <c r="T476" i="4"/>
  <c r="T477" i="4"/>
  <c r="T478" i="4"/>
  <c r="T479" i="4"/>
  <c r="T480" i="4"/>
  <c r="T481" i="4"/>
  <c r="T482" i="4"/>
  <c r="T483" i="4"/>
  <c r="T484" i="4"/>
  <c r="T485" i="4"/>
  <c r="T486" i="4"/>
  <c r="T487" i="4"/>
  <c r="T488" i="4"/>
  <c r="T489" i="4"/>
  <c r="T490" i="4"/>
  <c r="T491" i="4"/>
  <c r="T492" i="4"/>
  <c r="T493" i="4"/>
  <c r="T494" i="4"/>
  <c r="T495" i="4"/>
  <c r="T496" i="4"/>
  <c r="T497" i="4"/>
  <c r="T498" i="4"/>
  <c r="T499" i="4"/>
  <c r="T500" i="4"/>
  <c r="T501" i="4"/>
  <c r="T502" i="4"/>
  <c r="T503" i="4"/>
  <c r="T504" i="4"/>
  <c r="T505" i="4"/>
  <c r="T506" i="4"/>
  <c r="T507" i="4"/>
  <c r="T508" i="4"/>
  <c r="T509" i="4"/>
  <c r="T510" i="4"/>
  <c r="T511" i="4"/>
  <c r="T512" i="4"/>
  <c r="T513" i="4"/>
  <c r="T514" i="4"/>
  <c r="T515" i="4"/>
  <c r="T516" i="4"/>
  <c r="T517" i="4"/>
  <c r="T518" i="4"/>
  <c r="T519" i="4"/>
  <c r="T520" i="4"/>
  <c r="T521" i="4"/>
  <c r="T522" i="4"/>
  <c r="T523" i="4"/>
  <c r="T524" i="4"/>
  <c r="T525" i="4"/>
  <c r="T526" i="4"/>
  <c r="T527" i="4"/>
  <c r="T528" i="4"/>
  <c r="T529" i="4"/>
  <c r="T530" i="4"/>
  <c r="T531" i="4"/>
  <c r="T532" i="4"/>
  <c r="T533" i="4"/>
  <c r="T534" i="4"/>
  <c r="T535" i="4"/>
  <c r="T536" i="4"/>
  <c r="T537" i="4"/>
  <c r="T538" i="4"/>
  <c r="T539" i="4"/>
  <c r="T540" i="4"/>
  <c r="T541" i="4"/>
  <c r="T542" i="4"/>
  <c r="T543" i="4"/>
  <c r="T544" i="4"/>
  <c r="T545" i="4"/>
  <c r="T546" i="4"/>
  <c r="T547" i="4"/>
  <c r="T548" i="4"/>
  <c r="T549" i="4"/>
  <c r="T550" i="4"/>
  <c r="T551" i="4"/>
  <c r="T552" i="4"/>
  <c r="T553" i="4"/>
  <c r="T554" i="4"/>
  <c r="T555" i="4"/>
  <c r="T556" i="4"/>
  <c r="T557" i="4"/>
  <c r="T558" i="4"/>
  <c r="T559" i="4"/>
  <c r="T560" i="4"/>
  <c r="T561" i="4"/>
  <c r="T562" i="4"/>
  <c r="T563" i="4"/>
  <c r="T564" i="4"/>
  <c r="T565" i="4"/>
  <c r="T566" i="4"/>
  <c r="T567" i="4"/>
  <c r="T568" i="4"/>
  <c r="T569" i="4"/>
  <c r="T570" i="4"/>
  <c r="T571" i="4"/>
  <c r="T572" i="4"/>
  <c r="T573" i="4"/>
  <c r="T574" i="4"/>
  <c r="T575" i="4"/>
  <c r="T576" i="4"/>
  <c r="T577" i="4"/>
  <c r="T578" i="4"/>
  <c r="T579" i="4"/>
  <c r="T580" i="4"/>
  <c r="T581" i="4"/>
  <c r="T582" i="4"/>
  <c r="T583" i="4"/>
  <c r="T584" i="4"/>
  <c r="T585" i="4"/>
  <c r="T586" i="4"/>
  <c r="T587" i="4"/>
  <c r="T588" i="4"/>
  <c r="T589" i="4"/>
  <c r="T590" i="4"/>
  <c r="T591" i="4"/>
  <c r="T592" i="4"/>
  <c r="T593" i="4"/>
  <c r="T594" i="4"/>
  <c r="T595" i="4"/>
  <c r="T596" i="4"/>
  <c r="T597" i="4"/>
  <c r="T598" i="4"/>
  <c r="T599" i="4"/>
  <c r="T600" i="4"/>
  <c r="T601" i="4"/>
  <c r="T602" i="4"/>
  <c r="T603" i="4"/>
  <c r="T604" i="4"/>
  <c r="T605" i="4"/>
  <c r="T606" i="4"/>
  <c r="T607" i="4"/>
  <c r="T608" i="4"/>
  <c r="T609" i="4"/>
  <c r="T610" i="4"/>
  <c r="T611" i="4"/>
  <c r="T612" i="4"/>
  <c r="T613" i="4"/>
  <c r="T614" i="4"/>
  <c r="T615" i="4"/>
  <c r="T616" i="4"/>
  <c r="T617" i="4"/>
  <c r="T618" i="4"/>
  <c r="T619" i="4"/>
  <c r="T620" i="4"/>
  <c r="T621" i="4"/>
  <c r="T622" i="4"/>
  <c r="T623" i="4"/>
  <c r="T624" i="4"/>
  <c r="T625" i="4"/>
  <c r="T626" i="4"/>
  <c r="T627" i="4"/>
  <c r="T628" i="4"/>
  <c r="T629" i="4"/>
  <c r="T630" i="4"/>
  <c r="T631" i="4"/>
  <c r="T632" i="4"/>
  <c r="T633" i="4"/>
  <c r="T634" i="4"/>
  <c r="T635" i="4"/>
  <c r="T636" i="4"/>
  <c r="T637" i="4"/>
  <c r="T638" i="4"/>
  <c r="T639" i="4"/>
  <c r="T640" i="4"/>
  <c r="T641" i="4"/>
  <c r="T642" i="4"/>
  <c r="T643" i="4"/>
  <c r="T644" i="4"/>
  <c r="T645" i="4"/>
  <c r="T646" i="4"/>
  <c r="T647" i="4"/>
  <c r="T648" i="4"/>
  <c r="T649" i="4"/>
  <c r="T650" i="4"/>
  <c r="T651" i="4"/>
  <c r="T652" i="4"/>
  <c r="T653" i="4"/>
  <c r="T654" i="4"/>
  <c r="T655" i="4"/>
  <c r="T656" i="4"/>
  <c r="T657" i="4"/>
  <c r="T658" i="4"/>
  <c r="T659" i="4"/>
  <c r="T660" i="4"/>
  <c r="T661" i="4"/>
  <c r="T662" i="4"/>
  <c r="T663" i="4"/>
  <c r="T664" i="4"/>
  <c r="T665" i="4"/>
  <c r="T666" i="4"/>
  <c r="T667" i="4"/>
  <c r="T668" i="4"/>
  <c r="T669" i="4"/>
  <c r="T670" i="4"/>
  <c r="T671" i="4"/>
  <c r="T672" i="4"/>
  <c r="T673" i="4"/>
  <c r="T674" i="4"/>
  <c r="T675" i="4"/>
  <c r="T676" i="4"/>
  <c r="T677" i="4"/>
  <c r="T678" i="4"/>
  <c r="T679" i="4"/>
  <c r="T680" i="4"/>
  <c r="T681" i="4"/>
  <c r="T682" i="4"/>
  <c r="T683" i="4"/>
  <c r="T684" i="4"/>
  <c r="T685" i="4"/>
  <c r="T686" i="4"/>
  <c r="T687" i="4"/>
  <c r="T688" i="4"/>
  <c r="T689" i="4"/>
  <c r="T690" i="4"/>
  <c r="T691" i="4"/>
  <c r="T692" i="4"/>
  <c r="T693" i="4"/>
  <c r="T694" i="4"/>
  <c r="T695" i="4"/>
  <c r="T696" i="4"/>
  <c r="T697" i="4"/>
  <c r="T698" i="4"/>
  <c r="T699" i="4"/>
  <c r="T700" i="4"/>
  <c r="T701" i="4"/>
  <c r="T702" i="4"/>
  <c r="T703" i="4"/>
  <c r="T704" i="4"/>
  <c r="T705" i="4"/>
  <c r="T706" i="4"/>
  <c r="T707" i="4"/>
  <c r="T708" i="4"/>
  <c r="T709" i="4"/>
  <c r="T710" i="4"/>
  <c r="T711" i="4"/>
  <c r="T712" i="4"/>
  <c r="T713" i="4"/>
  <c r="T714" i="4"/>
  <c r="T715" i="4"/>
  <c r="T716" i="4"/>
  <c r="T717" i="4"/>
  <c r="T718" i="4"/>
  <c r="T719" i="4"/>
  <c r="T720" i="4"/>
  <c r="T721" i="4"/>
  <c r="T722" i="4"/>
  <c r="T723" i="4"/>
  <c r="T724" i="4"/>
  <c r="T725" i="4"/>
  <c r="T726" i="4"/>
  <c r="T727" i="4"/>
  <c r="T728" i="4"/>
  <c r="T729" i="4"/>
  <c r="T730" i="4"/>
  <c r="T731" i="4"/>
  <c r="T732" i="4"/>
  <c r="T733" i="4"/>
  <c r="T734" i="4"/>
  <c r="T735" i="4"/>
  <c r="T736" i="4"/>
  <c r="T737" i="4"/>
  <c r="T738" i="4"/>
  <c r="T739" i="4"/>
  <c r="T10" i="4"/>
  <c r="P681" i="4"/>
  <c r="R662" i="4"/>
  <c r="R636" i="4"/>
  <c r="S259" i="4" l="1"/>
  <c r="S352" i="4"/>
  <c r="S418" i="4"/>
  <c r="D26" i="9"/>
  <c r="C26" i="9"/>
  <c r="S774" i="5"/>
  <c r="N792" i="5"/>
  <c r="N782" i="5"/>
  <c r="N783" i="5"/>
  <c r="N784" i="5"/>
  <c r="N785" i="5"/>
  <c r="N786" i="5"/>
  <c r="N787" i="5"/>
  <c r="N788" i="5"/>
  <c r="N789" i="5"/>
  <c r="N790" i="5"/>
  <c r="N791" i="5"/>
  <c r="M791" i="5"/>
  <c r="M790" i="5"/>
  <c r="M789" i="5"/>
  <c r="M788" i="5"/>
  <c r="M787" i="5"/>
  <c r="M786" i="5"/>
  <c r="M785" i="5"/>
  <c r="M784" i="5"/>
  <c r="M783" i="5"/>
  <c r="M782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T26" i="5"/>
  <c r="T27" i="5"/>
  <c r="T28" i="5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T92" i="5"/>
  <c r="T93" i="5"/>
  <c r="T94" i="5"/>
  <c r="T95" i="5"/>
  <c r="T96" i="5"/>
  <c r="T97" i="5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T123" i="5"/>
  <c r="T124" i="5"/>
  <c r="T125" i="5"/>
  <c r="T126" i="5"/>
  <c r="T127" i="5"/>
  <c r="T128" i="5"/>
  <c r="T129" i="5"/>
  <c r="T130" i="5"/>
  <c r="T131" i="5"/>
  <c r="T132" i="5"/>
  <c r="T133" i="5"/>
  <c r="T134" i="5"/>
  <c r="T135" i="5"/>
  <c r="T136" i="5"/>
  <c r="T137" i="5"/>
  <c r="T138" i="5"/>
  <c r="T139" i="5"/>
  <c r="T140" i="5"/>
  <c r="T141" i="5"/>
  <c r="T142" i="5"/>
  <c r="T143" i="5"/>
  <c r="T144" i="5"/>
  <c r="T145" i="5"/>
  <c r="T146" i="5"/>
  <c r="T147" i="5"/>
  <c r="T148" i="5"/>
  <c r="T149" i="5"/>
  <c r="T150" i="5"/>
  <c r="T151" i="5"/>
  <c r="T152" i="5"/>
  <c r="T153" i="5"/>
  <c r="T154" i="5"/>
  <c r="T155" i="5"/>
  <c r="T156" i="5"/>
  <c r="T157" i="5"/>
  <c r="T158" i="5"/>
  <c r="T159" i="5"/>
  <c r="T160" i="5"/>
  <c r="T161" i="5"/>
  <c r="T162" i="5"/>
  <c r="T163" i="5"/>
  <c r="T164" i="5"/>
  <c r="T165" i="5"/>
  <c r="T166" i="5"/>
  <c r="T167" i="5"/>
  <c r="T168" i="5"/>
  <c r="T169" i="5"/>
  <c r="T170" i="5"/>
  <c r="T171" i="5"/>
  <c r="T172" i="5"/>
  <c r="T173" i="5"/>
  <c r="T174" i="5"/>
  <c r="T175" i="5"/>
  <c r="T176" i="5"/>
  <c r="T177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5" i="5"/>
  <c r="T196" i="5"/>
  <c r="T197" i="5"/>
  <c r="T198" i="5"/>
  <c r="T199" i="5"/>
  <c r="T200" i="5"/>
  <c r="T201" i="5"/>
  <c r="T202" i="5"/>
  <c r="T203" i="5"/>
  <c r="T204" i="5"/>
  <c r="T205" i="5"/>
  <c r="T206" i="5"/>
  <c r="T207" i="5"/>
  <c r="T208" i="5"/>
  <c r="T209" i="5"/>
  <c r="T210" i="5"/>
  <c r="T211" i="5"/>
  <c r="T212" i="5"/>
  <c r="T213" i="5"/>
  <c r="T214" i="5"/>
  <c r="T215" i="5"/>
  <c r="T216" i="5"/>
  <c r="T217" i="5"/>
  <c r="T218" i="5"/>
  <c r="T219" i="5"/>
  <c r="T220" i="5"/>
  <c r="T221" i="5"/>
  <c r="T222" i="5"/>
  <c r="T223" i="5"/>
  <c r="T224" i="5"/>
  <c r="T225" i="5"/>
  <c r="T226" i="5"/>
  <c r="T227" i="5"/>
  <c r="T228" i="5"/>
  <c r="T229" i="5"/>
  <c r="T230" i="5"/>
  <c r="T231" i="5"/>
  <c r="T232" i="5"/>
  <c r="T233" i="5"/>
  <c r="T234" i="5"/>
  <c r="T235" i="5"/>
  <c r="T236" i="5"/>
  <c r="T237" i="5"/>
  <c r="T238" i="5"/>
  <c r="T239" i="5"/>
  <c r="T240" i="5"/>
  <c r="T241" i="5"/>
  <c r="T242" i="5"/>
  <c r="T243" i="5"/>
  <c r="T244" i="5"/>
  <c r="T245" i="5"/>
  <c r="T246" i="5"/>
  <c r="T247" i="5"/>
  <c r="T248" i="5"/>
  <c r="T249" i="5"/>
  <c r="T250" i="5"/>
  <c r="T251" i="5"/>
  <c r="T252" i="5"/>
  <c r="T253" i="5"/>
  <c r="T254" i="5"/>
  <c r="T255" i="5"/>
  <c r="T256" i="5"/>
  <c r="T257" i="5"/>
  <c r="T258" i="5"/>
  <c r="T259" i="5"/>
  <c r="T260" i="5"/>
  <c r="T261" i="5"/>
  <c r="T262" i="5"/>
  <c r="T263" i="5"/>
  <c r="T264" i="5"/>
  <c r="T265" i="5"/>
  <c r="T266" i="5"/>
  <c r="T267" i="5"/>
  <c r="T268" i="5"/>
  <c r="T269" i="5"/>
  <c r="T270" i="5"/>
  <c r="T271" i="5"/>
  <c r="T272" i="5"/>
  <c r="T273" i="5"/>
  <c r="T274" i="5"/>
  <c r="T275" i="5"/>
  <c r="T276" i="5"/>
  <c r="T277" i="5"/>
  <c r="T278" i="5"/>
  <c r="T279" i="5"/>
  <c r="T280" i="5"/>
  <c r="T281" i="5"/>
  <c r="T282" i="5"/>
  <c r="T283" i="5"/>
  <c r="T284" i="5"/>
  <c r="T285" i="5"/>
  <c r="T286" i="5"/>
  <c r="T287" i="5"/>
  <c r="T288" i="5"/>
  <c r="T289" i="5"/>
  <c r="T290" i="5"/>
  <c r="T291" i="5"/>
  <c r="T292" i="5"/>
  <c r="T293" i="5"/>
  <c r="T294" i="5"/>
  <c r="T295" i="5"/>
  <c r="T296" i="5"/>
  <c r="T297" i="5"/>
  <c r="T298" i="5"/>
  <c r="T299" i="5"/>
  <c r="T300" i="5"/>
  <c r="T301" i="5"/>
  <c r="T302" i="5"/>
  <c r="T303" i="5"/>
  <c r="T304" i="5"/>
  <c r="T305" i="5"/>
  <c r="T306" i="5"/>
  <c r="T307" i="5"/>
  <c r="T308" i="5"/>
  <c r="T309" i="5"/>
  <c r="T310" i="5"/>
  <c r="T311" i="5"/>
  <c r="T312" i="5"/>
  <c r="T313" i="5"/>
  <c r="T314" i="5"/>
  <c r="T315" i="5"/>
  <c r="T316" i="5"/>
  <c r="T317" i="5"/>
  <c r="T318" i="5"/>
  <c r="T319" i="5"/>
  <c r="T320" i="5"/>
  <c r="T321" i="5"/>
  <c r="T322" i="5"/>
  <c r="T323" i="5"/>
  <c r="T324" i="5"/>
  <c r="T325" i="5"/>
  <c r="T326" i="5"/>
  <c r="T327" i="5"/>
  <c r="T328" i="5"/>
  <c r="T329" i="5"/>
  <c r="T330" i="5"/>
  <c r="T331" i="5"/>
  <c r="T332" i="5"/>
  <c r="T333" i="5"/>
  <c r="T334" i="5"/>
  <c r="T335" i="5"/>
  <c r="T336" i="5"/>
  <c r="T337" i="5"/>
  <c r="T338" i="5"/>
  <c r="T339" i="5"/>
  <c r="T340" i="5"/>
  <c r="T341" i="5"/>
  <c r="T342" i="5"/>
  <c r="T343" i="5"/>
  <c r="T344" i="5"/>
  <c r="T345" i="5"/>
  <c r="T346" i="5"/>
  <c r="T347" i="5"/>
  <c r="T348" i="5"/>
  <c r="T349" i="5"/>
  <c r="T350" i="5"/>
  <c r="T351" i="5"/>
  <c r="T352" i="5"/>
  <c r="T353" i="5"/>
  <c r="T354" i="5"/>
  <c r="T355" i="5"/>
  <c r="T356" i="5"/>
  <c r="T357" i="5"/>
  <c r="T358" i="5"/>
  <c r="T359" i="5"/>
  <c r="T360" i="5"/>
  <c r="T361" i="5"/>
  <c r="T362" i="5"/>
  <c r="T363" i="5"/>
  <c r="T364" i="5"/>
  <c r="T365" i="5"/>
  <c r="T366" i="5"/>
  <c r="T367" i="5"/>
  <c r="T368" i="5"/>
  <c r="T369" i="5"/>
  <c r="T370" i="5"/>
  <c r="T371" i="5"/>
  <c r="T372" i="5"/>
  <c r="T373" i="5"/>
  <c r="T374" i="5"/>
  <c r="T375" i="5"/>
  <c r="T376" i="5"/>
  <c r="T377" i="5"/>
  <c r="T378" i="5"/>
  <c r="T379" i="5"/>
  <c r="T380" i="5"/>
  <c r="T381" i="5"/>
  <c r="T382" i="5"/>
  <c r="T383" i="5"/>
  <c r="T384" i="5"/>
  <c r="T385" i="5"/>
  <c r="T386" i="5"/>
  <c r="T387" i="5"/>
  <c r="T388" i="5"/>
  <c r="T389" i="5"/>
  <c r="T390" i="5"/>
  <c r="T391" i="5"/>
  <c r="T392" i="5"/>
  <c r="T393" i="5"/>
  <c r="T394" i="5"/>
  <c r="T395" i="5"/>
  <c r="T396" i="5"/>
  <c r="T397" i="5"/>
  <c r="T398" i="5"/>
  <c r="T399" i="5"/>
  <c r="T400" i="5"/>
  <c r="T401" i="5"/>
  <c r="T402" i="5"/>
  <c r="T403" i="5"/>
  <c r="T404" i="5"/>
  <c r="T405" i="5"/>
  <c r="T406" i="5"/>
  <c r="T407" i="5"/>
  <c r="T408" i="5"/>
  <c r="T409" i="5"/>
  <c r="T410" i="5"/>
  <c r="T411" i="5"/>
  <c r="T412" i="5"/>
  <c r="T413" i="5"/>
  <c r="T414" i="5"/>
  <c r="T415" i="5"/>
  <c r="T416" i="5"/>
  <c r="T417" i="5"/>
  <c r="T418" i="5"/>
  <c r="T419" i="5"/>
  <c r="T420" i="5"/>
  <c r="T421" i="5"/>
  <c r="T422" i="5"/>
  <c r="T423" i="5"/>
  <c r="T424" i="5"/>
  <c r="T425" i="5"/>
  <c r="T426" i="5"/>
  <c r="T427" i="5"/>
  <c r="T428" i="5"/>
  <c r="T429" i="5"/>
  <c r="T430" i="5"/>
  <c r="T431" i="5"/>
  <c r="T432" i="5"/>
  <c r="T433" i="5"/>
  <c r="T434" i="5"/>
  <c r="T435" i="5"/>
  <c r="T436" i="5"/>
  <c r="T437" i="5"/>
  <c r="T438" i="5"/>
  <c r="T439" i="5"/>
  <c r="T440" i="5"/>
  <c r="T441" i="5"/>
  <c r="T442" i="5"/>
  <c r="T443" i="5"/>
  <c r="T444" i="5"/>
  <c r="T445" i="5"/>
  <c r="T446" i="5"/>
  <c r="T447" i="5"/>
  <c r="T448" i="5"/>
  <c r="T449" i="5"/>
  <c r="T450" i="5"/>
  <c r="T451" i="5"/>
  <c r="T452" i="5"/>
  <c r="T453" i="5"/>
  <c r="T454" i="5"/>
  <c r="T455" i="5"/>
  <c r="T456" i="5"/>
  <c r="T457" i="5"/>
  <c r="T458" i="5"/>
  <c r="T459" i="5"/>
  <c r="T460" i="5"/>
  <c r="T461" i="5"/>
  <c r="T462" i="5"/>
  <c r="T463" i="5"/>
  <c r="T464" i="5"/>
  <c r="T465" i="5"/>
  <c r="T466" i="5"/>
  <c r="T467" i="5"/>
  <c r="T468" i="5"/>
  <c r="T469" i="5"/>
  <c r="T470" i="5"/>
  <c r="T471" i="5"/>
  <c r="T472" i="5"/>
  <c r="T473" i="5"/>
  <c r="T474" i="5"/>
  <c r="T475" i="5"/>
  <c r="T476" i="5"/>
  <c r="T477" i="5"/>
  <c r="T478" i="5"/>
  <c r="T479" i="5"/>
  <c r="T480" i="5"/>
  <c r="T481" i="5"/>
  <c r="T482" i="5"/>
  <c r="T483" i="5"/>
  <c r="T484" i="5"/>
  <c r="T485" i="5"/>
  <c r="T486" i="5"/>
  <c r="T487" i="5"/>
  <c r="T488" i="5"/>
  <c r="T489" i="5"/>
  <c r="T490" i="5"/>
  <c r="T491" i="5"/>
  <c r="T492" i="5"/>
  <c r="T493" i="5"/>
  <c r="T494" i="5"/>
  <c r="T495" i="5"/>
  <c r="T496" i="5"/>
  <c r="T497" i="5"/>
  <c r="T498" i="5"/>
  <c r="T499" i="5"/>
  <c r="T500" i="5"/>
  <c r="T501" i="5"/>
  <c r="T502" i="5"/>
  <c r="T503" i="5"/>
  <c r="T504" i="5"/>
  <c r="T505" i="5"/>
  <c r="T506" i="5"/>
  <c r="T507" i="5"/>
  <c r="T508" i="5"/>
  <c r="T509" i="5"/>
  <c r="T510" i="5"/>
  <c r="T511" i="5"/>
  <c r="T512" i="5"/>
  <c r="T513" i="5"/>
  <c r="T514" i="5"/>
  <c r="T515" i="5"/>
  <c r="T516" i="5"/>
  <c r="T517" i="5"/>
  <c r="T518" i="5"/>
  <c r="T519" i="5"/>
  <c r="T520" i="5"/>
  <c r="T521" i="5"/>
  <c r="T522" i="5"/>
  <c r="T523" i="5"/>
  <c r="T524" i="5"/>
  <c r="T525" i="5"/>
  <c r="T526" i="5"/>
  <c r="T527" i="5"/>
  <c r="T528" i="5"/>
  <c r="T529" i="5"/>
  <c r="T530" i="5"/>
  <c r="T531" i="5"/>
  <c r="T532" i="5"/>
  <c r="T533" i="5"/>
  <c r="T534" i="5"/>
  <c r="T535" i="5"/>
  <c r="T536" i="5"/>
  <c r="T537" i="5"/>
  <c r="T538" i="5"/>
  <c r="T539" i="5"/>
  <c r="T540" i="5"/>
  <c r="T541" i="5"/>
  <c r="T542" i="5"/>
  <c r="T543" i="5"/>
  <c r="T544" i="5"/>
  <c r="T545" i="5"/>
  <c r="T546" i="5"/>
  <c r="T547" i="5"/>
  <c r="T548" i="5"/>
  <c r="T549" i="5"/>
  <c r="T550" i="5"/>
  <c r="T551" i="5"/>
  <c r="T552" i="5"/>
  <c r="T553" i="5"/>
  <c r="T554" i="5"/>
  <c r="T555" i="5"/>
  <c r="T556" i="5"/>
  <c r="T557" i="5"/>
  <c r="T558" i="5"/>
  <c r="T559" i="5"/>
  <c r="T560" i="5"/>
  <c r="T561" i="5"/>
  <c r="T562" i="5"/>
  <c r="T563" i="5"/>
  <c r="T564" i="5"/>
  <c r="T565" i="5"/>
  <c r="T566" i="5"/>
  <c r="T567" i="5"/>
  <c r="T568" i="5"/>
  <c r="T569" i="5"/>
  <c r="T570" i="5"/>
  <c r="T571" i="5"/>
  <c r="T572" i="5"/>
  <c r="T573" i="5"/>
  <c r="T574" i="5"/>
  <c r="T575" i="5"/>
  <c r="T576" i="5"/>
  <c r="T577" i="5"/>
  <c r="T578" i="5"/>
  <c r="T579" i="5"/>
  <c r="T580" i="5"/>
  <c r="T581" i="5"/>
  <c r="T582" i="5"/>
  <c r="T583" i="5"/>
  <c r="T584" i="5"/>
  <c r="T585" i="5"/>
  <c r="T586" i="5"/>
  <c r="T587" i="5"/>
  <c r="T588" i="5"/>
  <c r="T589" i="5"/>
  <c r="T590" i="5"/>
  <c r="T591" i="5"/>
  <c r="T592" i="5"/>
  <c r="T593" i="5"/>
  <c r="T594" i="5"/>
  <c r="T595" i="5"/>
  <c r="T596" i="5"/>
  <c r="T597" i="5"/>
  <c r="T598" i="5"/>
  <c r="T599" i="5"/>
  <c r="T600" i="5"/>
  <c r="T601" i="5"/>
  <c r="T602" i="5"/>
  <c r="T603" i="5"/>
  <c r="T604" i="5"/>
  <c r="T605" i="5"/>
  <c r="T606" i="5"/>
  <c r="T607" i="5"/>
  <c r="T608" i="5"/>
  <c r="T609" i="5"/>
  <c r="T610" i="5"/>
  <c r="T611" i="5"/>
  <c r="T612" i="5"/>
  <c r="T613" i="5"/>
  <c r="T614" i="5"/>
  <c r="T615" i="5"/>
  <c r="T616" i="5"/>
  <c r="T617" i="5"/>
  <c r="T618" i="5"/>
  <c r="T619" i="5"/>
  <c r="T620" i="5"/>
  <c r="T621" i="5"/>
  <c r="T622" i="5"/>
  <c r="T623" i="5"/>
  <c r="T624" i="5"/>
  <c r="T625" i="5"/>
  <c r="T626" i="5"/>
  <c r="T627" i="5"/>
  <c r="T628" i="5"/>
  <c r="T629" i="5"/>
  <c r="T630" i="5"/>
  <c r="T631" i="5"/>
  <c r="T632" i="5"/>
  <c r="T633" i="5"/>
  <c r="T634" i="5"/>
  <c r="T635" i="5"/>
  <c r="T636" i="5"/>
  <c r="T637" i="5"/>
  <c r="T638" i="5"/>
  <c r="T639" i="5"/>
  <c r="T640" i="5"/>
  <c r="T641" i="5"/>
  <c r="T642" i="5"/>
  <c r="T643" i="5"/>
  <c r="T644" i="5"/>
  <c r="T645" i="5"/>
  <c r="T646" i="5"/>
  <c r="T647" i="5"/>
  <c r="T648" i="5"/>
  <c r="T649" i="5"/>
  <c r="T650" i="5"/>
  <c r="T651" i="5"/>
  <c r="T652" i="5"/>
  <c r="T653" i="5"/>
  <c r="T654" i="5"/>
  <c r="T655" i="5"/>
  <c r="T656" i="5"/>
  <c r="T657" i="5"/>
  <c r="T658" i="5"/>
  <c r="T659" i="5"/>
  <c r="T660" i="5"/>
  <c r="T661" i="5"/>
  <c r="T662" i="5"/>
  <c r="T663" i="5"/>
  <c r="T664" i="5"/>
  <c r="T665" i="5"/>
  <c r="T666" i="5"/>
  <c r="T667" i="5"/>
  <c r="T668" i="5"/>
  <c r="T669" i="5"/>
  <c r="T670" i="5"/>
  <c r="T671" i="5"/>
  <c r="T672" i="5"/>
  <c r="T673" i="5"/>
  <c r="T674" i="5"/>
  <c r="T675" i="5"/>
  <c r="T676" i="5"/>
  <c r="T677" i="5"/>
  <c r="T678" i="5"/>
  <c r="T679" i="5"/>
  <c r="T680" i="5"/>
  <c r="T681" i="5"/>
  <c r="T682" i="5"/>
  <c r="T683" i="5"/>
  <c r="T684" i="5"/>
  <c r="T685" i="5"/>
  <c r="T686" i="5"/>
  <c r="T687" i="5"/>
  <c r="T688" i="5"/>
  <c r="T689" i="5"/>
  <c r="T690" i="5"/>
  <c r="T691" i="5"/>
  <c r="T692" i="5"/>
  <c r="T693" i="5"/>
  <c r="T694" i="5"/>
  <c r="T695" i="5"/>
  <c r="T696" i="5"/>
  <c r="T697" i="5"/>
  <c r="T698" i="5"/>
  <c r="T699" i="5"/>
  <c r="T700" i="5"/>
  <c r="T701" i="5"/>
  <c r="T702" i="5"/>
  <c r="T703" i="5"/>
  <c r="T704" i="5"/>
  <c r="T705" i="5"/>
  <c r="T706" i="5"/>
  <c r="T707" i="5"/>
  <c r="T708" i="5"/>
  <c r="T709" i="5"/>
  <c r="T710" i="5"/>
  <c r="T711" i="5"/>
  <c r="T712" i="5"/>
  <c r="T713" i="5"/>
  <c r="T714" i="5"/>
  <c r="T715" i="5"/>
  <c r="T716" i="5"/>
  <c r="T717" i="5"/>
  <c r="T718" i="5"/>
  <c r="T719" i="5"/>
  <c r="T720" i="5"/>
  <c r="T721" i="5"/>
  <c r="T722" i="5"/>
  <c r="T723" i="5"/>
  <c r="T724" i="5"/>
  <c r="T725" i="5"/>
  <c r="T726" i="5"/>
  <c r="T727" i="5"/>
  <c r="T728" i="5"/>
  <c r="T729" i="5"/>
  <c r="T730" i="5"/>
  <c r="T731" i="5"/>
  <c r="T732" i="5"/>
  <c r="T733" i="5"/>
  <c r="T734" i="5"/>
  <c r="T735" i="5"/>
  <c r="T736" i="5"/>
  <c r="T737" i="5"/>
  <c r="T738" i="5"/>
  <c r="T739" i="5"/>
  <c r="T740" i="5"/>
  <c r="T741" i="5"/>
  <c r="T742" i="5"/>
  <c r="T743" i="5"/>
  <c r="T744" i="5"/>
  <c r="T745" i="5"/>
  <c r="T746" i="5"/>
  <c r="T747" i="5"/>
  <c r="T748" i="5"/>
  <c r="T749" i="5"/>
  <c r="T750" i="5"/>
  <c r="T751" i="5"/>
  <c r="T752" i="5"/>
  <c r="T753" i="5"/>
  <c r="T754" i="5"/>
  <c r="T755" i="5"/>
  <c r="T756" i="5"/>
  <c r="T757" i="5"/>
  <c r="T758" i="5"/>
  <c r="T759" i="5"/>
  <c r="T760" i="5"/>
  <c r="T761" i="5"/>
  <c r="T762" i="5"/>
  <c r="T763" i="5"/>
  <c r="T764" i="5"/>
  <c r="T765" i="5"/>
  <c r="T766" i="5"/>
  <c r="T767" i="5"/>
  <c r="T768" i="5"/>
  <c r="T769" i="5"/>
  <c r="T770" i="5"/>
  <c r="T771" i="5"/>
  <c r="T772" i="5"/>
  <c r="T773" i="5"/>
  <c r="T10" i="5"/>
  <c r="J409" i="5"/>
  <c r="L409" i="5"/>
  <c r="N409" i="5"/>
  <c r="P409" i="5"/>
  <c r="R409" i="5"/>
  <c r="J391" i="5"/>
  <c r="L391" i="5"/>
  <c r="N391" i="5"/>
  <c r="P391" i="5"/>
  <c r="R391" i="5"/>
  <c r="J379" i="5"/>
  <c r="L379" i="5"/>
  <c r="N379" i="5"/>
  <c r="P379" i="5"/>
  <c r="R379" i="5"/>
  <c r="J380" i="5"/>
  <c r="L380" i="5"/>
  <c r="N380" i="5"/>
  <c r="P380" i="5"/>
  <c r="R380" i="5"/>
  <c r="J381" i="5"/>
  <c r="L381" i="5"/>
  <c r="N381" i="5"/>
  <c r="P381" i="5"/>
  <c r="R381" i="5"/>
  <c r="J382" i="5"/>
  <c r="L382" i="5"/>
  <c r="N382" i="5"/>
  <c r="P382" i="5"/>
  <c r="R382" i="5"/>
  <c r="J423" i="5"/>
  <c r="L423" i="5"/>
  <c r="N423" i="5"/>
  <c r="P423" i="5"/>
  <c r="R423" i="5"/>
  <c r="J424" i="5"/>
  <c r="L424" i="5"/>
  <c r="N424" i="5"/>
  <c r="P424" i="5"/>
  <c r="R424" i="5"/>
  <c r="J400" i="5"/>
  <c r="L400" i="5"/>
  <c r="N400" i="5"/>
  <c r="P400" i="5"/>
  <c r="R400" i="5"/>
  <c r="J388" i="5"/>
  <c r="L388" i="5"/>
  <c r="N388" i="5"/>
  <c r="P388" i="5"/>
  <c r="R388" i="5"/>
  <c r="J336" i="5"/>
  <c r="L336" i="5"/>
  <c r="N336" i="5"/>
  <c r="P336" i="5"/>
  <c r="R336" i="5"/>
  <c r="J372" i="5"/>
  <c r="L372" i="5"/>
  <c r="N372" i="5"/>
  <c r="P372" i="5"/>
  <c r="R372" i="5"/>
  <c r="J308" i="5"/>
  <c r="L308" i="5"/>
  <c r="N308" i="5"/>
  <c r="P308" i="5"/>
  <c r="R308" i="5"/>
  <c r="J170" i="5"/>
  <c r="L170" i="5"/>
  <c r="N170" i="5"/>
  <c r="P170" i="5"/>
  <c r="R170" i="5"/>
  <c r="J480" i="5"/>
  <c r="L480" i="5"/>
  <c r="N480" i="5"/>
  <c r="P480" i="5"/>
  <c r="R480" i="5"/>
  <c r="T774" i="5" l="1"/>
  <c r="T5" i="5" s="1"/>
  <c r="J287" i="1"/>
  <c r="L287" i="1"/>
  <c r="N287" i="1"/>
  <c r="P287" i="1"/>
  <c r="R287" i="1"/>
  <c r="T287" i="1"/>
  <c r="V287" i="1"/>
  <c r="T343" i="1"/>
  <c r="L151" i="1"/>
  <c r="N151" i="1"/>
  <c r="P151" i="1"/>
  <c r="R151" i="1"/>
  <c r="T151" i="1"/>
  <c r="N929" i="1"/>
  <c r="N930" i="1"/>
  <c r="N931" i="1"/>
  <c r="N932" i="1"/>
  <c r="N933" i="1"/>
  <c r="N934" i="1"/>
  <c r="N935" i="1"/>
  <c r="N938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7" i="1"/>
  <c r="V58" i="1"/>
  <c r="V60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10" i="1"/>
  <c r="D35" i="9"/>
  <c r="C35" i="9"/>
  <c r="N793" i="15"/>
  <c r="N783" i="15"/>
  <c r="N784" i="15"/>
  <c r="N785" i="15"/>
  <c r="N786" i="15"/>
  <c r="N787" i="15"/>
  <c r="N788" i="15"/>
  <c r="N789" i="15"/>
  <c r="N790" i="15"/>
  <c r="N791" i="15"/>
  <c r="N792" i="15"/>
  <c r="T776" i="15"/>
  <c r="S776" i="15"/>
  <c r="T11" i="15"/>
  <c r="T12" i="15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37" i="15"/>
  <c r="T38" i="15"/>
  <c r="T39" i="15"/>
  <c r="T40" i="15"/>
  <c r="T41" i="15"/>
  <c r="T42" i="15"/>
  <c r="T43" i="15"/>
  <c r="T44" i="15"/>
  <c r="T45" i="15"/>
  <c r="T46" i="15"/>
  <c r="T47" i="15"/>
  <c r="T48" i="15"/>
  <c r="T49" i="15"/>
  <c r="T50" i="15"/>
  <c r="T51" i="15"/>
  <c r="T52" i="15"/>
  <c r="T53" i="15"/>
  <c r="T54" i="15"/>
  <c r="T55" i="15"/>
  <c r="T56" i="15"/>
  <c r="T57" i="15"/>
  <c r="T58" i="15"/>
  <c r="T59" i="15"/>
  <c r="T60" i="15"/>
  <c r="T61" i="15"/>
  <c r="T62" i="15"/>
  <c r="T63" i="15"/>
  <c r="T64" i="15"/>
  <c r="T65" i="15"/>
  <c r="T66" i="15"/>
  <c r="T67" i="15"/>
  <c r="T68" i="15"/>
  <c r="T69" i="15"/>
  <c r="T70" i="15"/>
  <c r="T71" i="15"/>
  <c r="T72" i="15"/>
  <c r="T73" i="15"/>
  <c r="T74" i="15"/>
  <c r="T75" i="15"/>
  <c r="T76" i="15"/>
  <c r="T77" i="15"/>
  <c r="T78" i="15"/>
  <c r="T79" i="15"/>
  <c r="T80" i="15"/>
  <c r="T81" i="15"/>
  <c r="T82" i="15"/>
  <c r="T83" i="15"/>
  <c r="T84" i="15"/>
  <c r="T85" i="15"/>
  <c r="T86" i="15"/>
  <c r="T87" i="15"/>
  <c r="T88" i="15"/>
  <c r="T89" i="15"/>
  <c r="T90" i="15"/>
  <c r="T91" i="15"/>
  <c r="T92" i="15"/>
  <c r="T93" i="15"/>
  <c r="T94" i="15"/>
  <c r="T95" i="15"/>
  <c r="T96" i="15"/>
  <c r="T97" i="15"/>
  <c r="T98" i="15"/>
  <c r="T99" i="15"/>
  <c r="T100" i="15"/>
  <c r="T101" i="15"/>
  <c r="T102" i="15"/>
  <c r="T103" i="15"/>
  <c r="T104" i="15"/>
  <c r="T105" i="15"/>
  <c r="T106" i="15"/>
  <c r="T107" i="15"/>
  <c r="T108" i="15"/>
  <c r="T109" i="15"/>
  <c r="T110" i="15"/>
  <c r="T111" i="15"/>
  <c r="T112" i="15"/>
  <c r="T113" i="15"/>
  <c r="T114" i="15"/>
  <c r="T115" i="15"/>
  <c r="T116" i="15"/>
  <c r="T117" i="15"/>
  <c r="T118" i="15"/>
  <c r="T119" i="15"/>
  <c r="T120" i="15"/>
  <c r="T121" i="15"/>
  <c r="T122" i="15"/>
  <c r="T123" i="15"/>
  <c r="T124" i="15"/>
  <c r="T125" i="15"/>
  <c r="T126" i="15"/>
  <c r="T127" i="15"/>
  <c r="T128" i="15"/>
  <c r="T129" i="15"/>
  <c r="T130" i="15"/>
  <c r="T131" i="15"/>
  <c r="T132" i="15"/>
  <c r="T133" i="15"/>
  <c r="T134" i="15"/>
  <c r="T135" i="15"/>
  <c r="T136" i="15"/>
  <c r="T137" i="15"/>
  <c r="T138" i="15"/>
  <c r="T139" i="15"/>
  <c r="T140" i="15"/>
  <c r="T141" i="15"/>
  <c r="T142" i="15"/>
  <c r="T143" i="15"/>
  <c r="T144" i="15"/>
  <c r="T145" i="15"/>
  <c r="T146" i="15"/>
  <c r="T147" i="15"/>
  <c r="T148" i="15"/>
  <c r="T149" i="15"/>
  <c r="T150" i="15"/>
  <c r="T151" i="15"/>
  <c r="T152" i="15"/>
  <c r="T153" i="15"/>
  <c r="T154" i="15"/>
  <c r="T155" i="15"/>
  <c r="T156" i="15"/>
  <c r="T157" i="15"/>
  <c r="T158" i="15"/>
  <c r="T159" i="15"/>
  <c r="T160" i="15"/>
  <c r="T161" i="15"/>
  <c r="T162" i="15"/>
  <c r="T163" i="15"/>
  <c r="T164" i="15"/>
  <c r="T165" i="15"/>
  <c r="T166" i="15"/>
  <c r="T167" i="15"/>
  <c r="T168" i="15"/>
  <c r="T169" i="15"/>
  <c r="T170" i="15"/>
  <c r="T171" i="15"/>
  <c r="T172" i="15"/>
  <c r="T173" i="15"/>
  <c r="T174" i="15"/>
  <c r="T175" i="15"/>
  <c r="T176" i="15"/>
  <c r="T177" i="15"/>
  <c r="T178" i="15"/>
  <c r="T179" i="15"/>
  <c r="T180" i="15"/>
  <c r="T181" i="15"/>
  <c r="T182" i="15"/>
  <c r="T183" i="15"/>
  <c r="T184" i="15"/>
  <c r="T185" i="15"/>
  <c r="T186" i="15"/>
  <c r="T187" i="15"/>
  <c r="T188" i="15"/>
  <c r="T189" i="15"/>
  <c r="T190" i="15"/>
  <c r="T191" i="15"/>
  <c r="T192" i="15"/>
  <c r="T193" i="15"/>
  <c r="T194" i="15"/>
  <c r="T195" i="15"/>
  <c r="T196" i="15"/>
  <c r="T197" i="15"/>
  <c r="T198" i="15"/>
  <c r="T199" i="15"/>
  <c r="T200" i="15"/>
  <c r="T201" i="15"/>
  <c r="T202" i="15"/>
  <c r="T203" i="15"/>
  <c r="T204" i="15"/>
  <c r="T205" i="15"/>
  <c r="T206" i="15"/>
  <c r="T207" i="15"/>
  <c r="T208" i="15"/>
  <c r="T209" i="15"/>
  <c r="T210" i="15"/>
  <c r="T211" i="15"/>
  <c r="T212" i="15"/>
  <c r="T213" i="15"/>
  <c r="T214" i="15"/>
  <c r="T215" i="15"/>
  <c r="T216" i="15"/>
  <c r="T217" i="15"/>
  <c r="T218" i="15"/>
  <c r="T219" i="15"/>
  <c r="T220" i="15"/>
  <c r="T221" i="15"/>
  <c r="T222" i="15"/>
  <c r="T223" i="15"/>
  <c r="T224" i="15"/>
  <c r="T225" i="15"/>
  <c r="T226" i="15"/>
  <c r="T227" i="15"/>
  <c r="T228" i="15"/>
  <c r="T229" i="15"/>
  <c r="T230" i="15"/>
  <c r="T231" i="15"/>
  <c r="T232" i="15"/>
  <c r="T233" i="15"/>
  <c r="T234" i="15"/>
  <c r="T235" i="15"/>
  <c r="T236" i="15"/>
  <c r="T237" i="15"/>
  <c r="T238" i="15"/>
  <c r="T239" i="15"/>
  <c r="T240" i="15"/>
  <c r="T241" i="15"/>
  <c r="T242" i="15"/>
  <c r="T243" i="15"/>
  <c r="T244" i="15"/>
  <c r="T245" i="15"/>
  <c r="T246" i="15"/>
  <c r="T247" i="15"/>
  <c r="T248" i="15"/>
  <c r="T249" i="15"/>
  <c r="T250" i="15"/>
  <c r="T251" i="15"/>
  <c r="T252" i="15"/>
  <c r="T253" i="15"/>
  <c r="T254" i="15"/>
  <c r="T255" i="15"/>
  <c r="T256" i="15"/>
  <c r="T257" i="15"/>
  <c r="T258" i="15"/>
  <c r="T259" i="15"/>
  <c r="T260" i="15"/>
  <c r="T261" i="15"/>
  <c r="T262" i="15"/>
  <c r="T263" i="15"/>
  <c r="T264" i="15"/>
  <c r="T265" i="15"/>
  <c r="T266" i="15"/>
  <c r="T267" i="15"/>
  <c r="T268" i="15"/>
  <c r="T269" i="15"/>
  <c r="T270" i="15"/>
  <c r="T271" i="15"/>
  <c r="T272" i="15"/>
  <c r="T273" i="15"/>
  <c r="T274" i="15"/>
  <c r="T275" i="15"/>
  <c r="T276" i="15"/>
  <c r="T277" i="15"/>
  <c r="T278" i="15"/>
  <c r="T279" i="15"/>
  <c r="T280" i="15"/>
  <c r="T281" i="15"/>
  <c r="T282" i="15"/>
  <c r="T283" i="15"/>
  <c r="T284" i="15"/>
  <c r="T285" i="15"/>
  <c r="T286" i="15"/>
  <c r="T287" i="15"/>
  <c r="T288" i="15"/>
  <c r="T289" i="15"/>
  <c r="T290" i="15"/>
  <c r="T291" i="15"/>
  <c r="T292" i="15"/>
  <c r="T293" i="15"/>
  <c r="T294" i="15"/>
  <c r="T295" i="15"/>
  <c r="T296" i="15"/>
  <c r="T297" i="15"/>
  <c r="T298" i="15"/>
  <c r="T299" i="15"/>
  <c r="T300" i="15"/>
  <c r="T301" i="15"/>
  <c r="T302" i="15"/>
  <c r="T303" i="15"/>
  <c r="T304" i="15"/>
  <c r="T305" i="15"/>
  <c r="T306" i="15"/>
  <c r="T307" i="15"/>
  <c r="T308" i="15"/>
  <c r="T309" i="15"/>
  <c r="T310" i="15"/>
  <c r="T311" i="15"/>
  <c r="T312" i="15"/>
  <c r="T313" i="15"/>
  <c r="T314" i="15"/>
  <c r="T315" i="15"/>
  <c r="T316" i="15"/>
  <c r="T317" i="15"/>
  <c r="T318" i="15"/>
  <c r="T319" i="15"/>
  <c r="T320" i="15"/>
  <c r="T321" i="15"/>
  <c r="T322" i="15"/>
  <c r="T323" i="15"/>
  <c r="T324" i="15"/>
  <c r="T325" i="15"/>
  <c r="T326" i="15"/>
  <c r="T327" i="15"/>
  <c r="T328" i="15"/>
  <c r="T329" i="15"/>
  <c r="T330" i="15"/>
  <c r="T331" i="15"/>
  <c r="T332" i="15"/>
  <c r="T333" i="15"/>
  <c r="T334" i="15"/>
  <c r="T335" i="15"/>
  <c r="T336" i="15"/>
  <c r="T337" i="15"/>
  <c r="T338" i="15"/>
  <c r="T339" i="15"/>
  <c r="T340" i="15"/>
  <c r="T341" i="15"/>
  <c r="T342" i="15"/>
  <c r="T343" i="15"/>
  <c r="T344" i="15"/>
  <c r="T345" i="15"/>
  <c r="T346" i="15"/>
  <c r="T347" i="15"/>
  <c r="T348" i="15"/>
  <c r="T349" i="15"/>
  <c r="T350" i="15"/>
  <c r="T351" i="15"/>
  <c r="T352" i="15"/>
  <c r="T353" i="15"/>
  <c r="T354" i="15"/>
  <c r="T355" i="15"/>
  <c r="T356" i="15"/>
  <c r="T357" i="15"/>
  <c r="T358" i="15"/>
  <c r="T359" i="15"/>
  <c r="T360" i="15"/>
  <c r="T361" i="15"/>
  <c r="T362" i="15"/>
  <c r="T363" i="15"/>
  <c r="T364" i="15"/>
  <c r="T365" i="15"/>
  <c r="T366" i="15"/>
  <c r="T367" i="15"/>
  <c r="T368" i="15"/>
  <c r="T369" i="15"/>
  <c r="T370" i="15"/>
  <c r="T371" i="15"/>
  <c r="T372" i="15"/>
  <c r="T373" i="15"/>
  <c r="T374" i="15"/>
  <c r="T375" i="15"/>
  <c r="T376" i="15"/>
  <c r="T377" i="15"/>
  <c r="T378" i="15"/>
  <c r="T379" i="15"/>
  <c r="T380" i="15"/>
  <c r="T381" i="15"/>
  <c r="T382" i="15"/>
  <c r="T383" i="15"/>
  <c r="T384" i="15"/>
  <c r="T385" i="15"/>
  <c r="T386" i="15"/>
  <c r="T387" i="15"/>
  <c r="T388" i="15"/>
  <c r="T389" i="15"/>
  <c r="T390" i="15"/>
  <c r="T391" i="15"/>
  <c r="T392" i="15"/>
  <c r="T393" i="15"/>
  <c r="T394" i="15"/>
  <c r="T395" i="15"/>
  <c r="T396" i="15"/>
  <c r="T397" i="15"/>
  <c r="T398" i="15"/>
  <c r="T399" i="15"/>
  <c r="T400" i="15"/>
  <c r="T401" i="15"/>
  <c r="T402" i="15"/>
  <c r="T403" i="15"/>
  <c r="T404" i="15"/>
  <c r="T405" i="15"/>
  <c r="T406" i="15"/>
  <c r="T407" i="15"/>
  <c r="T408" i="15"/>
  <c r="T409" i="15"/>
  <c r="T410" i="15"/>
  <c r="T411" i="15"/>
  <c r="T412" i="15"/>
  <c r="T413" i="15"/>
  <c r="T414" i="15"/>
  <c r="T415" i="15"/>
  <c r="T416" i="15"/>
  <c r="T417" i="15"/>
  <c r="T418" i="15"/>
  <c r="T419" i="15"/>
  <c r="T420" i="15"/>
  <c r="T421" i="15"/>
  <c r="T422" i="15"/>
  <c r="T423" i="15"/>
  <c r="T424" i="15"/>
  <c r="T425" i="15"/>
  <c r="T426" i="15"/>
  <c r="T427" i="15"/>
  <c r="T428" i="15"/>
  <c r="T429" i="15"/>
  <c r="T430" i="15"/>
  <c r="T431" i="15"/>
  <c r="T432" i="15"/>
  <c r="T433" i="15"/>
  <c r="T434" i="15"/>
  <c r="T435" i="15"/>
  <c r="T436" i="15"/>
  <c r="T437" i="15"/>
  <c r="T438" i="15"/>
  <c r="T439" i="15"/>
  <c r="T440" i="15"/>
  <c r="T441" i="15"/>
  <c r="T442" i="15"/>
  <c r="T443" i="15"/>
  <c r="T444" i="15"/>
  <c r="T445" i="15"/>
  <c r="T446" i="15"/>
  <c r="T447" i="15"/>
  <c r="T448" i="15"/>
  <c r="T449" i="15"/>
  <c r="T450" i="15"/>
  <c r="T451" i="15"/>
  <c r="T452" i="15"/>
  <c r="T453" i="15"/>
  <c r="T454" i="15"/>
  <c r="T455" i="15"/>
  <c r="T456" i="15"/>
  <c r="T457" i="15"/>
  <c r="T458" i="15"/>
  <c r="T459" i="15"/>
  <c r="T460" i="15"/>
  <c r="T461" i="15"/>
  <c r="T462" i="15"/>
  <c r="T463" i="15"/>
  <c r="T464" i="15"/>
  <c r="T465" i="15"/>
  <c r="T466" i="15"/>
  <c r="T467" i="15"/>
  <c r="T468" i="15"/>
  <c r="T469" i="15"/>
  <c r="T470" i="15"/>
  <c r="T471" i="15"/>
  <c r="T472" i="15"/>
  <c r="T473" i="15"/>
  <c r="T474" i="15"/>
  <c r="T475" i="15"/>
  <c r="T476" i="15"/>
  <c r="T477" i="15"/>
  <c r="T478" i="15"/>
  <c r="T479" i="15"/>
  <c r="T480" i="15"/>
  <c r="T481" i="15"/>
  <c r="T482" i="15"/>
  <c r="T483" i="15"/>
  <c r="T484" i="15"/>
  <c r="T485" i="15"/>
  <c r="T486" i="15"/>
  <c r="T487" i="15"/>
  <c r="T488" i="15"/>
  <c r="T489" i="15"/>
  <c r="T490" i="15"/>
  <c r="T491" i="15"/>
  <c r="T492" i="15"/>
  <c r="T493" i="15"/>
  <c r="T494" i="15"/>
  <c r="T495" i="15"/>
  <c r="T496" i="15"/>
  <c r="T497" i="15"/>
  <c r="T498" i="15"/>
  <c r="T499" i="15"/>
  <c r="T500" i="15"/>
  <c r="T501" i="15"/>
  <c r="T502" i="15"/>
  <c r="T503" i="15"/>
  <c r="T504" i="15"/>
  <c r="T505" i="15"/>
  <c r="T506" i="15"/>
  <c r="T507" i="15"/>
  <c r="T508" i="15"/>
  <c r="T509" i="15"/>
  <c r="T510" i="15"/>
  <c r="T511" i="15"/>
  <c r="T512" i="15"/>
  <c r="T513" i="15"/>
  <c r="T514" i="15"/>
  <c r="T515" i="15"/>
  <c r="T516" i="15"/>
  <c r="T517" i="15"/>
  <c r="T518" i="15"/>
  <c r="T519" i="15"/>
  <c r="T520" i="15"/>
  <c r="T521" i="15"/>
  <c r="T522" i="15"/>
  <c r="T523" i="15"/>
  <c r="T524" i="15"/>
  <c r="T525" i="15"/>
  <c r="T526" i="15"/>
  <c r="T527" i="15"/>
  <c r="T528" i="15"/>
  <c r="T529" i="15"/>
  <c r="T530" i="15"/>
  <c r="T531" i="15"/>
  <c r="T532" i="15"/>
  <c r="T533" i="15"/>
  <c r="T534" i="15"/>
  <c r="T535" i="15"/>
  <c r="T536" i="15"/>
  <c r="T537" i="15"/>
  <c r="T538" i="15"/>
  <c r="T539" i="15"/>
  <c r="T540" i="15"/>
  <c r="T541" i="15"/>
  <c r="T542" i="15"/>
  <c r="T543" i="15"/>
  <c r="T544" i="15"/>
  <c r="T545" i="15"/>
  <c r="T546" i="15"/>
  <c r="T547" i="15"/>
  <c r="T548" i="15"/>
  <c r="T549" i="15"/>
  <c r="T550" i="15"/>
  <c r="T551" i="15"/>
  <c r="T552" i="15"/>
  <c r="T553" i="15"/>
  <c r="T554" i="15"/>
  <c r="T555" i="15"/>
  <c r="T556" i="15"/>
  <c r="T557" i="15"/>
  <c r="T558" i="15"/>
  <c r="T559" i="15"/>
  <c r="T560" i="15"/>
  <c r="T561" i="15"/>
  <c r="T562" i="15"/>
  <c r="T563" i="15"/>
  <c r="T564" i="15"/>
  <c r="T565" i="15"/>
  <c r="T566" i="15"/>
  <c r="T567" i="15"/>
  <c r="T568" i="15"/>
  <c r="T569" i="15"/>
  <c r="T570" i="15"/>
  <c r="T571" i="15"/>
  <c r="T572" i="15"/>
  <c r="T573" i="15"/>
  <c r="T574" i="15"/>
  <c r="T575" i="15"/>
  <c r="T576" i="15"/>
  <c r="T577" i="15"/>
  <c r="T578" i="15"/>
  <c r="T579" i="15"/>
  <c r="T580" i="15"/>
  <c r="T581" i="15"/>
  <c r="T582" i="15"/>
  <c r="T583" i="15"/>
  <c r="T584" i="15"/>
  <c r="T585" i="15"/>
  <c r="T586" i="15"/>
  <c r="T587" i="15"/>
  <c r="T588" i="15"/>
  <c r="T589" i="15"/>
  <c r="T590" i="15"/>
  <c r="T591" i="15"/>
  <c r="T592" i="15"/>
  <c r="T593" i="15"/>
  <c r="T594" i="15"/>
  <c r="T595" i="15"/>
  <c r="T596" i="15"/>
  <c r="T597" i="15"/>
  <c r="T598" i="15"/>
  <c r="T599" i="15"/>
  <c r="T600" i="15"/>
  <c r="T601" i="15"/>
  <c r="T602" i="15"/>
  <c r="T603" i="15"/>
  <c r="T604" i="15"/>
  <c r="T605" i="15"/>
  <c r="T606" i="15"/>
  <c r="T607" i="15"/>
  <c r="T608" i="15"/>
  <c r="T609" i="15"/>
  <c r="T610" i="15"/>
  <c r="T611" i="15"/>
  <c r="T612" i="15"/>
  <c r="T613" i="15"/>
  <c r="T614" i="15"/>
  <c r="T615" i="15"/>
  <c r="T616" i="15"/>
  <c r="T617" i="15"/>
  <c r="T618" i="15"/>
  <c r="T619" i="15"/>
  <c r="T620" i="15"/>
  <c r="T621" i="15"/>
  <c r="T622" i="15"/>
  <c r="T623" i="15"/>
  <c r="T624" i="15"/>
  <c r="T625" i="15"/>
  <c r="T626" i="15"/>
  <c r="T627" i="15"/>
  <c r="T628" i="15"/>
  <c r="T629" i="15"/>
  <c r="T630" i="15"/>
  <c r="T631" i="15"/>
  <c r="T632" i="15"/>
  <c r="T633" i="15"/>
  <c r="T634" i="15"/>
  <c r="T635" i="15"/>
  <c r="T636" i="15"/>
  <c r="T637" i="15"/>
  <c r="T638" i="15"/>
  <c r="T639" i="15"/>
  <c r="T640" i="15"/>
  <c r="T641" i="15"/>
  <c r="T642" i="15"/>
  <c r="T643" i="15"/>
  <c r="T644" i="15"/>
  <c r="T645" i="15"/>
  <c r="T646" i="15"/>
  <c r="T647" i="15"/>
  <c r="T648" i="15"/>
  <c r="T649" i="15"/>
  <c r="T650" i="15"/>
  <c r="T651" i="15"/>
  <c r="T652" i="15"/>
  <c r="T653" i="15"/>
  <c r="T654" i="15"/>
  <c r="T655" i="15"/>
  <c r="T656" i="15"/>
  <c r="T657" i="15"/>
  <c r="T658" i="15"/>
  <c r="T659" i="15"/>
  <c r="T660" i="15"/>
  <c r="T661" i="15"/>
  <c r="T662" i="15"/>
  <c r="T663" i="15"/>
  <c r="T664" i="15"/>
  <c r="T665" i="15"/>
  <c r="T666" i="15"/>
  <c r="T667" i="15"/>
  <c r="T668" i="15"/>
  <c r="T669" i="15"/>
  <c r="T670" i="15"/>
  <c r="T671" i="15"/>
  <c r="T672" i="15"/>
  <c r="T673" i="15"/>
  <c r="T674" i="15"/>
  <c r="T675" i="15"/>
  <c r="T676" i="15"/>
  <c r="T677" i="15"/>
  <c r="T678" i="15"/>
  <c r="T679" i="15"/>
  <c r="T680" i="15"/>
  <c r="T681" i="15"/>
  <c r="T682" i="15"/>
  <c r="T683" i="15"/>
  <c r="T684" i="15"/>
  <c r="T685" i="15"/>
  <c r="T686" i="15"/>
  <c r="T687" i="15"/>
  <c r="T688" i="15"/>
  <c r="T689" i="15"/>
  <c r="T690" i="15"/>
  <c r="T691" i="15"/>
  <c r="T692" i="15"/>
  <c r="T693" i="15"/>
  <c r="T694" i="15"/>
  <c r="T695" i="15"/>
  <c r="T696" i="15"/>
  <c r="T697" i="15"/>
  <c r="T698" i="15"/>
  <c r="T699" i="15"/>
  <c r="T700" i="15"/>
  <c r="T701" i="15"/>
  <c r="T702" i="15"/>
  <c r="T703" i="15"/>
  <c r="T704" i="15"/>
  <c r="T705" i="15"/>
  <c r="T706" i="15"/>
  <c r="T707" i="15"/>
  <c r="T708" i="15"/>
  <c r="T709" i="15"/>
  <c r="T710" i="15"/>
  <c r="T711" i="15"/>
  <c r="T712" i="15"/>
  <c r="T713" i="15"/>
  <c r="T714" i="15"/>
  <c r="T715" i="15"/>
  <c r="T716" i="15"/>
  <c r="T717" i="15"/>
  <c r="T718" i="15"/>
  <c r="T719" i="15"/>
  <c r="T720" i="15"/>
  <c r="T721" i="15"/>
  <c r="T722" i="15"/>
  <c r="T723" i="15"/>
  <c r="T724" i="15"/>
  <c r="T725" i="15"/>
  <c r="T726" i="15"/>
  <c r="T727" i="15"/>
  <c r="T728" i="15"/>
  <c r="T729" i="15"/>
  <c r="T730" i="15"/>
  <c r="T731" i="15"/>
  <c r="T732" i="15"/>
  <c r="T733" i="15"/>
  <c r="T734" i="15"/>
  <c r="T735" i="15"/>
  <c r="T736" i="15"/>
  <c r="T737" i="15"/>
  <c r="T738" i="15"/>
  <c r="T739" i="15"/>
  <c r="T740" i="15"/>
  <c r="T741" i="15"/>
  <c r="T742" i="15"/>
  <c r="T743" i="15"/>
  <c r="T744" i="15"/>
  <c r="T745" i="15"/>
  <c r="T746" i="15"/>
  <c r="T747" i="15"/>
  <c r="T748" i="15"/>
  <c r="T749" i="15"/>
  <c r="T750" i="15"/>
  <c r="T751" i="15"/>
  <c r="T752" i="15"/>
  <c r="T753" i="15"/>
  <c r="T754" i="15"/>
  <c r="T755" i="15"/>
  <c r="T756" i="15"/>
  <c r="T757" i="15"/>
  <c r="T758" i="15"/>
  <c r="T759" i="15"/>
  <c r="T760" i="15"/>
  <c r="T761" i="15"/>
  <c r="T762" i="15"/>
  <c r="T763" i="15"/>
  <c r="T764" i="15"/>
  <c r="T765" i="15"/>
  <c r="T766" i="15"/>
  <c r="T767" i="15"/>
  <c r="T768" i="15"/>
  <c r="T769" i="15"/>
  <c r="T770" i="15"/>
  <c r="T771" i="15"/>
  <c r="T772" i="15"/>
  <c r="T773" i="15"/>
  <c r="T774" i="15"/>
  <c r="T10" i="15"/>
  <c r="K901" i="8"/>
  <c r="K891" i="8"/>
  <c r="L891" i="8"/>
  <c r="L901" i="8" s="1"/>
  <c r="M891" i="8"/>
  <c r="N891" i="8"/>
  <c r="N901" i="8" s="1"/>
  <c r="H35" i="9" s="1"/>
  <c r="K892" i="8"/>
  <c r="L892" i="8"/>
  <c r="M892" i="8"/>
  <c r="N892" i="8"/>
  <c r="K893" i="8"/>
  <c r="L893" i="8"/>
  <c r="M893" i="8"/>
  <c r="N893" i="8"/>
  <c r="K894" i="8"/>
  <c r="L894" i="8"/>
  <c r="M894" i="8"/>
  <c r="N894" i="8"/>
  <c r="K895" i="8"/>
  <c r="L895" i="8"/>
  <c r="M895" i="8"/>
  <c r="N895" i="8"/>
  <c r="K896" i="8"/>
  <c r="L896" i="8"/>
  <c r="M896" i="8"/>
  <c r="N896" i="8"/>
  <c r="K897" i="8"/>
  <c r="L897" i="8"/>
  <c r="M897" i="8"/>
  <c r="N897" i="8"/>
  <c r="K898" i="8"/>
  <c r="L898" i="8"/>
  <c r="M898" i="8"/>
  <c r="N898" i="8"/>
  <c r="K899" i="8"/>
  <c r="L899" i="8"/>
  <c r="M899" i="8"/>
  <c r="N899" i="8"/>
  <c r="K900" i="8"/>
  <c r="L900" i="8"/>
  <c r="M900" i="8"/>
  <c r="N900" i="8"/>
  <c r="S884" i="8"/>
  <c r="V922" i="1" l="1"/>
  <c r="V561" i="8" l="1"/>
  <c r="N435" i="8"/>
  <c r="J435" i="8"/>
  <c r="L435" i="8"/>
  <c r="P435" i="8"/>
  <c r="R435" i="8"/>
  <c r="T435" i="8"/>
  <c r="V435" i="8"/>
  <c r="X435" i="8" s="1"/>
  <c r="W435" i="8"/>
  <c r="J436" i="8"/>
  <c r="L436" i="8"/>
  <c r="N436" i="8"/>
  <c r="P436" i="8"/>
  <c r="R436" i="8"/>
  <c r="T436" i="8"/>
  <c r="V436" i="8"/>
  <c r="X436" i="8" s="1"/>
  <c r="W436" i="8"/>
  <c r="T256" i="8"/>
  <c r="J145" i="8"/>
  <c r="L145" i="8"/>
  <c r="N145" i="8"/>
  <c r="P145" i="8"/>
  <c r="R145" i="8"/>
  <c r="T145" i="8"/>
  <c r="V145" i="8"/>
  <c r="W145" i="8"/>
  <c r="J74" i="8"/>
  <c r="L74" i="8"/>
  <c r="N74" i="8"/>
  <c r="P74" i="8"/>
  <c r="R74" i="8"/>
  <c r="T74" i="8"/>
  <c r="V74" i="8"/>
  <c r="W74" i="8"/>
  <c r="J10" i="8"/>
  <c r="L10" i="8"/>
  <c r="N10" i="8"/>
  <c r="P10" i="8"/>
  <c r="R10" i="8"/>
  <c r="T10" i="8"/>
  <c r="O884" i="8"/>
  <c r="I884" i="8"/>
  <c r="Y884" i="8"/>
  <c r="V10" i="8"/>
  <c r="W10" i="8"/>
  <c r="T109" i="8"/>
  <c r="T23" i="8"/>
  <c r="T18" i="8"/>
  <c r="T11" i="8"/>
  <c r="T12" i="8"/>
  <c r="T13" i="8"/>
  <c r="T14" i="8"/>
  <c r="T15" i="8"/>
  <c r="T16" i="8"/>
  <c r="T17" i="8"/>
  <c r="T19" i="8"/>
  <c r="T20" i="8"/>
  <c r="T21" i="8"/>
  <c r="T22" i="8"/>
  <c r="T24" i="8"/>
  <c r="T25" i="8"/>
  <c r="T26" i="8"/>
  <c r="T27" i="8"/>
  <c r="T28" i="8"/>
  <c r="T29" i="8"/>
  <c r="T30" i="8"/>
  <c r="T31" i="8"/>
  <c r="T32" i="8"/>
  <c r="T33" i="8"/>
  <c r="T34" i="8"/>
  <c r="T35" i="8"/>
  <c r="T36" i="8"/>
  <c r="T37" i="8"/>
  <c r="T38" i="8"/>
  <c r="T39" i="8"/>
  <c r="T40" i="8"/>
  <c r="T41" i="8"/>
  <c r="T42" i="8"/>
  <c r="T43" i="8"/>
  <c r="T44" i="8"/>
  <c r="T45" i="8"/>
  <c r="T46" i="8"/>
  <c r="T47" i="8"/>
  <c r="T48" i="8"/>
  <c r="T49" i="8"/>
  <c r="T50" i="8"/>
  <c r="T51" i="8"/>
  <c r="T52" i="8"/>
  <c r="T53" i="8"/>
  <c r="T54" i="8"/>
  <c r="T55" i="8"/>
  <c r="T56" i="8"/>
  <c r="T57" i="8"/>
  <c r="T58" i="8"/>
  <c r="T59" i="8"/>
  <c r="T60" i="8"/>
  <c r="T61" i="8"/>
  <c r="T62" i="8"/>
  <c r="T63" i="8"/>
  <c r="T64" i="8"/>
  <c r="T65" i="8"/>
  <c r="T66" i="8"/>
  <c r="T67" i="8"/>
  <c r="T68" i="8"/>
  <c r="T69" i="8"/>
  <c r="T70" i="8"/>
  <c r="T71" i="8"/>
  <c r="T72" i="8"/>
  <c r="T73" i="8"/>
  <c r="T75" i="8"/>
  <c r="T76" i="8"/>
  <c r="T77" i="8"/>
  <c r="T78" i="8"/>
  <c r="T79" i="8"/>
  <c r="T80" i="8"/>
  <c r="T81" i="8"/>
  <c r="T82" i="8"/>
  <c r="T83" i="8"/>
  <c r="T84" i="8"/>
  <c r="T85" i="8"/>
  <c r="T86" i="8"/>
  <c r="T87" i="8"/>
  <c r="T88" i="8"/>
  <c r="T89" i="8"/>
  <c r="T90" i="8"/>
  <c r="T91" i="8"/>
  <c r="T92" i="8"/>
  <c r="T93" i="8"/>
  <c r="T94" i="8"/>
  <c r="T95" i="8"/>
  <c r="T96" i="8"/>
  <c r="T97" i="8"/>
  <c r="T98" i="8"/>
  <c r="T99" i="8"/>
  <c r="T100" i="8"/>
  <c r="T101" i="8"/>
  <c r="T102" i="8"/>
  <c r="T103" i="8"/>
  <c r="T104" i="8"/>
  <c r="T105" i="8"/>
  <c r="T106" i="8"/>
  <c r="T107" i="8"/>
  <c r="T108" i="8"/>
  <c r="T110" i="8"/>
  <c r="T111" i="8"/>
  <c r="T112" i="8"/>
  <c r="T113" i="8"/>
  <c r="T114" i="8"/>
  <c r="T115" i="8"/>
  <c r="T116" i="8"/>
  <c r="T117" i="8"/>
  <c r="T118" i="8"/>
  <c r="T119" i="8"/>
  <c r="T120" i="8"/>
  <c r="T121" i="8"/>
  <c r="T122" i="8"/>
  <c r="T123" i="8"/>
  <c r="T124" i="8"/>
  <c r="T125" i="8"/>
  <c r="T126" i="8"/>
  <c r="T127" i="8"/>
  <c r="T128" i="8"/>
  <c r="T129" i="8"/>
  <c r="T130" i="8"/>
  <c r="T131" i="8"/>
  <c r="T132" i="8"/>
  <c r="T133" i="8"/>
  <c r="T134" i="8"/>
  <c r="T135" i="8"/>
  <c r="T136" i="8"/>
  <c r="T137" i="8"/>
  <c r="T138" i="8"/>
  <c r="T139" i="8"/>
  <c r="T140" i="8"/>
  <c r="T141" i="8"/>
  <c r="T142" i="8"/>
  <c r="T143" i="8"/>
  <c r="T144" i="8"/>
  <c r="T146" i="8"/>
  <c r="T147" i="8"/>
  <c r="T148" i="8"/>
  <c r="T149" i="8"/>
  <c r="T150" i="8"/>
  <c r="T151" i="8"/>
  <c r="T152" i="8"/>
  <c r="T153" i="8"/>
  <c r="T154" i="8"/>
  <c r="T155" i="8"/>
  <c r="T156" i="8"/>
  <c r="T157" i="8"/>
  <c r="T158" i="8"/>
  <c r="T159" i="8"/>
  <c r="T160" i="8"/>
  <c r="T161" i="8"/>
  <c r="T162" i="8"/>
  <c r="T163" i="8"/>
  <c r="T164" i="8"/>
  <c r="T165" i="8"/>
  <c r="T166" i="8"/>
  <c r="T167" i="8"/>
  <c r="T168" i="8"/>
  <c r="T169" i="8"/>
  <c r="T170" i="8"/>
  <c r="T171" i="8"/>
  <c r="T172" i="8"/>
  <c r="T173" i="8"/>
  <c r="T174" i="8"/>
  <c r="T175" i="8"/>
  <c r="T176" i="8"/>
  <c r="T177" i="8"/>
  <c r="T178" i="8"/>
  <c r="T179" i="8"/>
  <c r="T180" i="8"/>
  <c r="T181" i="8"/>
  <c r="T182" i="8"/>
  <c r="T183" i="8"/>
  <c r="T184" i="8"/>
  <c r="T185" i="8"/>
  <c r="T186" i="8"/>
  <c r="T187" i="8"/>
  <c r="T188" i="8"/>
  <c r="T189" i="8"/>
  <c r="T190" i="8"/>
  <c r="T191" i="8"/>
  <c r="T192" i="8"/>
  <c r="T193" i="8"/>
  <c r="T194" i="8"/>
  <c r="T195" i="8"/>
  <c r="T196" i="8"/>
  <c r="T197" i="8"/>
  <c r="T198" i="8"/>
  <c r="T199" i="8"/>
  <c r="T200" i="8"/>
  <c r="T201" i="8"/>
  <c r="T202" i="8"/>
  <c r="T203" i="8"/>
  <c r="T204" i="8"/>
  <c r="T205" i="8"/>
  <c r="T206" i="8"/>
  <c r="T207" i="8"/>
  <c r="T208" i="8"/>
  <c r="T209" i="8"/>
  <c r="T210" i="8"/>
  <c r="T211" i="8"/>
  <c r="T212" i="8"/>
  <c r="T213" i="8"/>
  <c r="T214" i="8"/>
  <c r="T215" i="8"/>
  <c r="T216" i="8"/>
  <c r="T217" i="8"/>
  <c r="T218" i="8"/>
  <c r="T219" i="8"/>
  <c r="T220" i="8"/>
  <c r="T221" i="8"/>
  <c r="T222" i="8"/>
  <c r="T223" i="8"/>
  <c r="T224" i="8"/>
  <c r="T225" i="8"/>
  <c r="T226" i="8"/>
  <c r="T227" i="8"/>
  <c r="T228" i="8"/>
  <c r="T229" i="8"/>
  <c r="T230" i="8"/>
  <c r="T231" i="8"/>
  <c r="T232" i="8"/>
  <c r="T233" i="8"/>
  <c r="T234" i="8"/>
  <c r="T235" i="8"/>
  <c r="T236" i="8"/>
  <c r="T237" i="8"/>
  <c r="T238" i="8"/>
  <c r="T239" i="8"/>
  <c r="T240" i="8"/>
  <c r="T241" i="8"/>
  <c r="T242" i="8"/>
  <c r="T243" i="8"/>
  <c r="T244" i="8"/>
  <c r="T245" i="8"/>
  <c r="T246" i="8"/>
  <c r="T247" i="8"/>
  <c r="T248" i="8"/>
  <c r="T249" i="8"/>
  <c r="T250" i="8"/>
  <c r="T251" i="8"/>
  <c r="T252" i="8"/>
  <c r="T253" i="8"/>
  <c r="T254" i="8"/>
  <c r="T255" i="8"/>
  <c r="T257" i="8"/>
  <c r="T258" i="8"/>
  <c r="T259" i="8"/>
  <c r="T260" i="8"/>
  <c r="T261" i="8"/>
  <c r="T262" i="8"/>
  <c r="T263" i="8"/>
  <c r="T264" i="8"/>
  <c r="T265" i="8"/>
  <c r="T266" i="8"/>
  <c r="T267" i="8"/>
  <c r="T268" i="8"/>
  <c r="T269" i="8"/>
  <c r="T270" i="8"/>
  <c r="T271" i="8"/>
  <c r="T272" i="8"/>
  <c r="T273" i="8"/>
  <c r="T274" i="8"/>
  <c r="T275" i="8"/>
  <c r="T276" i="8"/>
  <c r="T277" i="8"/>
  <c r="T278" i="8"/>
  <c r="T279" i="8"/>
  <c r="T280" i="8"/>
  <c r="T281" i="8"/>
  <c r="T282" i="8"/>
  <c r="T283" i="8"/>
  <c r="T284" i="8"/>
  <c r="T285" i="8"/>
  <c r="T286" i="8"/>
  <c r="T287" i="8"/>
  <c r="T288" i="8"/>
  <c r="T289" i="8"/>
  <c r="T290" i="8"/>
  <c r="T291" i="8"/>
  <c r="T292" i="8"/>
  <c r="T293" i="8"/>
  <c r="T294" i="8"/>
  <c r="T295" i="8"/>
  <c r="T296" i="8"/>
  <c r="T297" i="8"/>
  <c r="T298" i="8"/>
  <c r="T299" i="8"/>
  <c r="T300" i="8"/>
  <c r="T301" i="8"/>
  <c r="T302" i="8"/>
  <c r="T303" i="8"/>
  <c r="T304" i="8"/>
  <c r="T305" i="8"/>
  <c r="T306" i="8"/>
  <c r="T307" i="8"/>
  <c r="T308" i="8"/>
  <c r="T309" i="8"/>
  <c r="T310" i="8"/>
  <c r="T311" i="8"/>
  <c r="T312" i="8"/>
  <c r="T313" i="8"/>
  <c r="T314" i="8"/>
  <c r="T315" i="8"/>
  <c r="T316" i="8"/>
  <c r="T317" i="8"/>
  <c r="T318" i="8"/>
  <c r="T319" i="8"/>
  <c r="T320" i="8"/>
  <c r="T321" i="8"/>
  <c r="T322" i="8"/>
  <c r="T323" i="8"/>
  <c r="T324" i="8"/>
  <c r="T325" i="8"/>
  <c r="T326" i="8"/>
  <c r="T327" i="8"/>
  <c r="T328" i="8"/>
  <c r="T329" i="8"/>
  <c r="T330" i="8"/>
  <c r="T331" i="8"/>
  <c r="T332" i="8"/>
  <c r="T333" i="8"/>
  <c r="T334" i="8"/>
  <c r="T335" i="8"/>
  <c r="T336" i="8"/>
  <c r="T337" i="8"/>
  <c r="T338" i="8"/>
  <c r="T339" i="8"/>
  <c r="T340" i="8"/>
  <c r="T341" i="8"/>
  <c r="T342" i="8"/>
  <c r="T343" i="8"/>
  <c r="T344" i="8"/>
  <c r="T345" i="8"/>
  <c r="T346" i="8"/>
  <c r="T347" i="8"/>
  <c r="T348" i="8"/>
  <c r="T349" i="8"/>
  <c r="T350" i="8"/>
  <c r="T351" i="8"/>
  <c r="T352" i="8"/>
  <c r="T353" i="8"/>
  <c r="T354" i="8"/>
  <c r="T355" i="8"/>
  <c r="T356" i="8"/>
  <c r="T357" i="8"/>
  <c r="T358" i="8"/>
  <c r="T359" i="8"/>
  <c r="T360" i="8"/>
  <c r="T361" i="8"/>
  <c r="T362" i="8"/>
  <c r="T363" i="8"/>
  <c r="T364" i="8"/>
  <c r="T365" i="8"/>
  <c r="T366" i="8"/>
  <c r="T367" i="8"/>
  <c r="T368" i="8"/>
  <c r="T369" i="8"/>
  <c r="T370" i="8"/>
  <c r="T371" i="8"/>
  <c r="T372" i="8"/>
  <c r="T373" i="8"/>
  <c r="T374" i="8"/>
  <c r="T375" i="8"/>
  <c r="T376" i="8"/>
  <c r="T377" i="8"/>
  <c r="T378" i="8"/>
  <c r="T379" i="8"/>
  <c r="T380" i="8"/>
  <c r="T381" i="8"/>
  <c r="T382" i="8"/>
  <c r="T383" i="8"/>
  <c r="T384" i="8"/>
  <c r="T385" i="8"/>
  <c r="T386" i="8"/>
  <c r="T387" i="8"/>
  <c r="T388" i="8"/>
  <c r="T389" i="8"/>
  <c r="T390" i="8"/>
  <c r="T391" i="8"/>
  <c r="T392" i="8"/>
  <c r="T393" i="8"/>
  <c r="T394" i="8"/>
  <c r="T395" i="8"/>
  <c r="T396" i="8"/>
  <c r="T397" i="8"/>
  <c r="T398" i="8"/>
  <c r="T399" i="8"/>
  <c r="T400" i="8"/>
  <c r="T401" i="8"/>
  <c r="T402" i="8"/>
  <c r="T403" i="8"/>
  <c r="T404" i="8"/>
  <c r="T405" i="8"/>
  <c r="T406" i="8"/>
  <c r="T407" i="8"/>
  <c r="T408" i="8"/>
  <c r="T409" i="8"/>
  <c r="T410" i="8"/>
  <c r="T411" i="8"/>
  <c r="T412" i="8"/>
  <c r="T413" i="8"/>
  <c r="T414" i="8"/>
  <c r="T415" i="8"/>
  <c r="T416" i="8"/>
  <c r="T417" i="8"/>
  <c r="T418" i="8"/>
  <c r="T419" i="8"/>
  <c r="T420" i="8"/>
  <c r="T421" i="8"/>
  <c r="T422" i="8"/>
  <c r="T423" i="8"/>
  <c r="T424" i="8"/>
  <c r="T425" i="8"/>
  <c r="T426" i="8"/>
  <c r="T427" i="8"/>
  <c r="T428" i="8"/>
  <c r="T429" i="8"/>
  <c r="T430" i="8"/>
  <c r="T431" i="8"/>
  <c r="T432" i="8"/>
  <c r="T433" i="8"/>
  <c r="T434" i="8"/>
  <c r="T437" i="8"/>
  <c r="T438" i="8"/>
  <c r="T439" i="8"/>
  <c r="T440" i="8"/>
  <c r="T441" i="8"/>
  <c r="T442" i="8"/>
  <c r="T443" i="8"/>
  <c r="T444" i="8"/>
  <c r="T445" i="8"/>
  <c r="T446" i="8"/>
  <c r="T447" i="8"/>
  <c r="T448" i="8"/>
  <c r="T449" i="8"/>
  <c r="T450" i="8"/>
  <c r="T451" i="8"/>
  <c r="T452" i="8"/>
  <c r="T453" i="8"/>
  <c r="T454" i="8"/>
  <c r="T455" i="8"/>
  <c r="T456" i="8"/>
  <c r="T457" i="8"/>
  <c r="T458" i="8"/>
  <c r="T459" i="8"/>
  <c r="T460" i="8"/>
  <c r="T461" i="8"/>
  <c r="T462" i="8"/>
  <c r="T463" i="8"/>
  <c r="T464" i="8"/>
  <c r="T465" i="8"/>
  <c r="T466" i="8"/>
  <c r="T467" i="8"/>
  <c r="T468" i="8"/>
  <c r="T469" i="8"/>
  <c r="T470" i="8"/>
  <c r="T471" i="8"/>
  <c r="T472" i="8"/>
  <c r="T473" i="8"/>
  <c r="T474" i="8"/>
  <c r="T475" i="8"/>
  <c r="T476" i="8"/>
  <c r="T477" i="8"/>
  <c r="T478" i="8"/>
  <c r="T479" i="8"/>
  <c r="T480" i="8"/>
  <c r="T481" i="8"/>
  <c r="T482" i="8"/>
  <c r="T483" i="8"/>
  <c r="T484" i="8"/>
  <c r="T485" i="8"/>
  <c r="T486" i="8"/>
  <c r="T487" i="8"/>
  <c r="T488" i="8"/>
  <c r="T489" i="8"/>
  <c r="T490" i="8"/>
  <c r="T491" i="8"/>
  <c r="T492" i="8"/>
  <c r="T493" i="8"/>
  <c r="T494" i="8"/>
  <c r="T495" i="8"/>
  <c r="T496" i="8"/>
  <c r="T497" i="8"/>
  <c r="T498" i="8"/>
  <c r="T499" i="8"/>
  <c r="T500" i="8"/>
  <c r="T501" i="8"/>
  <c r="T502" i="8"/>
  <c r="T503" i="8"/>
  <c r="T504" i="8"/>
  <c r="T505" i="8"/>
  <c r="T506" i="8"/>
  <c r="T507" i="8"/>
  <c r="T508" i="8"/>
  <c r="T509" i="8"/>
  <c r="T510" i="8"/>
  <c r="T511" i="8"/>
  <c r="T512" i="8"/>
  <c r="T513" i="8"/>
  <c r="T514" i="8"/>
  <c r="T515" i="8"/>
  <c r="T516" i="8"/>
  <c r="T517" i="8"/>
  <c r="T518" i="8"/>
  <c r="T519" i="8"/>
  <c r="T520" i="8"/>
  <c r="T521" i="8"/>
  <c r="T522" i="8"/>
  <c r="T523" i="8"/>
  <c r="T524" i="8"/>
  <c r="T525" i="8"/>
  <c r="T526" i="8"/>
  <c r="T527" i="8"/>
  <c r="T528" i="8"/>
  <c r="T529" i="8"/>
  <c r="T530" i="8"/>
  <c r="T531" i="8"/>
  <c r="T532" i="8"/>
  <c r="T533" i="8"/>
  <c r="T534" i="8"/>
  <c r="T535" i="8"/>
  <c r="T536" i="8"/>
  <c r="T537" i="8"/>
  <c r="T538" i="8"/>
  <c r="T539" i="8"/>
  <c r="T540" i="8"/>
  <c r="T541" i="8"/>
  <c r="T542" i="8"/>
  <c r="T543" i="8"/>
  <c r="T544" i="8"/>
  <c r="T545" i="8"/>
  <c r="T546" i="8"/>
  <c r="T547" i="8"/>
  <c r="T548" i="8"/>
  <c r="T549" i="8"/>
  <c r="T550" i="8"/>
  <c r="T551" i="8"/>
  <c r="T552" i="8"/>
  <c r="T553" i="8"/>
  <c r="T554" i="8"/>
  <c r="T555" i="8"/>
  <c r="T556" i="8"/>
  <c r="T557" i="8"/>
  <c r="T558" i="8"/>
  <c r="T559" i="8"/>
  <c r="T560" i="8"/>
  <c r="T561" i="8"/>
  <c r="T562" i="8"/>
  <c r="T563" i="8"/>
  <c r="T564" i="8"/>
  <c r="T565" i="8"/>
  <c r="T566" i="8"/>
  <c r="T567" i="8"/>
  <c r="T568" i="8"/>
  <c r="T569" i="8"/>
  <c r="T570" i="8"/>
  <c r="T571" i="8"/>
  <c r="T572" i="8"/>
  <c r="T573" i="8"/>
  <c r="T574" i="8"/>
  <c r="T575" i="8"/>
  <c r="T576" i="8"/>
  <c r="T577" i="8"/>
  <c r="T578" i="8"/>
  <c r="T579" i="8"/>
  <c r="T580" i="8"/>
  <c r="T581" i="8"/>
  <c r="T582" i="8"/>
  <c r="T583" i="8"/>
  <c r="T584" i="8"/>
  <c r="T585" i="8"/>
  <c r="T586" i="8"/>
  <c r="T587" i="8"/>
  <c r="T588" i="8"/>
  <c r="T589" i="8"/>
  <c r="T590" i="8"/>
  <c r="T591" i="8"/>
  <c r="T592" i="8"/>
  <c r="T593" i="8"/>
  <c r="T594" i="8"/>
  <c r="T595" i="8"/>
  <c r="T596" i="8"/>
  <c r="T597" i="8"/>
  <c r="T598" i="8"/>
  <c r="T599" i="8"/>
  <c r="T600" i="8"/>
  <c r="T601" i="8"/>
  <c r="T602" i="8"/>
  <c r="T603" i="8"/>
  <c r="T604" i="8"/>
  <c r="T605" i="8"/>
  <c r="T606" i="8"/>
  <c r="T607" i="8"/>
  <c r="T608" i="8"/>
  <c r="T609" i="8"/>
  <c r="T610" i="8"/>
  <c r="T611" i="8"/>
  <c r="T612" i="8"/>
  <c r="T613" i="8"/>
  <c r="T614" i="8"/>
  <c r="T615" i="8"/>
  <c r="T616" i="8"/>
  <c r="T617" i="8"/>
  <c r="T618" i="8"/>
  <c r="T619" i="8"/>
  <c r="T620" i="8"/>
  <c r="T621" i="8"/>
  <c r="T622" i="8"/>
  <c r="T623" i="8"/>
  <c r="T624" i="8"/>
  <c r="T625" i="8"/>
  <c r="T626" i="8"/>
  <c r="T627" i="8"/>
  <c r="T628" i="8"/>
  <c r="T629" i="8"/>
  <c r="T630" i="8"/>
  <c r="T631" i="8"/>
  <c r="T632" i="8"/>
  <c r="T633" i="8"/>
  <c r="T634" i="8"/>
  <c r="T635" i="8"/>
  <c r="T636" i="8"/>
  <c r="T637" i="8"/>
  <c r="T638" i="8"/>
  <c r="T639" i="8"/>
  <c r="T640" i="8"/>
  <c r="T641" i="8"/>
  <c r="T642" i="8"/>
  <c r="T643" i="8"/>
  <c r="T644" i="8"/>
  <c r="T645" i="8"/>
  <c r="T646" i="8"/>
  <c r="T647" i="8"/>
  <c r="T648" i="8"/>
  <c r="T649" i="8"/>
  <c r="T650" i="8"/>
  <c r="T651" i="8"/>
  <c r="T652" i="8"/>
  <c r="T653" i="8"/>
  <c r="T654" i="8"/>
  <c r="T655" i="8"/>
  <c r="T656" i="8"/>
  <c r="T657" i="8"/>
  <c r="T658" i="8"/>
  <c r="T659" i="8"/>
  <c r="T660" i="8"/>
  <c r="T661" i="8"/>
  <c r="T662" i="8"/>
  <c r="T663" i="8"/>
  <c r="T664" i="8"/>
  <c r="T665" i="8"/>
  <c r="T666" i="8"/>
  <c r="T667" i="8"/>
  <c r="T668" i="8"/>
  <c r="T669" i="8"/>
  <c r="T670" i="8"/>
  <c r="T671" i="8"/>
  <c r="T672" i="8"/>
  <c r="T673" i="8"/>
  <c r="T674" i="8"/>
  <c r="T675" i="8"/>
  <c r="T676" i="8"/>
  <c r="T677" i="8"/>
  <c r="T678" i="8"/>
  <c r="T679" i="8"/>
  <c r="T680" i="8"/>
  <c r="T681" i="8"/>
  <c r="T682" i="8"/>
  <c r="T683" i="8"/>
  <c r="T684" i="8"/>
  <c r="T685" i="8"/>
  <c r="T686" i="8"/>
  <c r="T687" i="8"/>
  <c r="T688" i="8"/>
  <c r="T689" i="8"/>
  <c r="T690" i="8"/>
  <c r="T691" i="8"/>
  <c r="T692" i="8"/>
  <c r="T693" i="8"/>
  <c r="T694" i="8"/>
  <c r="T695" i="8"/>
  <c r="T696" i="8"/>
  <c r="T697" i="8"/>
  <c r="T698" i="8"/>
  <c r="T699" i="8"/>
  <c r="T700" i="8"/>
  <c r="T701" i="8"/>
  <c r="T702" i="8"/>
  <c r="T703" i="8"/>
  <c r="T704" i="8"/>
  <c r="T705" i="8"/>
  <c r="T706" i="8"/>
  <c r="T707" i="8"/>
  <c r="T708" i="8"/>
  <c r="T709" i="8"/>
  <c r="T710" i="8"/>
  <c r="T711" i="8"/>
  <c r="T712" i="8"/>
  <c r="T713" i="8"/>
  <c r="T714" i="8"/>
  <c r="T715" i="8"/>
  <c r="T716" i="8"/>
  <c r="T717" i="8"/>
  <c r="T718" i="8"/>
  <c r="T719" i="8"/>
  <c r="T720" i="8"/>
  <c r="T721" i="8"/>
  <c r="T722" i="8"/>
  <c r="T723" i="8"/>
  <c r="T724" i="8"/>
  <c r="T725" i="8"/>
  <c r="T726" i="8"/>
  <c r="T727" i="8"/>
  <c r="T728" i="8"/>
  <c r="T729" i="8"/>
  <c r="T730" i="8"/>
  <c r="T731" i="8"/>
  <c r="T732" i="8"/>
  <c r="T733" i="8"/>
  <c r="T734" i="8"/>
  <c r="T735" i="8"/>
  <c r="T736" i="8"/>
  <c r="T737" i="8"/>
  <c r="T738" i="8"/>
  <c r="T739" i="8"/>
  <c r="T740" i="8"/>
  <c r="T741" i="8"/>
  <c r="T742" i="8"/>
  <c r="T743" i="8"/>
  <c r="T744" i="8"/>
  <c r="T745" i="8"/>
  <c r="T746" i="8"/>
  <c r="T747" i="8"/>
  <c r="T748" i="8"/>
  <c r="T749" i="8"/>
  <c r="T750" i="8"/>
  <c r="T751" i="8"/>
  <c r="T752" i="8"/>
  <c r="T753" i="8"/>
  <c r="T754" i="8"/>
  <c r="T755" i="8"/>
  <c r="T756" i="8"/>
  <c r="T757" i="8"/>
  <c r="T758" i="8"/>
  <c r="T759" i="8"/>
  <c r="T760" i="8"/>
  <c r="T761" i="8"/>
  <c r="T762" i="8"/>
  <c r="T763" i="8"/>
  <c r="T764" i="8"/>
  <c r="T765" i="8"/>
  <c r="T766" i="8"/>
  <c r="T767" i="8"/>
  <c r="T768" i="8"/>
  <c r="T769" i="8"/>
  <c r="T770" i="8"/>
  <c r="T771" i="8"/>
  <c r="T772" i="8"/>
  <c r="T773" i="8"/>
  <c r="T774" i="8"/>
  <c r="T775" i="8"/>
  <c r="T776" i="8"/>
  <c r="T777" i="8"/>
  <c r="T778" i="8"/>
  <c r="T779" i="8"/>
  <c r="T780" i="8"/>
  <c r="T781" i="8"/>
  <c r="T782" i="8"/>
  <c r="T783" i="8"/>
  <c r="T784" i="8"/>
  <c r="T785" i="8"/>
  <c r="T786" i="8"/>
  <c r="T787" i="8"/>
  <c r="T788" i="8"/>
  <c r="T789" i="8"/>
  <c r="T790" i="8"/>
  <c r="T791" i="8"/>
  <c r="T792" i="8"/>
  <c r="T793" i="8"/>
  <c r="T794" i="8"/>
  <c r="T795" i="8"/>
  <c r="T796" i="8"/>
  <c r="T797" i="8"/>
  <c r="T798" i="8"/>
  <c r="T799" i="8"/>
  <c r="T800" i="8"/>
  <c r="T801" i="8"/>
  <c r="T802" i="8"/>
  <c r="T803" i="8"/>
  <c r="T804" i="8"/>
  <c r="T805" i="8"/>
  <c r="T806" i="8"/>
  <c r="T807" i="8"/>
  <c r="T808" i="8"/>
  <c r="T809" i="8"/>
  <c r="T810" i="8"/>
  <c r="T811" i="8"/>
  <c r="T812" i="8"/>
  <c r="T813" i="8"/>
  <c r="T814" i="8"/>
  <c r="T815" i="8"/>
  <c r="T816" i="8"/>
  <c r="T817" i="8"/>
  <c r="T818" i="8"/>
  <c r="T819" i="8"/>
  <c r="T820" i="8"/>
  <c r="T821" i="8"/>
  <c r="T822" i="8"/>
  <c r="T823" i="8"/>
  <c r="T824" i="8"/>
  <c r="T825" i="8"/>
  <c r="T826" i="8"/>
  <c r="T827" i="8"/>
  <c r="T828" i="8"/>
  <c r="T829" i="8"/>
  <c r="T830" i="8"/>
  <c r="T831" i="8"/>
  <c r="T832" i="8"/>
  <c r="T833" i="8"/>
  <c r="T834" i="8"/>
  <c r="T835" i="8"/>
  <c r="T836" i="8"/>
  <c r="T837" i="8"/>
  <c r="T838" i="8"/>
  <c r="T839" i="8"/>
  <c r="T840" i="8"/>
  <c r="T841" i="8"/>
  <c r="T842" i="8"/>
  <c r="T843" i="8"/>
  <c r="T844" i="8"/>
  <c r="T845" i="8"/>
  <c r="T846" i="8"/>
  <c r="T847" i="8"/>
  <c r="T848" i="8"/>
  <c r="T849" i="8"/>
  <c r="T850" i="8"/>
  <c r="T851" i="8"/>
  <c r="T852" i="8"/>
  <c r="T853" i="8"/>
  <c r="T854" i="8"/>
  <c r="T855" i="8"/>
  <c r="T856" i="8"/>
  <c r="T857" i="8"/>
  <c r="T858" i="8"/>
  <c r="T859" i="8"/>
  <c r="T860" i="8"/>
  <c r="T861" i="8"/>
  <c r="T862" i="8"/>
  <c r="T863" i="8"/>
  <c r="T864" i="8"/>
  <c r="T865" i="8"/>
  <c r="T866" i="8"/>
  <c r="T867" i="8"/>
  <c r="T868" i="8"/>
  <c r="T869" i="8"/>
  <c r="T870" i="8"/>
  <c r="T871" i="8"/>
  <c r="T872" i="8"/>
  <c r="T873" i="8"/>
  <c r="T874" i="8"/>
  <c r="T875" i="8"/>
  <c r="T876" i="8"/>
  <c r="T877" i="8"/>
  <c r="T878" i="8"/>
  <c r="T879" i="8"/>
  <c r="T880" i="8"/>
  <c r="T881" i="8"/>
  <c r="T882" i="8"/>
  <c r="T883" i="8"/>
  <c r="T11" i="1"/>
  <c r="J658" i="1"/>
  <c r="L658" i="1"/>
  <c r="N658" i="1"/>
  <c r="P658" i="1"/>
  <c r="R658" i="1"/>
  <c r="T658" i="1"/>
  <c r="T659" i="1"/>
  <c r="R659" i="1"/>
  <c r="P659" i="1"/>
  <c r="N659" i="1"/>
  <c r="L659" i="1"/>
  <c r="J659" i="1"/>
  <c r="T677" i="1"/>
  <c r="R677" i="1"/>
  <c r="P677" i="1"/>
  <c r="N677" i="1"/>
  <c r="L677" i="1"/>
  <c r="J677" i="1"/>
  <c r="T669" i="1"/>
  <c r="R669" i="1"/>
  <c r="P669" i="1"/>
  <c r="N669" i="1"/>
  <c r="L669" i="1"/>
  <c r="J669" i="1"/>
  <c r="J670" i="1"/>
  <c r="L670" i="1"/>
  <c r="N670" i="1"/>
  <c r="P670" i="1"/>
  <c r="R670" i="1"/>
  <c r="T670" i="1"/>
  <c r="T665" i="1"/>
  <c r="R665" i="1"/>
  <c r="P665" i="1"/>
  <c r="N665" i="1"/>
  <c r="L665" i="1"/>
  <c r="J665" i="1"/>
  <c r="T738" i="1"/>
  <c r="R738" i="1"/>
  <c r="P738" i="1"/>
  <c r="N738" i="1"/>
  <c r="L738" i="1"/>
  <c r="J738" i="1"/>
  <c r="T884" i="8" l="1"/>
  <c r="T5" i="8" s="1"/>
  <c r="G35" i="9" s="1"/>
  <c r="X10" i="8"/>
  <c r="X145" i="8"/>
  <c r="X74" i="8"/>
  <c r="T633" i="1"/>
  <c r="M929" i="1"/>
  <c r="T291" i="1"/>
  <c r="J854" i="1"/>
  <c r="L854" i="1"/>
  <c r="N854" i="1"/>
  <c r="P854" i="1"/>
  <c r="R854" i="1"/>
  <c r="T854" i="1"/>
  <c r="J824" i="1"/>
  <c r="L824" i="1"/>
  <c r="N824" i="1"/>
  <c r="P824" i="1"/>
  <c r="R824" i="1"/>
  <c r="T824" i="1"/>
  <c r="T825" i="1"/>
  <c r="R825" i="1"/>
  <c r="P825" i="1"/>
  <c r="N825" i="1"/>
  <c r="L825" i="1"/>
  <c r="J825" i="1"/>
  <c r="T823" i="1"/>
  <c r="R823" i="1"/>
  <c r="P823" i="1"/>
  <c r="N823" i="1"/>
  <c r="L823" i="1"/>
  <c r="J823" i="1"/>
  <c r="T822" i="1"/>
  <c r="R822" i="1"/>
  <c r="P822" i="1"/>
  <c r="N822" i="1"/>
  <c r="L822" i="1"/>
  <c r="J822" i="1"/>
  <c r="T821" i="1"/>
  <c r="R821" i="1"/>
  <c r="P821" i="1"/>
  <c r="N821" i="1"/>
  <c r="L821" i="1"/>
  <c r="J821" i="1"/>
  <c r="T806" i="1"/>
  <c r="R806" i="1"/>
  <c r="P806" i="1"/>
  <c r="N806" i="1"/>
  <c r="L806" i="1"/>
  <c r="J806" i="1"/>
  <c r="J807" i="1"/>
  <c r="L807" i="1"/>
  <c r="N807" i="1"/>
  <c r="P807" i="1"/>
  <c r="R807" i="1"/>
  <c r="T807" i="1"/>
  <c r="J808" i="1"/>
  <c r="L808" i="1"/>
  <c r="N808" i="1"/>
  <c r="P808" i="1"/>
  <c r="R808" i="1"/>
  <c r="T808" i="1"/>
  <c r="L810" i="1"/>
  <c r="N810" i="1"/>
  <c r="P810" i="1"/>
  <c r="P809" i="1"/>
  <c r="J809" i="1"/>
  <c r="L809" i="1"/>
  <c r="N809" i="1"/>
  <c r="R809" i="1"/>
  <c r="T809" i="1"/>
  <c r="J810" i="1"/>
  <c r="R810" i="1"/>
  <c r="T810" i="1"/>
  <c r="J811" i="1"/>
  <c r="L811" i="1"/>
  <c r="N811" i="1"/>
  <c r="P811" i="1"/>
  <c r="R811" i="1"/>
  <c r="T811" i="1"/>
  <c r="P838" i="1"/>
  <c r="T632" i="1"/>
  <c r="R632" i="1"/>
  <c r="P632" i="1"/>
  <c r="N632" i="1"/>
  <c r="L632" i="1"/>
  <c r="J632" i="1"/>
  <c r="J622" i="1"/>
  <c r="L622" i="1"/>
  <c r="N622" i="1"/>
  <c r="P622" i="1"/>
  <c r="R622" i="1"/>
  <c r="T622" i="1"/>
  <c r="J611" i="1"/>
  <c r="L611" i="1"/>
  <c r="N611" i="1"/>
  <c r="P611" i="1"/>
  <c r="R611" i="1"/>
  <c r="T611" i="1"/>
  <c r="J608" i="1"/>
  <c r="L608" i="1"/>
  <c r="N608" i="1"/>
  <c r="P608" i="1"/>
  <c r="R608" i="1"/>
  <c r="T608" i="1"/>
  <c r="T598" i="1"/>
  <c r="R598" i="1"/>
  <c r="P598" i="1"/>
  <c r="N598" i="1"/>
  <c r="L598" i="1"/>
  <c r="J598" i="1"/>
  <c r="J580" i="1"/>
  <c r="L580" i="1"/>
  <c r="N580" i="1"/>
  <c r="P580" i="1"/>
  <c r="R580" i="1"/>
  <c r="T580" i="1"/>
  <c r="J574" i="1"/>
  <c r="L574" i="1"/>
  <c r="N574" i="1"/>
  <c r="P574" i="1"/>
  <c r="R574" i="1"/>
  <c r="T574" i="1"/>
  <c r="J573" i="1"/>
  <c r="L573" i="1"/>
  <c r="N573" i="1"/>
  <c r="P573" i="1"/>
  <c r="R573" i="1"/>
  <c r="T573" i="1"/>
  <c r="J558" i="1"/>
  <c r="L558" i="1"/>
  <c r="N558" i="1"/>
  <c r="P558" i="1"/>
  <c r="R558" i="1"/>
  <c r="T558" i="1"/>
  <c r="J547" i="1"/>
  <c r="L547" i="1"/>
  <c r="N547" i="1"/>
  <c r="P547" i="1"/>
  <c r="R547" i="1"/>
  <c r="T547" i="1"/>
  <c r="J537" i="1"/>
  <c r="L537" i="1"/>
  <c r="N537" i="1"/>
  <c r="P537" i="1"/>
  <c r="R537" i="1"/>
  <c r="T537" i="1"/>
  <c r="J524" i="1"/>
  <c r="L524" i="1"/>
  <c r="N524" i="1"/>
  <c r="P524" i="1"/>
  <c r="T524" i="1"/>
  <c r="J529" i="1"/>
  <c r="L529" i="1"/>
  <c r="N529" i="1"/>
  <c r="P529" i="1"/>
  <c r="R529" i="1"/>
  <c r="T529" i="1"/>
  <c r="T528" i="1"/>
  <c r="R528" i="1"/>
  <c r="P528" i="1"/>
  <c r="N528" i="1"/>
  <c r="L528" i="1"/>
  <c r="J528" i="1"/>
  <c r="J532" i="1"/>
  <c r="L532" i="1"/>
  <c r="N532" i="1"/>
  <c r="P532" i="1"/>
  <c r="R532" i="1"/>
  <c r="T532" i="1"/>
  <c r="J523" i="1"/>
  <c r="L523" i="1"/>
  <c r="N523" i="1"/>
  <c r="P523" i="1"/>
  <c r="T523" i="1"/>
  <c r="T517" i="1"/>
  <c r="R517" i="1"/>
  <c r="P517" i="1"/>
  <c r="N517" i="1"/>
  <c r="L517" i="1"/>
  <c r="J517" i="1"/>
  <c r="J515" i="1"/>
  <c r="L515" i="1"/>
  <c r="N515" i="1"/>
  <c r="P515" i="1"/>
  <c r="R515" i="1"/>
  <c r="T515" i="1"/>
  <c r="T510" i="1"/>
  <c r="T511" i="1"/>
  <c r="T512" i="1"/>
  <c r="T513" i="1"/>
  <c r="T514" i="1"/>
  <c r="R514" i="1"/>
  <c r="P514" i="1"/>
  <c r="L514" i="1"/>
  <c r="J514" i="1"/>
  <c r="J490" i="1"/>
  <c r="L490" i="1"/>
  <c r="N490" i="1"/>
  <c r="P490" i="1"/>
  <c r="R490" i="1"/>
  <c r="T490" i="1"/>
  <c r="J522" i="1"/>
  <c r="L522" i="1"/>
  <c r="N522" i="1"/>
  <c r="P522" i="1"/>
  <c r="R522" i="1"/>
  <c r="T522" i="1"/>
  <c r="J494" i="1"/>
  <c r="L494" i="1"/>
  <c r="N494" i="1"/>
  <c r="P494" i="1"/>
  <c r="R494" i="1"/>
  <c r="T494" i="1"/>
  <c r="J497" i="1"/>
  <c r="L497" i="1"/>
  <c r="N497" i="1"/>
  <c r="P497" i="1"/>
  <c r="R497" i="1"/>
  <c r="T497" i="1"/>
  <c r="T479" i="1"/>
  <c r="R479" i="1"/>
  <c r="P479" i="1"/>
  <c r="N479" i="1"/>
  <c r="L479" i="1"/>
  <c r="J479" i="1"/>
  <c r="J465" i="1"/>
  <c r="L465" i="1"/>
  <c r="N465" i="1"/>
  <c r="P465" i="1"/>
  <c r="R465" i="1"/>
  <c r="T465" i="1"/>
  <c r="J464" i="1"/>
  <c r="L464" i="1"/>
  <c r="N464" i="1"/>
  <c r="P464" i="1"/>
  <c r="R464" i="1"/>
  <c r="T464" i="1"/>
  <c r="J466" i="1"/>
  <c r="L466" i="1"/>
  <c r="N466" i="1"/>
  <c r="P466" i="1"/>
  <c r="R466" i="1"/>
  <c r="T466" i="1"/>
  <c r="T463" i="1"/>
  <c r="R463" i="1"/>
  <c r="P463" i="1"/>
  <c r="N463" i="1"/>
  <c r="L463" i="1"/>
  <c r="J463" i="1"/>
  <c r="J462" i="1"/>
  <c r="L462" i="1"/>
  <c r="N462" i="1"/>
  <c r="P462" i="1"/>
  <c r="R462" i="1"/>
  <c r="T462" i="1"/>
  <c r="T461" i="1"/>
  <c r="R461" i="1"/>
  <c r="P461" i="1"/>
  <c r="N461" i="1"/>
  <c r="L461" i="1"/>
  <c r="J461" i="1"/>
  <c r="J413" i="1"/>
  <c r="L413" i="1"/>
  <c r="N413" i="1"/>
  <c r="P413" i="1"/>
  <c r="R413" i="1"/>
  <c r="T409" i="1"/>
  <c r="T410" i="1"/>
  <c r="T411" i="1"/>
  <c r="T412" i="1"/>
  <c r="T413" i="1"/>
  <c r="J405" i="1"/>
  <c r="L405" i="1"/>
  <c r="N405" i="1"/>
  <c r="P405" i="1"/>
  <c r="R405" i="1"/>
  <c r="T400" i="1"/>
  <c r="T401" i="1"/>
  <c r="T402" i="1"/>
  <c r="T403" i="1"/>
  <c r="T404" i="1"/>
  <c r="T405" i="1"/>
  <c r="T389" i="1"/>
  <c r="T390" i="1"/>
  <c r="T391" i="1"/>
  <c r="T392" i="1"/>
  <c r="R392" i="1"/>
  <c r="P392" i="1"/>
  <c r="L392" i="1"/>
  <c r="J392" i="1"/>
  <c r="R872" i="1"/>
  <c r="R871" i="1"/>
  <c r="R870" i="1"/>
  <c r="R868" i="1"/>
  <c r="R867" i="1"/>
  <c r="R865" i="1"/>
  <c r="R863" i="1"/>
  <c r="R861" i="1"/>
  <c r="R860" i="1"/>
  <c r="R859" i="1"/>
  <c r="R855" i="1"/>
  <c r="R852" i="1"/>
  <c r="R851" i="1"/>
  <c r="R850" i="1"/>
  <c r="R848" i="1"/>
  <c r="R838" i="1"/>
  <c r="R833" i="1"/>
  <c r="R832" i="1"/>
  <c r="R829" i="1"/>
  <c r="R828" i="1"/>
  <c r="R827" i="1"/>
  <c r="R826" i="1"/>
  <c r="R812" i="1"/>
  <c r="R792" i="1"/>
  <c r="R791" i="1"/>
  <c r="R790" i="1"/>
  <c r="R789" i="1"/>
  <c r="R779" i="1"/>
  <c r="R778" i="1"/>
  <c r="R774" i="1"/>
  <c r="R773" i="1"/>
  <c r="R772" i="1"/>
  <c r="R764" i="1"/>
  <c r="R759" i="1"/>
  <c r="R758" i="1"/>
  <c r="R757" i="1"/>
  <c r="R746" i="1"/>
  <c r="R739" i="1"/>
  <c r="R729" i="1"/>
  <c r="R726" i="1"/>
  <c r="R722" i="1"/>
  <c r="R721" i="1"/>
  <c r="R720" i="1"/>
  <c r="R718" i="1"/>
  <c r="R697" i="1"/>
  <c r="R692" i="1"/>
  <c r="R689" i="1"/>
  <c r="R687" i="1"/>
  <c r="R686" i="1"/>
  <c r="R685" i="1"/>
  <c r="R682" i="1"/>
  <c r="R678" i="1"/>
  <c r="R666" i="1"/>
  <c r="R660" i="1"/>
  <c r="R637" i="1"/>
  <c r="R635" i="1"/>
  <c r="R634" i="1"/>
  <c r="R633" i="1"/>
  <c r="R626" i="1"/>
  <c r="R625" i="1"/>
  <c r="R623" i="1"/>
  <c r="R621" i="1"/>
  <c r="R618" i="1"/>
  <c r="R617" i="1"/>
  <c r="R615" i="1"/>
  <c r="R614" i="1"/>
  <c r="R613" i="1"/>
  <c r="R612" i="1"/>
  <c r="R610" i="1"/>
  <c r="R609" i="1"/>
  <c r="R603" i="1"/>
  <c r="R601" i="1"/>
  <c r="R599" i="1"/>
  <c r="R596" i="1"/>
  <c r="R595" i="1"/>
  <c r="R594" i="1"/>
  <c r="R586" i="1"/>
  <c r="R582" i="1"/>
  <c r="R581" i="1"/>
  <c r="R575" i="1"/>
  <c r="R572" i="1"/>
  <c r="R571" i="1"/>
  <c r="R568" i="1"/>
  <c r="R566" i="1"/>
  <c r="R565" i="1"/>
  <c r="R561" i="1"/>
  <c r="R560" i="1"/>
  <c r="R559" i="1"/>
  <c r="R557" i="1"/>
  <c r="R555" i="1"/>
  <c r="R554" i="1"/>
  <c r="R552" i="1"/>
  <c r="R548" i="1"/>
  <c r="R546" i="1"/>
  <c r="R539" i="1"/>
  <c r="R538" i="1"/>
  <c r="R536" i="1"/>
  <c r="R535" i="1"/>
  <c r="R533" i="1"/>
  <c r="R531" i="1"/>
  <c r="R530" i="1"/>
  <c r="R525" i="1"/>
  <c r="R520" i="1"/>
  <c r="R518" i="1"/>
  <c r="R509" i="1"/>
  <c r="R508" i="1"/>
  <c r="R501" i="1"/>
  <c r="R499" i="1"/>
  <c r="R498" i="1"/>
  <c r="R496" i="1"/>
  <c r="R495" i="1"/>
  <c r="R491" i="1"/>
  <c r="R488" i="1"/>
  <c r="R486" i="1"/>
  <c r="R484" i="1"/>
  <c r="R482" i="1"/>
  <c r="R481" i="1"/>
  <c r="R480" i="1"/>
  <c r="R476" i="1"/>
  <c r="R474" i="1"/>
  <c r="R470" i="1"/>
  <c r="R469" i="1"/>
  <c r="R467" i="1"/>
  <c r="R451" i="1"/>
  <c r="R446" i="1"/>
  <c r="R445" i="1"/>
  <c r="R443" i="1"/>
  <c r="R441" i="1"/>
  <c r="R435" i="1"/>
  <c r="R432" i="1"/>
  <c r="R428" i="1"/>
  <c r="R427" i="1"/>
  <c r="R426" i="1"/>
  <c r="R424" i="1"/>
  <c r="R418" i="1"/>
  <c r="R415" i="1"/>
  <c r="R414" i="1"/>
  <c r="R408" i="1"/>
  <c r="R406" i="1"/>
  <c r="R399" i="1"/>
  <c r="R397" i="1"/>
  <c r="R394" i="1"/>
  <c r="R393" i="1"/>
  <c r="R388" i="1"/>
  <c r="R386" i="1"/>
  <c r="R385" i="1"/>
  <c r="R380" i="1"/>
  <c r="R379" i="1"/>
  <c r="R377" i="1"/>
  <c r="R375" i="1"/>
  <c r="R374" i="1"/>
  <c r="R373" i="1"/>
  <c r="R372" i="1"/>
  <c r="R371" i="1"/>
  <c r="R367" i="1"/>
  <c r="R366" i="1"/>
  <c r="R362" i="1"/>
  <c r="R361" i="1"/>
  <c r="R360" i="1"/>
  <c r="R352" i="1"/>
  <c r="R350" i="1"/>
  <c r="R346" i="1"/>
  <c r="R340" i="1"/>
  <c r="R339" i="1"/>
  <c r="R338" i="1"/>
  <c r="R336" i="1"/>
  <c r="R334" i="1"/>
  <c r="R333" i="1"/>
  <c r="R332" i="1"/>
  <c r="R330" i="1"/>
  <c r="R329" i="1"/>
  <c r="R327" i="1"/>
  <c r="R325" i="1"/>
  <c r="R323" i="1"/>
  <c r="R321" i="1"/>
  <c r="R320" i="1"/>
  <c r="R319" i="1"/>
  <c r="R318" i="1"/>
  <c r="R314" i="1"/>
  <c r="R313" i="1"/>
  <c r="R309" i="1"/>
  <c r="R308" i="1"/>
  <c r="R307" i="1"/>
  <c r="R306" i="1"/>
  <c r="R303" i="1"/>
  <c r="R302" i="1"/>
  <c r="R297" i="1"/>
  <c r="R293" i="1"/>
  <c r="R291" i="1"/>
  <c r="R289" i="1"/>
  <c r="R285" i="1"/>
  <c r="R280" i="1"/>
  <c r="R275" i="1"/>
  <c r="R274" i="1"/>
  <c r="R271" i="1"/>
  <c r="R268" i="1"/>
  <c r="R267" i="1"/>
  <c r="R262" i="1"/>
  <c r="R261" i="1"/>
  <c r="R260" i="1"/>
  <c r="R259" i="1"/>
  <c r="R254" i="1"/>
  <c r="R253" i="1"/>
  <c r="R252" i="1"/>
  <c r="R243" i="1"/>
  <c r="R242" i="1"/>
  <c r="R239" i="1"/>
  <c r="R237" i="1"/>
  <c r="R234" i="1"/>
  <c r="R231" i="1"/>
  <c r="R225" i="1"/>
  <c r="R224" i="1"/>
  <c r="R223" i="1"/>
  <c r="R219" i="1"/>
  <c r="R216" i="1"/>
  <c r="R215" i="1"/>
  <c r="R213" i="1"/>
  <c r="R210" i="1"/>
  <c r="R206" i="1"/>
  <c r="R205" i="1"/>
  <c r="R202" i="1"/>
  <c r="R198" i="1"/>
  <c r="R195" i="1"/>
  <c r="R190" i="1"/>
  <c r="R187" i="1"/>
  <c r="R185" i="1"/>
  <c r="R182" i="1"/>
  <c r="R179" i="1"/>
  <c r="R178" i="1"/>
  <c r="R175" i="1"/>
  <c r="R174" i="1"/>
  <c r="R171" i="1"/>
  <c r="R169" i="1"/>
  <c r="R164" i="1"/>
  <c r="R163" i="1"/>
  <c r="R162" i="1"/>
  <c r="R160" i="1"/>
  <c r="R156" i="1"/>
  <c r="R152" i="1"/>
  <c r="R150" i="1"/>
  <c r="R132" i="1"/>
  <c r="R131" i="1"/>
  <c r="R121" i="1"/>
  <c r="R119" i="1"/>
  <c r="R118" i="1"/>
  <c r="R117" i="1"/>
  <c r="R115" i="1"/>
  <c r="R112" i="1"/>
  <c r="R111" i="1"/>
  <c r="R110" i="1"/>
  <c r="R109" i="1"/>
  <c r="R102" i="1"/>
  <c r="R90" i="1"/>
  <c r="R89" i="1"/>
  <c r="R88" i="1"/>
  <c r="R87" i="1"/>
  <c r="R86" i="1"/>
  <c r="R85" i="1"/>
  <c r="R84" i="1"/>
  <c r="R83" i="1"/>
  <c r="R80" i="1"/>
  <c r="R79" i="1"/>
  <c r="R77" i="1"/>
  <c r="R76" i="1"/>
  <c r="R75" i="1"/>
  <c r="R73" i="1"/>
  <c r="R72" i="1"/>
  <c r="R71" i="1"/>
  <c r="R63" i="1"/>
  <c r="R60" i="1"/>
  <c r="R59" i="1"/>
  <c r="R58" i="1"/>
  <c r="R57" i="1"/>
  <c r="R56" i="1"/>
  <c r="R48" i="1"/>
  <c r="R47" i="1"/>
  <c r="R46" i="1"/>
  <c r="R45" i="1"/>
  <c r="R43" i="1"/>
  <c r="R42" i="1"/>
  <c r="R40" i="1"/>
  <c r="R37" i="1"/>
  <c r="R34" i="1"/>
  <c r="R25" i="1"/>
  <c r="R24" i="1"/>
  <c r="R21" i="1"/>
  <c r="R20" i="1"/>
  <c r="R18" i="1"/>
  <c r="R16" i="1"/>
  <c r="R15" i="1"/>
  <c r="R11" i="1"/>
  <c r="P872" i="1"/>
  <c r="P871" i="1"/>
  <c r="P870" i="1"/>
  <c r="P868" i="1"/>
  <c r="P867" i="1"/>
  <c r="P865" i="1"/>
  <c r="P863" i="1"/>
  <c r="P861" i="1"/>
  <c r="P860" i="1"/>
  <c r="P859" i="1"/>
  <c r="P855" i="1"/>
  <c r="P852" i="1"/>
  <c r="P851" i="1"/>
  <c r="P850" i="1"/>
  <c r="P848" i="1"/>
  <c r="P833" i="1"/>
  <c r="P832" i="1"/>
  <c r="P829" i="1"/>
  <c r="P828" i="1"/>
  <c r="P827" i="1"/>
  <c r="P826" i="1"/>
  <c r="P812" i="1"/>
  <c r="P792" i="1"/>
  <c r="P791" i="1"/>
  <c r="P790" i="1"/>
  <c r="P789" i="1"/>
  <c r="P779" i="1"/>
  <c r="P778" i="1"/>
  <c r="P774" i="1"/>
  <c r="P773" i="1"/>
  <c r="P772" i="1"/>
  <c r="P764" i="1"/>
  <c r="P759" i="1"/>
  <c r="P758" i="1"/>
  <c r="P757" i="1"/>
  <c r="P746" i="1"/>
  <c r="P739" i="1"/>
  <c r="P729" i="1"/>
  <c r="P726" i="1"/>
  <c r="P722" i="1"/>
  <c r="P721" i="1"/>
  <c r="P720" i="1"/>
  <c r="P718" i="1"/>
  <c r="P697" i="1"/>
  <c r="P692" i="1"/>
  <c r="P689" i="1"/>
  <c r="P687" i="1"/>
  <c r="P686" i="1"/>
  <c r="P685" i="1"/>
  <c r="P682" i="1"/>
  <c r="P678" i="1"/>
  <c r="P666" i="1"/>
  <c r="P660" i="1"/>
  <c r="P637" i="1"/>
  <c r="P635" i="1"/>
  <c r="P634" i="1"/>
  <c r="P633" i="1"/>
  <c r="P626" i="1"/>
  <c r="P625" i="1"/>
  <c r="P623" i="1"/>
  <c r="P621" i="1"/>
  <c r="P618" i="1"/>
  <c r="P617" i="1"/>
  <c r="P615" i="1"/>
  <c r="P614" i="1"/>
  <c r="P613" i="1"/>
  <c r="P612" i="1"/>
  <c r="P610" i="1"/>
  <c r="P609" i="1"/>
  <c r="P603" i="1"/>
  <c r="P601" i="1"/>
  <c r="P599" i="1"/>
  <c r="P596" i="1"/>
  <c r="P595" i="1"/>
  <c r="P594" i="1"/>
  <c r="P586" i="1"/>
  <c r="P582" i="1"/>
  <c r="P581" i="1"/>
  <c r="P575" i="1"/>
  <c r="P572" i="1"/>
  <c r="P571" i="1"/>
  <c r="P568" i="1"/>
  <c r="P566" i="1"/>
  <c r="P565" i="1"/>
  <c r="P561" i="1"/>
  <c r="P560" i="1"/>
  <c r="P559" i="1"/>
  <c r="P557" i="1"/>
  <c r="P555" i="1"/>
  <c r="P554" i="1"/>
  <c r="P552" i="1"/>
  <c r="P548" i="1"/>
  <c r="P546" i="1"/>
  <c r="P539" i="1"/>
  <c r="P538" i="1"/>
  <c r="P536" i="1"/>
  <c r="P535" i="1"/>
  <c r="P533" i="1"/>
  <c r="P531" i="1"/>
  <c r="P530" i="1"/>
  <c r="P525" i="1"/>
  <c r="P520" i="1"/>
  <c r="P518" i="1"/>
  <c r="P509" i="1"/>
  <c r="P508" i="1"/>
  <c r="P501" i="1"/>
  <c r="P499" i="1"/>
  <c r="P498" i="1"/>
  <c r="P496" i="1"/>
  <c r="P495" i="1"/>
  <c r="P491" i="1"/>
  <c r="P488" i="1"/>
  <c r="P486" i="1"/>
  <c r="P484" i="1"/>
  <c r="P482" i="1"/>
  <c r="P481" i="1"/>
  <c r="P480" i="1"/>
  <c r="P476" i="1"/>
  <c r="P474" i="1"/>
  <c r="P470" i="1"/>
  <c r="P469" i="1"/>
  <c r="P467" i="1"/>
  <c r="P451" i="1"/>
  <c r="P446" i="1"/>
  <c r="P445" i="1"/>
  <c r="P443" i="1"/>
  <c r="P441" i="1"/>
  <c r="P435" i="1"/>
  <c r="P432" i="1"/>
  <c r="P428" i="1"/>
  <c r="P427" i="1"/>
  <c r="P426" i="1"/>
  <c r="P424" i="1"/>
  <c r="P418" i="1"/>
  <c r="P415" i="1"/>
  <c r="P414" i="1"/>
  <c r="P408" i="1"/>
  <c r="P406" i="1"/>
  <c r="P399" i="1"/>
  <c r="P397" i="1"/>
  <c r="P394" i="1"/>
  <c r="P393" i="1"/>
  <c r="P388" i="1"/>
  <c r="P386" i="1"/>
  <c r="P385" i="1"/>
  <c r="P380" i="1"/>
  <c r="P379" i="1"/>
  <c r="P377" i="1"/>
  <c r="P375" i="1"/>
  <c r="P374" i="1"/>
  <c r="P373" i="1"/>
  <c r="P372" i="1"/>
  <c r="P371" i="1"/>
  <c r="P367" i="1"/>
  <c r="P366" i="1"/>
  <c r="P362" i="1"/>
  <c r="P361" i="1"/>
  <c r="P360" i="1"/>
  <c r="P352" i="1"/>
  <c r="P350" i="1"/>
  <c r="P346" i="1"/>
  <c r="P340" i="1"/>
  <c r="P339" i="1"/>
  <c r="P338" i="1"/>
  <c r="P336" i="1"/>
  <c r="P334" i="1"/>
  <c r="P333" i="1"/>
  <c r="P332" i="1"/>
  <c r="P330" i="1"/>
  <c r="P329" i="1"/>
  <c r="P327" i="1"/>
  <c r="P325" i="1"/>
  <c r="P323" i="1"/>
  <c r="P321" i="1"/>
  <c r="P320" i="1"/>
  <c r="P319" i="1"/>
  <c r="P318" i="1"/>
  <c r="P314" i="1"/>
  <c r="P313" i="1"/>
  <c r="P309" i="1"/>
  <c r="P308" i="1"/>
  <c r="P307" i="1"/>
  <c r="P306" i="1"/>
  <c r="P303" i="1"/>
  <c r="P302" i="1"/>
  <c r="P297" i="1"/>
  <c r="P293" i="1"/>
  <c r="P291" i="1"/>
  <c r="P289" i="1"/>
  <c r="P285" i="1"/>
  <c r="P280" i="1"/>
  <c r="P275" i="1"/>
  <c r="P274" i="1"/>
  <c r="P271" i="1"/>
  <c r="P268" i="1"/>
  <c r="P267" i="1"/>
  <c r="P262" i="1"/>
  <c r="P261" i="1"/>
  <c r="P260" i="1"/>
  <c r="P259" i="1"/>
  <c r="P254" i="1"/>
  <c r="P253" i="1"/>
  <c r="P252" i="1"/>
  <c r="P243" i="1"/>
  <c r="P242" i="1"/>
  <c r="P239" i="1"/>
  <c r="P237" i="1"/>
  <c r="P234" i="1"/>
  <c r="P231" i="1"/>
  <c r="P225" i="1"/>
  <c r="P224" i="1"/>
  <c r="P223" i="1"/>
  <c r="P219" i="1"/>
  <c r="P216" i="1"/>
  <c r="P215" i="1"/>
  <c r="P213" i="1"/>
  <c r="P210" i="1"/>
  <c r="P206" i="1"/>
  <c r="P205" i="1"/>
  <c r="P202" i="1"/>
  <c r="P198" i="1"/>
  <c r="P195" i="1"/>
  <c r="P190" i="1"/>
  <c r="P187" i="1"/>
  <c r="P185" i="1"/>
  <c r="P182" i="1"/>
  <c r="P179" i="1"/>
  <c r="P178" i="1"/>
  <c r="P175" i="1"/>
  <c r="P174" i="1"/>
  <c r="P171" i="1"/>
  <c r="P169" i="1"/>
  <c r="P164" i="1"/>
  <c r="P163" i="1"/>
  <c r="P162" i="1"/>
  <c r="P160" i="1"/>
  <c r="P156" i="1"/>
  <c r="P152" i="1"/>
  <c r="P150" i="1"/>
  <c r="P132" i="1"/>
  <c r="P131" i="1"/>
  <c r="P121" i="1"/>
  <c r="P119" i="1"/>
  <c r="P118" i="1"/>
  <c r="P117" i="1"/>
  <c r="P115" i="1"/>
  <c r="P112" i="1"/>
  <c r="P111" i="1"/>
  <c r="P110" i="1"/>
  <c r="P109" i="1"/>
  <c r="P102" i="1"/>
  <c r="P90" i="1"/>
  <c r="P89" i="1"/>
  <c r="P88" i="1"/>
  <c r="P87" i="1"/>
  <c r="P86" i="1"/>
  <c r="P85" i="1"/>
  <c r="P84" i="1"/>
  <c r="P83" i="1"/>
  <c r="P80" i="1"/>
  <c r="P79" i="1"/>
  <c r="P77" i="1"/>
  <c r="P76" i="1"/>
  <c r="P75" i="1"/>
  <c r="P73" i="1"/>
  <c r="P72" i="1"/>
  <c r="P71" i="1"/>
  <c r="P63" i="1"/>
  <c r="P60" i="1"/>
  <c r="P59" i="1"/>
  <c r="P58" i="1"/>
  <c r="P57" i="1"/>
  <c r="P56" i="1"/>
  <c r="P48" i="1"/>
  <c r="P47" i="1"/>
  <c r="P46" i="1"/>
  <c r="P45" i="1"/>
  <c r="P43" i="1"/>
  <c r="P42" i="1"/>
  <c r="P40" i="1"/>
  <c r="P37" i="1"/>
  <c r="P34" i="1"/>
  <c r="P25" i="1"/>
  <c r="P24" i="1"/>
  <c r="P21" i="1"/>
  <c r="P20" i="1"/>
  <c r="P18" i="1"/>
  <c r="P16" i="1"/>
  <c r="P15" i="1"/>
  <c r="P11" i="1"/>
  <c r="N872" i="1"/>
  <c r="N871" i="1"/>
  <c r="N870" i="1"/>
  <c r="N868" i="1"/>
  <c r="N867" i="1"/>
  <c r="N865" i="1"/>
  <c r="N863" i="1"/>
  <c r="N861" i="1"/>
  <c r="N860" i="1"/>
  <c r="N859" i="1"/>
  <c r="N855" i="1"/>
  <c r="N852" i="1"/>
  <c r="N851" i="1"/>
  <c r="N850" i="1"/>
  <c r="N848" i="1"/>
  <c r="N838" i="1"/>
  <c r="N833" i="1"/>
  <c r="N832" i="1"/>
  <c r="N829" i="1"/>
  <c r="N828" i="1"/>
  <c r="N827" i="1"/>
  <c r="N826" i="1"/>
  <c r="N812" i="1"/>
  <c r="N792" i="1"/>
  <c r="N791" i="1"/>
  <c r="N790" i="1"/>
  <c r="N789" i="1"/>
  <c r="N779" i="1"/>
  <c r="N778" i="1"/>
  <c r="N774" i="1"/>
  <c r="N773" i="1"/>
  <c r="N772" i="1"/>
  <c r="N764" i="1"/>
  <c r="N759" i="1"/>
  <c r="N758" i="1"/>
  <c r="N757" i="1"/>
  <c r="N746" i="1"/>
  <c r="N739" i="1"/>
  <c r="N729" i="1"/>
  <c r="N726" i="1"/>
  <c r="N722" i="1"/>
  <c r="N721" i="1"/>
  <c r="N720" i="1"/>
  <c r="N718" i="1"/>
  <c r="N697" i="1"/>
  <c r="N692" i="1"/>
  <c r="N689" i="1"/>
  <c r="N687" i="1"/>
  <c r="N686" i="1"/>
  <c r="N685" i="1"/>
  <c r="N682" i="1"/>
  <c r="N678" i="1"/>
  <c r="N666" i="1"/>
  <c r="N660" i="1"/>
  <c r="N637" i="1"/>
  <c r="N635" i="1"/>
  <c r="N634" i="1"/>
  <c r="N633" i="1"/>
  <c r="N626" i="1"/>
  <c r="N625" i="1"/>
  <c r="N623" i="1"/>
  <c r="N621" i="1"/>
  <c r="N618" i="1"/>
  <c r="N617" i="1"/>
  <c r="N615" i="1"/>
  <c r="N614" i="1"/>
  <c r="N613" i="1"/>
  <c r="N612" i="1"/>
  <c r="N610" i="1"/>
  <c r="N609" i="1"/>
  <c r="N603" i="1"/>
  <c r="N601" i="1"/>
  <c r="N599" i="1"/>
  <c r="N596" i="1"/>
  <c r="N595" i="1"/>
  <c r="N594" i="1"/>
  <c r="N586" i="1"/>
  <c r="N582" i="1"/>
  <c r="N581" i="1"/>
  <c r="N575" i="1"/>
  <c r="N572" i="1"/>
  <c r="N571" i="1"/>
  <c r="N568" i="1"/>
  <c r="N566" i="1"/>
  <c r="N565" i="1"/>
  <c r="N561" i="1"/>
  <c r="N560" i="1"/>
  <c r="N559" i="1"/>
  <c r="N557" i="1"/>
  <c r="N555" i="1"/>
  <c r="N554" i="1"/>
  <c r="N552" i="1"/>
  <c r="N548" i="1"/>
  <c r="N546" i="1"/>
  <c r="N539" i="1"/>
  <c r="N538" i="1"/>
  <c r="N536" i="1"/>
  <c r="N535" i="1"/>
  <c r="N533" i="1"/>
  <c r="N531" i="1"/>
  <c r="N530" i="1"/>
  <c r="N525" i="1"/>
  <c r="N520" i="1"/>
  <c r="N518" i="1"/>
  <c r="N509" i="1"/>
  <c r="N508" i="1"/>
  <c r="N501" i="1"/>
  <c r="N499" i="1"/>
  <c r="N498" i="1"/>
  <c r="N496" i="1"/>
  <c r="N495" i="1"/>
  <c r="N491" i="1"/>
  <c r="N488" i="1"/>
  <c r="N486" i="1"/>
  <c r="N484" i="1"/>
  <c r="N482" i="1"/>
  <c r="N481" i="1"/>
  <c r="N480" i="1"/>
  <c r="N476" i="1"/>
  <c r="N474" i="1"/>
  <c r="N470" i="1"/>
  <c r="N469" i="1"/>
  <c r="N467" i="1"/>
  <c r="N451" i="1"/>
  <c r="N446" i="1"/>
  <c r="N445" i="1"/>
  <c r="N443" i="1"/>
  <c r="N441" i="1"/>
  <c r="N435" i="1"/>
  <c r="N432" i="1"/>
  <c r="N428" i="1"/>
  <c r="N427" i="1"/>
  <c r="N426" i="1"/>
  <c r="N424" i="1"/>
  <c r="N418" i="1"/>
  <c r="N415" i="1"/>
  <c r="N414" i="1"/>
  <c r="N408" i="1"/>
  <c r="N406" i="1"/>
  <c r="N399" i="1"/>
  <c r="N397" i="1"/>
  <c r="N394" i="1"/>
  <c r="N393" i="1"/>
  <c r="N388" i="1"/>
  <c r="N386" i="1"/>
  <c r="N385" i="1"/>
  <c r="N380" i="1"/>
  <c r="N379" i="1"/>
  <c r="N377" i="1"/>
  <c r="N375" i="1"/>
  <c r="N374" i="1"/>
  <c r="N373" i="1"/>
  <c r="N372" i="1"/>
  <c r="N371" i="1"/>
  <c r="N367" i="1"/>
  <c r="N366" i="1"/>
  <c r="N362" i="1"/>
  <c r="N361" i="1"/>
  <c r="N360" i="1"/>
  <c r="N352" i="1"/>
  <c r="N350" i="1"/>
  <c r="N346" i="1"/>
  <c r="N340" i="1"/>
  <c r="N339" i="1"/>
  <c r="N338" i="1"/>
  <c r="N336" i="1"/>
  <c r="N334" i="1"/>
  <c r="N333" i="1"/>
  <c r="N332" i="1"/>
  <c r="N330" i="1"/>
  <c r="N329" i="1"/>
  <c r="N327" i="1"/>
  <c r="N325" i="1"/>
  <c r="N323" i="1"/>
  <c r="N321" i="1"/>
  <c r="N320" i="1"/>
  <c r="N319" i="1"/>
  <c r="N318" i="1"/>
  <c r="N314" i="1"/>
  <c r="N313" i="1"/>
  <c r="N309" i="1"/>
  <c r="N308" i="1"/>
  <c r="N307" i="1"/>
  <c r="N306" i="1"/>
  <c r="N303" i="1"/>
  <c r="N302" i="1"/>
  <c r="N297" i="1"/>
  <c r="N293" i="1"/>
  <c r="N291" i="1"/>
  <c r="N289" i="1"/>
  <c r="N285" i="1"/>
  <c r="N280" i="1"/>
  <c r="N275" i="1"/>
  <c r="N274" i="1"/>
  <c r="N271" i="1"/>
  <c r="N268" i="1"/>
  <c r="N267" i="1"/>
  <c r="N262" i="1"/>
  <c r="N261" i="1"/>
  <c r="N260" i="1"/>
  <c r="N259" i="1"/>
  <c r="N254" i="1"/>
  <c r="N253" i="1"/>
  <c r="N252" i="1"/>
  <c r="N243" i="1"/>
  <c r="N242" i="1"/>
  <c r="N239" i="1"/>
  <c r="N237" i="1"/>
  <c r="N234" i="1"/>
  <c r="N231" i="1"/>
  <c r="N225" i="1"/>
  <c r="N224" i="1"/>
  <c r="N223" i="1"/>
  <c r="N219" i="1"/>
  <c r="N216" i="1"/>
  <c r="N215" i="1"/>
  <c r="N213" i="1"/>
  <c r="N210" i="1"/>
  <c r="N206" i="1"/>
  <c r="N205" i="1"/>
  <c r="N202" i="1"/>
  <c r="N198" i="1"/>
  <c r="N195" i="1"/>
  <c r="N190" i="1"/>
  <c r="N187" i="1"/>
  <c r="N185" i="1"/>
  <c r="N182" i="1"/>
  <c r="N179" i="1"/>
  <c r="N178" i="1"/>
  <c r="N175" i="1"/>
  <c r="N174" i="1"/>
  <c r="N171" i="1"/>
  <c r="N169" i="1"/>
  <c r="N164" i="1"/>
  <c r="N163" i="1"/>
  <c r="N162" i="1"/>
  <c r="N160" i="1"/>
  <c r="N156" i="1"/>
  <c r="N152" i="1"/>
  <c r="N150" i="1"/>
  <c r="N132" i="1"/>
  <c r="N131" i="1"/>
  <c r="N121" i="1"/>
  <c r="N119" i="1"/>
  <c r="N118" i="1"/>
  <c r="N117" i="1"/>
  <c r="N115" i="1"/>
  <c r="N112" i="1"/>
  <c r="N111" i="1"/>
  <c r="N110" i="1"/>
  <c r="N109" i="1"/>
  <c r="N102" i="1"/>
  <c r="N90" i="1"/>
  <c r="N89" i="1"/>
  <c r="N88" i="1"/>
  <c r="N87" i="1"/>
  <c r="N86" i="1"/>
  <c r="N85" i="1"/>
  <c r="N84" i="1"/>
  <c r="N83" i="1"/>
  <c r="N80" i="1"/>
  <c r="N79" i="1"/>
  <c r="N77" i="1"/>
  <c r="N76" i="1"/>
  <c r="N75" i="1"/>
  <c r="N73" i="1"/>
  <c r="N72" i="1"/>
  <c r="N71" i="1"/>
  <c r="N63" i="1"/>
  <c r="N60" i="1"/>
  <c r="N59" i="1"/>
  <c r="N58" i="1"/>
  <c r="N57" i="1"/>
  <c r="N56" i="1"/>
  <c r="N48" i="1"/>
  <c r="N47" i="1"/>
  <c r="N46" i="1"/>
  <c r="N45" i="1"/>
  <c r="N43" i="1"/>
  <c r="N42" i="1"/>
  <c r="N40" i="1"/>
  <c r="N37" i="1"/>
  <c r="N34" i="1"/>
  <c r="N25" i="1"/>
  <c r="N24" i="1"/>
  <c r="N21" i="1"/>
  <c r="N20" i="1"/>
  <c r="N18" i="1"/>
  <c r="N16" i="1"/>
  <c r="N15" i="1"/>
  <c r="N11" i="1"/>
  <c r="L872" i="1"/>
  <c r="L871" i="1"/>
  <c r="L870" i="1"/>
  <c r="L868" i="1"/>
  <c r="L867" i="1"/>
  <c r="L865" i="1"/>
  <c r="L863" i="1"/>
  <c r="L861" i="1"/>
  <c r="L860" i="1"/>
  <c r="L859" i="1"/>
  <c r="L855" i="1"/>
  <c r="L852" i="1"/>
  <c r="L851" i="1"/>
  <c r="L850" i="1"/>
  <c r="L848" i="1"/>
  <c r="L838" i="1"/>
  <c r="L833" i="1"/>
  <c r="L832" i="1"/>
  <c r="L829" i="1"/>
  <c r="L828" i="1"/>
  <c r="L827" i="1"/>
  <c r="L826" i="1"/>
  <c r="L812" i="1"/>
  <c r="L792" i="1"/>
  <c r="L791" i="1"/>
  <c r="L790" i="1"/>
  <c r="L789" i="1"/>
  <c r="L779" i="1"/>
  <c r="L778" i="1"/>
  <c r="L774" i="1"/>
  <c r="L773" i="1"/>
  <c r="L772" i="1"/>
  <c r="L764" i="1"/>
  <c r="L759" i="1"/>
  <c r="L758" i="1"/>
  <c r="L757" i="1"/>
  <c r="L746" i="1"/>
  <c r="L739" i="1"/>
  <c r="L729" i="1"/>
  <c r="L726" i="1"/>
  <c r="L722" i="1"/>
  <c r="L721" i="1"/>
  <c r="L720" i="1"/>
  <c r="L718" i="1"/>
  <c r="L697" i="1"/>
  <c r="L692" i="1"/>
  <c r="L689" i="1"/>
  <c r="L687" i="1"/>
  <c r="L686" i="1"/>
  <c r="L685" i="1"/>
  <c r="L682" i="1"/>
  <c r="L678" i="1"/>
  <c r="L666" i="1"/>
  <c r="L660" i="1"/>
  <c r="L637" i="1"/>
  <c r="L635" i="1"/>
  <c r="L634" i="1"/>
  <c r="L633" i="1"/>
  <c r="L626" i="1"/>
  <c r="L625" i="1"/>
  <c r="L623" i="1"/>
  <c r="L621" i="1"/>
  <c r="L618" i="1"/>
  <c r="L617" i="1"/>
  <c r="L615" i="1"/>
  <c r="L614" i="1"/>
  <c r="L613" i="1"/>
  <c r="L612" i="1"/>
  <c r="L610" i="1"/>
  <c r="L609" i="1"/>
  <c r="L603" i="1"/>
  <c r="L601" i="1"/>
  <c r="L599" i="1"/>
  <c r="L596" i="1"/>
  <c r="L595" i="1"/>
  <c r="L594" i="1"/>
  <c r="L586" i="1"/>
  <c r="L582" i="1"/>
  <c r="L581" i="1"/>
  <c r="L575" i="1"/>
  <c r="L572" i="1"/>
  <c r="L571" i="1"/>
  <c r="L568" i="1"/>
  <c r="L566" i="1"/>
  <c r="L565" i="1"/>
  <c r="L561" i="1"/>
  <c r="L560" i="1"/>
  <c r="L559" i="1"/>
  <c r="L557" i="1"/>
  <c r="L555" i="1"/>
  <c r="L554" i="1"/>
  <c r="L552" i="1"/>
  <c r="L548" i="1"/>
  <c r="L546" i="1"/>
  <c r="L539" i="1"/>
  <c r="L538" i="1"/>
  <c r="L536" i="1"/>
  <c r="L535" i="1"/>
  <c r="L533" i="1"/>
  <c r="L531" i="1"/>
  <c r="L530" i="1"/>
  <c r="L525" i="1"/>
  <c r="L520" i="1"/>
  <c r="L518" i="1"/>
  <c r="L509" i="1"/>
  <c r="L508" i="1"/>
  <c r="L501" i="1"/>
  <c r="L499" i="1"/>
  <c r="L498" i="1"/>
  <c r="L496" i="1"/>
  <c r="L495" i="1"/>
  <c r="L491" i="1"/>
  <c r="L488" i="1"/>
  <c r="L486" i="1"/>
  <c r="L484" i="1"/>
  <c r="L482" i="1"/>
  <c r="L481" i="1"/>
  <c r="L480" i="1"/>
  <c r="L476" i="1"/>
  <c r="L474" i="1"/>
  <c r="L470" i="1"/>
  <c r="L469" i="1"/>
  <c r="L467" i="1"/>
  <c r="L451" i="1"/>
  <c r="L446" i="1"/>
  <c r="L445" i="1"/>
  <c r="L443" i="1"/>
  <c r="L441" i="1"/>
  <c r="L435" i="1"/>
  <c r="L432" i="1"/>
  <c r="L428" i="1"/>
  <c r="L427" i="1"/>
  <c r="L426" i="1"/>
  <c r="L424" i="1"/>
  <c r="L418" i="1"/>
  <c r="L415" i="1"/>
  <c r="L414" i="1"/>
  <c r="L408" i="1"/>
  <c r="L406" i="1"/>
  <c r="L399" i="1"/>
  <c r="L397" i="1"/>
  <c r="L394" i="1"/>
  <c r="L393" i="1"/>
  <c r="L388" i="1"/>
  <c r="L386" i="1"/>
  <c r="L385" i="1"/>
  <c r="L380" i="1"/>
  <c r="L379" i="1"/>
  <c r="L377" i="1"/>
  <c r="L375" i="1"/>
  <c r="L374" i="1"/>
  <c r="L373" i="1"/>
  <c r="L372" i="1"/>
  <c r="L371" i="1"/>
  <c r="L367" i="1"/>
  <c r="L366" i="1"/>
  <c r="L362" i="1"/>
  <c r="L361" i="1"/>
  <c r="L360" i="1"/>
  <c r="L352" i="1"/>
  <c r="L350" i="1"/>
  <c r="L346" i="1"/>
  <c r="L340" i="1"/>
  <c r="L339" i="1"/>
  <c r="L338" i="1"/>
  <c r="L336" i="1"/>
  <c r="L334" i="1"/>
  <c r="L333" i="1"/>
  <c r="L332" i="1"/>
  <c r="L330" i="1"/>
  <c r="L329" i="1"/>
  <c r="L327" i="1"/>
  <c r="L325" i="1"/>
  <c r="L323" i="1"/>
  <c r="L321" i="1"/>
  <c r="L320" i="1"/>
  <c r="L319" i="1"/>
  <c r="L318" i="1"/>
  <c r="L314" i="1"/>
  <c r="L313" i="1"/>
  <c r="L309" i="1"/>
  <c r="L308" i="1"/>
  <c r="L307" i="1"/>
  <c r="L306" i="1"/>
  <c r="L303" i="1"/>
  <c r="L302" i="1"/>
  <c r="L297" i="1"/>
  <c r="L293" i="1"/>
  <c r="L291" i="1"/>
  <c r="L289" i="1"/>
  <c r="L285" i="1"/>
  <c r="L280" i="1"/>
  <c r="L275" i="1"/>
  <c r="L274" i="1"/>
  <c r="L271" i="1"/>
  <c r="L268" i="1"/>
  <c r="L267" i="1"/>
  <c r="L262" i="1"/>
  <c r="L261" i="1"/>
  <c r="L260" i="1"/>
  <c r="L259" i="1"/>
  <c r="L254" i="1"/>
  <c r="L253" i="1"/>
  <c r="L252" i="1"/>
  <c r="L243" i="1"/>
  <c r="L242" i="1"/>
  <c r="L239" i="1"/>
  <c r="L237" i="1"/>
  <c r="L234" i="1"/>
  <c r="L231" i="1"/>
  <c r="L225" i="1"/>
  <c r="L224" i="1"/>
  <c r="L223" i="1"/>
  <c r="L219" i="1"/>
  <c r="L216" i="1"/>
  <c r="L215" i="1"/>
  <c r="L213" i="1"/>
  <c r="L210" i="1"/>
  <c r="L206" i="1"/>
  <c r="L205" i="1"/>
  <c r="L202" i="1"/>
  <c r="L198" i="1"/>
  <c r="L195" i="1"/>
  <c r="L190" i="1"/>
  <c r="L187" i="1"/>
  <c r="L185" i="1"/>
  <c r="L182" i="1"/>
  <c r="L179" i="1"/>
  <c r="L178" i="1"/>
  <c r="L175" i="1"/>
  <c r="L174" i="1"/>
  <c r="L171" i="1"/>
  <c r="L169" i="1"/>
  <c r="L164" i="1"/>
  <c r="L163" i="1"/>
  <c r="L162" i="1"/>
  <c r="L160" i="1"/>
  <c r="L156" i="1"/>
  <c r="L152" i="1"/>
  <c r="L150" i="1"/>
  <c r="L132" i="1"/>
  <c r="L131" i="1"/>
  <c r="L121" i="1"/>
  <c r="L119" i="1"/>
  <c r="L118" i="1"/>
  <c r="L117" i="1"/>
  <c r="L115" i="1"/>
  <c r="L112" i="1"/>
  <c r="L111" i="1"/>
  <c r="L110" i="1"/>
  <c r="L109" i="1"/>
  <c r="L102" i="1"/>
  <c r="L90" i="1"/>
  <c r="L89" i="1"/>
  <c r="L88" i="1"/>
  <c r="L87" i="1"/>
  <c r="L86" i="1"/>
  <c r="L85" i="1"/>
  <c r="L84" i="1"/>
  <c r="L83" i="1"/>
  <c r="L80" i="1"/>
  <c r="L79" i="1"/>
  <c r="L77" i="1"/>
  <c r="L76" i="1"/>
  <c r="L75" i="1"/>
  <c r="L73" i="1"/>
  <c r="L72" i="1"/>
  <c r="L71" i="1"/>
  <c r="L63" i="1"/>
  <c r="L60" i="1"/>
  <c r="L59" i="1"/>
  <c r="L58" i="1"/>
  <c r="L57" i="1"/>
  <c r="L56" i="1"/>
  <c r="L48" i="1"/>
  <c r="L47" i="1"/>
  <c r="L46" i="1"/>
  <c r="L45" i="1"/>
  <c r="L43" i="1"/>
  <c r="L42" i="1"/>
  <c r="L40" i="1"/>
  <c r="L37" i="1"/>
  <c r="L34" i="1"/>
  <c r="L25" i="1"/>
  <c r="L24" i="1"/>
  <c r="L21" i="1"/>
  <c r="L20" i="1"/>
  <c r="L18" i="1"/>
  <c r="L16" i="1"/>
  <c r="L15" i="1"/>
  <c r="L11" i="1"/>
  <c r="J872" i="1"/>
  <c r="J871" i="1"/>
  <c r="J870" i="1"/>
  <c r="J868" i="1"/>
  <c r="J867" i="1"/>
  <c r="J865" i="1"/>
  <c r="J863" i="1"/>
  <c r="J861" i="1"/>
  <c r="J860" i="1"/>
  <c r="J859" i="1"/>
  <c r="J855" i="1"/>
  <c r="J852" i="1"/>
  <c r="J851" i="1"/>
  <c r="J850" i="1"/>
  <c r="J848" i="1"/>
  <c r="J838" i="1"/>
  <c r="J833" i="1"/>
  <c r="J832" i="1"/>
  <c r="J829" i="1"/>
  <c r="J828" i="1"/>
  <c r="J827" i="1"/>
  <c r="J826" i="1"/>
  <c r="J812" i="1"/>
  <c r="J792" i="1"/>
  <c r="J791" i="1"/>
  <c r="J790" i="1"/>
  <c r="J789" i="1"/>
  <c r="J779" i="1"/>
  <c r="J778" i="1"/>
  <c r="J774" i="1"/>
  <c r="J773" i="1"/>
  <c r="J772" i="1"/>
  <c r="J764" i="1"/>
  <c r="J759" i="1"/>
  <c r="J758" i="1"/>
  <c r="J757" i="1"/>
  <c r="J746" i="1"/>
  <c r="J739" i="1"/>
  <c r="J729" i="1"/>
  <c r="J726" i="1"/>
  <c r="J722" i="1"/>
  <c r="J721" i="1"/>
  <c r="J720" i="1"/>
  <c r="J718" i="1"/>
  <c r="J697" i="1"/>
  <c r="J692" i="1"/>
  <c r="J689" i="1"/>
  <c r="J687" i="1"/>
  <c r="J686" i="1"/>
  <c r="J685" i="1"/>
  <c r="J682" i="1"/>
  <c r="J678" i="1"/>
  <c r="J666" i="1"/>
  <c r="J660" i="1"/>
  <c r="J637" i="1"/>
  <c r="J635" i="1"/>
  <c r="J634" i="1"/>
  <c r="J633" i="1"/>
  <c r="J626" i="1"/>
  <c r="J625" i="1"/>
  <c r="J623" i="1"/>
  <c r="J621" i="1"/>
  <c r="J618" i="1"/>
  <c r="J617" i="1"/>
  <c r="J615" i="1"/>
  <c r="J614" i="1"/>
  <c r="J613" i="1"/>
  <c r="J612" i="1"/>
  <c r="J610" i="1"/>
  <c r="J609" i="1"/>
  <c r="J603" i="1"/>
  <c r="J601" i="1"/>
  <c r="J599" i="1"/>
  <c r="J596" i="1"/>
  <c r="J595" i="1"/>
  <c r="J594" i="1"/>
  <c r="J586" i="1"/>
  <c r="J582" i="1"/>
  <c r="J581" i="1"/>
  <c r="J575" i="1"/>
  <c r="J572" i="1"/>
  <c r="J571" i="1"/>
  <c r="J568" i="1"/>
  <c r="J566" i="1"/>
  <c r="J565" i="1"/>
  <c r="J561" i="1"/>
  <c r="J560" i="1"/>
  <c r="J559" i="1"/>
  <c r="J557" i="1"/>
  <c r="J555" i="1"/>
  <c r="J554" i="1"/>
  <c r="J552" i="1"/>
  <c r="J548" i="1"/>
  <c r="J546" i="1"/>
  <c r="J539" i="1"/>
  <c r="J538" i="1"/>
  <c r="J536" i="1"/>
  <c r="J535" i="1"/>
  <c r="J533" i="1"/>
  <c r="J531" i="1"/>
  <c r="J530" i="1"/>
  <c r="J525" i="1"/>
  <c r="J520" i="1"/>
  <c r="J518" i="1"/>
  <c r="J509" i="1"/>
  <c r="J508" i="1"/>
  <c r="J501" i="1"/>
  <c r="J499" i="1"/>
  <c r="J498" i="1"/>
  <c r="J496" i="1"/>
  <c r="J495" i="1"/>
  <c r="J491" i="1"/>
  <c r="J488" i="1"/>
  <c r="J486" i="1"/>
  <c r="J484" i="1"/>
  <c r="J482" i="1"/>
  <c r="J481" i="1"/>
  <c r="J480" i="1"/>
  <c r="J476" i="1"/>
  <c r="J474" i="1"/>
  <c r="J470" i="1"/>
  <c r="J469" i="1"/>
  <c r="J467" i="1"/>
  <c r="J451" i="1"/>
  <c r="J446" i="1"/>
  <c r="J445" i="1"/>
  <c r="J443" i="1"/>
  <c r="J441" i="1"/>
  <c r="J435" i="1"/>
  <c r="J432" i="1"/>
  <c r="J428" i="1"/>
  <c r="J427" i="1"/>
  <c r="T427" i="1" s="1"/>
  <c r="J426" i="1"/>
  <c r="J424" i="1"/>
  <c r="J418" i="1"/>
  <c r="J415" i="1"/>
  <c r="J414" i="1"/>
  <c r="J408" i="1"/>
  <c r="J406" i="1"/>
  <c r="J399" i="1"/>
  <c r="J397" i="1"/>
  <c r="J394" i="1"/>
  <c r="J393" i="1"/>
  <c r="J388" i="1"/>
  <c r="J386" i="1"/>
  <c r="J385" i="1"/>
  <c r="J380" i="1"/>
  <c r="J379" i="1"/>
  <c r="J377" i="1"/>
  <c r="J375" i="1"/>
  <c r="J374" i="1"/>
  <c r="J373" i="1"/>
  <c r="J372" i="1"/>
  <c r="J371" i="1"/>
  <c r="J367" i="1"/>
  <c r="J366" i="1"/>
  <c r="J362" i="1"/>
  <c r="J361" i="1"/>
  <c r="J360" i="1"/>
  <c r="J352" i="1"/>
  <c r="J350" i="1"/>
  <c r="J346" i="1"/>
  <c r="J340" i="1"/>
  <c r="J339" i="1"/>
  <c r="J338" i="1"/>
  <c r="J336" i="1"/>
  <c r="J334" i="1"/>
  <c r="J333" i="1"/>
  <c r="J332" i="1"/>
  <c r="J330" i="1"/>
  <c r="J329" i="1"/>
  <c r="J327" i="1"/>
  <c r="J325" i="1"/>
  <c r="J323" i="1"/>
  <c r="J321" i="1"/>
  <c r="J320" i="1"/>
  <c r="J319" i="1"/>
  <c r="J318" i="1"/>
  <c r="J314" i="1"/>
  <c r="J313" i="1"/>
  <c r="J309" i="1"/>
  <c r="J308" i="1"/>
  <c r="J307" i="1"/>
  <c r="J306" i="1"/>
  <c r="J303" i="1"/>
  <c r="J302" i="1"/>
  <c r="J297" i="1"/>
  <c r="J293" i="1"/>
  <c r="J291" i="1"/>
  <c r="J289" i="1"/>
  <c r="J285" i="1"/>
  <c r="J280" i="1"/>
  <c r="J275" i="1"/>
  <c r="J274" i="1"/>
  <c r="J271" i="1"/>
  <c r="J268" i="1"/>
  <c r="J267" i="1"/>
  <c r="J262" i="1"/>
  <c r="J261" i="1"/>
  <c r="J260" i="1"/>
  <c r="J259" i="1"/>
  <c r="J254" i="1"/>
  <c r="J253" i="1"/>
  <c r="J252" i="1"/>
  <c r="J243" i="1"/>
  <c r="J242" i="1"/>
  <c r="J239" i="1"/>
  <c r="J237" i="1"/>
  <c r="J234" i="1"/>
  <c r="J231" i="1"/>
  <c r="J225" i="1"/>
  <c r="J224" i="1"/>
  <c r="J223" i="1"/>
  <c r="J219" i="1"/>
  <c r="J216" i="1"/>
  <c r="J215" i="1"/>
  <c r="J213" i="1"/>
  <c r="J210" i="1"/>
  <c r="J206" i="1"/>
  <c r="J205" i="1"/>
  <c r="J202" i="1"/>
  <c r="J198" i="1"/>
  <c r="J195" i="1"/>
  <c r="J190" i="1"/>
  <c r="J187" i="1"/>
  <c r="J185" i="1"/>
  <c r="J182" i="1"/>
  <c r="J179" i="1"/>
  <c r="J178" i="1"/>
  <c r="J175" i="1"/>
  <c r="J174" i="1"/>
  <c r="J171" i="1"/>
  <c r="J169" i="1"/>
  <c r="J164" i="1"/>
  <c r="J163" i="1"/>
  <c r="J162" i="1"/>
  <c r="J160" i="1"/>
  <c r="J156" i="1"/>
  <c r="J152" i="1"/>
  <c r="J150" i="1"/>
  <c r="J132" i="1"/>
  <c r="J131" i="1"/>
  <c r="J121" i="1"/>
  <c r="J119" i="1"/>
  <c r="J118" i="1"/>
  <c r="J117" i="1"/>
  <c r="J115" i="1"/>
  <c r="J112" i="1"/>
  <c r="J111" i="1"/>
  <c r="J110" i="1"/>
  <c r="J109" i="1"/>
  <c r="J102" i="1"/>
  <c r="J90" i="1"/>
  <c r="J89" i="1"/>
  <c r="J88" i="1"/>
  <c r="J87" i="1"/>
  <c r="J86" i="1"/>
  <c r="J85" i="1"/>
  <c r="J84" i="1"/>
  <c r="J83" i="1"/>
  <c r="J80" i="1"/>
  <c r="J79" i="1"/>
  <c r="J77" i="1"/>
  <c r="J76" i="1"/>
  <c r="J75" i="1"/>
  <c r="J73" i="1"/>
  <c r="J72" i="1"/>
  <c r="J71" i="1"/>
  <c r="J63" i="1"/>
  <c r="J60" i="1"/>
  <c r="J59" i="1"/>
  <c r="J58" i="1"/>
  <c r="J57" i="1"/>
  <c r="J56" i="1"/>
  <c r="J48" i="1"/>
  <c r="J47" i="1"/>
  <c r="J46" i="1"/>
  <c r="J45" i="1"/>
  <c r="J43" i="1"/>
  <c r="J42" i="1"/>
  <c r="J40" i="1"/>
  <c r="J37" i="1"/>
  <c r="J34" i="1"/>
  <c r="J25" i="1"/>
  <c r="J24" i="1"/>
  <c r="J21" i="1"/>
  <c r="J20" i="1"/>
  <c r="J18" i="1"/>
  <c r="J16" i="1"/>
  <c r="J15" i="1"/>
  <c r="J11" i="1"/>
  <c r="T361" i="1"/>
  <c r="T363" i="1"/>
  <c r="T364" i="1"/>
  <c r="T365" i="1"/>
  <c r="T366" i="1"/>
  <c r="T353" i="1"/>
  <c r="T354" i="1"/>
  <c r="T355" i="1"/>
  <c r="T356" i="1"/>
  <c r="T357" i="1"/>
  <c r="T358" i="1"/>
  <c r="T359" i="1"/>
  <c r="T360" i="1"/>
  <c r="T341" i="1"/>
  <c r="T342" i="1"/>
  <c r="T344" i="1"/>
  <c r="T345" i="1"/>
  <c r="T346" i="1"/>
  <c r="T347" i="1"/>
  <c r="T348" i="1"/>
  <c r="T349" i="1"/>
  <c r="T339" i="1"/>
  <c r="T315" i="1"/>
  <c r="T316" i="1"/>
  <c r="T317" i="1"/>
  <c r="T318" i="1"/>
  <c r="T304" i="1"/>
  <c r="T305" i="1"/>
  <c r="T306" i="1"/>
  <c r="T310" i="1"/>
  <c r="T311" i="1"/>
  <c r="T312" i="1"/>
  <c r="T313" i="1"/>
  <c r="T294" i="1"/>
  <c r="T295" i="1"/>
  <c r="T296" i="1"/>
  <c r="T297" i="1"/>
  <c r="T298" i="1"/>
  <c r="T299" i="1"/>
  <c r="T300" i="1"/>
  <c r="T301" i="1"/>
  <c r="T302" i="1"/>
  <c r="T303" i="1"/>
  <c r="T262" i="1"/>
  <c r="T263" i="1"/>
  <c r="T264" i="1"/>
  <c r="T265" i="1"/>
  <c r="T266" i="1"/>
  <c r="T267" i="1"/>
  <c r="T272" i="1"/>
  <c r="T273" i="1"/>
  <c r="T274" i="1"/>
  <c r="T244" i="1"/>
  <c r="T245" i="1"/>
  <c r="T246" i="1"/>
  <c r="T247" i="1"/>
  <c r="T248" i="1"/>
  <c r="T249" i="1"/>
  <c r="T250" i="1"/>
  <c r="T251" i="1"/>
  <c r="T252" i="1"/>
  <c r="T240" i="1"/>
  <c r="T241" i="1"/>
  <c r="T242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5" i="1"/>
  <c r="T146" i="1"/>
  <c r="T147" i="1"/>
  <c r="T148" i="1"/>
  <c r="T149" i="1"/>
  <c r="T150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0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3" i="1"/>
  <c r="T254" i="1"/>
  <c r="T255" i="1"/>
  <c r="T256" i="1"/>
  <c r="T257" i="1"/>
  <c r="T258" i="1"/>
  <c r="T259" i="1"/>
  <c r="T260" i="1"/>
  <c r="T261" i="1"/>
  <c r="T268" i="1"/>
  <c r="T269" i="1"/>
  <c r="T270" i="1"/>
  <c r="T271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8" i="1"/>
  <c r="T289" i="1"/>
  <c r="T290" i="1"/>
  <c r="T292" i="1"/>
  <c r="T293" i="1"/>
  <c r="T307" i="1"/>
  <c r="T308" i="1"/>
  <c r="T309" i="1"/>
  <c r="T314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4" i="1"/>
  <c r="T335" i="1"/>
  <c r="T336" i="1"/>
  <c r="T337" i="1"/>
  <c r="T338" i="1"/>
  <c r="T340" i="1"/>
  <c r="T350" i="1"/>
  <c r="T351" i="1"/>
  <c r="T352" i="1"/>
  <c r="T362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93" i="1"/>
  <c r="T394" i="1"/>
  <c r="T395" i="1"/>
  <c r="T396" i="1"/>
  <c r="T397" i="1"/>
  <c r="T398" i="1"/>
  <c r="T399" i="1"/>
  <c r="T406" i="1"/>
  <c r="T407" i="1"/>
  <c r="T408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80" i="1"/>
  <c r="T481" i="1"/>
  <c r="T482" i="1"/>
  <c r="T483" i="1"/>
  <c r="T484" i="1"/>
  <c r="T485" i="1"/>
  <c r="T486" i="1"/>
  <c r="T487" i="1"/>
  <c r="T488" i="1"/>
  <c r="T489" i="1"/>
  <c r="T491" i="1"/>
  <c r="T492" i="1"/>
  <c r="T493" i="1"/>
  <c r="T495" i="1"/>
  <c r="T496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6" i="1"/>
  <c r="T518" i="1"/>
  <c r="T519" i="1"/>
  <c r="T520" i="1"/>
  <c r="T521" i="1"/>
  <c r="T525" i="1"/>
  <c r="T526" i="1"/>
  <c r="T527" i="1"/>
  <c r="T530" i="1"/>
  <c r="T531" i="1"/>
  <c r="T533" i="1"/>
  <c r="T534" i="1"/>
  <c r="T535" i="1"/>
  <c r="T536" i="1"/>
  <c r="T538" i="1"/>
  <c r="T539" i="1"/>
  <c r="T540" i="1"/>
  <c r="T541" i="1"/>
  <c r="T542" i="1"/>
  <c r="T543" i="1"/>
  <c r="T544" i="1"/>
  <c r="T545" i="1"/>
  <c r="T546" i="1"/>
  <c r="T548" i="1"/>
  <c r="T549" i="1"/>
  <c r="T550" i="1"/>
  <c r="T551" i="1"/>
  <c r="T552" i="1"/>
  <c r="T553" i="1"/>
  <c r="T554" i="1"/>
  <c r="T555" i="1"/>
  <c r="T556" i="1"/>
  <c r="T557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5" i="1"/>
  <c r="T576" i="1"/>
  <c r="T577" i="1"/>
  <c r="T578" i="1"/>
  <c r="T579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9" i="1"/>
  <c r="T600" i="1"/>
  <c r="T601" i="1"/>
  <c r="T602" i="1"/>
  <c r="T603" i="1"/>
  <c r="T604" i="1"/>
  <c r="T605" i="1"/>
  <c r="T606" i="1"/>
  <c r="T607" i="1"/>
  <c r="T609" i="1"/>
  <c r="T610" i="1"/>
  <c r="T612" i="1"/>
  <c r="T613" i="1"/>
  <c r="T614" i="1"/>
  <c r="T615" i="1"/>
  <c r="T616" i="1"/>
  <c r="T617" i="1"/>
  <c r="T618" i="1"/>
  <c r="T619" i="1"/>
  <c r="T620" i="1"/>
  <c r="T621" i="1"/>
  <c r="T623" i="1"/>
  <c r="T624" i="1"/>
  <c r="T625" i="1"/>
  <c r="T626" i="1"/>
  <c r="T627" i="1"/>
  <c r="T628" i="1"/>
  <c r="T629" i="1"/>
  <c r="T630" i="1"/>
  <c r="T631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60" i="1"/>
  <c r="T661" i="1"/>
  <c r="T662" i="1"/>
  <c r="T663" i="1"/>
  <c r="T664" i="1"/>
  <c r="T666" i="1"/>
  <c r="T667" i="1"/>
  <c r="T668" i="1"/>
  <c r="T671" i="1"/>
  <c r="T672" i="1"/>
  <c r="T673" i="1"/>
  <c r="T674" i="1"/>
  <c r="T675" i="1"/>
  <c r="T676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7" i="1"/>
  <c r="T758" i="1"/>
  <c r="T759" i="1"/>
  <c r="T760" i="1"/>
  <c r="T761" i="1"/>
  <c r="T762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12" i="1"/>
  <c r="T813" i="1"/>
  <c r="T814" i="1"/>
  <c r="T815" i="1"/>
  <c r="T816" i="1"/>
  <c r="T817" i="1"/>
  <c r="T818" i="1"/>
  <c r="T819" i="1"/>
  <c r="T820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182" i="1"/>
  <c r="J501" i="15" l="1"/>
  <c r="L501" i="15"/>
  <c r="N501" i="15"/>
  <c r="P501" i="15"/>
  <c r="R501" i="15"/>
  <c r="J374" i="15"/>
  <c r="L374" i="15"/>
  <c r="N374" i="15"/>
  <c r="P374" i="15"/>
  <c r="R374" i="15"/>
  <c r="J377" i="15"/>
  <c r="L377" i="15"/>
  <c r="N377" i="15"/>
  <c r="P377" i="15"/>
  <c r="R377" i="15"/>
  <c r="J351" i="15"/>
  <c r="L351" i="15"/>
  <c r="N351" i="15"/>
  <c r="P351" i="15"/>
  <c r="R351" i="15"/>
  <c r="J408" i="8"/>
  <c r="L408" i="8"/>
  <c r="N408" i="8"/>
  <c r="P408" i="8"/>
  <c r="R408" i="8"/>
  <c r="V408" i="8"/>
  <c r="W408" i="8"/>
  <c r="J322" i="15"/>
  <c r="L322" i="15"/>
  <c r="N322" i="15"/>
  <c r="P322" i="15"/>
  <c r="R322" i="15"/>
  <c r="J296" i="15"/>
  <c r="L296" i="15"/>
  <c r="N296" i="15"/>
  <c r="P296" i="15"/>
  <c r="R296" i="15"/>
  <c r="J246" i="15"/>
  <c r="L246" i="15"/>
  <c r="N246" i="15"/>
  <c r="P246" i="15"/>
  <c r="R246" i="15"/>
  <c r="J174" i="15"/>
  <c r="L174" i="15"/>
  <c r="N174" i="15"/>
  <c r="P174" i="15"/>
  <c r="R174" i="15"/>
  <c r="J171" i="15"/>
  <c r="L171" i="15"/>
  <c r="N171" i="15"/>
  <c r="P171" i="15"/>
  <c r="R171" i="15"/>
  <c r="J168" i="15"/>
  <c r="L168" i="15"/>
  <c r="N168" i="15"/>
  <c r="P168" i="15"/>
  <c r="R168" i="15"/>
  <c r="J138" i="15"/>
  <c r="L138" i="15"/>
  <c r="N138" i="15"/>
  <c r="P138" i="15"/>
  <c r="R138" i="15"/>
  <c r="J117" i="15"/>
  <c r="L117" i="15"/>
  <c r="N117" i="15"/>
  <c r="P117" i="15"/>
  <c r="R117" i="15"/>
  <c r="J60" i="15"/>
  <c r="L60" i="15"/>
  <c r="N60" i="15"/>
  <c r="P60" i="15"/>
  <c r="R60" i="15"/>
  <c r="J25" i="15"/>
  <c r="L25" i="15"/>
  <c r="N25" i="15"/>
  <c r="P25" i="15"/>
  <c r="R25" i="15"/>
  <c r="X408" i="8" l="1"/>
  <c r="J81" i="8"/>
  <c r="L81" i="8"/>
  <c r="N81" i="8"/>
  <c r="P81" i="8"/>
  <c r="R81" i="8"/>
  <c r="V81" i="8"/>
  <c r="W81" i="8"/>
  <c r="X81" i="8" l="1"/>
  <c r="J506" i="5"/>
  <c r="L506" i="5"/>
  <c r="N506" i="5"/>
  <c r="P506" i="5"/>
  <c r="R506" i="5"/>
  <c r="J491" i="5"/>
  <c r="L491" i="5"/>
  <c r="N491" i="5"/>
  <c r="R491" i="5"/>
  <c r="J453" i="5"/>
  <c r="L453" i="5"/>
  <c r="N453" i="5"/>
  <c r="P453" i="5"/>
  <c r="R453" i="5"/>
  <c r="J322" i="5"/>
  <c r="L322" i="5"/>
  <c r="N322" i="5"/>
  <c r="P322" i="5"/>
  <c r="R322" i="5"/>
  <c r="J325" i="5"/>
  <c r="L325" i="5"/>
  <c r="N325" i="5"/>
  <c r="P325" i="5"/>
  <c r="R325" i="5"/>
  <c r="J297" i="5"/>
  <c r="L297" i="5"/>
  <c r="N297" i="5"/>
  <c r="P297" i="5"/>
  <c r="R297" i="5"/>
  <c r="J270" i="5"/>
  <c r="L270" i="5"/>
  <c r="N270" i="5"/>
  <c r="P270" i="5"/>
  <c r="R270" i="5"/>
  <c r="J274" i="5"/>
  <c r="L274" i="5"/>
  <c r="N274" i="5"/>
  <c r="P274" i="5"/>
  <c r="R274" i="5"/>
  <c r="J264" i="5"/>
  <c r="L264" i="5"/>
  <c r="N264" i="5"/>
  <c r="P264" i="5"/>
  <c r="R264" i="5"/>
  <c r="J265" i="5"/>
  <c r="L265" i="5"/>
  <c r="N265" i="5"/>
  <c r="P265" i="5"/>
  <c r="R265" i="5"/>
  <c r="J173" i="5"/>
  <c r="L173" i="5"/>
  <c r="N173" i="5"/>
  <c r="P173" i="5"/>
  <c r="R173" i="5"/>
  <c r="J248" i="5"/>
  <c r="L248" i="5"/>
  <c r="N248" i="5"/>
  <c r="P248" i="5"/>
  <c r="R248" i="5"/>
  <c r="J178" i="5"/>
  <c r="L178" i="5"/>
  <c r="N178" i="5"/>
  <c r="P178" i="5"/>
  <c r="R178" i="5"/>
  <c r="J206" i="5"/>
  <c r="L206" i="5"/>
  <c r="N206" i="5"/>
  <c r="P206" i="5"/>
  <c r="R206" i="5"/>
  <c r="J242" i="5"/>
  <c r="L242" i="5"/>
  <c r="N242" i="5"/>
  <c r="P242" i="5"/>
  <c r="R242" i="5"/>
  <c r="R96" i="5"/>
  <c r="J124" i="5"/>
  <c r="L124" i="5"/>
  <c r="N124" i="5"/>
  <c r="P124" i="5"/>
  <c r="R124" i="5"/>
  <c r="J96" i="5"/>
  <c r="L96" i="5"/>
  <c r="N96" i="5"/>
  <c r="P96" i="5"/>
  <c r="J150" i="5"/>
  <c r="L150" i="5"/>
  <c r="N150" i="5"/>
  <c r="P150" i="5"/>
  <c r="R150" i="5"/>
  <c r="J168" i="5"/>
  <c r="L168" i="5"/>
  <c r="N168" i="5"/>
  <c r="P168" i="5"/>
  <c r="R168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9" i="5"/>
  <c r="R171" i="5"/>
  <c r="R172" i="5"/>
  <c r="R174" i="5"/>
  <c r="R175" i="5"/>
  <c r="R176" i="5"/>
  <c r="R177" i="5"/>
  <c r="R179" i="5"/>
  <c r="R180" i="5"/>
  <c r="J164" i="5"/>
  <c r="L164" i="5"/>
  <c r="N164" i="5"/>
  <c r="P164" i="5"/>
  <c r="J161" i="5"/>
  <c r="L161" i="5"/>
  <c r="N161" i="5"/>
  <c r="P161" i="5"/>
  <c r="J112" i="5"/>
  <c r="L112" i="5"/>
  <c r="N112" i="5"/>
  <c r="P112" i="5"/>
  <c r="J110" i="5"/>
  <c r="L110" i="5"/>
  <c r="N110" i="5"/>
  <c r="P110" i="5"/>
  <c r="J67" i="5"/>
  <c r="L67" i="5"/>
  <c r="N67" i="5"/>
  <c r="P67" i="5"/>
  <c r="J43" i="5"/>
  <c r="L43" i="5"/>
  <c r="N43" i="5"/>
  <c r="P43" i="5"/>
  <c r="J22" i="5"/>
  <c r="L22" i="5"/>
  <c r="N22" i="5"/>
  <c r="P22" i="5"/>
  <c r="J431" i="8" l="1"/>
  <c r="L431" i="8"/>
  <c r="N431" i="8"/>
  <c r="P431" i="8"/>
  <c r="R431" i="8"/>
  <c r="V431" i="8"/>
  <c r="W431" i="8"/>
  <c r="J836" i="8"/>
  <c r="L836" i="8"/>
  <c r="N836" i="8"/>
  <c r="P836" i="8"/>
  <c r="R836" i="8"/>
  <c r="V836" i="8"/>
  <c r="W836" i="8"/>
  <c r="J834" i="8"/>
  <c r="L834" i="8"/>
  <c r="N834" i="8"/>
  <c r="P834" i="8"/>
  <c r="R834" i="8"/>
  <c r="V834" i="8"/>
  <c r="W834" i="8"/>
  <c r="J345" i="8"/>
  <c r="L345" i="8"/>
  <c r="N345" i="8"/>
  <c r="P345" i="8"/>
  <c r="R345" i="8"/>
  <c r="V345" i="8"/>
  <c r="W345" i="8"/>
  <c r="J240" i="8"/>
  <c r="L240" i="8"/>
  <c r="N240" i="8"/>
  <c r="P240" i="8"/>
  <c r="R240" i="8"/>
  <c r="V240" i="8"/>
  <c r="W240" i="8"/>
  <c r="J227" i="8"/>
  <c r="L227" i="8"/>
  <c r="N227" i="8"/>
  <c r="P227" i="8"/>
  <c r="R227" i="8"/>
  <c r="V227" i="8"/>
  <c r="W227" i="8"/>
  <c r="J67" i="8"/>
  <c r="L67" i="8"/>
  <c r="N67" i="8"/>
  <c r="P67" i="8"/>
  <c r="R67" i="8"/>
  <c r="V67" i="8"/>
  <c r="W67" i="8"/>
  <c r="J778" i="8"/>
  <c r="L778" i="8"/>
  <c r="N778" i="8"/>
  <c r="P778" i="8"/>
  <c r="R778" i="8"/>
  <c r="V778" i="8"/>
  <c r="W778" i="8"/>
  <c r="J739" i="8"/>
  <c r="L739" i="8"/>
  <c r="N739" i="8"/>
  <c r="P739" i="8"/>
  <c r="R739" i="8"/>
  <c r="V739" i="8"/>
  <c r="W739" i="8"/>
  <c r="J737" i="8"/>
  <c r="L737" i="8"/>
  <c r="N737" i="8"/>
  <c r="P737" i="8"/>
  <c r="R737" i="8"/>
  <c r="V737" i="8"/>
  <c r="W737" i="8"/>
  <c r="J816" i="8"/>
  <c r="L816" i="8"/>
  <c r="N816" i="8"/>
  <c r="P816" i="8"/>
  <c r="R816" i="8"/>
  <c r="V816" i="8"/>
  <c r="W816" i="8"/>
  <c r="J807" i="8"/>
  <c r="L807" i="8"/>
  <c r="N807" i="8"/>
  <c r="P807" i="8"/>
  <c r="R807" i="8"/>
  <c r="V807" i="8"/>
  <c r="W807" i="8"/>
  <c r="J774" i="8"/>
  <c r="L774" i="8"/>
  <c r="N774" i="8"/>
  <c r="P774" i="8"/>
  <c r="R774" i="8"/>
  <c r="V774" i="8"/>
  <c r="W774" i="8"/>
  <c r="J718" i="8"/>
  <c r="L718" i="8"/>
  <c r="N718" i="8"/>
  <c r="P718" i="8"/>
  <c r="R718" i="8"/>
  <c r="V718" i="8"/>
  <c r="W718" i="8"/>
  <c r="J818" i="8"/>
  <c r="L818" i="8"/>
  <c r="N818" i="8"/>
  <c r="P818" i="8"/>
  <c r="R818" i="8"/>
  <c r="V818" i="8"/>
  <c r="W818" i="8"/>
  <c r="J388" i="8"/>
  <c r="L388" i="8"/>
  <c r="N388" i="8"/>
  <c r="P388" i="8"/>
  <c r="R388" i="8"/>
  <c r="V388" i="8"/>
  <c r="W388" i="8"/>
  <c r="J376" i="8"/>
  <c r="L376" i="8"/>
  <c r="N376" i="8"/>
  <c r="P376" i="8"/>
  <c r="R376" i="8"/>
  <c r="V376" i="8"/>
  <c r="W376" i="8"/>
  <c r="J371" i="8"/>
  <c r="L371" i="8"/>
  <c r="N371" i="8"/>
  <c r="P371" i="8"/>
  <c r="R371" i="8"/>
  <c r="V371" i="8"/>
  <c r="W371" i="8"/>
  <c r="J591" i="8"/>
  <c r="L591" i="8"/>
  <c r="N591" i="8"/>
  <c r="P591" i="8"/>
  <c r="R591" i="8"/>
  <c r="V591" i="8"/>
  <c r="W591" i="8"/>
  <c r="J545" i="8"/>
  <c r="L545" i="8"/>
  <c r="N545" i="8"/>
  <c r="P545" i="8"/>
  <c r="R545" i="8"/>
  <c r="V545" i="8"/>
  <c r="W545" i="8"/>
  <c r="J529" i="8"/>
  <c r="L529" i="8"/>
  <c r="N529" i="8"/>
  <c r="P529" i="8"/>
  <c r="R529" i="8"/>
  <c r="V529" i="8"/>
  <c r="W529" i="8"/>
  <c r="J516" i="8"/>
  <c r="L516" i="8"/>
  <c r="N516" i="8"/>
  <c r="P516" i="8"/>
  <c r="R516" i="8"/>
  <c r="V516" i="8"/>
  <c r="W516" i="8"/>
  <c r="J511" i="8"/>
  <c r="L511" i="8"/>
  <c r="N511" i="8"/>
  <c r="P511" i="8"/>
  <c r="R511" i="8"/>
  <c r="V511" i="8"/>
  <c r="W511" i="8"/>
  <c r="J510" i="8"/>
  <c r="L510" i="8"/>
  <c r="N510" i="8"/>
  <c r="P510" i="8"/>
  <c r="R510" i="8"/>
  <c r="V510" i="8"/>
  <c r="W510" i="8"/>
  <c r="J499" i="8"/>
  <c r="L499" i="8"/>
  <c r="N499" i="8"/>
  <c r="P499" i="8"/>
  <c r="R499" i="8"/>
  <c r="V499" i="8"/>
  <c r="W499" i="8"/>
  <c r="J475" i="8"/>
  <c r="L475" i="8"/>
  <c r="N475" i="8"/>
  <c r="P475" i="8"/>
  <c r="R475" i="8"/>
  <c r="V475" i="8"/>
  <c r="W475" i="8"/>
  <c r="J459" i="8"/>
  <c r="L459" i="8"/>
  <c r="N459" i="8"/>
  <c r="P459" i="8"/>
  <c r="R459" i="8"/>
  <c r="V459" i="8"/>
  <c r="W459" i="8"/>
  <c r="J462" i="8"/>
  <c r="L462" i="8"/>
  <c r="N462" i="8"/>
  <c r="P462" i="8"/>
  <c r="R462" i="8"/>
  <c r="V462" i="8"/>
  <c r="W462" i="8"/>
  <c r="J453" i="8"/>
  <c r="L453" i="8"/>
  <c r="N453" i="8"/>
  <c r="P453" i="8"/>
  <c r="R453" i="8"/>
  <c r="V453" i="8"/>
  <c r="W453" i="8"/>
  <c r="J438" i="8"/>
  <c r="L438" i="8"/>
  <c r="N438" i="8"/>
  <c r="P438" i="8"/>
  <c r="R438" i="8"/>
  <c r="V438" i="8"/>
  <c r="W438" i="8"/>
  <c r="J437" i="8"/>
  <c r="L437" i="8"/>
  <c r="N437" i="8"/>
  <c r="P437" i="8"/>
  <c r="R437" i="8"/>
  <c r="V437" i="8"/>
  <c r="W437" i="8"/>
  <c r="J550" i="8"/>
  <c r="L550" i="8"/>
  <c r="N550" i="8"/>
  <c r="P550" i="8"/>
  <c r="R550" i="8"/>
  <c r="V550" i="8"/>
  <c r="W550" i="8"/>
  <c r="J544" i="8"/>
  <c r="L544" i="8"/>
  <c r="N544" i="8"/>
  <c r="P544" i="8"/>
  <c r="R544" i="8"/>
  <c r="V544" i="8"/>
  <c r="W544" i="8"/>
  <c r="J585" i="8"/>
  <c r="L585" i="8"/>
  <c r="N585" i="8"/>
  <c r="P585" i="8"/>
  <c r="R585" i="8"/>
  <c r="V585" i="8"/>
  <c r="W585" i="8"/>
  <c r="J133" i="8"/>
  <c r="L133" i="8"/>
  <c r="N133" i="8"/>
  <c r="P133" i="8"/>
  <c r="R133" i="8"/>
  <c r="V133" i="8"/>
  <c r="W133" i="8"/>
  <c r="J665" i="8"/>
  <c r="L665" i="8"/>
  <c r="N665" i="8"/>
  <c r="P665" i="8"/>
  <c r="R665" i="8"/>
  <c r="V665" i="8"/>
  <c r="W665" i="8"/>
  <c r="J717" i="8"/>
  <c r="L717" i="8"/>
  <c r="N717" i="8"/>
  <c r="P717" i="8"/>
  <c r="R717" i="8"/>
  <c r="V717" i="8"/>
  <c r="W717" i="8"/>
  <c r="J489" i="8"/>
  <c r="L489" i="8"/>
  <c r="N489" i="8"/>
  <c r="P489" i="8"/>
  <c r="R489" i="8"/>
  <c r="V489" i="8"/>
  <c r="W489" i="8"/>
  <c r="J490" i="8"/>
  <c r="L490" i="8"/>
  <c r="N490" i="8"/>
  <c r="P490" i="8"/>
  <c r="R490" i="8"/>
  <c r="V490" i="8"/>
  <c r="W490" i="8"/>
  <c r="J609" i="8"/>
  <c r="L609" i="8"/>
  <c r="N609" i="8"/>
  <c r="P609" i="8"/>
  <c r="R609" i="8"/>
  <c r="V609" i="8"/>
  <c r="W609" i="8"/>
  <c r="J342" i="8"/>
  <c r="L342" i="8"/>
  <c r="N342" i="8"/>
  <c r="P342" i="8"/>
  <c r="R342" i="8"/>
  <c r="V342" i="8"/>
  <c r="W342" i="8"/>
  <c r="J319" i="8"/>
  <c r="L319" i="8"/>
  <c r="N319" i="8"/>
  <c r="P319" i="8"/>
  <c r="R319" i="8"/>
  <c r="V319" i="8"/>
  <c r="W319" i="8"/>
  <c r="J322" i="8"/>
  <c r="L322" i="8"/>
  <c r="N322" i="8"/>
  <c r="P322" i="8"/>
  <c r="R322" i="8"/>
  <c r="V322" i="8"/>
  <c r="W322" i="8"/>
  <c r="J314" i="8"/>
  <c r="L314" i="8"/>
  <c r="N314" i="8"/>
  <c r="P314" i="8"/>
  <c r="R314" i="8"/>
  <c r="V314" i="8"/>
  <c r="W314" i="8"/>
  <c r="J307" i="8"/>
  <c r="L307" i="8"/>
  <c r="N307" i="8"/>
  <c r="P307" i="8"/>
  <c r="R307" i="8"/>
  <c r="V307" i="8"/>
  <c r="W307" i="8"/>
  <c r="J292" i="8"/>
  <c r="L292" i="8"/>
  <c r="N292" i="8"/>
  <c r="P292" i="8"/>
  <c r="R292" i="8"/>
  <c r="V292" i="8"/>
  <c r="W292" i="8"/>
  <c r="J288" i="8"/>
  <c r="L288" i="8"/>
  <c r="N288" i="8"/>
  <c r="P288" i="8"/>
  <c r="R288" i="8"/>
  <c r="V288" i="8"/>
  <c r="W288" i="8"/>
  <c r="J282" i="8"/>
  <c r="L282" i="8"/>
  <c r="N282" i="8"/>
  <c r="P282" i="8"/>
  <c r="R282" i="8"/>
  <c r="V282" i="8"/>
  <c r="W282" i="8"/>
  <c r="J263" i="8"/>
  <c r="L263" i="8"/>
  <c r="N263" i="8"/>
  <c r="P263" i="8"/>
  <c r="R263" i="8"/>
  <c r="V263" i="8"/>
  <c r="W263" i="8"/>
  <c r="J260" i="8"/>
  <c r="L260" i="8"/>
  <c r="N260" i="8"/>
  <c r="P260" i="8"/>
  <c r="R260" i="8"/>
  <c r="V260" i="8"/>
  <c r="W260" i="8"/>
  <c r="J246" i="8"/>
  <c r="L246" i="8"/>
  <c r="N246" i="8"/>
  <c r="P246" i="8"/>
  <c r="R246" i="8"/>
  <c r="V246" i="8"/>
  <c r="W246" i="8"/>
  <c r="J231" i="8"/>
  <c r="L231" i="8"/>
  <c r="N231" i="8"/>
  <c r="P231" i="8"/>
  <c r="R231" i="8"/>
  <c r="V231" i="8"/>
  <c r="W231" i="8"/>
  <c r="J209" i="8"/>
  <c r="L209" i="8"/>
  <c r="N209" i="8"/>
  <c r="P209" i="8"/>
  <c r="R209" i="8"/>
  <c r="V209" i="8"/>
  <c r="W209" i="8"/>
  <c r="J200" i="8"/>
  <c r="L200" i="8"/>
  <c r="N200" i="8"/>
  <c r="P200" i="8"/>
  <c r="R200" i="8"/>
  <c r="V200" i="8"/>
  <c r="W200" i="8"/>
  <c r="J196" i="8"/>
  <c r="L196" i="8"/>
  <c r="N196" i="8"/>
  <c r="P196" i="8"/>
  <c r="R196" i="8"/>
  <c r="V196" i="8"/>
  <c r="W196" i="8"/>
  <c r="J189" i="8"/>
  <c r="L189" i="8"/>
  <c r="N189" i="8"/>
  <c r="P189" i="8"/>
  <c r="R189" i="8"/>
  <c r="V189" i="8"/>
  <c r="W189" i="8"/>
  <c r="J166" i="8"/>
  <c r="L166" i="8"/>
  <c r="N166" i="8"/>
  <c r="P166" i="8"/>
  <c r="R166" i="8"/>
  <c r="V166" i="8"/>
  <c r="W166" i="8"/>
  <c r="J165" i="8"/>
  <c r="L165" i="8"/>
  <c r="N165" i="8"/>
  <c r="P165" i="8"/>
  <c r="R165" i="8"/>
  <c r="V165" i="8"/>
  <c r="W165" i="8"/>
  <c r="J135" i="8"/>
  <c r="L135" i="8"/>
  <c r="N135" i="8"/>
  <c r="P135" i="8"/>
  <c r="R135" i="8"/>
  <c r="V135" i="8"/>
  <c r="W135" i="8"/>
  <c r="J149" i="8"/>
  <c r="L149" i="8"/>
  <c r="N149" i="8"/>
  <c r="P149" i="8"/>
  <c r="R149" i="8"/>
  <c r="V149" i="8"/>
  <c r="W149" i="8"/>
  <c r="J155" i="8"/>
  <c r="L155" i="8"/>
  <c r="N155" i="8"/>
  <c r="P155" i="8"/>
  <c r="R155" i="8"/>
  <c r="V155" i="8"/>
  <c r="W155" i="8"/>
  <c r="J119" i="8"/>
  <c r="L119" i="8"/>
  <c r="N119" i="8"/>
  <c r="P119" i="8"/>
  <c r="R119" i="8"/>
  <c r="V119" i="8"/>
  <c r="W119" i="8"/>
  <c r="J111" i="8"/>
  <c r="L111" i="8"/>
  <c r="N111" i="8"/>
  <c r="P111" i="8"/>
  <c r="R111" i="8"/>
  <c r="V111" i="8"/>
  <c r="W111" i="8"/>
  <c r="J109" i="8"/>
  <c r="L109" i="8"/>
  <c r="N109" i="8"/>
  <c r="P109" i="8"/>
  <c r="R109" i="8"/>
  <c r="V109" i="8"/>
  <c r="W109" i="8"/>
  <c r="J100" i="8"/>
  <c r="L100" i="8"/>
  <c r="N100" i="8"/>
  <c r="P100" i="8"/>
  <c r="R100" i="8"/>
  <c r="V100" i="8"/>
  <c r="W100" i="8"/>
  <c r="J98" i="8"/>
  <c r="L98" i="8"/>
  <c r="N98" i="8"/>
  <c r="P98" i="8"/>
  <c r="R98" i="8"/>
  <c r="V98" i="8"/>
  <c r="W98" i="8"/>
  <c r="J94" i="8"/>
  <c r="L94" i="8"/>
  <c r="N94" i="8"/>
  <c r="P94" i="8"/>
  <c r="R94" i="8"/>
  <c r="V94" i="8"/>
  <c r="W94" i="8"/>
  <c r="J273" i="8"/>
  <c r="L273" i="8"/>
  <c r="N273" i="8"/>
  <c r="P273" i="8"/>
  <c r="R273" i="8"/>
  <c r="V273" i="8"/>
  <c r="W273" i="8"/>
  <c r="J75" i="8"/>
  <c r="L75" i="8"/>
  <c r="N75" i="8"/>
  <c r="P75" i="8"/>
  <c r="R75" i="8"/>
  <c r="V75" i="8"/>
  <c r="W75" i="8"/>
  <c r="J57" i="8"/>
  <c r="L57" i="8"/>
  <c r="N57" i="8"/>
  <c r="P57" i="8"/>
  <c r="R57" i="8"/>
  <c r="V57" i="8"/>
  <c r="W57" i="8"/>
  <c r="J49" i="8"/>
  <c r="L49" i="8"/>
  <c r="N49" i="8"/>
  <c r="P49" i="8"/>
  <c r="R49" i="8"/>
  <c r="V49" i="8"/>
  <c r="W49" i="8"/>
  <c r="J42" i="8"/>
  <c r="L42" i="8"/>
  <c r="N42" i="8"/>
  <c r="P42" i="8"/>
  <c r="R42" i="8"/>
  <c r="V42" i="8"/>
  <c r="W42" i="8"/>
  <c r="J27" i="8"/>
  <c r="L27" i="8"/>
  <c r="N27" i="8"/>
  <c r="P27" i="8"/>
  <c r="R27" i="8"/>
  <c r="V27" i="8"/>
  <c r="W27" i="8"/>
  <c r="J581" i="8"/>
  <c r="L581" i="8"/>
  <c r="N581" i="8"/>
  <c r="P581" i="8"/>
  <c r="R581" i="8"/>
  <c r="V581" i="8"/>
  <c r="W581" i="8"/>
  <c r="J588" i="8"/>
  <c r="L588" i="8"/>
  <c r="N588" i="8"/>
  <c r="P588" i="8"/>
  <c r="R588" i="8"/>
  <c r="V588" i="8"/>
  <c r="W588" i="8"/>
  <c r="J575" i="8"/>
  <c r="L575" i="8"/>
  <c r="N575" i="8"/>
  <c r="P575" i="8"/>
  <c r="R575" i="8"/>
  <c r="V575" i="8"/>
  <c r="W575" i="8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D501" i="10"/>
  <c r="D502" i="10"/>
  <c r="D503" i="10"/>
  <c r="D504" i="10"/>
  <c r="D505" i="10"/>
  <c r="D506" i="10"/>
  <c r="D507" i="10"/>
  <c r="D508" i="10"/>
  <c r="D509" i="10"/>
  <c r="D510" i="10"/>
  <c r="D511" i="10"/>
  <c r="D512" i="10"/>
  <c r="D513" i="10"/>
  <c r="D514" i="10"/>
  <c r="D515" i="10"/>
  <c r="D516" i="10"/>
  <c r="D517" i="10"/>
  <c r="D518" i="10"/>
  <c r="D519" i="10"/>
  <c r="D520" i="10"/>
  <c r="D521" i="10"/>
  <c r="D522" i="10"/>
  <c r="D523" i="10"/>
  <c r="D524" i="10"/>
  <c r="D525" i="10"/>
  <c r="D526" i="10"/>
  <c r="D527" i="10"/>
  <c r="D528" i="10"/>
  <c r="D529" i="10"/>
  <c r="D530" i="10"/>
  <c r="D531" i="10"/>
  <c r="D532" i="10"/>
  <c r="D533" i="10"/>
  <c r="D534" i="10"/>
  <c r="D535" i="10"/>
  <c r="D536" i="10"/>
  <c r="D537" i="10"/>
  <c r="D538" i="10"/>
  <c r="D539" i="10"/>
  <c r="D540" i="10"/>
  <c r="D541" i="10"/>
  <c r="D542" i="10"/>
  <c r="D543" i="10"/>
  <c r="D544" i="10"/>
  <c r="D545" i="10"/>
  <c r="D546" i="10"/>
  <c r="D547" i="10"/>
  <c r="D548" i="10"/>
  <c r="D549" i="10"/>
  <c r="D550" i="10"/>
  <c r="D551" i="10"/>
  <c r="D552" i="10"/>
  <c r="D553" i="10"/>
  <c r="D554" i="10"/>
  <c r="D555" i="10"/>
  <c r="D556" i="10"/>
  <c r="D557" i="10"/>
  <c r="D558" i="10"/>
  <c r="D559" i="10"/>
  <c r="D560" i="10"/>
  <c r="D561" i="10"/>
  <c r="D562" i="10"/>
  <c r="D563" i="10"/>
  <c r="D564" i="10"/>
  <c r="D565" i="10"/>
  <c r="D566" i="10"/>
  <c r="D567" i="10"/>
  <c r="D568" i="10"/>
  <c r="D569" i="10"/>
  <c r="D570" i="10"/>
  <c r="D571" i="10"/>
  <c r="D572" i="10"/>
  <c r="D573" i="10"/>
  <c r="D574" i="10"/>
  <c r="D575" i="10"/>
  <c r="D576" i="10"/>
  <c r="D577" i="10"/>
  <c r="D578" i="10"/>
  <c r="D579" i="10"/>
  <c r="D580" i="10"/>
  <c r="D581" i="10"/>
  <c r="D582" i="10"/>
  <c r="D583" i="10"/>
  <c r="D584" i="10"/>
  <c r="D585" i="10"/>
  <c r="D586" i="10"/>
  <c r="D587" i="10"/>
  <c r="D588" i="10"/>
  <c r="D589" i="10"/>
  <c r="D590" i="10"/>
  <c r="D591" i="10"/>
  <c r="D592" i="10"/>
  <c r="D593" i="10"/>
  <c r="D594" i="10"/>
  <c r="D595" i="10"/>
  <c r="D596" i="10"/>
  <c r="D597" i="10"/>
  <c r="D598" i="10"/>
  <c r="D599" i="10"/>
  <c r="D600" i="10"/>
  <c r="D601" i="10"/>
  <c r="D602" i="10"/>
  <c r="D603" i="10"/>
  <c r="D604" i="10"/>
  <c r="D605" i="10"/>
  <c r="D606" i="10"/>
  <c r="D607" i="10"/>
  <c r="D608" i="10"/>
  <c r="D609" i="10"/>
  <c r="D610" i="10"/>
  <c r="D611" i="10"/>
  <c r="D612" i="10"/>
  <c r="D613" i="10"/>
  <c r="D614" i="10"/>
  <c r="D615" i="10"/>
  <c r="D616" i="10"/>
  <c r="D617" i="10"/>
  <c r="D618" i="10"/>
  <c r="D619" i="10"/>
  <c r="D620" i="10"/>
  <c r="D621" i="10"/>
  <c r="D622" i="10"/>
  <c r="D623" i="10"/>
  <c r="D624" i="10"/>
  <c r="D625" i="10"/>
  <c r="D626" i="10"/>
  <c r="D627" i="10"/>
  <c r="D628" i="10"/>
  <c r="D629" i="10"/>
  <c r="D630" i="10"/>
  <c r="D631" i="10"/>
  <c r="D632" i="10"/>
  <c r="D633" i="10"/>
  <c r="D634" i="10"/>
  <c r="D635" i="10"/>
  <c r="D636" i="10"/>
  <c r="D637" i="10"/>
  <c r="D638" i="10"/>
  <c r="D639" i="10"/>
  <c r="D640" i="10"/>
  <c r="D641" i="10"/>
  <c r="D642" i="10"/>
  <c r="D643" i="10"/>
  <c r="D644" i="10"/>
  <c r="D645" i="10"/>
  <c r="D646" i="10"/>
  <c r="D647" i="10"/>
  <c r="D648" i="10"/>
  <c r="D649" i="10"/>
  <c r="D650" i="10"/>
  <c r="D651" i="10"/>
  <c r="D652" i="10"/>
  <c r="D653" i="10"/>
  <c r="D654" i="10"/>
  <c r="D655" i="10"/>
  <c r="D656" i="10"/>
  <c r="D657" i="10"/>
  <c r="D658" i="10"/>
  <c r="D659" i="10"/>
  <c r="D660" i="10"/>
  <c r="D661" i="10"/>
  <c r="D662" i="10"/>
  <c r="D663" i="10"/>
  <c r="D664" i="10"/>
  <c r="D665" i="10"/>
  <c r="D666" i="10"/>
  <c r="D667" i="10"/>
  <c r="D668" i="10"/>
  <c r="D669" i="10"/>
  <c r="D670" i="10"/>
  <c r="D671" i="10"/>
  <c r="D672" i="10"/>
  <c r="D673" i="10"/>
  <c r="D674" i="10"/>
  <c r="D675" i="10"/>
  <c r="D676" i="10"/>
  <c r="D677" i="10"/>
  <c r="D678" i="10"/>
  <c r="D679" i="10"/>
  <c r="D680" i="10"/>
  <c r="D681" i="10"/>
  <c r="D682" i="10"/>
  <c r="D683" i="10"/>
  <c r="D684" i="10"/>
  <c r="D685" i="10"/>
  <c r="D686" i="10"/>
  <c r="D687" i="10"/>
  <c r="D688" i="10"/>
  <c r="D689" i="10"/>
  <c r="D690" i="10"/>
  <c r="D691" i="10"/>
  <c r="D692" i="10"/>
  <c r="D693" i="10"/>
  <c r="D694" i="10"/>
  <c r="D695" i="10"/>
  <c r="D696" i="10"/>
  <c r="D697" i="10"/>
  <c r="D698" i="10"/>
  <c r="D699" i="10"/>
  <c r="D700" i="10"/>
  <c r="D701" i="10"/>
  <c r="D702" i="10"/>
  <c r="D703" i="10"/>
  <c r="D704" i="10"/>
  <c r="D705" i="10"/>
  <c r="D706" i="10"/>
  <c r="D707" i="10"/>
  <c r="D708" i="10"/>
  <c r="D709" i="10"/>
  <c r="D710" i="10"/>
  <c r="D711" i="10"/>
  <c r="D712" i="10"/>
  <c r="D713" i="10"/>
  <c r="D714" i="10"/>
  <c r="D715" i="10"/>
  <c r="D716" i="10"/>
  <c r="D717" i="10"/>
  <c r="D718" i="10"/>
  <c r="D719" i="10"/>
  <c r="D720" i="10"/>
  <c r="D721" i="10"/>
  <c r="D722" i="10"/>
  <c r="D723" i="10"/>
  <c r="D724" i="10"/>
  <c r="D725" i="10"/>
  <c r="D726" i="10"/>
  <c r="D727" i="10"/>
  <c r="D728" i="10"/>
  <c r="D729" i="10"/>
  <c r="D730" i="10"/>
  <c r="D731" i="10"/>
  <c r="D732" i="10"/>
  <c r="D733" i="10"/>
  <c r="D734" i="10"/>
  <c r="D735" i="10"/>
  <c r="D736" i="10"/>
  <c r="D737" i="10"/>
  <c r="D738" i="10"/>
  <c r="D739" i="10"/>
  <c r="D740" i="10"/>
  <c r="D741" i="10"/>
  <c r="D742" i="10"/>
  <c r="D743" i="10"/>
  <c r="D744" i="10"/>
  <c r="D745" i="10"/>
  <c r="D746" i="10"/>
  <c r="D747" i="10"/>
  <c r="D748" i="10"/>
  <c r="D749" i="10"/>
  <c r="D750" i="10"/>
  <c r="D751" i="10"/>
  <c r="D752" i="10"/>
  <c r="D753" i="10"/>
  <c r="D754" i="10"/>
  <c r="D755" i="10"/>
  <c r="D756" i="10"/>
  <c r="D757" i="10"/>
  <c r="D758" i="10"/>
  <c r="D759" i="10"/>
  <c r="D760" i="10"/>
  <c r="D761" i="10"/>
  <c r="D762" i="10"/>
  <c r="D763" i="10"/>
  <c r="D764" i="10"/>
  <c r="D765" i="10"/>
  <c r="D766" i="10"/>
  <c r="D767" i="10"/>
  <c r="D768" i="10"/>
  <c r="D769" i="10"/>
  <c r="D770" i="10"/>
  <c r="D771" i="10"/>
  <c r="D772" i="10"/>
  <c r="D773" i="10"/>
  <c r="D774" i="10"/>
  <c r="D775" i="10"/>
  <c r="D776" i="10"/>
  <c r="D777" i="10"/>
  <c r="D778" i="10"/>
  <c r="D779" i="10"/>
  <c r="D780" i="10"/>
  <c r="D781" i="10"/>
  <c r="D782" i="10"/>
  <c r="D783" i="10"/>
  <c r="D784" i="10"/>
  <c r="D785" i="10"/>
  <c r="D786" i="10"/>
  <c r="D787" i="10"/>
  <c r="D788" i="10"/>
  <c r="D789" i="10"/>
  <c r="D790" i="10"/>
  <c r="D791" i="10"/>
  <c r="D792" i="10"/>
  <c r="D793" i="10"/>
  <c r="D794" i="10"/>
  <c r="D795" i="10"/>
  <c r="D796" i="10"/>
  <c r="D797" i="10"/>
  <c r="D798" i="10"/>
  <c r="D799" i="10"/>
  <c r="D800" i="10"/>
  <c r="D801" i="10"/>
  <c r="D802" i="10"/>
  <c r="D803" i="10"/>
  <c r="D804" i="10"/>
  <c r="D805" i="10"/>
  <c r="D806" i="10"/>
  <c r="D807" i="10"/>
  <c r="D808" i="10"/>
  <c r="D809" i="10"/>
  <c r="D810" i="10"/>
  <c r="D811" i="10"/>
  <c r="D812" i="10"/>
  <c r="D813" i="10"/>
  <c r="D814" i="10"/>
  <c r="D815" i="10"/>
  <c r="D816" i="10"/>
  <c r="D817" i="10"/>
  <c r="D818" i="10"/>
  <c r="D819" i="10"/>
  <c r="D820" i="10"/>
  <c r="D821" i="10"/>
  <c r="D822" i="10"/>
  <c r="D823" i="10"/>
  <c r="D824" i="10"/>
  <c r="D825" i="10"/>
  <c r="J142" i="8"/>
  <c r="L142" i="8"/>
  <c r="N142" i="8"/>
  <c r="P142" i="8"/>
  <c r="R142" i="8"/>
  <c r="V142" i="8"/>
  <c r="W142" i="8"/>
  <c r="W11" i="8"/>
  <c r="W12" i="8"/>
  <c r="W13" i="8"/>
  <c r="W14" i="8"/>
  <c r="W15" i="8"/>
  <c r="W16" i="8"/>
  <c r="W17" i="8"/>
  <c r="W18" i="8"/>
  <c r="W19" i="8"/>
  <c r="W20" i="8"/>
  <c r="W21" i="8"/>
  <c r="W22" i="8"/>
  <c r="W23" i="8"/>
  <c r="W24" i="8"/>
  <c r="W25" i="8"/>
  <c r="W26" i="8"/>
  <c r="W28" i="8"/>
  <c r="W29" i="8"/>
  <c r="W30" i="8"/>
  <c r="W31" i="8"/>
  <c r="W32" i="8"/>
  <c r="W33" i="8"/>
  <c r="W34" i="8"/>
  <c r="W35" i="8"/>
  <c r="W36" i="8"/>
  <c r="W37" i="8"/>
  <c r="W38" i="8"/>
  <c r="W39" i="8"/>
  <c r="W40" i="8"/>
  <c r="W41" i="8"/>
  <c r="W43" i="8"/>
  <c r="W44" i="8"/>
  <c r="W45" i="8"/>
  <c r="W46" i="8"/>
  <c r="W47" i="8"/>
  <c r="W48" i="8"/>
  <c r="W50" i="8"/>
  <c r="W51" i="8"/>
  <c r="W52" i="8"/>
  <c r="W53" i="8"/>
  <c r="W54" i="8"/>
  <c r="W55" i="8"/>
  <c r="W56" i="8"/>
  <c r="W58" i="8"/>
  <c r="W59" i="8"/>
  <c r="W60" i="8"/>
  <c r="W61" i="8"/>
  <c r="W62" i="8"/>
  <c r="W63" i="8"/>
  <c r="W64" i="8"/>
  <c r="W65" i="8"/>
  <c r="W66" i="8"/>
  <c r="W68" i="8"/>
  <c r="W69" i="8"/>
  <c r="W70" i="8"/>
  <c r="W71" i="8"/>
  <c r="W72" i="8"/>
  <c r="W73" i="8"/>
  <c r="W76" i="8"/>
  <c r="W77" i="8"/>
  <c r="W78" i="8"/>
  <c r="W79" i="8"/>
  <c r="W80" i="8"/>
  <c r="W82" i="8"/>
  <c r="W83" i="8"/>
  <c r="W84" i="8"/>
  <c r="W85" i="8"/>
  <c r="W86" i="8"/>
  <c r="W87" i="8"/>
  <c r="W88" i="8"/>
  <c r="W89" i="8"/>
  <c r="W90" i="8"/>
  <c r="W91" i="8"/>
  <c r="W92" i="8"/>
  <c r="W93" i="8"/>
  <c r="W95" i="8"/>
  <c r="W96" i="8"/>
  <c r="W97" i="8"/>
  <c r="W99" i="8"/>
  <c r="W101" i="8"/>
  <c r="W102" i="8"/>
  <c r="W103" i="8"/>
  <c r="W104" i="8"/>
  <c r="W105" i="8"/>
  <c r="W106" i="8"/>
  <c r="W107" i="8"/>
  <c r="W108" i="8"/>
  <c r="W110" i="8"/>
  <c r="W112" i="8"/>
  <c r="W113" i="8"/>
  <c r="W114" i="8"/>
  <c r="W115" i="8"/>
  <c r="W116" i="8"/>
  <c r="W117" i="8"/>
  <c r="W118" i="8"/>
  <c r="W120" i="8"/>
  <c r="W121" i="8"/>
  <c r="W122" i="8"/>
  <c r="W123" i="8"/>
  <c r="W124" i="8"/>
  <c r="W125" i="8"/>
  <c r="W126" i="8"/>
  <c r="W127" i="8"/>
  <c r="W128" i="8"/>
  <c r="W129" i="8"/>
  <c r="W130" i="8"/>
  <c r="W131" i="8"/>
  <c r="W132" i="8"/>
  <c r="W134" i="8"/>
  <c r="W136" i="8"/>
  <c r="W137" i="8"/>
  <c r="W138" i="8"/>
  <c r="W139" i="8"/>
  <c r="W140" i="8"/>
  <c r="W141" i="8"/>
  <c r="W143" i="8"/>
  <c r="W144" i="8"/>
  <c r="W146" i="8"/>
  <c r="W147" i="8"/>
  <c r="W148" i="8"/>
  <c r="W150" i="8"/>
  <c r="W151" i="8"/>
  <c r="W152" i="8"/>
  <c r="W153" i="8"/>
  <c r="W154" i="8"/>
  <c r="W156" i="8"/>
  <c r="W157" i="8"/>
  <c r="W158" i="8"/>
  <c r="W159" i="8"/>
  <c r="W160" i="8"/>
  <c r="W161" i="8"/>
  <c r="W162" i="8"/>
  <c r="W163" i="8"/>
  <c r="W164" i="8"/>
  <c r="W167" i="8"/>
  <c r="W168" i="8"/>
  <c r="W169" i="8"/>
  <c r="W170" i="8"/>
  <c r="W171" i="8"/>
  <c r="W172" i="8"/>
  <c r="W173" i="8"/>
  <c r="W174" i="8"/>
  <c r="W175" i="8"/>
  <c r="W176" i="8"/>
  <c r="W177" i="8"/>
  <c r="W178" i="8"/>
  <c r="W179" i="8"/>
  <c r="W180" i="8"/>
  <c r="W181" i="8"/>
  <c r="W182" i="8"/>
  <c r="W183" i="8"/>
  <c r="W184" i="8"/>
  <c r="W185" i="8"/>
  <c r="W186" i="8"/>
  <c r="W187" i="8"/>
  <c r="W188" i="8"/>
  <c r="W190" i="8"/>
  <c r="W191" i="8"/>
  <c r="W192" i="8"/>
  <c r="W193" i="8"/>
  <c r="W194" i="8"/>
  <c r="W195" i="8"/>
  <c r="W197" i="8"/>
  <c r="W198" i="8"/>
  <c r="W199" i="8"/>
  <c r="W201" i="8"/>
  <c r="W202" i="8"/>
  <c r="W203" i="8"/>
  <c r="W204" i="8"/>
  <c r="W205" i="8"/>
  <c r="W206" i="8"/>
  <c r="W207" i="8"/>
  <c r="W208" i="8"/>
  <c r="W210" i="8"/>
  <c r="W211" i="8"/>
  <c r="W212" i="8"/>
  <c r="W213" i="8"/>
  <c r="W214" i="8"/>
  <c r="W215" i="8"/>
  <c r="W216" i="8"/>
  <c r="W217" i="8"/>
  <c r="W218" i="8"/>
  <c r="W219" i="8"/>
  <c r="W220" i="8"/>
  <c r="W221" i="8"/>
  <c r="W222" i="8"/>
  <c r="W223" i="8"/>
  <c r="W224" i="8"/>
  <c r="W225" i="8"/>
  <c r="W226" i="8"/>
  <c r="W228" i="8"/>
  <c r="W229" i="8"/>
  <c r="W230" i="8"/>
  <c r="W232" i="8"/>
  <c r="W233" i="8"/>
  <c r="W234" i="8"/>
  <c r="W235" i="8"/>
  <c r="W236" i="8"/>
  <c r="W237" i="8"/>
  <c r="W238" i="8"/>
  <c r="W239" i="8"/>
  <c r="W241" i="8"/>
  <c r="W242" i="8"/>
  <c r="W243" i="8"/>
  <c r="W244" i="8"/>
  <c r="W245" i="8"/>
  <c r="W247" i="8"/>
  <c r="W248" i="8"/>
  <c r="W249" i="8"/>
  <c r="W250" i="8"/>
  <c r="W251" i="8"/>
  <c r="W252" i="8"/>
  <c r="W253" i="8"/>
  <c r="W254" i="8"/>
  <c r="W255" i="8"/>
  <c r="W256" i="8"/>
  <c r="W257" i="8"/>
  <c r="W258" i="8"/>
  <c r="W259" i="8"/>
  <c r="W261" i="8"/>
  <c r="W262" i="8"/>
  <c r="W264" i="8"/>
  <c r="W265" i="8"/>
  <c r="W266" i="8"/>
  <c r="W267" i="8"/>
  <c r="W268" i="8"/>
  <c r="W269" i="8"/>
  <c r="W270" i="8"/>
  <c r="W271" i="8"/>
  <c r="W272" i="8"/>
  <c r="W274" i="8"/>
  <c r="W275" i="8"/>
  <c r="W276" i="8"/>
  <c r="W277" i="8"/>
  <c r="W278" i="8"/>
  <c r="W279" i="8"/>
  <c r="W280" i="8"/>
  <c r="W281" i="8"/>
  <c r="W283" i="8"/>
  <c r="W284" i="8"/>
  <c r="W285" i="8"/>
  <c r="W286" i="8"/>
  <c r="W287" i="8"/>
  <c r="W289" i="8"/>
  <c r="W290" i="8"/>
  <c r="W291" i="8"/>
  <c r="W293" i="8"/>
  <c r="W294" i="8"/>
  <c r="W295" i="8"/>
  <c r="W296" i="8"/>
  <c r="W297" i="8"/>
  <c r="W298" i="8"/>
  <c r="W299" i="8"/>
  <c r="W300" i="8"/>
  <c r="W301" i="8"/>
  <c r="W302" i="8"/>
  <c r="W303" i="8"/>
  <c r="W304" i="8"/>
  <c r="W305" i="8"/>
  <c r="W306" i="8"/>
  <c r="W308" i="8"/>
  <c r="W309" i="8"/>
  <c r="W310" i="8"/>
  <c r="W311" i="8"/>
  <c r="W312" i="8"/>
  <c r="W313" i="8"/>
  <c r="W315" i="8"/>
  <c r="W316" i="8"/>
  <c r="W317" i="8"/>
  <c r="W318" i="8"/>
  <c r="W320" i="8"/>
  <c r="W321" i="8"/>
  <c r="W323" i="8"/>
  <c r="W324" i="8"/>
  <c r="W325" i="8"/>
  <c r="W326" i="8"/>
  <c r="W327" i="8"/>
  <c r="W328" i="8"/>
  <c r="W329" i="8"/>
  <c r="W330" i="8"/>
  <c r="W331" i="8"/>
  <c r="W332" i="8"/>
  <c r="W333" i="8"/>
  <c r="W334" i="8"/>
  <c r="W335" i="8"/>
  <c r="W336" i="8"/>
  <c r="W337" i="8"/>
  <c r="W338" i="8"/>
  <c r="W339" i="8"/>
  <c r="W340" i="8"/>
  <c r="W341" i="8"/>
  <c r="W343" i="8"/>
  <c r="W344" i="8"/>
  <c r="W346" i="8"/>
  <c r="W347" i="8"/>
  <c r="W348" i="8"/>
  <c r="W349" i="8"/>
  <c r="W350" i="8"/>
  <c r="W351" i="8"/>
  <c r="W352" i="8"/>
  <c r="W353" i="8"/>
  <c r="W354" i="8"/>
  <c r="W355" i="8"/>
  <c r="W356" i="8"/>
  <c r="W357" i="8"/>
  <c r="W358" i="8"/>
  <c r="W359" i="8"/>
  <c r="W360" i="8"/>
  <c r="W361" i="8"/>
  <c r="W362" i="8"/>
  <c r="W363" i="8"/>
  <c r="W364" i="8"/>
  <c r="W365" i="8"/>
  <c r="W366" i="8"/>
  <c r="W367" i="8"/>
  <c r="W368" i="8"/>
  <c r="W369" i="8"/>
  <c r="W370" i="8"/>
  <c r="W372" i="8"/>
  <c r="W373" i="8"/>
  <c r="W374" i="8"/>
  <c r="W375" i="8"/>
  <c r="W377" i="8"/>
  <c r="W378" i="8"/>
  <c r="W379" i="8"/>
  <c r="W380" i="8"/>
  <c r="W381" i="8"/>
  <c r="W382" i="8"/>
  <c r="W383" i="8"/>
  <c r="W384" i="8"/>
  <c r="W385" i="8"/>
  <c r="W386" i="8"/>
  <c r="W387" i="8"/>
  <c r="W389" i="8"/>
  <c r="W390" i="8"/>
  <c r="W391" i="8"/>
  <c r="W392" i="8"/>
  <c r="W393" i="8"/>
  <c r="W394" i="8"/>
  <c r="W395" i="8"/>
  <c r="W396" i="8"/>
  <c r="W397" i="8"/>
  <c r="W398" i="8"/>
  <c r="W399" i="8"/>
  <c r="W400" i="8"/>
  <c r="W401" i="8"/>
  <c r="W402" i="8"/>
  <c r="W403" i="8"/>
  <c r="W404" i="8"/>
  <c r="W405" i="8"/>
  <c r="W406" i="8"/>
  <c r="W407" i="8"/>
  <c r="W409" i="8"/>
  <c r="W410" i="8"/>
  <c r="W411" i="8"/>
  <c r="W412" i="8"/>
  <c r="W413" i="8"/>
  <c r="W414" i="8"/>
  <c r="W415" i="8"/>
  <c r="W416" i="8"/>
  <c r="W417" i="8"/>
  <c r="W418" i="8"/>
  <c r="W419" i="8"/>
  <c r="W420" i="8"/>
  <c r="W421" i="8"/>
  <c r="W422" i="8"/>
  <c r="W423" i="8"/>
  <c r="W424" i="8"/>
  <c r="W425" i="8"/>
  <c r="W426" i="8"/>
  <c r="W427" i="8"/>
  <c r="W428" i="8"/>
  <c r="W429" i="8"/>
  <c r="W430" i="8"/>
  <c r="W432" i="8"/>
  <c r="W433" i="8"/>
  <c r="W434" i="8"/>
  <c r="W439" i="8"/>
  <c r="W440" i="8"/>
  <c r="W441" i="8"/>
  <c r="W442" i="8"/>
  <c r="W443" i="8"/>
  <c r="W444" i="8"/>
  <c r="W445" i="8"/>
  <c r="W446" i="8"/>
  <c r="W447" i="8"/>
  <c r="W448" i="8"/>
  <c r="W449" i="8"/>
  <c r="W450" i="8"/>
  <c r="W451" i="8"/>
  <c r="W452" i="8"/>
  <c r="W454" i="8"/>
  <c r="W455" i="8"/>
  <c r="W456" i="8"/>
  <c r="W457" i="8"/>
  <c r="W458" i="8"/>
  <c r="W460" i="8"/>
  <c r="W461" i="8"/>
  <c r="W463" i="8"/>
  <c r="W464" i="8"/>
  <c r="W465" i="8"/>
  <c r="W466" i="8"/>
  <c r="W467" i="8"/>
  <c r="W468" i="8"/>
  <c r="W469" i="8"/>
  <c r="W470" i="8"/>
  <c r="W471" i="8"/>
  <c r="W472" i="8"/>
  <c r="W473" i="8"/>
  <c r="W474" i="8"/>
  <c r="W476" i="8"/>
  <c r="W477" i="8"/>
  <c r="W478" i="8"/>
  <c r="W479" i="8"/>
  <c r="W480" i="8"/>
  <c r="W481" i="8"/>
  <c r="W482" i="8"/>
  <c r="W483" i="8"/>
  <c r="W484" i="8"/>
  <c r="W485" i="8"/>
  <c r="W486" i="8"/>
  <c r="W487" i="8"/>
  <c r="W488" i="8"/>
  <c r="W491" i="8"/>
  <c r="W492" i="8"/>
  <c r="W493" i="8"/>
  <c r="W494" i="8"/>
  <c r="W495" i="8"/>
  <c r="W496" i="8"/>
  <c r="W497" i="8"/>
  <c r="W498" i="8"/>
  <c r="W500" i="8"/>
  <c r="W501" i="8"/>
  <c r="W502" i="8"/>
  <c r="W503" i="8"/>
  <c r="W504" i="8"/>
  <c r="W505" i="8"/>
  <c r="W506" i="8"/>
  <c r="W507" i="8"/>
  <c r="W508" i="8"/>
  <c r="W509" i="8"/>
  <c r="W512" i="8"/>
  <c r="W513" i="8"/>
  <c r="W514" i="8"/>
  <c r="W515" i="8"/>
  <c r="W517" i="8"/>
  <c r="W518" i="8"/>
  <c r="W519" i="8"/>
  <c r="W520" i="8"/>
  <c r="W521" i="8"/>
  <c r="W522" i="8"/>
  <c r="W523" i="8"/>
  <c r="W524" i="8"/>
  <c r="W525" i="8"/>
  <c r="W526" i="8"/>
  <c r="W527" i="8"/>
  <c r="W528" i="8"/>
  <c r="W530" i="8"/>
  <c r="W531" i="8"/>
  <c r="W532" i="8"/>
  <c r="W533" i="8"/>
  <c r="W534" i="8"/>
  <c r="W535" i="8"/>
  <c r="W536" i="8"/>
  <c r="W537" i="8"/>
  <c r="W538" i="8"/>
  <c r="W539" i="8"/>
  <c r="W540" i="8"/>
  <c r="W541" i="8"/>
  <c r="W542" i="8"/>
  <c r="W543" i="8"/>
  <c r="W546" i="8"/>
  <c r="W547" i="8"/>
  <c r="W548" i="8"/>
  <c r="W549" i="8"/>
  <c r="W551" i="8"/>
  <c r="W552" i="8"/>
  <c r="W553" i="8"/>
  <c r="W554" i="8"/>
  <c r="W555" i="8"/>
  <c r="W556" i="8"/>
  <c r="W557" i="8"/>
  <c r="W558" i="8"/>
  <c r="W559" i="8"/>
  <c r="W560" i="8"/>
  <c r="W561" i="8"/>
  <c r="W562" i="8"/>
  <c r="W563" i="8"/>
  <c r="W564" i="8"/>
  <c r="W565" i="8"/>
  <c r="W566" i="8"/>
  <c r="W567" i="8"/>
  <c r="W568" i="8"/>
  <c r="W569" i="8"/>
  <c r="W570" i="8"/>
  <c r="W571" i="8"/>
  <c r="W572" i="8"/>
  <c r="W573" i="8"/>
  <c r="W574" i="8"/>
  <c r="W576" i="8"/>
  <c r="W577" i="8"/>
  <c r="W578" i="8"/>
  <c r="W579" i="8"/>
  <c r="W580" i="8"/>
  <c r="W582" i="8"/>
  <c r="W583" i="8"/>
  <c r="W584" i="8"/>
  <c r="W586" i="8"/>
  <c r="W587" i="8"/>
  <c r="W589" i="8"/>
  <c r="W590" i="8"/>
  <c r="W592" i="8"/>
  <c r="W593" i="8"/>
  <c r="W594" i="8"/>
  <c r="W595" i="8"/>
  <c r="W596" i="8"/>
  <c r="W597" i="8"/>
  <c r="W598" i="8"/>
  <c r="W599" i="8"/>
  <c r="W600" i="8"/>
  <c r="W601" i="8"/>
  <c r="W602" i="8"/>
  <c r="W603" i="8"/>
  <c r="W604" i="8"/>
  <c r="W605" i="8"/>
  <c r="W606" i="8"/>
  <c r="W607" i="8"/>
  <c r="W608" i="8"/>
  <c r="W610" i="8"/>
  <c r="W611" i="8"/>
  <c r="W612" i="8"/>
  <c r="W613" i="8"/>
  <c r="W614" i="8"/>
  <c r="W615" i="8"/>
  <c r="W616" i="8"/>
  <c r="W617" i="8"/>
  <c r="W618" i="8"/>
  <c r="W619" i="8"/>
  <c r="W620" i="8"/>
  <c r="W621" i="8"/>
  <c r="W622" i="8"/>
  <c r="W623" i="8"/>
  <c r="W624" i="8"/>
  <c r="W625" i="8"/>
  <c r="W626" i="8"/>
  <c r="W627" i="8"/>
  <c r="W628" i="8"/>
  <c r="W629" i="8"/>
  <c r="W630" i="8"/>
  <c r="W631" i="8"/>
  <c r="W632" i="8"/>
  <c r="W633" i="8"/>
  <c r="W634" i="8"/>
  <c r="W635" i="8"/>
  <c r="W636" i="8"/>
  <c r="W637" i="8"/>
  <c r="W638" i="8"/>
  <c r="W639" i="8"/>
  <c r="W640" i="8"/>
  <c r="W641" i="8"/>
  <c r="W642" i="8"/>
  <c r="W643" i="8"/>
  <c r="W644" i="8"/>
  <c r="W645" i="8"/>
  <c r="W646" i="8"/>
  <c r="W647" i="8"/>
  <c r="W648" i="8"/>
  <c r="W649" i="8"/>
  <c r="W650" i="8"/>
  <c r="W651" i="8"/>
  <c r="W652" i="8"/>
  <c r="W653" i="8"/>
  <c r="W654" i="8"/>
  <c r="W655" i="8"/>
  <c r="W656" i="8"/>
  <c r="W657" i="8"/>
  <c r="W658" i="8"/>
  <c r="W659" i="8"/>
  <c r="W660" i="8"/>
  <c r="W661" i="8"/>
  <c r="W662" i="8"/>
  <c r="W663" i="8"/>
  <c r="W664" i="8"/>
  <c r="W666" i="8"/>
  <c r="W667" i="8"/>
  <c r="W668" i="8"/>
  <c r="W669" i="8"/>
  <c r="W670" i="8"/>
  <c r="W671" i="8"/>
  <c r="W672" i="8"/>
  <c r="W673" i="8"/>
  <c r="W674" i="8"/>
  <c r="W675" i="8"/>
  <c r="W676" i="8"/>
  <c r="W677" i="8"/>
  <c r="W678" i="8"/>
  <c r="W679" i="8"/>
  <c r="W680" i="8"/>
  <c r="W681" i="8"/>
  <c r="W682" i="8"/>
  <c r="W683" i="8"/>
  <c r="W684" i="8"/>
  <c r="W685" i="8"/>
  <c r="W686" i="8"/>
  <c r="W687" i="8"/>
  <c r="W688" i="8"/>
  <c r="W689" i="8"/>
  <c r="W690" i="8"/>
  <c r="W691" i="8"/>
  <c r="W692" i="8"/>
  <c r="W693" i="8"/>
  <c r="W694" i="8"/>
  <c r="W695" i="8"/>
  <c r="W696" i="8"/>
  <c r="W697" i="8"/>
  <c r="W698" i="8"/>
  <c r="W699" i="8"/>
  <c r="W700" i="8"/>
  <c r="W701" i="8"/>
  <c r="W702" i="8"/>
  <c r="W703" i="8"/>
  <c r="W704" i="8"/>
  <c r="W705" i="8"/>
  <c r="W706" i="8"/>
  <c r="W707" i="8"/>
  <c r="W708" i="8"/>
  <c r="W709" i="8"/>
  <c r="W710" i="8"/>
  <c r="W711" i="8"/>
  <c r="W712" i="8"/>
  <c r="W713" i="8"/>
  <c r="W714" i="8"/>
  <c r="W715" i="8"/>
  <c r="W716" i="8"/>
  <c r="W719" i="8"/>
  <c r="W720" i="8"/>
  <c r="W721" i="8"/>
  <c r="W722" i="8"/>
  <c r="W723" i="8"/>
  <c r="W724" i="8"/>
  <c r="W725" i="8"/>
  <c r="W726" i="8"/>
  <c r="W727" i="8"/>
  <c r="W728" i="8"/>
  <c r="W729" i="8"/>
  <c r="W730" i="8"/>
  <c r="W731" i="8"/>
  <c r="W732" i="8"/>
  <c r="W733" i="8"/>
  <c r="W734" i="8"/>
  <c r="W735" i="8"/>
  <c r="W736" i="8"/>
  <c r="W738" i="8"/>
  <c r="W740" i="8"/>
  <c r="W741" i="8"/>
  <c r="W742" i="8"/>
  <c r="W743" i="8"/>
  <c r="W744" i="8"/>
  <c r="W745" i="8"/>
  <c r="W746" i="8"/>
  <c r="W747" i="8"/>
  <c r="W748" i="8"/>
  <c r="W749" i="8"/>
  <c r="W750" i="8"/>
  <c r="W751" i="8"/>
  <c r="W752" i="8"/>
  <c r="W753" i="8"/>
  <c r="W754" i="8"/>
  <c r="W755" i="8"/>
  <c r="W756" i="8"/>
  <c r="W757" i="8"/>
  <c r="W758" i="8"/>
  <c r="W759" i="8"/>
  <c r="W760" i="8"/>
  <c r="W761" i="8"/>
  <c r="W762" i="8"/>
  <c r="W763" i="8"/>
  <c r="W764" i="8"/>
  <c r="W765" i="8"/>
  <c r="W766" i="8"/>
  <c r="W767" i="8"/>
  <c r="W768" i="8"/>
  <c r="W769" i="8"/>
  <c r="W770" i="8"/>
  <c r="W771" i="8"/>
  <c r="W772" i="8"/>
  <c r="W773" i="8"/>
  <c r="W775" i="8"/>
  <c r="W776" i="8"/>
  <c r="W777" i="8"/>
  <c r="W779" i="8"/>
  <c r="W780" i="8"/>
  <c r="W781" i="8"/>
  <c r="W782" i="8"/>
  <c r="W783" i="8"/>
  <c r="W784" i="8"/>
  <c r="W785" i="8"/>
  <c r="W786" i="8"/>
  <c r="W787" i="8"/>
  <c r="W788" i="8"/>
  <c r="W789" i="8"/>
  <c r="W790" i="8"/>
  <c r="W791" i="8"/>
  <c r="W792" i="8"/>
  <c r="W793" i="8"/>
  <c r="W794" i="8"/>
  <c r="W795" i="8"/>
  <c r="W796" i="8"/>
  <c r="W797" i="8"/>
  <c r="W798" i="8"/>
  <c r="W799" i="8"/>
  <c r="W800" i="8"/>
  <c r="W801" i="8"/>
  <c r="W802" i="8"/>
  <c r="W803" i="8"/>
  <c r="W804" i="8"/>
  <c r="W805" i="8"/>
  <c r="W806" i="8"/>
  <c r="W808" i="8"/>
  <c r="W809" i="8"/>
  <c r="W810" i="8"/>
  <c r="W811" i="8"/>
  <c r="W812" i="8"/>
  <c r="W813" i="8"/>
  <c r="W814" i="8"/>
  <c r="W815" i="8"/>
  <c r="W817" i="8"/>
  <c r="W819" i="8"/>
  <c r="W820" i="8"/>
  <c r="W821" i="8"/>
  <c r="W822" i="8"/>
  <c r="W823" i="8"/>
  <c r="W824" i="8"/>
  <c r="W825" i="8"/>
  <c r="W826" i="8"/>
  <c r="W827" i="8"/>
  <c r="W828" i="8"/>
  <c r="W829" i="8"/>
  <c r="W830" i="8"/>
  <c r="W831" i="8"/>
  <c r="W832" i="8"/>
  <c r="W833" i="8"/>
  <c r="W835" i="8"/>
  <c r="W837" i="8"/>
  <c r="W838" i="8"/>
  <c r="W839" i="8"/>
  <c r="W840" i="8"/>
  <c r="W841" i="8"/>
  <c r="W842" i="8"/>
  <c r="W843" i="8"/>
  <c r="W844" i="8"/>
  <c r="W845" i="8"/>
  <c r="W846" i="8"/>
  <c r="W847" i="8"/>
  <c r="W848" i="8"/>
  <c r="W849" i="8"/>
  <c r="W850" i="8"/>
  <c r="W851" i="8"/>
  <c r="W852" i="8"/>
  <c r="W853" i="8"/>
  <c r="W854" i="8"/>
  <c r="W855" i="8"/>
  <c r="W856" i="8"/>
  <c r="W857" i="8"/>
  <c r="W858" i="8"/>
  <c r="W859" i="8"/>
  <c r="W860" i="8"/>
  <c r="W861" i="8"/>
  <c r="W862" i="8"/>
  <c r="W863" i="8"/>
  <c r="W864" i="8"/>
  <c r="W865" i="8"/>
  <c r="W866" i="8"/>
  <c r="W867" i="8"/>
  <c r="W868" i="8"/>
  <c r="W869" i="8"/>
  <c r="W870" i="8"/>
  <c r="W871" i="8"/>
  <c r="W872" i="8"/>
  <c r="W873" i="8"/>
  <c r="W874" i="8"/>
  <c r="W875" i="8"/>
  <c r="W876" i="8"/>
  <c r="W877" i="8"/>
  <c r="W878" i="8"/>
  <c r="W879" i="8"/>
  <c r="W880" i="8"/>
  <c r="W881" i="8"/>
  <c r="W882" i="8"/>
  <c r="W883" i="8"/>
  <c r="V11" i="8"/>
  <c r="V12" i="8"/>
  <c r="V13" i="8"/>
  <c r="V14" i="8"/>
  <c r="V15" i="8"/>
  <c r="V16" i="8"/>
  <c r="V17" i="8"/>
  <c r="V18" i="8"/>
  <c r="V19" i="8"/>
  <c r="V20" i="8"/>
  <c r="V21" i="8"/>
  <c r="V22" i="8"/>
  <c r="V23" i="8"/>
  <c r="V24" i="8"/>
  <c r="V25" i="8"/>
  <c r="V26" i="8"/>
  <c r="V28" i="8"/>
  <c r="V29" i="8"/>
  <c r="V30" i="8"/>
  <c r="V31" i="8"/>
  <c r="V32" i="8"/>
  <c r="V33" i="8"/>
  <c r="V34" i="8"/>
  <c r="V35" i="8"/>
  <c r="V36" i="8"/>
  <c r="V37" i="8"/>
  <c r="V38" i="8"/>
  <c r="V39" i="8"/>
  <c r="V40" i="8"/>
  <c r="V41" i="8"/>
  <c r="V43" i="8"/>
  <c r="V44" i="8"/>
  <c r="V45" i="8"/>
  <c r="V46" i="8"/>
  <c r="V47" i="8"/>
  <c r="V48" i="8"/>
  <c r="V50" i="8"/>
  <c r="V51" i="8"/>
  <c r="V52" i="8"/>
  <c r="V53" i="8"/>
  <c r="V54" i="8"/>
  <c r="V55" i="8"/>
  <c r="V56" i="8"/>
  <c r="V58" i="8"/>
  <c r="V59" i="8"/>
  <c r="V60" i="8"/>
  <c r="V61" i="8"/>
  <c r="V62" i="8"/>
  <c r="V63" i="8"/>
  <c r="V64" i="8"/>
  <c r="V65" i="8"/>
  <c r="V66" i="8"/>
  <c r="V68" i="8"/>
  <c r="V69" i="8"/>
  <c r="V70" i="8"/>
  <c r="V71" i="8"/>
  <c r="V72" i="8"/>
  <c r="V73" i="8"/>
  <c r="V76" i="8"/>
  <c r="V77" i="8"/>
  <c r="V78" i="8"/>
  <c r="V79" i="8"/>
  <c r="V80" i="8"/>
  <c r="V82" i="8"/>
  <c r="V83" i="8"/>
  <c r="V84" i="8"/>
  <c r="V85" i="8"/>
  <c r="V86" i="8"/>
  <c r="V87" i="8"/>
  <c r="V88" i="8"/>
  <c r="V89" i="8"/>
  <c r="V90" i="8"/>
  <c r="V91" i="8"/>
  <c r="V92" i="8"/>
  <c r="V93" i="8"/>
  <c r="V95" i="8"/>
  <c r="V96" i="8"/>
  <c r="V97" i="8"/>
  <c r="V99" i="8"/>
  <c r="V101" i="8"/>
  <c r="V102" i="8"/>
  <c r="V103" i="8"/>
  <c r="V104" i="8"/>
  <c r="V105" i="8"/>
  <c r="V106" i="8"/>
  <c r="V107" i="8"/>
  <c r="V108" i="8"/>
  <c r="V110" i="8"/>
  <c r="V112" i="8"/>
  <c r="V113" i="8"/>
  <c r="V114" i="8"/>
  <c r="V115" i="8"/>
  <c r="V116" i="8"/>
  <c r="V117" i="8"/>
  <c r="V118" i="8"/>
  <c r="V120" i="8"/>
  <c r="V121" i="8"/>
  <c r="V122" i="8"/>
  <c r="V123" i="8"/>
  <c r="V124" i="8"/>
  <c r="V125" i="8"/>
  <c r="V126" i="8"/>
  <c r="V127" i="8"/>
  <c r="V128" i="8"/>
  <c r="V129" i="8"/>
  <c r="V130" i="8"/>
  <c r="V131" i="8"/>
  <c r="V132" i="8"/>
  <c r="V134" i="8"/>
  <c r="V136" i="8"/>
  <c r="V137" i="8"/>
  <c r="V138" i="8"/>
  <c r="V139" i="8"/>
  <c r="V140" i="8"/>
  <c r="V141" i="8"/>
  <c r="V143" i="8"/>
  <c r="V144" i="8"/>
  <c r="V146" i="8"/>
  <c r="V147" i="8"/>
  <c r="V148" i="8"/>
  <c r="V150" i="8"/>
  <c r="V151" i="8"/>
  <c r="V152" i="8"/>
  <c r="V153" i="8"/>
  <c r="V154" i="8"/>
  <c r="V156" i="8"/>
  <c r="V157" i="8"/>
  <c r="V158" i="8"/>
  <c r="V159" i="8"/>
  <c r="V160" i="8"/>
  <c r="V161" i="8"/>
  <c r="V162" i="8"/>
  <c r="V163" i="8"/>
  <c r="V164" i="8"/>
  <c r="V167" i="8"/>
  <c r="V168" i="8"/>
  <c r="V169" i="8"/>
  <c r="V170" i="8"/>
  <c r="V171" i="8"/>
  <c r="V172" i="8"/>
  <c r="V173" i="8"/>
  <c r="V174" i="8"/>
  <c r="V175" i="8"/>
  <c r="V176" i="8"/>
  <c r="V177" i="8"/>
  <c r="V178" i="8"/>
  <c r="V179" i="8"/>
  <c r="V180" i="8"/>
  <c r="V181" i="8"/>
  <c r="V182" i="8"/>
  <c r="V183" i="8"/>
  <c r="V184" i="8"/>
  <c r="V185" i="8"/>
  <c r="V186" i="8"/>
  <c r="V187" i="8"/>
  <c r="V188" i="8"/>
  <c r="V190" i="8"/>
  <c r="V191" i="8"/>
  <c r="V192" i="8"/>
  <c r="V193" i="8"/>
  <c r="V194" i="8"/>
  <c r="V195" i="8"/>
  <c r="V197" i="8"/>
  <c r="V198" i="8"/>
  <c r="V199" i="8"/>
  <c r="V201" i="8"/>
  <c r="V202" i="8"/>
  <c r="V203" i="8"/>
  <c r="V204" i="8"/>
  <c r="V205" i="8"/>
  <c r="V206" i="8"/>
  <c r="V207" i="8"/>
  <c r="V208" i="8"/>
  <c r="V210" i="8"/>
  <c r="V211" i="8"/>
  <c r="V212" i="8"/>
  <c r="V213" i="8"/>
  <c r="V214" i="8"/>
  <c r="V215" i="8"/>
  <c r="V216" i="8"/>
  <c r="V217" i="8"/>
  <c r="V218" i="8"/>
  <c r="V219" i="8"/>
  <c r="V220" i="8"/>
  <c r="V221" i="8"/>
  <c r="V222" i="8"/>
  <c r="V223" i="8"/>
  <c r="V224" i="8"/>
  <c r="V225" i="8"/>
  <c r="V226" i="8"/>
  <c r="V228" i="8"/>
  <c r="V229" i="8"/>
  <c r="V230" i="8"/>
  <c r="V232" i="8"/>
  <c r="V233" i="8"/>
  <c r="V234" i="8"/>
  <c r="V235" i="8"/>
  <c r="V236" i="8"/>
  <c r="V237" i="8"/>
  <c r="V238" i="8"/>
  <c r="V239" i="8"/>
  <c r="V241" i="8"/>
  <c r="V242" i="8"/>
  <c r="V243" i="8"/>
  <c r="V244" i="8"/>
  <c r="V245" i="8"/>
  <c r="V247" i="8"/>
  <c r="V248" i="8"/>
  <c r="V249" i="8"/>
  <c r="V250" i="8"/>
  <c r="V251" i="8"/>
  <c r="V252" i="8"/>
  <c r="V253" i="8"/>
  <c r="V254" i="8"/>
  <c r="V255" i="8"/>
  <c r="V256" i="8"/>
  <c r="V257" i="8"/>
  <c r="V258" i="8"/>
  <c r="V259" i="8"/>
  <c r="V261" i="8"/>
  <c r="V262" i="8"/>
  <c r="V264" i="8"/>
  <c r="V265" i="8"/>
  <c r="V266" i="8"/>
  <c r="V267" i="8"/>
  <c r="V268" i="8"/>
  <c r="V269" i="8"/>
  <c r="V270" i="8"/>
  <c r="V271" i="8"/>
  <c r="V272" i="8"/>
  <c r="V274" i="8"/>
  <c r="V275" i="8"/>
  <c r="V276" i="8"/>
  <c r="V277" i="8"/>
  <c r="V278" i="8"/>
  <c r="V279" i="8"/>
  <c r="V280" i="8"/>
  <c r="V281" i="8"/>
  <c r="V283" i="8"/>
  <c r="V284" i="8"/>
  <c r="V285" i="8"/>
  <c r="V286" i="8"/>
  <c r="V287" i="8"/>
  <c r="V289" i="8"/>
  <c r="V290" i="8"/>
  <c r="V291" i="8"/>
  <c r="V293" i="8"/>
  <c r="V294" i="8"/>
  <c r="V295" i="8"/>
  <c r="V296" i="8"/>
  <c r="V297" i="8"/>
  <c r="V298" i="8"/>
  <c r="V299" i="8"/>
  <c r="V300" i="8"/>
  <c r="V301" i="8"/>
  <c r="V302" i="8"/>
  <c r="V303" i="8"/>
  <c r="V304" i="8"/>
  <c r="V305" i="8"/>
  <c r="V306" i="8"/>
  <c r="V308" i="8"/>
  <c r="V309" i="8"/>
  <c r="V310" i="8"/>
  <c r="V311" i="8"/>
  <c r="V312" i="8"/>
  <c r="V313" i="8"/>
  <c r="V315" i="8"/>
  <c r="V316" i="8"/>
  <c r="V317" i="8"/>
  <c r="V318" i="8"/>
  <c r="V320" i="8"/>
  <c r="V321" i="8"/>
  <c r="V323" i="8"/>
  <c r="V324" i="8"/>
  <c r="V325" i="8"/>
  <c r="V326" i="8"/>
  <c r="V327" i="8"/>
  <c r="V328" i="8"/>
  <c r="V329" i="8"/>
  <c r="V330" i="8"/>
  <c r="V331" i="8"/>
  <c r="V332" i="8"/>
  <c r="V333" i="8"/>
  <c r="V334" i="8"/>
  <c r="V335" i="8"/>
  <c r="V336" i="8"/>
  <c r="V337" i="8"/>
  <c r="V338" i="8"/>
  <c r="V339" i="8"/>
  <c r="V340" i="8"/>
  <c r="V341" i="8"/>
  <c r="V343" i="8"/>
  <c r="V344" i="8"/>
  <c r="V346" i="8"/>
  <c r="V347" i="8"/>
  <c r="V348" i="8"/>
  <c r="V349" i="8"/>
  <c r="V350" i="8"/>
  <c r="V351" i="8"/>
  <c r="V352" i="8"/>
  <c r="V353" i="8"/>
  <c r="V354" i="8"/>
  <c r="V355" i="8"/>
  <c r="V356" i="8"/>
  <c r="V357" i="8"/>
  <c r="V358" i="8"/>
  <c r="V359" i="8"/>
  <c r="V360" i="8"/>
  <c r="V361" i="8"/>
  <c r="V362" i="8"/>
  <c r="V363" i="8"/>
  <c r="V364" i="8"/>
  <c r="V365" i="8"/>
  <c r="V366" i="8"/>
  <c r="V367" i="8"/>
  <c r="V368" i="8"/>
  <c r="V369" i="8"/>
  <c r="V370" i="8"/>
  <c r="V372" i="8"/>
  <c r="V373" i="8"/>
  <c r="V374" i="8"/>
  <c r="V375" i="8"/>
  <c r="V377" i="8"/>
  <c r="V378" i="8"/>
  <c r="V379" i="8"/>
  <c r="V380" i="8"/>
  <c r="V381" i="8"/>
  <c r="V382" i="8"/>
  <c r="V383" i="8"/>
  <c r="V384" i="8"/>
  <c r="V385" i="8"/>
  <c r="V386" i="8"/>
  <c r="V387" i="8"/>
  <c r="V389" i="8"/>
  <c r="V390" i="8"/>
  <c r="V391" i="8"/>
  <c r="V392" i="8"/>
  <c r="V393" i="8"/>
  <c r="V394" i="8"/>
  <c r="V395" i="8"/>
  <c r="V396" i="8"/>
  <c r="V397" i="8"/>
  <c r="V398" i="8"/>
  <c r="V399" i="8"/>
  <c r="V400" i="8"/>
  <c r="V401" i="8"/>
  <c r="V402" i="8"/>
  <c r="V403" i="8"/>
  <c r="V404" i="8"/>
  <c r="V405" i="8"/>
  <c r="V406" i="8"/>
  <c r="V407" i="8"/>
  <c r="V409" i="8"/>
  <c r="V410" i="8"/>
  <c r="V411" i="8"/>
  <c r="V412" i="8"/>
  <c r="V413" i="8"/>
  <c r="V414" i="8"/>
  <c r="V415" i="8"/>
  <c r="V416" i="8"/>
  <c r="V417" i="8"/>
  <c r="V418" i="8"/>
  <c r="V419" i="8"/>
  <c r="V420" i="8"/>
  <c r="V421" i="8"/>
  <c r="V422" i="8"/>
  <c r="V423" i="8"/>
  <c r="V424" i="8"/>
  <c r="V425" i="8"/>
  <c r="V426" i="8"/>
  <c r="V427" i="8"/>
  <c r="V428" i="8"/>
  <c r="V429" i="8"/>
  <c r="V430" i="8"/>
  <c r="V432" i="8"/>
  <c r="V433" i="8"/>
  <c r="V434" i="8"/>
  <c r="V439" i="8"/>
  <c r="V440" i="8"/>
  <c r="V441" i="8"/>
  <c r="V442" i="8"/>
  <c r="V443" i="8"/>
  <c r="V444" i="8"/>
  <c r="V445" i="8"/>
  <c r="V446" i="8"/>
  <c r="V447" i="8"/>
  <c r="V448" i="8"/>
  <c r="V449" i="8"/>
  <c r="V450" i="8"/>
  <c r="V451" i="8"/>
  <c r="V452" i="8"/>
  <c r="V454" i="8"/>
  <c r="V455" i="8"/>
  <c r="V456" i="8"/>
  <c r="V457" i="8"/>
  <c r="V458" i="8"/>
  <c r="V460" i="8"/>
  <c r="V461" i="8"/>
  <c r="V463" i="8"/>
  <c r="V464" i="8"/>
  <c r="V465" i="8"/>
  <c r="V466" i="8"/>
  <c r="V467" i="8"/>
  <c r="V468" i="8"/>
  <c r="V469" i="8"/>
  <c r="V470" i="8"/>
  <c r="V471" i="8"/>
  <c r="V472" i="8"/>
  <c r="V473" i="8"/>
  <c r="V474" i="8"/>
  <c r="V476" i="8"/>
  <c r="V477" i="8"/>
  <c r="V478" i="8"/>
  <c r="V479" i="8"/>
  <c r="V480" i="8"/>
  <c r="V481" i="8"/>
  <c r="V482" i="8"/>
  <c r="V483" i="8"/>
  <c r="V484" i="8"/>
  <c r="V485" i="8"/>
  <c r="V486" i="8"/>
  <c r="V487" i="8"/>
  <c r="V488" i="8"/>
  <c r="V491" i="8"/>
  <c r="V492" i="8"/>
  <c r="V493" i="8"/>
  <c r="V494" i="8"/>
  <c r="V495" i="8"/>
  <c r="V496" i="8"/>
  <c r="V497" i="8"/>
  <c r="V498" i="8"/>
  <c r="V500" i="8"/>
  <c r="V501" i="8"/>
  <c r="V502" i="8"/>
  <c r="V503" i="8"/>
  <c r="V504" i="8"/>
  <c r="V505" i="8"/>
  <c r="V506" i="8"/>
  <c r="V507" i="8"/>
  <c r="V508" i="8"/>
  <c r="V509" i="8"/>
  <c r="V512" i="8"/>
  <c r="V513" i="8"/>
  <c r="V514" i="8"/>
  <c r="V515" i="8"/>
  <c r="V517" i="8"/>
  <c r="V518" i="8"/>
  <c r="V519" i="8"/>
  <c r="V520" i="8"/>
  <c r="V521" i="8"/>
  <c r="V522" i="8"/>
  <c r="V523" i="8"/>
  <c r="V524" i="8"/>
  <c r="V525" i="8"/>
  <c r="V526" i="8"/>
  <c r="V527" i="8"/>
  <c r="V528" i="8"/>
  <c r="V530" i="8"/>
  <c r="V531" i="8"/>
  <c r="V532" i="8"/>
  <c r="V533" i="8"/>
  <c r="V534" i="8"/>
  <c r="V535" i="8"/>
  <c r="V536" i="8"/>
  <c r="V537" i="8"/>
  <c r="V538" i="8"/>
  <c r="V539" i="8"/>
  <c r="V540" i="8"/>
  <c r="V541" i="8"/>
  <c r="V542" i="8"/>
  <c r="V543" i="8"/>
  <c r="V546" i="8"/>
  <c r="V547" i="8"/>
  <c r="V548" i="8"/>
  <c r="V549" i="8"/>
  <c r="V551" i="8"/>
  <c r="V552" i="8"/>
  <c r="V553" i="8"/>
  <c r="V554" i="8"/>
  <c r="V555" i="8"/>
  <c r="V556" i="8"/>
  <c r="V557" i="8"/>
  <c r="V558" i="8"/>
  <c r="V559" i="8"/>
  <c r="V560" i="8"/>
  <c r="V562" i="8"/>
  <c r="V563" i="8"/>
  <c r="V564" i="8"/>
  <c r="V565" i="8"/>
  <c r="V566" i="8"/>
  <c r="V567" i="8"/>
  <c r="V568" i="8"/>
  <c r="V569" i="8"/>
  <c r="V570" i="8"/>
  <c r="V571" i="8"/>
  <c r="V572" i="8"/>
  <c r="V573" i="8"/>
  <c r="V574" i="8"/>
  <c r="V576" i="8"/>
  <c r="V577" i="8"/>
  <c r="V578" i="8"/>
  <c r="V579" i="8"/>
  <c r="V580" i="8"/>
  <c r="V582" i="8"/>
  <c r="V583" i="8"/>
  <c r="V584" i="8"/>
  <c r="V586" i="8"/>
  <c r="V587" i="8"/>
  <c r="V589" i="8"/>
  <c r="V590" i="8"/>
  <c r="V592" i="8"/>
  <c r="V593" i="8"/>
  <c r="V594" i="8"/>
  <c r="V595" i="8"/>
  <c r="V596" i="8"/>
  <c r="V597" i="8"/>
  <c r="V598" i="8"/>
  <c r="V599" i="8"/>
  <c r="V600" i="8"/>
  <c r="V601" i="8"/>
  <c r="V602" i="8"/>
  <c r="V603" i="8"/>
  <c r="V604" i="8"/>
  <c r="V605" i="8"/>
  <c r="V606" i="8"/>
  <c r="V607" i="8"/>
  <c r="V608" i="8"/>
  <c r="V610" i="8"/>
  <c r="V611" i="8"/>
  <c r="V612" i="8"/>
  <c r="V613" i="8"/>
  <c r="V614" i="8"/>
  <c r="V615" i="8"/>
  <c r="V616" i="8"/>
  <c r="V617" i="8"/>
  <c r="V618" i="8"/>
  <c r="V619" i="8"/>
  <c r="V620" i="8"/>
  <c r="V621" i="8"/>
  <c r="V622" i="8"/>
  <c r="V623" i="8"/>
  <c r="V624" i="8"/>
  <c r="V625" i="8"/>
  <c r="V626" i="8"/>
  <c r="V627" i="8"/>
  <c r="V628" i="8"/>
  <c r="V629" i="8"/>
  <c r="V630" i="8"/>
  <c r="V631" i="8"/>
  <c r="V632" i="8"/>
  <c r="V633" i="8"/>
  <c r="V634" i="8"/>
  <c r="V635" i="8"/>
  <c r="V636" i="8"/>
  <c r="V637" i="8"/>
  <c r="V638" i="8"/>
  <c r="V639" i="8"/>
  <c r="V640" i="8"/>
  <c r="V641" i="8"/>
  <c r="V642" i="8"/>
  <c r="V643" i="8"/>
  <c r="V644" i="8"/>
  <c r="V645" i="8"/>
  <c r="V646" i="8"/>
  <c r="V647" i="8"/>
  <c r="V648" i="8"/>
  <c r="V649" i="8"/>
  <c r="V650" i="8"/>
  <c r="V651" i="8"/>
  <c r="V652" i="8"/>
  <c r="V653" i="8"/>
  <c r="V654" i="8"/>
  <c r="V655" i="8"/>
  <c r="V656" i="8"/>
  <c r="V657" i="8"/>
  <c r="V658" i="8"/>
  <c r="V659" i="8"/>
  <c r="V660" i="8"/>
  <c r="V661" i="8"/>
  <c r="V662" i="8"/>
  <c r="V663" i="8"/>
  <c r="V664" i="8"/>
  <c r="V666" i="8"/>
  <c r="V667" i="8"/>
  <c r="V668" i="8"/>
  <c r="V669" i="8"/>
  <c r="V670" i="8"/>
  <c r="V671" i="8"/>
  <c r="V672" i="8"/>
  <c r="V673" i="8"/>
  <c r="V674" i="8"/>
  <c r="V675" i="8"/>
  <c r="V676" i="8"/>
  <c r="V677" i="8"/>
  <c r="V678" i="8"/>
  <c r="V679" i="8"/>
  <c r="V680" i="8"/>
  <c r="V681" i="8"/>
  <c r="V682" i="8"/>
  <c r="V683" i="8"/>
  <c r="V684" i="8"/>
  <c r="V685" i="8"/>
  <c r="V686" i="8"/>
  <c r="V687" i="8"/>
  <c r="V688" i="8"/>
  <c r="V689" i="8"/>
  <c r="V690" i="8"/>
  <c r="V691" i="8"/>
  <c r="V692" i="8"/>
  <c r="V693" i="8"/>
  <c r="V694" i="8"/>
  <c r="V695" i="8"/>
  <c r="V696" i="8"/>
  <c r="V697" i="8"/>
  <c r="V698" i="8"/>
  <c r="V699" i="8"/>
  <c r="V700" i="8"/>
  <c r="V701" i="8"/>
  <c r="V702" i="8"/>
  <c r="V703" i="8"/>
  <c r="V704" i="8"/>
  <c r="V705" i="8"/>
  <c r="V706" i="8"/>
  <c r="V707" i="8"/>
  <c r="V708" i="8"/>
  <c r="V709" i="8"/>
  <c r="V710" i="8"/>
  <c r="V711" i="8"/>
  <c r="V712" i="8"/>
  <c r="V713" i="8"/>
  <c r="V714" i="8"/>
  <c r="V715" i="8"/>
  <c r="V716" i="8"/>
  <c r="V719" i="8"/>
  <c r="V720" i="8"/>
  <c r="V721" i="8"/>
  <c r="V722" i="8"/>
  <c r="V723" i="8"/>
  <c r="V724" i="8"/>
  <c r="V725" i="8"/>
  <c r="V726" i="8"/>
  <c r="V727" i="8"/>
  <c r="V728" i="8"/>
  <c r="V729" i="8"/>
  <c r="V730" i="8"/>
  <c r="V731" i="8"/>
  <c r="V732" i="8"/>
  <c r="V733" i="8"/>
  <c r="V734" i="8"/>
  <c r="V735" i="8"/>
  <c r="V736" i="8"/>
  <c r="V738" i="8"/>
  <c r="V740" i="8"/>
  <c r="V741" i="8"/>
  <c r="V742" i="8"/>
  <c r="V743" i="8"/>
  <c r="V744" i="8"/>
  <c r="V745" i="8"/>
  <c r="V746" i="8"/>
  <c r="V747" i="8"/>
  <c r="V748" i="8"/>
  <c r="V749" i="8"/>
  <c r="V750" i="8"/>
  <c r="V751" i="8"/>
  <c r="V752" i="8"/>
  <c r="V753" i="8"/>
  <c r="V754" i="8"/>
  <c r="V755" i="8"/>
  <c r="V756" i="8"/>
  <c r="V757" i="8"/>
  <c r="V758" i="8"/>
  <c r="V759" i="8"/>
  <c r="V760" i="8"/>
  <c r="V761" i="8"/>
  <c r="V762" i="8"/>
  <c r="V763" i="8"/>
  <c r="V764" i="8"/>
  <c r="V765" i="8"/>
  <c r="V766" i="8"/>
  <c r="V767" i="8"/>
  <c r="V768" i="8"/>
  <c r="V769" i="8"/>
  <c r="V770" i="8"/>
  <c r="V771" i="8"/>
  <c r="V772" i="8"/>
  <c r="V773" i="8"/>
  <c r="V775" i="8"/>
  <c r="V776" i="8"/>
  <c r="V777" i="8"/>
  <c r="V779" i="8"/>
  <c r="V780" i="8"/>
  <c r="V781" i="8"/>
  <c r="V782" i="8"/>
  <c r="V783" i="8"/>
  <c r="V784" i="8"/>
  <c r="V785" i="8"/>
  <c r="V786" i="8"/>
  <c r="V787" i="8"/>
  <c r="V788" i="8"/>
  <c r="V789" i="8"/>
  <c r="V790" i="8"/>
  <c r="V791" i="8"/>
  <c r="V792" i="8"/>
  <c r="V793" i="8"/>
  <c r="V794" i="8"/>
  <c r="V795" i="8"/>
  <c r="V796" i="8"/>
  <c r="V797" i="8"/>
  <c r="V798" i="8"/>
  <c r="V799" i="8"/>
  <c r="V800" i="8"/>
  <c r="V801" i="8"/>
  <c r="V802" i="8"/>
  <c r="V803" i="8"/>
  <c r="V804" i="8"/>
  <c r="V805" i="8"/>
  <c r="V806" i="8"/>
  <c r="V808" i="8"/>
  <c r="V809" i="8"/>
  <c r="V810" i="8"/>
  <c r="V811" i="8"/>
  <c r="V812" i="8"/>
  <c r="V813" i="8"/>
  <c r="V814" i="8"/>
  <c r="V815" i="8"/>
  <c r="V817" i="8"/>
  <c r="V819" i="8"/>
  <c r="V820" i="8"/>
  <c r="V821" i="8"/>
  <c r="V822" i="8"/>
  <c r="V823" i="8"/>
  <c r="V824" i="8"/>
  <c r="V825" i="8"/>
  <c r="V826" i="8"/>
  <c r="V827" i="8"/>
  <c r="V828" i="8"/>
  <c r="V829" i="8"/>
  <c r="V830" i="8"/>
  <c r="V831" i="8"/>
  <c r="V832" i="8"/>
  <c r="V833" i="8"/>
  <c r="V835" i="8"/>
  <c r="V837" i="8"/>
  <c r="V838" i="8"/>
  <c r="V839" i="8"/>
  <c r="V840" i="8"/>
  <c r="V841" i="8"/>
  <c r="V842" i="8"/>
  <c r="V843" i="8"/>
  <c r="V844" i="8"/>
  <c r="V845" i="8"/>
  <c r="V846" i="8"/>
  <c r="V847" i="8"/>
  <c r="V848" i="8"/>
  <c r="V849" i="8"/>
  <c r="V850" i="8"/>
  <c r="V851" i="8"/>
  <c r="V852" i="8"/>
  <c r="V853" i="8"/>
  <c r="V854" i="8"/>
  <c r="V855" i="8"/>
  <c r="V856" i="8"/>
  <c r="V857" i="8"/>
  <c r="V858" i="8"/>
  <c r="V859" i="8"/>
  <c r="V860" i="8"/>
  <c r="V861" i="8"/>
  <c r="V862" i="8"/>
  <c r="V863" i="8"/>
  <c r="V864" i="8"/>
  <c r="V865" i="8"/>
  <c r="V866" i="8"/>
  <c r="V867" i="8"/>
  <c r="V868" i="8"/>
  <c r="V869" i="8"/>
  <c r="V870" i="8"/>
  <c r="V871" i="8"/>
  <c r="V872" i="8"/>
  <c r="V873" i="8"/>
  <c r="V874" i="8"/>
  <c r="V875" i="8"/>
  <c r="V876" i="8"/>
  <c r="V877" i="8"/>
  <c r="V878" i="8"/>
  <c r="V879" i="8"/>
  <c r="V880" i="8"/>
  <c r="V881" i="8"/>
  <c r="V882" i="8"/>
  <c r="V883" i="8"/>
  <c r="X575" i="8" l="1"/>
  <c r="X42" i="8"/>
  <c r="X273" i="8"/>
  <c r="X109" i="8"/>
  <c r="X149" i="8"/>
  <c r="X189" i="8"/>
  <c r="X231" i="8"/>
  <c r="X282" i="8"/>
  <c r="X314" i="8"/>
  <c r="X609" i="8"/>
  <c r="X665" i="8"/>
  <c r="X550" i="8"/>
  <c r="X462" i="8"/>
  <c r="X510" i="8"/>
  <c r="X545" i="8"/>
  <c r="X388" i="8"/>
  <c r="X807" i="8"/>
  <c r="X778" i="8"/>
  <c r="X345" i="8"/>
  <c r="X829" i="8"/>
  <c r="X883" i="8"/>
  <c r="X879" i="8"/>
  <c r="X875" i="8"/>
  <c r="X871" i="8"/>
  <c r="X867" i="8"/>
  <c r="X863" i="8"/>
  <c r="X859" i="8"/>
  <c r="X855" i="8"/>
  <c r="X851" i="8"/>
  <c r="X847" i="8"/>
  <c r="X843" i="8"/>
  <c r="X839" i="8"/>
  <c r="X833" i="8"/>
  <c r="X825" i="8"/>
  <c r="X821" i="8"/>
  <c r="X815" i="8"/>
  <c r="X811" i="8"/>
  <c r="X806" i="8"/>
  <c r="X802" i="8"/>
  <c r="X798" i="8"/>
  <c r="X794" i="8"/>
  <c r="X790" i="8"/>
  <c r="X786" i="8"/>
  <c r="X782" i="8"/>
  <c r="X777" i="8"/>
  <c r="X772" i="8"/>
  <c r="X768" i="8"/>
  <c r="X764" i="8"/>
  <c r="X760" i="8"/>
  <c r="X756" i="8"/>
  <c r="X752" i="8"/>
  <c r="X748" i="8"/>
  <c r="X744" i="8"/>
  <c r="X740" i="8"/>
  <c r="X734" i="8"/>
  <c r="X730" i="8"/>
  <c r="X726" i="8"/>
  <c r="X722" i="8"/>
  <c r="X716" i="8"/>
  <c r="X712" i="8"/>
  <c r="X708" i="8"/>
  <c r="X704" i="8"/>
  <c r="X700" i="8"/>
  <c r="X696" i="8"/>
  <c r="X692" i="8"/>
  <c r="X688" i="8"/>
  <c r="X684" i="8"/>
  <c r="X680" i="8"/>
  <c r="X676" i="8"/>
  <c r="X672" i="8"/>
  <c r="X668" i="8"/>
  <c r="X663" i="8"/>
  <c r="X659" i="8"/>
  <c r="X655" i="8"/>
  <c r="X651" i="8"/>
  <c r="X647" i="8"/>
  <c r="X643" i="8"/>
  <c r="X639" i="8"/>
  <c r="X635" i="8"/>
  <c r="X631" i="8"/>
  <c r="X627" i="8"/>
  <c r="X623" i="8"/>
  <c r="X619" i="8"/>
  <c r="X615" i="8"/>
  <c r="X611" i="8"/>
  <c r="X606" i="8"/>
  <c r="X602" i="8"/>
  <c r="X598" i="8"/>
  <c r="X594" i="8"/>
  <c r="X589" i="8"/>
  <c r="X583" i="8"/>
  <c r="X578" i="8"/>
  <c r="X573" i="8"/>
  <c r="X569" i="8"/>
  <c r="X565" i="8"/>
  <c r="X561" i="8"/>
  <c r="X557" i="8"/>
  <c r="X553" i="8"/>
  <c r="X548" i="8"/>
  <c r="X542" i="8"/>
  <c r="X538" i="8"/>
  <c r="X534" i="8"/>
  <c r="X530" i="8"/>
  <c r="X525" i="8"/>
  <c r="X521" i="8"/>
  <c r="X517" i="8"/>
  <c r="X512" i="8"/>
  <c r="X506" i="8"/>
  <c r="X502" i="8"/>
  <c r="X497" i="8"/>
  <c r="X493" i="8"/>
  <c r="X487" i="8"/>
  <c r="X483" i="8"/>
  <c r="X479" i="8"/>
  <c r="X474" i="8"/>
  <c r="X470" i="8"/>
  <c r="X466" i="8"/>
  <c r="X461" i="8"/>
  <c r="X456" i="8"/>
  <c r="X451" i="8"/>
  <c r="X447" i="8"/>
  <c r="X443" i="8"/>
  <c r="X439" i="8"/>
  <c r="X430" i="8"/>
  <c r="X426" i="8"/>
  <c r="X422" i="8"/>
  <c r="X418" i="8"/>
  <c r="X414" i="8"/>
  <c r="X410" i="8"/>
  <c r="X405" i="8"/>
  <c r="X401" i="8"/>
  <c r="X397" i="8"/>
  <c r="X393" i="8"/>
  <c r="X389" i="8"/>
  <c r="X384" i="8"/>
  <c r="X380" i="8"/>
  <c r="X375" i="8"/>
  <c r="X370" i="8"/>
  <c r="X366" i="8"/>
  <c r="X362" i="8"/>
  <c r="X358" i="8"/>
  <c r="X354" i="8"/>
  <c r="X350" i="8"/>
  <c r="X346" i="8"/>
  <c r="X340" i="8"/>
  <c r="X336" i="8"/>
  <c r="X332" i="8"/>
  <c r="X328" i="8"/>
  <c r="X324" i="8"/>
  <c r="X318" i="8"/>
  <c r="X313" i="8"/>
  <c r="X309" i="8"/>
  <c r="X304" i="8"/>
  <c r="X300" i="8"/>
  <c r="X296" i="8"/>
  <c r="X291" i="8"/>
  <c r="X286" i="8"/>
  <c r="X281" i="8"/>
  <c r="X277" i="8"/>
  <c r="X272" i="8"/>
  <c r="X268" i="8"/>
  <c r="X264" i="8"/>
  <c r="X258" i="8"/>
  <c r="X254" i="8"/>
  <c r="X250" i="8"/>
  <c r="X245" i="8"/>
  <c r="X241" i="8"/>
  <c r="X236" i="8"/>
  <c r="X232" i="8"/>
  <c r="X226" i="8"/>
  <c r="X222" i="8"/>
  <c r="X218" i="8"/>
  <c r="X214" i="8"/>
  <c r="X210" i="8"/>
  <c r="X205" i="8"/>
  <c r="X201" i="8"/>
  <c r="X195" i="8"/>
  <c r="X191" i="8"/>
  <c r="X186" i="8"/>
  <c r="X182" i="8"/>
  <c r="X178" i="8"/>
  <c r="X174" i="8"/>
  <c r="X170" i="8"/>
  <c r="X164" i="8"/>
  <c r="X160" i="8"/>
  <c r="X156" i="8"/>
  <c r="X151" i="8"/>
  <c r="X146" i="8"/>
  <c r="X140" i="8"/>
  <c r="X136" i="8"/>
  <c r="X130" i="8"/>
  <c r="X126" i="8"/>
  <c r="X122" i="8"/>
  <c r="X117" i="8"/>
  <c r="X113" i="8"/>
  <c r="X107" i="8"/>
  <c r="X103" i="8"/>
  <c r="X97" i="8"/>
  <c r="X92" i="8"/>
  <c r="X88" i="8"/>
  <c r="X79" i="8"/>
  <c r="X73" i="8"/>
  <c r="X69" i="8"/>
  <c r="X64" i="8"/>
  <c r="X60" i="8"/>
  <c r="X55" i="8"/>
  <c r="X51" i="8"/>
  <c r="X46" i="8"/>
  <c r="X41" i="8"/>
  <c r="X37" i="8"/>
  <c r="X33" i="8"/>
  <c r="X29" i="8"/>
  <c r="X24" i="8"/>
  <c r="X20" i="8"/>
  <c r="X16" i="8"/>
  <c r="X12" i="8"/>
  <c r="X634" i="8"/>
  <c r="X630" i="8"/>
  <c r="X626" i="8"/>
  <c r="X622" i="8"/>
  <c r="X618" i="8"/>
  <c r="X614" i="8"/>
  <c r="X610" i="8"/>
  <c r="X605" i="8"/>
  <c r="X601" i="8"/>
  <c r="X597" i="8"/>
  <c r="X593" i="8"/>
  <c r="X587" i="8"/>
  <c r="X582" i="8"/>
  <c r="X577" i="8"/>
  <c r="X572" i="8"/>
  <c r="X568" i="8"/>
  <c r="X564" i="8"/>
  <c r="X560" i="8"/>
  <c r="X556" i="8"/>
  <c r="X552" i="8"/>
  <c r="X547" i="8"/>
  <c r="X541" i="8"/>
  <c r="X537" i="8"/>
  <c r="X533" i="8"/>
  <c r="X528" i="8"/>
  <c r="X524" i="8"/>
  <c r="X520" i="8"/>
  <c r="X515" i="8"/>
  <c r="X509" i="8"/>
  <c r="X505" i="8"/>
  <c r="X501" i="8"/>
  <c r="X496" i="8"/>
  <c r="X492" i="8"/>
  <c r="X486" i="8"/>
  <c r="X482" i="8"/>
  <c r="X478" i="8"/>
  <c r="X473" i="8"/>
  <c r="X469" i="8"/>
  <c r="X465" i="8"/>
  <c r="X460" i="8"/>
  <c r="X455" i="8"/>
  <c r="X450" i="8"/>
  <c r="X446" i="8"/>
  <c r="X442" i="8"/>
  <c r="X434" i="8"/>
  <c r="X429" i="8"/>
  <c r="X425" i="8"/>
  <c r="X421" i="8"/>
  <c r="X417" i="8"/>
  <c r="X413" i="8"/>
  <c r="X409" i="8"/>
  <c r="X404" i="8"/>
  <c r="X400" i="8"/>
  <c r="X396" i="8"/>
  <c r="X392" i="8"/>
  <c r="X387" i="8"/>
  <c r="X383" i="8"/>
  <c r="X379" i="8"/>
  <c r="X374" i="8"/>
  <c r="X369" i="8"/>
  <c r="X365" i="8"/>
  <c r="X361" i="8"/>
  <c r="X357" i="8"/>
  <c r="X353" i="8"/>
  <c r="X349" i="8"/>
  <c r="X344" i="8"/>
  <c r="X339" i="8"/>
  <c r="X335" i="8"/>
  <c r="X331" i="8"/>
  <c r="X327" i="8"/>
  <c r="X323" i="8"/>
  <c r="X317" i="8"/>
  <c r="X312" i="8"/>
  <c r="X308" i="8"/>
  <c r="X303" i="8"/>
  <c r="X299" i="8"/>
  <c r="X295" i="8"/>
  <c r="X290" i="8"/>
  <c r="X285" i="8"/>
  <c r="X280" i="8"/>
  <c r="X276" i="8"/>
  <c r="X271" i="8"/>
  <c r="X267" i="8"/>
  <c r="X262" i="8"/>
  <c r="X257" i="8"/>
  <c r="X253" i="8"/>
  <c r="X249" i="8"/>
  <c r="X244" i="8"/>
  <c r="X239" i="8"/>
  <c r="X235" i="8"/>
  <c r="X230" i="8"/>
  <c r="X225" i="8"/>
  <c r="X221" i="8"/>
  <c r="X217" i="8"/>
  <c r="X213" i="8"/>
  <c r="X208" i="8"/>
  <c r="X204" i="8"/>
  <c r="X199" i="8"/>
  <c r="X194" i="8"/>
  <c r="X190" i="8"/>
  <c r="X185" i="8"/>
  <c r="X181" i="8"/>
  <c r="X177" i="8"/>
  <c r="X173" i="8"/>
  <c r="X169" i="8"/>
  <c r="X163" i="8"/>
  <c r="X159" i="8"/>
  <c r="X154" i="8"/>
  <c r="X150" i="8"/>
  <c r="X144" i="8"/>
  <c r="X139" i="8"/>
  <c r="X134" i="8"/>
  <c r="X129" i="8"/>
  <c r="X125" i="8"/>
  <c r="X121" i="8"/>
  <c r="X116" i="8"/>
  <c r="X112" i="8"/>
  <c r="X106" i="8"/>
  <c r="X102" i="8"/>
  <c r="X96" i="8"/>
  <c r="X91" i="8"/>
  <c r="X87" i="8"/>
  <c r="X83" i="8"/>
  <c r="X78" i="8"/>
  <c r="X72" i="8"/>
  <c r="X68" i="8"/>
  <c r="X63" i="8"/>
  <c r="X59" i="8"/>
  <c r="X54" i="8"/>
  <c r="X50" i="8"/>
  <c r="X45" i="8"/>
  <c r="X40" i="8"/>
  <c r="X36" i="8"/>
  <c r="X32" i="8"/>
  <c r="X28" i="8"/>
  <c r="X23" i="8"/>
  <c r="X19" i="8"/>
  <c r="X15" i="8"/>
  <c r="X11" i="8"/>
  <c r="X27" i="8"/>
  <c r="X75" i="8"/>
  <c r="X100" i="8"/>
  <c r="X155" i="8"/>
  <c r="X166" i="8"/>
  <c r="X209" i="8"/>
  <c r="X263" i="8"/>
  <c r="X307" i="8"/>
  <c r="X342" i="8"/>
  <c r="X717" i="8"/>
  <c r="X544" i="8"/>
  <c r="X453" i="8"/>
  <c r="X499" i="8"/>
  <c r="X529" i="8"/>
  <c r="X376" i="8"/>
  <c r="X774" i="8"/>
  <c r="X739" i="8"/>
  <c r="X240" i="8"/>
  <c r="X431" i="8"/>
  <c r="X371" i="8"/>
  <c r="X718" i="8"/>
  <c r="X227" i="8"/>
  <c r="X836" i="8"/>
  <c r="X882" i="8"/>
  <c r="X878" i="8"/>
  <c r="X874" i="8"/>
  <c r="X870" i="8"/>
  <c r="X866" i="8"/>
  <c r="X862" i="8"/>
  <c r="X858" i="8"/>
  <c r="X854" i="8"/>
  <c r="X850" i="8"/>
  <c r="X846" i="8"/>
  <c r="X842" i="8"/>
  <c r="X838" i="8"/>
  <c r="X832" i="8"/>
  <c r="X828" i="8"/>
  <c r="X824" i="8"/>
  <c r="X820" i="8"/>
  <c r="X814" i="8"/>
  <c r="X810" i="8"/>
  <c r="X805" i="8"/>
  <c r="X801" i="8"/>
  <c r="X797" i="8"/>
  <c r="X793" i="8"/>
  <c r="X789" i="8"/>
  <c r="X785" i="8"/>
  <c r="X781" i="8"/>
  <c r="X776" i="8"/>
  <c r="X771" i="8"/>
  <c r="X767" i="8"/>
  <c r="X763" i="8"/>
  <c r="X759" i="8"/>
  <c r="X755" i="8"/>
  <c r="X751" i="8"/>
  <c r="X747" i="8"/>
  <c r="X743" i="8"/>
  <c r="X738" i="8"/>
  <c r="X733" i="8"/>
  <c r="X729" i="8"/>
  <c r="X725" i="8"/>
  <c r="X721" i="8"/>
  <c r="X715" i="8"/>
  <c r="X711" i="8"/>
  <c r="X707" i="8"/>
  <c r="X703" i="8"/>
  <c r="X699" i="8"/>
  <c r="X695" i="8"/>
  <c r="X691" i="8"/>
  <c r="X687" i="8"/>
  <c r="X683" i="8"/>
  <c r="X679" i="8"/>
  <c r="X675" i="8"/>
  <c r="X671" i="8"/>
  <c r="X667" i="8"/>
  <c r="X662" i="8"/>
  <c r="X658" i="8"/>
  <c r="X654" i="8"/>
  <c r="X650" i="8"/>
  <c r="X646" i="8"/>
  <c r="X642" i="8"/>
  <c r="X638" i="8"/>
  <c r="X84" i="8"/>
  <c r="X880" i="8"/>
  <c r="X876" i="8"/>
  <c r="X872" i="8"/>
  <c r="X868" i="8"/>
  <c r="X864" i="8"/>
  <c r="X860" i="8"/>
  <c r="X856" i="8"/>
  <c r="X852" i="8"/>
  <c r="X848" i="8"/>
  <c r="X844" i="8"/>
  <c r="X840" i="8"/>
  <c r="X835" i="8"/>
  <c r="X830" i="8"/>
  <c r="X826" i="8"/>
  <c r="X822" i="8"/>
  <c r="X817" i="8"/>
  <c r="X812" i="8"/>
  <c r="X808" i="8"/>
  <c r="X803" i="8"/>
  <c r="X799" i="8"/>
  <c r="X795" i="8"/>
  <c r="X791" i="8"/>
  <c r="X787" i="8"/>
  <c r="X783" i="8"/>
  <c r="X779" i="8"/>
  <c r="X773" i="8"/>
  <c r="X769" i="8"/>
  <c r="X765" i="8"/>
  <c r="X761" i="8"/>
  <c r="X757" i="8"/>
  <c r="X753" i="8"/>
  <c r="X749" i="8"/>
  <c r="X745" i="8"/>
  <c r="X741" i="8"/>
  <c r="X735" i="8"/>
  <c r="X731" i="8"/>
  <c r="X727" i="8"/>
  <c r="X723" i="8"/>
  <c r="X719" i="8"/>
  <c r="X713" i="8"/>
  <c r="X709" i="8"/>
  <c r="X705" i="8"/>
  <c r="X701" i="8"/>
  <c r="X697" i="8"/>
  <c r="X693" i="8"/>
  <c r="X689" i="8"/>
  <c r="X685" i="8"/>
  <c r="X681" i="8"/>
  <c r="X677" i="8"/>
  <c r="X673" i="8"/>
  <c r="X669" i="8"/>
  <c r="X664" i="8"/>
  <c r="X660" i="8"/>
  <c r="X656" i="8"/>
  <c r="X652" i="8"/>
  <c r="X648" i="8"/>
  <c r="X644" i="8"/>
  <c r="X640" i="8"/>
  <c r="X636" i="8"/>
  <c r="X632" i="8"/>
  <c r="X628" i="8"/>
  <c r="X624" i="8"/>
  <c r="X620" i="8"/>
  <c r="X616" i="8"/>
  <c r="X612" i="8"/>
  <c r="X607" i="8"/>
  <c r="X603" i="8"/>
  <c r="X599" i="8"/>
  <c r="X595" i="8"/>
  <c r="X590" i="8"/>
  <c r="X584" i="8"/>
  <c r="X579" i="8"/>
  <c r="X574" i="8"/>
  <c r="X570" i="8"/>
  <c r="X566" i="8"/>
  <c r="X562" i="8"/>
  <c r="X558" i="8"/>
  <c r="X554" i="8"/>
  <c r="X549" i="8"/>
  <c r="X543" i="8"/>
  <c r="X539" i="8"/>
  <c r="X535" i="8"/>
  <c r="X531" i="8"/>
  <c r="X526" i="8"/>
  <c r="X522" i="8"/>
  <c r="X518" i="8"/>
  <c r="X513" i="8"/>
  <c r="X507" i="8"/>
  <c r="X503" i="8"/>
  <c r="X498" i="8"/>
  <c r="X494" i="8"/>
  <c r="X488" i="8"/>
  <c r="X484" i="8"/>
  <c r="X480" i="8"/>
  <c r="X476" i="8"/>
  <c r="X471" i="8"/>
  <c r="X467" i="8"/>
  <c r="X463" i="8"/>
  <c r="X457" i="8"/>
  <c r="X452" i="8"/>
  <c r="X448" i="8"/>
  <c r="X444" i="8"/>
  <c r="X440" i="8"/>
  <c r="X432" i="8"/>
  <c r="X427" i="8"/>
  <c r="X423" i="8"/>
  <c r="X419" i="8"/>
  <c r="X415" i="8"/>
  <c r="X411" i="8"/>
  <c r="X406" i="8"/>
  <c r="X402" i="8"/>
  <c r="X398" i="8"/>
  <c r="X881" i="8"/>
  <c r="X877" i="8"/>
  <c r="X873" i="8"/>
  <c r="X869" i="8"/>
  <c r="X865" i="8"/>
  <c r="X861" i="8"/>
  <c r="X857" i="8"/>
  <c r="X853" i="8"/>
  <c r="X849" i="8"/>
  <c r="X845" i="8"/>
  <c r="X841" i="8"/>
  <c r="X837" i="8"/>
  <c r="X831" i="8"/>
  <c r="X827" i="8"/>
  <c r="X823" i="8"/>
  <c r="X819" i="8"/>
  <c r="X813" i="8"/>
  <c r="X809" i="8"/>
  <c r="X804" i="8"/>
  <c r="X800" i="8"/>
  <c r="X796" i="8"/>
  <c r="X792" i="8"/>
  <c r="X788" i="8"/>
  <c r="X784" i="8"/>
  <c r="X780" i="8"/>
  <c r="X775" i="8"/>
  <c r="X770" i="8"/>
  <c r="X766" i="8"/>
  <c r="X762" i="8"/>
  <c r="X758" i="8"/>
  <c r="X754" i="8"/>
  <c r="X750" i="8"/>
  <c r="X746" i="8"/>
  <c r="X742" i="8"/>
  <c r="X736" i="8"/>
  <c r="X732" i="8"/>
  <c r="X728" i="8"/>
  <c r="X724" i="8"/>
  <c r="X720" i="8"/>
  <c r="X714" i="8"/>
  <c r="X710" i="8"/>
  <c r="X706" i="8"/>
  <c r="X702" i="8"/>
  <c r="X698" i="8"/>
  <c r="X694" i="8"/>
  <c r="X690" i="8"/>
  <c r="X686" i="8"/>
  <c r="X682" i="8"/>
  <c r="X678" i="8"/>
  <c r="X674" i="8"/>
  <c r="X670" i="8"/>
  <c r="X666" i="8"/>
  <c r="X661" i="8"/>
  <c r="X657" i="8"/>
  <c r="X653" i="8"/>
  <c r="X649" i="8"/>
  <c r="X645" i="8"/>
  <c r="X641" i="8"/>
  <c r="X637" i="8"/>
  <c r="X633" i="8"/>
  <c r="X629" i="8"/>
  <c r="X625" i="8"/>
  <c r="X621" i="8"/>
  <c r="X617" i="8"/>
  <c r="X613" i="8"/>
  <c r="X608" i="8"/>
  <c r="X604" i="8"/>
  <c r="X600" i="8"/>
  <c r="X596" i="8"/>
  <c r="X592" i="8"/>
  <c r="X586" i="8"/>
  <c r="X580" i="8"/>
  <c r="X576" i="8"/>
  <c r="X571" i="8"/>
  <c r="X567" i="8"/>
  <c r="X563" i="8"/>
  <c r="X559" i="8"/>
  <c r="X555" i="8"/>
  <c r="X551" i="8"/>
  <c r="X546" i="8"/>
  <c r="X540" i="8"/>
  <c r="X536" i="8"/>
  <c r="X532" i="8"/>
  <c r="X527" i="8"/>
  <c r="X523" i="8"/>
  <c r="X519" i="8"/>
  <c r="X514" i="8"/>
  <c r="X508" i="8"/>
  <c r="X504" i="8"/>
  <c r="X500" i="8"/>
  <c r="X495" i="8"/>
  <c r="X491" i="8"/>
  <c r="X485" i="8"/>
  <c r="X481" i="8"/>
  <c r="X477" i="8"/>
  <c r="X472" i="8"/>
  <c r="X468" i="8"/>
  <c r="X464" i="8"/>
  <c r="X458" i="8"/>
  <c r="X454" i="8"/>
  <c r="X449" i="8"/>
  <c r="X445" i="8"/>
  <c r="X441" i="8"/>
  <c r="X433" i="8"/>
  <c r="X428" i="8"/>
  <c r="X424" i="8"/>
  <c r="X420" i="8"/>
  <c r="X416" i="8"/>
  <c r="X412" i="8"/>
  <c r="X407" i="8"/>
  <c r="X403" i="8"/>
  <c r="X399" i="8"/>
  <c r="X395" i="8"/>
  <c r="X391" i="8"/>
  <c r="X386" i="8"/>
  <c r="X382" i="8"/>
  <c r="X378" i="8"/>
  <c r="X373" i="8"/>
  <c r="X368" i="8"/>
  <c r="X364" i="8"/>
  <c r="X360" i="8"/>
  <c r="X356" i="8"/>
  <c r="X352" i="8"/>
  <c r="X348" i="8"/>
  <c r="X343" i="8"/>
  <c r="X338" i="8"/>
  <c r="X334" i="8"/>
  <c r="X330" i="8"/>
  <c r="X394" i="8"/>
  <c r="X390" i="8"/>
  <c r="X385" i="8"/>
  <c r="X381" i="8"/>
  <c r="X377" i="8"/>
  <c r="X372" i="8"/>
  <c r="X367" i="8"/>
  <c r="X363" i="8"/>
  <c r="X359" i="8"/>
  <c r="X355" i="8"/>
  <c r="X351" i="8"/>
  <c r="X347" i="8"/>
  <c r="X341" i="8"/>
  <c r="X337" i="8"/>
  <c r="X333" i="8"/>
  <c r="X329" i="8"/>
  <c r="X325" i="8"/>
  <c r="X320" i="8"/>
  <c r="X315" i="8"/>
  <c r="X310" i="8"/>
  <c r="X305" i="8"/>
  <c r="X301" i="8"/>
  <c r="X297" i="8"/>
  <c r="X293" i="8"/>
  <c r="X287" i="8"/>
  <c r="X283" i="8"/>
  <c r="X278" i="8"/>
  <c r="X274" i="8"/>
  <c r="X269" i="8"/>
  <c r="X265" i="8"/>
  <c r="X259" i="8"/>
  <c r="X255" i="8"/>
  <c r="X251" i="8"/>
  <c r="X247" i="8"/>
  <c r="X242" i="8"/>
  <c r="X237" i="8"/>
  <c r="X233" i="8"/>
  <c r="X228" i="8"/>
  <c r="X223" i="8"/>
  <c r="X219" i="8"/>
  <c r="X215" i="8"/>
  <c r="X211" i="8"/>
  <c r="X206" i="8"/>
  <c r="X202" i="8"/>
  <c r="X197" i="8"/>
  <c r="X192" i="8"/>
  <c r="X187" i="8"/>
  <c r="X183" i="8"/>
  <c r="X179" i="8"/>
  <c r="X175" i="8"/>
  <c r="X171" i="8"/>
  <c r="X167" i="8"/>
  <c r="X161" i="8"/>
  <c r="X157" i="8"/>
  <c r="X152" i="8"/>
  <c r="X147" i="8"/>
  <c r="X141" i="8"/>
  <c r="X137" i="8"/>
  <c r="X131" i="8"/>
  <c r="X127" i="8"/>
  <c r="X123" i="8"/>
  <c r="X118" i="8"/>
  <c r="X114" i="8"/>
  <c r="X108" i="8"/>
  <c r="X104" i="8"/>
  <c r="X99" i="8"/>
  <c r="X93" i="8"/>
  <c r="X89" i="8"/>
  <c r="X85" i="8"/>
  <c r="X80" i="8"/>
  <c r="X76" i="8"/>
  <c r="X70" i="8"/>
  <c r="X65" i="8"/>
  <c r="X61" i="8"/>
  <c r="X56" i="8"/>
  <c r="X52" i="8"/>
  <c r="X47" i="8"/>
  <c r="X43" i="8"/>
  <c r="X38" i="8"/>
  <c r="X34" i="8"/>
  <c r="X30" i="8"/>
  <c r="X25" i="8"/>
  <c r="X21" i="8"/>
  <c r="X17" i="8"/>
  <c r="X13" i="8"/>
  <c r="X326" i="8"/>
  <c r="X321" i="8"/>
  <c r="X316" i="8"/>
  <c r="X311" i="8"/>
  <c r="X306" i="8"/>
  <c r="X302" i="8"/>
  <c r="X298" i="8"/>
  <c r="X294" i="8"/>
  <c r="X289" i="8"/>
  <c r="X284" i="8"/>
  <c r="X279" i="8"/>
  <c r="X275" i="8"/>
  <c r="X270" i="8"/>
  <c r="X266" i="8"/>
  <c r="X261" i="8"/>
  <c r="X256" i="8"/>
  <c r="X252" i="8"/>
  <c r="X248" i="8"/>
  <c r="X243" i="8"/>
  <c r="X238" i="8"/>
  <c r="X234" i="8"/>
  <c r="X229" i="8"/>
  <c r="X224" i="8"/>
  <c r="X220" i="8"/>
  <c r="X216" i="8"/>
  <c r="X212" i="8"/>
  <c r="X207" i="8"/>
  <c r="X203" i="8"/>
  <c r="X198" i="8"/>
  <c r="X193" i="8"/>
  <c r="X188" i="8"/>
  <c r="X184" i="8"/>
  <c r="X180" i="8"/>
  <c r="X176" i="8"/>
  <c r="X172" i="8"/>
  <c r="X168" i="8"/>
  <c r="X162" i="8"/>
  <c r="X158" i="8"/>
  <c r="X153" i="8"/>
  <c r="X148" i="8"/>
  <c r="X143" i="8"/>
  <c r="X138" i="8"/>
  <c r="X132" i="8"/>
  <c r="X128" i="8"/>
  <c r="X124" i="8"/>
  <c r="X120" i="8"/>
  <c r="X115" i="8"/>
  <c r="X110" i="8"/>
  <c r="X105" i="8"/>
  <c r="X101" i="8"/>
  <c r="X95" i="8"/>
  <c r="X90" i="8"/>
  <c r="X86" i="8"/>
  <c r="X82" i="8"/>
  <c r="X77" i="8"/>
  <c r="X71" i="8"/>
  <c r="X66" i="8"/>
  <c r="X62" i="8"/>
  <c r="X58" i="8"/>
  <c r="X53" i="8"/>
  <c r="X48" i="8"/>
  <c r="X44" i="8"/>
  <c r="X39" i="8"/>
  <c r="X35" i="8"/>
  <c r="X31" i="8"/>
  <c r="X26" i="8"/>
  <c r="X22" i="8"/>
  <c r="X18" i="8"/>
  <c r="X14" i="8"/>
  <c r="X142" i="8"/>
  <c r="X581" i="8"/>
  <c r="X57" i="8"/>
  <c r="X98" i="8"/>
  <c r="X119" i="8"/>
  <c r="X165" i="8"/>
  <c r="X200" i="8"/>
  <c r="X260" i="8"/>
  <c r="X292" i="8"/>
  <c r="X319" i="8"/>
  <c r="X489" i="8"/>
  <c r="X585" i="8"/>
  <c r="X438" i="8"/>
  <c r="X475" i="8"/>
  <c r="X516" i="8"/>
  <c r="X737" i="8"/>
  <c r="X588" i="8"/>
  <c r="X49" i="8"/>
  <c r="X94" i="8"/>
  <c r="X111" i="8"/>
  <c r="X135" i="8"/>
  <c r="X196" i="8"/>
  <c r="X246" i="8"/>
  <c r="X288" i="8"/>
  <c r="X322" i="8"/>
  <c r="X490" i="8"/>
  <c r="X133" i="8"/>
  <c r="X437" i="8"/>
  <c r="X459" i="8"/>
  <c r="X511" i="8"/>
  <c r="X591" i="8"/>
  <c r="X818" i="8"/>
  <c r="X816" i="8"/>
  <c r="X67" i="8"/>
  <c r="X834" i="8"/>
  <c r="C16" i="10"/>
  <c r="E16" i="10"/>
  <c r="C17" i="10"/>
  <c r="E17" i="10"/>
  <c r="C18" i="10"/>
  <c r="E18" i="10"/>
  <c r="C19" i="10"/>
  <c r="E19" i="10"/>
  <c r="C20" i="10"/>
  <c r="E20" i="10"/>
  <c r="C21" i="10"/>
  <c r="E21" i="10"/>
  <c r="C22" i="10"/>
  <c r="E22" i="10"/>
  <c r="C23" i="10"/>
  <c r="E23" i="10"/>
  <c r="C24" i="10"/>
  <c r="E24" i="10"/>
  <c r="C25" i="10"/>
  <c r="E25" i="10"/>
  <c r="C26" i="10"/>
  <c r="E26" i="10"/>
  <c r="C27" i="10"/>
  <c r="E27" i="10"/>
  <c r="C28" i="10"/>
  <c r="E28" i="10"/>
  <c r="C29" i="10"/>
  <c r="E29" i="10"/>
  <c r="C30" i="10"/>
  <c r="E30" i="10"/>
  <c r="C31" i="10"/>
  <c r="E31" i="10"/>
  <c r="C32" i="10"/>
  <c r="E32" i="10"/>
  <c r="C33" i="10"/>
  <c r="E33" i="10"/>
  <c r="C34" i="10"/>
  <c r="E34" i="10"/>
  <c r="C35" i="10"/>
  <c r="E35" i="10"/>
  <c r="C36" i="10"/>
  <c r="E36" i="10"/>
  <c r="C37" i="10"/>
  <c r="E37" i="10"/>
  <c r="C38" i="10"/>
  <c r="E38" i="10"/>
  <c r="C39" i="10"/>
  <c r="E39" i="10"/>
  <c r="C40" i="10"/>
  <c r="E40" i="10"/>
  <c r="C41" i="10"/>
  <c r="E41" i="10"/>
  <c r="C42" i="10"/>
  <c r="E42" i="10"/>
  <c r="C43" i="10"/>
  <c r="E43" i="10"/>
  <c r="C44" i="10"/>
  <c r="E44" i="10"/>
  <c r="C45" i="10"/>
  <c r="E45" i="10"/>
  <c r="C46" i="10"/>
  <c r="E46" i="10"/>
  <c r="C47" i="10"/>
  <c r="E47" i="10"/>
  <c r="C48" i="10"/>
  <c r="E48" i="10"/>
  <c r="C49" i="10"/>
  <c r="E49" i="10"/>
  <c r="C50" i="10"/>
  <c r="E50" i="10"/>
  <c r="C51" i="10"/>
  <c r="E51" i="10"/>
  <c r="C52" i="10"/>
  <c r="E52" i="10"/>
  <c r="C53" i="10"/>
  <c r="E53" i="10"/>
  <c r="C54" i="10"/>
  <c r="E54" i="10"/>
  <c r="C55" i="10"/>
  <c r="E55" i="10"/>
  <c r="C56" i="10"/>
  <c r="E56" i="10"/>
  <c r="C57" i="10"/>
  <c r="E57" i="10"/>
  <c r="C58" i="10"/>
  <c r="E58" i="10"/>
  <c r="C59" i="10"/>
  <c r="E59" i="10"/>
  <c r="C60" i="10"/>
  <c r="E60" i="10"/>
  <c r="C61" i="10"/>
  <c r="E61" i="10"/>
  <c r="C62" i="10"/>
  <c r="E62" i="10"/>
  <c r="C63" i="10"/>
  <c r="E63" i="10"/>
  <c r="C64" i="10"/>
  <c r="E64" i="10"/>
  <c r="C65" i="10"/>
  <c r="E65" i="10"/>
  <c r="C66" i="10"/>
  <c r="E66" i="10"/>
  <c r="C67" i="10"/>
  <c r="E67" i="10"/>
  <c r="C68" i="10"/>
  <c r="E68" i="10"/>
  <c r="C69" i="10"/>
  <c r="E69" i="10"/>
  <c r="C70" i="10"/>
  <c r="E70" i="10"/>
  <c r="C71" i="10"/>
  <c r="E71" i="10"/>
  <c r="C72" i="10"/>
  <c r="E72" i="10"/>
  <c r="C73" i="10"/>
  <c r="E73" i="10"/>
  <c r="C74" i="10"/>
  <c r="E74" i="10"/>
  <c r="C75" i="10"/>
  <c r="E75" i="10"/>
  <c r="C76" i="10"/>
  <c r="E76" i="10"/>
  <c r="C77" i="10"/>
  <c r="E77" i="10"/>
  <c r="C78" i="10"/>
  <c r="E78" i="10"/>
  <c r="C79" i="10"/>
  <c r="E79" i="10"/>
  <c r="C80" i="10"/>
  <c r="E80" i="10"/>
  <c r="C81" i="10"/>
  <c r="E81" i="10"/>
  <c r="C82" i="10"/>
  <c r="E82" i="10"/>
  <c r="C83" i="10"/>
  <c r="E83" i="10"/>
  <c r="C84" i="10"/>
  <c r="E84" i="10"/>
  <c r="C85" i="10"/>
  <c r="E85" i="10"/>
  <c r="C86" i="10"/>
  <c r="E86" i="10"/>
  <c r="C87" i="10"/>
  <c r="E87" i="10"/>
  <c r="C88" i="10"/>
  <c r="E88" i="10"/>
  <c r="C89" i="10"/>
  <c r="E89" i="10"/>
  <c r="C90" i="10"/>
  <c r="E90" i="10"/>
  <c r="C91" i="10"/>
  <c r="E91" i="10"/>
  <c r="C92" i="10"/>
  <c r="E92" i="10"/>
  <c r="C93" i="10"/>
  <c r="E93" i="10"/>
  <c r="C94" i="10"/>
  <c r="E94" i="10"/>
  <c r="C95" i="10"/>
  <c r="E95" i="10"/>
  <c r="C96" i="10"/>
  <c r="E96" i="10"/>
  <c r="C97" i="10"/>
  <c r="E97" i="10"/>
  <c r="C98" i="10"/>
  <c r="E98" i="10"/>
  <c r="C99" i="10"/>
  <c r="E99" i="10"/>
  <c r="C100" i="10"/>
  <c r="E100" i="10"/>
  <c r="C101" i="10"/>
  <c r="E101" i="10"/>
  <c r="C102" i="10"/>
  <c r="E102" i="10"/>
  <c r="C103" i="10"/>
  <c r="E103" i="10"/>
  <c r="C104" i="10"/>
  <c r="E104" i="10"/>
  <c r="C105" i="10"/>
  <c r="E105" i="10"/>
  <c r="C106" i="10"/>
  <c r="E106" i="10"/>
  <c r="C107" i="10"/>
  <c r="E107" i="10"/>
  <c r="C108" i="10"/>
  <c r="E108" i="10"/>
  <c r="C109" i="10"/>
  <c r="E109" i="10"/>
  <c r="C110" i="10"/>
  <c r="E110" i="10"/>
  <c r="C111" i="10"/>
  <c r="E111" i="10"/>
  <c r="C112" i="10"/>
  <c r="E112" i="10"/>
  <c r="C113" i="10"/>
  <c r="E113" i="10"/>
  <c r="C114" i="10"/>
  <c r="E114" i="10"/>
  <c r="C115" i="10"/>
  <c r="E115" i="10"/>
  <c r="C116" i="10"/>
  <c r="E116" i="10"/>
  <c r="C117" i="10"/>
  <c r="E117" i="10"/>
  <c r="C118" i="10"/>
  <c r="E118" i="10"/>
  <c r="C119" i="10"/>
  <c r="E119" i="10"/>
  <c r="C120" i="10"/>
  <c r="E120" i="10"/>
  <c r="C121" i="10"/>
  <c r="E121" i="10"/>
  <c r="C122" i="10"/>
  <c r="E122" i="10"/>
  <c r="C123" i="10"/>
  <c r="E123" i="10"/>
  <c r="C124" i="10"/>
  <c r="E124" i="10"/>
  <c r="C125" i="10"/>
  <c r="E125" i="10"/>
  <c r="C126" i="10"/>
  <c r="E126" i="10"/>
  <c r="C127" i="10"/>
  <c r="E127" i="10"/>
  <c r="C128" i="10"/>
  <c r="E128" i="10"/>
  <c r="C129" i="10"/>
  <c r="E129" i="10"/>
  <c r="C130" i="10"/>
  <c r="E130" i="10"/>
  <c r="C131" i="10"/>
  <c r="E131" i="10"/>
  <c r="C132" i="10"/>
  <c r="E132" i="10"/>
  <c r="C133" i="10"/>
  <c r="E133" i="10"/>
  <c r="C134" i="10"/>
  <c r="E134" i="10"/>
  <c r="C135" i="10"/>
  <c r="E135" i="10"/>
  <c r="C136" i="10"/>
  <c r="E136" i="10"/>
  <c r="C137" i="10"/>
  <c r="E137" i="10"/>
  <c r="C138" i="10"/>
  <c r="E138" i="10"/>
  <c r="C139" i="10"/>
  <c r="E139" i="10"/>
  <c r="C140" i="10"/>
  <c r="E140" i="10"/>
  <c r="C141" i="10"/>
  <c r="E141" i="10"/>
  <c r="C142" i="10"/>
  <c r="E142" i="10"/>
  <c r="C143" i="10"/>
  <c r="E143" i="10"/>
  <c r="C144" i="10"/>
  <c r="E144" i="10"/>
  <c r="C145" i="10"/>
  <c r="E145" i="10"/>
  <c r="C146" i="10"/>
  <c r="E146" i="10"/>
  <c r="C147" i="10"/>
  <c r="E147" i="10"/>
  <c r="C148" i="10"/>
  <c r="E148" i="10"/>
  <c r="C149" i="10"/>
  <c r="E149" i="10"/>
  <c r="C150" i="10"/>
  <c r="E150" i="10"/>
  <c r="C151" i="10"/>
  <c r="E151" i="10"/>
  <c r="C152" i="10"/>
  <c r="E152" i="10"/>
  <c r="C153" i="10"/>
  <c r="E153" i="10"/>
  <c r="C154" i="10"/>
  <c r="E154" i="10"/>
  <c r="C155" i="10"/>
  <c r="E155" i="10"/>
  <c r="C156" i="10"/>
  <c r="E156" i="10"/>
  <c r="C157" i="10"/>
  <c r="E157" i="10"/>
  <c r="C158" i="10"/>
  <c r="E158" i="10"/>
  <c r="C159" i="10"/>
  <c r="E159" i="10"/>
  <c r="C160" i="10"/>
  <c r="E160" i="10"/>
  <c r="C161" i="10"/>
  <c r="E161" i="10"/>
  <c r="C162" i="10"/>
  <c r="E162" i="10"/>
  <c r="C163" i="10"/>
  <c r="E163" i="10"/>
  <c r="C164" i="10"/>
  <c r="E164" i="10"/>
  <c r="C165" i="10"/>
  <c r="E165" i="10"/>
  <c r="C166" i="10"/>
  <c r="E166" i="10"/>
  <c r="C167" i="10"/>
  <c r="E167" i="10"/>
  <c r="C168" i="10"/>
  <c r="E168" i="10"/>
  <c r="C169" i="10"/>
  <c r="E169" i="10"/>
  <c r="C170" i="10"/>
  <c r="E170" i="10"/>
  <c r="C171" i="10"/>
  <c r="E171" i="10"/>
  <c r="C172" i="10"/>
  <c r="E172" i="10"/>
  <c r="C173" i="10"/>
  <c r="E173" i="10"/>
  <c r="C174" i="10"/>
  <c r="E174" i="10"/>
  <c r="C175" i="10"/>
  <c r="E175" i="10"/>
  <c r="C176" i="10"/>
  <c r="E176" i="10"/>
  <c r="C177" i="10"/>
  <c r="E177" i="10"/>
  <c r="C178" i="10"/>
  <c r="E178" i="10"/>
  <c r="C179" i="10"/>
  <c r="E179" i="10"/>
  <c r="C180" i="10"/>
  <c r="E180" i="10"/>
  <c r="C181" i="10"/>
  <c r="E181" i="10"/>
  <c r="C182" i="10"/>
  <c r="E182" i="10"/>
  <c r="C183" i="10"/>
  <c r="E183" i="10"/>
  <c r="C184" i="10"/>
  <c r="E184" i="10"/>
  <c r="C185" i="10"/>
  <c r="E185" i="10"/>
  <c r="C186" i="10"/>
  <c r="E186" i="10"/>
  <c r="C187" i="10"/>
  <c r="E187" i="10"/>
  <c r="C188" i="10"/>
  <c r="E188" i="10"/>
  <c r="C189" i="10"/>
  <c r="E189" i="10"/>
  <c r="C190" i="10"/>
  <c r="E190" i="10"/>
  <c r="C191" i="10"/>
  <c r="E191" i="10"/>
  <c r="C192" i="10"/>
  <c r="E192" i="10"/>
  <c r="C193" i="10"/>
  <c r="E193" i="10"/>
  <c r="C194" i="10"/>
  <c r="E194" i="10"/>
  <c r="C195" i="10"/>
  <c r="E195" i="10"/>
  <c r="C196" i="10"/>
  <c r="E196" i="10"/>
  <c r="C197" i="10"/>
  <c r="E197" i="10"/>
  <c r="C198" i="10"/>
  <c r="E198" i="10"/>
  <c r="C199" i="10"/>
  <c r="E199" i="10"/>
  <c r="C200" i="10"/>
  <c r="E200" i="10"/>
  <c r="C201" i="10"/>
  <c r="E201" i="10"/>
  <c r="C202" i="10"/>
  <c r="E202" i="10"/>
  <c r="C203" i="10"/>
  <c r="E203" i="10"/>
  <c r="C204" i="10"/>
  <c r="E204" i="10"/>
  <c r="C205" i="10"/>
  <c r="E205" i="10"/>
  <c r="C206" i="10"/>
  <c r="E206" i="10"/>
  <c r="C207" i="10"/>
  <c r="E207" i="10"/>
  <c r="C208" i="10"/>
  <c r="E208" i="10"/>
  <c r="C209" i="10"/>
  <c r="E209" i="10"/>
  <c r="C210" i="10"/>
  <c r="E210" i="10"/>
  <c r="C211" i="10"/>
  <c r="E211" i="10"/>
  <c r="C212" i="10"/>
  <c r="E212" i="10"/>
  <c r="C213" i="10"/>
  <c r="E213" i="10"/>
  <c r="C214" i="10"/>
  <c r="E214" i="10"/>
  <c r="C215" i="10"/>
  <c r="E215" i="10"/>
  <c r="C216" i="10"/>
  <c r="E216" i="10"/>
  <c r="C217" i="10"/>
  <c r="E217" i="10"/>
  <c r="C218" i="10"/>
  <c r="E218" i="10"/>
  <c r="C219" i="10"/>
  <c r="E219" i="10"/>
  <c r="C220" i="10"/>
  <c r="E220" i="10"/>
  <c r="C221" i="10"/>
  <c r="E221" i="10"/>
  <c r="C222" i="10"/>
  <c r="E222" i="10"/>
  <c r="C223" i="10"/>
  <c r="E223" i="10"/>
  <c r="C224" i="10"/>
  <c r="E224" i="10"/>
  <c r="C225" i="10"/>
  <c r="E225" i="10"/>
  <c r="C226" i="10"/>
  <c r="E226" i="10"/>
  <c r="C227" i="10"/>
  <c r="E227" i="10"/>
  <c r="C228" i="10"/>
  <c r="E228" i="10"/>
  <c r="C229" i="10"/>
  <c r="E229" i="10"/>
  <c r="C230" i="10"/>
  <c r="E230" i="10"/>
  <c r="C231" i="10"/>
  <c r="E231" i="10"/>
  <c r="C232" i="10"/>
  <c r="E232" i="10"/>
  <c r="C233" i="10"/>
  <c r="E233" i="10"/>
  <c r="C234" i="10"/>
  <c r="E234" i="10"/>
  <c r="C235" i="10"/>
  <c r="E235" i="10"/>
  <c r="C236" i="10"/>
  <c r="E236" i="10"/>
  <c r="C237" i="10"/>
  <c r="E237" i="10"/>
  <c r="C238" i="10"/>
  <c r="E238" i="10"/>
  <c r="C239" i="10"/>
  <c r="E239" i="10"/>
  <c r="C240" i="10"/>
  <c r="E240" i="10"/>
  <c r="C241" i="10"/>
  <c r="E241" i="10"/>
  <c r="C242" i="10"/>
  <c r="E242" i="10"/>
  <c r="C243" i="10"/>
  <c r="E243" i="10"/>
  <c r="C244" i="10"/>
  <c r="E244" i="10"/>
  <c r="C245" i="10"/>
  <c r="E245" i="10"/>
  <c r="C246" i="10"/>
  <c r="E246" i="10"/>
  <c r="C247" i="10"/>
  <c r="E247" i="10"/>
  <c r="C248" i="10"/>
  <c r="E248" i="10"/>
  <c r="C249" i="10"/>
  <c r="E249" i="10"/>
  <c r="C250" i="10"/>
  <c r="E250" i="10"/>
  <c r="C251" i="10"/>
  <c r="E251" i="10"/>
  <c r="C252" i="10"/>
  <c r="E252" i="10"/>
  <c r="C253" i="10"/>
  <c r="E253" i="10"/>
  <c r="C254" i="10"/>
  <c r="E254" i="10"/>
  <c r="C255" i="10"/>
  <c r="E255" i="10"/>
  <c r="C256" i="10"/>
  <c r="E256" i="10"/>
  <c r="C257" i="10"/>
  <c r="E257" i="10"/>
  <c r="C258" i="10"/>
  <c r="E258" i="10"/>
  <c r="C259" i="10"/>
  <c r="E259" i="10"/>
  <c r="C260" i="10"/>
  <c r="E260" i="10"/>
  <c r="C261" i="10"/>
  <c r="E261" i="10"/>
  <c r="C262" i="10"/>
  <c r="E262" i="10"/>
  <c r="C263" i="10"/>
  <c r="E263" i="10"/>
  <c r="C264" i="10"/>
  <c r="E264" i="10"/>
  <c r="C265" i="10"/>
  <c r="E265" i="10"/>
  <c r="C266" i="10"/>
  <c r="E266" i="10"/>
  <c r="C267" i="10"/>
  <c r="E267" i="10"/>
  <c r="C268" i="10"/>
  <c r="E268" i="10"/>
  <c r="C269" i="10"/>
  <c r="E269" i="10"/>
  <c r="C270" i="10"/>
  <c r="E270" i="10"/>
  <c r="C271" i="10"/>
  <c r="E271" i="10"/>
  <c r="C272" i="10"/>
  <c r="E272" i="10"/>
  <c r="C273" i="10"/>
  <c r="E273" i="10"/>
  <c r="C274" i="10"/>
  <c r="E274" i="10"/>
  <c r="C275" i="10"/>
  <c r="E275" i="10"/>
  <c r="C276" i="10"/>
  <c r="E276" i="10"/>
  <c r="C277" i="10"/>
  <c r="E277" i="10"/>
  <c r="C278" i="10"/>
  <c r="E278" i="10"/>
  <c r="C279" i="10"/>
  <c r="E279" i="10"/>
  <c r="C280" i="10"/>
  <c r="E280" i="10"/>
  <c r="C281" i="10"/>
  <c r="E281" i="10"/>
  <c r="C282" i="10"/>
  <c r="E282" i="10"/>
  <c r="C283" i="10"/>
  <c r="E283" i="10"/>
  <c r="C284" i="10"/>
  <c r="E284" i="10"/>
  <c r="C285" i="10"/>
  <c r="E285" i="10"/>
  <c r="C286" i="10"/>
  <c r="E286" i="10"/>
  <c r="C287" i="10"/>
  <c r="E287" i="10"/>
  <c r="C288" i="10"/>
  <c r="E288" i="10"/>
  <c r="C289" i="10"/>
  <c r="E289" i="10"/>
  <c r="C290" i="10"/>
  <c r="E290" i="10"/>
  <c r="C291" i="10"/>
  <c r="E291" i="10"/>
  <c r="C292" i="10"/>
  <c r="E292" i="10"/>
  <c r="C293" i="10"/>
  <c r="E293" i="10"/>
  <c r="C294" i="10"/>
  <c r="E294" i="10"/>
  <c r="C295" i="10"/>
  <c r="E295" i="10"/>
  <c r="C296" i="10"/>
  <c r="E296" i="10"/>
  <c r="C297" i="10"/>
  <c r="E297" i="10"/>
  <c r="C298" i="10"/>
  <c r="E298" i="10"/>
  <c r="C299" i="10"/>
  <c r="E299" i="10"/>
  <c r="C300" i="10"/>
  <c r="E300" i="10"/>
  <c r="C301" i="10"/>
  <c r="E301" i="10"/>
  <c r="C302" i="10"/>
  <c r="E302" i="10"/>
  <c r="C303" i="10"/>
  <c r="E303" i="10"/>
  <c r="C304" i="10"/>
  <c r="E304" i="10"/>
  <c r="C305" i="10"/>
  <c r="E305" i="10"/>
  <c r="C306" i="10"/>
  <c r="E306" i="10"/>
  <c r="C307" i="10"/>
  <c r="E307" i="10"/>
  <c r="C308" i="10"/>
  <c r="E308" i="10"/>
  <c r="C309" i="10"/>
  <c r="E309" i="10"/>
  <c r="C310" i="10"/>
  <c r="E310" i="10"/>
  <c r="C311" i="10"/>
  <c r="E311" i="10"/>
  <c r="C312" i="10"/>
  <c r="E312" i="10"/>
  <c r="C313" i="10"/>
  <c r="E313" i="10"/>
  <c r="C314" i="10"/>
  <c r="E314" i="10"/>
  <c r="C315" i="10"/>
  <c r="E315" i="10"/>
  <c r="C316" i="10"/>
  <c r="E316" i="10"/>
  <c r="C317" i="10"/>
  <c r="E317" i="10"/>
  <c r="C318" i="10"/>
  <c r="E318" i="10"/>
  <c r="C319" i="10"/>
  <c r="E319" i="10"/>
  <c r="C320" i="10"/>
  <c r="E320" i="10"/>
  <c r="C321" i="10"/>
  <c r="E321" i="10"/>
  <c r="C322" i="10"/>
  <c r="E322" i="10"/>
  <c r="C323" i="10"/>
  <c r="E323" i="10"/>
  <c r="C324" i="10"/>
  <c r="E324" i="10"/>
  <c r="C325" i="10"/>
  <c r="E325" i="10"/>
  <c r="C326" i="10"/>
  <c r="E326" i="10"/>
  <c r="C327" i="10"/>
  <c r="E327" i="10"/>
  <c r="C328" i="10"/>
  <c r="E328" i="10"/>
  <c r="C329" i="10"/>
  <c r="E329" i="10"/>
  <c r="C330" i="10"/>
  <c r="E330" i="10"/>
  <c r="C331" i="10"/>
  <c r="E331" i="10"/>
  <c r="C332" i="10"/>
  <c r="E332" i="10"/>
  <c r="C333" i="10"/>
  <c r="E333" i="10"/>
  <c r="C334" i="10"/>
  <c r="E334" i="10"/>
  <c r="C335" i="10"/>
  <c r="E335" i="10"/>
  <c r="C336" i="10"/>
  <c r="E336" i="10"/>
  <c r="C337" i="10"/>
  <c r="E337" i="10"/>
  <c r="C338" i="10"/>
  <c r="E338" i="10"/>
  <c r="C339" i="10"/>
  <c r="E339" i="10"/>
  <c r="C340" i="10"/>
  <c r="E340" i="10"/>
  <c r="C341" i="10"/>
  <c r="E341" i="10"/>
  <c r="C342" i="10"/>
  <c r="E342" i="10"/>
  <c r="C343" i="10"/>
  <c r="E343" i="10"/>
  <c r="C344" i="10"/>
  <c r="E344" i="10"/>
  <c r="C345" i="10"/>
  <c r="E345" i="10"/>
  <c r="C346" i="10"/>
  <c r="E346" i="10"/>
  <c r="C347" i="10"/>
  <c r="E347" i="10"/>
  <c r="C348" i="10"/>
  <c r="E348" i="10"/>
  <c r="C349" i="10"/>
  <c r="E349" i="10"/>
  <c r="C350" i="10"/>
  <c r="E350" i="10"/>
  <c r="C351" i="10"/>
  <c r="E351" i="10"/>
  <c r="C352" i="10"/>
  <c r="E352" i="10"/>
  <c r="C353" i="10"/>
  <c r="E353" i="10"/>
  <c r="C354" i="10"/>
  <c r="E354" i="10"/>
  <c r="C355" i="10"/>
  <c r="E355" i="10"/>
  <c r="C356" i="10"/>
  <c r="E356" i="10"/>
  <c r="C357" i="10"/>
  <c r="E357" i="10"/>
  <c r="C358" i="10"/>
  <c r="E358" i="10"/>
  <c r="C359" i="10"/>
  <c r="E359" i="10"/>
  <c r="C360" i="10"/>
  <c r="E360" i="10"/>
  <c r="C361" i="10"/>
  <c r="E361" i="10"/>
  <c r="C362" i="10"/>
  <c r="E362" i="10"/>
  <c r="C363" i="10"/>
  <c r="E363" i="10"/>
  <c r="C364" i="10"/>
  <c r="E364" i="10"/>
  <c r="C365" i="10"/>
  <c r="E365" i="10"/>
  <c r="C366" i="10"/>
  <c r="E366" i="10"/>
  <c r="C367" i="10"/>
  <c r="E367" i="10"/>
  <c r="C368" i="10"/>
  <c r="E368" i="10"/>
  <c r="C369" i="10"/>
  <c r="E369" i="10"/>
  <c r="C370" i="10"/>
  <c r="E370" i="10"/>
  <c r="C371" i="10"/>
  <c r="E371" i="10"/>
  <c r="C372" i="10"/>
  <c r="E372" i="10"/>
  <c r="C373" i="10"/>
  <c r="E373" i="10"/>
  <c r="C374" i="10"/>
  <c r="E374" i="10"/>
  <c r="C375" i="10"/>
  <c r="E375" i="10"/>
  <c r="C376" i="10"/>
  <c r="E376" i="10"/>
  <c r="C377" i="10"/>
  <c r="E377" i="10"/>
  <c r="C378" i="10"/>
  <c r="E378" i="10"/>
  <c r="C379" i="10"/>
  <c r="E379" i="10"/>
  <c r="C380" i="10"/>
  <c r="E380" i="10"/>
  <c r="C381" i="10"/>
  <c r="E381" i="10"/>
  <c r="C382" i="10"/>
  <c r="E382" i="10"/>
  <c r="C383" i="10"/>
  <c r="E383" i="10"/>
  <c r="C384" i="10"/>
  <c r="E384" i="10"/>
  <c r="C385" i="10"/>
  <c r="E385" i="10"/>
  <c r="C386" i="10"/>
  <c r="E386" i="10"/>
  <c r="C387" i="10"/>
  <c r="E387" i="10"/>
  <c r="C388" i="10"/>
  <c r="E388" i="10"/>
  <c r="C389" i="10"/>
  <c r="E389" i="10"/>
  <c r="C390" i="10"/>
  <c r="E390" i="10"/>
  <c r="C391" i="10"/>
  <c r="E391" i="10"/>
  <c r="C392" i="10"/>
  <c r="E392" i="10"/>
  <c r="C393" i="10"/>
  <c r="E393" i="10"/>
  <c r="C394" i="10"/>
  <c r="E394" i="10"/>
  <c r="C395" i="10"/>
  <c r="E395" i="10"/>
  <c r="C396" i="10"/>
  <c r="E396" i="10"/>
  <c r="C397" i="10"/>
  <c r="E397" i="10"/>
  <c r="C398" i="10"/>
  <c r="E398" i="10"/>
  <c r="C399" i="10"/>
  <c r="E399" i="10"/>
  <c r="C400" i="10"/>
  <c r="E400" i="10"/>
  <c r="C401" i="10"/>
  <c r="E401" i="10"/>
  <c r="C402" i="10"/>
  <c r="E402" i="10"/>
  <c r="C403" i="10"/>
  <c r="E403" i="10"/>
  <c r="C404" i="10"/>
  <c r="E404" i="10"/>
  <c r="C405" i="10"/>
  <c r="E405" i="10"/>
  <c r="C406" i="10"/>
  <c r="E406" i="10"/>
  <c r="C407" i="10"/>
  <c r="E407" i="10"/>
  <c r="C408" i="10"/>
  <c r="E408" i="10"/>
  <c r="C409" i="10"/>
  <c r="E409" i="10"/>
  <c r="C410" i="10"/>
  <c r="E410" i="10"/>
  <c r="C411" i="10"/>
  <c r="E411" i="10"/>
  <c r="C412" i="10"/>
  <c r="E412" i="10"/>
  <c r="C413" i="10"/>
  <c r="E413" i="10"/>
  <c r="C414" i="10"/>
  <c r="E414" i="10"/>
  <c r="C415" i="10"/>
  <c r="E415" i="10"/>
  <c r="C416" i="10"/>
  <c r="E416" i="10"/>
  <c r="C417" i="10"/>
  <c r="E417" i="10"/>
  <c r="C418" i="10"/>
  <c r="E418" i="10"/>
  <c r="C419" i="10"/>
  <c r="E419" i="10"/>
  <c r="C420" i="10"/>
  <c r="E420" i="10"/>
  <c r="C421" i="10"/>
  <c r="E421" i="10"/>
  <c r="C422" i="10"/>
  <c r="E422" i="10"/>
  <c r="C423" i="10"/>
  <c r="E423" i="10"/>
  <c r="C424" i="10"/>
  <c r="E424" i="10"/>
  <c r="C425" i="10"/>
  <c r="E425" i="10"/>
  <c r="C426" i="10"/>
  <c r="E426" i="10"/>
  <c r="C427" i="10"/>
  <c r="E427" i="10"/>
  <c r="C428" i="10"/>
  <c r="E428" i="10"/>
  <c r="C429" i="10"/>
  <c r="E429" i="10"/>
  <c r="C430" i="10"/>
  <c r="E430" i="10"/>
  <c r="C431" i="10"/>
  <c r="E431" i="10"/>
  <c r="C432" i="10"/>
  <c r="E432" i="10"/>
  <c r="C433" i="10"/>
  <c r="E433" i="10"/>
  <c r="C434" i="10"/>
  <c r="E434" i="10"/>
  <c r="C435" i="10"/>
  <c r="E435" i="10"/>
  <c r="C436" i="10"/>
  <c r="E436" i="10"/>
  <c r="C437" i="10"/>
  <c r="E437" i="10"/>
  <c r="C438" i="10"/>
  <c r="E438" i="10"/>
  <c r="C439" i="10"/>
  <c r="E439" i="10"/>
  <c r="C440" i="10"/>
  <c r="E440" i="10"/>
  <c r="C441" i="10"/>
  <c r="E441" i="10"/>
  <c r="C442" i="10"/>
  <c r="E442" i="10"/>
  <c r="C443" i="10"/>
  <c r="E443" i="10"/>
  <c r="C444" i="10"/>
  <c r="E444" i="10"/>
  <c r="C445" i="10"/>
  <c r="E445" i="10"/>
  <c r="C446" i="10"/>
  <c r="E446" i="10"/>
  <c r="C447" i="10"/>
  <c r="E447" i="10"/>
  <c r="C448" i="10"/>
  <c r="E448" i="10"/>
  <c r="C449" i="10"/>
  <c r="E449" i="10"/>
  <c r="C450" i="10"/>
  <c r="E450" i="10"/>
  <c r="C451" i="10"/>
  <c r="E451" i="10"/>
  <c r="C452" i="10"/>
  <c r="E452" i="10"/>
  <c r="C453" i="10"/>
  <c r="E453" i="10"/>
  <c r="C454" i="10"/>
  <c r="E454" i="10"/>
  <c r="C455" i="10"/>
  <c r="E455" i="10"/>
  <c r="C456" i="10"/>
  <c r="E456" i="10"/>
  <c r="C457" i="10"/>
  <c r="E457" i="10"/>
  <c r="C458" i="10"/>
  <c r="E458" i="10"/>
  <c r="C459" i="10"/>
  <c r="E459" i="10"/>
  <c r="C460" i="10"/>
  <c r="E460" i="10"/>
  <c r="C461" i="10"/>
  <c r="E461" i="10"/>
  <c r="C462" i="10"/>
  <c r="E462" i="10"/>
  <c r="C463" i="10"/>
  <c r="E463" i="10"/>
  <c r="C464" i="10"/>
  <c r="E464" i="10"/>
  <c r="C465" i="10"/>
  <c r="E465" i="10"/>
  <c r="C466" i="10"/>
  <c r="E466" i="10"/>
  <c r="C467" i="10"/>
  <c r="E467" i="10"/>
  <c r="C468" i="10"/>
  <c r="E468" i="10"/>
  <c r="C469" i="10"/>
  <c r="E469" i="10"/>
  <c r="C470" i="10"/>
  <c r="E470" i="10"/>
  <c r="C471" i="10"/>
  <c r="E471" i="10"/>
  <c r="C472" i="10"/>
  <c r="E472" i="10"/>
  <c r="C473" i="10"/>
  <c r="E473" i="10"/>
  <c r="C474" i="10"/>
  <c r="E474" i="10"/>
  <c r="C475" i="10"/>
  <c r="E475" i="10"/>
  <c r="C476" i="10"/>
  <c r="E476" i="10"/>
  <c r="C477" i="10"/>
  <c r="E477" i="10"/>
  <c r="C478" i="10"/>
  <c r="E478" i="10"/>
  <c r="C479" i="10"/>
  <c r="E479" i="10"/>
  <c r="C480" i="10"/>
  <c r="E480" i="10"/>
  <c r="C481" i="10"/>
  <c r="E481" i="10"/>
  <c r="C482" i="10"/>
  <c r="E482" i="10"/>
  <c r="C483" i="10"/>
  <c r="E483" i="10"/>
  <c r="C484" i="10"/>
  <c r="E484" i="10"/>
  <c r="C485" i="10"/>
  <c r="E485" i="10"/>
  <c r="C486" i="10"/>
  <c r="E486" i="10"/>
  <c r="C487" i="10"/>
  <c r="E487" i="10"/>
  <c r="C488" i="10"/>
  <c r="E488" i="10"/>
  <c r="C489" i="10"/>
  <c r="E489" i="10"/>
  <c r="C490" i="10"/>
  <c r="E490" i="10"/>
  <c r="C491" i="10"/>
  <c r="E491" i="10"/>
  <c r="C492" i="10"/>
  <c r="E492" i="10"/>
  <c r="C493" i="10"/>
  <c r="E493" i="10"/>
  <c r="C494" i="10"/>
  <c r="E494" i="10"/>
  <c r="C495" i="10"/>
  <c r="E495" i="10"/>
  <c r="C496" i="10"/>
  <c r="E496" i="10"/>
  <c r="C497" i="10"/>
  <c r="E497" i="10"/>
  <c r="C498" i="10"/>
  <c r="E498" i="10"/>
  <c r="C499" i="10"/>
  <c r="E499" i="10"/>
  <c r="C500" i="10"/>
  <c r="E500" i="10"/>
  <c r="C501" i="10"/>
  <c r="E501" i="10"/>
  <c r="C502" i="10"/>
  <c r="E502" i="10"/>
  <c r="C503" i="10"/>
  <c r="E503" i="10"/>
  <c r="C504" i="10"/>
  <c r="E504" i="10"/>
  <c r="C505" i="10"/>
  <c r="E505" i="10"/>
  <c r="C506" i="10"/>
  <c r="E506" i="10"/>
  <c r="C507" i="10"/>
  <c r="E507" i="10"/>
  <c r="C508" i="10"/>
  <c r="E508" i="10"/>
  <c r="C509" i="10"/>
  <c r="E509" i="10"/>
  <c r="C510" i="10"/>
  <c r="E510" i="10"/>
  <c r="C511" i="10"/>
  <c r="E511" i="10"/>
  <c r="C512" i="10"/>
  <c r="E512" i="10"/>
  <c r="C513" i="10"/>
  <c r="E513" i="10"/>
  <c r="C514" i="10"/>
  <c r="E514" i="10"/>
  <c r="C515" i="10"/>
  <c r="E515" i="10"/>
  <c r="C516" i="10"/>
  <c r="E516" i="10"/>
  <c r="C517" i="10"/>
  <c r="E517" i="10"/>
  <c r="C518" i="10"/>
  <c r="E518" i="10"/>
  <c r="C519" i="10"/>
  <c r="E519" i="10"/>
  <c r="C520" i="10"/>
  <c r="E520" i="10"/>
  <c r="C521" i="10"/>
  <c r="E521" i="10"/>
  <c r="C522" i="10"/>
  <c r="E522" i="10"/>
  <c r="C523" i="10"/>
  <c r="E523" i="10"/>
  <c r="C524" i="10"/>
  <c r="E524" i="10"/>
  <c r="C525" i="10"/>
  <c r="E525" i="10"/>
  <c r="C526" i="10"/>
  <c r="E526" i="10"/>
  <c r="C527" i="10"/>
  <c r="E527" i="10"/>
  <c r="C528" i="10"/>
  <c r="E528" i="10"/>
  <c r="C529" i="10"/>
  <c r="E529" i="10"/>
  <c r="C530" i="10"/>
  <c r="E530" i="10"/>
  <c r="C531" i="10"/>
  <c r="E531" i="10"/>
  <c r="C532" i="10"/>
  <c r="E532" i="10"/>
  <c r="C533" i="10"/>
  <c r="E533" i="10"/>
  <c r="C534" i="10"/>
  <c r="E534" i="10"/>
  <c r="C535" i="10"/>
  <c r="E535" i="10"/>
  <c r="C536" i="10"/>
  <c r="E536" i="10"/>
  <c r="C537" i="10"/>
  <c r="E537" i="10"/>
  <c r="C538" i="10"/>
  <c r="E538" i="10"/>
  <c r="C539" i="10"/>
  <c r="E539" i="10"/>
  <c r="C540" i="10"/>
  <c r="E540" i="10"/>
  <c r="C541" i="10"/>
  <c r="E541" i="10"/>
  <c r="C542" i="10"/>
  <c r="E542" i="10"/>
  <c r="C543" i="10"/>
  <c r="E543" i="10"/>
  <c r="C544" i="10"/>
  <c r="E544" i="10"/>
  <c r="C545" i="10"/>
  <c r="E545" i="10"/>
  <c r="C546" i="10"/>
  <c r="E546" i="10"/>
  <c r="C547" i="10"/>
  <c r="E547" i="10"/>
  <c r="C548" i="10"/>
  <c r="E548" i="10"/>
  <c r="C549" i="10"/>
  <c r="E549" i="10"/>
  <c r="C550" i="10"/>
  <c r="E550" i="10"/>
  <c r="C551" i="10"/>
  <c r="E551" i="10"/>
  <c r="C552" i="10"/>
  <c r="E552" i="10"/>
  <c r="C553" i="10"/>
  <c r="E553" i="10"/>
  <c r="C554" i="10"/>
  <c r="E554" i="10"/>
  <c r="C555" i="10"/>
  <c r="E555" i="10"/>
  <c r="C556" i="10"/>
  <c r="E556" i="10"/>
  <c r="C557" i="10"/>
  <c r="E557" i="10"/>
  <c r="C558" i="10"/>
  <c r="E558" i="10"/>
  <c r="C559" i="10"/>
  <c r="E559" i="10"/>
  <c r="C560" i="10"/>
  <c r="E560" i="10"/>
  <c r="C561" i="10"/>
  <c r="E561" i="10"/>
  <c r="C562" i="10"/>
  <c r="E562" i="10"/>
  <c r="C563" i="10"/>
  <c r="E563" i="10"/>
  <c r="C564" i="10"/>
  <c r="E564" i="10"/>
  <c r="C565" i="10"/>
  <c r="E565" i="10"/>
  <c r="C566" i="10"/>
  <c r="E566" i="10"/>
  <c r="C567" i="10"/>
  <c r="E567" i="10"/>
  <c r="C568" i="10"/>
  <c r="E568" i="10"/>
  <c r="C569" i="10"/>
  <c r="E569" i="10"/>
  <c r="C570" i="10"/>
  <c r="E570" i="10"/>
  <c r="C571" i="10"/>
  <c r="E571" i="10"/>
  <c r="C572" i="10"/>
  <c r="E572" i="10"/>
  <c r="C573" i="10"/>
  <c r="E573" i="10"/>
  <c r="C574" i="10"/>
  <c r="E574" i="10"/>
  <c r="C575" i="10"/>
  <c r="E575" i="10"/>
  <c r="C576" i="10"/>
  <c r="E576" i="10"/>
  <c r="C577" i="10"/>
  <c r="E577" i="10"/>
  <c r="C578" i="10"/>
  <c r="E578" i="10"/>
  <c r="C579" i="10"/>
  <c r="E579" i="10"/>
  <c r="C580" i="10"/>
  <c r="E580" i="10"/>
  <c r="C581" i="10"/>
  <c r="E581" i="10"/>
  <c r="C582" i="10"/>
  <c r="E582" i="10"/>
  <c r="C583" i="10"/>
  <c r="E583" i="10"/>
  <c r="C584" i="10"/>
  <c r="E584" i="10"/>
  <c r="C585" i="10"/>
  <c r="E585" i="10"/>
  <c r="C586" i="10"/>
  <c r="E586" i="10"/>
  <c r="C587" i="10"/>
  <c r="E587" i="10"/>
  <c r="C588" i="10"/>
  <c r="E588" i="10"/>
  <c r="C589" i="10"/>
  <c r="E589" i="10"/>
  <c r="C590" i="10"/>
  <c r="E590" i="10"/>
  <c r="C591" i="10"/>
  <c r="E591" i="10"/>
  <c r="C592" i="10"/>
  <c r="E592" i="10"/>
  <c r="C593" i="10"/>
  <c r="E593" i="10"/>
  <c r="C594" i="10"/>
  <c r="E594" i="10"/>
  <c r="C595" i="10"/>
  <c r="E595" i="10"/>
  <c r="C596" i="10"/>
  <c r="E596" i="10"/>
  <c r="C597" i="10"/>
  <c r="E597" i="10"/>
  <c r="C598" i="10"/>
  <c r="E598" i="10"/>
  <c r="C599" i="10"/>
  <c r="E599" i="10"/>
  <c r="C600" i="10"/>
  <c r="E600" i="10"/>
  <c r="C601" i="10"/>
  <c r="E601" i="10"/>
  <c r="C602" i="10"/>
  <c r="E602" i="10"/>
  <c r="C603" i="10"/>
  <c r="E603" i="10"/>
  <c r="C604" i="10"/>
  <c r="E604" i="10"/>
  <c r="C605" i="10"/>
  <c r="E605" i="10"/>
  <c r="C606" i="10"/>
  <c r="E606" i="10"/>
  <c r="C607" i="10"/>
  <c r="E607" i="10"/>
  <c r="C608" i="10"/>
  <c r="E608" i="10"/>
  <c r="C609" i="10"/>
  <c r="E609" i="10"/>
  <c r="C610" i="10"/>
  <c r="E610" i="10"/>
  <c r="C611" i="10"/>
  <c r="E611" i="10"/>
  <c r="C612" i="10"/>
  <c r="E612" i="10"/>
  <c r="C613" i="10"/>
  <c r="E613" i="10"/>
  <c r="C614" i="10"/>
  <c r="E614" i="10"/>
  <c r="C615" i="10"/>
  <c r="E615" i="10"/>
  <c r="C616" i="10"/>
  <c r="E616" i="10"/>
  <c r="C617" i="10"/>
  <c r="E617" i="10"/>
  <c r="C618" i="10"/>
  <c r="E618" i="10"/>
  <c r="C619" i="10"/>
  <c r="E619" i="10"/>
  <c r="C620" i="10"/>
  <c r="E620" i="10"/>
  <c r="C621" i="10"/>
  <c r="E621" i="10"/>
  <c r="C622" i="10"/>
  <c r="E622" i="10"/>
  <c r="C623" i="10"/>
  <c r="E623" i="10"/>
  <c r="C624" i="10"/>
  <c r="E624" i="10"/>
  <c r="C625" i="10"/>
  <c r="E625" i="10"/>
  <c r="C626" i="10"/>
  <c r="E626" i="10"/>
  <c r="C627" i="10"/>
  <c r="E627" i="10"/>
  <c r="C628" i="10"/>
  <c r="E628" i="10"/>
  <c r="C629" i="10"/>
  <c r="E629" i="10"/>
  <c r="C630" i="10"/>
  <c r="E630" i="10"/>
  <c r="C631" i="10"/>
  <c r="E631" i="10"/>
  <c r="C632" i="10"/>
  <c r="E632" i="10"/>
  <c r="C633" i="10"/>
  <c r="E633" i="10"/>
  <c r="C634" i="10"/>
  <c r="E634" i="10"/>
  <c r="C635" i="10"/>
  <c r="E635" i="10"/>
  <c r="C636" i="10"/>
  <c r="E636" i="10"/>
  <c r="C637" i="10"/>
  <c r="E637" i="10"/>
  <c r="C638" i="10"/>
  <c r="E638" i="10"/>
  <c r="C639" i="10"/>
  <c r="E639" i="10"/>
  <c r="C640" i="10"/>
  <c r="E640" i="10"/>
  <c r="C641" i="10"/>
  <c r="E641" i="10"/>
  <c r="C642" i="10"/>
  <c r="E642" i="10"/>
  <c r="C643" i="10"/>
  <c r="E643" i="10"/>
  <c r="C644" i="10"/>
  <c r="E644" i="10"/>
  <c r="C645" i="10"/>
  <c r="E645" i="10"/>
  <c r="C646" i="10"/>
  <c r="E646" i="10"/>
  <c r="C647" i="10"/>
  <c r="E647" i="10"/>
  <c r="C648" i="10"/>
  <c r="E648" i="10"/>
  <c r="C649" i="10"/>
  <c r="E649" i="10"/>
  <c r="C650" i="10"/>
  <c r="E650" i="10"/>
  <c r="C651" i="10"/>
  <c r="E651" i="10"/>
  <c r="C652" i="10"/>
  <c r="E652" i="10"/>
  <c r="C653" i="10"/>
  <c r="E653" i="10"/>
  <c r="C654" i="10"/>
  <c r="E654" i="10"/>
  <c r="C655" i="10"/>
  <c r="E655" i="10"/>
  <c r="C656" i="10"/>
  <c r="E656" i="10"/>
  <c r="C657" i="10"/>
  <c r="E657" i="10"/>
  <c r="C658" i="10"/>
  <c r="E658" i="10"/>
  <c r="C659" i="10"/>
  <c r="E659" i="10"/>
  <c r="C660" i="10"/>
  <c r="E660" i="10"/>
  <c r="C661" i="10"/>
  <c r="E661" i="10"/>
  <c r="C662" i="10"/>
  <c r="E662" i="10"/>
  <c r="C663" i="10"/>
  <c r="E663" i="10"/>
  <c r="C664" i="10"/>
  <c r="E664" i="10"/>
  <c r="C665" i="10"/>
  <c r="E665" i="10"/>
  <c r="C666" i="10"/>
  <c r="E666" i="10"/>
  <c r="C667" i="10"/>
  <c r="E667" i="10"/>
  <c r="C668" i="10"/>
  <c r="E668" i="10"/>
  <c r="C669" i="10"/>
  <c r="E669" i="10"/>
  <c r="C670" i="10"/>
  <c r="E670" i="10"/>
  <c r="C671" i="10"/>
  <c r="E671" i="10"/>
  <c r="C672" i="10"/>
  <c r="E672" i="10"/>
  <c r="C673" i="10"/>
  <c r="E673" i="10"/>
  <c r="C674" i="10"/>
  <c r="E674" i="10"/>
  <c r="C675" i="10"/>
  <c r="E675" i="10"/>
  <c r="C676" i="10"/>
  <c r="E676" i="10"/>
  <c r="C677" i="10"/>
  <c r="E677" i="10"/>
  <c r="C678" i="10"/>
  <c r="E678" i="10"/>
  <c r="C679" i="10"/>
  <c r="E679" i="10"/>
  <c r="C680" i="10"/>
  <c r="E680" i="10"/>
  <c r="C681" i="10"/>
  <c r="E681" i="10"/>
  <c r="C682" i="10"/>
  <c r="E682" i="10"/>
  <c r="C683" i="10"/>
  <c r="E683" i="10"/>
  <c r="C684" i="10"/>
  <c r="E684" i="10"/>
  <c r="C685" i="10"/>
  <c r="E685" i="10"/>
  <c r="C686" i="10"/>
  <c r="E686" i="10"/>
  <c r="C687" i="10"/>
  <c r="E687" i="10"/>
  <c r="C688" i="10"/>
  <c r="E688" i="10"/>
  <c r="C689" i="10"/>
  <c r="E689" i="10"/>
  <c r="C690" i="10"/>
  <c r="E690" i="10"/>
  <c r="C691" i="10"/>
  <c r="E691" i="10"/>
  <c r="C692" i="10"/>
  <c r="E692" i="10"/>
  <c r="C693" i="10"/>
  <c r="E693" i="10"/>
  <c r="C694" i="10"/>
  <c r="E694" i="10"/>
  <c r="C695" i="10"/>
  <c r="E695" i="10"/>
  <c r="C696" i="10"/>
  <c r="E696" i="10"/>
  <c r="C697" i="10"/>
  <c r="E697" i="10"/>
  <c r="C698" i="10"/>
  <c r="E698" i="10"/>
  <c r="C699" i="10"/>
  <c r="E699" i="10"/>
  <c r="C700" i="10"/>
  <c r="E700" i="10"/>
  <c r="C701" i="10"/>
  <c r="E701" i="10"/>
  <c r="C702" i="10"/>
  <c r="E702" i="10"/>
  <c r="C703" i="10"/>
  <c r="E703" i="10"/>
  <c r="C704" i="10"/>
  <c r="E704" i="10"/>
  <c r="C705" i="10"/>
  <c r="E705" i="10"/>
  <c r="C706" i="10"/>
  <c r="E706" i="10"/>
  <c r="C707" i="10"/>
  <c r="E707" i="10"/>
  <c r="C708" i="10"/>
  <c r="E708" i="10"/>
  <c r="C709" i="10"/>
  <c r="E709" i="10"/>
  <c r="C710" i="10"/>
  <c r="E710" i="10"/>
  <c r="C711" i="10"/>
  <c r="E711" i="10"/>
  <c r="C712" i="10"/>
  <c r="E712" i="10"/>
  <c r="C713" i="10"/>
  <c r="E713" i="10"/>
  <c r="C714" i="10"/>
  <c r="E714" i="10"/>
  <c r="C715" i="10"/>
  <c r="E715" i="10"/>
  <c r="C716" i="10"/>
  <c r="E716" i="10"/>
  <c r="C717" i="10"/>
  <c r="E717" i="10"/>
  <c r="C718" i="10"/>
  <c r="E718" i="10"/>
  <c r="C719" i="10"/>
  <c r="E719" i="10"/>
  <c r="C720" i="10"/>
  <c r="E720" i="10"/>
  <c r="C721" i="10"/>
  <c r="E721" i="10"/>
  <c r="C722" i="10"/>
  <c r="E722" i="10"/>
  <c r="C723" i="10"/>
  <c r="E723" i="10"/>
  <c r="C724" i="10"/>
  <c r="E724" i="10"/>
  <c r="C725" i="10"/>
  <c r="E725" i="10"/>
  <c r="C726" i="10"/>
  <c r="E726" i="10"/>
  <c r="C727" i="10"/>
  <c r="E727" i="10"/>
  <c r="C728" i="10"/>
  <c r="E728" i="10"/>
  <c r="C729" i="10"/>
  <c r="E729" i="10"/>
  <c r="C730" i="10"/>
  <c r="E730" i="10"/>
  <c r="C731" i="10"/>
  <c r="E731" i="10"/>
  <c r="C732" i="10"/>
  <c r="E732" i="10"/>
  <c r="C733" i="10"/>
  <c r="E733" i="10"/>
  <c r="C734" i="10"/>
  <c r="E734" i="10"/>
  <c r="C735" i="10"/>
  <c r="E735" i="10"/>
  <c r="C736" i="10"/>
  <c r="E736" i="10"/>
  <c r="C737" i="10"/>
  <c r="E737" i="10"/>
  <c r="C738" i="10"/>
  <c r="E738" i="10"/>
  <c r="C739" i="10"/>
  <c r="E739" i="10"/>
  <c r="C740" i="10"/>
  <c r="E740" i="10"/>
  <c r="C741" i="10"/>
  <c r="E741" i="10"/>
  <c r="C742" i="10"/>
  <c r="E742" i="10"/>
  <c r="C743" i="10"/>
  <c r="E743" i="10"/>
  <c r="C744" i="10"/>
  <c r="E744" i="10"/>
  <c r="C745" i="10"/>
  <c r="E745" i="10"/>
  <c r="C746" i="10"/>
  <c r="E746" i="10"/>
  <c r="C747" i="10"/>
  <c r="E747" i="10"/>
  <c r="C748" i="10"/>
  <c r="E748" i="10"/>
  <c r="C749" i="10"/>
  <c r="E749" i="10"/>
  <c r="C750" i="10"/>
  <c r="E750" i="10"/>
  <c r="C751" i="10"/>
  <c r="E751" i="10"/>
  <c r="C752" i="10"/>
  <c r="E752" i="10"/>
  <c r="C753" i="10"/>
  <c r="E753" i="10"/>
  <c r="C754" i="10"/>
  <c r="E754" i="10"/>
  <c r="C755" i="10"/>
  <c r="E755" i="10"/>
  <c r="C756" i="10"/>
  <c r="E756" i="10"/>
  <c r="C757" i="10"/>
  <c r="E757" i="10"/>
  <c r="C758" i="10"/>
  <c r="E758" i="10"/>
  <c r="C759" i="10"/>
  <c r="E759" i="10"/>
  <c r="C760" i="10"/>
  <c r="E760" i="10"/>
  <c r="C761" i="10"/>
  <c r="E761" i="10"/>
  <c r="C762" i="10"/>
  <c r="E762" i="10"/>
  <c r="C763" i="10"/>
  <c r="E763" i="10"/>
  <c r="C764" i="10"/>
  <c r="E764" i="10"/>
  <c r="C765" i="10"/>
  <c r="E765" i="10"/>
  <c r="C766" i="10"/>
  <c r="E766" i="10"/>
  <c r="C767" i="10"/>
  <c r="E767" i="10"/>
  <c r="C768" i="10"/>
  <c r="E768" i="10"/>
  <c r="C769" i="10"/>
  <c r="E769" i="10"/>
  <c r="C770" i="10"/>
  <c r="E770" i="10"/>
  <c r="C771" i="10"/>
  <c r="E771" i="10"/>
  <c r="C772" i="10"/>
  <c r="E772" i="10"/>
  <c r="C773" i="10"/>
  <c r="E773" i="10"/>
  <c r="C774" i="10"/>
  <c r="E774" i="10"/>
  <c r="C775" i="10"/>
  <c r="E775" i="10"/>
  <c r="C776" i="10"/>
  <c r="E776" i="10"/>
  <c r="C777" i="10"/>
  <c r="E777" i="10"/>
  <c r="C778" i="10"/>
  <c r="E778" i="10"/>
  <c r="C779" i="10"/>
  <c r="E779" i="10"/>
  <c r="C780" i="10"/>
  <c r="E780" i="10"/>
  <c r="C781" i="10"/>
  <c r="E781" i="10"/>
  <c r="C782" i="10"/>
  <c r="E782" i="10"/>
  <c r="C783" i="10"/>
  <c r="E783" i="10"/>
  <c r="C784" i="10"/>
  <c r="E784" i="10"/>
  <c r="C785" i="10"/>
  <c r="E785" i="10"/>
  <c r="C786" i="10"/>
  <c r="E786" i="10"/>
  <c r="C787" i="10"/>
  <c r="E787" i="10"/>
  <c r="C788" i="10"/>
  <c r="E788" i="10"/>
  <c r="C789" i="10"/>
  <c r="E789" i="10"/>
  <c r="C790" i="10"/>
  <c r="E790" i="10"/>
  <c r="C791" i="10"/>
  <c r="E791" i="10"/>
  <c r="C792" i="10"/>
  <c r="E792" i="10"/>
  <c r="C793" i="10"/>
  <c r="E793" i="10"/>
  <c r="C794" i="10"/>
  <c r="E794" i="10"/>
  <c r="C795" i="10"/>
  <c r="E795" i="10"/>
  <c r="C796" i="10"/>
  <c r="E796" i="10"/>
  <c r="C797" i="10"/>
  <c r="E797" i="10"/>
  <c r="C798" i="10"/>
  <c r="E798" i="10"/>
  <c r="C799" i="10"/>
  <c r="E799" i="10"/>
  <c r="C800" i="10"/>
  <c r="E800" i="10"/>
  <c r="C801" i="10"/>
  <c r="E801" i="10"/>
  <c r="C802" i="10"/>
  <c r="E802" i="10"/>
  <c r="C803" i="10"/>
  <c r="E803" i="10"/>
  <c r="C804" i="10"/>
  <c r="E804" i="10"/>
  <c r="C805" i="10"/>
  <c r="E805" i="10"/>
  <c r="C806" i="10"/>
  <c r="E806" i="10"/>
  <c r="C807" i="10"/>
  <c r="E807" i="10"/>
  <c r="C808" i="10"/>
  <c r="E808" i="10"/>
  <c r="C809" i="10"/>
  <c r="E809" i="10"/>
  <c r="C810" i="10"/>
  <c r="E810" i="10"/>
  <c r="C811" i="10"/>
  <c r="E811" i="10"/>
  <c r="C812" i="10"/>
  <c r="E812" i="10"/>
  <c r="C813" i="10"/>
  <c r="E813" i="10"/>
  <c r="C814" i="10"/>
  <c r="E814" i="10"/>
  <c r="C815" i="10"/>
  <c r="E815" i="10"/>
  <c r="C816" i="10"/>
  <c r="E816" i="10"/>
  <c r="C817" i="10"/>
  <c r="E817" i="10"/>
  <c r="C818" i="10"/>
  <c r="E818" i="10"/>
  <c r="C819" i="10"/>
  <c r="E819" i="10"/>
  <c r="C820" i="10"/>
  <c r="E820" i="10"/>
  <c r="C821" i="10"/>
  <c r="E821" i="10"/>
  <c r="C822" i="10"/>
  <c r="E822" i="10"/>
  <c r="C823" i="10"/>
  <c r="E823" i="10"/>
  <c r="C824" i="10"/>
  <c r="E824" i="10"/>
  <c r="C825" i="10"/>
  <c r="E825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1" i="10"/>
  <c r="G432" i="10"/>
  <c r="G433" i="10"/>
  <c r="G434" i="10"/>
  <c r="G435" i="10"/>
  <c r="G436" i="10"/>
  <c r="G437" i="10"/>
  <c r="G438" i="10"/>
  <c r="G439" i="10"/>
  <c r="G440" i="10"/>
  <c r="G441" i="10"/>
  <c r="G442" i="10"/>
  <c r="G443" i="10"/>
  <c r="G444" i="10"/>
  <c r="G445" i="10"/>
  <c r="G446" i="10"/>
  <c r="G447" i="10"/>
  <c r="G448" i="10"/>
  <c r="G449" i="10"/>
  <c r="G450" i="10"/>
  <c r="G451" i="10"/>
  <c r="G452" i="10"/>
  <c r="G453" i="10"/>
  <c r="G454" i="10"/>
  <c r="G455" i="10"/>
  <c r="G456" i="10"/>
  <c r="G457" i="10"/>
  <c r="G458" i="10"/>
  <c r="G459" i="10"/>
  <c r="G460" i="10"/>
  <c r="G461" i="10"/>
  <c r="G462" i="10"/>
  <c r="G463" i="10"/>
  <c r="G464" i="10"/>
  <c r="G465" i="10"/>
  <c r="G466" i="10"/>
  <c r="G467" i="10"/>
  <c r="G468" i="10"/>
  <c r="G469" i="10"/>
  <c r="G470" i="10"/>
  <c r="G471" i="10"/>
  <c r="G472" i="10"/>
  <c r="G473" i="10"/>
  <c r="G474" i="10"/>
  <c r="G475" i="10"/>
  <c r="G476" i="10"/>
  <c r="G477" i="10"/>
  <c r="G478" i="10"/>
  <c r="G479" i="10"/>
  <c r="G480" i="10"/>
  <c r="G481" i="10"/>
  <c r="G482" i="10"/>
  <c r="G483" i="10"/>
  <c r="G484" i="10"/>
  <c r="G485" i="10"/>
  <c r="G486" i="10"/>
  <c r="G487" i="10"/>
  <c r="G488" i="10"/>
  <c r="G489" i="10"/>
  <c r="G490" i="10"/>
  <c r="G491" i="10"/>
  <c r="G492" i="10"/>
  <c r="G493" i="10"/>
  <c r="G494" i="10"/>
  <c r="G495" i="10"/>
  <c r="G496" i="10"/>
  <c r="G497" i="10"/>
  <c r="G498" i="10"/>
  <c r="G499" i="10"/>
  <c r="G500" i="10"/>
  <c r="G501" i="10"/>
  <c r="G502" i="10"/>
  <c r="G503" i="10"/>
  <c r="G504" i="10"/>
  <c r="G505" i="10"/>
  <c r="G506" i="10"/>
  <c r="G507" i="10"/>
  <c r="G508" i="10"/>
  <c r="G509" i="10"/>
  <c r="G510" i="10"/>
  <c r="G511" i="10"/>
  <c r="G512" i="10"/>
  <c r="G513" i="10"/>
  <c r="G514" i="10"/>
  <c r="G515" i="10"/>
  <c r="G516" i="10"/>
  <c r="G517" i="10"/>
  <c r="G518" i="10"/>
  <c r="G519" i="10"/>
  <c r="G520" i="10"/>
  <c r="G521" i="10"/>
  <c r="G522" i="10"/>
  <c r="G523" i="10"/>
  <c r="G524" i="10"/>
  <c r="G525" i="10"/>
  <c r="G526" i="10"/>
  <c r="G527" i="10"/>
  <c r="G528" i="10"/>
  <c r="G529" i="10"/>
  <c r="G530" i="10"/>
  <c r="G531" i="10"/>
  <c r="G532" i="10"/>
  <c r="G533" i="10"/>
  <c r="G534" i="10"/>
  <c r="G535" i="10"/>
  <c r="G536" i="10"/>
  <c r="G537" i="10"/>
  <c r="G538" i="10"/>
  <c r="G539" i="10"/>
  <c r="G540" i="10"/>
  <c r="G541" i="10"/>
  <c r="G542" i="10"/>
  <c r="G543" i="10"/>
  <c r="G544" i="10"/>
  <c r="G545" i="10"/>
  <c r="G546" i="10"/>
  <c r="G547" i="10"/>
  <c r="G548" i="10"/>
  <c r="G549" i="10"/>
  <c r="G550" i="10"/>
  <c r="G551" i="10"/>
  <c r="G552" i="10"/>
  <c r="G553" i="10"/>
  <c r="G554" i="10"/>
  <c r="G555" i="10"/>
  <c r="G556" i="10"/>
  <c r="G557" i="10"/>
  <c r="G558" i="10"/>
  <c r="G559" i="10"/>
  <c r="G560" i="10"/>
  <c r="G561" i="10"/>
  <c r="G562" i="10"/>
  <c r="G563" i="10"/>
  <c r="G564" i="10"/>
  <c r="G565" i="10"/>
  <c r="G566" i="10"/>
  <c r="G567" i="10"/>
  <c r="G568" i="10"/>
  <c r="G569" i="10"/>
  <c r="G570" i="10"/>
  <c r="G571" i="10"/>
  <c r="G572" i="10"/>
  <c r="G573" i="10"/>
  <c r="G574" i="10"/>
  <c r="G575" i="10"/>
  <c r="G576" i="10"/>
  <c r="G577" i="10"/>
  <c r="G578" i="10"/>
  <c r="G579" i="10"/>
  <c r="G580" i="10"/>
  <c r="G581" i="10"/>
  <c r="G582" i="10"/>
  <c r="G583" i="10"/>
  <c r="G584" i="10"/>
  <c r="G585" i="10"/>
  <c r="G586" i="10"/>
  <c r="G587" i="10"/>
  <c r="G588" i="10"/>
  <c r="G589" i="10"/>
  <c r="G590" i="10"/>
  <c r="G591" i="10"/>
  <c r="G592" i="10"/>
  <c r="G593" i="10"/>
  <c r="G594" i="10"/>
  <c r="G595" i="10"/>
  <c r="G596" i="10"/>
  <c r="G597" i="10"/>
  <c r="G598" i="10"/>
  <c r="G599" i="10"/>
  <c r="G600" i="10"/>
  <c r="G601" i="10"/>
  <c r="G602" i="10"/>
  <c r="G603" i="10"/>
  <c r="G604" i="10"/>
  <c r="G605" i="10"/>
  <c r="G606" i="10"/>
  <c r="G607" i="10"/>
  <c r="G608" i="10"/>
  <c r="G609" i="10"/>
  <c r="G610" i="10"/>
  <c r="G611" i="10"/>
  <c r="G612" i="10"/>
  <c r="G613" i="10"/>
  <c r="G614" i="10"/>
  <c r="G615" i="10"/>
  <c r="G616" i="10"/>
  <c r="G617" i="10"/>
  <c r="G618" i="10"/>
  <c r="G619" i="10"/>
  <c r="G620" i="10"/>
  <c r="G621" i="10"/>
  <c r="G622" i="10"/>
  <c r="G623" i="10"/>
  <c r="G624" i="10"/>
  <c r="G625" i="10"/>
  <c r="G626" i="10"/>
  <c r="G627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42" i="10"/>
  <c r="G643" i="10"/>
  <c r="G644" i="10"/>
  <c r="G645" i="10"/>
  <c r="G646" i="10"/>
  <c r="G647" i="10"/>
  <c r="G648" i="10"/>
  <c r="G649" i="10"/>
  <c r="G650" i="10"/>
  <c r="G651" i="10"/>
  <c r="G652" i="10"/>
  <c r="G653" i="10"/>
  <c r="G654" i="10"/>
  <c r="G655" i="10"/>
  <c r="G656" i="10"/>
  <c r="G657" i="10"/>
  <c r="G658" i="10"/>
  <c r="G659" i="10"/>
  <c r="G660" i="10"/>
  <c r="G661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6" i="10"/>
  <c r="G677" i="10"/>
  <c r="G678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91" i="10"/>
  <c r="G692" i="10"/>
  <c r="G693" i="10"/>
  <c r="G694" i="10"/>
  <c r="G695" i="10"/>
  <c r="G696" i="10"/>
  <c r="G697" i="10"/>
  <c r="G698" i="10"/>
  <c r="G699" i="10"/>
  <c r="G700" i="10"/>
  <c r="G701" i="10"/>
  <c r="G702" i="10"/>
  <c r="G703" i="10"/>
  <c r="G704" i="10"/>
  <c r="G705" i="10"/>
  <c r="G706" i="10"/>
  <c r="G707" i="10"/>
  <c r="G708" i="10"/>
  <c r="G709" i="10"/>
  <c r="G710" i="10"/>
  <c r="G711" i="10"/>
  <c r="G712" i="10"/>
  <c r="G713" i="10"/>
  <c r="G714" i="10"/>
  <c r="G715" i="10"/>
  <c r="G716" i="10"/>
  <c r="G717" i="10"/>
  <c r="G718" i="10"/>
  <c r="G719" i="10"/>
  <c r="G720" i="10"/>
  <c r="G721" i="10"/>
  <c r="G722" i="10"/>
  <c r="G723" i="10"/>
  <c r="G724" i="10"/>
  <c r="G725" i="10"/>
  <c r="G726" i="10"/>
  <c r="G727" i="10"/>
  <c r="G728" i="10"/>
  <c r="G729" i="10"/>
  <c r="G730" i="10"/>
  <c r="G731" i="10"/>
  <c r="G732" i="10"/>
  <c r="G733" i="10"/>
  <c r="G734" i="10"/>
  <c r="G735" i="10"/>
  <c r="G736" i="10"/>
  <c r="G737" i="10"/>
  <c r="G738" i="10"/>
  <c r="G739" i="10"/>
  <c r="G74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G758" i="10"/>
  <c r="G759" i="10"/>
  <c r="G760" i="10"/>
  <c r="G761" i="10"/>
  <c r="G762" i="10"/>
  <c r="G763" i="10"/>
  <c r="G764" i="10"/>
  <c r="G765" i="10"/>
  <c r="G766" i="10"/>
  <c r="G767" i="10"/>
  <c r="G768" i="10"/>
  <c r="G769" i="10"/>
  <c r="G770" i="10"/>
  <c r="G771" i="10"/>
  <c r="G772" i="10"/>
  <c r="G773" i="10"/>
  <c r="G774" i="10"/>
  <c r="G775" i="10"/>
  <c r="G776" i="10"/>
  <c r="G777" i="10"/>
  <c r="G778" i="10"/>
  <c r="G779" i="10"/>
  <c r="G780" i="10"/>
  <c r="G781" i="10"/>
  <c r="G782" i="10"/>
  <c r="G783" i="10"/>
  <c r="G784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G807" i="10"/>
  <c r="G808" i="10"/>
  <c r="G809" i="10"/>
  <c r="G810" i="10"/>
  <c r="G811" i="10"/>
  <c r="G812" i="10"/>
  <c r="G813" i="10"/>
  <c r="G814" i="10"/>
  <c r="G815" i="10"/>
  <c r="G816" i="10"/>
  <c r="G817" i="10"/>
  <c r="G818" i="10"/>
  <c r="G819" i="10"/>
  <c r="G820" i="10"/>
  <c r="G821" i="10"/>
  <c r="G822" i="10"/>
  <c r="G823" i="10"/>
  <c r="G824" i="10"/>
  <c r="G825" i="10"/>
  <c r="E15" i="10"/>
  <c r="C15" i="10"/>
  <c r="E17" i="11"/>
  <c r="F17" i="11"/>
  <c r="G17" i="11"/>
  <c r="E18" i="11"/>
  <c r="F18" i="11"/>
  <c r="G18" i="11"/>
  <c r="E19" i="11"/>
  <c r="F19" i="11"/>
  <c r="G19" i="11"/>
  <c r="E20" i="11"/>
  <c r="F20" i="11"/>
  <c r="G20" i="11"/>
  <c r="E21" i="11"/>
  <c r="F21" i="11"/>
  <c r="G21" i="11"/>
  <c r="E22" i="11"/>
  <c r="F22" i="11"/>
  <c r="G22" i="11"/>
  <c r="E23" i="11"/>
  <c r="F23" i="11"/>
  <c r="G23" i="11"/>
  <c r="E24" i="11"/>
  <c r="F24" i="11"/>
  <c r="G24" i="11"/>
  <c r="E25" i="11"/>
  <c r="F25" i="11"/>
  <c r="G25" i="11"/>
  <c r="E26" i="11"/>
  <c r="F26" i="11"/>
  <c r="G26" i="11"/>
  <c r="E27" i="11"/>
  <c r="F27" i="11"/>
  <c r="G27" i="11"/>
  <c r="E28" i="11"/>
  <c r="F28" i="11"/>
  <c r="G28" i="11"/>
  <c r="E29" i="11"/>
  <c r="F29" i="11"/>
  <c r="G29" i="11"/>
  <c r="E30" i="11"/>
  <c r="F30" i="11"/>
  <c r="G30" i="11"/>
  <c r="E31" i="11"/>
  <c r="F31" i="11"/>
  <c r="G31" i="11"/>
  <c r="E32" i="11"/>
  <c r="F32" i="11"/>
  <c r="G32" i="11"/>
  <c r="E33" i="11"/>
  <c r="F33" i="11"/>
  <c r="G33" i="11"/>
  <c r="E34" i="11"/>
  <c r="F34" i="11"/>
  <c r="G34" i="11"/>
  <c r="E35" i="11"/>
  <c r="F35" i="11"/>
  <c r="G35" i="11"/>
  <c r="E36" i="11"/>
  <c r="F36" i="11"/>
  <c r="G36" i="11"/>
  <c r="E37" i="11"/>
  <c r="F37" i="11"/>
  <c r="G37" i="11"/>
  <c r="E38" i="11"/>
  <c r="F38" i="11"/>
  <c r="G38" i="11"/>
  <c r="E39" i="11"/>
  <c r="F39" i="11"/>
  <c r="G39" i="11"/>
  <c r="E40" i="11"/>
  <c r="F40" i="11"/>
  <c r="G40" i="11"/>
  <c r="E41" i="11"/>
  <c r="F41" i="11"/>
  <c r="G41" i="11"/>
  <c r="E42" i="11"/>
  <c r="F42" i="11"/>
  <c r="G42" i="11"/>
  <c r="E43" i="11"/>
  <c r="F43" i="11"/>
  <c r="G43" i="11"/>
  <c r="E44" i="11"/>
  <c r="F44" i="11"/>
  <c r="G44" i="11"/>
  <c r="E45" i="11"/>
  <c r="F45" i="11"/>
  <c r="G45" i="11"/>
  <c r="E46" i="11"/>
  <c r="F46" i="11"/>
  <c r="G46" i="11"/>
  <c r="E47" i="11"/>
  <c r="F47" i="11"/>
  <c r="G47" i="11"/>
  <c r="E48" i="11"/>
  <c r="F48" i="11"/>
  <c r="G48" i="11"/>
  <c r="E49" i="11"/>
  <c r="F49" i="11"/>
  <c r="G49" i="11"/>
  <c r="E50" i="11"/>
  <c r="F50" i="11"/>
  <c r="G50" i="11"/>
  <c r="E51" i="11"/>
  <c r="F51" i="11"/>
  <c r="G51" i="11"/>
  <c r="E52" i="11"/>
  <c r="F52" i="11"/>
  <c r="G52" i="11"/>
  <c r="E53" i="11"/>
  <c r="F53" i="11"/>
  <c r="G53" i="11"/>
  <c r="E54" i="11"/>
  <c r="F54" i="11"/>
  <c r="G54" i="11"/>
  <c r="E55" i="11"/>
  <c r="F55" i="11"/>
  <c r="G55" i="11"/>
  <c r="E56" i="11"/>
  <c r="F56" i="11"/>
  <c r="G56" i="11"/>
  <c r="E57" i="11"/>
  <c r="F57" i="11"/>
  <c r="G57" i="11"/>
  <c r="E58" i="11"/>
  <c r="F58" i="11"/>
  <c r="G58" i="11"/>
  <c r="E59" i="11"/>
  <c r="F59" i="11"/>
  <c r="G59" i="11"/>
  <c r="E60" i="11"/>
  <c r="F60" i="11"/>
  <c r="G60" i="11"/>
  <c r="E61" i="11"/>
  <c r="F61" i="11"/>
  <c r="G61" i="11"/>
  <c r="E62" i="11"/>
  <c r="F62" i="11"/>
  <c r="G62" i="11"/>
  <c r="E63" i="11"/>
  <c r="F63" i="11"/>
  <c r="G63" i="11"/>
  <c r="E64" i="11"/>
  <c r="F64" i="11"/>
  <c r="G64" i="11"/>
  <c r="E65" i="11"/>
  <c r="F65" i="11"/>
  <c r="G65" i="11"/>
  <c r="E66" i="11"/>
  <c r="F66" i="11"/>
  <c r="G66" i="11"/>
  <c r="E67" i="11"/>
  <c r="F67" i="11"/>
  <c r="G67" i="11"/>
  <c r="E68" i="11"/>
  <c r="F68" i="11"/>
  <c r="G68" i="11"/>
  <c r="E69" i="11"/>
  <c r="F69" i="11"/>
  <c r="G69" i="11"/>
  <c r="E70" i="11"/>
  <c r="F70" i="11"/>
  <c r="G70" i="11"/>
  <c r="E71" i="11"/>
  <c r="F71" i="11"/>
  <c r="G71" i="11"/>
  <c r="E72" i="11"/>
  <c r="F72" i="11"/>
  <c r="G72" i="11"/>
  <c r="E73" i="11"/>
  <c r="F73" i="11"/>
  <c r="G73" i="11"/>
  <c r="E74" i="11"/>
  <c r="F74" i="11"/>
  <c r="G74" i="11"/>
  <c r="E75" i="11"/>
  <c r="F75" i="11"/>
  <c r="G75" i="11"/>
  <c r="E76" i="11"/>
  <c r="F76" i="11"/>
  <c r="G76" i="11"/>
  <c r="E77" i="11"/>
  <c r="F77" i="11"/>
  <c r="G77" i="11"/>
  <c r="E78" i="11"/>
  <c r="F78" i="11"/>
  <c r="G78" i="11"/>
  <c r="E79" i="11"/>
  <c r="F79" i="11"/>
  <c r="G79" i="11"/>
  <c r="E80" i="11"/>
  <c r="F80" i="11"/>
  <c r="G80" i="11"/>
  <c r="E81" i="11"/>
  <c r="F81" i="11"/>
  <c r="G81" i="11"/>
  <c r="E82" i="11"/>
  <c r="F82" i="11"/>
  <c r="G82" i="11"/>
  <c r="E83" i="11"/>
  <c r="F83" i="11"/>
  <c r="G83" i="11"/>
  <c r="E84" i="11"/>
  <c r="F84" i="11"/>
  <c r="G84" i="11"/>
  <c r="E85" i="11"/>
  <c r="F85" i="11"/>
  <c r="G85" i="11"/>
  <c r="E86" i="11"/>
  <c r="F86" i="11"/>
  <c r="G86" i="11"/>
  <c r="E87" i="11"/>
  <c r="F87" i="11"/>
  <c r="G87" i="11"/>
  <c r="E88" i="11"/>
  <c r="F88" i="11"/>
  <c r="G88" i="11"/>
  <c r="E89" i="11"/>
  <c r="F89" i="11"/>
  <c r="G89" i="11"/>
  <c r="E90" i="11"/>
  <c r="F90" i="11"/>
  <c r="G90" i="11"/>
  <c r="E91" i="11"/>
  <c r="F91" i="11"/>
  <c r="G91" i="11"/>
  <c r="E92" i="11"/>
  <c r="F92" i="11"/>
  <c r="G92" i="11"/>
  <c r="E93" i="11"/>
  <c r="F93" i="11"/>
  <c r="G93" i="11"/>
  <c r="E94" i="11"/>
  <c r="F94" i="11"/>
  <c r="G94" i="11"/>
  <c r="E95" i="11"/>
  <c r="F95" i="11"/>
  <c r="G95" i="11"/>
  <c r="E96" i="11"/>
  <c r="F96" i="11"/>
  <c r="G96" i="11"/>
  <c r="E97" i="11"/>
  <c r="F97" i="11"/>
  <c r="G97" i="11"/>
  <c r="E98" i="11"/>
  <c r="F98" i="11"/>
  <c r="G98" i="11"/>
  <c r="E99" i="11"/>
  <c r="F99" i="11"/>
  <c r="G99" i="11"/>
  <c r="E100" i="11"/>
  <c r="F100" i="11"/>
  <c r="G100" i="11"/>
  <c r="E101" i="11"/>
  <c r="F101" i="11"/>
  <c r="G101" i="11"/>
  <c r="E102" i="11"/>
  <c r="F102" i="11"/>
  <c r="G102" i="11"/>
  <c r="E103" i="11"/>
  <c r="F103" i="11"/>
  <c r="G103" i="11"/>
  <c r="E104" i="11"/>
  <c r="F104" i="11"/>
  <c r="G104" i="11"/>
  <c r="E105" i="11"/>
  <c r="F105" i="11"/>
  <c r="G105" i="11"/>
  <c r="E106" i="11"/>
  <c r="F106" i="11"/>
  <c r="G106" i="11"/>
  <c r="E107" i="11"/>
  <c r="F107" i="11"/>
  <c r="G107" i="11"/>
  <c r="E108" i="11"/>
  <c r="F108" i="11"/>
  <c r="G108" i="11"/>
  <c r="E109" i="11"/>
  <c r="F109" i="11"/>
  <c r="G109" i="11"/>
  <c r="E110" i="11"/>
  <c r="F110" i="11"/>
  <c r="G110" i="11"/>
  <c r="E111" i="11"/>
  <c r="F111" i="11"/>
  <c r="G111" i="11"/>
  <c r="E112" i="11"/>
  <c r="F112" i="11"/>
  <c r="G112" i="11"/>
  <c r="E113" i="11"/>
  <c r="F113" i="11"/>
  <c r="G113" i="11"/>
  <c r="E114" i="11"/>
  <c r="F114" i="11"/>
  <c r="G114" i="11"/>
  <c r="E115" i="11"/>
  <c r="F115" i="11"/>
  <c r="G115" i="11"/>
  <c r="E116" i="11"/>
  <c r="F116" i="11"/>
  <c r="G116" i="11"/>
  <c r="E117" i="11"/>
  <c r="F117" i="11"/>
  <c r="G117" i="11"/>
  <c r="E118" i="11"/>
  <c r="F118" i="11"/>
  <c r="G118" i="11"/>
  <c r="E119" i="11"/>
  <c r="F119" i="11"/>
  <c r="G119" i="11"/>
  <c r="E120" i="11"/>
  <c r="F120" i="11"/>
  <c r="G120" i="11"/>
  <c r="E121" i="11"/>
  <c r="F121" i="11"/>
  <c r="G121" i="11"/>
  <c r="E122" i="11"/>
  <c r="F122" i="11"/>
  <c r="G122" i="11"/>
  <c r="E123" i="11"/>
  <c r="F123" i="11"/>
  <c r="G123" i="11"/>
  <c r="E124" i="11"/>
  <c r="F124" i="11"/>
  <c r="G124" i="11"/>
  <c r="E125" i="11"/>
  <c r="F125" i="11"/>
  <c r="G125" i="11"/>
  <c r="E126" i="11"/>
  <c r="F126" i="11"/>
  <c r="G126" i="11"/>
  <c r="E127" i="11"/>
  <c r="F127" i="11"/>
  <c r="G127" i="11"/>
  <c r="E128" i="11"/>
  <c r="F128" i="11"/>
  <c r="G128" i="11"/>
  <c r="E129" i="11"/>
  <c r="F129" i="11"/>
  <c r="G129" i="11"/>
  <c r="E130" i="11"/>
  <c r="F130" i="11"/>
  <c r="G130" i="11"/>
  <c r="E131" i="11"/>
  <c r="F131" i="11"/>
  <c r="G131" i="11"/>
  <c r="E132" i="11"/>
  <c r="F132" i="11"/>
  <c r="G132" i="11"/>
  <c r="E133" i="11"/>
  <c r="F133" i="11"/>
  <c r="G133" i="11"/>
  <c r="E134" i="11"/>
  <c r="F134" i="11"/>
  <c r="G134" i="11"/>
  <c r="E135" i="11"/>
  <c r="F135" i="11"/>
  <c r="G135" i="11"/>
  <c r="E136" i="11"/>
  <c r="F136" i="11"/>
  <c r="G136" i="11"/>
  <c r="E137" i="11"/>
  <c r="F137" i="11"/>
  <c r="G137" i="11"/>
  <c r="E138" i="11"/>
  <c r="F138" i="11"/>
  <c r="G138" i="11"/>
  <c r="E139" i="11"/>
  <c r="F139" i="11"/>
  <c r="G139" i="11"/>
  <c r="E140" i="11"/>
  <c r="F140" i="11"/>
  <c r="G140" i="11"/>
  <c r="E141" i="11"/>
  <c r="F141" i="11"/>
  <c r="G141" i="11"/>
  <c r="E142" i="11"/>
  <c r="F142" i="11"/>
  <c r="G142" i="11"/>
  <c r="E143" i="11"/>
  <c r="F143" i="11"/>
  <c r="G143" i="11"/>
  <c r="E144" i="11"/>
  <c r="F144" i="11"/>
  <c r="G144" i="11"/>
  <c r="E145" i="11"/>
  <c r="F145" i="11"/>
  <c r="G145" i="11"/>
  <c r="E146" i="11"/>
  <c r="F146" i="11"/>
  <c r="G146" i="11"/>
  <c r="E147" i="11"/>
  <c r="F147" i="11"/>
  <c r="G147" i="11"/>
  <c r="E148" i="11"/>
  <c r="F148" i="11"/>
  <c r="G148" i="11"/>
  <c r="E149" i="11"/>
  <c r="F149" i="11"/>
  <c r="G149" i="11"/>
  <c r="E150" i="11"/>
  <c r="F150" i="11"/>
  <c r="G150" i="11"/>
  <c r="E151" i="11"/>
  <c r="F151" i="11"/>
  <c r="G151" i="11"/>
  <c r="E152" i="11"/>
  <c r="F152" i="11"/>
  <c r="G152" i="11"/>
  <c r="E153" i="11"/>
  <c r="F153" i="11"/>
  <c r="G153" i="11"/>
  <c r="E154" i="11"/>
  <c r="F154" i="11"/>
  <c r="G154" i="11"/>
  <c r="E155" i="11"/>
  <c r="F155" i="11"/>
  <c r="G155" i="11"/>
  <c r="E156" i="11"/>
  <c r="F156" i="11"/>
  <c r="G156" i="11"/>
  <c r="E157" i="11"/>
  <c r="F157" i="11"/>
  <c r="G157" i="11"/>
  <c r="E158" i="11"/>
  <c r="F158" i="11"/>
  <c r="G158" i="11"/>
  <c r="E159" i="11"/>
  <c r="F159" i="11"/>
  <c r="G159" i="11"/>
  <c r="E160" i="11"/>
  <c r="F160" i="11"/>
  <c r="G160" i="11"/>
  <c r="E161" i="11"/>
  <c r="F161" i="11"/>
  <c r="G161" i="11"/>
  <c r="E162" i="11"/>
  <c r="F162" i="11"/>
  <c r="G162" i="11"/>
  <c r="E163" i="11"/>
  <c r="F163" i="11"/>
  <c r="G163" i="11"/>
  <c r="E164" i="11"/>
  <c r="F164" i="11"/>
  <c r="G164" i="11"/>
  <c r="E165" i="11"/>
  <c r="F165" i="11"/>
  <c r="G165" i="11"/>
  <c r="E166" i="11"/>
  <c r="F166" i="11"/>
  <c r="G166" i="11"/>
  <c r="E167" i="11"/>
  <c r="F167" i="11"/>
  <c r="G167" i="11"/>
  <c r="E168" i="11"/>
  <c r="F168" i="11"/>
  <c r="G168" i="11"/>
  <c r="E169" i="11"/>
  <c r="F169" i="11"/>
  <c r="G169" i="11"/>
  <c r="E170" i="11"/>
  <c r="F170" i="11"/>
  <c r="G170" i="11"/>
  <c r="E171" i="11"/>
  <c r="F171" i="11"/>
  <c r="G171" i="11"/>
  <c r="E172" i="11"/>
  <c r="F172" i="11"/>
  <c r="G172" i="11"/>
  <c r="E173" i="11"/>
  <c r="F173" i="11"/>
  <c r="G173" i="11"/>
  <c r="E174" i="11"/>
  <c r="F174" i="11"/>
  <c r="G174" i="11"/>
  <c r="E175" i="11"/>
  <c r="F175" i="11"/>
  <c r="G175" i="11"/>
  <c r="E176" i="11"/>
  <c r="F176" i="11"/>
  <c r="G176" i="11"/>
  <c r="E177" i="11"/>
  <c r="F177" i="11"/>
  <c r="G177" i="11"/>
  <c r="E178" i="11"/>
  <c r="F178" i="11"/>
  <c r="G178" i="11"/>
  <c r="E179" i="11"/>
  <c r="F179" i="11"/>
  <c r="G179" i="11"/>
  <c r="E180" i="11"/>
  <c r="F180" i="11"/>
  <c r="G180" i="11"/>
  <c r="E181" i="11"/>
  <c r="F181" i="11"/>
  <c r="G181" i="11"/>
  <c r="E182" i="11"/>
  <c r="F182" i="11"/>
  <c r="G182" i="11"/>
  <c r="E183" i="11"/>
  <c r="F183" i="11"/>
  <c r="G183" i="11"/>
  <c r="E184" i="11"/>
  <c r="F184" i="11"/>
  <c r="G184" i="11"/>
  <c r="E185" i="11"/>
  <c r="F185" i="11"/>
  <c r="G185" i="11"/>
  <c r="E186" i="11"/>
  <c r="F186" i="11"/>
  <c r="G186" i="11"/>
  <c r="E187" i="11"/>
  <c r="F187" i="11"/>
  <c r="G187" i="11"/>
  <c r="E188" i="11"/>
  <c r="F188" i="11"/>
  <c r="G188" i="11"/>
  <c r="E189" i="11"/>
  <c r="F189" i="11"/>
  <c r="G189" i="11"/>
  <c r="E190" i="11"/>
  <c r="F190" i="11"/>
  <c r="G190" i="11"/>
  <c r="E191" i="11"/>
  <c r="F191" i="11"/>
  <c r="G191" i="11"/>
  <c r="E192" i="11"/>
  <c r="F192" i="11"/>
  <c r="G192" i="11"/>
  <c r="E193" i="11"/>
  <c r="F193" i="11"/>
  <c r="G193" i="11"/>
  <c r="E194" i="11"/>
  <c r="F194" i="11"/>
  <c r="G194" i="11"/>
  <c r="E195" i="11"/>
  <c r="F195" i="11"/>
  <c r="G195" i="11"/>
  <c r="E196" i="11"/>
  <c r="F196" i="11"/>
  <c r="G196" i="11"/>
  <c r="E197" i="11"/>
  <c r="F197" i="11"/>
  <c r="G197" i="11"/>
  <c r="E198" i="11"/>
  <c r="F198" i="11"/>
  <c r="G198" i="11"/>
  <c r="E199" i="11"/>
  <c r="F199" i="11"/>
  <c r="G199" i="11"/>
  <c r="E200" i="11"/>
  <c r="F200" i="11"/>
  <c r="G200" i="11"/>
  <c r="E201" i="11"/>
  <c r="F201" i="11"/>
  <c r="G201" i="11"/>
  <c r="E202" i="11"/>
  <c r="F202" i="11"/>
  <c r="G202" i="11"/>
  <c r="E203" i="11"/>
  <c r="F203" i="11"/>
  <c r="G203" i="11"/>
  <c r="E204" i="11"/>
  <c r="F204" i="11"/>
  <c r="G204" i="11"/>
  <c r="E205" i="11"/>
  <c r="F205" i="11"/>
  <c r="G205" i="11"/>
  <c r="E206" i="11"/>
  <c r="F206" i="11"/>
  <c r="G206" i="11"/>
  <c r="E207" i="11"/>
  <c r="F207" i="11"/>
  <c r="G207" i="11"/>
  <c r="E208" i="11"/>
  <c r="F208" i="11"/>
  <c r="G208" i="11"/>
  <c r="E209" i="11"/>
  <c r="F209" i="11"/>
  <c r="G209" i="11"/>
  <c r="E210" i="11"/>
  <c r="F210" i="11"/>
  <c r="G210" i="11"/>
  <c r="E211" i="11"/>
  <c r="F211" i="11"/>
  <c r="G211" i="11"/>
  <c r="E212" i="11"/>
  <c r="F212" i="11"/>
  <c r="G212" i="11"/>
  <c r="E213" i="11"/>
  <c r="F213" i="11"/>
  <c r="G213" i="11"/>
  <c r="E214" i="11"/>
  <c r="F214" i="11"/>
  <c r="G214" i="11"/>
  <c r="E215" i="11"/>
  <c r="F215" i="11"/>
  <c r="G215" i="11"/>
  <c r="E216" i="11"/>
  <c r="F216" i="11"/>
  <c r="G216" i="11"/>
  <c r="E217" i="11"/>
  <c r="F217" i="11"/>
  <c r="G217" i="11"/>
  <c r="E218" i="11"/>
  <c r="F218" i="11"/>
  <c r="G218" i="11"/>
  <c r="E219" i="11"/>
  <c r="F219" i="11"/>
  <c r="G219" i="11"/>
  <c r="E220" i="11"/>
  <c r="F220" i="11"/>
  <c r="G220" i="11"/>
  <c r="E221" i="11"/>
  <c r="F221" i="11"/>
  <c r="G221" i="11"/>
  <c r="E222" i="11"/>
  <c r="F222" i="11"/>
  <c r="G222" i="11"/>
  <c r="E223" i="11"/>
  <c r="F223" i="11"/>
  <c r="G223" i="11"/>
  <c r="E224" i="11"/>
  <c r="F224" i="11"/>
  <c r="G224" i="11"/>
  <c r="E225" i="11"/>
  <c r="F225" i="11"/>
  <c r="G225" i="11"/>
  <c r="E226" i="11"/>
  <c r="F226" i="11"/>
  <c r="G226" i="11"/>
  <c r="E227" i="11"/>
  <c r="F227" i="11"/>
  <c r="G227" i="11"/>
  <c r="E228" i="11"/>
  <c r="F228" i="11"/>
  <c r="G228" i="11"/>
  <c r="E229" i="11"/>
  <c r="F229" i="11"/>
  <c r="G229" i="11"/>
  <c r="E230" i="11"/>
  <c r="F230" i="11"/>
  <c r="G230" i="11"/>
  <c r="E231" i="11"/>
  <c r="F231" i="11"/>
  <c r="G231" i="11"/>
  <c r="E232" i="11"/>
  <c r="F232" i="11"/>
  <c r="G232" i="11"/>
  <c r="E233" i="11"/>
  <c r="F233" i="11"/>
  <c r="G233" i="11"/>
  <c r="E234" i="11"/>
  <c r="F234" i="11"/>
  <c r="G234" i="11"/>
  <c r="E235" i="11"/>
  <c r="F235" i="11"/>
  <c r="G235" i="11"/>
  <c r="E236" i="11"/>
  <c r="F236" i="11"/>
  <c r="G236" i="11"/>
  <c r="E237" i="11"/>
  <c r="F237" i="11"/>
  <c r="G237" i="11"/>
  <c r="E238" i="11"/>
  <c r="F238" i="11"/>
  <c r="G238" i="11"/>
  <c r="E239" i="11"/>
  <c r="F239" i="11"/>
  <c r="G239" i="11"/>
  <c r="E240" i="11"/>
  <c r="F240" i="11"/>
  <c r="G240" i="11"/>
  <c r="E241" i="11"/>
  <c r="F241" i="11"/>
  <c r="G241" i="11"/>
  <c r="E242" i="11"/>
  <c r="F242" i="11"/>
  <c r="G242" i="11"/>
  <c r="E243" i="11"/>
  <c r="F243" i="11"/>
  <c r="G243" i="11"/>
  <c r="E244" i="11"/>
  <c r="F244" i="11"/>
  <c r="G244" i="11"/>
  <c r="E245" i="11"/>
  <c r="F245" i="11"/>
  <c r="G245" i="11"/>
  <c r="E246" i="11"/>
  <c r="F246" i="11"/>
  <c r="G246" i="11"/>
  <c r="E247" i="11"/>
  <c r="F247" i="11"/>
  <c r="G247" i="11"/>
  <c r="E248" i="11"/>
  <c r="F248" i="11"/>
  <c r="G248" i="11"/>
  <c r="E249" i="11"/>
  <c r="F249" i="11"/>
  <c r="G249" i="11"/>
  <c r="E250" i="11"/>
  <c r="F250" i="11"/>
  <c r="G250" i="11"/>
  <c r="E251" i="11"/>
  <c r="F251" i="11"/>
  <c r="G251" i="11"/>
  <c r="E252" i="11"/>
  <c r="F252" i="11"/>
  <c r="G252" i="11"/>
  <c r="E253" i="11"/>
  <c r="F253" i="11"/>
  <c r="G253" i="11"/>
  <c r="E254" i="11"/>
  <c r="F254" i="11"/>
  <c r="G254" i="11"/>
  <c r="E255" i="11"/>
  <c r="F255" i="11"/>
  <c r="G255" i="11"/>
  <c r="E256" i="11"/>
  <c r="F256" i="11"/>
  <c r="G256" i="11"/>
  <c r="E257" i="11"/>
  <c r="F257" i="11"/>
  <c r="G257" i="11"/>
  <c r="E258" i="11"/>
  <c r="F258" i="11"/>
  <c r="G258" i="11"/>
  <c r="E259" i="11"/>
  <c r="F259" i="11"/>
  <c r="G259" i="11"/>
  <c r="E260" i="11"/>
  <c r="F260" i="11"/>
  <c r="G260" i="11"/>
  <c r="E261" i="11"/>
  <c r="F261" i="11"/>
  <c r="G261" i="11"/>
  <c r="E262" i="11"/>
  <c r="F262" i="11"/>
  <c r="G262" i="11"/>
  <c r="E263" i="11"/>
  <c r="F263" i="11"/>
  <c r="G263" i="11"/>
  <c r="E264" i="11"/>
  <c r="F264" i="11"/>
  <c r="G264" i="11"/>
  <c r="E265" i="11"/>
  <c r="F265" i="11"/>
  <c r="G265" i="11"/>
  <c r="E266" i="11"/>
  <c r="F266" i="11"/>
  <c r="G266" i="11"/>
  <c r="E267" i="11"/>
  <c r="F267" i="11"/>
  <c r="G267" i="11"/>
  <c r="E268" i="11"/>
  <c r="F268" i="11"/>
  <c r="G268" i="11"/>
  <c r="E269" i="11"/>
  <c r="F269" i="11"/>
  <c r="G269" i="11"/>
  <c r="E270" i="11"/>
  <c r="F270" i="11"/>
  <c r="G270" i="11"/>
  <c r="E271" i="11"/>
  <c r="F271" i="11"/>
  <c r="G271" i="11"/>
  <c r="E272" i="11"/>
  <c r="F272" i="11"/>
  <c r="G272" i="11"/>
  <c r="E273" i="11"/>
  <c r="F273" i="11"/>
  <c r="G273" i="11"/>
  <c r="E274" i="11"/>
  <c r="F274" i="11"/>
  <c r="G274" i="11"/>
  <c r="E275" i="11"/>
  <c r="F275" i="11"/>
  <c r="G275" i="11"/>
  <c r="E276" i="11"/>
  <c r="F276" i="11"/>
  <c r="G276" i="11"/>
  <c r="E277" i="11"/>
  <c r="F277" i="11"/>
  <c r="G277" i="11"/>
  <c r="E278" i="11"/>
  <c r="F278" i="11"/>
  <c r="G278" i="11"/>
  <c r="E279" i="11"/>
  <c r="F279" i="11"/>
  <c r="G279" i="11"/>
  <c r="E280" i="11"/>
  <c r="F280" i="11"/>
  <c r="G280" i="11"/>
  <c r="E281" i="11"/>
  <c r="F281" i="11"/>
  <c r="G281" i="11"/>
  <c r="E282" i="11"/>
  <c r="F282" i="11"/>
  <c r="G282" i="11"/>
  <c r="E283" i="11"/>
  <c r="F283" i="11"/>
  <c r="G283" i="11"/>
  <c r="E284" i="11"/>
  <c r="F284" i="11"/>
  <c r="G284" i="11"/>
  <c r="E285" i="11"/>
  <c r="F285" i="11"/>
  <c r="G285" i="11"/>
  <c r="E286" i="11"/>
  <c r="F286" i="11"/>
  <c r="G286" i="11"/>
  <c r="E287" i="11"/>
  <c r="F287" i="11"/>
  <c r="G287" i="11"/>
  <c r="E288" i="11"/>
  <c r="F288" i="11"/>
  <c r="G288" i="11"/>
  <c r="E289" i="11"/>
  <c r="F289" i="11"/>
  <c r="G289" i="11"/>
  <c r="E290" i="11"/>
  <c r="F290" i="11"/>
  <c r="G290" i="11"/>
  <c r="E291" i="11"/>
  <c r="F291" i="11"/>
  <c r="G291" i="11"/>
  <c r="E292" i="11"/>
  <c r="F292" i="11"/>
  <c r="G292" i="11"/>
  <c r="E293" i="11"/>
  <c r="F293" i="11"/>
  <c r="G293" i="11"/>
  <c r="E294" i="11"/>
  <c r="F294" i="11"/>
  <c r="G294" i="11"/>
  <c r="E295" i="11"/>
  <c r="F295" i="11"/>
  <c r="G295" i="11"/>
  <c r="E296" i="11"/>
  <c r="F296" i="11"/>
  <c r="G296" i="11"/>
  <c r="E297" i="11"/>
  <c r="F297" i="11"/>
  <c r="G297" i="11"/>
  <c r="E298" i="11"/>
  <c r="F298" i="11"/>
  <c r="G298" i="11"/>
  <c r="E299" i="11"/>
  <c r="F299" i="11"/>
  <c r="G299" i="11"/>
  <c r="E300" i="11"/>
  <c r="F300" i="11"/>
  <c r="G300" i="11"/>
  <c r="E301" i="11"/>
  <c r="F301" i="11"/>
  <c r="G301" i="11"/>
  <c r="E302" i="11"/>
  <c r="F302" i="11"/>
  <c r="G302" i="11"/>
  <c r="E303" i="11"/>
  <c r="F303" i="11"/>
  <c r="G303" i="11"/>
  <c r="E304" i="11"/>
  <c r="F304" i="11"/>
  <c r="G304" i="11"/>
  <c r="E305" i="11"/>
  <c r="F305" i="11"/>
  <c r="G305" i="11"/>
  <c r="E306" i="11"/>
  <c r="F306" i="11"/>
  <c r="G306" i="11"/>
  <c r="E307" i="11"/>
  <c r="F307" i="11"/>
  <c r="G307" i="11"/>
  <c r="E308" i="11"/>
  <c r="F308" i="11"/>
  <c r="G308" i="11"/>
  <c r="E309" i="11"/>
  <c r="F309" i="11"/>
  <c r="G309" i="11"/>
  <c r="E310" i="11"/>
  <c r="F310" i="11"/>
  <c r="G310" i="11"/>
  <c r="E311" i="11"/>
  <c r="F311" i="11"/>
  <c r="G311" i="11"/>
  <c r="E312" i="11"/>
  <c r="F312" i="11"/>
  <c r="G312" i="11"/>
  <c r="E313" i="11"/>
  <c r="F313" i="11"/>
  <c r="G313" i="11"/>
  <c r="E314" i="11"/>
  <c r="F314" i="11"/>
  <c r="G314" i="11"/>
  <c r="E315" i="11"/>
  <c r="F315" i="11"/>
  <c r="G315" i="11"/>
  <c r="E316" i="11"/>
  <c r="F316" i="11"/>
  <c r="G316" i="11"/>
  <c r="E317" i="11"/>
  <c r="F317" i="11"/>
  <c r="G317" i="11"/>
  <c r="E318" i="11"/>
  <c r="F318" i="11"/>
  <c r="G318" i="11"/>
  <c r="E319" i="11"/>
  <c r="F319" i="11"/>
  <c r="G319" i="11"/>
  <c r="E320" i="11"/>
  <c r="F320" i="11"/>
  <c r="G320" i="11"/>
  <c r="E321" i="11"/>
  <c r="F321" i="11"/>
  <c r="G321" i="11"/>
  <c r="E322" i="11"/>
  <c r="F322" i="11"/>
  <c r="G322" i="11"/>
  <c r="E323" i="11"/>
  <c r="F323" i="11"/>
  <c r="G323" i="11"/>
  <c r="E324" i="11"/>
  <c r="F324" i="11"/>
  <c r="G324" i="11"/>
  <c r="E325" i="11"/>
  <c r="F325" i="11"/>
  <c r="G325" i="11"/>
  <c r="E326" i="11"/>
  <c r="F326" i="11"/>
  <c r="G326" i="11"/>
  <c r="E327" i="11"/>
  <c r="F327" i="11"/>
  <c r="G327" i="11"/>
  <c r="E328" i="11"/>
  <c r="F328" i="11"/>
  <c r="G328" i="11"/>
  <c r="E329" i="11"/>
  <c r="F329" i="11"/>
  <c r="G329" i="11"/>
  <c r="E330" i="11"/>
  <c r="F330" i="11"/>
  <c r="G330" i="11"/>
  <c r="E331" i="11"/>
  <c r="F331" i="11"/>
  <c r="G331" i="11"/>
  <c r="E332" i="11"/>
  <c r="F332" i="11"/>
  <c r="G332" i="11"/>
  <c r="E333" i="11"/>
  <c r="F333" i="11"/>
  <c r="G333" i="11"/>
  <c r="E334" i="11"/>
  <c r="F334" i="11"/>
  <c r="G334" i="11"/>
  <c r="E335" i="11"/>
  <c r="F335" i="11"/>
  <c r="G335" i="11"/>
  <c r="E336" i="11"/>
  <c r="F336" i="11"/>
  <c r="G336" i="11"/>
  <c r="E337" i="11"/>
  <c r="F337" i="11"/>
  <c r="G337" i="11"/>
  <c r="E338" i="11"/>
  <c r="F338" i="11"/>
  <c r="G338" i="11"/>
  <c r="E339" i="11"/>
  <c r="F339" i="11"/>
  <c r="G339" i="11"/>
  <c r="E340" i="11"/>
  <c r="F340" i="11"/>
  <c r="G340" i="11"/>
  <c r="E341" i="11"/>
  <c r="F341" i="11"/>
  <c r="G341" i="11"/>
  <c r="E342" i="11"/>
  <c r="F342" i="11"/>
  <c r="G342" i="11"/>
  <c r="E343" i="11"/>
  <c r="F343" i="11"/>
  <c r="G343" i="11"/>
  <c r="E344" i="11"/>
  <c r="F344" i="11"/>
  <c r="G344" i="11"/>
  <c r="E345" i="11"/>
  <c r="F345" i="11"/>
  <c r="G345" i="11"/>
  <c r="E346" i="11"/>
  <c r="F346" i="11"/>
  <c r="G346" i="11"/>
  <c r="E347" i="11"/>
  <c r="F347" i="11"/>
  <c r="G347" i="11"/>
  <c r="E348" i="11"/>
  <c r="F348" i="11"/>
  <c r="G348" i="11"/>
  <c r="E349" i="11"/>
  <c r="F349" i="11"/>
  <c r="G349" i="11"/>
  <c r="E350" i="11"/>
  <c r="F350" i="11"/>
  <c r="G350" i="11"/>
  <c r="E351" i="11"/>
  <c r="F351" i="11"/>
  <c r="G351" i="11"/>
  <c r="E352" i="11"/>
  <c r="F352" i="11"/>
  <c r="G352" i="11"/>
  <c r="E353" i="11"/>
  <c r="F353" i="11"/>
  <c r="G353" i="11"/>
  <c r="E354" i="11"/>
  <c r="F354" i="11"/>
  <c r="G354" i="11"/>
  <c r="E355" i="11"/>
  <c r="F355" i="11"/>
  <c r="G355" i="11"/>
  <c r="E356" i="11"/>
  <c r="F356" i="11"/>
  <c r="G356" i="11"/>
  <c r="E357" i="11"/>
  <c r="F357" i="11"/>
  <c r="G357" i="11"/>
  <c r="E358" i="11"/>
  <c r="F358" i="11"/>
  <c r="G358" i="11"/>
  <c r="E359" i="11"/>
  <c r="F359" i="11"/>
  <c r="G359" i="11"/>
  <c r="E360" i="11"/>
  <c r="F360" i="11"/>
  <c r="G360" i="11"/>
  <c r="E361" i="11"/>
  <c r="F361" i="11"/>
  <c r="G361" i="11"/>
  <c r="E362" i="11"/>
  <c r="F362" i="11"/>
  <c r="G362" i="11"/>
  <c r="E363" i="11"/>
  <c r="F363" i="11"/>
  <c r="G363" i="11"/>
  <c r="E364" i="11"/>
  <c r="F364" i="11"/>
  <c r="G364" i="11"/>
  <c r="E365" i="11"/>
  <c r="F365" i="11"/>
  <c r="G365" i="11"/>
  <c r="E366" i="11"/>
  <c r="F366" i="11"/>
  <c r="G366" i="11"/>
  <c r="E367" i="11"/>
  <c r="F367" i="11"/>
  <c r="G367" i="11"/>
  <c r="E368" i="11"/>
  <c r="F368" i="11"/>
  <c r="G368" i="11"/>
  <c r="E369" i="11"/>
  <c r="F369" i="11"/>
  <c r="G369" i="11"/>
  <c r="E370" i="11"/>
  <c r="F370" i="11"/>
  <c r="G370" i="11"/>
  <c r="E371" i="11"/>
  <c r="F371" i="11"/>
  <c r="G371" i="11"/>
  <c r="E372" i="11"/>
  <c r="F372" i="11"/>
  <c r="G372" i="11"/>
  <c r="E373" i="11"/>
  <c r="F373" i="11"/>
  <c r="G373" i="11"/>
  <c r="E374" i="11"/>
  <c r="F374" i="11"/>
  <c r="G374" i="11"/>
  <c r="E375" i="11"/>
  <c r="F375" i="11"/>
  <c r="G375" i="11"/>
  <c r="E376" i="11"/>
  <c r="F376" i="11"/>
  <c r="G376" i="11"/>
  <c r="E377" i="11"/>
  <c r="F377" i="11"/>
  <c r="G377" i="11"/>
  <c r="E378" i="11"/>
  <c r="F378" i="11"/>
  <c r="G378" i="11"/>
  <c r="E379" i="11"/>
  <c r="F379" i="11"/>
  <c r="G379" i="11"/>
  <c r="E380" i="11"/>
  <c r="F380" i="11"/>
  <c r="G380" i="11"/>
  <c r="E381" i="11"/>
  <c r="F381" i="11"/>
  <c r="G381" i="11"/>
  <c r="E382" i="11"/>
  <c r="F382" i="11"/>
  <c r="G382" i="11"/>
  <c r="E383" i="11"/>
  <c r="F383" i="11"/>
  <c r="G383" i="11"/>
  <c r="E384" i="11"/>
  <c r="F384" i="11"/>
  <c r="G384" i="11"/>
  <c r="E385" i="11"/>
  <c r="F385" i="11"/>
  <c r="G385" i="11"/>
  <c r="E386" i="11"/>
  <c r="F386" i="11"/>
  <c r="G386" i="11"/>
  <c r="E387" i="11"/>
  <c r="F387" i="11"/>
  <c r="G387" i="11"/>
  <c r="E388" i="11"/>
  <c r="F388" i="11"/>
  <c r="G388" i="11"/>
  <c r="E389" i="11"/>
  <c r="F389" i="11"/>
  <c r="G389" i="11"/>
  <c r="E390" i="11"/>
  <c r="F390" i="11"/>
  <c r="G390" i="11"/>
  <c r="E391" i="11"/>
  <c r="F391" i="11"/>
  <c r="G391" i="11"/>
  <c r="E392" i="11"/>
  <c r="F392" i="11"/>
  <c r="G392" i="11"/>
  <c r="E393" i="11"/>
  <c r="F393" i="11"/>
  <c r="G393" i="11"/>
  <c r="E394" i="11"/>
  <c r="F394" i="11"/>
  <c r="G394" i="11"/>
  <c r="E395" i="11"/>
  <c r="F395" i="11"/>
  <c r="G395" i="11"/>
  <c r="E396" i="11"/>
  <c r="F396" i="11"/>
  <c r="G396" i="11"/>
  <c r="E397" i="11"/>
  <c r="F397" i="11"/>
  <c r="G397" i="11"/>
  <c r="E398" i="11"/>
  <c r="F398" i="11"/>
  <c r="G398" i="11"/>
  <c r="E399" i="11"/>
  <c r="F399" i="11"/>
  <c r="G399" i="11"/>
  <c r="E400" i="11"/>
  <c r="F400" i="11"/>
  <c r="G400" i="11"/>
  <c r="E401" i="11"/>
  <c r="F401" i="11"/>
  <c r="G401" i="11"/>
  <c r="E402" i="11"/>
  <c r="F402" i="11"/>
  <c r="G402" i="11"/>
  <c r="E403" i="11"/>
  <c r="F403" i="11"/>
  <c r="G403" i="11"/>
  <c r="E404" i="11"/>
  <c r="F404" i="11"/>
  <c r="G404" i="11"/>
  <c r="E405" i="11"/>
  <c r="F405" i="11"/>
  <c r="G405" i="11"/>
  <c r="E406" i="11"/>
  <c r="F406" i="11"/>
  <c r="G406" i="11"/>
  <c r="E407" i="11"/>
  <c r="F407" i="11"/>
  <c r="G407" i="11"/>
  <c r="E408" i="11"/>
  <c r="F408" i="11"/>
  <c r="G408" i="11"/>
  <c r="E409" i="11"/>
  <c r="F409" i="11"/>
  <c r="G409" i="11"/>
  <c r="E410" i="11"/>
  <c r="F410" i="11"/>
  <c r="G410" i="11"/>
  <c r="E411" i="11"/>
  <c r="F411" i="11"/>
  <c r="G411" i="11"/>
  <c r="E412" i="11"/>
  <c r="F412" i="11"/>
  <c r="G412" i="11"/>
  <c r="E413" i="11"/>
  <c r="F413" i="11"/>
  <c r="G413" i="11"/>
  <c r="E414" i="11"/>
  <c r="F414" i="11"/>
  <c r="G414" i="11"/>
  <c r="E415" i="11"/>
  <c r="F415" i="11"/>
  <c r="G415" i="11"/>
  <c r="E416" i="11"/>
  <c r="F416" i="11"/>
  <c r="G416" i="11"/>
  <c r="E417" i="11"/>
  <c r="F417" i="11"/>
  <c r="G417" i="11"/>
  <c r="E418" i="11"/>
  <c r="F418" i="11"/>
  <c r="G418" i="11"/>
  <c r="E419" i="11"/>
  <c r="F419" i="11"/>
  <c r="G419" i="11"/>
  <c r="E420" i="11"/>
  <c r="F420" i="11"/>
  <c r="G420" i="11"/>
  <c r="E421" i="11"/>
  <c r="F421" i="11"/>
  <c r="G421" i="11"/>
  <c r="E422" i="11"/>
  <c r="F422" i="11"/>
  <c r="G422" i="11"/>
  <c r="E423" i="11"/>
  <c r="F423" i="11"/>
  <c r="G423" i="11"/>
  <c r="E424" i="11"/>
  <c r="F424" i="11"/>
  <c r="G424" i="11"/>
  <c r="E425" i="11"/>
  <c r="F425" i="11"/>
  <c r="G425" i="11"/>
  <c r="E426" i="11"/>
  <c r="F426" i="11"/>
  <c r="G426" i="11"/>
  <c r="E427" i="11"/>
  <c r="F427" i="11"/>
  <c r="G427" i="11"/>
  <c r="E428" i="11"/>
  <c r="F428" i="11"/>
  <c r="G428" i="11"/>
  <c r="E429" i="11"/>
  <c r="F429" i="11"/>
  <c r="G429" i="11"/>
  <c r="E430" i="11"/>
  <c r="F430" i="11"/>
  <c r="G430" i="11"/>
  <c r="E431" i="11"/>
  <c r="F431" i="11"/>
  <c r="G431" i="11"/>
  <c r="E432" i="11"/>
  <c r="F432" i="11"/>
  <c r="G432" i="11"/>
  <c r="E433" i="11"/>
  <c r="F433" i="11"/>
  <c r="G433" i="11"/>
  <c r="E434" i="11"/>
  <c r="F434" i="11"/>
  <c r="G434" i="11"/>
  <c r="E435" i="11"/>
  <c r="F435" i="11"/>
  <c r="G435" i="11"/>
  <c r="E436" i="11"/>
  <c r="F436" i="11"/>
  <c r="G436" i="11"/>
  <c r="E437" i="11"/>
  <c r="F437" i="11"/>
  <c r="G437" i="11"/>
  <c r="E438" i="11"/>
  <c r="F438" i="11"/>
  <c r="G438" i="11"/>
  <c r="E439" i="11"/>
  <c r="F439" i="11"/>
  <c r="G439" i="11"/>
  <c r="E440" i="11"/>
  <c r="F440" i="11"/>
  <c r="G440" i="11"/>
  <c r="E441" i="11"/>
  <c r="F441" i="11"/>
  <c r="G441" i="11"/>
  <c r="E442" i="11"/>
  <c r="F442" i="11"/>
  <c r="G442" i="11"/>
  <c r="E443" i="11"/>
  <c r="F443" i="11"/>
  <c r="G443" i="11"/>
  <c r="E444" i="11"/>
  <c r="F444" i="11"/>
  <c r="G444" i="11"/>
  <c r="E445" i="11"/>
  <c r="F445" i="11"/>
  <c r="G445" i="11"/>
  <c r="E446" i="11"/>
  <c r="F446" i="11"/>
  <c r="G446" i="11"/>
  <c r="E447" i="11"/>
  <c r="F447" i="11"/>
  <c r="G447" i="11"/>
  <c r="E448" i="11"/>
  <c r="F448" i="11"/>
  <c r="G448" i="11"/>
  <c r="E449" i="11"/>
  <c r="F449" i="11"/>
  <c r="G449" i="11"/>
  <c r="E450" i="11"/>
  <c r="F450" i="11"/>
  <c r="G450" i="11"/>
  <c r="E451" i="11"/>
  <c r="F451" i="11"/>
  <c r="G451" i="11"/>
  <c r="E452" i="11"/>
  <c r="F452" i="11"/>
  <c r="G452" i="11"/>
  <c r="E453" i="11"/>
  <c r="F453" i="11"/>
  <c r="G453" i="11"/>
  <c r="E454" i="11"/>
  <c r="F454" i="11"/>
  <c r="G454" i="11"/>
  <c r="E455" i="11"/>
  <c r="F455" i="11"/>
  <c r="G455" i="11"/>
  <c r="E456" i="11"/>
  <c r="F456" i="11"/>
  <c r="G456" i="11"/>
  <c r="E457" i="11"/>
  <c r="F457" i="11"/>
  <c r="G457" i="11"/>
  <c r="E458" i="11"/>
  <c r="F458" i="11"/>
  <c r="G458" i="11"/>
  <c r="E459" i="11"/>
  <c r="F459" i="11"/>
  <c r="G459" i="11"/>
  <c r="E460" i="11"/>
  <c r="F460" i="11"/>
  <c r="G460" i="11"/>
  <c r="E461" i="11"/>
  <c r="F461" i="11"/>
  <c r="G461" i="11"/>
  <c r="E462" i="11"/>
  <c r="F462" i="11"/>
  <c r="G462" i="11"/>
  <c r="E463" i="11"/>
  <c r="F463" i="11"/>
  <c r="G463" i="11"/>
  <c r="E464" i="11"/>
  <c r="F464" i="11"/>
  <c r="G464" i="11"/>
  <c r="E465" i="11"/>
  <c r="F465" i="11"/>
  <c r="G465" i="11"/>
  <c r="E466" i="11"/>
  <c r="F466" i="11"/>
  <c r="G466" i="11"/>
  <c r="E467" i="11"/>
  <c r="F467" i="11"/>
  <c r="G467" i="11"/>
  <c r="E468" i="11"/>
  <c r="F468" i="11"/>
  <c r="G468" i="11"/>
  <c r="E469" i="11"/>
  <c r="F469" i="11"/>
  <c r="G469" i="11"/>
  <c r="E470" i="11"/>
  <c r="F470" i="11"/>
  <c r="G470" i="11"/>
  <c r="E471" i="11"/>
  <c r="F471" i="11"/>
  <c r="G471" i="11"/>
  <c r="E472" i="11"/>
  <c r="F472" i="11"/>
  <c r="G472" i="11"/>
  <c r="E473" i="11"/>
  <c r="F473" i="11"/>
  <c r="G473" i="11"/>
  <c r="E474" i="11"/>
  <c r="F474" i="11"/>
  <c r="G474" i="11"/>
  <c r="E475" i="11"/>
  <c r="F475" i="11"/>
  <c r="G475" i="11"/>
  <c r="E476" i="11"/>
  <c r="F476" i="11"/>
  <c r="G476" i="11"/>
  <c r="E477" i="11"/>
  <c r="F477" i="11"/>
  <c r="G477" i="11"/>
  <c r="E478" i="11"/>
  <c r="F478" i="11"/>
  <c r="G478" i="11"/>
  <c r="E479" i="11"/>
  <c r="F479" i="11"/>
  <c r="G479" i="11"/>
  <c r="E480" i="11"/>
  <c r="F480" i="11"/>
  <c r="G480" i="11"/>
  <c r="E481" i="11"/>
  <c r="F481" i="11"/>
  <c r="G481" i="11"/>
  <c r="E482" i="11"/>
  <c r="F482" i="11"/>
  <c r="G482" i="11"/>
  <c r="E483" i="11"/>
  <c r="F483" i="11"/>
  <c r="G483" i="11"/>
  <c r="E484" i="11"/>
  <c r="F484" i="11"/>
  <c r="G484" i="11"/>
  <c r="E485" i="11"/>
  <c r="F485" i="11"/>
  <c r="G485" i="11"/>
  <c r="E486" i="11"/>
  <c r="F486" i="11"/>
  <c r="G486" i="11"/>
  <c r="E487" i="11"/>
  <c r="F487" i="11"/>
  <c r="G487" i="11"/>
  <c r="E488" i="11"/>
  <c r="F488" i="11"/>
  <c r="G488" i="11"/>
  <c r="E489" i="11"/>
  <c r="F489" i="11"/>
  <c r="G489" i="11"/>
  <c r="E490" i="11"/>
  <c r="F490" i="11"/>
  <c r="G490" i="11"/>
  <c r="E491" i="11"/>
  <c r="F491" i="11"/>
  <c r="G491" i="11"/>
  <c r="E492" i="11"/>
  <c r="F492" i="11"/>
  <c r="G492" i="11"/>
  <c r="E493" i="11"/>
  <c r="F493" i="11"/>
  <c r="G493" i="11"/>
  <c r="E494" i="11"/>
  <c r="F494" i="11"/>
  <c r="G494" i="11"/>
  <c r="E495" i="11"/>
  <c r="F495" i="11"/>
  <c r="G495" i="11"/>
  <c r="E496" i="11"/>
  <c r="F496" i="11"/>
  <c r="G496" i="11"/>
  <c r="E497" i="11"/>
  <c r="F497" i="11"/>
  <c r="G497" i="11"/>
  <c r="E498" i="11"/>
  <c r="F498" i="11"/>
  <c r="G498" i="11"/>
  <c r="E499" i="11"/>
  <c r="F499" i="11"/>
  <c r="G499" i="11"/>
  <c r="E500" i="11"/>
  <c r="F500" i="11"/>
  <c r="G500" i="11"/>
  <c r="E501" i="11"/>
  <c r="F501" i="11"/>
  <c r="G501" i="11"/>
  <c r="E502" i="11"/>
  <c r="F502" i="11"/>
  <c r="G502" i="11"/>
  <c r="E503" i="11"/>
  <c r="F503" i="11"/>
  <c r="G503" i="11"/>
  <c r="E504" i="11"/>
  <c r="F504" i="11"/>
  <c r="G504" i="11"/>
  <c r="E505" i="11"/>
  <c r="F505" i="11"/>
  <c r="G505" i="11"/>
  <c r="E506" i="11"/>
  <c r="F506" i="11"/>
  <c r="G506" i="11"/>
  <c r="E507" i="11"/>
  <c r="F507" i="11"/>
  <c r="G507" i="11"/>
  <c r="E508" i="11"/>
  <c r="F508" i="11"/>
  <c r="G508" i="11"/>
  <c r="E509" i="11"/>
  <c r="F509" i="11"/>
  <c r="G509" i="11"/>
  <c r="E510" i="11"/>
  <c r="F510" i="11"/>
  <c r="G510" i="11"/>
  <c r="E511" i="11"/>
  <c r="F511" i="11"/>
  <c r="G511" i="11"/>
  <c r="E512" i="11"/>
  <c r="F512" i="11"/>
  <c r="G512" i="11"/>
  <c r="E513" i="11"/>
  <c r="F513" i="11"/>
  <c r="G513" i="11"/>
  <c r="E514" i="11"/>
  <c r="F514" i="11"/>
  <c r="G514" i="11"/>
  <c r="E515" i="11"/>
  <c r="F515" i="11"/>
  <c r="G515" i="11"/>
  <c r="E516" i="11"/>
  <c r="F516" i="11"/>
  <c r="G516" i="11"/>
  <c r="E517" i="11"/>
  <c r="F517" i="11"/>
  <c r="G517" i="11"/>
  <c r="E518" i="11"/>
  <c r="F518" i="11"/>
  <c r="G518" i="11"/>
  <c r="E519" i="11"/>
  <c r="F519" i="11"/>
  <c r="G519" i="11"/>
  <c r="E520" i="11"/>
  <c r="F520" i="11"/>
  <c r="G520" i="11"/>
  <c r="E521" i="11"/>
  <c r="F521" i="11"/>
  <c r="G521" i="11"/>
  <c r="E522" i="11"/>
  <c r="F522" i="11"/>
  <c r="G522" i="11"/>
  <c r="E523" i="11"/>
  <c r="F523" i="11"/>
  <c r="G523" i="11"/>
  <c r="E524" i="11"/>
  <c r="F524" i="11"/>
  <c r="G524" i="11"/>
  <c r="E525" i="11"/>
  <c r="F525" i="11"/>
  <c r="G525" i="11"/>
  <c r="E526" i="11"/>
  <c r="F526" i="11"/>
  <c r="G526" i="11"/>
  <c r="E527" i="11"/>
  <c r="F527" i="11"/>
  <c r="G527" i="11"/>
  <c r="E528" i="11"/>
  <c r="F528" i="11"/>
  <c r="G528" i="11"/>
  <c r="E529" i="11"/>
  <c r="F529" i="11"/>
  <c r="G529" i="11"/>
  <c r="E530" i="11"/>
  <c r="F530" i="11"/>
  <c r="G530" i="11"/>
  <c r="E531" i="11"/>
  <c r="F531" i="11"/>
  <c r="G531" i="11"/>
  <c r="E532" i="11"/>
  <c r="F532" i="11"/>
  <c r="G532" i="11"/>
  <c r="E533" i="11"/>
  <c r="F533" i="11"/>
  <c r="G533" i="11"/>
  <c r="E534" i="11"/>
  <c r="F534" i="11"/>
  <c r="G534" i="11"/>
  <c r="E535" i="11"/>
  <c r="F535" i="11"/>
  <c r="G535" i="11"/>
  <c r="E536" i="11"/>
  <c r="F536" i="11"/>
  <c r="G536" i="11"/>
  <c r="E537" i="11"/>
  <c r="F537" i="11"/>
  <c r="G537" i="11"/>
  <c r="E538" i="11"/>
  <c r="F538" i="11"/>
  <c r="G538" i="11"/>
  <c r="E539" i="11"/>
  <c r="F539" i="11"/>
  <c r="G539" i="11"/>
  <c r="E540" i="11"/>
  <c r="F540" i="11"/>
  <c r="G540" i="11"/>
  <c r="E541" i="11"/>
  <c r="F541" i="11"/>
  <c r="G541" i="11"/>
  <c r="E542" i="11"/>
  <c r="F542" i="11"/>
  <c r="G542" i="11"/>
  <c r="E543" i="11"/>
  <c r="F543" i="11"/>
  <c r="G543" i="11"/>
  <c r="E544" i="11"/>
  <c r="F544" i="11"/>
  <c r="G544" i="11"/>
  <c r="E545" i="11"/>
  <c r="F545" i="11"/>
  <c r="G545" i="11"/>
  <c r="E546" i="11"/>
  <c r="F546" i="11"/>
  <c r="G546" i="11"/>
  <c r="E547" i="11"/>
  <c r="F547" i="11"/>
  <c r="G547" i="11"/>
  <c r="E548" i="11"/>
  <c r="F548" i="11"/>
  <c r="G548" i="11"/>
  <c r="E549" i="11"/>
  <c r="F549" i="11"/>
  <c r="G549" i="11"/>
  <c r="E550" i="11"/>
  <c r="F550" i="11"/>
  <c r="G550" i="11"/>
  <c r="E551" i="11"/>
  <c r="F551" i="11"/>
  <c r="G551" i="11"/>
  <c r="E552" i="11"/>
  <c r="F552" i="11"/>
  <c r="G552" i="11"/>
  <c r="E553" i="11"/>
  <c r="F553" i="11"/>
  <c r="G553" i="11"/>
  <c r="E554" i="11"/>
  <c r="F554" i="11"/>
  <c r="G554" i="11"/>
  <c r="E555" i="11"/>
  <c r="F555" i="11"/>
  <c r="G555" i="11"/>
  <c r="E556" i="11"/>
  <c r="F556" i="11"/>
  <c r="G556" i="11"/>
  <c r="E557" i="11"/>
  <c r="F557" i="11"/>
  <c r="G557" i="11"/>
  <c r="E558" i="11"/>
  <c r="F558" i="11"/>
  <c r="G558" i="11"/>
  <c r="E559" i="11"/>
  <c r="F559" i="11"/>
  <c r="G559" i="11"/>
  <c r="E560" i="11"/>
  <c r="F560" i="11"/>
  <c r="G560" i="11"/>
  <c r="E561" i="11"/>
  <c r="F561" i="11"/>
  <c r="G561" i="11"/>
  <c r="E562" i="11"/>
  <c r="F562" i="11"/>
  <c r="G562" i="11"/>
  <c r="E563" i="11"/>
  <c r="F563" i="11"/>
  <c r="G563" i="11"/>
  <c r="E564" i="11"/>
  <c r="F564" i="11"/>
  <c r="G564" i="11"/>
  <c r="E565" i="11"/>
  <c r="F565" i="11"/>
  <c r="G565" i="11"/>
  <c r="E566" i="11"/>
  <c r="F566" i="11"/>
  <c r="G566" i="11"/>
  <c r="E567" i="11"/>
  <c r="F567" i="11"/>
  <c r="G567" i="11"/>
  <c r="E568" i="11"/>
  <c r="F568" i="11"/>
  <c r="G568" i="11"/>
  <c r="E569" i="11"/>
  <c r="F569" i="11"/>
  <c r="G569" i="11"/>
  <c r="E570" i="11"/>
  <c r="F570" i="11"/>
  <c r="G570" i="11"/>
  <c r="E571" i="11"/>
  <c r="F571" i="11"/>
  <c r="G571" i="11"/>
  <c r="E572" i="11"/>
  <c r="F572" i="11"/>
  <c r="G572" i="11"/>
  <c r="E573" i="11"/>
  <c r="F573" i="11"/>
  <c r="G573" i="11"/>
  <c r="E574" i="11"/>
  <c r="F574" i="11"/>
  <c r="G574" i="11"/>
  <c r="E575" i="11"/>
  <c r="F575" i="11"/>
  <c r="G575" i="11"/>
  <c r="E576" i="11"/>
  <c r="F576" i="11"/>
  <c r="G576" i="11"/>
  <c r="E577" i="11"/>
  <c r="F577" i="11"/>
  <c r="G577" i="11"/>
  <c r="E578" i="11"/>
  <c r="F578" i="11"/>
  <c r="G578" i="11"/>
  <c r="E579" i="11"/>
  <c r="F579" i="11"/>
  <c r="G579" i="11"/>
  <c r="E580" i="11"/>
  <c r="F580" i="11"/>
  <c r="G580" i="11"/>
  <c r="E581" i="11"/>
  <c r="F581" i="11"/>
  <c r="G581" i="11"/>
  <c r="E582" i="11"/>
  <c r="F582" i="11"/>
  <c r="G582" i="11"/>
  <c r="E583" i="11"/>
  <c r="F583" i="11"/>
  <c r="G583" i="11"/>
  <c r="E584" i="11"/>
  <c r="F584" i="11"/>
  <c r="G584" i="11"/>
  <c r="E585" i="11"/>
  <c r="F585" i="11"/>
  <c r="G585" i="11"/>
  <c r="E586" i="11"/>
  <c r="F586" i="11"/>
  <c r="G586" i="11"/>
  <c r="E587" i="11"/>
  <c r="F587" i="11"/>
  <c r="G587" i="11"/>
  <c r="E588" i="11"/>
  <c r="F588" i="11"/>
  <c r="G588" i="11"/>
  <c r="E589" i="11"/>
  <c r="F589" i="11"/>
  <c r="G589" i="11"/>
  <c r="E590" i="11"/>
  <c r="F590" i="11"/>
  <c r="G590" i="11"/>
  <c r="E591" i="11"/>
  <c r="F591" i="11"/>
  <c r="G591" i="11"/>
  <c r="E592" i="11"/>
  <c r="F592" i="11"/>
  <c r="G592" i="11"/>
  <c r="E593" i="11"/>
  <c r="F593" i="11"/>
  <c r="G593" i="11"/>
  <c r="E594" i="11"/>
  <c r="F594" i="11"/>
  <c r="G594" i="11"/>
  <c r="E595" i="11"/>
  <c r="F595" i="11"/>
  <c r="G595" i="11"/>
  <c r="E596" i="11"/>
  <c r="F596" i="11"/>
  <c r="G596" i="11"/>
  <c r="E597" i="11"/>
  <c r="F597" i="11"/>
  <c r="G597" i="11"/>
  <c r="E598" i="11"/>
  <c r="F598" i="11"/>
  <c r="G598" i="11"/>
  <c r="E599" i="11"/>
  <c r="F599" i="11"/>
  <c r="G599" i="11"/>
  <c r="E600" i="11"/>
  <c r="F600" i="11"/>
  <c r="G600" i="11"/>
  <c r="E601" i="11"/>
  <c r="F601" i="11"/>
  <c r="G601" i="11"/>
  <c r="E602" i="11"/>
  <c r="F602" i="11"/>
  <c r="G602" i="11"/>
  <c r="E603" i="11"/>
  <c r="F603" i="11"/>
  <c r="G603" i="11"/>
  <c r="E604" i="11"/>
  <c r="F604" i="11"/>
  <c r="G604" i="11"/>
  <c r="E605" i="11"/>
  <c r="F605" i="11"/>
  <c r="G605" i="11"/>
  <c r="E606" i="11"/>
  <c r="F606" i="11"/>
  <c r="G606" i="11"/>
  <c r="E607" i="11"/>
  <c r="F607" i="11"/>
  <c r="G607" i="11"/>
  <c r="E608" i="11"/>
  <c r="F608" i="11"/>
  <c r="G608" i="11"/>
  <c r="E609" i="11"/>
  <c r="F609" i="11"/>
  <c r="G609" i="11"/>
  <c r="E610" i="11"/>
  <c r="F610" i="11"/>
  <c r="G610" i="11"/>
  <c r="E611" i="11"/>
  <c r="F611" i="11"/>
  <c r="G611" i="11"/>
  <c r="E612" i="11"/>
  <c r="F612" i="11"/>
  <c r="G612" i="11"/>
  <c r="E613" i="11"/>
  <c r="F613" i="11"/>
  <c r="G613" i="11"/>
  <c r="E614" i="11"/>
  <c r="F614" i="11"/>
  <c r="G614" i="11"/>
  <c r="E615" i="11"/>
  <c r="F615" i="11"/>
  <c r="G615" i="11"/>
  <c r="E616" i="11"/>
  <c r="F616" i="11"/>
  <c r="G616" i="11"/>
  <c r="E617" i="11"/>
  <c r="F617" i="11"/>
  <c r="G617" i="11"/>
  <c r="E618" i="11"/>
  <c r="F618" i="11"/>
  <c r="G618" i="11"/>
  <c r="E619" i="11"/>
  <c r="F619" i="11"/>
  <c r="G619" i="11"/>
  <c r="E620" i="11"/>
  <c r="F620" i="11"/>
  <c r="G620" i="11"/>
  <c r="E621" i="11"/>
  <c r="F621" i="11"/>
  <c r="G621" i="11"/>
  <c r="E622" i="11"/>
  <c r="F622" i="11"/>
  <c r="G622" i="11"/>
  <c r="E623" i="11"/>
  <c r="F623" i="11"/>
  <c r="G623" i="11"/>
  <c r="E624" i="11"/>
  <c r="F624" i="11"/>
  <c r="G624" i="11"/>
  <c r="E625" i="11"/>
  <c r="F625" i="11"/>
  <c r="G625" i="11"/>
  <c r="E626" i="11"/>
  <c r="F626" i="11"/>
  <c r="G626" i="11"/>
  <c r="E627" i="11"/>
  <c r="F627" i="11"/>
  <c r="G627" i="11"/>
  <c r="E628" i="11"/>
  <c r="F628" i="11"/>
  <c r="G628" i="11"/>
  <c r="E629" i="11"/>
  <c r="F629" i="11"/>
  <c r="G629" i="11"/>
  <c r="E630" i="11"/>
  <c r="F630" i="11"/>
  <c r="G630" i="11"/>
  <c r="E631" i="11"/>
  <c r="F631" i="11"/>
  <c r="G631" i="11"/>
  <c r="E632" i="11"/>
  <c r="F632" i="11"/>
  <c r="G632" i="11"/>
  <c r="E633" i="11"/>
  <c r="F633" i="11"/>
  <c r="G633" i="11"/>
  <c r="E634" i="11"/>
  <c r="F634" i="11"/>
  <c r="G634" i="11"/>
  <c r="E635" i="11"/>
  <c r="F635" i="11"/>
  <c r="G635" i="11"/>
  <c r="E636" i="11"/>
  <c r="F636" i="11"/>
  <c r="G636" i="11"/>
  <c r="E637" i="11"/>
  <c r="F637" i="11"/>
  <c r="G637" i="11"/>
  <c r="E638" i="11"/>
  <c r="F638" i="11"/>
  <c r="G638" i="11"/>
  <c r="E639" i="11"/>
  <c r="F639" i="11"/>
  <c r="G639" i="11"/>
  <c r="E640" i="11"/>
  <c r="F640" i="11"/>
  <c r="G640" i="11"/>
  <c r="E641" i="11"/>
  <c r="F641" i="11"/>
  <c r="G641" i="11"/>
  <c r="E642" i="11"/>
  <c r="F642" i="11"/>
  <c r="G642" i="11"/>
  <c r="E643" i="11"/>
  <c r="F643" i="11"/>
  <c r="G643" i="11"/>
  <c r="E644" i="11"/>
  <c r="F644" i="11"/>
  <c r="G644" i="11"/>
  <c r="E645" i="11"/>
  <c r="F645" i="11"/>
  <c r="G645" i="11"/>
  <c r="E646" i="11"/>
  <c r="F646" i="11"/>
  <c r="G646" i="11"/>
  <c r="E647" i="11"/>
  <c r="F647" i="11"/>
  <c r="G647" i="11"/>
  <c r="E648" i="11"/>
  <c r="F648" i="11"/>
  <c r="G648" i="11"/>
  <c r="E649" i="11"/>
  <c r="F649" i="11"/>
  <c r="G649" i="11"/>
  <c r="E650" i="11"/>
  <c r="F650" i="11"/>
  <c r="G650" i="11"/>
  <c r="E651" i="11"/>
  <c r="F651" i="11"/>
  <c r="G651" i="11"/>
  <c r="E652" i="11"/>
  <c r="F652" i="11"/>
  <c r="G652" i="11"/>
  <c r="E653" i="11"/>
  <c r="F653" i="11"/>
  <c r="G653" i="11"/>
  <c r="E654" i="11"/>
  <c r="F654" i="11"/>
  <c r="G654" i="11"/>
  <c r="E655" i="11"/>
  <c r="F655" i="11"/>
  <c r="G655" i="11"/>
  <c r="E656" i="11"/>
  <c r="F656" i="11"/>
  <c r="G656" i="11"/>
  <c r="E657" i="11"/>
  <c r="F657" i="11"/>
  <c r="G657" i="11"/>
  <c r="E658" i="11"/>
  <c r="F658" i="11"/>
  <c r="G658" i="11"/>
  <c r="E659" i="11"/>
  <c r="F659" i="11"/>
  <c r="G659" i="11"/>
  <c r="E660" i="11"/>
  <c r="F660" i="11"/>
  <c r="G660" i="11"/>
  <c r="E661" i="11"/>
  <c r="F661" i="11"/>
  <c r="G661" i="11"/>
  <c r="E662" i="11"/>
  <c r="F662" i="11"/>
  <c r="G662" i="11"/>
  <c r="E663" i="11"/>
  <c r="F663" i="11"/>
  <c r="G663" i="11"/>
  <c r="E664" i="11"/>
  <c r="F664" i="11"/>
  <c r="G664" i="11"/>
  <c r="E665" i="11"/>
  <c r="F665" i="11"/>
  <c r="G665" i="11"/>
  <c r="E666" i="11"/>
  <c r="F666" i="11"/>
  <c r="G666" i="11"/>
  <c r="E667" i="11"/>
  <c r="F667" i="11"/>
  <c r="G667" i="11"/>
  <c r="E668" i="11"/>
  <c r="F668" i="11"/>
  <c r="G668" i="11"/>
  <c r="E669" i="11"/>
  <c r="F669" i="11"/>
  <c r="G669" i="11"/>
  <c r="E670" i="11"/>
  <c r="F670" i="11"/>
  <c r="G670" i="11"/>
  <c r="E671" i="11"/>
  <c r="F671" i="11"/>
  <c r="G671" i="11"/>
  <c r="E672" i="11"/>
  <c r="F672" i="11"/>
  <c r="G672" i="11"/>
  <c r="E673" i="11"/>
  <c r="F673" i="11"/>
  <c r="G673" i="11"/>
  <c r="E674" i="11"/>
  <c r="F674" i="11"/>
  <c r="G674" i="11"/>
  <c r="E675" i="11"/>
  <c r="F675" i="11"/>
  <c r="G675" i="11"/>
  <c r="E676" i="11"/>
  <c r="F676" i="11"/>
  <c r="G676" i="11"/>
  <c r="G16" i="11"/>
  <c r="F16" i="11"/>
  <c r="E16" i="11"/>
  <c r="D16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6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2" i="11"/>
  <c r="D443" i="11"/>
  <c r="D444" i="11"/>
  <c r="D445" i="11"/>
  <c r="D446" i="11"/>
  <c r="D447" i="11"/>
  <c r="D448" i="11"/>
  <c r="D449" i="11"/>
  <c r="D450" i="11"/>
  <c r="D451" i="11"/>
  <c r="D452" i="11"/>
  <c r="D453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D515" i="11"/>
  <c r="D516" i="11"/>
  <c r="D517" i="11"/>
  <c r="D518" i="11"/>
  <c r="D519" i="11"/>
  <c r="D520" i="11"/>
  <c r="D521" i="11"/>
  <c r="D522" i="11"/>
  <c r="D523" i="11"/>
  <c r="D524" i="11"/>
  <c r="D525" i="11"/>
  <c r="D526" i="11"/>
  <c r="D527" i="11"/>
  <c r="D528" i="11"/>
  <c r="D529" i="11"/>
  <c r="D530" i="11"/>
  <c r="D531" i="11"/>
  <c r="D532" i="11"/>
  <c r="D533" i="11"/>
  <c r="D534" i="11"/>
  <c r="D535" i="11"/>
  <c r="D536" i="11"/>
  <c r="D537" i="11"/>
  <c r="D538" i="11"/>
  <c r="D539" i="11"/>
  <c r="D540" i="11"/>
  <c r="D541" i="11"/>
  <c r="D542" i="11"/>
  <c r="D543" i="11"/>
  <c r="D544" i="11"/>
  <c r="D545" i="11"/>
  <c r="D546" i="11"/>
  <c r="D547" i="11"/>
  <c r="D548" i="11"/>
  <c r="D549" i="11"/>
  <c r="D550" i="11"/>
  <c r="D551" i="11"/>
  <c r="D552" i="11"/>
  <c r="D553" i="11"/>
  <c r="D554" i="11"/>
  <c r="D555" i="11"/>
  <c r="D556" i="11"/>
  <c r="D557" i="11"/>
  <c r="D558" i="11"/>
  <c r="D559" i="11"/>
  <c r="D560" i="11"/>
  <c r="D561" i="11"/>
  <c r="D562" i="11"/>
  <c r="D563" i="11"/>
  <c r="D564" i="11"/>
  <c r="D565" i="11"/>
  <c r="D566" i="11"/>
  <c r="D567" i="11"/>
  <c r="D568" i="11"/>
  <c r="D569" i="11"/>
  <c r="D570" i="11"/>
  <c r="D571" i="11"/>
  <c r="D572" i="11"/>
  <c r="D573" i="11"/>
  <c r="D574" i="11"/>
  <c r="D575" i="11"/>
  <c r="D576" i="11"/>
  <c r="D577" i="11"/>
  <c r="D578" i="11"/>
  <c r="D579" i="11"/>
  <c r="D580" i="11"/>
  <c r="D581" i="11"/>
  <c r="D582" i="11"/>
  <c r="D583" i="11"/>
  <c r="D584" i="11"/>
  <c r="D585" i="11"/>
  <c r="D586" i="11"/>
  <c r="D587" i="11"/>
  <c r="D588" i="11"/>
  <c r="D589" i="11"/>
  <c r="D590" i="11"/>
  <c r="D591" i="11"/>
  <c r="D592" i="11"/>
  <c r="D593" i="11"/>
  <c r="D594" i="11"/>
  <c r="D595" i="11"/>
  <c r="D596" i="11"/>
  <c r="D597" i="11"/>
  <c r="D598" i="11"/>
  <c r="D599" i="11"/>
  <c r="D600" i="11"/>
  <c r="D601" i="11"/>
  <c r="D602" i="11"/>
  <c r="D603" i="11"/>
  <c r="D604" i="11"/>
  <c r="D605" i="11"/>
  <c r="D606" i="11"/>
  <c r="D607" i="11"/>
  <c r="D608" i="11"/>
  <c r="D609" i="11"/>
  <c r="D610" i="11"/>
  <c r="D611" i="11"/>
  <c r="D612" i="11"/>
  <c r="D613" i="11"/>
  <c r="D614" i="11"/>
  <c r="D615" i="11"/>
  <c r="D616" i="11"/>
  <c r="D617" i="11"/>
  <c r="D618" i="11"/>
  <c r="D619" i="11"/>
  <c r="D620" i="11"/>
  <c r="D621" i="11"/>
  <c r="D622" i="11"/>
  <c r="D623" i="11"/>
  <c r="D624" i="11"/>
  <c r="D625" i="11"/>
  <c r="D626" i="11"/>
  <c r="D627" i="11"/>
  <c r="D628" i="11"/>
  <c r="D629" i="11"/>
  <c r="D630" i="11"/>
  <c r="D631" i="11"/>
  <c r="D632" i="11"/>
  <c r="D633" i="11"/>
  <c r="D634" i="11"/>
  <c r="D635" i="11"/>
  <c r="D636" i="11"/>
  <c r="D637" i="11"/>
  <c r="D638" i="11"/>
  <c r="D639" i="11"/>
  <c r="D640" i="11"/>
  <c r="D641" i="11"/>
  <c r="D642" i="11"/>
  <c r="D643" i="11"/>
  <c r="D644" i="11"/>
  <c r="D645" i="11"/>
  <c r="D646" i="11"/>
  <c r="D647" i="11"/>
  <c r="D64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D668" i="11"/>
  <c r="D669" i="11"/>
  <c r="D670" i="11"/>
  <c r="D671" i="11"/>
  <c r="D672" i="11"/>
  <c r="D673" i="11"/>
  <c r="D674" i="11"/>
  <c r="D675" i="11"/>
  <c r="D676" i="11"/>
  <c r="D17" i="11"/>
  <c r="N345" i="15" l="1"/>
  <c r="L32" i="9" l="1"/>
  <c r="K32" i="9"/>
  <c r="M817" i="16"/>
  <c r="M816" i="16"/>
  <c r="L816" i="16"/>
  <c r="K816" i="16"/>
  <c r="J816" i="16"/>
  <c r="I816" i="16"/>
  <c r="M815" i="16"/>
  <c r="L815" i="16"/>
  <c r="K815" i="16"/>
  <c r="J815" i="16"/>
  <c r="I815" i="16"/>
  <c r="M814" i="16"/>
  <c r="L814" i="16"/>
  <c r="K814" i="16"/>
  <c r="J814" i="16"/>
  <c r="I814" i="16"/>
  <c r="M813" i="16"/>
  <c r="L813" i="16"/>
  <c r="K813" i="16"/>
  <c r="J813" i="16"/>
  <c r="I813" i="16"/>
  <c r="M812" i="16"/>
  <c r="L812" i="16"/>
  <c r="K812" i="16"/>
  <c r="J812" i="16"/>
  <c r="I812" i="16"/>
  <c r="M811" i="16"/>
  <c r="L811" i="16"/>
  <c r="K811" i="16"/>
  <c r="J811" i="16"/>
  <c r="I811" i="16"/>
  <c r="M810" i="16"/>
  <c r="L810" i="16"/>
  <c r="K810" i="16"/>
  <c r="J810" i="16"/>
  <c r="I810" i="16"/>
  <c r="M809" i="16"/>
  <c r="L809" i="16"/>
  <c r="K809" i="16"/>
  <c r="J809" i="16"/>
  <c r="I809" i="16"/>
  <c r="M808" i="16"/>
  <c r="L808" i="16"/>
  <c r="K808" i="16"/>
  <c r="J808" i="16"/>
  <c r="J817" i="16" s="1"/>
  <c r="I808" i="16"/>
  <c r="M807" i="16"/>
  <c r="L807" i="16"/>
  <c r="L817" i="16" s="1"/>
  <c r="K807" i="16"/>
  <c r="K817" i="16" s="1"/>
  <c r="J807" i="16"/>
  <c r="I807" i="16"/>
  <c r="W800" i="16"/>
  <c r="V800" i="16"/>
  <c r="V5" i="16" s="1"/>
  <c r="U800" i="16"/>
  <c r="Q800" i="16"/>
  <c r="O800" i="16"/>
  <c r="M800" i="16"/>
  <c r="K800" i="16"/>
  <c r="I800" i="16"/>
  <c r="R799" i="16"/>
  <c r="P799" i="16"/>
  <c r="N799" i="16"/>
  <c r="L799" i="16"/>
  <c r="J799" i="16"/>
  <c r="R798" i="16"/>
  <c r="P798" i="16"/>
  <c r="N798" i="16"/>
  <c r="L798" i="16"/>
  <c r="J798" i="16"/>
  <c r="R797" i="16"/>
  <c r="P797" i="16"/>
  <c r="N797" i="16"/>
  <c r="L797" i="16"/>
  <c r="J797" i="16"/>
  <c r="R796" i="16"/>
  <c r="P796" i="16"/>
  <c r="N796" i="16"/>
  <c r="L796" i="16"/>
  <c r="J796" i="16"/>
  <c r="R795" i="16"/>
  <c r="P795" i="16"/>
  <c r="N795" i="16"/>
  <c r="L795" i="16"/>
  <c r="J795" i="16"/>
  <c r="R794" i="16"/>
  <c r="P794" i="16"/>
  <c r="N794" i="16"/>
  <c r="L794" i="16"/>
  <c r="J794" i="16"/>
  <c r="R793" i="16"/>
  <c r="P793" i="16"/>
  <c r="N793" i="16"/>
  <c r="L793" i="16"/>
  <c r="J793" i="16"/>
  <c r="R792" i="16"/>
  <c r="P792" i="16"/>
  <c r="N792" i="16"/>
  <c r="L792" i="16"/>
  <c r="J792" i="16"/>
  <c r="R791" i="16"/>
  <c r="P791" i="16"/>
  <c r="N791" i="16"/>
  <c r="L791" i="16"/>
  <c r="J791" i="16"/>
  <c r="R790" i="16"/>
  <c r="P790" i="16"/>
  <c r="N790" i="16"/>
  <c r="L790" i="16"/>
  <c r="J790" i="16"/>
  <c r="R789" i="16"/>
  <c r="P789" i="16"/>
  <c r="N789" i="16"/>
  <c r="L789" i="16"/>
  <c r="J789" i="16"/>
  <c r="R788" i="16"/>
  <c r="P788" i="16"/>
  <c r="N788" i="16"/>
  <c r="L788" i="16"/>
  <c r="J788" i="16"/>
  <c r="R787" i="16"/>
  <c r="P787" i="16"/>
  <c r="N787" i="16"/>
  <c r="L787" i="16"/>
  <c r="J787" i="16"/>
  <c r="R786" i="16"/>
  <c r="P786" i="16"/>
  <c r="N786" i="16"/>
  <c r="L786" i="16"/>
  <c r="J786" i="16"/>
  <c r="R785" i="16"/>
  <c r="P785" i="16"/>
  <c r="N785" i="16"/>
  <c r="L785" i="16"/>
  <c r="J785" i="16"/>
  <c r="R784" i="16"/>
  <c r="P784" i="16"/>
  <c r="N784" i="16"/>
  <c r="L784" i="16"/>
  <c r="J784" i="16"/>
  <c r="R783" i="16"/>
  <c r="P783" i="16"/>
  <c r="N783" i="16"/>
  <c r="L783" i="16"/>
  <c r="J783" i="16"/>
  <c r="R782" i="16"/>
  <c r="P782" i="16"/>
  <c r="N782" i="16"/>
  <c r="L782" i="16"/>
  <c r="J782" i="16"/>
  <c r="R781" i="16"/>
  <c r="P781" i="16"/>
  <c r="N781" i="16"/>
  <c r="L781" i="16"/>
  <c r="J781" i="16"/>
  <c r="R780" i="16"/>
  <c r="P780" i="16"/>
  <c r="N780" i="16"/>
  <c r="L780" i="16"/>
  <c r="J780" i="16"/>
  <c r="R779" i="16"/>
  <c r="P779" i="16"/>
  <c r="N779" i="16"/>
  <c r="L779" i="16"/>
  <c r="J779" i="16"/>
  <c r="R778" i="16"/>
  <c r="P778" i="16"/>
  <c r="N778" i="16"/>
  <c r="L778" i="16"/>
  <c r="J778" i="16"/>
  <c r="R777" i="16"/>
  <c r="P777" i="16"/>
  <c r="N777" i="16"/>
  <c r="L777" i="16"/>
  <c r="J777" i="16"/>
  <c r="R776" i="16"/>
  <c r="P776" i="16"/>
  <c r="N776" i="16"/>
  <c r="L776" i="16"/>
  <c r="J776" i="16"/>
  <c r="R775" i="16"/>
  <c r="P775" i="16"/>
  <c r="N775" i="16"/>
  <c r="L775" i="16"/>
  <c r="J775" i="16"/>
  <c r="R774" i="16"/>
  <c r="P774" i="16"/>
  <c r="N774" i="16"/>
  <c r="L774" i="16"/>
  <c r="J774" i="16"/>
  <c r="R773" i="16"/>
  <c r="P773" i="16"/>
  <c r="N773" i="16"/>
  <c r="L773" i="16"/>
  <c r="J773" i="16"/>
  <c r="R772" i="16"/>
  <c r="P772" i="16"/>
  <c r="N772" i="16"/>
  <c r="L772" i="16"/>
  <c r="J772" i="16"/>
  <c r="R771" i="16"/>
  <c r="P771" i="16"/>
  <c r="N771" i="16"/>
  <c r="L771" i="16"/>
  <c r="J771" i="16"/>
  <c r="R770" i="16"/>
  <c r="P770" i="16"/>
  <c r="N770" i="16"/>
  <c r="L770" i="16"/>
  <c r="J770" i="16"/>
  <c r="R769" i="16"/>
  <c r="P769" i="16"/>
  <c r="N769" i="16"/>
  <c r="L769" i="16"/>
  <c r="J769" i="16"/>
  <c r="R768" i="16"/>
  <c r="P768" i="16"/>
  <c r="N768" i="16"/>
  <c r="L768" i="16"/>
  <c r="J768" i="16"/>
  <c r="R767" i="16"/>
  <c r="P767" i="16"/>
  <c r="N767" i="16"/>
  <c r="L767" i="16"/>
  <c r="J767" i="16"/>
  <c r="R766" i="16"/>
  <c r="P766" i="16"/>
  <c r="N766" i="16"/>
  <c r="L766" i="16"/>
  <c r="J766" i="16"/>
  <c r="R765" i="16"/>
  <c r="P765" i="16"/>
  <c r="N765" i="16"/>
  <c r="L765" i="16"/>
  <c r="J765" i="16"/>
  <c r="R764" i="16"/>
  <c r="P764" i="16"/>
  <c r="N764" i="16"/>
  <c r="L764" i="16"/>
  <c r="J764" i="16"/>
  <c r="R763" i="16"/>
  <c r="P763" i="16"/>
  <c r="N763" i="16"/>
  <c r="L763" i="16"/>
  <c r="J763" i="16"/>
  <c r="R762" i="16"/>
  <c r="P762" i="16"/>
  <c r="N762" i="16"/>
  <c r="L762" i="16"/>
  <c r="J762" i="16"/>
  <c r="R761" i="16"/>
  <c r="P761" i="16"/>
  <c r="N761" i="16"/>
  <c r="L761" i="16"/>
  <c r="J761" i="16"/>
  <c r="R760" i="16"/>
  <c r="P760" i="16"/>
  <c r="N760" i="16"/>
  <c r="L760" i="16"/>
  <c r="J760" i="16"/>
  <c r="R759" i="16"/>
  <c r="P759" i="16"/>
  <c r="N759" i="16"/>
  <c r="L759" i="16"/>
  <c r="J759" i="16"/>
  <c r="R758" i="16"/>
  <c r="P758" i="16"/>
  <c r="N758" i="16"/>
  <c r="L758" i="16"/>
  <c r="J758" i="16"/>
  <c r="R757" i="16"/>
  <c r="P757" i="16"/>
  <c r="N757" i="16"/>
  <c r="L757" i="16"/>
  <c r="J757" i="16"/>
  <c r="R756" i="16"/>
  <c r="P756" i="16"/>
  <c r="N756" i="16"/>
  <c r="L756" i="16"/>
  <c r="J756" i="16"/>
  <c r="R755" i="16"/>
  <c r="P755" i="16"/>
  <c r="N755" i="16"/>
  <c r="L755" i="16"/>
  <c r="J755" i="16"/>
  <c r="R754" i="16"/>
  <c r="P754" i="16"/>
  <c r="N754" i="16"/>
  <c r="L754" i="16"/>
  <c r="J754" i="16"/>
  <c r="R753" i="16"/>
  <c r="P753" i="16"/>
  <c r="N753" i="16"/>
  <c r="L753" i="16"/>
  <c r="J753" i="16"/>
  <c r="R752" i="16"/>
  <c r="P752" i="16"/>
  <c r="N752" i="16"/>
  <c r="L752" i="16"/>
  <c r="J752" i="16"/>
  <c r="R751" i="16"/>
  <c r="P751" i="16"/>
  <c r="N751" i="16"/>
  <c r="L751" i="16"/>
  <c r="J751" i="16"/>
  <c r="R750" i="16"/>
  <c r="P750" i="16"/>
  <c r="N750" i="16"/>
  <c r="L750" i="16"/>
  <c r="J750" i="16"/>
  <c r="R749" i="16"/>
  <c r="P749" i="16"/>
  <c r="N749" i="16"/>
  <c r="L749" i="16"/>
  <c r="J749" i="16"/>
  <c r="R748" i="16"/>
  <c r="P748" i="16"/>
  <c r="N748" i="16"/>
  <c r="L748" i="16"/>
  <c r="J748" i="16"/>
  <c r="R747" i="16"/>
  <c r="P747" i="16"/>
  <c r="N747" i="16"/>
  <c r="L747" i="16"/>
  <c r="J747" i="16"/>
  <c r="R746" i="16"/>
  <c r="P746" i="16"/>
  <c r="N746" i="16"/>
  <c r="L746" i="16"/>
  <c r="J746" i="16"/>
  <c r="R745" i="16"/>
  <c r="P745" i="16"/>
  <c r="N745" i="16"/>
  <c r="L745" i="16"/>
  <c r="J745" i="16"/>
  <c r="R744" i="16"/>
  <c r="P744" i="16"/>
  <c r="N744" i="16"/>
  <c r="L744" i="16"/>
  <c r="J744" i="16"/>
  <c r="R743" i="16"/>
  <c r="P743" i="16"/>
  <c r="N743" i="16"/>
  <c r="L743" i="16"/>
  <c r="J743" i="16"/>
  <c r="R742" i="16"/>
  <c r="P742" i="16"/>
  <c r="N742" i="16"/>
  <c r="L742" i="16"/>
  <c r="J742" i="16"/>
  <c r="R741" i="16"/>
  <c r="P741" i="16"/>
  <c r="N741" i="16"/>
  <c r="L741" i="16"/>
  <c r="J741" i="16"/>
  <c r="R740" i="16"/>
  <c r="P740" i="16"/>
  <c r="N740" i="16"/>
  <c r="L740" i="16"/>
  <c r="J740" i="16"/>
  <c r="R739" i="16"/>
  <c r="P739" i="16"/>
  <c r="N739" i="16"/>
  <c r="L739" i="16"/>
  <c r="J739" i="16"/>
  <c r="R738" i="16"/>
  <c r="P738" i="16"/>
  <c r="N738" i="16"/>
  <c r="L738" i="16"/>
  <c r="J738" i="16"/>
  <c r="R737" i="16"/>
  <c r="P737" i="16"/>
  <c r="N737" i="16"/>
  <c r="L737" i="16"/>
  <c r="J737" i="16"/>
  <c r="R736" i="16"/>
  <c r="P736" i="16"/>
  <c r="N736" i="16"/>
  <c r="L736" i="16"/>
  <c r="J736" i="16"/>
  <c r="R735" i="16"/>
  <c r="P735" i="16"/>
  <c r="N735" i="16"/>
  <c r="L735" i="16"/>
  <c r="J735" i="16"/>
  <c r="R734" i="16"/>
  <c r="P734" i="16"/>
  <c r="N734" i="16"/>
  <c r="L734" i="16"/>
  <c r="J734" i="16"/>
  <c r="R733" i="16"/>
  <c r="P733" i="16"/>
  <c r="N733" i="16"/>
  <c r="L733" i="16"/>
  <c r="J733" i="16"/>
  <c r="R732" i="16"/>
  <c r="P732" i="16"/>
  <c r="N732" i="16"/>
  <c r="L732" i="16"/>
  <c r="J732" i="16"/>
  <c r="R731" i="16"/>
  <c r="P731" i="16"/>
  <c r="N731" i="16"/>
  <c r="L731" i="16"/>
  <c r="J731" i="16"/>
  <c r="R730" i="16"/>
  <c r="P730" i="16"/>
  <c r="N730" i="16"/>
  <c r="L730" i="16"/>
  <c r="J730" i="16"/>
  <c r="R729" i="16"/>
  <c r="P729" i="16"/>
  <c r="N729" i="16"/>
  <c r="L729" i="16"/>
  <c r="J729" i="16"/>
  <c r="R728" i="16"/>
  <c r="P728" i="16"/>
  <c r="N728" i="16"/>
  <c r="L728" i="16"/>
  <c r="J728" i="16"/>
  <c r="R727" i="16"/>
  <c r="P727" i="16"/>
  <c r="N727" i="16"/>
  <c r="L727" i="16"/>
  <c r="J727" i="16"/>
  <c r="R726" i="16"/>
  <c r="P726" i="16"/>
  <c r="N726" i="16"/>
  <c r="L726" i="16"/>
  <c r="J726" i="16"/>
  <c r="R725" i="16"/>
  <c r="P725" i="16"/>
  <c r="N725" i="16"/>
  <c r="L725" i="16"/>
  <c r="J725" i="16"/>
  <c r="R724" i="16"/>
  <c r="P724" i="16"/>
  <c r="N724" i="16"/>
  <c r="L724" i="16"/>
  <c r="J724" i="16"/>
  <c r="R723" i="16"/>
  <c r="P723" i="16"/>
  <c r="N723" i="16"/>
  <c r="L723" i="16"/>
  <c r="J723" i="16"/>
  <c r="R722" i="16"/>
  <c r="P722" i="16"/>
  <c r="N722" i="16"/>
  <c r="L722" i="16"/>
  <c r="J722" i="16"/>
  <c r="R721" i="16"/>
  <c r="P721" i="16"/>
  <c r="N721" i="16"/>
  <c r="L721" i="16"/>
  <c r="J721" i="16"/>
  <c r="R720" i="16"/>
  <c r="P720" i="16"/>
  <c r="N720" i="16"/>
  <c r="L720" i="16"/>
  <c r="J720" i="16"/>
  <c r="R719" i="16"/>
  <c r="P719" i="16"/>
  <c r="N719" i="16"/>
  <c r="L719" i="16"/>
  <c r="J719" i="16"/>
  <c r="R718" i="16"/>
  <c r="P718" i="16"/>
  <c r="N718" i="16"/>
  <c r="L718" i="16"/>
  <c r="R717" i="16"/>
  <c r="P717" i="16"/>
  <c r="N717" i="16"/>
  <c r="L717" i="16"/>
  <c r="J717" i="16"/>
  <c r="R716" i="16"/>
  <c r="P716" i="16"/>
  <c r="N716" i="16"/>
  <c r="L716" i="16"/>
  <c r="J716" i="16"/>
  <c r="R715" i="16"/>
  <c r="P715" i="16"/>
  <c r="N715" i="16"/>
  <c r="L715" i="16"/>
  <c r="J715" i="16"/>
  <c r="R714" i="16"/>
  <c r="P714" i="16"/>
  <c r="N714" i="16"/>
  <c r="L714" i="16"/>
  <c r="J714" i="16"/>
  <c r="R713" i="16"/>
  <c r="P713" i="16"/>
  <c r="N713" i="16"/>
  <c r="L713" i="16"/>
  <c r="J713" i="16"/>
  <c r="R712" i="16"/>
  <c r="P712" i="16"/>
  <c r="N712" i="16"/>
  <c r="L712" i="16"/>
  <c r="J712" i="16"/>
  <c r="R711" i="16"/>
  <c r="P711" i="16"/>
  <c r="N711" i="16"/>
  <c r="L711" i="16"/>
  <c r="J711" i="16"/>
  <c r="R710" i="16"/>
  <c r="P710" i="16"/>
  <c r="N710" i="16"/>
  <c r="L710" i="16"/>
  <c r="J710" i="16"/>
  <c r="R709" i="16"/>
  <c r="P709" i="16"/>
  <c r="N709" i="16"/>
  <c r="L709" i="16"/>
  <c r="J709" i="16"/>
  <c r="R708" i="16"/>
  <c r="P708" i="16"/>
  <c r="N708" i="16"/>
  <c r="L708" i="16"/>
  <c r="J708" i="16"/>
  <c r="R707" i="16"/>
  <c r="P707" i="16"/>
  <c r="N707" i="16"/>
  <c r="L707" i="16"/>
  <c r="J707" i="16"/>
  <c r="R706" i="16"/>
  <c r="P706" i="16"/>
  <c r="N706" i="16"/>
  <c r="L706" i="16"/>
  <c r="J706" i="16"/>
  <c r="R705" i="16"/>
  <c r="P705" i="16"/>
  <c r="N705" i="16"/>
  <c r="L705" i="16"/>
  <c r="J705" i="16"/>
  <c r="R704" i="16"/>
  <c r="P704" i="16"/>
  <c r="N704" i="16"/>
  <c r="L704" i="16"/>
  <c r="J704" i="16"/>
  <c r="R703" i="16"/>
  <c r="P703" i="16"/>
  <c r="N703" i="16"/>
  <c r="L703" i="16"/>
  <c r="J703" i="16"/>
  <c r="R702" i="16"/>
  <c r="P702" i="16"/>
  <c r="N702" i="16"/>
  <c r="L702" i="16"/>
  <c r="J702" i="16"/>
  <c r="R701" i="16"/>
  <c r="P701" i="16"/>
  <c r="N701" i="16"/>
  <c r="L701" i="16"/>
  <c r="J701" i="16"/>
  <c r="R700" i="16"/>
  <c r="P700" i="16"/>
  <c r="N700" i="16"/>
  <c r="L700" i="16"/>
  <c r="J700" i="16"/>
  <c r="R699" i="16"/>
  <c r="P699" i="16"/>
  <c r="N699" i="16"/>
  <c r="L699" i="16"/>
  <c r="J699" i="16"/>
  <c r="R698" i="16"/>
  <c r="P698" i="16"/>
  <c r="N698" i="16"/>
  <c r="L698" i="16"/>
  <c r="J698" i="16"/>
  <c r="R697" i="16"/>
  <c r="P697" i="16"/>
  <c r="N697" i="16"/>
  <c r="L697" i="16"/>
  <c r="J697" i="16"/>
  <c r="R696" i="16"/>
  <c r="P696" i="16"/>
  <c r="N696" i="16"/>
  <c r="L696" i="16"/>
  <c r="J696" i="16"/>
  <c r="R695" i="16"/>
  <c r="P695" i="16"/>
  <c r="N695" i="16"/>
  <c r="L695" i="16"/>
  <c r="J695" i="16"/>
  <c r="R694" i="16"/>
  <c r="P694" i="16"/>
  <c r="N694" i="16"/>
  <c r="L694" i="16"/>
  <c r="J694" i="16"/>
  <c r="R693" i="16"/>
  <c r="P693" i="16"/>
  <c r="N693" i="16"/>
  <c r="L693" i="16"/>
  <c r="J693" i="16"/>
  <c r="R692" i="16"/>
  <c r="P692" i="16"/>
  <c r="N692" i="16"/>
  <c r="L692" i="16"/>
  <c r="J692" i="16"/>
  <c r="R691" i="16"/>
  <c r="P691" i="16"/>
  <c r="N691" i="16"/>
  <c r="L691" i="16"/>
  <c r="J691" i="16"/>
  <c r="R690" i="16"/>
  <c r="P690" i="16"/>
  <c r="N690" i="16"/>
  <c r="L690" i="16"/>
  <c r="J690" i="16"/>
  <c r="R689" i="16"/>
  <c r="P689" i="16"/>
  <c r="N689" i="16"/>
  <c r="L689" i="16"/>
  <c r="J689" i="16"/>
  <c r="R688" i="16"/>
  <c r="P688" i="16"/>
  <c r="N688" i="16"/>
  <c r="L688" i="16"/>
  <c r="J688" i="16"/>
  <c r="R687" i="16"/>
  <c r="P687" i="16"/>
  <c r="N687" i="16"/>
  <c r="L687" i="16"/>
  <c r="J687" i="16"/>
  <c r="R686" i="16"/>
  <c r="P686" i="16"/>
  <c r="N686" i="16"/>
  <c r="L686" i="16"/>
  <c r="J686" i="16"/>
  <c r="R685" i="16"/>
  <c r="P685" i="16"/>
  <c r="N685" i="16"/>
  <c r="L685" i="16"/>
  <c r="J685" i="16"/>
  <c r="R684" i="16"/>
  <c r="P684" i="16"/>
  <c r="N684" i="16"/>
  <c r="L684" i="16"/>
  <c r="J684" i="16"/>
  <c r="R683" i="16"/>
  <c r="P683" i="16"/>
  <c r="N683" i="16"/>
  <c r="L683" i="16"/>
  <c r="J683" i="16"/>
  <c r="R682" i="16"/>
  <c r="P682" i="16"/>
  <c r="N682" i="16"/>
  <c r="L682" i="16"/>
  <c r="J682" i="16"/>
  <c r="R681" i="16"/>
  <c r="P681" i="16"/>
  <c r="N681" i="16"/>
  <c r="L681" i="16"/>
  <c r="J681" i="16"/>
  <c r="R680" i="16"/>
  <c r="P680" i="16"/>
  <c r="N680" i="16"/>
  <c r="L680" i="16"/>
  <c r="J680" i="16"/>
  <c r="R679" i="16"/>
  <c r="P679" i="16"/>
  <c r="N679" i="16"/>
  <c r="L679" i="16"/>
  <c r="J679" i="16"/>
  <c r="R678" i="16"/>
  <c r="P678" i="16"/>
  <c r="N678" i="16"/>
  <c r="L678" i="16"/>
  <c r="J678" i="16"/>
  <c r="R677" i="16"/>
  <c r="P677" i="16"/>
  <c r="N677" i="16"/>
  <c r="L677" i="16"/>
  <c r="J677" i="16"/>
  <c r="R676" i="16"/>
  <c r="P676" i="16"/>
  <c r="N676" i="16"/>
  <c r="L676" i="16"/>
  <c r="J676" i="16"/>
  <c r="R675" i="16"/>
  <c r="P675" i="16"/>
  <c r="N675" i="16"/>
  <c r="L675" i="16"/>
  <c r="J675" i="16"/>
  <c r="R674" i="16"/>
  <c r="P674" i="16"/>
  <c r="N674" i="16"/>
  <c r="L674" i="16"/>
  <c r="J674" i="16"/>
  <c r="R673" i="16"/>
  <c r="P673" i="16"/>
  <c r="N673" i="16"/>
  <c r="L673" i="16"/>
  <c r="J673" i="16"/>
  <c r="R672" i="16"/>
  <c r="P672" i="16"/>
  <c r="N672" i="16"/>
  <c r="L672" i="16"/>
  <c r="J672" i="16"/>
  <c r="R671" i="16"/>
  <c r="P671" i="16"/>
  <c r="N671" i="16"/>
  <c r="L671" i="16"/>
  <c r="J671" i="16"/>
  <c r="R670" i="16"/>
  <c r="P670" i="16"/>
  <c r="N670" i="16"/>
  <c r="L670" i="16"/>
  <c r="J670" i="16"/>
  <c r="R669" i="16"/>
  <c r="P669" i="16"/>
  <c r="N669" i="16"/>
  <c r="L669" i="16"/>
  <c r="J669" i="16"/>
  <c r="R668" i="16"/>
  <c r="P668" i="16"/>
  <c r="N668" i="16"/>
  <c r="L668" i="16"/>
  <c r="J668" i="16"/>
  <c r="R667" i="16"/>
  <c r="P667" i="16"/>
  <c r="N667" i="16"/>
  <c r="L667" i="16"/>
  <c r="J667" i="16"/>
  <c r="R666" i="16"/>
  <c r="P666" i="16"/>
  <c r="N666" i="16"/>
  <c r="L666" i="16"/>
  <c r="J666" i="16"/>
  <c r="R665" i="16"/>
  <c r="P665" i="16"/>
  <c r="N665" i="16"/>
  <c r="L665" i="16"/>
  <c r="J665" i="16"/>
  <c r="R664" i="16"/>
  <c r="P664" i="16"/>
  <c r="N664" i="16"/>
  <c r="L664" i="16"/>
  <c r="J664" i="16"/>
  <c r="R663" i="16"/>
  <c r="P663" i="16"/>
  <c r="N663" i="16"/>
  <c r="L663" i="16"/>
  <c r="J663" i="16"/>
  <c r="R662" i="16"/>
  <c r="P662" i="16"/>
  <c r="N662" i="16"/>
  <c r="L662" i="16"/>
  <c r="J662" i="16"/>
  <c r="R661" i="16"/>
  <c r="P661" i="16"/>
  <c r="N661" i="16"/>
  <c r="L661" i="16"/>
  <c r="J661" i="16"/>
  <c r="R660" i="16"/>
  <c r="P660" i="16"/>
  <c r="N660" i="16"/>
  <c r="L660" i="16"/>
  <c r="J660" i="16"/>
  <c r="R659" i="16"/>
  <c r="P659" i="16"/>
  <c r="N659" i="16"/>
  <c r="L659" i="16"/>
  <c r="J659" i="16"/>
  <c r="R658" i="16"/>
  <c r="P658" i="16"/>
  <c r="N658" i="16"/>
  <c r="L658" i="16"/>
  <c r="J658" i="16"/>
  <c r="R657" i="16"/>
  <c r="P657" i="16"/>
  <c r="N657" i="16"/>
  <c r="L657" i="16"/>
  <c r="J657" i="16"/>
  <c r="R656" i="16"/>
  <c r="P656" i="16"/>
  <c r="N656" i="16"/>
  <c r="L656" i="16"/>
  <c r="J656" i="16"/>
  <c r="R655" i="16"/>
  <c r="P655" i="16"/>
  <c r="N655" i="16"/>
  <c r="L655" i="16"/>
  <c r="J655" i="16"/>
  <c r="R654" i="16"/>
  <c r="P654" i="16"/>
  <c r="N654" i="16"/>
  <c r="L654" i="16"/>
  <c r="J654" i="16"/>
  <c r="R653" i="16"/>
  <c r="P653" i="16"/>
  <c r="N653" i="16"/>
  <c r="L653" i="16"/>
  <c r="J653" i="16"/>
  <c r="R652" i="16"/>
  <c r="P652" i="16"/>
  <c r="N652" i="16"/>
  <c r="L652" i="16"/>
  <c r="J652" i="16"/>
  <c r="R651" i="16"/>
  <c r="P651" i="16"/>
  <c r="N651" i="16"/>
  <c r="L651" i="16"/>
  <c r="J651" i="16"/>
  <c r="R650" i="16"/>
  <c r="P650" i="16"/>
  <c r="N650" i="16"/>
  <c r="L650" i="16"/>
  <c r="J650" i="16"/>
  <c r="R649" i="16"/>
  <c r="P649" i="16"/>
  <c r="N649" i="16"/>
  <c r="L649" i="16"/>
  <c r="J649" i="16"/>
  <c r="R648" i="16"/>
  <c r="P648" i="16"/>
  <c r="N648" i="16"/>
  <c r="L648" i="16"/>
  <c r="J648" i="16"/>
  <c r="R647" i="16"/>
  <c r="P647" i="16"/>
  <c r="N647" i="16"/>
  <c r="L647" i="16"/>
  <c r="J647" i="16"/>
  <c r="R646" i="16"/>
  <c r="P646" i="16"/>
  <c r="N646" i="16"/>
  <c r="L646" i="16"/>
  <c r="J646" i="16"/>
  <c r="R645" i="16"/>
  <c r="P645" i="16"/>
  <c r="N645" i="16"/>
  <c r="L645" i="16"/>
  <c r="J645" i="16"/>
  <c r="R644" i="16"/>
  <c r="P644" i="16"/>
  <c r="N644" i="16"/>
  <c r="L644" i="16"/>
  <c r="J644" i="16"/>
  <c r="R643" i="16"/>
  <c r="P643" i="16"/>
  <c r="N643" i="16"/>
  <c r="L643" i="16"/>
  <c r="J643" i="16"/>
  <c r="R642" i="16"/>
  <c r="P642" i="16"/>
  <c r="N642" i="16"/>
  <c r="L642" i="16"/>
  <c r="J642" i="16"/>
  <c r="R641" i="16"/>
  <c r="P641" i="16"/>
  <c r="N641" i="16"/>
  <c r="L641" i="16"/>
  <c r="J641" i="16"/>
  <c r="R640" i="16"/>
  <c r="P640" i="16"/>
  <c r="N640" i="16"/>
  <c r="L640" i="16"/>
  <c r="J640" i="16"/>
  <c r="R639" i="16"/>
  <c r="P639" i="16"/>
  <c r="N639" i="16"/>
  <c r="L639" i="16"/>
  <c r="J639" i="16"/>
  <c r="R638" i="16"/>
  <c r="P638" i="16"/>
  <c r="N638" i="16"/>
  <c r="L638" i="16"/>
  <c r="J638" i="16"/>
  <c r="R637" i="16"/>
  <c r="P637" i="16"/>
  <c r="N637" i="16"/>
  <c r="L637" i="16"/>
  <c r="J637" i="16"/>
  <c r="R636" i="16"/>
  <c r="P636" i="16"/>
  <c r="N636" i="16"/>
  <c r="L636" i="16"/>
  <c r="J636" i="16"/>
  <c r="R635" i="16"/>
  <c r="P635" i="16"/>
  <c r="N635" i="16"/>
  <c r="L635" i="16"/>
  <c r="J635" i="16"/>
  <c r="R634" i="16"/>
  <c r="P634" i="16"/>
  <c r="N634" i="16"/>
  <c r="L634" i="16"/>
  <c r="J634" i="16"/>
  <c r="R633" i="16"/>
  <c r="P633" i="16"/>
  <c r="N633" i="16"/>
  <c r="L633" i="16"/>
  <c r="J633" i="16"/>
  <c r="R632" i="16"/>
  <c r="P632" i="16"/>
  <c r="N632" i="16"/>
  <c r="L632" i="16"/>
  <c r="J632" i="16"/>
  <c r="R631" i="16"/>
  <c r="P631" i="16"/>
  <c r="N631" i="16"/>
  <c r="L631" i="16"/>
  <c r="J631" i="16"/>
  <c r="R630" i="16"/>
  <c r="P630" i="16"/>
  <c r="N630" i="16"/>
  <c r="L630" i="16"/>
  <c r="J630" i="16"/>
  <c r="R629" i="16"/>
  <c r="P629" i="16"/>
  <c r="N629" i="16"/>
  <c r="L629" i="16"/>
  <c r="J629" i="16"/>
  <c r="R628" i="16"/>
  <c r="P628" i="16"/>
  <c r="N628" i="16"/>
  <c r="L628" i="16"/>
  <c r="J628" i="16"/>
  <c r="R627" i="16"/>
  <c r="P627" i="16"/>
  <c r="N627" i="16"/>
  <c r="L627" i="16"/>
  <c r="J627" i="16"/>
  <c r="R626" i="16"/>
  <c r="P626" i="16"/>
  <c r="N626" i="16"/>
  <c r="L626" i="16"/>
  <c r="J626" i="16"/>
  <c r="R625" i="16"/>
  <c r="P625" i="16"/>
  <c r="N625" i="16"/>
  <c r="L625" i="16"/>
  <c r="J625" i="16"/>
  <c r="R624" i="16"/>
  <c r="P624" i="16"/>
  <c r="N624" i="16"/>
  <c r="L624" i="16"/>
  <c r="J624" i="16"/>
  <c r="R623" i="16"/>
  <c r="P623" i="16"/>
  <c r="N623" i="16"/>
  <c r="L623" i="16"/>
  <c r="J623" i="16"/>
  <c r="R622" i="16"/>
  <c r="P622" i="16"/>
  <c r="N622" i="16"/>
  <c r="L622" i="16"/>
  <c r="J622" i="16"/>
  <c r="R621" i="16"/>
  <c r="P621" i="16"/>
  <c r="N621" i="16"/>
  <c r="L621" i="16"/>
  <c r="J621" i="16"/>
  <c r="R620" i="16"/>
  <c r="P620" i="16"/>
  <c r="N620" i="16"/>
  <c r="L620" i="16"/>
  <c r="J620" i="16"/>
  <c r="R619" i="16"/>
  <c r="P619" i="16"/>
  <c r="N619" i="16"/>
  <c r="L619" i="16"/>
  <c r="J619" i="16"/>
  <c r="R618" i="16"/>
  <c r="P618" i="16"/>
  <c r="N618" i="16"/>
  <c r="L618" i="16"/>
  <c r="J618" i="16"/>
  <c r="R617" i="16"/>
  <c r="P617" i="16"/>
  <c r="N617" i="16"/>
  <c r="L617" i="16"/>
  <c r="J617" i="16"/>
  <c r="R616" i="16"/>
  <c r="P616" i="16"/>
  <c r="N616" i="16"/>
  <c r="L616" i="16"/>
  <c r="J616" i="16"/>
  <c r="R615" i="16"/>
  <c r="P615" i="16"/>
  <c r="N615" i="16"/>
  <c r="L615" i="16"/>
  <c r="J615" i="16"/>
  <c r="R614" i="16"/>
  <c r="P614" i="16"/>
  <c r="N614" i="16"/>
  <c r="L614" i="16"/>
  <c r="J614" i="16"/>
  <c r="R613" i="16"/>
  <c r="P613" i="16"/>
  <c r="N613" i="16"/>
  <c r="L613" i="16"/>
  <c r="J613" i="16"/>
  <c r="R612" i="16"/>
  <c r="P612" i="16"/>
  <c r="N612" i="16"/>
  <c r="L612" i="16"/>
  <c r="J612" i="16"/>
  <c r="R611" i="16"/>
  <c r="P611" i="16"/>
  <c r="N611" i="16"/>
  <c r="L611" i="16"/>
  <c r="J611" i="16"/>
  <c r="R610" i="16"/>
  <c r="P610" i="16"/>
  <c r="N610" i="16"/>
  <c r="L610" i="16"/>
  <c r="J610" i="16"/>
  <c r="R609" i="16"/>
  <c r="P609" i="16"/>
  <c r="N609" i="16"/>
  <c r="L609" i="16"/>
  <c r="J609" i="16"/>
  <c r="R608" i="16"/>
  <c r="P608" i="16"/>
  <c r="N608" i="16"/>
  <c r="L608" i="16"/>
  <c r="J608" i="16"/>
  <c r="R607" i="16"/>
  <c r="P607" i="16"/>
  <c r="N607" i="16"/>
  <c r="L607" i="16"/>
  <c r="J607" i="16"/>
  <c r="R606" i="16"/>
  <c r="P606" i="16"/>
  <c r="N606" i="16"/>
  <c r="L606" i="16"/>
  <c r="J606" i="16"/>
  <c r="R605" i="16"/>
  <c r="P605" i="16"/>
  <c r="N605" i="16"/>
  <c r="L605" i="16"/>
  <c r="J605" i="16"/>
  <c r="R604" i="16"/>
  <c r="P604" i="16"/>
  <c r="N604" i="16"/>
  <c r="L604" i="16"/>
  <c r="J604" i="16"/>
  <c r="R603" i="16"/>
  <c r="P603" i="16"/>
  <c r="N603" i="16"/>
  <c r="L603" i="16"/>
  <c r="J603" i="16"/>
  <c r="R602" i="16"/>
  <c r="P602" i="16"/>
  <c r="N602" i="16"/>
  <c r="L602" i="16"/>
  <c r="J602" i="16"/>
  <c r="R601" i="16"/>
  <c r="P601" i="16"/>
  <c r="N601" i="16"/>
  <c r="L601" i="16"/>
  <c r="J601" i="16"/>
  <c r="R600" i="16"/>
  <c r="P600" i="16"/>
  <c r="N600" i="16"/>
  <c r="L600" i="16"/>
  <c r="J600" i="16"/>
  <c r="R599" i="16"/>
  <c r="P599" i="16"/>
  <c r="N599" i="16"/>
  <c r="L599" i="16"/>
  <c r="J599" i="16"/>
  <c r="R598" i="16"/>
  <c r="P598" i="16"/>
  <c r="N598" i="16"/>
  <c r="L598" i="16"/>
  <c r="J598" i="16"/>
  <c r="R597" i="16"/>
  <c r="P597" i="16"/>
  <c r="N597" i="16"/>
  <c r="L597" i="16"/>
  <c r="J597" i="16"/>
  <c r="R596" i="16"/>
  <c r="P596" i="16"/>
  <c r="N596" i="16"/>
  <c r="L596" i="16"/>
  <c r="J596" i="16"/>
  <c r="R595" i="16"/>
  <c r="P595" i="16"/>
  <c r="N595" i="16"/>
  <c r="L595" i="16"/>
  <c r="J595" i="16"/>
  <c r="R594" i="16"/>
  <c r="P594" i="16"/>
  <c r="N594" i="16"/>
  <c r="L594" i="16"/>
  <c r="J594" i="16"/>
  <c r="R593" i="16"/>
  <c r="P593" i="16"/>
  <c r="N593" i="16"/>
  <c r="L593" i="16"/>
  <c r="J593" i="16"/>
  <c r="R592" i="16"/>
  <c r="P592" i="16"/>
  <c r="N592" i="16"/>
  <c r="L592" i="16"/>
  <c r="J592" i="16"/>
  <c r="R591" i="16"/>
  <c r="P591" i="16"/>
  <c r="N591" i="16"/>
  <c r="L591" i="16"/>
  <c r="J591" i="16"/>
  <c r="R590" i="16"/>
  <c r="P590" i="16"/>
  <c r="N590" i="16"/>
  <c r="L590" i="16"/>
  <c r="J590" i="16"/>
  <c r="R589" i="16"/>
  <c r="P589" i="16"/>
  <c r="N589" i="16"/>
  <c r="L589" i="16"/>
  <c r="J589" i="16"/>
  <c r="R588" i="16"/>
  <c r="P588" i="16"/>
  <c r="N588" i="16"/>
  <c r="L588" i="16"/>
  <c r="J588" i="16"/>
  <c r="R587" i="16"/>
  <c r="P587" i="16"/>
  <c r="N587" i="16"/>
  <c r="L587" i="16"/>
  <c r="J587" i="16"/>
  <c r="R586" i="16"/>
  <c r="P586" i="16"/>
  <c r="N586" i="16"/>
  <c r="L586" i="16"/>
  <c r="J586" i="16"/>
  <c r="R585" i="16"/>
  <c r="P585" i="16"/>
  <c r="N585" i="16"/>
  <c r="L585" i="16"/>
  <c r="J585" i="16"/>
  <c r="R584" i="16"/>
  <c r="P584" i="16"/>
  <c r="N584" i="16"/>
  <c r="L584" i="16"/>
  <c r="J584" i="16"/>
  <c r="R583" i="16"/>
  <c r="P583" i="16"/>
  <c r="N583" i="16"/>
  <c r="L583" i="16"/>
  <c r="J583" i="16"/>
  <c r="R582" i="16"/>
  <c r="P582" i="16"/>
  <c r="N582" i="16"/>
  <c r="L582" i="16"/>
  <c r="J582" i="16"/>
  <c r="R581" i="16"/>
  <c r="P581" i="16"/>
  <c r="N581" i="16"/>
  <c r="L581" i="16"/>
  <c r="J581" i="16"/>
  <c r="R580" i="16"/>
  <c r="P580" i="16"/>
  <c r="N580" i="16"/>
  <c r="L580" i="16"/>
  <c r="J580" i="16"/>
  <c r="R579" i="16"/>
  <c r="P579" i="16"/>
  <c r="N579" i="16"/>
  <c r="L579" i="16"/>
  <c r="J579" i="16"/>
  <c r="R578" i="16"/>
  <c r="P578" i="16"/>
  <c r="N578" i="16"/>
  <c r="L578" i="16"/>
  <c r="J578" i="16"/>
  <c r="R577" i="16"/>
  <c r="P577" i="16"/>
  <c r="N577" i="16"/>
  <c r="L577" i="16"/>
  <c r="J577" i="16"/>
  <c r="R576" i="16"/>
  <c r="P576" i="16"/>
  <c r="N576" i="16"/>
  <c r="L576" i="16"/>
  <c r="J576" i="16"/>
  <c r="R575" i="16"/>
  <c r="P575" i="16"/>
  <c r="N575" i="16"/>
  <c r="L575" i="16"/>
  <c r="J575" i="16"/>
  <c r="R574" i="16"/>
  <c r="P574" i="16"/>
  <c r="N574" i="16"/>
  <c r="L574" i="16"/>
  <c r="J574" i="16"/>
  <c r="R573" i="16"/>
  <c r="P573" i="16"/>
  <c r="N573" i="16"/>
  <c r="L573" i="16"/>
  <c r="J573" i="16"/>
  <c r="R572" i="16"/>
  <c r="P572" i="16"/>
  <c r="N572" i="16"/>
  <c r="L572" i="16"/>
  <c r="J572" i="16"/>
  <c r="R571" i="16"/>
  <c r="P571" i="16"/>
  <c r="N571" i="16"/>
  <c r="L571" i="16"/>
  <c r="J571" i="16"/>
  <c r="R570" i="16"/>
  <c r="P570" i="16"/>
  <c r="N570" i="16"/>
  <c r="L570" i="16"/>
  <c r="J570" i="16"/>
  <c r="R569" i="16"/>
  <c r="P569" i="16"/>
  <c r="N569" i="16"/>
  <c r="L569" i="16"/>
  <c r="J569" i="16"/>
  <c r="R568" i="16"/>
  <c r="P568" i="16"/>
  <c r="N568" i="16"/>
  <c r="L568" i="16"/>
  <c r="J568" i="16"/>
  <c r="R567" i="16"/>
  <c r="P567" i="16"/>
  <c r="N567" i="16"/>
  <c r="L567" i="16"/>
  <c r="J567" i="16"/>
  <c r="R566" i="16"/>
  <c r="P566" i="16"/>
  <c r="N566" i="16"/>
  <c r="L566" i="16"/>
  <c r="J566" i="16"/>
  <c r="R565" i="16"/>
  <c r="P565" i="16"/>
  <c r="N565" i="16"/>
  <c r="L565" i="16"/>
  <c r="J565" i="16"/>
  <c r="R564" i="16"/>
  <c r="P564" i="16"/>
  <c r="N564" i="16"/>
  <c r="L564" i="16"/>
  <c r="J564" i="16"/>
  <c r="R563" i="16"/>
  <c r="P563" i="16"/>
  <c r="N563" i="16"/>
  <c r="L563" i="16"/>
  <c r="J563" i="16"/>
  <c r="R562" i="16"/>
  <c r="P562" i="16"/>
  <c r="N562" i="16"/>
  <c r="L562" i="16"/>
  <c r="J562" i="16"/>
  <c r="R561" i="16"/>
  <c r="P561" i="16"/>
  <c r="N561" i="16"/>
  <c r="L561" i="16"/>
  <c r="J561" i="16"/>
  <c r="R560" i="16"/>
  <c r="P560" i="16"/>
  <c r="N560" i="16"/>
  <c r="L560" i="16"/>
  <c r="J560" i="16"/>
  <c r="R559" i="16"/>
  <c r="P559" i="16"/>
  <c r="N559" i="16"/>
  <c r="L559" i="16"/>
  <c r="J559" i="16"/>
  <c r="R558" i="16"/>
  <c r="P558" i="16"/>
  <c r="N558" i="16"/>
  <c r="L558" i="16"/>
  <c r="J558" i="16"/>
  <c r="R557" i="16"/>
  <c r="P557" i="16"/>
  <c r="N557" i="16"/>
  <c r="L557" i="16"/>
  <c r="J557" i="16"/>
  <c r="R556" i="16"/>
  <c r="P556" i="16"/>
  <c r="N556" i="16"/>
  <c r="L556" i="16"/>
  <c r="J556" i="16"/>
  <c r="R555" i="16"/>
  <c r="P555" i="16"/>
  <c r="N555" i="16"/>
  <c r="L555" i="16"/>
  <c r="J555" i="16"/>
  <c r="R554" i="16"/>
  <c r="P554" i="16"/>
  <c r="N554" i="16"/>
  <c r="L554" i="16"/>
  <c r="J554" i="16"/>
  <c r="R553" i="16"/>
  <c r="P553" i="16"/>
  <c r="N553" i="16"/>
  <c r="L553" i="16"/>
  <c r="J553" i="16"/>
  <c r="R552" i="16"/>
  <c r="P552" i="16"/>
  <c r="N552" i="16"/>
  <c r="L552" i="16"/>
  <c r="J552" i="16"/>
  <c r="R551" i="16"/>
  <c r="P551" i="16"/>
  <c r="N551" i="16"/>
  <c r="L551" i="16"/>
  <c r="J551" i="16"/>
  <c r="R550" i="16"/>
  <c r="P550" i="16"/>
  <c r="N550" i="16"/>
  <c r="L550" i="16"/>
  <c r="J550" i="16"/>
  <c r="R549" i="16"/>
  <c r="P549" i="16"/>
  <c r="N549" i="16"/>
  <c r="L549" i="16"/>
  <c r="J549" i="16"/>
  <c r="R548" i="16"/>
  <c r="P548" i="16"/>
  <c r="N548" i="16"/>
  <c r="L548" i="16"/>
  <c r="J548" i="16"/>
  <c r="R547" i="16"/>
  <c r="P547" i="16"/>
  <c r="N547" i="16"/>
  <c r="L547" i="16"/>
  <c r="J547" i="16"/>
  <c r="R546" i="16"/>
  <c r="P546" i="16"/>
  <c r="N546" i="16"/>
  <c r="L546" i="16"/>
  <c r="J546" i="16"/>
  <c r="R545" i="16"/>
  <c r="P545" i="16"/>
  <c r="N545" i="16"/>
  <c r="L545" i="16"/>
  <c r="J545" i="16"/>
  <c r="R544" i="16"/>
  <c r="P544" i="16"/>
  <c r="N544" i="16"/>
  <c r="L544" i="16"/>
  <c r="J544" i="16"/>
  <c r="R543" i="16"/>
  <c r="P543" i="16"/>
  <c r="N543" i="16"/>
  <c r="L543" i="16"/>
  <c r="J543" i="16"/>
  <c r="R542" i="16"/>
  <c r="P542" i="16"/>
  <c r="N542" i="16"/>
  <c r="L542" i="16"/>
  <c r="J542" i="16"/>
  <c r="R541" i="16"/>
  <c r="P541" i="16"/>
  <c r="N541" i="16"/>
  <c r="L541" i="16"/>
  <c r="J541" i="16"/>
  <c r="R540" i="16"/>
  <c r="P540" i="16"/>
  <c r="N540" i="16"/>
  <c r="L540" i="16"/>
  <c r="J540" i="16"/>
  <c r="R539" i="16"/>
  <c r="P539" i="16"/>
  <c r="N539" i="16"/>
  <c r="L539" i="16"/>
  <c r="J539" i="16"/>
  <c r="R538" i="16"/>
  <c r="P538" i="16"/>
  <c r="N538" i="16"/>
  <c r="L538" i="16"/>
  <c r="J538" i="16"/>
  <c r="R537" i="16"/>
  <c r="P537" i="16"/>
  <c r="N537" i="16"/>
  <c r="L537" i="16"/>
  <c r="J537" i="16"/>
  <c r="R536" i="16"/>
  <c r="P536" i="16"/>
  <c r="N536" i="16"/>
  <c r="L536" i="16"/>
  <c r="J536" i="16"/>
  <c r="R535" i="16"/>
  <c r="P535" i="16"/>
  <c r="N535" i="16"/>
  <c r="L535" i="16"/>
  <c r="J535" i="16"/>
  <c r="R534" i="16"/>
  <c r="P534" i="16"/>
  <c r="N534" i="16"/>
  <c r="L534" i="16"/>
  <c r="J534" i="16"/>
  <c r="R533" i="16"/>
  <c r="P533" i="16"/>
  <c r="N533" i="16"/>
  <c r="L533" i="16"/>
  <c r="J533" i="16"/>
  <c r="R532" i="16"/>
  <c r="P532" i="16"/>
  <c r="N532" i="16"/>
  <c r="L532" i="16"/>
  <c r="J532" i="16"/>
  <c r="R531" i="16"/>
  <c r="P531" i="16"/>
  <c r="N531" i="16"/>
  <c r="L531" i="16"/>
  <c r="J531" i="16"/>
  <c r="R530" i="16"/>
  <c r="P530" i="16"/>
  <c r="N530" i="16"/>
  <c r="L530" i="16"/>
  <c r="J530" i="16"/>
  <c r="R529" i="16"/>
  <c r="P529" i="16"/>
  <c r="N529" i="16"/>
  <c r="L529" i="16"/>
  <c r="J529" i="16"/>
  <c r="R528" i="16"/>
  <c r="P528" i="16"/>
  <c r="N528" i="16"/>
  <c r="L528" i="16"/>
  <c r="J528" i="16"/>
  <c r="R527" i="16"/>
  <c r="P527" i="16"/>
  <c r="N527" i="16"/>
  <c r="L527" i="16"/>
  <c r="J527" i="16"/>
  <c r="R526" i="16"/>
  <c r="P526" i="16"/>
  <c r="N526" i="16"/>
  <c r="L526" i="16"/>
  <c r="J526" i="16"/>
  <c r="R525" i="16"/>
  <c r="P525" i="16"/>
  <c r="N525" i="16"/>
  <c r="L525" i="16"/>
  <c r="J525" i="16"/>
  <c r="R524" i="16"/>
  <c r="P524" i="16"/>
  <c r="N524" i="16"/>
  <c r="L524" i="16"/>
  <c r="J524" i="16"/>
  <c r="R523" i="16"/>
  <c r="P523" i="16"/>
  <c r="N523" i="16"/>
  <c r="L523" i="16"/>
  <c r="J523" i="16"/>
  <c r="R522" i="16"/>
  <c r="P522" i="16"/>
  <c r="N522" i="16"/>
  <c r="L522" i="16"/>
  <c r="J522" i="16"/>
  <c r="R521" i="16"/>
  <c r="P521" i="16"/>
  <c r="N521" i="16"/>
  <c r="L521" i="16"/>
  <c r="J521" i="16"/>
  <c r="R520" i="16"/>
  <c r="P520" i="16"/>
  <c r="N520" i="16"/>
  <c r="L520" i="16"/>
  <c r="J520" i="16"/>
  <c r="R519" i="16"/>
  <c r="P519" i="16"/>
  <c r="N519" i="16"/>
  <c r="L519" i="16"/>
  <c r="J519" i="16"/>
  <c r="R518" i="16"/>
  <c r="P518" i="16"/>
  <c r="N518" i="16"/>
  <c r="L518" i="16"/>
  <c r="J518" i="16"/>
  <c r="R517" i="16"/>
  <c r="P517" i="16"/>
  <c r="N517" i="16"/>
  <c r="L517" i="16"/>
  <c r="J517" i="16"/>
  <c r="R516" i="16"/>
  <c r="P516" i="16"/>
  <c r="N516" i="16"/>
  <c r="L516" i="16"/>
  <c r="J516" i="16"/>
  <c r="R515" i="16"/>
  <c r="P515" i="16"/>
  <c r="N515" i="16"/>
  <c r="L515" i="16"/>
  <c r="J515" i="16"/>
  <c r="R514" i="16"/>
  <c r="P514" i="16"/>
  <c r="N514" i="16"/>
  <c r="L514" i="16"/>
  <c r="J514" i="16"/>
  <c r="R513" i="16"/>
  <c r="P513" i="16"/>
  <c r="N513" i="16"/>
  <c r="L513" i="16"/>
  <c r="J513" i="16"/>
  <c r="R512" i="16"/>
  <c r="P512" i="16"/>
  <c r="N512" i="16"/>
  <c r="L512" i="16"/>
  <c r="J512" i="16"/>
  <c r="R511" i="16"/>
  <c r="P511" i="16"/>
  <c r="N511" i="16"/>
  <c r="L511" i="16"/>
  <c r="J511" i="16"/>
  <c r="R510" i="16"/>
  <c r="P510" i="16"/>
  <c r="N510" i="16"/>
  <c r="L510" i="16"/>
  <c r="J510" i="16"/>
  <c r="R509" i="16"/>
  <c r="P509" i="16"/>
  <c r="N509" i="16"/>
  <c r="L509" i="16"/>
  <c r="J509" i="16"/>
  <c r="R508" i="16"/>
  <c r="P508" i="16"/>
  <c r="N508" i="16"/>
  <c r="L508" i="16"/>
  <c r="J508" i="16"/>
  <c r="R507" i="16"/>
  <c r="P507" i="16"/>
  <c r="N507" i="16"/>
  <c r="L507" i="16"/>
  <c r="J507" i="16"/>
  <c r="R506" i="16"/>
  <c r="P506" i="16"/>
  <c r="N506" i="16"/>
  <c r="L506" i="16"/>
  <c r="J506" i="16"/>
  <c r="R505" i="16"/>
  <c r="P505" i="16"/>
  <c r="N505" i="16"/>
  <c r="L505" i="16"/>
  <c r="J505" i="16"/>
  <c r="R504" i="16"/>
  <c r="P504" i="16"/>
  <c r="N504" i="16"/>
  <c r="L504" i="16"/>
  <c r="J504" i="16"/>
  <c r="R503" i="16"/>
  <c r="P503" i="16"/>
  <c r="N503" i="16"/>
  <c r="L503" i="16"/>
  <c r="J503" i="16"/>
  <c r="R502" i="16"/>
  <c r="P502" i="16"/>
  <c r="N502" i="16"/>
  <c r="L502" i="16"/>
  <c r="J502" i="16"/>
  <c r="R501" i="16"/>
  <c r="P501" i="16"/>
  <c r="N501" i="16"/>
  <c r="L501" i="16"/>
  <c r="J501" i="16"/>
  <c r="R500" i="16"/>
  <c r="P500" i="16"/>
  <c r="N500" i="16"/>
  <c r="L500" i="16"/>
  <c r="J500" i="16"/>
  <c r="R499" i="16"/>
  <c r="P499" i="16"/>
  <c r="N499" i="16"/>
  <c r="L499" i="16"/>
  <c r="J499" i="16"/>
  <c r="R498" i="16"/>
  <c r="P498" i="16"/>
  <c r="N498" i="16"/>
  <c r="L498" i="16"/>
  <c r="J498" i="16"/>
  <c r="R497" i="16"/>
  <c r="P497" i="16"/>
  <c r="N497" i="16"/>
  <c r="L497" i="16"/>
  <c r="J497" i="16"/>
  <c r="R496" i="16"/>
  <c r="P496" i="16"/>
  <c r="N496" i="16"/>
  <c r="L496" i="16"/>
  <c r="J496" i="16"/>
  <c r="R495" i="16"/>
  <c r="P495" i="16"/>
  <c r="N495" i="16"/>
  <c r="L495" i="16"/>
  <c r="J495" i="16"/>
  <c r="R494" i="16"/>
  <c r="P494" i="16"/>
  <c r="N494" i="16"/>
  <c r="L494" i="16"/>
  <c r="J494" i="16"/>
  <c r="R493" i="16"/>
  <c r="P493" i="16"/>
  <c r="N493" i="16"/>
  <c r="L493" i="16"/>
  <c r="J493" i="16"/>
  <c r="R492" i="16"/>
  <c r="P492" i="16"/>
  <c r="N492" i="16"/>
  <c r="L492" i="16"/>
  <c r="J492" i="16"/>
  <c r="R491" i="16"/>
  <c r="P491" i="16"/>
  <c r="N491" i="16"/>
  <c r="L491" i="16"/>
  <c r="J491" i="16"/>
  <c r="R490" i="16"/>
  <c r="P490" i="16"/>
  <c r="N490" i="16"/>
  <c r="L490" i="16"/>
  <c r="J490" i="16"/>
  <c r="R489" i="16"/>
  <c r="P489" i="16"/>
  <c r="N489" i="16"/>
  <c r="L489" i="16"/>
  <c r="J489" i="16"/>
  <c r="R488" i="16"/>
  <c r="P488" i="16"/>
  <c r="N488" i="16"/>
  <c r="L488" i="16"/>
  <c r="J488" i="16"/>
  <c r="R487" i="16"/>
  <c r="P487" i="16"/>
  <c r="N487" i="16"/>
  <c r="L487" i="16"/>
  <c r="J487" i="16"/>
  <c r="R486" i="16"/>
  <c r="P486" i="16"/>
  <c r="N486" i="16"/>
  <c r="L486" i="16"/>
  <c r="J486" i="16"/>
  <c r="R485" i="16"/>
  <c r="P485" i="16"/>
  <c r="N485" i="16"/>
  <c r="L485" i="16"/>
  <c r="J485" i="16"/>
  <c r="R484" i="16"/>
  <c r="P484" i="16"/>
  <c r="N484" i="16"/>
  <c r="L484" i="16"/>
  <c r="J484" i="16"/>
  <c r="R483" i="16"/>
  <c r="P483" i="16"/>
  <c r="N483" i="16"/>
  <c r="L483" i="16"/>
  <c r="J483" i="16"/>
  <c r="R482" i="16"/>
  <c r="P482" i="16"/>
  <c r="N482" i="16"/>
  <c r="L482" i="16"/>
  <c r="J482" i="16"/>
  <c r="R481" i="16"/>
  <c r="P481" i="16"/>
  <c r="N481" i="16"/>
  <c r="L481" i="16"/>
  <c r="J481" i="16"/>
  <c r="R480" i="16"/>
  <c r="P480" i="16"/>
  <c r="N480" i="16"/>
  <c r="L480" i="16"/>
  <c r="J480" i="16"/>
  <c r="R479" i="16"/>
  <c r="P479" i="16"/>
  <c r="N479" i="16"/>
  <c r="L479" i="16"/>
  <c r="J479" i="16"/>
  <c r="R478" i="16"/>
  <c r="P478" i="16"/>
  <c r="N478" i="16"/>
  <c r="L478" i="16"/>
  <c r="J478" i="16"/>
  <c r="R477" i="16"/>
  <c r="P477" i="16"/>
  <c r="N477" i="16"/>
  <c r="L477" i="16"/>
  <c r="J477" i="16"/>
  <c r="R476" i="16"/>
  <c r="P476" i="16"/>
  <c r="N476" i="16"/>
  <c r="L476" i="16"/>
  <c r="J476" i="16"/>
  <c r="R475" i="16"/>
  <c r="P475" i="16"/>
  <c r="N475" i="16"/>
  <c r="L475" i="16"/>
  <c r="J475" i="16"/>
  <c r="R474" i="16"/>
  <c r="P474" i="16"/>
  <c r="N474" i="16"/>
  <c r="L474" i="16"/>
  <c r="J474" i="16"/>
  <c r="R473" i="16"/>
  <c r="P473" i="16"/>
  <c r="N473" i="16"/>
  <c r="L473" i="16"/>
  <c r="J473" i="16"/>
  <c r="R472" i="16"/>
  <c r="P472" i="16"/>
  <c r="N472" i="16"/>
  <c r="L472" i="16"/>
  <c r="J472" i="16"/>
  <c r="R471" i="16"/>
  <c r="P471" i="16"/>
  <c r="N471" i="16"/>
  <c r="L471" i="16"/>
  <c r="J471" i="16"/>
  <c r="R470" i="16"/>
  <c r="P470" i="16"/>
  <c r="N470" i="16"/>
  <c r="L470" i="16"/>
  <c r="J470" i="16"/>
  <c r="R469" i="16"/>
  <c r="P469" i="16"/>
  <c r="N469" i="16"/>
  <c r="L469" i="16"/>
  <c r="J469" i="16"/>
  <c r="R468" i="16"/>
  <c r="P468" i="16"/>
  <c r="N468" i="16"/>
  <c r="L468" i="16"/>
  <c r="J468" i="16"/>
  <c r="R467" i="16"/>
  <c r="P467" i="16"/>
  <c r="N467" i="16"/>
  <c r="L467" i="16"/>
  <c r="J467" i="16"/>
  <c r="R466" i="16"/>
  <c r="P466" i="16"/>
  <c r="N466" i="16"/>
  <c r="L466" i="16"/>
  <c r="J466" i="16"/>
  <c r="R465" i="16"/>
  <c r="P465" i="16"/>
  <c r="N465" i="16"/>
  <c r="L465" i="16"/>
  <c r="J465" i="16"/>
  <c r="R464" i="16"/>
  <c r="P464" i="16"/>
  <c r="N464" i="16"/>
  <c r="L464" i="16"/>
  <c r="J464" i="16"/>
  <c r="R463" i="16"/>
  <c r="P463" i="16"/>
  <c r="N463" i="16"/>
  <c r="L463" i="16"/>
  <c r="J463" i="16"/>
  <c r="R462" i="16"/>
  <c r="P462" i="16"/>
  <c r="N462" i="16"/>
  <c r="L462" i="16"/>
  <c r="J462" i="16"/>
  <c r="R461" i="16"/>
  <c r="P461" i="16"/>
  <c r="N461" i="16"/>
  <c r="L461" i="16"/>
  <c r="J461" i="16"/>
  <c r="R460" i="16"/>
  <c r="P460" i="16"/>
  <c r="N460" i="16"/>
  <c r="L460" i="16"/>
  <c r="J460" i="16"/>
  <c r="R459" i="16"/>
  <c r="P459" i="16"/>
  <c r="N459" i="16"/>
  <c r="L459" i="16"/>
  <c r="J459" i="16"/>
  <c r="R458" i="16"/>
  <c r="P458" i="16"/>
  <c r="N458" i="16"/>
  <c r="L458" i="16"/>
  <c r="J458" i="16"/>
  <c r="R457" i="16"/>
  <c r="P457" i="16"/>
  <c r="N457" i="16"/>
  <c r="L457" i="16"/>
  <c r="J457" i="16"/>
  <c r="R456" i="16"/>
  <c r="P456" i="16"/>
  <c r="N456" i="16"/>
  <c r="L456" i="16"/>
  <c r="J456" i="16"/>
  <c r="R455" i="16"/>
  <c r="P455" i="16"/>
  <c r="N455" i="16"/>
  <c r="L455" i="16"/>
  <c r="J455" i="16"/>
  <c r="R454" i="16"/>
  <c r="P454" i="16"/>
  <c r="N454" i="16"/>
  <c r="L454" i="16"/>
  <c r="J454" i="16"/>
  <c r="R453" i="16"/>
  <c r="P453" i="16"/>
  <c r="N453" i="16"/>
  <c r="L453" i="16"/>
  <c r="J453" i="16"/>
  <c r="R452" i="16"/>
  <c r="P452" i="16"/>
  <c r="N452" i="16"/>
  <c r="L452" i="16"/>
  <c r="J452" i="16"/>
  <c r="R451" i="16"/>
  <c r="P451" i="16"/>
  <c r="N451" i="16"/>
  <c r="L451" i="16"/>
  <c r="J451" i="16"/>
  <c r="R450" i="16"/>
  <c r="P450" i="16"/>
  <c r="N450" i="16"/>
  <c r="L450" i="16"/>
  <c r="J450" i="16"/>
  <c r="R449" i="16"/>
  <c r="P449" i="16"/>
  <c r="N449" i="16"/>
  <c r="L449" i="16"/>
  <c r="J449" i="16"/>
  <c r="R448" i="16"/>
  <c r="P448" i="16"/>
  <c r="N448" i="16"/>
  <c r="L448" i="16"/>
  <c r="J448" i="16"/>
  <c r="R447" i="16"/>
  <c r="P447" i="16"/>
  <c r="N447" i="16"/>
  <c r="L447" i="16"/>
  <c r="J447" i="16"/>
  <c r="R446" i="16"/>
  <c r="P446" i="16"/>
  <c r="N446" i="16"/>
  <c r="L446" i="16"/>
  <c r="J446" i="16"/>
  <c r="R445" i="16"/>
  <c r="P445" i="16"/>
  <c r="N445" i="16"/>
  <c r="L445" i="16"/>
  <c r="J445" i="16"/>
  <c r="R444" i="16"/>
  <c r="P444" i="16"/>
  <c r="N444" i="16"/>
  <c r="L444" i="16"/>
  <c r="J444" i="16"/>
  <c r="R443" i="16"/>
  <c r="P443" i="16"/>
  <c r="N443" i="16"/>
  <c r="L443" i="16"/>
  <c r="J443" i="16"/>
  <c r="R442" i="16"/>
  <c r="P442" i="16"/>
  <c r="N442" i="16"/>
  <c r="L442" i="16"/>
  <c r="J442" i="16"/>
  <c r="R441" i="16"/>
  <c r="P441" i="16"/>
  <c r="N441" i="16"/>
  <c r="L441" i="16"/>
  <c r="J441" i="16"/>
  <c r="R440" i="16"/>
  <c r="P440" i="16"/>
  <c r="N440" i="16"/>
  <c r="L440" i="16"/>
  <c r="J440" i="16"/>
  <c r="R439" i="16"/>
  <c r="P439" i="16"/>
  <c r="N439" i="16"/>
  <c r="L439" i="16"/>
  <c r="J439" i="16"/>
  <c r="R438" i="16"/>
  <c r="P438" i="16"/>
  <c r="N438" i="16"/>
  <c r="L438" i="16"/>
  <c r="J438" i="16"/>
  <c r="R437" i="16"/>
  <c r="P437" i="16"/>
  <c r="N437" i="16"/>
  <c r="L437" i="16"/>
  <c r="J437" i="16"/>
  <c r="R436" i="16"/>
  <c r="P436" i="16"/>
  <c r="N436" i="16"/>
  <c r="L436" i="16"/>
  <c r="J436" i="16"/>
  <c r="R435" i="16"/>
  <c r="P435" i="16"/>
  <c r="N435" i="16"/>
  <c r="L435" i="16"/>
  <c r="J435" i="16"/>
  <c r="R434" i="16"/>
  <c r="P434" i="16"/>
  <c r="N434" i="16"/>
  <c r="L434" i="16"/>
  <c r="J434" i="16"/>
  <c r="R433" i="16"/>
  <c r="P433" i="16"/>
  <c r="N433" i="16"/>
  <c r="L433" i="16"/>
  <c r="J433" i="16"/>
  <c r="R432" i="16"/>
  <c r="P432" i="16"/>
  <c r="N432" i="16"/>
  <c r="L432" i="16"/>
  <c r="J432" i="16"/>
  <c r="R431" i="16"/>
  <c r="P431" i="16"/>
  <c r="N431" i="16"/>
  <c r="L431" i="16"/>
  <c r="J431" i="16"/>
  <c r="R430" i="16"/>
  <c r="P430" i="16"/>
  <c r="N430" i="16"/>
  <c r="L430" i="16"/>
  <c r="J430" i="16"/>
  <c r="R429" i="16"/>
  <c r="P429" i="16"/>
  <c r="N429" i="16"/>
  <c r="L429" i="16"/>
  <c r="J429" i="16"/>
  <c r="R428" i="16"/>
  <c r="P428" i="16"/>
  <c r="N428" i="16"/>
  <c r="L428" i="16"/>
  <c r="J428" i="16"/>
  <c r="R427" i="16"/>
  <c r="P427" i="16"/>
  <c r="N427" i="16"/>
  <c r="L427" i="16"/>
  <c r="J427" i="16"/>
  <c r="R426" i="16"/>
  <c r="P426" i="16"/>
  <c r="N426" i="16"/>
  <c r="L426" i="16"/>
  <c r="J426" i="16"/>
  <c r="R425" i="16"/>
  <c r="P425" i="16"/>
  <c r="N425" i="16"/>
  <c r="L425" i="16"/>
  <c r="J425" i="16"/>
  <c r="R424" i="16"/>
  <c r="P424" i="16"/>
  <c r="N424" i="16"/>
  <c r="L424" i="16"/>
  <c r="J424" i="16"/>
  <c r="R423" i="16"/>
  <c r="P423" i="16"/>
  <c r="N423" i="16"/>
  <c r="L423" i="16"/>
  <c r="J423" i="16"/>
  <c r="R422" i="16"/>
  <c r="P422" i="16"/>
  <c r="N422" i="16"/>
  <c r="L422" i="16"/>
  <c r="J422" i="16"/>
  <c r="R421" i="16"/>
  <c r="P421" i="16"/>
  <c r="N421" i="16"/>
  <c r="L421" i="16"/>
  <c r="J421" i="16"/>
  <c r="R420" i="16"/>
  <c r="P420" i="16"/>
  <c r="N420" i="16"/>
  <c r="L420" i="16"/>
  <c r="J420" i="16"/>
  <c r="R419" i="16"/>
  <c r="P419" i="16"/>
  <c r="N419" i="16"/>
  <c r="L419" i="16"/>
  <c r="J419" i="16"/>
  <c r="R418" i="16"/>
  <c r="P418" i="16"/>
  <c r="N418" i="16"/>
  <c r="L418" i="16"/>
  <c r="J418" i="16"/>
  <c r="R417" i="16"/>
  <c r="P417" i="16"/>
  <c r="N417" i="16"/>
  <c r="L417" i="16"/>
  <c r="J417" i="16"/>
  <c r="R416" i="16"/>
  <c r="P416" i="16"/>
  <c r="N416" i="16"/>
  <c r="L416" i="16"/>
  <c r="J416" i="16"/>
  <c r="R415" i="16"/>
  <c r="P415" i="16"/>
  <c r="N415" i="16"/>
  <c r="L415" i="16"/>
  <c r="J415" i="16"/>
  <c r="R414" i="16"/>
  <c r="P414" i="16"/>
  <c r="N414" i="16"/>
  <c r="L414" i="16"/>
  <c r="J414" i="16"/>
  <c r="R413" i="16"/>
  <c r="P413" i="16"/>
  <c r="N413" i="16"/>
  <c r="L413" i="16"/>
  <c r="J413" i="16"/>
  <c r="R412" i="16"/>
  <c r="P412" i="16"/>
  <c r="N412" i="16"/>
  <c r="L412" i="16"/>
  <c r="J412" i="16"/>
  <c r="R411" i="16"/>
  <c r="P411" i="16"/>
  <c r="N411" i="16"/>
  <c r="L411" i="16"/>
  <c r="J411" i="16"/>
  <c r="R410" i="16"/>
  <c r="P410" i="16"/>
  <c r="N410" i="16"/>
  <c r="L410" i="16"/>
  <c r="J410" i="16"/>
  <c r="R409" i="16"/>
  <c r="P409" i="16"/>
  <c r="N409" i="16"/>
  <c r="L409" i="16"/>
  <c r="J409" i="16"/>
  <c r="R408" i="16"/>
  <c r="P408" i="16"/>
  <c r="N408" i="16"/>
  <c r="L408" i="16"/>
  <c r="J408" i="16"/>
  <c r="R407" i="16"/>
  <c r="P407" i="16"/>
  <c r="N407" i="16"/>
  <c r="L407" i="16"/>
  <c r="J407" i="16"/>
  <c r="R406" i="16"/>
  <c r="P406" i="16"/>
  <c r="N406" i="16"/>
  <c r="L406" i="16"/>
  <c r="J406" i="16"/>
  <c r="R405" i="16"/>
  <c r="P405" i="16"/>
  <c r="N405" i="16"/>
  <c r="L405" i="16"/>
  <c r="J405" i="16"/>
  <c r="R404" i="16"/>
  <c r="P404" i="16"/>
  <c r="N404" i="16"/>
  <c r="L404" i="16"/>
  <c r="J404" i="16"/>
  <c r="R403" i="16"/>
  <c r="P403" i="16"/>
  <c r="N403" i="16"/>
  <c r="L403" i="16"/>
  <c r="J403" i="16"/>
  <c r="R402" i="16"/>
  <c r="P402" i="16"/>
  <c r="N402" i="16"/>
  <c r="L402" i="16"/>
  <c r="J402" i="16"/>
  <c r="R401" i="16"/>
  <c r="P401" i="16"/>
  <c r="N401" i="16"/>
  <c r="L401" i="16"/>
  <c r="J401" i="16"/>
  <c r="R400" i="16"/>
  <c r="P400" i="16"/>
  <c r="N400" i="16"/>
  <c r="L400" i="16"/>
  <c r="J400" i="16"/>
  <c r="R399" i="16"/>
  <c r="P399" i="16"/>
  <c r="N399" i="16"/>
  <c r="L399" i="16"/>
  <c r="J399" i="16"/>
  <c r="R398" i="16"/>
  <c r="P398" i="16"/>
  <c r="N398" i="16"/>
  <c r="L398" i="16"/>
  <c r="J398" i="16"/>
  <c r="R397" i="16"/>
  <c r="P397" i="16"/>
  <c r="N397" i="16"/>
  <c r="L397" i="16"/>
  <c r="J397" i="16"/>
  <c r="R396" i="16"/>
  <c r="P396" i="16"/>
  <c r="N396" i="16"/>
  <c r="L396" i="16"/>
  <c r="J396" i="16"/>
  <c r="R395" i="16"/>
  <c r="P395" i="16"/>
  <c r="N395" i="16"/>
  <c r="L395" i="16"/>
  <c r="J395" i="16"/>
  <c r="R394" i="16"/>
  <c r="P394" i="16"/>
  <c r="N394" i="16"/>
  <c r="L394" i="16"/>
  <c r="J394" i="16"/>
  <c r="R393" i="16"/>
  <c r="P393" i="16"/>
  <c r="N393" i="16"/>
  <c r="L393" i="16"/>
  <c r="J393" i="16"/>
  <c r="R392" i="16"/>
  <c r="P392" i="16"/>
  <c r="N392" i="16"/>
  <c r="L392" i="16"/>
  <c r="J392" i="16"/>
  <c r="R391" i="16"/>
  <c r="P391" i="16"/>
  <c r="N391" i="16"/>
  <c r="L391" i="16"/>
  <c r="J391" i="16"/>
  <c r="R390" i="16"/>
  <c r="P390" i="16"/>
  <c r="N390" i="16"/>
  <c r="L390" i="16"/>
  <c r="J390" i="16"/>
  <c r="R389" i="16"/>
  <c r="P389" i="16"/>
  <c r="N389" i="16"/>
  <c r="L389" i="16"/>
  <c r="J389" i="16"/>
  <c r="R388" i="16"/>
  <c r="P388" i="16"/>
  <c r="N388" i="16"/>
  <c r="L388" i="16"/>
  <c r="J388" i="16"/>
  <c r="R387" i="16"/>
  <c r="P387" i="16"/>
  <c r="N387" i="16"/>
  <c r="L387" i="16"/>
  <c r="J387" i="16"/>
  <c r="R386" i="16"/>
  <c r="P386" i="16"/>
  <c r="N386" i="16"/>
  <c r="L386" i="16"/>
  <c r="J386" i="16"/>
  <c r="R385" i="16"/>
  <c r="P385" i="16"/>
  <c r="N385" i="16"/>
  <c r="L385" i="16"/>
  <c r="J385" i="16"/>
  <c r="R384" i="16"/>
  <c r="P384" i="16"/>
  <c r="N384" i="16"/>
  <c r="L384" i="16"/>
  <c r="J384" i="16"/>
  <c r="R383" i="16"/>
  <c r="P383" i="16"/>
  <c r="N383" i="16"/>
  <c r="L383" i="16"/>
  <c r="J383" i="16"/>
  <c r="R382" i="16"/>
  <c r="P382" i="16"/>
  <c r="N382" i="16"/>
  <c r="L382" i="16"/>
  <c r="J382" i="16"/>
  <c r="R381" i="16"/>
  <c r="P381" i="16"/>
  <c r="N381" i="16"/>
  <c r="L381" i="16"/>
  <c r="J381" i="16"/>
  <c r="R380" i="16"/>
  <c r="P380" i="16"/>
  <c r="N380" i="16"/>
  <c r="L380" i="16"/>
  <c r="J380" i="16"/>
  <c r="R379" i="16"/>
  <c r="P379" i="16"/>
  <c r="N379" i="16"/>
  <c r="L379" i="16"/>
  <c r="J379" i="16"/>
  <c r="R378" i="16"/>
  <c r="P378" i="16"/>
  <c r="N378" i="16"/>
  <c r="L378" i="16"/>
  <c r="J378" i="16"/>
  <c r="R377" i="16"/>
  <c r="P377" i="16"/>
  <c r="N377" i="16"/>
  <c r="L377" i="16"/>
  <c r="J377" i="16"/>
  <c r="R376" i="16"/>
  <c r="P376" i="16"/>
  <c r="N376" i="16"/>
  <c r="L376" i="16"/>
  <c r="J376" i="16"/>
  <c r="R375" i="16"/>
  <c r="P375" i="16"/>
  <c r="N375" i="16"/>
  <c r="L375" i="16"/>
  <c r="J375" i="16"/>
  <c r="R374" i="16"/>
  <c r="P374" i="16"/>
  <c r="N374" i="16"/>
  <c r="L374" i="16"/>
  <c r="J374" i="16"/>
  <c r="R373" i="16"/>
  <c r="P373" i="16"/>
  <c r="N373" i="16"/>
  <c r="L373" i="16"/>
  <c r="J373" i="16"/>
  <c r="R372" i="16"/>
  <c r="P372" i="16"/>
  <c r="N372" i="16"/>
  <c r="L372" i="16"/>
  <c r="J372" i="16"/>
  <c r="R371" i="16"/>
  <c r="P371" i="16"/>
  <c r="N371" i="16"/>
  <c r="L371" i="16"/>
  <c r="J371" i="16"/>
  <c r="R370" i="16"/>
  <c r="P370" i="16"/>
  <c r="N370" i="16"/>
  <c r="L370" i="16"/>
  <c r="J370" i="16"/>
  <c r="R369" i="16"/>
  <c r="P369" i="16"/>
  <c r="N369" i="16"/>
  <c r="L369" i="16"/>
  <c r="J369" i="16"/>
  <c r="R368" i="16"/>
  <c r="P368" i="16"/>
  <c r="N368" i="16"/>
  <c r="L368" i="16"/>
  <c r="J368" i="16"/>
  <c r="R367" i="16"/>
  <c r="P367" i="16"/>
  <c r="N367" i="16"/>
  <c r="L367" i="16"/>
  <c r="J367" i="16"/>
  <c r="R366" i="16"/>
  <c r="P366" i="16"/>
  <c r="N366" i="16"/>
  <c r="L366" i="16"/>
  <c r="J366" i="16"/>
  <c r="R365" i="16"/>
  <c r="P365" i="16"/>
  <c r="N365" i="16"/>
  <c r="L365" i="16"/>
  <c r="J365" i="16"/>
  <c r="R364" i="16"/>
  <c r="P364" i="16"/>
  <c r="N364" i="16"/>
  <c r="L364" i="16"/>
  <c r="J364" i="16"/>
  <c r="R363" i="16"/>
  <c r="P363" i="16"/>
  <c r="N363" i="16"/>
  <c r="L363" i="16"/>
  <c r="J363" i="16"/>
  <c r="R362" i="16"/>
  <c r="P362" i="16"/>
  <c r="N362" i="16"/>
  <c r="L362" i="16"/>
  <c r="J362" i="16"/>
  <c r="R361" i="16"/>
  <c r="P361" i="16"/>
  <c r="N361" i="16"/>
  <c r="L361" i="16"/>
  <c r="J361" i="16"/>
  <c r="R360" i="16"/>
  <c r="P360" i="16"/>
  <c r="N360" i="16"/>
  <c r="L360" i="16"/>
  <c r="J360" i="16"/>
  <c r="R359" i="16"/>
  <c r="P359" i="16"/>
  <c r="N359" i="16"/>
  <c r="L359" i="16"/>
  <c r="J359" i="16"/>
  <c r="R358" i="16"/>
  <c r="P358" i="16"/>
  <c r="N358" i="16"/>
  <c r="L358" i="16"/>
  <c r="J358" i="16"/>
  <c r="R357" i="16"/>
  <c r="P357" i="16"/>
  <c r="N357" i="16"/>
  <c r="L357" i="16"/>
  <c r="J357" i="16"/>
  <c r="R356" i="16"/>
  <c r="P356" i="16"/>
  <c r="N356" i="16"/>
  <c r="L356" i="16"/>
  <c r="J356" i="16"/>
  <c r="R355" i="16"/>
  <c r="P355" i="16"/>
  <c r="N355" i="16"/>
  <c r="L355" i="16"/>
  <c r="J355" i="16"/>
  <c r="R354" i="16"/>
  <c r="P354" i="16"/>
  <c r="N354" i="16"/>
  <c r="L354" i="16"/>
  <c r="J354" i="16"/>
  <c r="R353" i="16"/>
  <c r="P353" i="16"/>
  <c r="N353" i="16"/>
  <c r="L353" i="16"/>
  <c r="J353" i="16"/>
  <c r="R352" i="16"/>
  <c r="P352" i="16"/>
  <c r="N352" i="16"/>
  <c r="L352" i="16"/>
  <c r="J352" i="16"/>
  <c r="R351" i="16"/>
  <c r="P351" i="16"/>
  <c r="N351" i="16"/>
  <c r="L351" i="16"/>
  <c r="J351" i="16"/>
  <c r="R350" i="16"/>
  <c r="P350" i="16"/>
  <c r="N350" i="16"/>
  <c r="L350" i="16"/>
  <c r="J350" i="16"/>
  <c r="R349" i="16"/>
  <c r="P349" i="16"/>
  <c r="N349" i="16"/>
  <c r="L349" i="16"/>
  <c r="J349" i="16"/>
  <c r="R348" i="16"/>
  <c r="P348" i="16"/>
  <c r="N348" i="16"/>
  <c r="L348" i="16"/>
  <c r="J348" i="16"/>
  <c r="R347" i="16"/>
  <c r="P347" i="16"/>
  <c r="N347" i="16"/>
  <c r="L347" i="16"/>
  <c r="J347" i="16"/>
  <c r="R346" i="16"/>
  <c r="P346" i="16"/>
  <c r="N346" i="16"/>
  <c r="L346" i="16"/>
  <c r="J346" i="16"/>
  <c r="R345" i="16"/>
  <c r="P345" i="16"/>
  <c r="N345" i="16"/>
  <c r="L345" i="16"/>
  <c r="J345" i="16"/>
  <c r="R344" i="16"/>
  <c r="P344" i="16"/>
  <c r="N344" i="16"/>
  <c r="L344" i="16"/>
  <c r="J344" i="16"/>
  <c r="R343" i="16"/>
  <c r="P343" i="16"/>
  <c r="N343" i="16"/>
  <c r="L343" i="16"/>
  <c r="J343" i="16"/>
  <c r="R342" i="16"/>
  <c r="P342" i="16"/>
  <c r="N342" i="16"/>
  <c r="L342" i="16"/>
  <c r="J342" i="16"/>
  <c r="R341" i="16"/>
  <c r="P341" i="16"/>
  <c r="N341" i="16"/>
  <c r="L341" i="16"/>
  <c r="J341" i="16"/>
  <c r="R340" i="16"/>
  <c r="P340" i="16"/>
  <c r="N340" i="16"/>
  <c r="L340" i="16"/>
  <c r="J340" i="16"/>
  <c r="R339" i="16"/>
  <c r="P339" i="16"/>
  <c r="N339" i="16"/>
  <c r="L339" i="16"/>
  <c r="J339" i="16"/>
  <c r="R338" i="16"/>
  <c r="P338" i="16"/>
  <c r="N338" i="16"/>
  <c r="L338" i="16"/>
  <c r="J338" i="16"/>
  <c r="R337" i="16"/>
  <c r="P337" i="16"/>
  <c r="N337" i="16"/>
  <c r="L337" i="16"/>
  <c r="J337" i="16"/>
  <c r="R336" i="16"/>
  <c r="P336" i="16"/>
  <c r="N336" i="16"/>
  <c r="L336" i="16"/>
  <c r="J336" i="16"/>
  <c r="R335" i="16"/>
  <c r="P335" i="16"/>
  <c r="N335" i="16"/>
  <c r="L335" i="16"/>
  <c r="J335" i="16"/>
  <c r="R334" i="16"/>
  <c r="P334" i="16"/>
  <c r="N334" i="16"/>
  <c r="L334" i="16"/>
  <c r="J334" i="16"/>
  <c r="R333" i="16"/>
  <c r="P333" i="16"/>
  <c r="N333" i="16"/>
  <c r="L333" i="16"/>
  <c r="J333" i="16"/>
  <c r="R332" i="16"/>
  <c r="P332" i="16"/>
  <c r="N332" i="16"/>
  <c r="L332" i="16"/>
  <c r="J332" i="16"/>
  <c r="R331" i="16"/>
  <c r="P331" i="16"/>
  <c r="N331" i="16"/>
  <c r="L331" i="16"/>
  <c r="J331" i="16"/>
  <c r="R330" i="16"/>
  <c r="P330" i="16"/>
  <c r="N330" i="16"/>
  <c r="L330" i="16"/>
  <c r="J330" i="16"/>
  <c r="R329" i="16"/>
  <c r="P329" i="16"/>
  <c r="N329" i="16"/>
  <c r="L329" i="16"/>
  <c r="J329" i="16"/>
  <c r="R328" i="16"/>
  <c r="P328" i="16"/>
  <c r="N328" i="16"/>
  <c r="L328" i="16"/>
  <c r="J328" i="16"/>
  <c r="R327" i="16"/>
  <c r="P327" i="16"/>
  <c r="N327" i="16"/>
  <c r="L327" i="16"/>
  <c r="J327" i="16"/>
  <c r="R326" i="16"/>
  <c r="P326" i="16"/>
  <c r="N326" i="16"/>
  <c r="L326" i="16"/>
  <c r="J326" i="16"/>
  <c r="R325" i="16"/>
  <c r="P325" i="16"/>
  <c r="N325" i="16"/>
  <c r="L325" i="16"/>
  <c r="J325" i="16"/>
  <c r="R324" i="16"/>
  <c r="P324" i="16"/>
  <c r="N324" i="16"/>
  <c r="L324" i="16"/>
  <c r="J324" i="16"/>
  <c r="R323" i="16"/>
  <c r="P323" i="16"/>
  <c r="N323" i="16"/>
  <c r="L323" i="16"/>
  <c r="J323" i="16"/>
  <c r="R322" i="16"/>
  <c r="P322" i="16"/>
  <c r="N322" i="16"/>
  <c r="L322" i="16"/>
  <c r="J322" i="16"/>
  <c r="R321" i="16"/>
  <c r="P321" i="16"/>
  <c r="N321" i="16"/>
  <c r="L321" i="16"/>
  <c r="J321" i="16"/>
  <c r="R320" i="16"/>
  <c r="P320" i="16"/>
  <c r="N320" i="16"/>
  <c r="L320" i="16"/>
  <c r="J320" i="16"/>
  <c r="R319" i="16"/>
  <c r="P319" i="16"/>
  <c r="N319" i="16"/>
  <c r="L319" i="16"/>
  <c r="J319" i="16"/>
  <c r="R318" i="16"/>
  <c r="P318" i="16"/>
  <c r="N318" i="16"/>
  <c r="L318" i="16"/>
  <c r="J318" i="16"/>
  <c r="R317" i="16"/>
  <c r="P317" i="16"/>
  <c r="N317" i="16"/>
  <c r="L317" i="16"/>
  <c r="J317" i="16"/>
  <c r="R316" i="16"/>
  <c r="P316" i="16"/>
  <c r="N316" i="16"/>
  <c r="L316" i="16"/>
  <c r="J316" i="16"/>
  <c r="R315" i="16"/>
  <c r="P315" i="16"/>
  <c r="N315" i="16"/>
  <c r="L315" i="16"/>
  <c r="J315" i="16"/>
  <c r="R314" i="16"/>
  <c r="P314" i="16"/>
  <c r="N314" i="16"/>
  <c r="L314" i="16"/>
  <c r="J314" i="16"/>
  <c r="R313" i="16"/>
  <c r="P313" i="16"/>
  <c r="N313" i="16"/>
  <c r="L313" i="16"/>
  <c r="J313" i="16"/>
  <c r="R312" i="16"/>
  <c r="P312" i="16"/>
  <c r="N312" i="16"/>
  <c r="L312" i="16"/>
  <c r="J312" i="16"/>
  <c r="R311" i="16"/>
  <c r="P311" i="16"/>
  <c r="N311" i="16"/>
  <c r="L311" i="16"/>
  <c r="J311" i="16"/>
  <c r="R310" i="16"/>
  <c r="P310" i="16"/>
  <c r="N310" i="16"/>
  <c r="L310" i="16"/>
  <c r="J310" i="16"/>
  <c r="R309" i="16"/>
  <c r="P309" i="16"/>
  <c r="N309" i="16"/>
  <c r="L309" i="16"/>
  <c r="J309" i="16"/>
  <c r="R308" i="16"/>
  <c r="P308" i="16"/>
  <c r="N308" i="16"/>
  <c r="L308" i="16"/>
  <c r="J308" i="16"/>
  <c r="R307" i="16"/>
  <c r="P307" i="16"/>
  <c r="N307" i="16"/>
  <c r="L307" i="16"/>
  <c r="J307" i="16"/>
  <c r="R306" i="16"/>
  <c r="P306" i="16"/>
  <c r="N306" i="16"/>
  <c r="L306" i="16"/>
  <c r="J306" i="16"/>
  <c r="R305" i="16"/>
  <c r="P305" i="16"/>
  <c r="N305" i="16"/>
  <c r="L305" i="16"/>
  <c r="J305" i="16"/>
  <c r="R304" i="16"/>
  <c r="P304" i="16"/>
  <c r="N304" i="16"/>
  <c r="L304" i="16"/>
  <c r="J304" i="16"/>
  <c r="R303" i="16"/>
  <c r="P303" i="16"/>
  <c r="N303" i="16"/>
  <c r="L303" i="16"/>
  <c r="J303" i="16"/>
  <c r="R302" i="16"/>
  <c r="P302" i="16"/>
  <c r="N302" i="16"/>
  <c r="L302" i="16"/>
  <c r="J302" i="16"/>
  <c r="R301" i="16"/>
  <c r="P301" i="16"/>
  <c r="N301" i="16"/>
  <c r="L301" i="16"/>
  <c r="J301" i="16"/>
  <c r="R300" i="16"/>
  <c r="P300" i="16"/>
  <c r="N300" i="16"/>
  <c r="L300" i="16"/>
  <c r="J300" i="16"/>
  <c r="R299" i="16"/>
  <c r="P299" i="16"/>
  <c r="N299" i="16"/>
  <c r="L299" i="16"/>
  <c r="J299" i="16"/>
  <c r="R298" i="16"/>
  <c r="P298" i="16"/>
  <c r="N298" i="16"/>
  <c r="L298" i="16"/>
  <c r="J298" i="16"/>
  <c r="R297" i="16"/>
  <c r="P297" i="16"/>
  <c r="N297" i="16"/>
  <c r="L297" i="16"/>
  <c r="J297" i="16"/>
  <c r="R296" i="16"/>
  <c r="P296" i="16"/>
  <c r="N296" i="16"/>
  <c r="L296" i="16"/>
  <c r="J296" i="16"/>
  <c r="R295" i="16"/>
  <c r="P295" i="16"/>
  <c r="N295" i="16"/>
  <c r="L295" i="16"/>
  <c r="J295" i="16"/>
  <c r="R294" i="16"/>
  <c r="P294" i="16"/>
  <c r="N294" i="16"/>
  <c r="L294" i="16"/>
  <c r="J294" i="16"/>
  <c r="R293" i="16"/>
  <c r="P293" i="16"/>
  <c r="N293" i="16"/>
  <c r="L293" i="16"/>
  <c r="J293" i="16"/>
  <c r="R292" i="16"/>
  <c r="P292" i="16"/>
  <c r="N292" i="16"/>
  <c r="L292" i="16"/>
  <c r="J292" i="16"/>
  <c r="R291" i="16"/>
  <c r="P291" i="16"/>
  <c r="N291" i="16"/>
  <c r="L291" i="16"/>
  <c r="J291" i="16"/>
  <c r="R290" i="16"/>
  <c r="P290" i="16"/>
  <c r="N290" i="16"/>
  <c r="L290" i="16"/>
  <c r="J290" i="16"/>
  <c r="R289" i="16"/>
  <c r="P289" i="16"/>
  <c r="N289" i="16"/>
  <c r="L289" i="16"/>
  <c r="J289" i="16"/>
  <c r="R288" i="16"/>
  <c r="P288" i="16"/>
  <c r="N288" i="16"/>
  <c r="L288" i="16"/>
  <c r="J288" i="16"/>
  <c r="R287" i="16"/>
  <c r="P287" i="16"/>
  <c r="N287" i="16"/>
  <c r="L287" i="16"/>
  <c r="J287" i="16"/>
  <c r="R286" i="16"/>
  <c r="P286" i="16"/>
  <c r="N286" i="16"/>
  <c r="L286" i="16"/>
  <c r="J286" i="16"/>
  <c r="R285" i="16"/>
  <c r="P285" i="16"/>
  <c r="N285" i="16"/>
  <c r="L285" i="16"/>
  <c r="J285" i="16"/>
  <c r="R284" i="16"/>
  <c r="P284" i="16"/>
  <c r="N284" i="16"/>
  <c r="L284" i="16"/>
  <c r="J284" i="16"/>
  <c r="R283" i="16"/>
  <c r="P283" i="16"/>
  <c r="N283" i="16"/>
  <c r="L283" i="16"/>
  <c r="J283" i="16"/>
  <c r="R282" i="16"/>
  <c r="P282" i="16"/>
  <c r="N282" i="16"/>
  <c r="L282" i="16"/>
  <c r="J282" i="16"/>
  <c r="R281" i="16"/>
  <c r="P281" i="16"/>
  <c r="N281" i="16"/>
  <c r="L281" i="16"/>
  <c r="J281" i="16"/>
  <c r="R280" i="16"/>
  <c r="P280" i="16"/>
  <c r="N280" i="16"/>
  <c r="L280" i="16"/>
  <c r="J280" i="16"/>
  <c r="R279" i="16"/>
  <c r="P279" i="16"/>
  <c r="N279" i="16"/>
  <c r="L279" i="16"/>
  <c r="J279" i="16"/>
  <c r="R278" i="16"/>
  <c r="P278" i="16"/>
  <c r="N278" i="16"/>
  <c r="L278" i="16"/>
  <c r="J278" i="16"/>
  <c r="R277" i="16"/>
  <c r="P277" i="16"/>
  <c r="N277" i="16"/>
  <c r="L277" i="16"/>
  <c r="J277" i="16"/>
  <c r="R276" i="16"/>
  <c r="P276" i="16"/>
  <c r="N276" i="16"/>
  <c r="L276" i="16"/>
  <c r="J276" i="16"/>
  <c r="R275" i="16"/>
  <c r="P275" i="16"/>
  <c r="N275" i="16"/>
  <c r="L275" i="16"/>
  <c r="J275" i="16"/>
  <c r="R274" i="16"/>
  <c r="P274" i="16"/>
  <c r="N274" i="16"/>
  <c r="L274" i="16"/>
  <c r="J274" i="16"/>
  <c r="R273" i="16"/>
  <c r="P273" i="16"/>
  <c r="N273" i="16"/>
  <c r="L273" i="16"/>
  <c r="J273" i="16"/>
  <c r="R272" i="16"/>
  <c r="P272" i="16"/>
  <c r="N272" i="16"/>
  <c r="L272" i="16"/>
  <c r="J272" i="16"/>
  <c r="R271" i="16"/>
  <c r="P271" i="16"/>
  <c r="N271" i="16"/>
  <c r="L271" i="16"/>
  <c r="J271" i="16"/>
  <c r="R270" i="16"/>
  <c r="P270" i="16"/>
  <c r="N270" i="16"/>
  <c r="L270" i="16"/>
  <c r="J270" i="16"/>
  <c r="R269" i="16"/>
  <c r="P269" i="16"/>
  <c r="N269" i="16"/>
  <c r="L269" i="16"/>
  <c r="J269" i="16"/>
  <c r="R268" i="16"/>
  <c r="P268" i="16"/>
  <c r="N268" i="16"/>
  <c r="L268" i="16"/>
  <c r="J268" i="16"/>
  <c r="R267" i="16"/>
  <c r="P267" i="16"/>
  <c r="N267" i="16"/>
  <c r="L267" i="16"/>
  <c r="J267" i="16"/>
  <c r="R266" i="16"/>
  <c r="P266" i="16"/>
  <c r="N266" i="16"/>
  <c r="L266" i="16"/>
  <c r="J266" i="16"/>
  <c r="R265" i="16"/>
  <c r="P265" i="16"/>
  <c r="N265" i="16"/>
  <c r="L265" i="16"/>
  <c r="J265" i="16"/>
  <c r="R264" i="16"/>
  <c r="P264" i="16"/>
  <c r="N264" i="16"/>
  <c r="L264" i="16"/>
  <c r="J264" i="16"/>
  <c r="R263" i="16"/>
  <c r="P263" i="16"/>
  <c r="N263" i="16"/>
  <c r="L263" i="16"/>
  <c r="J263" i="16"/>
  <c r="R262" i="16"/>
  <c r="P262" i="16"/>
  <c r="N262" i="16"/>
  <c r="L262" i="16"/>
  <c r="J262" i="16"/>
  <c r="R261" i="16"/>
  <c r="P261" i="16"/>
  <c r="N261" i="16"/>
  <c r="L261" i="16"/>
  <c r="J261" i="16"/>
  <c r="R260" i="16"/>
  <c r="P260" i="16"/>
  <c r="N260" i="16"/>
  <c r="L260" i="16"/>
  <c r="J260" i="16"/>
  <c r="R259" i="16"/>
  <c r="P259" i="16"/>
  <c r="N259" i="16"/>
  <c r="L259" i="16"/>
  <c r="J259" i="16"/>
  <c r="R258" i="16"/>
  <c r="P258" i="16"/>
  <c r="N258" i="16"/>
  <c r="L258" i="16"/>
  <c r="J258" i="16"/>
  <c r="R257" i="16"/>
  <c r="P257" i="16"/>
  <c r="N257" i="16"/>
  <c r="L257" i="16"/>
  <c r="J257" i="16"/>
  <c r="R256" i="16"/>
  <c r="P256" i="16"/>
  <c r="N256" i="16"/>
  <c r="L256" i="16"/>
  <c r="J256" i="16"/>
  <c r="R255" i="16"/>
  <c r="P255" i="16"/>
  <c r="N255" i="16"/>
  <c r="L255" i="16"/>
  <c r="J255" i="16"/>
  <c r="R254" i="16"/>
  <c r="P254" i="16"/>
  <c r="N254" i="16"/>
  <c r="L254" i="16"/>
  <c r="J254" i="16"/>
  <c r="R253" i="16"/>
  <c r="P253" i="16"/>
  <c r="N253" i="16"/>
  <c r="L253" i="16"/>
  <c r="J253" i="16"/>
  <c r="R252" i="16"/>
  <c r="P252" i="16"/>
  <c r="N252" i="16"/>
  <c r="L252" i="16"/>
  <c r="J252" i="16"/>
  <c r="R251" i="16"/>
  <c r="P251" i="16"/>
  <c r="N251" i="16"/>
  <c r="L251" i="16"/>
  <c r="J251" i="16"/>
  <c r="R250" i="16"/>
  <c r="P250" i="16"/>
  <c r="N250" i="16"/>
  <c r="L250" i="16"/>
  <c r="J250" i="16"/>
  <c r="R249" i="16"/>
  <c r="P249" i="16"/>
  <c r="N249" i="16"/>
  <c r="L249" i="16"/>
  <c r="J249" i="16"/>
  <c r="R248" i="16"/>
  <c r="P248" i="16"/>
  <c r="N248" i="16"/>
  <c r="L248" i="16"/>
  <c r="J248" i="16"/>
  <c r="R247" i="16"/>
  <c r="P247" i="16"/>
  <c r="N247" i="16"/>
  <c r="L247" i="16"/>
  <c r="J247" i="16"/>
  <c r="R246" i="16"/>
  <c r="P246" i="16"/>
  <c r="N246" i="16"/>
  <c r="L246" i="16"/>
  <c r="J246" i="16"/>
  <c r="R245" i="16"/>
  <c r="P245" i="16"/>
  <c r="N245" i="16"/>
  <c r="L245" i="16"/>
  <c r="J245" i="16"/>
  <c r="R244" i="16"/>
  <c r="P244" i="16"/>
  <c r="N244" i="16"/>
  <c r="L244" i="16"/>
  <c r="J244" i="16"/>
  <c r="R243" i="16"/>
  <c r="P243" i="16"/>
  <c r="N243" i="16"/>
  <c r="L243" i="16"/>
  <c r="J243" i="16"/>
  <c r="R242" i="16"/>
  <c r="P242" i="16"/>
  <c r="N242" i="16"/>
  <c r="L242" i="16"/>
  <c r="J242" i="16"/>
  <c r="R241" i="16"/>
  <c r="P241" i="16"/>
  <c r="N241" i="16"/>
  <c r="L241" i="16"/>
  <c r="J241" i="16"/>
  <c r="R240" i="16"/>
  <c r="P240" i="16"/>
  <c r="N240" i="16"/>
  <c r="L240" i="16"/>
  <c r="J240" i="16"/>
  <c r="R239" i="16"/>
  <c r="P239" i="16"/>
  <c r="N239" i="16"/>
  <c r="L239" i="16"/>
  <c r="J239" i="16"/>
  <c r="R238" i="16"/>
  <c r="P238" i="16"/>
  <c r="N238" i="16"/>
  <c r="L238" i="16"/>
  <c r="J238" i="16"/>
  <c r="R237" i="16"/>
  <c r="P237" i="16"/>
  <c r="N237" i="16"/>
  <c r="L237" i="16"/>
  <c r="J237" i="16"/>
  <c r="R236" i="16"/>
  <c r="P236" i="16"/>
  <c r="N236" i="16"/>
  <c r="L236" i="16"/>
  <c r="J236" i="16"/>
  <c r="R235" i="16"/>
  <c r="P235" i="16"/>
  <c r="N235" i="16"/>
  <c r="L235" i="16"/>
  <c r="J235" i="16"/>
  <c r="R234" i="16"/>
  <c r="P234" i="16"/>
  <c r="N234" i="16"/>
  <c r="L234" i="16"/>
  <c r="J234" i="16"/>
  <c r="R233" i="16"/>
  <c r="P233" i="16"/>
  <c r="N233" i="16"/>
  <c r="L233" i="16"/>
  <c r="J233" i="16"/>
  <c r="R232" i="16"/>
  <c r="P232" i="16"/>
  <c r="N232" i="16"/>
  <c r="L232" i="16"/>
  <c r="J232" i="16"/>
  <c r="R231" i="16"/>
  <c r="P231" i="16"/>
  <c r="N231" i="16"/>
  <c r="L231" i="16"/>
  <c r="J231" i="16"/>
  <c r="R230" i="16"/>
  <c r="P230" i="16"/>
  <c r="N230" i="16"/>
  <c r="L230" i="16"/>
  <c r="J230" i="16"/>
  <c r="R229" i="16"/>
  <c r="P229" i="16"/>
  <c r="N229" i="16"/>
  <c r="L229" i="16"/>
  <c r="J229" i="16"/>
  <c r="R228" i="16"/>
  <c r="P228" i="16"/>
  <c r="N228" i="16"/>
  <c r="L228" i="16"/>
  <c r="J228" i="16"/>
  <c r="R227" i="16"/>
  <c r="P227" i="16"/>
  <c r="N227" i="16"/>
  <c r="L227" i="16"/>
  <c r="J227" i="16"/>
  <c r="R226" i="16"/>
  <c r="P226" i="16"/>
  <c r="N226" i="16"/>
  <c r="L226" i="16"/>
  <c r="J226" i="16"/>
  <c r="R225" i="16"/>
  <c r="P225" i="16"/>
  <c r="N225" i="16"/>
  <c r="L225" i="16"/>
  <c r="J225" i="16"/>
  <c r="R224" i="16"/>
  <c r="P224" i="16"/>
  <c r="N224" i="16"/>
  <c r="L224" i="16"/>
  <c r="J224" i="16"/>
  <c r="R223" i="16"/>
  <c r="P223" i="16"/>
  <c r="N223" i="16"/>
  <c r="L223" i="16"/>
  <c r="J223" i="16"/>
  <c r="R222" i="16"/>
  <c r="P222" i="16"/>
  <c r="N222" i="16"/>
  <c r="L222" i="16"/>
  <c r="J222" i="16"/>
  <c r="R221" i="16"/>
  <c r="P221" i="16"/>
  <c r="N221" i="16"/>
  <c r="L221" i="16"/>
  <c r="J221" i="16"/>
  <c r="R220" i="16"/>
  <c r="P220" i="16"/>
  <c r="N220" i="16"/>
  <c r="L220" i="16"/>
  <c r="J220" i="16"/>
  <c r="R219" i="16"/>
  <c r="P219" i="16"/>
  <c r="N219" i="16"/>
  <c r="L219" i="16"/>
  <c r="J219" i="16"/>
  <c r="R218" i="16"/>
  <c r="P218" i="16"/>
  <c r="N218" i="16"/>
  <c r="L218" i="16"/>
  <c r="J218" i="16"/>
  <c r="R217" i="16"/>
  <c r="P217" i="16"/>
  <c r="N217" i="16"/>
  <c r="L217" i="16"/>
  <c r="J217" i="16"/>
  <c r="R216" i="16"/>
  <c r="P216" i="16"/>
  <c r="N216" i="16"/>
  <c r="L216" i="16"/>
  <c r="J216" i="16"/>
  <c r="R215" i="16"/>
  <c r="P215" i="16"/>
  <c r="N215" i="16"/>
  <c r="L215" i="16"/>
  <c r="J215" i="16"/>
  <c r="R214" i="16"/>
  <c r="P214" i="16"/>
  <c r="N214" i="16"/>
  <c r="L214" i="16"/>
  <c r="J214" i="16"/>
  <c r="R213" i="16"/>
  <c r="P213" i="16"/>
  <c r="N213" i="16"/>
  <c r="L213" i="16"/>
  <c r="J213" i="16"/>
  <c r="R212" i="16"/>
  <c r="P212" i="16"/>
  <c r="N212" i="16"/>
  <c r="L212" i="16"/>
  <c r="J212" i="16"/>
  <c r="R211" i="16"/>
  <c r="P211" i="16"/>
  <c r="N211" i="16"/>
  <c r="L211" i="16"/>
  <c r="J211" i="16"/>
  <c r="R210" i="16"/>
  <c r="P210" i="16"/>
  <c r="N210" i="16"/>
  <c r="L210" i="16"/>
  <c r="J210" i="16"/>
  <c r="R209" i="16"/>
  <c r="P209" i="16"/>
  <c r="N209" i="16"/>
  <c r="L209" i="16"/>
  <c r="J209" i="16"/>
  <c r="R208" i="16"/>
  <c r="P208" i="16"/>
  <c r="N208" i="16"/>
  <c r="L208" i="16"/>
  <c r="J208" i="16"/>
  <c r="R207" i="16"/>
  <c r="P207" i="16"/>
  <c r="N207" i="16"/>
  <c r="L207" i="16"/>
  <c r="J207" i="16"/>
  <c r="R206" i="16"/>
  <c r="P206" i="16"/>
  <c r="N206" i="16"/>
  <c r="L206" i="16"/>
  <c r="J206" i="16"/>
  <c r="R205" i="16"/>
  <c r="P205" i="16"/>
  <c r="N205" i="16"/>
  <c r="L205" i="16"/>
  <c r="J205" i="16"/>
  <c r="R204" i="16"/>
  <c r="P204" i="16"/>
  <c r="N204" i="16"/>
  <c r="L204" i="16"/>
  <c r="J204" i="16"/>
  <c r="R203" i="16"/>
  <c r="P203" i="16"/>
  <c r="N203" i="16"/>
  <c r="L203" i="16"/>
  <c r="J203" i="16"/>
  <c r="R202" i="16"/>
  <c r="P202" i="16"/>
  <c r="N202" i="16"/>
  <c r="L202" i="16"/>
  <c r="J202" i="16"/>
  <c r="R201" i="16"/>
  <c r="P201" i="16"/>
  <c r="N201" i="16"/>
  <c r="L201" i="16"/>
  <c r="J201" i="16"/>
  <c r="R200" i="16"/>
  <c r="P200" i="16"/>
  <c r="N200" i="16"/>
  <c r="L200" i="16"/>
  <c r="J200" i="16"/>
  <c r="R199" i="16"/>
  <c r="P199" i="16"/>
  <c r="N199" i="16"/>
  <c r="L199" i="16"/>
  <c r="J199" i="16"/>
  <c r="R198" i="16"/>
  <c r="P198" i="16"/>
  <c r="N198" i="16"/>
  <c r="L198" i="16"/>
  <c r="J198" i="16"/>
  <c r="R197" i="16"/>
  <c r="P197" i="16"/>
  <c r="N197" i="16"/>
  <c r="L197" i="16"/>
  <c r="J197" i="16"/>
  <c r="R196" i="16"/>
  <c r="P196" i="16"/>
  <c r="N196" i="16"/>
  <c r="L196" i="16"/>
  <c r="J196" i="16"/>
  <c r="R195" i="16"/>
  <c r="P195" i="16"/>
  <c r="N195" i="16"/>
  <c r="L195" i="16"/>
  <c r="J195" i="16"/>
  <c r="R194" i="16"/>
  <c r="P194" i="16"/>
  <c r="N194" i="16"/>
  <c r="L194" i="16"/>
  <c r="J194" i="16"/>
  <c r="R193" i="16"/>
  <c r="P193" i="16"/>
  <c r="N193" i="16"/>
  <c r="L193" i="16"/>
  <c r="J193" i="16"/>
  <c r="R192" i="16"/>
  <c r="P192" i="16"/>
  <c r="N192" i="16"/>
  <c r="L192" i="16"/>
  <c r="J192" i="16"/>
  <c r="R191" i="16"/>
  <c r="P191" i="16"/>
  <c r="N191" i="16"/>
  <c r="L191" i="16"/>
  <c r="J191" i="16"/>
  <c r="R190" i="16"/>
  <c r="P190" i="16"/>
  <c r="N190" i="16"/>
  <c r="L190" i="16"/>
  <c r="J190" i="16"/>
  <c r="R189" i="16"/>
  <c r="P189" i="16"/>
  <c r="N189" i="16"/>
  <c r="L189" i="16"/>
  <c r="J189" i="16"/>
  <c r="R188" i="16"/>
  <c r="P188" i="16"/>
  <c r="N188" i="16"/>
  <c r="L188" i="16"/>
  <c r="J188" i="16"/>
  <c r="R187" i="16"/>
  <c r="P187" i="16"/>
  <c r="N187" i="16"/>
  <c r="L187" i="16"/>
  <c r="J187" i="16"/>
  <c r="R186" i="16"/>
  <c r="P186" i="16"/>
  <c r="N186" i="16"/>
  <c r="L186" i="16"/>
  <c r="J186" i="16"/>
  <c r="R185" i="16"/>
  <c r="P185" i="16"/>
  <c r="N185" i="16"/>
  <c r="L185" i="16"/>
  <c r="J185" i="16"/>
  <c r="R184" i="16"/>
  <c r="P184" i="16"/>
  <c r="N184" i="16"/>
  <c r="L184" i="16"/>
  <c r="J184" i="16"/>
  <c r="R183" i="16"/>
  <c r="P183" i="16"/>
  <c r="N183" i="16"/>
  <c r="L183" i="16"/>
  <c r="J183" i="16"/>
  <c r="R182" i="16"/>
  <c r="P182" i="16"/>
  <c r="N182" i="16"/>
  <c r="L182" i="16"/>
  <c r="J182" i="16"/>
  <c r="R181" i="16"/>
  <c r="P181" i="16"/>
  <c r="N181" i="16"/>
  <c r="L181" i="16"/>
  <c r="J181" i="16"/>
  <c r="R180" i="16"/>
  <c r="P180" i="16"/>
  <c r="N180" i="16"/>
  <c r="L180" i="16"/>
  <c r="J180" i="16"/>
  <c r="R179" i="16"/>
  <c r="P179" i="16"/>
  <c r="N179" i="16"/>
  <c r="L179" i="16"/>
  <c r="J179" i="16"/>
  <c r="R178" i="16"/>
  <c r="P178" i="16"/>
  <c r="N178" i="16"/>
  <c r="L178" i="16"/>
  <c r="J178" i="16"/>
  <c r="R177" i="16"/>
  <c r="P177" i="16"/>
  <c r="N177" i="16"/>
  <c r="L177" i="16"/>
  <c r="J177" i="16"/>
  <c r="R176" i="16"/>
  <c r="P176" i="16"/>
  <c r="N176" i="16"/>
  <c r="L176" i="16"/>
  <c r="J176" i="16"/>
  <c r="R175" i="16"/>
  <c r="P175" i="16"/>
  <c r="N175" i="16"/>
  <c r="L175" i="16"/>
  <c r="J175" i="16"/>
  <c r="R174" i="16"/>
  <c r="P174" i="16"/>
  <c r="N174" i="16"/>
  <c r="L174" i="16"/>
  <c r="J174" i="16"/>
  <c r="R173" i="16"/>
  <c r="P173" i="16"/>
  <c r="N173" i="16"/>
  <c r="L173" i="16"/>
  <c r="J173" i="16"/>
  <c r="R172" i="16"/>
  <c r="P172" i="16"/>
  <c r="N172" i="16"/>
  <c r="L172" i="16"/>
  <c r="J172" i="16"/>
  <c r="R171" i="16"/>
  <c r="P171" i="16"/>
  <c r="N171" i="16"/>
  <c r="L171" i="16"/>
  <c r="J171" i="16"/>
  <c r="R170" i="16"/>
  <c r="P170" i="16"/>
  <c r="N170" i="16"/>
  <c r="L170" i="16"/>
  <c r="J170" i="16"/>
  <c r="R169" i="16"/>
  <c r="P169" i="16"/>
  <c r="N169" i="16"/>
  <c r="L169" i="16"/>
  <c r="J169" i="16"/>
  <c r="R168" i="16"/>
  <c r="P168" i="16"/>
  <c r="N168" i="16"/>
  <c r="L168" i="16"/>
  <c r="J168" i="16"/>
  <c r="R167" i="16"/>
  <c r="P167" i="16"/>
  <c r="N167" i="16"/>
  <c r="L167" i="16"/>
  <c r="J167" i="16"/>
  <c r="R166" i="16"/>
  <c r="P166" i="16"/>
  <c r="N166" i="16"/>
  <c r="L166" i="16"/>
  <c r="J166" i="16"/>
  <c r="R165" i="16"/>
  <c r="P165" i="16"/>
  <c r="N165" i="16"/>
  <c r="L165" i="16"/>
  <c r="J165" i="16"/>
  <c r="R164" i="16"/>
  <c r="P164" i="16"/>
  <c r="N164" i="16"/>
  <c r="L164" i="16"/>
  <c r="J164" i="16"/>
  <c r="R163" i="16"/>
  <c r="P163" i="16"/>
  <c r="N163" i="16"/>
  <c r="L163" i="16"/>
  <c r="J163" i="16"/>
  <c r="R162" i="16"/>
  <c r="P162" i="16"/>
  <c r="N162" i="16"/>
  <c r="L162" i="16"/>
  <c r="J162" i="16"/>
  <c r="R161" i="16"/>
  <c r="P161" i="16"/>
  <c r="N161" i="16"/>
  <c r="L161" i="16"/>
  <c r="J161" i="16"/>
  <c r="R160" i="16"/>
  <c r="P160" i="16"/>
  <c r="N160" i="16"/>
  <c r="L160" i="16"/>
  <c r="J160" i="16"/>
  <c r="R159" i="16"/>
  <c r="P159" i="16"/>
  <c r="N159" i="16"/>
  <c r="L159" i="16"/>
  <c r="J159" i="16"/>
  <c r="R158" i="16"/>
  <c r="P158" i="16"/>
  <c r="N158" i="16"/>
  <c r="L158" i="16"/>
  <c r="J158" i="16"/>
  <c r="R157" i="16"/>
  <c r="P157" i="16"/>
  <c r="N157" i="16"/>
  <c r="L157" i="16"/>
  <c r="J157" i="16"/>
  <c r="R156" i="16"/>
  <c r="P156" i="16"/>
  <c r="N156" i="16"/>
  <c r="L156" i="16"/>
  <c r="J156" i="16"/>
  <c r="R155" i="16"/>
  <c r="P155" i="16"/>
  <c r="N155" i="16"/>
  <c r="L155" i="16"/>
  <c r="J155" i="16"/>
  <c r="R154" i="16"/>
  <c r="P154" i="16"/>
  <c r="N154" i="16"/>
  <c r="L154" i="16"/>
  <c r="J154" i="16"/>
  <c r="R153" i="16"/>
  <c r="P153" i="16"/>
  <c r="N153" i="16"/>
  <c r="L153" i="16"/>
  <c r="J153" i="16"/>
  <c r="R152" i="16"/>
  <c r="P152" i="16"/>
  <c r="N152" i="16"/>
  <c r="L152" i="16"/>
  <c r="J152" i="16"/>
  <c r="R151" i="16"/>
  <c r="P151" i="16"/>
  <c r="N151" i="16"/>
  <c r="L151" i="16"/>
  <c r="J151" i="16"/>
  <c r="R150" i="16"/>
  <c r="P150" i="16"/>
  <c r="N150" i="16"/>
  <c r="L150" i="16"/>
  <c r="J150" i="16"/>
  <c r="R149" i="16"/>
  <c r="P149" i="16"/>
  <c r="N149" i="16"/>
  <c r="L149" i="16"/>
  <c r="J149" i="16"/>
  <c r="R148" i="16"/>
  <c r="P148" i="16"/>
  <c r="N148" i="16"/>
  <c r="L148" i="16"/>
  <c r="J148" i="16"/>
  <c r="R147" i="16"/>
  <c r="P147" i="16"/>
  <c r="N147" i="16"/>
  <c r="L147" i="16"/>
  <c r="J147" i="16"/>
  <c r="R146" i="16"/>
  <c r="P146" i="16"/>
  <c r="N146" i="16"/>
  <c r="L146" i="16"/>
  <c r="J146" i="16"/>
  <c r="R145" i="16"/>
  <c r="P145" i="16"/>
  <c r="N145" i="16"/>
  <c r="L145" i="16"/>
  <c r="J145" i="16"/>
  <c r="R144" i="16"/>
  <c r="P144" i="16"/>
  <c r="N144" i="16"/>
  <c r="L144" i="16"/>
  <c r="J144" i="16"/>
  <c r="R143" i="16"/>
  <c r="P143" i="16"/>
  <c r="N143" i="16"/>
  <c r="L143" i="16"/>
  <c r="J143" i="16"/>
  <c r="R142" i="16"/>
  <c r="P142" i="16"/>
  <c r="N142" i="16"/>
  <c r="L142" i="16"/>
  <c r="J142" i="16"/>
  <c r="R141" i="16"/>
  <c r="P141" i="16"/>
  <c r="N141" i="16"/>
  <c r="L141" i="16"/>
  <c r="J141" i="16"/>
  <c r="R140" i="16"/>
  <c r="P140" i="16"/>
  <c r="N140" i="16"/>
  <c r="L140" i="16"/>
  <c r="J140" i="16"/>
  <c r="R139" i="16"/>
  <c r="P139" i="16"/>
  <c r="N139" i="16"/>
  <c r="L139" i="16"/>
  <c r="J139" i="16"/>
  <c r="R138" i="16"/>
  <c r="P138" i="16"/>
  <c r="N138" i="16"/>
  <c r="L138" i="16"/>
  <c r="J138" i="16"/>
  <c r="R137" i="16"/>
  <c r="P137" i="16"/>
  <c r="N137" i="16"/>
  <c r="L137" i="16"/>
  <c r="J137" i="16"/>
  <c r="R136" i="16"/>
  <c r="P136" i="16"/>
  <c r="N136" i="16"/>
  <c r="L136" i="16"/>
  <c r="J136" i="16"/>
  <c r="R135" i="16"/>
  <c r="P135" i="16"/>
  <c r="N135" i="16"/>
  <c r="L135" i="16"/>
  <c r="J135" i="16"/>
  <c r="R134" i="16"/>
  <c r="P134" i="16"/>
  <c r="N134" i="16"/>
  <c r="L134" i="16"/>
  <c r="J134" i="16"/>
  <c r="R133" i="16"/>
  <c r="P133" i="16"/>
  <c r="N133" i="16"/>
  <c r="L133" i="16"/>
  <c r="J133" i="16"/>
  <c r="R132" i="16"/>
  <c r="P132" i="16"/>
  <c r="N132" i="16"/>
  <c r="L132" i="16"/>
  <c r="J132" i="16"/>
  <c r="R131" i="16"/>
  <c r="P131" i="16"/>
  <c r="N131" i="16"/>
  <c r="L131" i="16"/>
  <c r="J131" i="16"/>
  <c r="R130" i="16"/>
  <c r="P130" i="16"/>
  <c r="N130" i="16"/>
  <c r="L130" i="16"/>
  <c r="J130" i="16"/>
  <c r="R129" i="16"/>
  <c r="P129" i="16"/>
  <c r="N129" i="16"/>
  <c r="L129" i="16"/>
  <c r="J129" i="16"/>
  <c r="R128" i="16"/>
  <c r="P128" i="16"/>
  <c r="N128" i="16"/>
  <c r="L128" i="16"/>
  <c r="J128" i="16"/>
  <c r="R127" i="16"/>
  <c r="P127" i="16"/>
  <c r="N127" i="16"/>
  <c r="L127" i="16"/>
  <c r="J127" i="16"/>
  <c r="R126" i="16"/>
  <c r="P126" i="16"/>
  <c r="N126" i="16"/>
  <c r="L126" i="16"/>
  <c r="J126" i="16"/>
  <c r="R125" i="16"/>
  <c r="P125" i="16"/>
  <c r="N125" i="16"/>
  <c r="L125" i="16"/>
  <c r="J125" i="16"/>
  <c r="R124" i="16"/>
  <c r="P124" i="16"/>
  <c r="N124" i="16"/>
  <c r="L124" i="16"/>
  <c r="J124" i="16"/>
  <c r="R123" i="16"/>
  <c r="P123" i="16"/>
  <c r="N123" i="16"/>
  <c r="L123" i="16"/>
  <c r="J123" i="16"/>
  <c r="R122" i="16"/>
  <c r="P122" i="16"/>
  <c r="N122" i="16"/>
  <c r="L122" i="16"/>
  <c r="J122" i="16"/>
  <c r="R121" i="16"/>
  <c r="P121" i="16"/>
  <c r="N121" i="16"/>
  <c r="L121" i="16"/>
  <c r="J121" i="16"/>
  <c r="R120" i="16"/>
  <c r="P120" i="16"/>
  <c r="N120" i="16"/>
  <c r="L120" i="16"/>
  <c r="J120" i="16"/>
  <c r="R119" i="16"/>
  <c r="P119" i="16"/>
  <c r="N119" i="16"/>
  <c r="L119" i="16"/>
  <c r="J119" i="16"/>
  <c r="R118" i="16"/>
  <c r="P118" i="16"/>
  <c r="N118" i="16"/>
  <c r="L118" i="16"/>
  <c r="J118" i="16"/>
  <c r="R117" i="16"/>
  <c r="P117" i="16"/>
  <c r="N117" i="16"/>
  <c r="L117" i="16"/>
  <c r="J117" i="16"/>
  <c r="R116" i="16"/>
  <c r="P116" i="16"/>
  <c r="N116" i="16"/>
  <c r="L116" i="16"/>
  <c r="J116" i="16"/>
  <c r="R115" i="16"/>
  <c r="P115" i="16"/>
  <c r="N115" i="16"/>
  <c r="L115" i="16"/>
  <c r="J115" i="16"/>
  <c r="R114" i="16"/>
  <c r="P114" i="16"/>
  <c r="N114" i="16"/>
  <c r="L114" i="16"/>
  <c r="J114" i="16"/>
  <c r="R113" i="16"/>
  <c r="P113" i="16"/>
  <c r="N113" i="16"/>
  <c r="L113" i="16"/>
  <c r="J113" i="16"/>
  <c r="R112" i="16"/>
  <c r="P112" i="16"/>
  <c r="N112" i="16"/>
  <c r="L112" i="16"/>
  <c r="J112" i="16"/>
  <c r="R111" i="16"/>
  <c r="P111" i="16"/>
  <c r="N111" i="16"/>
  <c r="L111" i="16"/>
  <c r="J111" i="16"/>
  <c r="R110" i="16"/>
  <c r="P110" i="16"/>
  <c r="N110" i="16"/>
  <c r="L110" i="16"/>
  <c r="J110" i="16"/>
  <c r="R109" i="16"/>
  <c r="P109" i="16"/>
  <c r="N109" i="16"/>
  <c r="L109" i="16"/>
  <c r="J109" i="16"/>
  <c r="R108" i="16"/>
  <c r="P108" i="16"/>
  <c r="N108" i="16"/>
  <c r="L108" i="16"/>
  <c r="J108" i="16"/>
  <c r="R107" i="16"/>
  <c r="P107" i="16"/>
  <c r="N107" i="16"/>
  <c r="L107" i="16"/>
  <c r="J107" i="16"/>
  <c r="R106" i="16"/>
  <c r="P106" i="16"/>
  <c r="N106" i="16"/>
  <c r="L106" i="16"/>
  <c r="J106" i="16"/>
  <c r="R105" i="16"/>
  <c r="P105" i="16"/>
  <c r="N105" i="16"/>
  <c r="L105" i="16"/>
  <c r="J105" i="16"/>
  <c r="R104" i="16"/>
  <c r="P104" i="16"/>
  <c r="N104" i="16"/>
  <c r="L104" i="16"/>
  <c r="J104" i="16"/>
  <c r="R103" i="16"/>
  <c r="P103" i="16"/>
  <c r="N103" i="16"/>
  <c r="L103" i="16"/>
  <c r="J103" i="16"/>
  <c r="R102" i="16"/>
  <c r="P102" i="16"/>
  <c r="N102" i="16"/>
  <c r="L102" i="16"/>
  <c r="J102" i="16"/>
  <c r="R101" i="16"/>
  <c r="P101" i="16"/>
  <c r="N101" i="16"/>
  <c r="L101" i="16"/>
  <c r="J101" i="16"/>
  <c r="R100" i="16"/>
  <c r="P100" i="16"/>
  <c r="N100" i="16"/>
  <c r="L100" i="16"/>
  <c r="J100" i="16"/>
  <c r="R99" i="16"/>
  <c r="P99" i="16"/>
  <c r="N99" i="16"/>
  <c r="L99" i="16"/>
  <c r="J99" i="16"/>
  <c r="R98" i="16"/>
  <c r="P98" i="16"/>
  <c r="N98" i="16"/>
  <c r="L98" i="16"/>
  <c r="J98" i="16"/>
  <c r="R97" i="16"/>
  <c r="P97" i="16"/>
  <c r="N97" i="16"/>
  <c r="L97" i="16"/>
  <c r="J97" i="16"/>
  <c r="R96" i="16"/>
  <c r="P96" i="16"/>
  <c r="N96" i="16"/>
  <c r="L96" i="16"/>
  <c r="J96" i="16"/>
  <c r="R95" i="16"/>
  <c r="P95" i="16"/>
  <c r="N95" i="16"/>
  <c r="L95" i="16"/>
  <c r="J95" i="16"/>
  <c r="R94" i="16"/>
  <c r="P94" i="16"/>
  <c r="N94" i="16"/>
  <c r="L94" i="16"/>
  <c r="J94" i="16"/>
  <c r="R93" i="16"/>
  <c r="P93" i="16"/>
  <c r="N93" i="16"/>
  <c r="L93" i="16"/>
  <c r="J93" i="16"/>
  <c r="R92" i="16"/>
  <c r="P92" i="16"/>
  <c r="N92" i="16"/>
  <c r="L92" i="16"/>
  <c r="J92" i="16"/>
  <c r="R91" i="16"/>
  <c r="P91" i="16"/>
  <c r="N91" i="16"/>
  <c r="L91" i="16"/>
  <c r="J91" i="16"/>
  <c r="R90" i="16"/>
  <c r="P90" i="16"/>
  <c r="N90" i="16"/>
  <c r="L90" i="16"/>
  <c r="J90" i="16"/>
  <c r="R89" i="16"/>
  <c r="P89" i="16"/>
  <c r="N89" i="16"/>
  <c r="L89" i="16"/>
  <c r="J89" i="16"/>
  <c r="R88" i="16"/>
  <c r="P88" i="16"/>
  <c r="N88" i="16"/>
  <c r="L88" i="16"/>
  <c r="J88" i="16"/>
  <c r="R87" i="16"/>
  <c r="P87" i="16"/>
  <c r="N87" i="16"/>
  <c r="L87" i="16"/>
  <c r="J87" i="16"/>
  <c r="R86" i="16"/>
  <c r="P86" i="16"/>
  <c r="N86" i="16"/>
  <c r="L86" i="16"/>
  <c r="J86" i="16"/>
  <c r="R85" i="16"/>
  <c r="P85" i="16"/>
  <c r="N85" i="16"/>
  <c r="L85" i="16"/>
  <c r="J85" i="16"/>
  <c r="R84" i="16"/>
  <c r="P84" i="16"/>
  <c r="N84" i="16"/>
  <c r="L84" i="16"/>
  <c r="J84" i="16"/>
  <c r="R83" i="16"/>
  <c r="P83" i="16"/>
  <c r="N83" i="16"/>
  <c r="L83" i="16"/>
  <c r="J83" i="16"/>
  <c r="R82" i="16"/>
  <c r="P82" i="16"/>
  <c r="N82" i="16"/>
  <c r="L82" i="16"/>
  <c r="J82" i="16"/>
  <c r="R81" i="16"/>
  <c r="P81" i="16"/>
  <c r="N81" i="16"/>
  <c r="L81" i="16"/>
  <c r="J81" i="16"/>
  <c r="R80" i="16"/>
  <c r="P80" i="16"/>
  <c r="N80" i="16"/>
  <c r="L80" i="16"/>
  <c r="J80" i="16"/>
  <c r="R79" i="16"/>
  <c r="P79" i="16"/>
  <c r="N79" i="16"/>
  <c r="L79" i="16"/>
  <c r="J79" i="16"/>
  <c r="R78" i="16"/>
  <c r="P78" i="16"/>
  <c r="N78" i="16"/>
  <c r="L78" i="16"/>
  <c r="J78" i="16"/>
  <c r="R77" i="16"/>
  <c r="P77" i="16"/>
  <c r="N77" i="16"/>
  <c r="L77" i="16"/>
  <c r="J77" i="16"/>
  <c r="R76" i="16"/>
  <c r="P76" i="16"/>
  <c r="N76" i="16"/>
  <c r="L76" i="16"/>
  <c r="J76" i="16"/>
  <c r="R75" i="16"/>
  <c r="P75" i="16"/>
  <c r="N75" i="16"/>
  <c r="L75" i="16"/>
  <c r="J75" i="16"/>
  <c r="R74" i="16"/>
  <c r="P74" i="16"/>
  <c r="N74" i="16"/>
  <c r="L74" i="16"/>
  <c r="J74" i="16"/>
  <c r="R73" i="16"/>
  <c r="P73" i="16"/>
  <c r="N73" i="16"/>
  <c r="L73" i="16"/>
  <c r="J73" i="16"/>
  <c r="R72" i="16"/>
  <c r="P72" i="16"/>
  <c r="N72" i="16"/>
  <c r="L72" i="16"/>
  <c r="J72" i="16"/>
  <c r="R71" i="16"/>
  <c r="P71" i="16"/>
  <c r="N71" i="16"/>
  <c r="L71" i="16"/>
  <c r="J71" i="16"/>
  <c r="R70" i="16"/>
  <c r="P70" i="16"/>
  <c r="N70" i="16"/>
  <c r="L70" i="16"/>
  <c r="J70" i="16"/>
  <c r="R69" i="16"/>
  <c r="P69" i="16"/>
  <c r="N69" i="16"/>
  <c r="L69" i="16"/>
  <c r="J69" i="16"/>
  <c r="R68" i="16"/>
  <c r="P68" i="16"/>
  <c r="N68" i="16"/>
  <c r="L68" i="16"/>
  <c r="J68" i="16"/>
  <c r="R67" i="16"/>
  <c r="P67" i="16"/>
  <c r="N67" i="16"/>
  <c r="L67" i="16"/>
  <c r="J67" i="16"/>
  <c r="R66" i="16"/>
  <c r="P66" i="16"/>
  <c r="N66" i="16"/>
  <c r="L66" i="16"/>
  <c r="J66" i="16"/>
  <c r="R65" i="16"/>
  <c r="P65" i="16"/>
  <c r="N65" i="16"/>
  <c r="L65" i="16"/>
  <c r="J65" i="16"/>
  <c r="R64" i="16"/>
  <c r="P64" i="16"/>
  <c r="N64" i="16"/>
  <c r="L64" i="16"/>
  <c r="J64" i="16"/>
  <c r="R63" i="16"/>
  <c r="P63" i="16"/>
  <c r="N63" i="16"/>
  <c r="L63" i="16"/>
  <c r="J63" i="16"/>
  <c r="R62" i="16"/>
  <c r="P62" i="16"/>
  <c r="N62" i="16"/>
  <c r="L62" i="16"/>
  <c r="J62" i="16"/>
  <c r="R61" i="16"/>
  <c r="P61" i="16"/>
  <c r="N61" i="16"/>
  <c r="L61" i="16"/>
  <c r="J61" i="16"/>
  <c r="R60" i="16"/>
  <c r="P60" i="16"/>
  <c r="N60" i="16"/>
  <c r="L60" i="16"/>
  <c r="J60" i="16"/>
  <c r="R59" i="16"/>
  <c r="P59" i="16"/>
  <c r="N59" i="16"/>
  <c r="L59" i="16"/>
  <c r="J59" i="16"/>
  <c r="R58" i="16"/>
  <c r="P58" i="16"/>
  <c r="N58" i="16"/>
  <c r="L58" i="16"/>
  <c r="J58" i="16"/>
  <c r="R57" i="16"/>
  <c r="P57" i="16"/>
  <c r="N57" i="16"/>
  <c r="L57" i="16"/>
  <c r="J57" i="16"/>
  <c r="R56" i="16"/>
  <c r="P56" i="16"/>
  <c r="N56" i="16"/>
  <c r="L56" i="16"/>
  <c r="J56" i="16"/>
  <c r="R55" i="16"/>
  <c r="P55" i="16"/>
  <c r="N55" i="16"/>
  <c r="L55" i="16"/>
  <c r="J55" i="16"/>
  <c r="R54" i="16"/>
  <c r="P54" i="16"/>
  <c r="N54" i="16"/>
  <c r="L54" i="16"/>
  <c r="J54" i="16"/>
  <c r="R53" i="16"/>
  <c r="P53" i="16"/>
  <c r="N53" i="16"/>
  <c r="L53" i="16"/>
  <c r="J53" i="16"/>
  <c r="R52" i="16"/>
  <c r="P52" i="16"/>
  <c r="N52" i="16"/>
  <c r="L52" i="16"/>
  <c r="J52" i="16"/>
  <c r="R51" i="16"/>
  <c r="P51" i="16"/>
  <c r="N51" i="16"/>
  <c r="L51" i="16"/>
  <c r="J51" i="16"/>
  <c r="R50" i="16"/>
  <c r="P50" i="16"/>
  <c r="N50" i="16"/>
  <c r="L50" i="16"/>
  <c r="J50" i="16"/>
  <c r="R49" i="16"/>
  <c r="P49" i="16"/>
  <c r="N49" i="16"/>
  <c r="L49" i="16"/>
  <c r="J49" i="16"/>
  <c r="R48" i="16"/>
  <c r="P48" i="16"/>
  <c r="N48" i="16"/>
  <c r="L48" i="16"/>
  <c r="J48" i="16"/>
  <c r="R47" i="16"/>
  <c r="P47" i="16"/>
  <c r="N47" i="16"/>
  <c r="L47" i="16"/>
  <c r="J47" i="16"/>
  <c r="R46" i="16"/>
  <c r="P46" i="16"/>
  <c r="N46" i="16"/>
  <c r="L46" i="16"/>
  <c r="J46" i="16"/>
  <c r="R45" i="16"/>
  <c r="P45" i="16"/>
  <c r="N45" i="16"/>
  <c r="L45" i="16"/>
  <c r="J45" i="16"/>
  <c r="R44" i="16"/>
  <c r="P44" i="16"/>
  <c r="N44" i="16"/>
  <c r="L44" i="16"/>
  <c r="J44" i="16"/>
  <c r="R43" i="16"/>
  <c r="P43" i="16"/>
  <c r="N43" i="16"/>
  <c r="L43" i="16"/>
  <c r="J43" i="16"/>
  <c r="R42" i="16"/>
  <c r="P42" i="16"/>
  <c r="N42" i="16"/>
  <c r="L42" i="16"/>
  <c r="J42" i="16"/>
  <c r="R41" i="16"/>
  <c r="P41" i="16"/>
  <c r="N41" i="16"/>
  <c r="L41" i="16"/>
  <c r="J41" i="16"/>
  <c r="R40" i="16"/>
  <c r="P40" i="16"/>
  <c r="N40" i="16"/>
  <c r="L40" i="16"/>
  <c r="J40" i="16"/>
  <c r="R39" i="16"/>
  <c r="P39" i="16"/>
  <c r="N39" i="16"/>
  <c r="L39" i="16"/>
  <c r="J39" i="16"/>
  <c r="R38" i="16"/>
  <c r="P38" i="16"/>
  <c r="N38" i="16"/>
  <c r="L38" i="16"/>
  <c r="J38" i="16"/>
  <c r="R37" i="16"/>
  <c r="P37" i="16"/>
  <c r="N37" i="16"/>
  <c r="L37" i="16"/>
  <c r="J37" i="16"/>
  <c r="R36" i="16"/>
  <c r="P36" i="16"/>
  <c r="N36" i="16"/>
  <c r="L36" i="16"/>
  <c r="J36" i="16"/>
  <c r="R35" i="16"/>
  <c r="P35" i="16"/>
  <c r="N35" i="16"/>
  <c r="L35" i="16"/>
  <c r="J35" i="16"/>
  <c r="R34" i="16"/>
  <c r="P34" i="16"/>
  <c r="N34" i="16"/>
  <c r="L34" i="16"/>
  <c r="J34" i="16"/>
  <c r="R33" i="16"/>
  <c r="P33" i="16"/>
  <c r="N33" i="16"/>
  <c r="L33" i="16"/>
  <c r="J33" i="16"/>
  <c r="R32" i="16"/>
  <c r="P32" i="16"/>
  <c r="N32" i="16"/>
  <c r="L32" i="16"/>
  <c r="J32" i="16"/>
  <c r="R31" i="16"/>
  <c r="P31" i="16"/>
  <c r="N31" i="16"/>
  <c r="L31" i="16"/>
  <c r="J31" i="16"/>
  <c r="R30" i="16"/>
  <c r="P30" i="16"/>
  <c r="N30" i="16"/>
  <c r="L30" i="16"/>
  <c r="J30" i="16"/>
  <c r="R29" i="16"/>
  <c r="P29" i="16"/>
  <c r="N29" i="16"/>
  <c r="L29" i="16"/>
  <c r="J29" i="16"/>
  <c r="R28" i="16"/>
  <c r="P28" i="16"/>
  <c r="N28" i="16"/>
  <c r="L28" i="16"/>
  <c r="J28" i="16"/>
  <c r="R27" i="16"/>
  <c r="P27" i="16"/>
  <c r="N27" i="16"/>
  <c r="L27" i="16"/>
  <c r="J27" i="16"/>
  <c r="R26" i="16"/>
  <c r="P26" i="16"/>
  <c r="N26" i="16"/>
  <c r="L26" i="16"/>
  <c r="J26" i="16"/>
  <c r="R25" i="16"/>
  <c r="P25" i="16"/>
  <c r="N25" i="16"/>
  <c r="L25" i="16"/>
  <c r="J25" i="16"/>
  <c r="R24" i="16"/>
  <c r="P24" i="16"/>
  <c r="N24" i="16"/>
  <c r="L24" i="16"/>
  <c r="J24" i="16"/>
  <c r="R23" i="16"/>
  <c r="P23" i="16"/>
  <c r="N23" i="16"/>
  <c r="L23" i="16"/>
  <c r="J23" i="16"/>
  <c r="R22" i="16"/>
  <c r="P22" i="16"/>
  <c r="N22" i="16"/>
  <c r="L22" i="16"/>
  <c r="J22" i="16"/>
  <c r="R21" i="16"/>
  <c r="P21" i="16"/>
  <c r="N21" i="16"/>
  <c r="L21" i="16"/>
  <c r="J21" i="16"/>
  <c r="R20" i="16"/>
  <c r="P20" i="16"/>
  <c r="N20" i="16"/>
  <c r="L20" i="16"/>
  <c r="J20" i="16"/>
  <c r="R19" i="16"/>
  <c r="P19" i="16"/>
  <c r="N19" i="16"/>
  <c r="L19" i="16"/>
  <c r="J19" i="16"/>
  <c r="R18" i="16"/>
  <c r="P18" i="16"/>
  <c r="N18" i="16"/>
  <c r="L18" i="16"/>
  <c r="J18" i="16"/>
  <c r="R17" i="16"/>
  <c r="P17" i="16"/>
  <c r="N17" i="16"/>
  <c r="L17" i="16"/>
  <c r="J17" i="16"/>
  <c r="R16" i="16"/>
  <c r="P16" i="16"/>
  <c r="N16" i="16"/>
  <c r="L16" i="16"/>
  <c r="J16" i="16"/>
  <c r="R15" i="16"/>
  <c r="P15" i="16"/>
  <c r="N15" i="16"/>
  <c r="L15" i="16"/>
  <c r="J15" i="16"/>
  <c r="R14" i="16"/>
  <c r="P14" i="16"/>
  <c r="N14" i="16"/>
  <c r="L14" i="16"/>
  <c r="J14" i="16"/>
  <c r="R13" i="16"/>
  <c r="P13" i="16"/>
  <c r="N13" i="16"/>
  <c r="L13" i="16"/>
  <c r="J13" i="16"/>
  <c r="R12" i="16"/>
  <c r="P12" i="16"/>
  <c r="N12" i="16"/>
  <c r="L12" i="16"/>
  <c r="J12" i="16"/>
  <c r="R11" i="16"/>
  <c r="P11" i="16"/>
  <c r="P800" i="16" s="1"/>
  <c r="P5" i="16" s="1"/>
  <c r="N11" i="16"/>
  <c r="L11" i="16"/>
  <c r="J11" i="16"/>
  <c r="R10" i="16"/>
  <c r="R800" i="16" s="1"/>
  <c r="R5" i="16" s="1"/>
  <c r="P10" i="16"/>
  <c r="N10" i="16"/>
  <c r="L10" i="16"/>
  <c r="J10" i="16"/>
  <c r="W5" i="16"/>
  <c r="I817" i="16" l="1"/>
  <c r="N800" i="16"/>
  <c r="N5" i="16" s="1"/>
  <c r="L800" i="16"/>
  <c r="L5" i="16" s="1"/>
  <c r="J800" i="16"/>
  <c r="J5" i="16" s="1"/>
  <c r="J38" i="1"/>
  <c r="L38" i="1"/>
  <c r="N38" i="1"/>
  <c r="P38" i="1"/>
  <c r="J435" i="4" l="1"/>
  <c r="L435" i="4"/>
  <c r="N435" i="4"/>
  <c r="P435" i="4"/>
  <c r="R435" i="4"/>
  <c r="N418" i="4" l="1"/>
  <c r="L418" i="4"/>
  <c r="J418" i="4"/>
  <c r="N370" i="4"/>
  <c r="N371" i="4"/>
  <c r="L370" i="4"/>
  <c r="L371" i="4"/>
  <c r="L369" i="4"/>
  <c r="J370" i="4"/>
  <c r="J371" i="4"/>
  <c r="N352" i="4"/>
  <c r="L352" i="4"/>
  <c r="J352" i="4"/>
  <c r="N351" i="4"/>
  <c r="L351" i="4"/>
  <c r="J351" i="4"/>
  <c r="N259" i="4"/>
  <c r="L259" i="4"/>
  <c r="J259" i="4"/>
  <c r="N209" i="4"/>
  <c r="L209" i="4"/>
  <c r="J209" i="4"/>
  <c r="N174" i="4"/>
  <c r="L174" i="4"/>
  <c r="J174" i="4"/>
  <c r="N160" i="4"/>
  <c r="L160" i="4"/>
  <c r="L159" i="4"/>
  <c r="J160" i="4"/>
  <c r="N159" i="4"/>
  <c r="J159" i="4"/>
  <c r="N94" i="4"/>
  <c r="L94" i="4"/>
  <c r="J94" i="4"/>
  <c r="N85" i="4"/>
  <c r="L85" i="4"/>
  <c r="J85" i="4"/>
  <c r="N78" i="4"/>
  <c r="L78" i="4"/>
  <c r="J78" i="4"/>
  <c r="N63" i="4"/>
  <c r="L63" i="4"/>
  <c r="J63" i="4"/>
  <c r="L61" i="4"/>
  <c r="N418" i="3" l="1"/>
  <c r="L418" i="3"/>
  <c r="J418" i="3"/>
  <c r="T418" i="3"/>
  <c r="N417" i="3"/>
  <c r="L417" i="3"/>
  <c r="J417" i="3"/>
  <c r="T417" i="3"/>
  <c r="P655" i="6"/>
  <c r="N655" i="6"/>
  <c r="L655" i="6"/>
  <c r="J655" i="6"/>
  <c r="P597" i="6"/>
  <c r="N597" i="6"/>
  <c r="L597" i="6"/>
  <c r="J597" i="6"/>
  <c r="P587" i="6"/>
  <c r="N587" i="6"/>
  <c r="L587" i="6"/>
  <c r="J587" i="6"/>
  <c r="P553" i="6"/>
  <c r="P552" i="6"/>
  <c r="N553" i="6"/>
  <c r="N552" i="6"/>
  <c r="J553" i="6"/>
  <c r="L553" i="6"/>
  <c r="L552" i="6"/>
  <c r="J552" i="6"/>
  <c r="P371" i="6"/>
  <c r="N371" i="6"/>
  <c r="L371" i="6"/>
  <c r="J371" i="6"/>
  <c r="P233" i="6"/>
  <c r="N233" i="6"/>
  <c r="L233" i="6"/>
  <c r="N163" i="6"/>
  <c r="P163" i="6"/>
  <c r="L163" i="6"/>
  <c r="J163" i="6"/>
  <c r="J411" i="5" l="1"/>
  <c r="L411" i="5"/>
  <c r="N411" i="5"/>
  <c r="P411" i="5"/>
  <c r="R411" i="5"/>
  <c r="L237" i="5" l="1"/>
  <c r="L396" i="6" l="1"/>
  <c r="L613" i="15"/>
  <c r="T12" i="3" l="1"/>
  <c r="T13" i="3"/>
  <c r="T16" i="3"/>
  <c r="T17" i="3"/>
  <c r="T20" i="3"/>
  <c r="T21" i="3"/>
  <c r="T24" i="3"/>
  <c r="T25" i="3"/>
  <c r="T28" i="3"/>
  <c r="T29" i="3"/>
  <c r="T32" i="3"/>
  <c r="T33" i="3"/>
  <c r="T36" i="3"/>
  <c r="T40" i="3"/>
  <c r="T41" i="3"/>
  <c r="T44" i="3"/>
  <c r="T45" i="3"/>
  <c r="T48" i="3"/>
  <c r="T49" i="3"/>
  <c r="T52" i="3"/>
  <c r="T53" i="3"/>
  <c r="T56" i="3"/>
  <c r="T57" i="3"/>
  <c r="T60" i="3"/>
  <c r="T61" i="3"/>
  <c r="T64" i="3"/>
  <c r="T65" i="3"/>
  <c r="T68" i="3"/>
  <c r="T72" i="3"/>
  <c r="T73" i="3"/>
  <c r="T76" i="3"/>
  <c r="T77" i="3"/>
  <c r="T80" i="3"/>
  <c r="T81" i="3"/>
  <c r="T84" i="3"/>
  <c r="T85" i="3"/>
  <c r="T88" i="3"/>
  <c r="T89" i="3"/>
  <c r="T92" i="3"/>
  <c r="T93" i="3"/>
  <c r="T96" i="3"/>
  <c r="T97" i="3"/>
  <c r="T100" i="3"/>
  <c r="T104" i="3"/>
  <c r="T105" i="3"/>
  <c r="T108" i="3"/>
  <c r="T109" i="3"/>
  <c r="T112" i="3"/>
  <c r="T113" i="3"/>
  <c r="T116" i="3"/>
  <c r="T117" i="3"/>
  <c r="T120" i="3"/>
  <c r="T121" i="3"/>
  <c r="T124" i="3"/>
  <c r="T125" i="3"/>
  <c r="T128" i="3"/>
  <c r="T129" i="3"/>
  <c r="T132" i="3"/>
  <c r="T136" i="3"/>
  <c r="T137" i="3"/>
  <c r="T140" i="3"/>
  <c r="T141" i="3"/>
  <c r="T144" i="3"/>
  <c r="T145" i="3"/>
  <c r="T148" i="3"/>
  <c r="T149" i="3"/>
  <c r="T152" i="3"/>
  <c r="T153" i="3"/>
  <c r="T156" i="3"/>
  <c r="T157" i="3"/>
  <c r="T160" i="3"/>
  <c r="T161" i="3"/>
  <c r="T164" i="3"/>
  <c r="T168" i="3"/>
  <c r="T169" i="3"/>
  <c r="T172" i="3"/>
  <c r="T173" i="3"/>
  <c r="T176" i="3"/>
  <c r="T177" i="3"/>
  <c r="T180" i="3"/>
  <c r="T181" i="3"/>
  <c r="T184" i="3"/>
  <c r="T185" i="3"/>
  <c r="T188" i="3"/>
  <c r="T189" i="3"/>
  <c r="T192" i="3"/>
  <c r="T193" i="3"/>
  <c r="T196" i="3"/>
  <c r="T200" i="3"/>
  <c r="T201" i="3"/>
  <c r="T204" i="3"/>
  <c r="T205" i="3"/>
  <c r="T208" i="3"/>
  <c r="T209" i="3"/>
  <c r="T212" i="3"/>
  <c r="T213" i="3"/>
  <c r="T216" i="3"/>
  <c r="T217" i="3"/>
  <c r="T220" i="3"/>
  <c r="T221" i="3"/>
  <c r="T224" i="3"/>
  <c r="T225" i="3"/>
  <c r="T228" i="3"/>
  <c r="T232" i="3"/>
  <c r="T233" i="3"/>
  <c r="T236" i="3"/>
  <c r="T237" i="3"/>
  <c r="T240" i="3"/>
  <c r="T241" i="3"/>
  <c r="T244" i="3"/>
  <c r="T245" i="3"/>
  <c r="T248" i="3"/>
  <c r="T249" i="3"/>
  <c r="T252" i="3"/>
  <c r="T253" i="3"/>
  <c r="T256" i="3"/>
  <c r="T257" i="3"/>
  <c r="T260" i="3"/>
  <c r="T264" i="3"/>
  <c r="T265" i="3"/>
  <c r="T268" i="3"/>
  <c r="T269" i="3"/>
  <c r="T272" i="3"/>
  <c r="T273" i="3"/>
  <c r="T276" i="3"/>
  <c r="T277" i="3"/>
  <c r="T280" i="3"/>
  <c r="T281" i="3"/>
  <c r="T284" i="3"/>
  <c r="T285" i="3"/>
  <c r="T288" i="3"/>
  <c r="T289" i="3"/>
  <c r="T292" i="3"/>
  <c r="T296" i="3"/>
  <c r="T297" i="3"/>
  <c r="T300" i="3"/>
  <c r="T301" i="3"/>
  <c r="T304" i="3"/>
  <c r="T305" i="3"/>
  <c r="T308" i="3"/>
  <c r="T309" i="3"/>
  <c r="T312" i="3"/>
  <c r="T313" i="3"/>
  <c r="T316" i="3"/>
  <c r="T317" i="3"/>
  <c r="T320" i="3"/>
  <c r="T321" i="3"/>
  <c r="T324" i="3"/>
  <c r="T328" i="3"/>
  <c r="T329" i="3"/>
  <c r="T332" i="3"/>
  <c r="T333" i="3"/>
  <c r="T336" i="3"/>
  <c r="T337" i="3"/>
  <c r="T340" i="3"/>
  <c r="T341" i="3"/>
  <c r="T344" i="3"/>
  <c r="T345" i="3"/>
  <c r="T348" i="3"/>
  <c r="T349" i="3"/>
  <c r="T352" i="3"/>
  <c r="T353" i="3"/>
  <c r="T356" i="3"/>
  <c r="T357" i="3"/>
  <c r="T360" i="3"/>
  <c r="T361" i="3"/>
  <c r="T364" i="3"/>
  <c r="T365" i="3"/>
  <c r="T368" i="3"/>
  <c r="T369" i="3"/>
  <c r="T372" i="3"/>
  <c r="T373" i="3"/>
  <c r="T376" i="3"/>
  <c r="T377" i="3"/>
  <c r="T380" i="3"/>
  <c r="T381" i="3"/>
  <c r="T384" i="3"/>
  <c r="T385" i="3"/>
  <c r="T388" i="3"/>
  <c r="T389" i="3"/>
  <c r="T392" i="3"/>
  <c r="T393" i="3"/>
  <c r="T396" i="3"/>
  <c r="T397" i="3"/>
  <c r="T400" i="3"/>
  <c r="T401" i="3"/>
  <c r="T404" i="3"/>
  <c r="T405" i="3"/>
  <c r="T408" i="3"/>
  <c r="T409" i="3"/>
  <c r="T412" i="3"/>
  <c r="T413" i="3"/>
  <c r="T416" i="3"/>
  <c r="T419" i="3"/>
  <c r="T422" i="3"/>
  <c r="T423" i="3"/>
  <c r="T426" i="3"/>
  <c r="T427" i="3"/>
  <c r="T430" i="3"/>
  <c r="T431" i="3"/>
  <c r="T434" i="3"/>
  <c r="T435" i="3"/>
  <c r="T438" i="3"/>
  <c r="T439" i="3"/>
  <c r="T442" i="3"/>
  <c r="T443" i="3"/>
  <c r="T446" i="3"/>
  <c r="T447" i="3"/>
  <c r="T450" i="3"/>
  <c r="T451" i="3"/>
  <c r="T454" i="3"/>
  <c r="T455" i="3"/>
  <c r="T458" i="3"/>
  <c r="T459" i="3"/>
  <c r="T462" i="3"/>
  <c r="T463" i="3"/>
  <c r="T466" i="3"/>
  <c r="T467" i="3"/>
  <c r="T470" i="3"/>
  <c r="T471" i="3"/>
  <c r="T474" i="3"/>
  <c r="T475" i="3"/>
  <c r="T478" i="3"/>
  <c r="T479" i="3"/>
  <c r="T482" i="3"/>
  <c r="T483" i="3"/>
  <c r="T486" i="3"/>
  <c r="T487" i="3"/>
  <c r="T490" i="3"/>
  <c r="T491" i="3"/>
  <c r="T494" i="3"/>
  <c r="T495" i="3"/>
  <c r="T498" i="3"/>
  <c r="T499" i="3"/>
  <c r="T502" i="3"/>
  <c r="T503" i="3"/>
  <c r="T506" i="3"/>
  <c r="T507" i="3"/>
  <c r="T510" i="3"/>
  <c r="T511" i="3"/>
  <c r="T514" i="3"/>
  <c r="T515" i="3"/>
  <c r="T518" i="3"/>
  <c r="T519" i="3"/>
  <c r="T522" i="3"/>
  <c r="T523" i="3"/>
  <c r="T526" i="3"/>
  <c r="T527" i="3"/>
  <c r="T530" i="3"/>
  <c r="T531" i="3"/>
  <c r="T534" i="3"/>
  <c r="T535" i="3"/>
  <c r="T538" i="3"/>
  <c r="T539" i="3"/>
  <c r="T542" i="3"/>
  <c r="T543" i="3"/>
  <c r="T546" i="3"/>
  <c r="T547" i="3"/>
  <c r="T550" i="3"/>
  <c r="T551" i="3"/>
  <c r="T554" i="3"/>
  <c r="T555" i="3"/>
  <c r="T558" i="3"/>
  <c r="T559" i="3"/>
  <c r="T562" i="3"/>
  <c r="T563" i="3"/>
  <c r="T566" i="3"/>
  <c r="T567" i="3"/>
  <c r="T570" i="3"/>
  <c r="T571" i="3"/>
  <c r="T574" i="3"/>
  <c r="T575" i="3"/>
  <c r="T578" i="3"/>
  <c r="T579" i="3"/>
  <c r="T582" i="3"/>
  <c r="T583" i="3"/>
  <c r="T586" i="3"/>
  <c r="T587" i="3"/>
  <c r="T590" i="3"/>
  <c r="T591" i="3"/>
  <c r="T594" i="3"/>
  <c r="T595" i="3"/>
  <c r="T598" i="3"/>
  <c r="T599" i="3"/>
  <c r="T602" i="3"/>
  <c r="T603" i="3"/>
  <c r="T606" i="3"/>
  <c r="T607" i="3"/>
  <c r="T611" i="3"/>
  <c r="T614" i="3"/>
  <c r="T615" i="3"/>
  <c r="T619" i="3"/>
  <c r="T623" i="3"/>
  <c r="T627" i="3"/>
  <c r="T630" i="3"/>
  <c r="T631" i="3"/>
  <c r="T635" i="3"/>
  <c r="T639" i="3"/>
  <c r="T643" i="3"/>
  <c r="T646" i="3"/>
  <c r="T647" i="3"/>
  <c r="T651" i="3"/>
  <c r="T655" i="3"/>
  <c r="T659" i="3"/>
  <c r="T662" i="3"/>
  <c r="T663" i="3"/>
  <c r="T667" i="3"/>
  <c r="T671" i="3"/>
  <c r="T675" i="3"/>
  <c r="T678" i="3"/>
  <c r="T679" i="3"/>
  <c r="T683" i="3"/>
  <c r="T687" i="3"/>
  <c r="T691" i="3"/>
  <c r="T694" i="3"/>
  <c r="T695" i="3"/>
  <c r="T699" i="3"/>
  <c r="T10" i="3"/>
  <c r="T11" i="3"/>
  <c r="T14" i="3"/>
  <c r="T15" i="3"/>
  <c r="T18" i="3"/>
  <c r="T19" i="3"/>
  <c r="T22" i="3"/>
  <c r="T23" i="3"/>
  <c r="T26" i="3"/>
  <c r="T27" i="3"/>
  <c r="T30" i="3"/>
  <c r="T31" i="3"/>
  <c r="T34" i="3"/>
  <c r="T35" i="3"/>
  <c r="T37" i="3"/>
  <c r="T38" i="3"/>
  <c r="T39" i="3"/>
  <c r="T42" i="3"/>
  <c r="T43" i="3"/>
  <c r="T46" i="3"/>
  <c r="T47" i="3"/>
  <c r="T50" i="3"/>
  <c r="T51" i="3"/>
  <c r="T54" i="3"/>
  <c r="T55" i="3"/>
  <c r="T58" i="3"/>
  <c r="T59" i="3"/>
  <c r="T62" i="3"/>
  <c r="T63" i="3"/>
  <c r="T66" i="3"/>
  <c r="T67" i="3"/>
  <c r="T69" i="3"/>
  <c r="T70" i="3"/>
  <c r="T71" i="3"/>
  <c r="T74" i="3"/>
  <c r="T75" i="3"/>
  <c r="T78" i="3"/>
  <c r="T79" i="3"/>
  <c r="T82" i="3"/>
  <c r="T83" i="3"/>
  <c r="T86" i="3"/>
  <c r="T87" i="3"/>
  <c r="T90" i="3"/>
  <c r="T91" i="3"/>
  <c r="T94" i="3"/>
  <c r="T95" i="3"/>
  <c r="T98" i="3"/>
  <c r="T99" i="3"/>
  <c r="T101" i="3"/>
  <c r="T102" i="3"/>
  <c r="T103" i="3"/>
  <c r="T106" i="3"/>
  <c r="T107" i="3"/>
  <c r="T110" i="3"/>
  <c r="T111" i="3"/>
  <c r="T114" i="3"/>
  <c r="T115" i="3"/>
  <c r="T118" i="3"/>
  <c r="T119" i="3"/>
  <c r="T122" i="3"/>
  <c r="T123" i="3"/>
  <c r="T126" i="3"/>
  <c r="T127" i="3"/>
  <c r="T130" i="3"/>
  <c r="T131" i="3"/>
  <c r="T133" i="3"/>
  <c r="T134" i="3"/>
  <c r="T135" i="3"/>
  <c r="T138" i="3"/>
  <c r="T139" i="3"/>
  <c r="T142" i="3"/>
  <c r="T143" i="3"/>
  <c r="T146" i="3"/>
  <c r="T147" i="3"/>
  <c r="T150" i="3"/>
  <c r="T151" i="3"/>
  <c r="T154" i="3"/>
  <c r="T155" i="3"/>
  <c r="T158" i="3"/>
  <c r="T159" i="3"/>
  <c r="T162" i="3"/>
  <c r="T163" i="3"/>
  <c r="T165" i="3"/>
  <c r="T166" i="3"/>
  <c r="T167" i="3"/>
  <c r="T170" i="3"/>
  <c r="T171" i="3"/>
  <c r="T174" i="3"/>
  <c r="T175" i="3"/>
  <c r="T178" i="3"/>
  <c r="T179" i="3"/>
  <c r="T182" i="3"/>
  <c r="T183" i="3"/>
  <c r="T186" i="3"/>
  <c r="T187" i="3"/>
  <c r="T190" i="3"/>
  <c r="T191" i="3"/>
  <c r="T194" i="3"/>
  <c r="T195" i="3"/>
  <c r="T197" i="3"/>
  <c r="T198" i="3"/>
  <c r="T199" i="3"/>
  <c r="T202" i="3"/>
  <c r="T203" i="3"/>
  <c r="T206" i="3"/>
  <c r="T207" i="3"/>
  <c r="T210" i="3"/>
  <c r="T211" i="3"/>
  <c r="T214" i="3"/>
  <c r="T215" i="3"/>
  <c r="T218" i="3"/>
  <c r="T219" i="3"/>
  <c r="T222" i="3"/>
  <c r="T223" i="3"/>
  <c r="T226" i="3"/>
  <c r="T227" i="3"/>
  <c r="T229" i="3"/>
  <c r="T230" i="3"/>
  <c r="T231" i="3"/>
  <c r="T234" i="3"/>
  <c r="T235" i="3"/>
  <c r="T238" i="3"/>
  <c r="T239" i="3"/>
  <c r="T242" i="3"/>
  <c r="T243" i="3"/>
  <c r="T246" i="3"/>
  <c r="T247" i="3"/>
  <c r="T250" i="3"/>
  <c r="T251" i="3"/>
  <c r="T254" i="3"/>
  <c r="T255" i="3"/>
  <c r="T258" i="3"/>
  <c r="T259" i="3"/>
  <c r="T261" i="3"/>
  <c r="T262" i="3"/>
  <c r="T263" i="3"/>
  <c r="T266" i="3"/>
  <c r="T267" i="3"/>
  <c r="T270" i="3"/>
  <c r="T271" i="3"/>
  <c r="T274" i="3"/>
  <c r="T275" i="3"/>
  <c r="T278" i="3"/>
  <c r="T279" i="3"/>
  <c r="T282" i="3"/>
  <c r="T283" i="3"/>
  <c r="T286" i="3"/>
  <c r="T287" i="3"/>
  <c r="T290" i="3"/>
  <c r="T291" i="3"/>
  <c r="T293" i="3"/>
  <c r="T294" i="3"/>
  <c r="T295" i="3"/>
  <c r="T298" i="3"/>
  <c r="T299" i="3"/>
  <c r="T302" i="3"/>
  <c r="T303" i="3"/>
  <c r="T306" i="3"/>
  <c r="T307" i="3"/>
  <c r="T310" i="3"/>
  <c r="T311" i="3"/>
  <c r="T314" i="3"/>
  <c r="T315" i="3"/>
  <c r="T318" i="3"/>
  <c r="T319" i="3"/>
  <c r="T322" i="3"/>
  <c r="T323" i="3"/>
  <c r="T325" i="3"/>
  <c r="T326" i="3"/>
  <c r="T327" i="3"/>
  <c r="T330" i="3"/>
  <c r="T331" i="3"/>
  <c r="T334" i="3"/>
  <c r="T335" i="3"/>
  <c r="T338" i="3"/>
  <c r="T339" i="3"/>
  <c r="T342" i="3"/>
  <c r="T343" i="3"/>
  <c r="T346" i="3"/>
  <c r="T347" i="3"/>
  <c r="T350" i="3"/>
  <c r="T351" i="3"/>
  <c r="T354" i="3"/>
  <c r="T355" i="3"/>
  <c r="T358" i="3"/>
  <c r="T359" i="3"/>
  <c r="T362" i="3"/>
  <c r="T363" i="3"/>
  <c r="T366" i="3"/>
  <c r="T367" i="3"/>
  <c r="T370" i="3"/>
  <c r="T371" i="3"/>
  <c r="T374" i="3"/>
  <c r="T375" i="3"/>
  <c r="T378" i="3"/>
  <c r="T379" i="3"/>
  <c r="T382" i="3"/>
  <c r="T383" i="3"/>
  <c r="T386" i="3"/>
  <c r="T387" i="3"/>
  <c r="T390" i="3"/>
  <c r="T391" i="3"/>
  <c r="T394" i="3"/>
  <c r="T395" i="3"/>
  <c r="T398" i="3"/>
  <c r="T399" i="3"/>
  <c r="T402" i="3"/>
  <c r="T403" i="3"/>
  <c r="T406" i="3"/>
  <c r="T407" i="3"/>
  <c r="T410" i="3"/>
  <c r="T411" i="3"/>
  <c r="T414" i="3"/>
  <c r="T415" i="3"/>
  <c r="T420" i="3"/>
  <c r="T421" i="3"/>
  <c r="T424" i="3"/>
  <c r="T425" i="3"/>
  <c r="T428" i="3"/>
  <c r="T429" i="3"/>
  <c r="T432" i="3"/>
  <c r="T433" i="3"/>
  <c r="T436" i="3"/>
  <c r="T437" i="3"/>
  <c r="T440" i="3"/>
  <c r="T441" i="3"/>
  <c r="T444" i="3"/>
  <c r="T445" i="3"/>
  <c r="T448" i="3"/>
  <c r="T449" i="3"/>
  <c r="T452" i="3"/>
  <c r="T453" i="3"/>
  <c r="T456" i="3"/>
  <c r="T457" i="3"/>
  <c r="T460" i="3"/>
  <c r="T461" i="3"/>
  <c r="T464" i="3"/>
  <c r="T465" i="3"/>
  <c r="T468" i="3"/>
  <c r="T469" i="3"/>
  <c r="T472" i="3"/>
  <c r="T473" i="3"/>
  <c r="T476" i="3"/>
  <c r="T477" i="3"/>
  <c r="T480" i="3"/>
  <c r="T481" i="3"/>
  <c r="T484" i="3"/>
  <c r="T485" i="3"/>
  <c r="T488" i="3"/>
  <c r="T489" i="3"/>
  <c r="T492" i="3"/>
  <c r="T493" i="3"/>
  <c r="T496" i="3"/>
  <c r="T497" i="3"/>
  <c r="T500" i="3"/>
  <c r="T501" i="3"/>
  <c r="T504" i="3"/>
  <c r="T505" i="3"/>
  <c r="T508" i="3"/>
  <c r="T509" i="3"/>
  <c r="T512" i="3"/>
  <c r="T513" i="3"/>
  <c r="T516" i="3"/>
  <c r="T517" i="3"/>
  <c r="T520" i="3"/>
  <c r="T521" i="3"/>
  <c r="T524" i="3"/>
  <c r="T525" i="3"/>
  <c r="T528" i="3"/>
  <c r="T529" i="3"/>
  <c r="T532" i="3"/>
  <c r="T533" i="3"/>
  <c r="T536" i="3"/>
  <c r="T537" i="3"/>
  <c r="T540" i="3"/>
  <c r="T541" i="3"/>
  <c r="T544" i="3"/>
  <c r="T545" i="3"/>
  <c r="T548" i="3"/>
  <c r="T549" i="3"/>
  <c r="T552" i="3"/>
  <c r="T553" i="3"/>
  <c r="T556" i="3"/>
  <c r="T557" i="3"/>
  <c r="T560" i="3"/>
  <c r="T561" i="3"/>
  <c r="T564" i="3"/>
  <c r="T565" i="3"/>
  <c r="T568" i="3"/>
  <c r="T569" i="3"/>
  <c r="T572" i="3"/>
  <c r="T573" i="3"/>
  <c r="T576" i="3"/>
  <c r="T577" i="3"/>
  <c r="T580" i="3"/>
  <c r="T581" i="3"/>
  <c r="T584" i="3"/>
  <c r="T585" i="3"/>
  <c r="T588" i="3"/>
  <c r="T589" i="3"/>
  <c r="T592" i="3"/>
  <c r="T593" i="3"/>
  <c r="T596" i="3"/>
  <c r="T597" i="3"/>
  <c r="T600" i="3"/>
  <c r="T601" i="3"/>
  <c r="T604" i="3"/>
  <c r="T605" i="3"/>
  <c r="T608" i="3"/>
  <c r="T609" i="3"/>
  <c r="T610" i="3"/>
  <c r="T612" i="3"/>
  <c r="T613" i="3"/>
  <c r="T616" i="3"/>
  <c r="T617" i="3"/>
  <c r="T618" i="3"/>
  <c r="T620" i="3"/>
  <c r="T621" i="3"/>
  <c r="T622" i="3"/>
  <c r="T624" i="3"/>
  <c r="T625" i="3"/>
  <c r="T626" i="3"/>
  <c r="T628" i="3"/>
  <c r="T629" i="3"/>
  <c r="T632" i="3"/>
  <c r="T633" i="3"/>
  <c r="T634" i="3"/>
  <c r="T636" i="3"/>
  <c r="T637" i="3"/>
  <c r="T638" i="3"/>
  <c r="T640" i="3"/>
  <c r="T641" i="3"/>
  <c r="T642" i="3"/>
  <c r="T644" i="3"/>
  <c r="T645" i="3"/>
  <c r="T648" i="3"/>
  <c r="T649" i="3"/>
  <c r="T650" i="3"/>
  <c r="T652" i="3"/>
  <c r="T653" i="3"/>
  <c r="T654" i="3"/>
  <c r="T656" i="3"/>
  <c r="T657" i="3"/>
  <c r="T658" i="3"/>
  <c r="T660" i="3"/>
  <c r="T661" i="3"/>
  <c r="T664" i="3"/>
  <c r="T665" i="3"/>
  <c r="T666" i="3"/>
  <c r="T668" i="3"/>
  <c r="T669" i="3"/>
  <c r="T670" i="3"/>
  <c r="T672" i="3"/>
  <c r="T673" i="3"/>
  <c r="T674" i="3"/>
  <c r="T676" i="3"/>
  <c r="T677" i="3"/>
  <c r="T680" i="3"/>
  <c r="T681" i="3"/>
  <c r="T682" i="3"/>
  <c r="T684" i="3"/>
  <c r="T685" i="3"/>
  <c r="T686" i="3"/>
  <c r="T688" i="3"/>
  <c r="T689" i="3"/>
  <c r="T690" i="3"/>
  <c r="T692" i="3"/>
  <c r="T693" i="3"/>
  <c r="T696" i="3"/>
  <c r="T697" i="3"/>
  <c r="T698" i="3"/>
  <c r="T700" i="3"/>
  <c r="T701" i="3"/>
  <c r="T702" i="3" l="1"/>
  <c r="R343" i="3" l="1"/>
  <c r="P343" i="3"/>
  <c r="N343" i="3"/>
  <c r="L343" i="3"/>
  <c r="J343" i="3"/>
  <c r="R245" i="3"/>
  <c r="P245" i="3"/>
  <c r="N245" i="3"/>
  <c r="L245" i="3"/>
  <c r="J245" i="3"/>
  <c r="R321" i="3"/>
  <c r="R267" i="3"/>
  <c r="R266" i="3"/>
  <c r="N321" i="3"/>
  <c r="L321" i="3"/>
  <c r="J321" i="3"/>
  <c r="P267" i="3"/>
  <c r="J267" i="3"/>
  <c r="L267" i="3"/>
  <c r="N267" i="3"/>
  <c r="P266" i="3"/>
  <c r="N266" i="3"/>
  <c r="L266" i="3"/>
  <c r="J266" i="3"/>
  <c r="M748" i="4" l="1"/>
  <c r="M749" i="4"/>
  <c r="M750" i="4"/>
  <c r="M751" i="4"/>
  <c r="M752" i="4"/>
  <c r="M753" i="4"/>
  <c r="M754" i="4"/>
  <c r="M755" i="4"/>
  <c r="M756" i="4"/>
  <c r="M757" i="4"/>
  <c r="M694" i="6"/>
  <c r="M695" i="6"/>
  <c r="M696" i="6"/>
  <c r="M697" i="6"/>
  <c r="M698" i="6"/>
  <c r="M699" i="6"/>
  <c r="M700" i="6"/>
  <c r="M701" i="6"/>
  <c r="M702" i="6"/>
  <c r="M703" i="6"/>
  <c r="J631" i="6"/>
  <c r="L631" i="6"/>
  <c r="N631" i="6"/>
  <c r="P631" i="6"/>
  <c r="J632" i="6"/>
  <c r="L632" i="6"/>
  <c r="N632" i="6"/>
  <c r="P632" i="6"/>
  <c r="J628" i="6"/>
  <c r="L628" i="6"/>
  <c r="N628" i="6"/>
  <c r="P628" i="6"/>
  <c r="J423" i="6"/>
  <c r="L423" i="6"/>
  <c r="N423" i="6"/>
  <c r="P423" i="6"/>
  <c r="J294" i="6"/>
  <c r="L294" i="6"/>
  <c r="N294" i="6"/>
  <c r="P294" i="6"/>
  <c r="J253" i="6"/>
  <c r="L253" i="6"/>
  <c r="N253" i="6"/>
  <c r="P253" i="6"/>
  <c r="J62" i="6"/>
  <c r="L62" i="6"/>
  <c r="N62" i="6"/>
  <c r="P62" i="6"/>
  <c r="J63" i="6"/>
  <c r="L63" i="6"/>
  <c r="N63" i="6"/>
  <c r="P63" i="6"/>
  <c r="M758" i="4" l="1"/>
  <c r="L16" i="9" s="1"/>
  <c r="R349" i="1"/>
  <c r="P349" i="1"/>
  <c r="P512" i="15" l="1"/>
  <c r="J900" i="8" l="1"/>
  <c r="I900" i="8"/>
  <c r="J899" i="8"/>
  <c r="I899" i="8"/>
  <c r="J898" i="8"/>
  <c r="I898" i="8"/>
  <c r="J897" i="8"/>
  <c r="I897" i="8"/>
  <c r="J896" i="8"/>
  <c r="I896" i="8"/>
  <c r="J895" i="8"/>
  <c r="I895" i="8"/>
  <c r="J894" i="8"/>
  <c r="I894" i="8"/>
  <c r="J893" i="8"/>
  <c r="I893" i="8"/>
  <c r="J892" i="8"/>
  <c r="I892" i="8"/>
  <c r="J891" i="8"/>
  <c r="I891" i="8"/>
  <c r="Q884" i="8"/>
  <c r="M901" i="8" s="1"/>
  <c r="H34" i="9" s="1"/>
  <c r="M884" i="8"/>
  <c r="K884" i="8"/>
  <c r="R883" i="8"/>
  <c r="P883" i="8"/>
  <c r="N883" i="8"/>
  <c r="L883" i="8"/>
  <c r="J883" i="8"/>
  <c r="R882" i="8"/>
  <c r="P882" i="8"/>
  <c r="N882" i="8"/>
  <c r="L882" i="8"/>
  <c r="J882" i="8"/>
  <c r="R881" i="8"/>
  <c r="P881" i="8"/>
  <c r="N881" i="8"/>
  <c r="L881" i="8"/>
  <c r="J881" i="8"/>
  <c r="R880" i="8"/>
  <c r="P880" i="8"/>
  <c r="N880" i="8"/>
  <c r="L880" i="8"/>
  <c r="J880" i="8"/>
  <c r="R879" i="8"/>
  <c r="P879" i="8"/>
  <c r="N879" i="8"/>
  <c r="L879" i="8"/>
  <c r="J879" i="8"/>
  <c r="R878" i="8"/>
  <c r="P878" i="8"/>
  <c r="N878" i="8"/>
  <c r="L878" i="8"/>
  <c r="J878" i="8"/>
  <c r="R877" i="8"/>
  <c r="P877" i="8"/>
  <c r="N877" i="8"/>
  <c r="L877" i="8"/>
  <c r="J877" i="8"/>
  <c r="R876" i="8"/>
  <c r="P876" i="8"/>
  <c r="N876" i="8"/>
  <c r="L876" i="8"/>
  <c r="J876" i="8"/>
  <c r="R875" i="8"/>
  <c r="P875" i="8"/>
  <c r="N875" i="8"/>
  <c r="L875" i="8"/>
  <c r="J875" i="8"/>
  <c r="R874" i="8"/>
  <c r="P874" i="8"/>
  <c r="N874" i="8"/>
  <c r="L874" i="8"/>
  <c r="J874" i="8"/>
  <c r="R873" i="8"/>
  <c r="P873" i="8"/>
  <c r="N873" i="8"/>
  <c r="L873" i="8"/>
  <c r="J873" i="8"/>
  <c r="R872" i="8"/>
  <c r="P872" i="8"/>
  <c r="N872" i="8"/>
  <c r="L872" i="8"/>
  <c r="J872" i="8"/>
  <c r="R871" i="8"/>
  <c r="P871" i="8"/>
  <c r="N871" i="8"/>
  <c r="L871" i="8"/>
  <c r="J871" i="8"/>
  <c r="R870" i="8"/>
  <c r="P870" i="8"/>
  <c r="N870" i="8"/>
  <c r="L870" i="8"/>
  <c r="J870" i="8"/>
  <c r="R869" i="8"/>
  <c r="P869" i="8"/>
  <c r="N869" i="8"/>
  <c r="L869" i="8"/>
  <c r="J869" i="8"/>
  <c r="R868" i="8"/>
  <c r="P868" i="8"/>
  <c r="N868" i="8"/>
  <c r="L868" i="8"/>
  <c r="J868" i="8"/>
  <c r="R867" i="8"/>
  <c r="P867" i="8"/>
  <c r="N867" i="8"/>
  <c r="L867" i="8"/>
  <c r="J867" i="8"/>
  <c r="R866" i="8"/>
  <c r="P866" i="8"/>
  <c r="N866" i="8"/>
  <c r="L866" i="8"/>
  <c r="J866" i="8"/>
  <c r="R865" i="8"/>
  <c r="P865" i="8"/>
  <c r="N865" i="8"/>
  <c r="L865" i="8"/>
  <c r="J865" i="8"/>
  <c r="R864" i="8"/>
  <c r="P864" i="8"/>
  <c r="N864" i="8"/>
  <c r="L864" i="8"/>
  <c r="J864" i="8"/>
  <c r="R863" i="8"/>
  <c r="P863" i="8"/>
  <c r="N863" i="8"/>
  <c r="L863" i="8"/>
  <c r="J863" i="8"/>
  <c r="R862" i="8"/>
  <c r="P862" i="8"/>
  <c r="N862" i="8"/>
  <c r="L862" i="8"/>
  <c r="J862" i="8"/>
  <c r="R861" i="8"/>
  <c r="P861" i="8"/>
  <c r="N861" i="8"/>
  <c r="L861" i="8"/>
  <c r="J861" i="8"/>
  <c r="R860" i="8"/>
  <c r="P860" i="8"/>
  <c r="N860" i="8"/>
  <c r="L860" i="8"/>
  <c r="J860" i="8"/>
  <c r="R859" i="8"/>
  <c r="P859" i="8"/>
  <c r="N859" i="8"/>
  <c r="L859" i="8"/>
  <c r="J859" i="8"/>
  <c r="R858" i="8"/>
  <c r="P858" i="8"/>
  <c r="N858" i="8"/>
  <c r="L858" i="8"/>
  <c r="J858" i="8"/>
  <c r="R857" i="8"/>
  <c r="P857" i="8"/>
  <c r="N857" i="8"/>
  <c r="L857" i="8"/>
  <c r="J857" i="8"/>
  <c r="R856" i="8"/>
  <c r="P856" i="8"/>
  <c r="N856" i="8"/>
  <c r="L856" i="8"/>
  <c r="J856" i="8"/>
  <c r="R855" i="8"/>
  <c r="P855" i="8"/>
  <c r="N855" i="8"/>
  <c r="L855" i="8"/>
  <c r="J855" i="8"/>
  <c r="R854" i="8"/>
  <c r="P854" i="8"/>
  <c r="N854" i="8"/>
  <c r="L854" i="8"/>
  <c r="J854" i="8"/>
  <c r="R853" i="8"/>
  <c r="P853" i="8"/>
  <c r="N853" i="8"/>
  <c r="L853" i="8"/>
  <c r="J853" i="8"/>
  <c r="R852" i="8"/>
  <c r="P852" i="8"/>
  <c r="N852" i="8"/>
  <c r="L852" i="8"/>
  <c r="J852" i="8"/>
  <c r="R851" i="8"/>
  <c r="P851" i="8"/>
  <c r="N851" i="8"/>
  <c r="L851" i="8"/>
  <c r="J851" i="8"/>
  <c r="R850" i="8"/>
  <c r="P850" i="8"/>
  <c r="N850" i="8"/>
  <c r="L850" i="8"/>
  <c r="J850" i="8"/>
  <c r="R849" i="8"/>
  <c r="P849" i="8"/>
  <c r="N849" i="8"/>
  <c r="L849" i="8"/>
  <c r="J849" i="8"/>
  <c r="R848" i="8"/>
  <c r="P848" i="8"/>
  <c r="N848" i="8"/>
  <c r="L848" i="8"/>
  <c r="J848" i="8"/>
  <c r="R847" i="8"/>
  <c r="P847" i="8"/>
  <c r="N847" i="8"/>
  <c r="L847" i="8"/>
  <c r="J847" i="8"/>
  <c r="R846" i="8"/>
  <c r="P846" i="8"/>
  <c r="N846" i="8"/>
  <c r="L846" i="8"/>
  <c r="J846" i="8"/>
  <c r="R845" i="8"/>
  <c r="P845" i="8"/>
  <c r="N845" i="8"/>
  <c r="L845" i="8"/>
  <c r="J845" i="8"/>
  <c r="R844" i="8"/>
  <c r="P844" i="8"/>
  <c r="N844" i="8"/>
  <c r="L844" i="8"/>
  <c r="J844" i="8"/>
  <c r="R843" i="8"/>
  <c r="P843" i="8"/>
  <c r="N843" i="8"/>
  <c r="L843" i="8"/>
  <c r="J843" i="8"/>
  <c r="R842" i="8"/>
  <c r="P842" i="8"/>
  <c r="N842" i="8"/>
  <c r="L842" i="8"/>
  <c r="J842" i="8"/>
  <c r="R841" i="8"/>
  <c r="P841" i="8"/>
  <c r="N841" i="8"/>
  <c r="L841" i="8"/>
  <c r="J841" i="8"/>
  <c r="R840" i="8"/>
  <c r="P840" i="8"/>
  <c r="N840" i="8"/>
  <c r="L840" i="8"/>
  <c r="J840" i="8"/>
  <c r="R839" i="8"/>
  <c r="P839" i="8"/>
  <c r="N839" i="8"/>
  <c r="L839" i="8"/>
  <c r="J839" i="8"/>
  <c r="R838" i="8"/>
  <c r="P838" i="8"/>
  <c r="N838" i="8"/>
  <c r="L838" i="8"/>
  <c r="J838" i="8"/>
  <c r="R837" i="8"/>
  <c r="P837" i="8"/>
  <c r="N837" i="8"/>
  <c r="L837" i="8"/>
  <c r="J837" i="8"/>
  <c r="R835" i="8"/>
  <c r="P835" i="8"/>
  <c r="N835" i="8"/>
  <c r="L835" i="8"/>
  <c r="J835" i="8"/>
  <c r="R833" i="8"/>
  <c r="P833" i="8"/>
  <c r="N833" i="8"/>
  <c r="L833" i="8"/>
  <c r="J833" i="8"/>
  <c r="R832" i="8"/>
  <c r="P832" i="8"/>
  <c r="N832" i="8"/>
  <c r="L832" i="8"/>
  <c r="J832" i="8"/>
  <c r="R831" i="8"/>
  <c r="P831" i="8"/>
  <c r="N831" i="8"/>
  <c r="L831" i="8"/>
  <c r="J831" i="8"/>
  <c r="R830" i="8"/>
  <c r="P830" i="8"/>
  <c r="N830" i="8"/>
  <c r="L830" i="8"/>
  <c r="J830" i="8"/>
  <c r="R829" i="8"/>
  <c r="P829" i="8"/>
  <c r="N829" i="8"/>
  <c r="L829" i="8"/>
  <c r="J829" i="8"/>
  <c r="R828" i="8"/>
  <c r="P828" i="8"/>
  <c r="N828" i="8"/>
  <c r="L828" i="8"/>
  <c r="J828" i="8"/>
  <c r="R827" i="8"/>
  <c r="P827" i="8"/>
  <c r="N827" i="8"/>
  <c r="L827" i="8"/>
  <c r="J827" i="8"/>
  <c r="R826" i="8"/>
  <c r="P826" i="8"/>
  <c r="N826" i="8"/>
  <c r="L826" i="8"/>
  <c r="J826" i="8"/>
  <c r="R825" i="8"/>
  <c r="P825" i="8"/>
  <c r="N825" i="8"/>
  <c r="L825" i="8"/>
  <c r="J825" i="8"/>
  <c r="R824" i="8"/>
  <c r="P824" i="8"/>
  <c r="N824" i="8"/>
  <c r="L824" i="8"/>
  <c r="J824" i="8"/>
  <c r="R823" i="8"/>
  <c r="P823" i="8"/>
  <c r="N823" i="8"/>
  <c r="L823" i="8"/>
  <c r="J823" i="8"/>
  <c r="R822" i="8"/>
  <c r="P822" i="8"/>
  <c r="N822" i="8"/>
  <c r="L822" i="8"/>
  <c r="J822" i="8"/>
  <c r="R821" i="8"/>
  <c r="P821" i="8"/>
  <c r="N821" i="8"/>
  <c r="L821" i="8"/>
  <c r="J821" i="8"/>
  <c r="R820" i="8"/>
  <c r="P820" i="8"/>
  <c r="N820" i="8"/>
  <c r="L820" i="8"/>
  <c r="J820" i="8"/>
  <c r="R819" i="8"/>
  <c r="P819" i="8"/>
  <c r="N819" i="8"/>
  <c r="L819" i="8"/>
  <c r="J819" i="8"/>
  <c r="R817" i="8"/>
  <c r="P817" i="8"/>
  <c r="N817" i="8"/>
  <c r="L817" i="8"/>
  <c r="J817" i="8"/>
  <c r="R815" i="8"/>
  <c r="P815" i="8"/>
  <c r="N815" i="8"/>
  <c r="L815" i="8"/>
  <c r="J815" i="8"/>
  <c r="R814" i="8"/>
  <c r="P814" i="8"/>
  <c r="N814" i="8"/>
  <c r="L814" i="8"/>
  <c r="J814" i="8"/>
  <c r="R813" i="8"/>
  <c r="P813" i="8"/>
  <c r="N813" i="8"/>
  <c r="L813" i="8"/>
  <c r="J813" i="8"/>
  <c r="R812" i="8"/>
  <c r="P812" i="8"/>
  <c r="N812" i="8"/>
  <c r="L812" i="8"/>
  <c r="J812" i="8"/>
  <c r="R811" i="8"/>
  <c r="P811" i="8"/>
  <c r="N811" i="8"/>
  <c r="L811" i="8"/>
  <c r="J811" i="8"/>
  <c r="R810" i="8"/>
  <c r="P810" i="8"/>
  <c r="N810" i="8"/>
  <c r="L810" i="8"/>
  <c r="J810" i="8"/>
  <c r="R809" i="8"/>
  <c r="P809" i="8"/>
  <c r="N809" i="8"/>
  <c r="L809" i="8"/>
  <c r="J809" i="8"/>
  <c r="R808" i="8"/>
  <c r="P808" i="8"/>
  <c r="N808" i="8"/>
  <c r="L808" i="8"/>
  <c r="J808" i="8"/>
  <c r="R806" i="8"/>
  <c r="P806" i="8"/>
  <c r="N806" i="8"/>
  <c r="L806" i="8"/>
  <c r="J806" i="8"/>
  <c r="R805" i="8"/>
  <c r="P805" i="8"/>
  <c r="N805" i="8"/>
  <c r="L805" i="8"/>
  <c r="J805" i="8"/>
  <c r="R804" i="8"/>
  <c r="P804" i="8"/>
  <c r="N804" i="8"/>
  <c r="L804" i="8"/>
  <c r="J804" i="8"/>
  <c r="R803" i="8"/>
  <c r="P803" i="8"/>
  <c r="N803" i="8"/>
  <c r="L803" i="8"/>
  <c r="J803" i="8"/>
  <c r="R802" i="8"/>
  <c r="P802" i="8"/>
  <c r="N802" i="8"/>
  <c r="L802" i="8"/>
  <c r="J802" i="8"/>
  <c r="R801" i="8"/>
  <c r="P801" i="8"/>
  <c r="N801" i="8"/>
  <c r="L801" i="8"/>
  <c r="J801" i="8"/>
  <c r="R800" i="8"/>
  <c r="P800" i="8"/>
  <c r="N800" i="8"/>
  <c r="L800" i="8"/>
  <c r="J800" i="8"/>
  <c r="R799" i="8"/>
  <c r="P799" i="8"/>
  <c r="N799" i="8"/>
  <c r="L799" i="8"/>
  <c r="J799" i="8"/>
  <c r="R798" i="8"/>
  <c r="P798" i="8"/>
  <c r="N798" i="8"/>
  <c r="L798" i="8"/>
  <c r="J798" i="8"/>
  <c r="R797" i="8"/>
  <c r="P797" i="8"/>
  <c r="N797" i="8"/>
  <c r="L797" i="8"/>
  <c r="R796" i="8"/>
  <c r="P796" i="8"/>
  <c r="N796" i="8"/>
  <c r="L796" i="8"/>
  <c r="J796" i="8"/>
  <c r="R795" i="8"/>
  <c r="P795" i="8"/>
  <c r="N795" i="8"/>
  <c r="L795" i="8"/>
  <c r="J795" i="8"/>
  <c r="R794" i="8"/>
  <c r="P794" i="8"/>
  <c r="N794" i="8"/>
  <c r="L794" i="8"/>
  <c r="J794" i="8"/>
  <c r="R793" i="8"/>
  <c r="P793" i="8"/>
  <c r="N793" i="8"/>
  <c r="L793" i="8"/>
  <c r="J793" i="8"/>
  <c r="R792" i="8"/>
  <c r="P792" i="8"/>
  <c r="N792" i="8"/>
  <c r="L792" i="8"/>
  <c r="J792" i="8"/>
  <c r="R791" i="8"/>
  <c r="P791" i="8"/>
  <c r="N791" i="8"/>
  <c r="L791" i="8"/>
  <c r="J791" i="8"/>
  <c r="R790" i="8"/>
  <c r="P790" i="8"/>
  <c r="N790" i="8"/>
  <c r="L790" i="8"/>
  <c r="J790" i="8"/>
  <c r="R789" i="8"/>
  <c r="P789" i="8"/>
  <c r="N789" i="8"/>
  <c r="L789" i="8"/>
  <c r="J789" i="8"/>
  <c r="R788" i="8"/>
  <c r="P788" i="8"/>
  <c r="N788" i="8"/>
  <c r="L788" i="8"/>
  <c r="J788" i="8"/>
  <c r="R787" i="8"/>
  <c r="P787" i="8"/>
  <c r="N787" i="8"/>
  <c r="L787" i="8"/>
  <c r="J787" i="8"/>
  <c r="R786" i="8"/>
  <c r="P786" i="8"/>
  <c r="N786" i="8"/>
  <c r="L786" i="8"/>
  <c r="J786" i="8"/>
  <c r="R785" i="8"/>
  <c r="P785" i="8"/>
  <c r="N785" i="8"/>
  <c r="L785" i="8"/>
  <c r="J785" i="8"/>
  <c r="R784" i="8"/>
  <c r="P784" i="8"/>
  <c r="N784" i="8"/>
  <c r="L784" i="8"/>
  <c r="J784" i="8"/>
  <c r="R783" i="8"/>
  <c r="P783" i="8"/>
  <c r="N783" i="8"/>
  <c r="L783" i="8"/>
  <c r="J783" i="8"/>
  <c r="R782" i="8"/>
  <c r="P782" i="8"/>
  <c r="N782" i="8"/>
  <c r="L782" i="8"/>
  <c r="J782" i="8"/>
  <c r="R781" i="8"/>
  <c r="P781" i="8"/>
  <c r="N781" i="8"/>
  <c r="L781" i="8"/>
  <c r="J781" i="8"/>
  <c r="R780" i="8"/>
  <c r="P780" i="8"/>
  <c r="N780" i="8"/>
  <c r="L780" i="8"/>
  <c r="J780" i="8"/>
  <c r="R779" i="8"/>
  <c r="P779" i="8"/>
  <c r="N779" i="8"/>
  <c r="L779" i="8"/>
  <c r="J779" i="8"/>
  <c r="R777" i="8"/>
  <c r="P777" i="8"/>
  <c r="N777" i="8"/>
  <c r="L777" i="8"/>
  <c r="J777" i="8"/>
  <c r="R776" i="8"/>
  <c r="P776" i="8"/>
  <c r="N776" i="8"/>
  <c r="L776" i="8"/>
  <c r="J776" i="8"/>
  <c r="R775" i="8"/>
  <c r="P775" i="8"/>
  <c r="N775" i="8"/>
  <c r="L775" i="8"/>
  <c r="J775" i="8"/>
  <c r="R773" i="8"/>
  <c r="P773" i="8"/>
  <c r="N773" i="8"/>
  <c r="L773" i="8"/>
  <c r="J773" i="8"/>
  <c r="R772" i="8"/>
  <c r="P772" i="8"/>
  <c r="N772" i="8"/>
  <c r="L772" i="8"/>
  <c r="J772" i="8"/>
  <c r="R771" i="8"/>
  <c r="P771" i="8"/>
  <c r="N771" i="8"/>
  <c r="L771" i="8"/>
  <c r="J771" i="8"/>
  <c r="R770" i="8"/>
  <c r="P770" i="8"/>
  <c r="N770" i="8"/>
  <c r="L770" i="8"/>
  <c r="J770" i="8"/>
  <c r="R769" i="8"/>
  <c r="P769" i="8"/>
  <c r="N769" i="8"/>
  <c r="L769" i="8"/>
  <c r="J769" i="8"/>
  <c r="R768" i="8"/>
  <c r="P768" i="8"/>
  <c r="N768" i="8"/>
  <c r="L768" i="8"/>
  <c r="J768" i="8"/>
  <c r="R767" i="8"/>
  <c r="P767" i="8"/>
  <c r="N767" i="8"/>
  <c r="L767" i="8"/>
  <c r="J767" i="8"/>
  <c r="R766" i="8"/>
  <c r="P766" i="8"/>
  <c r="N766" i="8"/>
  <c r="L766" i="8"/>
  <c r="J766" i="8"/>
  <c r="R765" i="8"/>
  <c r="P765" i="8"/>
  <c r="N765" i="8"/>
  <c r="L765" i="8"/>
  <c r="J765" i="8"/>
  <c r="R764" i="8"/>
  <c r="P764" i="8"/>
  <c r="N764" i="8"/>
  <c r="L764" i="8"/>
  <c r="J764" i="8"/>
  <c r="R763" i="8"/>
  <c r="P763" i="8"/>
  <c r="N763" i="8"/>
  <c r="L763" i="8"/>
  <c r="J763" i="8"/>
  <c r="R762" i="8"/>
  <c r="P762" i="8"/>
  <c r="N762" i="8"/>
  <c r="L762" i="8"/>
  <c r="J762" i="8"/>
  <c r="R761" i="8"/>
  <c r="P761" i="8"/>
  <c r="N761" i="8"/>
  <c r="L761" i="8"/>
  <c r="J761" i="8"/>
  <c r="R760" i="8"/>
  <c r="P760" i="8"/>
  <c r="N760" i="8"/>
  <c r="L760" i="8"/>
  <c r="J760" i="8"/>
  <c r="R759" i="8"/>
  <c r="P759" i="8"/>
  <c r="N759" i="8"/>
  <c r="L759" i="8"/>
  <c r="J759" i="8"/>
  <c r="R758" i="8"/>
  <c r="P758" i="8"/>
  <c r="N758" i="8"/>
  <c r="L758" i="8"/>
  <c r="J758" i="8"/>
  <c r="R757" i="8"/>
  <c r="P757" i="8"/>
  <c r="N757" i="8"/>
  <c r="L757" i="8"/>
  <c r="J757" i="8"/>
  <c r="R756" i="8"/>
  <c r="P756" i="8"/>
  <c r="N756" i="8"/>
  <c r="L756" i="8"/>
  <c r="J756" i="8"/>
  <c r="R755" i="8"/>
  <c r="P755" i="8"/>
  <c r="N755" i="8"/>
  <c r="L755" i="8"/>
  <c r="J755" i="8"/>
  <c r="R754" i="8"/>
  <c r="P754" i="8"/>
  <c r="N754" i="8"/>
  <c r="L754" i="8"/>
  <c r="J754" i="8"/>
  <c r="R753" i="8"/>
  <c r="P753" i="8"/>
  <c r="N753" i="8"/>
  <c r="L753" i="8"/>
  <c r="J753" i="8"/>
  <c r="R752" i="8"/>
  <c r="P752" i="8"/>
  <c r="N752" i="8"/>
  <c r="L752" i="8"/>
  <c r="J752" i="8"/>
  <c r="R751" i="8"/>
  <c r="P751" i="8"/>
  <c r="N751" i="8"/>
  <c r="L751" i="8"/>
  <c r="J751" i="8"/>
  <c r="R750" i="8"/>
  <c r="P750" i="8"/>
  <c r="N750" i="8"/>
  <c r="L750" i="8"/>
  <c r="J750" i="8"/>
  <c r="R749" i="8"/>
  <c r="P749" i="8"/>
  <c r="N749" i="8"/>
  <c r="L749" i="8"/>
  <c r="J749" i="8"/>
  <c r="R748" i="8"/>
  <c r="P748" i="8"/>
  <c r="N748" i="8"/>
  <c r="L748" i="8"/>
  <c r="J748" i="8"/>
  <c r="R747" i="8"/>
  <c r="P747" i="8"/>
  <c r="N747" i="8"/>
  <c r="L747" i="8"/>
  <c r="J747" i="8"/>
  <c r="R746" i="8"/>
  <c r="P746" i="8"/>
  <c r="N746" i="8"/>
  <c r="L746" i="8"/>
  <c r="J746" i="8"/>
  <c r="R745" i="8"/>
  <c r="P745" i="8"/>
  <c r="N745" i="8"/>
  <c r="L745" i="8"/>
  <c r="J745" i="8"/>
  <c r="R744" i="8"/>
  <c r="P744" i="8"/>
  <c r="N744" i="8"/>
  <c r="L744" i="8"/>
  <c r="J744" i="8"/>
  <c r="R743" i="8"/>
  <c r="P743" i="8"/>
  <c r="N743" i="8"/>
  <c r="L743" i="8"/>
  <c r="J743" i="8"/>
  <c r="R742" i="8"/>
  <c r="P742" i="8"/>
  <c r="N742" i="8"/>
  <c r="L742" i="8"/>
  <c r="J742" i="8"/>
  <c r="R741" i="8"/>
  <c r="P741" i="8"/>
  <c r="N741" i="8"/>
  <c r="L741" i="8"/>
  <c r="J741" i="8"/>
  <c r="R740" i="8"/>
  <c r="P740" i="8"/>
  <c r="N740" i="8"/>
  <c r="L740" i="8"/>
  <c r="J740" i="8"/>
  <c r="R738" i="8"/>
  <c r="P738" i="8"/>
  <c r="N738" i="8"/>
  <c r="L738" i="8"/>
  <c r="J738" i="8"/>
  <c r="R736" i="8"/>
  <c r="P736" i="8"/>
  <c r="N736" i="8"/>
  <c r="L736" i="8"/>
  <c r="J736" i="8"/>
  <c r="R735" i="8"/>
  <c r="P735" i="8"/>
  <c r="N735" i="8"/>
  <c r="L735" i="8"/>
  <c r="J735" i="8"/>
  <c r="R734" i="8"/>
  <c r="P734" i="8"/>
  <c r="N734" i="8"/>
  <c r="L734" i="8"/>
  <c r="J734" i="8"/>
  <c r="R733" i="8"/>
  <c r="P733" i="8"/>
  <c r="N733" i="8"/>
  <c r="L733" i="8"/>
  <c r="J733" i="8"/>
  <c r="R732" i="8"/>
  <c r="P732" i="8"/>
  <c r="N732" i="8"/>
  <c r="L732" i="8"/>
  <c r="J732" i="8"/>
  <c r="R731" i="8"/>
  <c r="P731" i="8"/>
  <c r="N731" i="8"/>
  <c r="L731" i="8"/>
  <c r="J731" i="8"/>
  <c r="R730" i="8"/>
  <c r="P730" i="8"/>
  <c r="N730" i="8"/>
  <c r="L730" i="8"/>
  <c r="J730" i="8"/>
  <c r="R729" i="8"/>
  <c r="P729" i="8"/>
  <c r="N729" i="8"/>
  <c r="L729" i="8"/>
  <c r="J729" i="8"/>
  <c r="R728" i="8"/>
  <c r="P728" i="8"/>
  <c r="N728" i="8"/>
  <c r="L728" i="8"/>
  <c r="J728" i="8"/>
  <c r="R727" i="8"/>
  <c r="P727" i="8"/>
  <c r="N727" i="8"/>
  <c r="L727" i="8"/>
  <c r="J727" i="8"/>
  <c r="R726" i="8"/>
  <c r="P726" i="8"/>
  <c r="N726" i="8"/>
  <c r="L726" i="8"/>
  <c r="J726" i="8"/>
  <c r="R725" i="8"/>
  <c r="P725" i="8"/>
  <c r="N725" i="8"/>
  <c r="L725" i="8"/>
  <c r="J725" i="8"/>
  <c r="R724" i="8"/>
  <c r="P724" i="8"/>
  <c r="N724" i="8"/>
  <c r="L724" i="8"/>
  <c r="J724" i="8"/>
  <c r="R723" i="8"/>
  <c r="P723" i="8"/>
  <c r="N723" i="8"/>
  <c r="L723" i="8"/>
  <c r="J723" i="8"/>
  <c r="R722" i="8"/>
  <c r="P722" i="8"/>
  <c r="N722" i="8"/>
  <c r="L722" i="8"/>
  <c r="J722" i="8"/>
  <c r="R721" i="8"/>
  <c r="P721" i="8"/>
  <c r="N721" i="8"/>
  <c r="L721" i="8"/>
  <c r="J721" i="8"/>
  <c r="R720" i="8"/>
  <c r="P720" i="8"/>
  <c r="N720" i="8"/>
  <c r="L720" i="8"/>
  <c r="J720" i="8"/>
  <c r="R719" i="8"/>
  <c r="P719" i="8"/>
  <c r="N719" i="8"/>
  <c r="L719" i="8"/>
  <c r="J719" i="8"/>
  <c r="R716" i="8"/>
  <c r="P716" i="8"/>
  <c r="N716" i="8"/>
  <c r="L716" i="8"/>
  <c r="J716" i="8"/>
  <c r="R715" i="8"/>
  <c r="P715" i="8"/>
  <c r="N715" i="8"/>
  <c r="L715" i="8"/>
  <c r="J715" i="8"/>
  <c r="R714" i="8"/>
  <c r="P714" i="8"/>
  <c r="N714" i="8"/>
  <c r="L714" i="8"/>
  <c r="J714" i="8"/>
  <c r="R713" i="8"/>
  <c r="P713" i="8"/>
  <c r="N713" i="8"/>
  <c r="L713" i="8"/>
  <c r="J713" i="8"/>
  <c r="R712" i="8"/>
  <c r="P712" i="8"/>
  <c r="N712" i="8"/>
  <c r="L712" i="8"/>
  <c r="J712" i="8"/>
  <c r="R711" i="8"/>
  <c r="P711" i="8"/>
  <c r="N711" i="8"/>
  <c r="L711" i="8"/>
  <c r="J711" i="8"/>
  <c r="R710" i="8"/>
  <c r="P710" i="8"/>
  <c r="N710" i="8"/>
  <c r="L710" i="8"/>
  <c r="J710" i="8"/>
  <c r="R709" i="8"/>
  <c r="P709" i="8"/>
  <c r="N709" i="8"/>
  <c r="L709" i="8"/>
  <c r="J709" i="8"/>
  <c r="R708" i="8"/>
  <c r="P708" i="8"/>
  <c r="N708" i="8"/>
  <c r="L708" i="8"/>
  <c r="J708" i="8"/>
  <c r="R707" i="8"/>
  <c r="P707" i="8"/>
  <c r="N707" i="8"/>
  <c r="L707" i="8"/>
  <c r="J707" i="8"/>
  <c r="R706" i="8"/>
  <c r="P706" i="8"/>
  <c r="N706" i="8"/>
  <c r="L706" i="8"/>
  <c r="J706" i="8"/>
  <c r="R705" i="8"/>
  <c r="P705" i="8"/>
  <c r="N705" i="8"/>
  <c r="L705" i="8"/>
  <c r="J705" i="8"/>
  <c r="R704" i="8"/>
  <c r="P704" i="8"/>
  <c r="N704" i="8"/>
  <c r="L704" i="8"/>
  <c r="J704" i="8"/>
  <c r="R703" i="8"/>
  <c r="P703" i="8"/>
  <c r="N703" i="8"/>
  <c r="L703" i="8"/>
  <c r="J703" i="8"/>
  <c r="R702" i="8"/>
  <c r="P702" i="8"/>
  <c r="N702" i="8"/>
  <c r="L702" i="8"/>
  <c r="J702" i="8"/>
  <c r="R701" i="8"/>
  <c r="P701" i="8"/>
  <c r="N701" i="8"/>
  <c r="L701" i="8"/>
  <c r="J701" i="8"/>
  <c r="R700" i="8"/>
  <c r="P700" i="8"/>
  <c r="N700" i="8"/>
  <c r="L700" i="8"/>
  <c r="J700" i="8"/>
  <c r="R699" i="8"/>
  <c r="P699" i="8"/>
  <c r="N699" i="8"/>
  <c r="L699" i="8"/>
  <c r="J699" i="8"/>
  <c r="R698" i="8"/>
  <c r="P698" i="8"/>
  <c r="N698" i="8"/>
  <c r="L698" i="8"/>
  <c r="J698" i="8"/>
  <c r="R697" i="8"/>
  <c r="P697" i="8"/>
  <c r="N697" i="8"/>
  <c r="L697" i="8"/>
  <c r="J697" i="8"/>
  <c r="R696" i="8"/>
  <c r="P696" i="8"/>
  <c r="N696" i="8"/>
  <c r="L696" i="8"/>
  <c r="J696" i="8"/>
  <c r="R695" i="8"/>
  <c r="P695" i="8"/>
  <c r="N695" i="8"/>
  <c r="L695" i="8"/>
  <c r="J695" i="8"/>
  <c r="R694" i="8"/>
  <c r="P694" i="8"/>
  <c r="N694" i="8"/>
  <c r="L694" i="8"/>
  <c r="J694" i="8"/>
  <c r="R693" i="8"/>
  <c r="P693" i="8"/>
  <c r="N693" i="8"/>
  <c r="L693" i="8"/>
  <c r="J693" i="8"/>
  <c r="R692" i="8"/>
  <c r="P692" i="8"/>
  <c r="N692" i="8"/>
  <c r="L692" i="8"/>
  <c r="J692" i="8"/>
  <c r="R691" i="8"/>
  <c r="P691" i="8"/>
  <c r="N691" i="8"/>
  <c r="L691" i="8"/>
  <c r="J691" i="8"/>
  <c r="R690" i="8"/>
  <c r="P690" i="8"/>
  <c r="N690" i="8"/>
  <c r="L690" i="8"/>
  <c r="J690" i="8"/>
  <c r="R689" i="8"/>
  <c r="P689" i="8"/>
  <c r="N689" i="8"/>
  <c r="L689" i="8"/>
  <c r="J689" i="8"/>
  <c r="R688" i="8"/>
  <c r="P688" i="8"/>
  <c r="N688" i="8"/>
  <c r="L688" i="8"/>
  <c r="J688" i="8"/>
  <c r="R687" i="8"/>
  <c r="P687" i="8"/>
  <c r="N687" i="8"/>
  <c r="L687" i="8"/>
  <c r="J687" i="8"/>
  <c r="R686" i="8"/>
  <c r="P686" i="8"/>
  <c r="N686" i="8"/>
  <c r="L686" i="8"/>
  <c r="J686" i="8"/>
  <c r="R685" i="8"/>
  <c r="P685" i="8"/>
  <c r="N685" i="8"/>
  <c r="L685" i="8"/>
  <c r="J685" i="8"/>
  <c r="R684" i="8"/>
  <c r="P684" i="8"/>
  <c r="N684" i="8"/>
  <c r="L684" i="8"/>
  <c r="J684" i="8"/>
  <c r="R683" i="8"/>
  <c r="P683" i="8"/>
  <c r="N683" i="8"/>
  <c r="L683" i="8"/>
  <c r="J683" i="8"/>
  <c r="R682" i="8"/>
  <c r="P682" i="8"/>
  <c r="N682" i="8"/>
  <c r="L682" i="8"/>
  <c r="J682" i="8"/>
  <c r="R681" i="8"/>
  <c r="P681" i="8"/>
  <c r="N681" i="8"/>
  <c r="L681" i="8"/>
  <c r="J681" i="8"/>
  <c r="R680" i="8"/>
  <c r="P680" i="8"/>
  <c r="N680" i="8"/>
  <c r="L680" i="8"/>
  <c r="J680" i="8"/>
  <c r="R679" i="8"/>
  <c r="P679" i="8"/>
  <c r="N679" i="8"/>
  <c r="L679" i="8"/>
  <c r="J679" i="8"/>
  <c r="R678" i="8"/>
  <c r="P678" i="8"/>
  <c r="N678" i="8"/>
  <c r="L678" i="8"/>
  <c r="J678" i="8"/>
  <c r="R677" i="8"/>
  <c r="P677" i="8"/>
  <c r="N677" i="8"/>
  <c r="L677" i="8"/>
  <c r="J677" i="8"/>
  <c r="R676" i="8"/>
  <c r="P676" i="8"/>
  <c r="N676" i="8"/>
  <c r="L676" i="8"/>
  <c r="J676" i="8"/>
  <c r="R675" i="8"/>
  <c r="P675" i="8"/>
  <c r="N675" i="8"/>
  <c r="L675" i="8"/>
  <c r="J675" i="8"/>
  <c r="R674" i="8"/>
  <c r="P674" i="8"/>
  <c r="N674" i="8"/>
  <c r="L674" i="8"/>
  <c r="J674" i="8"/>
  <c r="R673" i="8"/>
  <c r="P673" i="8"/>
  <c r="N673" i="8"/>
  <c r="L673" i="8"/>
  <c r="J673" i="8"/>
  <c r="R672" i="8"/>
  <c r="P672" i="8"/>
  <c r="N672" i="8"/>
  <c r="L672" i="8"/>
  <c r="J672" i="8"/>
  <c r="R671" i="8"/>
  <c r="P671" i="8"/>
  <c r="N671" i="8"/>
  <c r="L671" i="8"/>
  <c r="J671" i="8"/>
  <c r="R670" i="8"/>
  <c r="P670" i="8"/>
  <c r="N670" i="8"/>
  <c r="L670" i="8"/>
  <c r="J670" i="8"/>
  <c r="R669" i="8"/>
  <c r="P669" i="8"/>
  <c r="N669" i="8"/>
  <c r="L669" i="8"/>
  <c r="J669" i="8"/>
  <c r="R668" i="8"/>
  <c r="P668" i="8"/>
  <c r="N668" i="8"/>
  <c r="L668" i="8"/>
  <c r="J668" i="8"/>
  <c r="R667" i="8"/>
  <c r="P667" i="8"/>
  <c r="N667" i="8"/>
  <c r="L667" i="8"/>
  <c r="J667" i="8"/>
  <c r="R666" i="8"/>
  <c r="P666" i="8"/>
  <c r="N666" i="8"/>
  <c r="L666" i="8"/>
  <c r="J666" i="8"/>
  <c r="R664" i="8"/>
  <c r="P664" i="8"/>
  <c r="N664" i="8"/>
  <c r="L664" i="8"/>
  <c r="J664" i="8"/>
  <c r="R663" i="8"/>
  <c r="P663" i="8"/>
  <c r="N663" i="8"/>
  <c r="L663" i="8"/>
  <c r="J663" i="8"/>
  <c r="R662" i="8"/>
  <c r="P662" i="8"/>
  <c r="N662" i="8"/>
  <c r="L662" i="8"/>
  <c r="J662" i="8"/>
  <c r="R661" i="8"/>
  <c r="P661" i="8"/>
  <c r="N661" i="8"/>
  <c r="L661" i="8"/>
  <c r="J661" i="8"/>
  <c r="R660" i="8"/>
  <c r="P660" i="8"/>
  <c r="N660" i="8"/>
  <c r="L660" i="8"/>
  <c r="J660" i="8"/>
  <c r="R659" i="8"/>
  <c r="P659" i="8"/>
  <c r="N659" i="8"/>
  <c r="L659" i="8"/>
  <c r="J659" i="8"/>
  <c r="R658" i="8"/>
  <c r="P658" i="8"/>
  <c r="N658" i="8"/>
  <c r="L658" i="8"/>
  <c r="J658" i="8"/>
  <c r="R657" i="8"/>
  <c r="P657" i="8"/>
  <c r="N657" i="8"/>
  <c r="L657" i="8"/>
  <c r="J657" i="8"/>
  <c r="R656" i="8"/>
  <c r="P656" i="8"/>
  <c r="N656" i="8"/>
  <c r="L656" i="8"/>
  <c r="J656" i="8"/>
  <c r="R655" i="8"/>
  <c r="P655" i="8"/>
  <c r="N655" i="8"/>
  <c r="L655" i="8"/>
  <c r="J655" i="8"/>
  <c r="R654" i="8"/>
  <c r="P654" i="8"/>
  <c r="N654" i="8"/>
  <c r="L654" i="8"/>
  <c r="J654" i="8"/>
  <c r="R653" i="8"/>
  <c r="P653" i="8"/>
  <c r="N653" i="8"/>
  <c r="L653" i="8"/>
  <c r="J653" i="8"/>
  <c r="R652" i="8"/>
  <c r="P652" i="8"/>
  <c r="N652" i="8"/>
  <c r="L652" i="8"/>
  <c r="J652" i="8"/>
  <c r="R651" i="8"/>
  <c r="P651" i="8"/>
  <c r="N651" i="8"/>
  <c r="L651" i="8"/>
  <c r="J651" i="8"/>
  <c r="R650" i="8"/>
  <c r="P650" i="8"/>
  <c r="N650" i="8"/>
  <c r="L650" i="8"/>
  <c r="J650" i="8"/>
  <c r="R649" i="8"/>
  <c r="P649" i="8"/>
  <c r="N649" i="8"/>
  <c r="L649" i="8"/>
  <c r="J649" i="8"/>
  <c r="R648" i="8"/>
  <c r="P648" i="8"/>
  <c r="N648" i="8"/>
  <c r="L648" i="8"/>
  <c r="J648" i="8"/>
  <c r="R647" i="8"/>
  <c r="P647" i="8"/>
  <c r="N647" i="8"/>
  <c r="L647" i="8"/>
  <c r="J647" i="8"/>
  <c r="R646" i="8"/>
  <c r="P646" i="8"/>
  <c r="N646" i="8"/>
  <c r="L646" i="8"/>
  <c r="J646" i="8"/>
  <c r="R645" i="8"/>
  <c r="P645" i="8"/>
  <c r="N645" i="8"/>
  <c r="L645" i="8"/>
  <c r="J645" i="8"/>
  <c r="R644" i="8"/>
  <c r="P644" i="8"/>
  <c r="N644" i="8"/>
  <c r="L644" i="8"/>
  <c r="J644" i="8"/>
  <c r="R643" i="8"/>
  <c r="P643" i="8"/>
  <c r="N643" i="8"/>
  <c r="L643" i="8"/>
  <c r="J643" i="8"/>
  <c r="R642" i="8"/>
  <c r="P642" i="8"/>
  <c r="N642" i="8"/>
  <c r="L642" i="8"/>
  <c r="J642" i="8"/>
  <c r="R641" i="8"/>
  <c r="P641" i="8"/>
  <c r="N641" i="8"/>
  <c r="L641" i="8"/>
  <c r="J641" i="8"/>
  <c r="R640" i="8"/>
  <c r="P640" i="8"/>
  <c r="N640" i="8"/>
  <c r="L640" i="8"/>
  <c r="J640" i="8"/>
  <c r="R639" i="8"/>
  <c r="P639" i="8"/>
  <c r="N639" i="8"/>
  <c r="L639" i="8"/>
  <c r="J639" i="8"/>
  <c r="R638" i="8"/>
  <c r="P638" i="8"/>
  <c r="N638" i="8"/>
  <c r="L638" i="8"/>
  <c r="J638" i="8"/>
  <c r="R637" i="8"/>
  <c r="P637" i="8"/>
  <c r="N637" i="8"/>
  <c r="L637" i="8"/>
  <c r="J637" i="8"/>
  <c r="R636" i="8"/>
  <c r="P636" i="8"/>
  <c r="N636" i="8"/>
  <c r="L636" i="8"/>
  <c r="J636" i="8"/>
  <c r="R635" i="8"/>
  <c r="P635" i="8"/>
  <c r="N635" i="8"/>
  <c r="L635" i="8"/>
  <c r="J635" i="8"/>
  <c r="R634" i="8"/>
  <c r="P634" i="8"/>
  <c r="N634" i="8"/>
  <c r="L634" i="8"/>
  <c r="J634" i="8"/>
  <c r="R633" i="8"/>
  <c r="P633" i="8"/>
  <c r="N633" i="8"/>
  <c r="L633" i="8"/>
  <c r="J633" i="8"/>
  <c r="R632" i="8"/>
  <c r="P632" i="8"/>
  <c r="N632" i="8"/>
  <c r="L632" i="8"/>
  <c r="J632" i="8"/>
  <c r="R631" i="8"/>
  <c r="P631" i="8"/>
  <c r="N631" i="8"/>
  <c r="L631" i="8"/>
  <c r="J631" i="8"/>
  <c r="R630" i="8"/>
  <c r="P630" i="8"/>
  <c r="N630" i="8"/>
  <c r="L630" i="8"/>
  <c r="J630" i="8"/>
  <c r="R629" i="8"/>
  <c r="P629" i="8"/>
  <c r="N629" i="8"/>
  <c r="L629" i="8"/>
  <c r="J629" i="8"/>
  <c r="R628" i="8"/>
  <c r="P628" i="8"/>
  <c r="N628" i="8"/>
  <c r="L628" i="8"/>
  <c r="J628" i="8"/>
  <c r="R627" i="8"/>
  <c r="P627" i="8"/>
  <c r="N627" i="8"/>
  <c r="L627" i="8"/>
  <c r="J627" i="8"/>
  <c r="R626" i="8"/>
  <c r="P626" i="8"/>
  <c r="N626" i="8"/>
  <c r="L626" i="8"/>
  <c r="J626" i="8"/>
  <c r="R625" i="8"/>
  <c r="P625" i="8"/>
  <c r="N625" i="8"/>
  <c r="L625" i="8"/>
  <c r="J625" i="8"/>
  <c r="R624" i="8"/>
  <c r="P624" i="8"/>
  <c r="N624" i="8"/>
  <c r="L624" i="8"/>
  <c r="J624" i="8"/>
  <c r="R623" i="8"/>
  <c r="P623" i="8"/>
  <c r="N623" i="8"/>
  <c r="L623" i="8"/>
  <c r="J623" i="8"/>
  <c r="R622" i="8"/>
  <c r="P622" i="8"/>
  <c r="N622" i="8"/>
  <c r="L622" i="8"/>
  <c r="J622" i="8"/>
  <c r="R621" i="8"/>
  <c r="P621" i="8"/>
  <c r="N621" i="8"/>
  <c r="L621" i="8"/>
  <c r="J621" i="8"/>
  <c r="R620" i="8"/>
  <c r="P620" i="8"/>
  <c r="N620" i="8"/>
  <c r="L620" i="8"/>
  <c r="J620" i="8"/>
  <c r="R619" i="8"/>
  <c r="P619" i="8"/>
  <c r="N619" i="8"/>
  <c r="L619" i="8"/>
  <c r="J619" i="8"/>
  <c r="R618" i="8"/>
  <c r="P618" i="8"/>
  <c r="N618" i="8"/>
  <c r="L618" i="8"/>
  <c r="J618" i="8"/>
  <c r="R617" i="8"/>
  <c r="P617" i="8"/>
  <c r="N617" i="8"/>
  <c r="L617" i="8"/>
  <c r="J617" i="8"/>
  <c r="R616" i="8"/>
  <c r="P616" i="8"/>
  <c r="N616" i="8"/>
  <c r="L616" i="8"/>
  <c r="J616" i="8"/>
  <c r="R615" i="8"/>
  <c r="P615" i="8"/>
  <c r="N615" i="8"/>
  <c r="L615" i="8"/>
  <c r="J615" i="8"/>
  <c r="R614" i="8"/>
  <c r="P614" i="8"/>
  <c r="N614" i="8"/>
  <c r="L614" i="8"/>
  <c r="J614" i="8"/>
  <c r="R613" i="8"/>
  <c r="P613" i="8"/>
  <c r="N613" i="8"/>
  <c r="L613" i="8"/>
  <c r="J613" i="8"/>
  <c r="R612" i="8"/>
  <c r="P612" i="8"/>
  <c r="N612" i="8"/>
  <c r="L612" i="8"/>
  <c r="J612" i="8"/>
  <c r="R611" i="8"/>
  <c r="P611" i="8"/>
  <c r="N611" i="8"/>
  <c r="L611" i="8"/>
  <c r="J611" i="8"/>
  <c r="R610" i="8"/>
  <c r="P610" i="8"/>
  <c r="N610" i="8"/>
  <c r="L610" i="8"/>
  <c r="J610" i="8"/>
  <c r="R608" i="8"/>
  <c r="P608" i="8"/>
  <c r="N608" i="8"/>
  <c r="L608" i="8"/>
  <c r="J608" i="8"/>
  <c r="R607" i="8"/>
  <c r="P607" i="8"/>
  <c r="N607" i="8"/>
  <c r="L607" i="8"/>
  <c r="J607" i="8"/>
  <c r="R606" i="8"/>
  <c r="P606" i="8"/>
  <c r="N606" i="8"/>
  <c r="L606" i="8"/>
  <c r="J606" i="8"/>
  <c r="R605" i="8"/>
  <c r="P605" i="8"/>
  <c r="N605" i="8"/>
  <c r="L605" i="8"/>
  <c r="J605" i="8"/>
  <c r="R604" i="8"/>
  <c r="P604" i="8"/>
  <c r="N604" i="8"/>
  <c r="L604" i="8"/>
  <c r="J604" i="8"/>
  <c r="R603" i="8"/>
  <c r="P603" i="8"/>
  <c r="N603" i="8"/>
  <c r="L603" i="8"/>
  <c r="J603" i="8"/>
  <c r="R602" i="8"/>
  <c r="P602" i="8"/>
  <c r="N602" i="8"/>
  <c r="L602" i="8"/>
  <c r="J602" i="8"/>
  <c r="R601" i="8"/>
  <c r="P601" i="8"/>
  <c r="N601" i="8"/>
  <c r="L601" i="8"/>
  <c r="J601" i="8"/>
  <c r="R600" i="8"/>
  <c r="P600" i="8"/>
  <c r="N600" i="8"/>
  <c r="L600" i="8"/>
  <c r="J600" i="8"/>
  <c r="R599" i="8"/>
  <c r="P599" i="8"/>
  <c r="N599" i="8"/>
  <c r="L599" i="8"/>
  <c r="J599" i="8"/>
  <c r="R598" i="8"/>
  <c r="P598" i="8"/>
  <c r="N598" i="8"/>
  <c r="L598" i="8"/>
  <c r="J598" i="8"/>
  <c r="R597" i="8"/>
  <c r="P597" i="8"/>
  <c r="N597" i="8"/>
  <c r="L597" i="8"/>
  <c r="J597" i="8"/>
  <c r="R596" i="8"/>
  <c r="P596" i="8"/>
  <c r="N596" i="8"/>
  <c r="L596" i="8"/>
  <c r="J596" i="8"/>
  <c r="R595" i="8"/>
  <c r="P595" i="8"/>
  <c r="N595" i="8"/>
  <c r="L595" i="8"/>
  <c r="J595" i="8"/>
  <c r="R594" i="8"/>
  <c r="P594" i="8"/>
  <c r="N594" i="8"/>
  <c r="L594" i="8"/>
  <c r="J594" i="8"/>
  <c r="R593" i="8"/>
  <c r="P593" i="8"/>
  <c r="N593" i="8"/>
  <c r="L593" i="8"/>
  <c r="J593" i="8"/>
  <c r="R592" i="8"/>
  <c r="P592" i="8"/>
  <c r="N592" i="8"/>
  <c r="L592" i="8"/>
  <c r="J592" i="8"/>
  <c r="R590" i="8"/>
  <c r="P590" i="8"/>
  <c r="N590" i="8"/>
  <c r="L590" i="8"/>
  <c r="J590" i="8"/>
  <c r="R589" i="8"/>
  <c r="P589" i="8"/>
  <c r="N589" i="8"/>
  <c r="L589" i="8"/>
  <c r="J589" i="8"/>
  <c r="R587" i="8"/>
  <c r="P587" i="8"/>
  <c r="N587" i="8"/>
  <c r="L587" i="8"/>
  <c r="J587" i="8"/>
  <c r="R586" i="8"/>
  <c r="P586" i="8"/>
  <c r="N586" i="8"/>
  <c r="L586" i="8"/>
  <c r="J586" i="8"/>
  <c r="R584" i="8"/>
  <c r="P584" i="8"/>
  <c r="N584" i="8"/>
  <c r="L584" i="8"/>
  <c r="J584" i="8"/>
  <c r="R583" i="8"/>
  <c r="P583" i="8"/>
  <c r="N583" i="8"/>
  <c r="L583" i="8"/>
  <c r="J583" i="8"/>
  <c r="R582" i="8"/>
  <c r="P582" i="8"/>
  <c r="N582" i="8"/>
  <c r="L582" i="8"/>
  <c r="J582" i="8"/>
  <c r="R580" i="8"/>
  <c r="P580" i="8"/>
  <c r="N580" i="8"/>
  <c r="L580" i="8"/>
  <c r="J580" i="8"/>
  <c r="R579" i="8"/>
  <c r="P579" i="8"/>
  <c r="N579" i="8"/>
  <c r="L579" i="8"/>
  <c r="J579" i="8"/>
  <c r="R578" i="8"/>
  <c r="P578" i="8"/>
  <c r="N578" i="8"/>
  <c r="L578" i="8"/>
  <c r="J578" i="8"/>
  <c r="R577" i="8"/>
  <c r="P577" i="8"/>
  <c r="N577" i="8"/>
  <c r="L577" i="8"/>
  <c r="J577" i="8"/>
  <c r="R576" i="8"/>
  <c r="P576" i="8"/>
  <c r="N576" i="8"/>
  <c r="L576" i="8"/>
  <c r="J576" i="8"/>
  <c r="R574" i="8"/>
  <c r="P574" i="8"/>
  <c r="N574" i="8"/>
  <c r="L574" i="8"/>
  <c r="J574" i="8"/>
  <c r="R573" i="8"/>
  <c r="P573" i="8"/>
  <c r="N573" i="8"/>
  <c r="L573" i="8"/>
  <c r="J573" i="8"/>
  <c r="R572" i="8"/>
  <c r="P572" i="8"/>
  <c r="N572" i="8"/>
  <c r="L572" i="8"/>
  <c r="J572" i="8"/>
  <c r="R571" i="8"/>
  <c r="P571" i="8"/>
  <c r="N571" i="8"/>
  <c r="L571" i="8"/>
  <c r="J571" i="8"/>
  <c r="R570" i="8"/>
  <c r="P570" i="8"/>
  <c r="N570" i="8"/>
  <c r="L570" i="8"/>
  <c r="J570" i="8"/>
  <c r="R569" i="8"/>
  <c r="P569" i="8"/>
  <c r="N569" i="8"/>
  <c r="L569" i="8"/>
  <c r="J569" i="8"/>
  <c r="R568" i="8"/>
  <c r="P568" i="8"/>
  <c r="N568" i="8"/>
  <c r="L568" i="8"/>
  <c r="J568" i="8"/>
  <c r="R567" i="8"/>
  <c r="P567" i="8"/>
  <c r="N567" i="8"/>
  <c r="L567" i="8"/>
  <c r="J567" i="8"/>
  <c r="R566" i="8"/>
  <c r="P566" i="8"/>
  <c r="N566" i="8"/>
  <c r="L566" i="8"/>
  <c r="J566" i="8"/>
  <c r="R565" i="8"/>
  <c r="P565" i="8"/>
  <c r="N565" i="8"/>
  <c r="L565" i="8"/>
  <c r="J565" i="8"/>
  <c r="R564" i="8"/>
  <c r="P564" i="8"/>
  <c r="N564" i="8"/>
  <c r="L564" i="8"/>
  <c r="J564" i="8"/>
  <c r="R563" i="8"/>
  <c r="P563" i="8"/>
  <c r="N563" i="8"/>
  <c r="L563" i="8"/>
  <c r="J563" i="8"/>
  <c r="R562" i="8"/>
  <c r="P562" i="8"/>
  <c r="N562" i="8"/>
  <c r="L562" i="8"/>
  <c r="J562" i="8"/>
  <c r="R561" i="8"/>
  <c r="P561" i="8"/>
  <c r="N561" i="8"/>
  <c r="L561" i="8"/>
  <c r="J561" i="8"/>
  <c r="R560" i="8"/>
  <c r="P560" i="8"/>
  <c r="N560" i="8"/>
  <c r="L560" i="8"/>
  <c r="J560" i="8"/>
  <c r="R559" i="8"/>
  <c r="P559" i="8"/>
  <c r="N559" i="8"/>
  <c r="L559" i="8"/>
  <c r="J559" i="8"/>
  <c r="R558" i="8"/>
  <c r="P558" i="8"/>
  <c r="N558" i="8"/>
  <c r="L558" i="8"/>
  <c r="J558" i="8"/>
  <c r="R557" i="8"/>
  <c r="P557" i="8"/>
  <c r="N557" i="8"/>
  <c r="L557" i="8"/>
  <c r="J557" i="8"/>
  <c r="R556" i="8"/>
  <c r="P556" i="8"/>
  <c r="N556" i="8"/>
  <c r="L556" i="8"/>
  <c r="J556" i="8"/>
  <c r="R555" i="8"/>
  <c r="P555" i="8"/>
  <c r="N555" i="8"/>
  <c r="L555" i="8"/>
  <c r="J555" i="8"/>
  <c r="R554" i="8"/>
  <c r="P554" i="8"/>
  <c r="N554" i="8"/>
  <c r="L554" i="8"/>
  <c r="J554" i="8"/>
  <c r="R553" i="8"/>
  <c r="P553" i="8"/>
  <c r="N553" i="8"/>
  <c r="L553" i="8"/>
  <c r="J553" i="8"/>
  <c r="R552" i="8"/>
  <c r="P552" i="8"/>
  <c r="N552" i="8"/>
  <c r="L552" i="8"/>
  <c r="J552" i="8"/>
  <c r="R551" i="8"/>
  <c r="P551" i="8"/>
  <c r="N551" i="8"/>
  <c r="L551" i="8"/>
  <c r="J551" i="8"/>
  <c r="R549" i="8"/>
  <c r="P549" i="8"/>
  <c r="N549" i="8"/>
  <c r="L549" i="8"/>
  <c r="J549" i="8"/>
  <c r="R548" i="8"/>
  <c r="P548" i="8"/>
  <c r="N548" i="8"/>
  <c r="L548" i="8"/>
  <c r="J548" i="8"/>
  <c r="R547" i="8"/>
  <c r="P547" i="8"/>
  <c r="N547" i="8"/>
  <c r="L547" i="8"/>
  <c r="J547" i="8"/>
  <c r="R546" i="8"/>
  <c r="P546" i="8"/>
  <c r="N546" i="8"/>
  <c r="L546" i="8"/>
  <c r="J546" i="8"/>
  <c r="R543" i="8"/>
  <c r="P543" i="8"/>
  <c r="N543" i="8"/>
  <c r="L543" i="8"/>
  <c r="J543" i="8"/>
  <c r="R542" i="8"/>
  <c r="P542" i="8"/>
  <c r="N542" i="8"/>
  <c r="L542" i="8"/>
  <c r="J542" i="8"/>
  <c r="R541" i="8"/>
  <c r="P541" i="8"/>
  <c r="N541" i="8"/>
  <c r="L541" i="8"/>
  <c r="J541" i="8"/>
  <c r="R540" i="8"/>
  <c r="P540" i="8"/>
  <c r="N540" i="8"/>
  <c r="L540" i="8"/>
  <c r="J540" i="8"/>
  <c r="R539" i="8"/>
  <c r="P539" i="8"/>
  <c r="N539" i="8"/>
  <c r="L539" i="8"/>
  <c r="J539" i="8"/>
  <c r="R538" i="8"/>
  <c r="P538" i="8"/>
  <c r="N538" i="8"/>
  <c r="L538" i="8"/>
  <c r="J538" i="8"/>
  <c r="R537" i="8"/>
  <c r="P537" i="8"/>
  <c r="N537" i="8"/>
  <c r="L537" i="8"/>
  <c r="J537" i="8"/>
  <c r="R536" i="8"/>
  <c r="P536" i="8"/>
  <c r="N536" i="8"/>
  <c r="L536" i="8"/>
  <c r="J536" i="8"/>
  <c r="R535" i="8"/>
  <c r="P535" i="8"/>
  <c r="N535" i="8"/>
  <c r="L535" i="8"/>
  <c r="J535" i="8"/>
  <c r="R534" i="8"/>
  <c r="P534" i="8"/>
  <c r="N534" i="8"/>
  <c r="L534" i="8"/>
  <c r="J534" i="8"/>
  <c r="R533" i="8"/>
  <c r="P533" i="8"/>
  <c r="N533" i="8"/>
  <c r="L533" i="8"/>
  <c r="J533" i="8"/>
  <c r="R532" i="8"/>
  <c r="P532" i="8"/>
  <c r="N532" i="8"/>
  <c r="L532" i="8"/>
  <c r="J532" i="8"/>
  <c r="R531" i="8"/>
  <c r="P531" i="8"/>
  <c r="N531" i="8"/>
  <c r="L531" i="8"/>
  <c r="J531" i="8"/>
  <c r="R530" i="8"/>
  <c r="P530" i="8"/>
  <c r="N530" i="8"/>
  <c r="L530" i="8"/>
  <c r="J530" i="8"/>
  <c r="R528" i="8"/>
  <c r="P528" i="8"/>
  <c r="N528" i="8"/>
  <c r="L528" i="8"/>
  <c r="J528" i="8"/>
  <c r="R527" i="8"/>
  <c r="P527" i="8"/>
  <c r="N527" i="8"/>
  <c r="L527" i="8"/>
  <c r="J527" i="8"/>
  <c r="R526" i="8"/>
  <c r="P526" i="8"/>
  <c r="N526" i="8"/>
  <c r="L526" i="8"/>
  <c r="J526" i="8"/>
  <c r="R525" i="8"/>
  <c r="P525" i="8"/>
  <c r="N525" i="8"/>
  <c r="L525" i="8"/>
  <c r="J525" i="8"/>
  <c r="R524" i="8"/>
  <c r="P524" i="8"/>
  <c r="N524" i="8"/>
  <c r="L524" i="8"/>
  <c r="J524" i="8"/>
  <c r="R523" i="8"/>
  <c r="P523" i="8"/>
  <c r="N523" i="8"/>
  <c r="L523" i="8"/>
  <c r="J523" i="8"/>
  <c r="R522" i="8"/>
  <c r="P522" i="8"/>
  <c r="N522" i="8"/>
  <c r="L522" i="8"/>
  <c r="J522" i="8"/>
  <c r="R521" i="8"/>
  <c r="P521" i="8"/>
  <c r="N521" i="8"/>
  <c r="L521" i="8"/>
  <c r="J521" i="8"/>
  <c r="R520" i="8"/>
  <c r="P520" i="8"/>
  <c r="N520" i="8"/>
  <c r="L520" i="8"/>
  <c r="J520" i="8"/>
  <c r="R519" i="8"/>
  <c r="P519" i="8"/>
  <c r="N519" i="8"/>
  <c r="L519" i="8"/>
  <c r="J519" i="8"/>
  <c r="R518" i="8"/>
  <c r="P518" i="8"/>
  <c r="N518" i="8"/>
  <c r="L518" i="8"/>
  <c r="J518" i="8"/>
  <c r="R517" i="8"/>
  <c r="P517" i="8"/>
  <c r="N517" i="8"/>
  <c r="L517" i="8"/>
  <c r="J517" i="8"/>
  <c r="R515" i="8"/>
  <c r="P515" i="8"/>
  <c r="N515" i="8"/>
  <c r="L515" i="8"/>
  <c r="J515" i="8"/>
  <c r="R514" i="8"/>
  <c r="P514" i="8"/>
  <c r="N514" i="8"/>
  <c r="L514" i="8"/>
  <c r="J514" i="8"/>
  <c r="R513" i="8"/>
  <c r="P513" i="8"/>
  <c r="N513" i="8"/>
  <c r="L513" i="8"/>
  <c r="J513" i="8"/>
  <c r="R512" i="8"/>
  <c r="P512" i="8"/>
  <c r="N512" i="8"/>
  <c r="L512" i="8"/>
  <c r="J512" i="8"/>
  <c r="R509" i="8"/>
  <c r="P509" i="8"/>
  <c r="N509" i="8"/>
  <c r="L509" i="8"/>
  <c r="J509" i="8"/>
  <c r="R508" i="8"/>
  <c r="P508" i="8"/>
  <c r="N508" i="8"/>
  <c r="L508" i="8"/>
  <c r="J508" i="8"/>
  <c r="R507" i="8"/>
  <c r="P507" i="8"/>
  <c r="N507" i="8"/>
  <c r="L507" i="8"/>
  <c r="J507" i="8"/>
  <c r="R506" i="8"/>
  <c r="P506" i="8"/>
  <c r="N506" i="8"/>
  <c r="L506" i="8"/>
  <c r="J506" i="8"/>
  <c r="R505" i="8"/>
  <c r="P505" i="8"/>
  <c r="N505" i="8"/>
  <c r="L505" i="8"/>
  <c r="J505" i="8"/>
  <c r="R504" i="8"/>
  <c r="P504" i="8"/>
  <c r="N504" i="8"/>
  <c r="L504" i="8"/>
  <c r="J504" i="8"/>
  <c r="R503" i="8"/>
  <c r="P503" i="8"/>
  <c r="N503" i="8"/>
  <c r="L503" i="8"/>
  <c r="J503" i="8"/>
  <c r="R502" i="8"/>
  <c r="P502" i="8"/>
  <c r="N502" i="8"/>
  <c r="L502" i="8"/>
  <c r="J502" i="8"/>
  <c r="R501" i="8"/>
  <c r="P501" i="8"/>
  <c r="N501" i="8"/>
  <c r="L501" i="8"/>
  <c r="J501" i="8"/>
  <c r="R500" i="8"/>
  <c r="P500" i="8"/>
  <c r="N500" i="8"/>
  <c r="L500" i="8"/>
  <c r="J500" i="8"/>
  <c r="R498" i="8"/>
  <c r="P498" i="8"/>
  <c r="N498" i="8"/>
  <c r="L498" i="8"/>
  <c r="J498" i="8"/>
  <c r="R497" i="8"/>
  <c r="P497" i="8"/>
  <c r="N497" i="8"/>
  <c r="L497" i="8"/>
  <c r="J497" i="8"/>
  <c r="R496" i="8"/>
  <c r="P496" i="8"/>
  <c r="N496" i="8"/>
  <c r="L496" i="8"/>
  <c r="J496" i="8"/>
  <c r="R495" i="8"/>
  <c r="P495" i="8"/>
  <c r="N495" i="8"/>
  <c r="L495" i="8"/>
  <c r="J495" i="8"/>
  <c r="R494" i="8"/>
  <c r="P494" i="8"/>
  <c r="N494" i="8"/>
  <c r="L494" i="8"/>
  <c r="J494" i="8"/>
  <c r="R493" i="8"/>
  <c r="P493" i="8"/>
  <c r="N493" i="8"/>
  <c r="L493" i="8"/>
  <c r="J493" i="8"/>
  <c r="R492" i="8"/>
  <c r="P492" i="8"/>
  <c r="N492" i="8"/>
  <c r="L492" i="8"/>
  <c r="J492" i="8"/>
  <c r="R491" i="8"/>
  <c r="P491" i="8"/>
  <c r="N491" i="8"/>
  <c r="L491" i="8"/>
  <c r="J491" i="8"/>
  <c r="R488" i="8"/>
  <c r="P488" i="8"/>
  <c r="N488" i="8"/>
  <c r="L488" i="8"/>
  <c r="J488" i="8"/>
  <c r="R487" i="8"/>
  <c r="P487" i="8"/>
  <c r="N487" i="8"/>
  <c r="L487" i="8"/>
  <c r="J487" i="8"/>
  <c r="R486" i="8"/>
  <c r="P486" i="8"/>
  <c r="N486" i="8"/>
  <c r="L486" i="8"/>
  <c r="J486" i="8"/>
  <c r="R485" i="8"/>
  <c r="P485" i="8"/>
  <c r="N485" i="8"/>
  <c r="L485" i="8"/>
  <c r="J485" i="8"/>
  <c r="R484" i="8"/>
  <c r="P484" i="8"/>
  <c r="N484" i="8"/>
  <c r="L484" i="8"/>
  <c r="J484" i="8"/>
  <c r="R483" i="8"/>
  <c r="P483" i="8"/>
  <c r="N483" i="8"/>
  <c r="L483" i="8"/>
  <c r="J483" i="8"/>
  <c r="R482" i="8"/>
  <c r="P482" i="8"/>
  <c r="N482" i="8"/>
  <c r="L482" i="8"/>
  <c r="J482" i="8"/>
  <c r="R481" i="8"/>
  <c r="P481" i="8"/>
  <c r="N481" i="8"/>
  <c r="L481" i="8"/>
  <c r="J481" i="8"/>
  <c r="R480" i="8"/>
  <c r="P480" i="8"/>
  <c r="N480" i="8"/>
  <c r="L480" i="8"/>
  <c r="J480" i="8"/>
  <c r="R479" i="8"/>
  <c r="P479" i="8"/>
  <c r="N479" i="8"/>
  <c r="L479" i="8"/>
  <c r="J479" i="8"/>
  <c r="R478" i="8"/>
  <c r="P478" i="8"/>
  <c r="N478" i="8"/>
  <c r="L478" i="8"/>
  <c r="J478" i="8"/>
  <c r="R477" i="8"/>
  <c r="P477" i="8"/>
  <c r="N477" i="8"/>
  <c r="L477" i="8"/>
  <c r="J477" i="8"/>
  <c r="R476" i="8"/>
  <c r="P476" i="8"/>
  <c r="N476" i="8"/>
  <c r="L476" i="8"/>
  <c r="J476" i="8"/>
  <c r="R474" i="8"/>
  <c r="P474" i="8"/>
  <c r="N474" i="8"/>
  <c r="L474" i="8"/>
  <c r="J474" i="8"/>
  <c r="R473" i="8"/>
  <c r="P473" i="8"/>
  <c r="N473" i="8"/>
  <c r="L473" i="8"/>
  <c r="J473" i="8"/>
  <c r="R472" i="8"/>
  <c r="P472" i="8"/>
  <c r="N472" i="8"/>
  <c r="L472" i="8"/>
  <c r="J472" i="8"/>
  <c r="R471" i="8"/>
  <c r="P471" i="8"/>
  <c r="N471" i="8"/>
  <c r="L471" i="8"/>
  <c r="J471" i="8"/>
  <c r="R470" i="8"/>
  <c r="P470" i="8"/>
  <c r="N470" i="8"/>
  <c r="L470" i="8"/>
  <c r="J470" i="8"/>
  <c r="R469" i="8"/>
  <c r="P469" i="8"/>
  <c r="N469" i="8"/>
  <c r="L469" i="8"/>
  <c r="J469" i="8"/>
  <c r="R468" i="8"/>
  <c r="P468" i="8"/>
  <c r="N468" i="8"/>
  <c r="L468" i="8"/>
  <c r="J468" i="8"/>
  <c r="R467" i="8"/>
  <c r="P467" i="8"/>
  <c r="N467" i="8"/>
  <c r="L467" i="8"/>
  <c r="J467" i="8"/>
  <c r="R466" i="8"/>
  <c r="P466" i="8"/>
  <c r="N466" i="8"/>
  <c r="L466" i="8"/>
  <c r="J466" i="8"/>
  <c r="R465" i="8"/>
  <c r="P465" i="8"/>
  <c r="N465" i="8"/>
  <c r="L465" i="8"/>
  <c r="J465" i="8"/>
  <c r="R464" i="8"/>
  <c r="P464" i="8"/>
  <c r="N464" i="8"/>
  <c r="L464" i="8"/>
  <c r="J464" i="8"/>
  <c r="R463" i="8"/>
  <c r="P463" i="8"/>
  <c r="N463" i="8"/>
  <c r="L463" i="8"/>
  <c r="J463" i="8"/>
  <c r="R461" i="8"/>
  <c r="P461" i="8"/>
  <c r="N461" i="8"/>
  <c r="L461" i="8"/>
  <c r="J461" i="8"/>
  <c r="R460" i="8"/>
  <c r="P460" i="8"/>
  <c r="N460" i="8"/>
  <c r="L460" i="8"/>
  <c r="J460" i="8"/>
  <c r="R458" i="8"/>
  <c r="P458" i="8"/>
  <c r="N458" i="8"/>
  <c r="L458" i="8"/>
  <c r="J458" i="8"/>
  <c r="R457" i="8"/>
  <c r="P457" i="8"/>
  <c r="N457" i="8"/>
  <c r="L457" i="8"/>
  <c r="J457" i="8"/>
  <c r="R456" i="8"/>
  <c r="P456" i="8"/>
  <c r="N456" i="8"/>
  <c r="L456" i="8"/>
  <c r="J456" i="8"/>
  <c r="R455" i="8"/>
  <c r="P455" i="8"/>
  <c r="N455" i="8"/>
  <c r="L455" i="8"/>
  <c r="J455" i="8"/>
  <c r="R454" i="8"/>
  <c r="P454" i="8"/>
  <c r="N454" i="8"/>
  <c r="L454" i="8"/>
  <c r="J454" i="8"/>
  <c r="R452" i="8"/>
  <c r="P452" i="8"/>
  <c r="N452" i="8"/>
  <c r="L452" i="8"/>
  <c r="J452" i="8"/>
  <c r="R451" i="8"/>
  <c r="P451" i="8"/>
  <c r="N451" i="8"/>
  <c r="L451" i="8"/>
  <c r="J451" i="8"/>
  <c r="R450" i="8"/>
  <c r="P450" i="8"/>
  <c r="N450" i="8"/>
  <c r="L450" i="8"/>
  <c r="J450" i="8"/>
  <c r="R449" i="8"/>
  <c r="P449" i="8"/>
  <c r="N449" i="8"/>
  <c r="L449" i="8"/>
  <c r="J449" i="8"/>
  <c r="R448" i="8"/>
  <c r="P448" i="8"/>
  <c r="N448" i="8"/>
  <c r="L448" i="8"/>
  <c r="J448" i="8"/>
  <c r="R447" i="8"/>
  <c r="P447" i="8"/>
  <c r="N447" i="8"/>
  <c r="L447" i="8"/>
  <c r="J447" i="8"/>
  <c r="R446" i="8"/>
  <c r="P446" i="8"/>
  <c r="N446" i="8"/>
  <c r="L446" i="8"/>
  <c r="J446" i="8"/>
  <c r="R445" i="8"/>
  <c r="P445" i="8"/>
  <c r="N445" i="8"/>
  <c r="L445" i="8"/>
  <c r="J445" i="8"/>
  <c r="R444" i="8"/>
  <c r="P444" i="8"/>
  <c r="N444" i="8"/>
  <c r="L444" i="8"/>
  <c r="J444" i="8"/>
  <c r="R443" i="8"/>
  <c r="P443" i="8"/>
  <c r="N443" i="8"/>
  <c r="L443" i="8"/>
  <c r="J443" i="8"/>
  <c r="R442" i="8"/>
  <c r="P442" i="8"/>
  <c r="N442" i="8"/>
  <c r="L442" i="8"/>
  <c r="J442" i="8"/>
  <c r="R441" i="8"/>
  <c r="P441" i="8"/>
  <c r="N441" i="8"/>
  <c r="L441" i="8"/>
  <c r="J441" i="8"/>
  <c r="R440" i="8"/>
  <c r="P440" i="8"/>
  <c r="N440" i="8"/>
  <c r="L440" i="8"/>
  <c r="J440" i="8"/>
  <c r="R439" i="8"/>
  <c r="P439" i="8"/>
  <c r="N439" i="8"/>
  <c r="L439" i="8"/>
  <c r="J439" i="8"/>
  <c r="R434" i="8"/>
  <c r="P434" i="8"/>
  <c r="N434" i="8"/>
  <c r="L434" i="8"/>
  <c r="J434" i="8"/>
  <c r="R433" i="8"/>
  <c r="P433" i="8"/>
  <c r="N433" i="8"/>
  <c r="L433" i="8"/>
  <c r="J433" i="8"/>
  <c r="R432" i="8"/>
  <c r="P432" i="8"/>
  <c r="N432" i="8"/>
  <c r="L432" i="8"/>
  <c r="J432" i="8"/>
  <c r="R430" i="8"/>
  <c r="P430" i="8"/>
  <c r="N430" i="8"/>
  <c r="L430" i="8"/>
  <c r="J430" i="8"/>
  <c r="R429" i="8"/>
  <c r="P429" i="8"/>
  <c r="N429" i="8"/>
  <c r="L429" i="8"/>
  <c r="J429" i="8"/>
  <c r="R428" i="8"/>
  <c r="P428" i="8"/>
  <c r="N428" i="8"/>
  <c r="L428" i="8"/>
  <c r="J428" i="8"/>
  <c r="R427" i="8"/>
  <c r="P427" i="8"/>
  <c r="N427" i="8"/>
  <c r="L427" i="8"/>
  <c r="J427" i="8"/>
  <c r="R426" i="8"/>
  <c r="P426" i="8"/>
  <c r="N426" i="8"/>
  <c r="L426" i="8"/>
  <c r="J426" i="8"/>
  <c r="R425" i="8"/>
  <c r="P425" i="8"/>
  <c r="N425" i="8"/>
  <c r="L425" i="8"/>
  <c r="J425" i="8"/>
  <c r="R424" i="8"/>
  <c r="P424" i="8"/>
  <c r="N424" i="8"/>
  <c r="L424" i="8"/>
  <c r="J424" i="8"/>
  <c r="R423" i="8"/>
  <c r="P423" i="8"/>
  <c r="N423" i="8"/>
  <c r="L423" i="8"/>
  <c r="J423" i="8"/>
  <c r="R422" i="8"/>
  <c r="P422" i="8"/>
  <c r="N422" i="8"/>
  <c r="L422" i="8"/>
  <c r="J422" i="8"/>
  <c r="R421" i="8"/>
  <c r="P421" i="8"/>
  <c r="N421" i="8"/>
  <c r="L421" i="8"/>
  <c r="J421" i="8"/>
  <c r="R420" i="8"/>
  <c r="P420" i="8"/>
  <c r="N420" i="8"/>
  <c r="L420" i="8"/>
  <c r="J420" i="8"/>
  <c r="R419" i="8"/>
  <c r="P419" i="8"/>
  <c r="N419" i="8"/>
  <c r="L419" i="8"/>
  <c r="J419" i="8"/>
  <c r="R418" i="8"/>
  <c r="P418" i="8"/>
  <c r="N418" i="8"/>
  <c r="L418" i="8"/>
  <c r="J418" i="8"/>
  <c r="R417" i="8"/>
  <c r="P417" i="8"/>
  <c r="N417" i="8"/>
  <c r="L417" i="8"/>
  <c r="J417" i="8"/>
  <c r="R416" i="8"/>
  <c r="P416" i="8"/>
  <c r="N416" i="8"/>
  <c r="L416" i="8"/>
  <c r="J416" i="8"/>
  <c r="R415" i="8"/>
  <c r="P415" i="8"/>
  <c r="N415" i="8"/>
  <c r="L415" i="8"/>
  <c r="J415" i="8"/>
  <c r="R414" i="8"/>
  <c r="P414" i="8"/>
  <c r="N414" i="8"/>
  <c r="L414" i="8"/>
  <c r="J414" i="8"/>
  <c r="R413" i="8"/>
  <c r="P413" i="8"/>
  <c r="N413" i="8"/>
  <c r="L413" i="8"/>
  <c r="J413" i="8"/>
  <c r="R412" i="8"/>
  <c r="P412" i="8"/>
  <c r="N412" i="8"/>
  <c r="L412" i="8"/>
  <c r="J412" i="8"/>
  <c r="R411" i="8"/>
  <c r="P411" i="8"/>
  <c r="N411" i="8"/>
  <c r="L411" i="8"/>
  <c r="J411" i="8"/>
  <c r="R410" i="8"/>
  <c r="P410" i="8"/>
  <c r="N410" i="8"/>
  <c r="L410" i="8"/>
  <c r="J410" i="8"/>
  <c r="R409" i="8"/>
  <c r="P409" i="8"/>
  <c r="N409" i="8"/>
  <c r="L409" i="8"/>
  <c r="J409" i="8"/>
  <c r="R407" i="8"/>
  <c r="P407" i="8"/>
  <c r="N407" i="8"/>
  <c r="L407" i="8"/>
  <c r="J407" i="8"/>
  <c r="R406" i="8"/>
  <c r="P406" i="8"/>
  <c r="N406" i="8"/>
  <c r="L406" i="8"/>
  <c r="J406" i="8"/>
  <c r="R405" i="8"/>
  <c r="P405" i="8"/>
  <c r="N405" i="8"/>
  <c r="L405" i="8"/>
  <c r="J405" i="8"/>
  <c r="R404" i="8"/>
  <c r="P404" i="8"/>
  <c r="N404" i="8"/>
  <c r="L404" i="8"/>
  <c r="J404" i="8"/>
  <c r="R403" i="8"/>
  <c r="P403" i="8"/>
  <c r="N403" i="8"/>
  <c r="L403" i="8"/>
  <c r="J403" i="8"/>
  <c r="R402" i="8"/>
  <c r="P402" i="8"/>
  <c r="N402" i="8"/>
  <c r="L402" i="8"/>
  <c r="J402" i="8"/>
  <c r="R401" i="8"/>
  <c r="P401" i="8"/>
  <c r="N401" i="8"/>
  <c r="L401" i="8"/>
  <c r="J401" i="8"/>
  <c r="R400" i="8"/>
  <c r="P400" i="8"/>
  <c r="N400" i="8"/>
  <c r="L400" i="8"/>
  <c r="J400" i="8"/>
  <c r="R399" i="8"/>
  <c r="P399" i="8"/>
  <c r="N399" i="8"/>
  <c r="L399" i="8"/>
  <c r="J399" i="8"/>
  <c r="R398" i="8"/>
  <c r="P398" i="8"/>
  <c r="N398" i="8"/>
  <c r="L398" i="8"/>
  <c r="J398" i="8"/>
  <c r="R397" i="8"/>
  <c r="P397" i="8"/>
  <c r="N397" i="8"/>
  <c r="L397" i="8"/>
  <c r="J397" i="8"/>
  <c r="R396" i="8"/>
  <c r="P396" i="8"/>
  <c r="N396" i="8"/>
  <c r="L396" i="8"/>
  <c r="J396" i="8"/>
  <c r="R395" i="8"/>
  <c r="P395" i="8"/>
  <c r="N395" i="8"/>
  <c r="L395" i="8"/>
  <c r="J395" i="8"/>
  <c r="R394" i="8"/>
  <c r="P394" i="8"/>
  <c r="N394" i="8"/>
  <c r="L394" i="8"/>
  <c r="J394" i="8"/>
  <c r="R393" i="8"/>
  <c r="P393" i="8"/>
  <c r="N393" i="8"/>
  <c r="L393" i="8"/>
  <c r="J393" i="8"/>
  <c r="R392" i="8"/>
  <c r="P392" i="8"/>
  <c r="N392" i="8"/>
  <c r="L392" i="8"/>
  <c r="J392" i="8"/>
  <c r="R391" i="8"/>
  <c r="P391" i="8"/>
  <c r="N391" i="8"/>
  <c r="L391" i="8"/>
  <c r="J391" i="8"/>
  <c r="R390" i="8"/>
  <c r="P390" i="8"/>
  <c r="N390" i="8"/>
  <c r="L390" i="8"/>
  <c r="J390" i="8"/>
  <c r="R389" i="8"/>
  <c r="P389" i="8"/>
  <c r="N389" i="8"/>
  <c r="L389" i="8"/>
  <c r="J389" i="8"/>
  <c r="R387" i="8"/>
  <c r="P387" i="8"/>
  <c r="N387" i="8"/>
  <c r="L387" i="8"/>
  <c r="J387" i="8"/>
  <c r="R386" i="8"/>
  <c r="P386" i="8"/>
  <c r="N386" i="8"/>
  <c r="L386" i="8"/>
  <c r="J386" i="8"/>
  <c r="R385" i="8"/>
  <c r="P385" i="8"/>
  <c r="N385" i="8"/>
  <c r="L385" i="8"/>
  <c r="J385" i="8"/>
  <c r="R384" i="8"/>
  <c r="P384" i="8"/>
  <c r="N384" i="8"/>
  <c r="L384" i="8"/>
  <c r="J384" i="8"/>
  <c r="R383" i="8"/>
  <c r="P383" i="8"/>
  <c r="N383" i="8"/>
  <c r="L383" i="8"/>
  <c r="J383" i="8"/>
  <c r="R382" i="8"/>
  <c r="P382" i="8"/>
  <c r="N382" i="8"/>
  <c r="L382" i="8"/>
  <c r="J382" i="8"/>
  <c r="R381" i="8"/>
  <c r="P381" i="8"/>
  <c r="N381" i="8"/>
  <c r="L381" i="8"/>
  <c r="J381" i="8"/>
  <c r="R380" i="8"/>
  <c r="P380" i="8"/>
  <c r="N380" i="8"/>
  <c r="L380" i="8"/>
  <c r="J380" i="8"/>
  <c r="R379" i="8"/>
  <c r="P379" i="8"/>
  <c r="N379" i="8"/>
  <c r="L379" i="8"/>
  <c r="J379" i="8"/>
  <c r="R378" i="8"/>
  <c r="P378" i="8"/>
  <c r="N378" i="8"/>
  <c r="L378" i="8"/>
  <c r="J378" i="8"/>
  <c r="R377" i="8"/>
  <c r="P377" i="8"/>
  <c r="N377" i="8"/>
  <c r="L377" i="8"/>
  <c r="J377" i="8"/>
  <c r="R375" i="8"/>
  <c r="P375" i="8"/>
  <c r="N375" i="8"/>
  <c r="L375" i="8"/>
  <c r="J375" i="8"/>
  <c r="R374" i="8"/>
  <c r="P374" i="8"/>
  <c r="N374" i="8"/>
  <c r="L374" i="8"/>
  <c r="J374" i="8"/>
  <c r="R373" i="8"/>
  <c r="P373" i="8"/>
  <c r="N373" i="8"/>
  <c r="L373" i="8"/>
  <c r="J373" i="8"/>
  <c r="R372" i="8"/>
  <c r="P372" i="8"/>
  <c r="N372" i="8"/>
  <c r="L372" i="8"/>
  <c r="J372" i="8"/>
  <c r="R370" i="8"/>
  <c r="P370" i="8"/>
  <c r="N370" i="8"/>
  <c r="L370" i="8"/>
  <c r="J370" i="8"/>
  <c r="R369" i="8"/>
  <c r="P369" i="8"/>
  <c r="N369" i="8"/>
  <c r="L369" i="8"/>
  <c r="J369" i="8"/>
  <c r="R368" i="8"/>
  <c r="P368" i="8"/>
  <c r="N368" i="8"/>
  <c r="L368" i="8"/>
  <c r="J368" i="8"/>
  <c r="R367" i="8"/>
  <c r="P367" i="8"/>
  <c r="N367" i="8"/>
  <c r="L367" i="8"/>
  <c r="J367" i="8"/>
  <c r="R366" i="8"/>
  <c r="P366" i="8"/>
  <c r="N366" i="8"/>
  <c r="L366" i="8"/>
  <c r="J366" i="8"/>
  <c r="R365" i="8"/>
  <c r="P365" i="8"/>
  <c r="N365" i="8"/>
  <c r="L365" i="8"/>
  <c r="J365" i="8"/>
  <c r="R364" i="8"/>
  <c r="P364" i="8"/>
  <c r="N364" i="8"/>
  <c r="L364" i="8"/>
  <c r="J364" i="8"/>
  <c r="R363" i="8"/>
  <c r="P363" i="8"/>
  <c r="N363" i="8"/>
  <c r="L363" i="8"/>
  <c r="J363" i="8"/>
  <c r="R362" i="8"/>
  <c r="P362" i="8"/>
  <c r="N362" i="8"/>
  <c r="L362" i="8"/>
  <c r="J362" i="8"/>
  <c r="R361" i="8"/>
  <c r="P361" i="8"/>
  <c r="N361" i="8"/>
  <c r="L361" i="8"/>
  <c r="J361" i="8"/>
  <c r="R360" i="8"/>
  <c r="P360" i="8"/>
  <c r="N360" i="8"/>
  <c r="L360" i="8"/>
  <c r="J360" i="8"/>
  <c r="R359" i="8"/>
  <c r="P359" i="8"/>
  <c r="N359" i="8"/>
  <c r="L359" i="8"/>
  <c r="J359" i="8"/>
  <c r="R358" i="8"/>
  <c r="P358" i="8"/>
  <c r="N358" i="8"/>
  <c r="L358" i="8"/>
  <c r="J358" i="8"/>
  <c r="R357" i="8"/>
  <c r="P357" i="8"/>
  <c r="N357" i="8"/>
  <c r="L357" i="8"/>
  <c r="J357" i="8"/>
  <c r="R356" i="8"/>
  <c r="P356" i="8"/>
  <c r="N356" i="8"/>
  <c r="L356" i="8"/>
  <c r="J356" i="8"/>
  <c r="R355" i="8"/>
  <c r="P355" i="8"/>
  <c r="N355" i="8"/>
  <c r="L355" i="8"/>
  <c r="J355" i="8"/>
  <c r="R354" i="8"/>
  <c r="P354" i="8"/>
  <c r="N354" i="8"/>
  <c r="L354" i="8"/>
  <c r="J354" i="8"/>
  <c r="R353" i="8"/>
  <c r="P353" i="8"/>
  <c r="N353" i="8"/>
  <c r="L353" i="8"/>
  <c r="J353" i="8"/>
  <c r="R352" i="8"/>
  <c r="P352" i="8"/>
  <c r="N352" i="8"/>
  <c r="L352" i="8"/>
  <c r="J352" i="8"/>
  <c r="R351" i="8"/>
  <c r="P351" i="8"/>
  <c r="N351" i="8"/>
  <c r="L351" i="8"/>
  <c r="J351" i="8"/>
  <c r="R350" i="8"/>
  <c r="P350" i="8"/>
  <c r="N350" i="8"/>
  <c r="L350" i="8"/>
  <c r="J350" i="8"/>
  <c r="R349" i="8"/>
  <c r="P349" i="8"/>
  <c r="N349" i="8"/>
  <c r="L349" i="8"/>
  <c r="J349" i="8"/>
  <c r="R348" i="8"/>
  <c r="P348" i="8"/>
  <c r="N348" i="8"/>
  <c r="L348" i="8"/>
  <c r="J348" i="8"/>
  <c r="R347" i="8"/>
  <c r="P347" i="8"/>
  <c r="N347" i="8"/>
  <c r="L347" i="8"/>
  <c r="J347" i="8"/>
  <c r="R346" i="8"/>
  <c r="P346" i="8"/>
  <c r="N346" i="8"/>
  <c r="L346" i="8"/>
  <c r="J346" i="8"/>
  <c r="R344" i="8"/>
  <c r="P344" i="8"/>
  <c r="N344" i="8"/>
  <c r="L344" i="8"/>
  <c r="J344" i="8"/>
  <c r="R343" i="8"/>
  <c r="P343" i="8"/>
  <c r="N343" i="8"/>
  <c r="L343" i="8"/>
  <c r="J343" i="8"/>
  <c r="R341" i="8"/>
  <c r="P341" i="8"/>
  <c r="N341" i="8"/>
  <c r="L341" i="8"/>
  <c r="J341" i="8"/>
  <c r="R340" i="8"/>
  <c r="P340" i="8"/>
  <c r="N340" i="8"/>
  <c r="L340" i="8"/>
  <c r="J340" i="8"/>
  <c r="R339" i="8"/>
  <c r="P339" i="8"/>
  <c r="N339" i="8"/>
  <c r="L339" i="8"/>
  <c r="J339" i="8"/>
  <c r="R338" i="8"/>
  <c r="P338" i="8"/>
  <c r="N338" i="8"/>
  <c r="L338" i="8"/>
  <c r="J338" i="8"/>
  <c r="R337" i="8"/>
  <c r="P337" i="8"/>
  <c r="N337" i="8"/>
  <c r="L337" i="8"/>
  <c r="J337" i="8"/>
  <c r="R336" i="8"/>
  <c r="P336" i="8"/>
  <c r="N336" i="8"/>
  <c r="L336" i="8"/>
  <c r="J336" i="8"/>
  <c r="R335" i="8"/>
  <c r="P335" i="8"/>
  <c r="N335" i="8"/>
  <c r="L335" i="8"/>
  <c r="J335" i="8"/>
  <c r="R334" i="8"/>
  <c r="P334" i="8"/>
  <c r="N334" i="8"/>
  <c r="L334" i="8"/>
  <c r="J334" i="8"/>
  <c r="R333" i="8"/>
  <c r="P333" i="8"/>
  <c r="N333" i="8"/>
  <c r="L333" i="8"/>
  <c r="J333" i="8"/>
  <c r="R332" i="8"/>
  <c r="P332" i="8"/>
  <c r="N332" i="8"/>
  <c r="L332" i="8"/>
  <c r="J332" i="8"/>
  <c r="R331" i="8"/>
  <c r="P331" i="8"/>
  <c r="N331" i="8"/>
  <c r="L331" i="8"/>
  <c r="J331" i="8"/>
  <c r="R330" i="8"/>
  <c r="P330" i="8"/>
  <c r="N330" i="8"/>
  <c r="L330" i="8"/>
  <c r="J330" i="8"/>
  <c r="R329" i="8"/>
  <c r="P329" i="8"/>
  <c r="N329" i="8"/>
  <c r="L329" i="8"/>
  <c r="J329" i="8"/>
  <c r="R328" i="8"/>
  <c r="P328" i="8"/>
  <c r="N328" i="8"/>
  <c r="L328" i="8"/>
  <c r="J328" i="8"/>
  <c r="R327" i="8"/>
  <c r="P327" i="8"/>
  <c r="N327" i="8"/>
  <c r="L327" i="8"/>
  <c r="J327" i="8"/>
  <c r="R326" i="8"/>
  <c r="P326" i="8"/>
  <c r="N326" i="8"/>
  <c r="L326" i="8"/>
  <c r="J326" i="8"/>
  <c r="R325" i="8"/>
  <c r="P325" i="8"/>
  <c r="N325" i="8"/>
  <c r="L325" i="8"/>
  <c r="J325" i="8"/>
  <c r="R324" i="8"/>
  <c r="P324" i="8"/>
  <c r="N324" i="8"/>
  <c r="L324" i="8"/>
  <c r="J324" i="8"/>
  <c r="R323" i="8"/>
  <c r="P323" i="8"/>
  <c r="N323" i="8"/>
  <c r="L323" i="8"/>
  <c r="J323" i="8"/>
  <c r="R321" i="8"/>
  <c r="P321" i="8"/>
  <c r="N321" i="8"/>
  <c r="L321" i="8"/>
  <c r="J321" i="8"/>
  <c r="R320" i="8"/>
  <c r="P320" i="8"/>
  <c r="N320" i="8"/>
  <c r="L320" i="8"/>
  <c r="J320" i="8"/>
  <c r="R318" i="8"/>
  <c r="P318" i="8"/>
  <c r="N318" i="8"/>
  <c r="L318" i="8"/>
  <c r="J318" i="8"/>
  <c r="R317" i="8"/>
  <c r="P317" i="8"/>
  <c r="N317" i="8"/>
  <c r="L317" i="8"/>
  <c r="J317" i="8"/>
  <c r="R316" i="8"/>
  <c r="P316" i="8"/>
  <c r="N316" i="8"/>
  <c r="L316" i="8"/>
  <c r="J316" i="8"/>
  <c r="R315" i="8"/>
  <c r="P315" i="8"/>
  <c r="N315" i="8"/>
  <c r="L315" i="8"/>
  <c r="J315" i="8"/>
  <c r="R313" i="8"/>
  <c r="P313" i="8"/>
  <c r="N313" i="8"/>
  <c r="L313" i="8"/>
  <c r="J313" i="8"/>
  <c r="R312" i="8"/>
  <c r="P312" i="8"/>
  <c r="N312" i="8"/>
  <c r="L312" i="8"/>
  <c r="J312" i="8"/>
  <c r="R311" i="8"/>
  <c r="P311" i="8"/>
  <c r="N311" i="8"/>
  <c r="L311" i="8"/>
  <c r="J311" i="8"/>
  <c r="R310" i="8"/>
  <c r="P310" i="8"/>
  <c r="N310" i="8"/>
  <c r="L310" i="8"/>
  <c r="J310" i="8"/>
  <c r="R309" i="8"/>
  <c r="P309" i="8"/>
  <c r="N309" i="8"/>
  <c r="L309" i="8"/>
  <c r="J309" i="8"/>
  <c r="R308" i="8"/>
  <c r="P308" i="8"/>
  <c r="N308" i="8"/>
  <c r="L308" i="8"/>
  <c r="J308" i="8"/>
  <c r="R306" i="8"/>
  <c r="P306" i="8"/>
  <c r="N306" i="8"/>
  <c r="L306" i="8"/>
  <c r="J306" i="8"/>
  <c r="R305" i="8"/>
  <c r="P305" i="8"/>
  <c r="N305" i="8"/>
  <c r="L305" i="8"/>
  <c r="J305" i="8"/>
  <c r="R304" i="8"/>
  <c r="P304" i="8"/>
  <c r="N304" i="8"/>
  <c r="L304" i="8"/>
  <c r="J304" i="8"/>
  <c r="R303" i="8"/>
  <c r="P303" i="8"/>
  <c r="N303" i="8"/>
  <c r="L303" i="8"/>
  <c r="J303" i="8"/>
  <c r="R302" i="8"/>
  <c r="P302" i="8"/>
  <c r="N302" i="8"/>
  <c r="L302" i="8"/>
  <c r="J302" i="8"/>
  <c r="R301" i="8"/>
  <c r="P301" i="8"/>
  <c r="N301" i="8"/>
  <c r="L301" i="8"/>
  <c r="J301" i="8"/>
  <c r="R300" i="8"/>
  <c r="P300" i="8"/>
  <c r="N300" i="8"/>
  <c r="L300" i="8"/>
  <c r="J300" i="8"/>
  <c r="R299" i="8"/>
  <c r="P299" i="8"/>
  <c r="N299" i="8"/>
  <c r="L299" i="8"/>
  <c r="J299" i="8"/>
  <c r="R298" i="8"/>
  <c r="P298" i="8"/>
  <c r="N298" i="8"/>
  <c r="L298" i="8"/>
  <c r="J298" i="8"/>
  <c r="R297" i="8"/>
  <c r="P297" i="8"/>
  <c r="N297" i="8"/>
  <c r="L297" i="8"/>
  <c r="J297" i="8"/>
  <c r="R296" i="8"/>
  <c r="P296" i="8"/>
  <c r="N296" i="8"/>
  <c r="L296" i="8"/>
  <c r="J296" i="8"/>
  <c r="R295" i="8"/>
  <c r="P295" i="8"/>
  <c r="N295" i="8"/>
  <c r="L295" i="8"/>
  <c r="J295" i="8"/>
  <c r="R294" i="8"/>
  <c r="P294" i="8"/>
  <c r="N294" i="8"/>
  <c r="L294" i="8"/>
  <c r="J294" i="8"/>
  <c r="R293" i="8"/>
  <c r="P293" i="8"/>
  <c r="N293" i="8"/>
  <c r="L293" i="8"/>
  <c r="J293" i="8"/>
  <c r="R291" i="8"/>
  <c r="P291" i="8"/>
  <c r="N291" i="8"/>
  <c r="L291" i="8"/>
  <c r="J291" i="8"/>
  <c r="R290" i="8"/>
  <c r="P290" i="8"/>
  <c r="N290" i="8"/>
  <c r="L290" i="8"/>
  <c r="J290" i="8"/>
  <c r="R289" i="8"/>
  <c r="P289" i="8"/>
  <c r="N289" i="8"/>
  <c r="L289" i="8"/>
  <c r="J289" i="8"/>
  <c r="R287" i="8"/>
  <c r="P287" i="8"/>
  <c r="N287" i="8"/>
  <c r="L287" i="8"/>
  <c r="J287" i="8"/>
  <c r="R286" i="8"/>
  <c r="P286" i="8"/>
  <c r="N286" i="8"/>
  <c r="L286" i="8"/>
  <c r="J286" i="8"/>
  <c r="R285" i="8"/>
  <c r="P285" i="8"/>
  <c r="N285" i="8"/>
  <c r="L285" i="8"/>
  <c r="J285" i="8"/>
  <c r="R284" i="8"/>
  <c r="P284" i="8"/>
  <c r="N284" i="8"/>
  <c r="L284" i="8"/>
  <c r="J284" i="8"/>
  <c r="R283" i="8"/>
  <c r="P283" i="8"/>
  <c r="N283" i="8"/>
  <c r="L283" i="8"/>
  <c r="J283" i="8"/>
  <c r="R281" i="8"/>
  <c r="P281" i="8"/>
  <c r="N281" i="8"/>
  <c r="L281" i="8"/>
  <c r="J281" i="8"/>
  <c r="R280" i="8"/>
  <c r="P280" i="8"/>
  <c r="N280" i="8"/>
  <c r="L280" i="8"/>
  <c r="J280" i="8"/>
  <c r="R279" i="8"/>
  <c r="P279" i="8"/>
  <c r="N279" i="8"/>
  <c r="L279" i="8"/>
  <c r="J279" i="8"/>
  <c r="R278" i="8"/>
  <c r="P278" i="8"/>
  <c r="N278" i="8"/>
  <c r="L278" i="8"/>
  <c r="J278" i="8"/>
  <c r="R277" i="8"/>
  <c r="P277" i="8"/>
  <c r="N277" i="8"/>
  <c r="L277" i="8"/>
  <c r="J277" i="8"/>
  <c r="R276" i="8"/>
  <c r="P276" i="8"/>
  <c r="N276" i="8"/>
  <c r="L276" i="8"/>
  <c r="J276" i="8"/>
  <c r="R275" i="8"/>
  <c r="P275" i="8"/>
  <c r="N275" i="8"/>
  <c r="L275" i="8"/>
  <c r="J275" i="8"/>
  <c r="R274" i="8"/>
  <c r="P274" i="8"/>
  <c r="N274" i="8"/>
  <c r="L274" i="8"/>
  <c r="J274" i="8"/>
  <c r="R272" i="8"/>
  <c r="P272" i="8"/>
  <c r="N272" i="8"/>
  <c r="L272" i="8"/>
  <c r="J272" i="8"/>
  <c r="R271" i="8"/>
  <c r="P271" i="8"/>
  <c r="N271" i="8"/>
  <c r="L271" i="8"/>
  <c r="J271" i="8"/>
  <c r="R270" i="8"/>
  <c r="P270" i="8"/>
  <c r="N270" i="8"/>
  <c r="L270" i="8"/>
  <c r="J270" i="8"/>
  <c r="R269" i="8"/>
  <c r="P269" i="8"/>
  <c r="N269" i="8"/>
  <c r="L269" i="8"/>
  <c r="J269" i="8"/>
  <c r="R268" i="8"/>
  <c r="P268" i="8"/>
  <c r="N268" i="8"/>
  <c r="L268" i="8"/>
  <c r="J268" i="8"/>
  <c r="R267" i="8"/>
  <c r="P267" i="8"/>
  <c r="N267" i="8"/>
  <c r="L267" i="8"/>
  <c r="J267" i="8"/>
  <c r="R266" i="8"/>
  <c r="P266" i="8"/>
  <c r="N266" i="8"/>
  <c r="L266" i="8"/>
  <c r="J266" i="8"/>
  <c r="R265" i="8"/>
  <c r="P265" i="8"/>
  <c r="N265" i="8"/>
  <c r="L265" i="8"/>
  <c r="J265" i="8"/>
  <c r="R264" i="8"/>
  <c r="P264" i="8"/>
  <c r="N264" i="8"/>
  <c r="L264" i="8"/>
  <c r="J264" i="8"/>
  <c r="R262" i="8"/>
  <c r="P262" i="8"/>
  <c r="N262" i="8"/>
  <c r="L262" i="8"/>
  <c r="J262" i="8"/>
  <c r="R261" i="8"/>
  <c r="P261" i="8"/>
  <c r="N261" i="8"/>
  <c r="L261" i="8"/>
  <c r="J261" i="8"/>
  <c r="R259" i="8"/>
  <c r="P259" i="8"/>
  <c r="N259" i="8"/>
  <c r="L259" i="8"/>
  <c r="J259" i="8"/>
  <c r="R258" i="8"/>
  <c r="P258" i="8"/>
  <c r="N258" i="8"/>
  <c r="L258" i="8"/>
  <c r="J258" i="8"/>
  <c r="R257" i="8"/>
  <c r="P257" i="8"/>
  <c r="N257" i="8"/>
  <c r="L257" i="8"/>
  <c r="J257" i="8"/>
  <c r="R256" i="8"/>
  <c r="P256" i="8"/>
  <c r="N256" i="8"/>
  <c r="L256" i="8"/>
  <c r="J256" i="8"/>
  <c r="R255" i="8"/>
  <c r="P255" i="8"/>
  <c r="N255" i="8"/>
  <c r="L255" i="8"/>
  <c r="J255" i="8"/>
  <c r="R254" i="8"/>
  <c r="P254" i="8"/>
  <c r="N254" i="8"/>
  <c r="L254" i="8"/>
  <c r="J254" i="8"/>
  <c r="R253" i="8"/>
  <c r="P253" i="8"/>
  <c r="N253" i="8"/>
  <c r="L253" i="8"/>
  <c r="J253" i="8"/>
  <c r="R252" i="8"/>
  <c r="P252" i="8"/>
  <c r="N252" i="8"/>
  <c r="L252" i="8"/>
  <c r="J252" i="8"/>
  <c r="R251" i="8"/>
  <c r="P251" i="8"/>
  <c r="N251" i="8"/>
  <c r="L251" i="8"/>
  <c r="J251" i="8"/>
  <c r="R250" i="8"/>
  <c r="P250" i="8"/>
  <c r="N250" i="8"/>
  <c r="L250" i="8"/>
  <c r="J250" i="8"/>
  <c r="R249" i="8"/>
  <c r="P249" i="8"/>
  <c r="N249" i="8"/>
  <c r="L249" i="8"/>
  <c r="J249" i="8"/>
  <c r="R248" i="8"/>
  <c r="P248" i="8"/>
  <c r="N248" i="8"/>
  <c r="L248" i="8"/>
  <c r="J248" i="8"/>
  <c r="R247" i="8"/>
  <c r="P247" i="8"/>
  <c r="N247" i="8"/>
  <c r="L247" i="8"/>
  <c r="J247" i="8"/>
  <c r="R245" i="8"/>
  <c r="P245" i="8"/>
  <c r="N245" i="8"/>
  <c r="L245" i="8"/>
  <c r="J245" i="8"/>
  <c r="R244" i="8"/>
  <c r="P244" i="8"/>
  <c r="N244" i="8"/>
  <c r="L244" i="8"/>
  <c r="J244" i="8"/>
  <c r="R243" i="8"/>
  <c r="P243" i="8"/>
  <c r="N243" i="8"/>
  <c r="L243" i="8"/>
  <c r="J243" i="8"/>
  <c r="R242" i="8"/>
  <c r="P242" i="8"/>
  <c r="N242" i="8"/>
  <c r="L242" i="8"/>
  <c r="J242" i="8"/>
  <c r="R241" i="8"/>
  <c r="P241" i="8"/>
  <c r="N241" i="8"/>
  <c r="L241" i="8"/>
  <c r="J241" i="8"/>
  <c r="R239" i="8"/>
  <c r="P239" i="8"/>
  <c r="N239" i="8"/>
  <c r="L239" i="8"/>
  <c r="J239" i="8"/>
  <c r="R238" i="8"/>
  <c r="P238" i="8"/>
  <c r="N238" i="8"/>
  <c r="L238" i="8"/>
  <c r="J238" i="8"/>
  <c r="R237" i="8"/>
  <c r="P237" i="8"/>
  <c r="N237" i="8"/>
  <c r="L237" i="8"/>
  <c r="J237" i="8"/>
  <c r="R236" i="8"/>
  <c r="P236" i="8"/>
  <c r="N236" i="8"/>
  <c r="L236" i="8"/>
  <c r="J236" i="8"/>
  <c r="R235" i="8"/>
  <c r="P235" i="8"/>
  <c r="N235" i="8"/>
  <c r="L235" i="8"/>
  <c r="J235" i="8"/>
  <c r="R234" i="8"/>
  <c r="P234" i="8"/>
  <c r="N234" i="8"/>
  <c r="L234" i="8"/>
  <c r="J234" i="8"/>
  <c r="R233" i="8"/>
  <c r="P233" i="8"/>
  <c r="N233" i="8"/>
  <c r="L233" i="8"/>
  <c r="J233" i="8"/>
  <c r="R232" i="8"/>
  <c r="P232" i="8"/>
  <c r="N232" i="8"/>
  <c r="L232" i="8"/>
  <c r="J232" i="8"/>
  <c r="R230" i="8"/>
  <c r="P230" i="8"/>
  <c r="N230" i="8"/>
  <c r="L230" i="8"/>
  <c r="J230" i="8"/>
  <c r="R229" i="8"/>
  <c r="P229" i="8"/>
  <c r="N229" i="8"/>
  <c r="L229" i="8"/>
  <c r="J229" i="8"/>
  <c r="R228" i="8"/>
  <c r="P228" i="8"/>
  <c r="N228" i="8"/>
  <c r="L228" i="8"/>
  <c r="J228" i="8"/>
  <c r="R226" i="8"/>
  <c r="P226" i="8"/>
  <c r="N226" i="8"/>
  <c r="L226" i="8"/>
  <c r="J226" i="8"/>
  <c r="R225" i="8"/>
  <c r="P225" i="8"/>
  <c r="N225" i="8"/>
  <c r="L225" i="8"/>
  <c r="J225" i="8"/>
  <c r="R224" i="8"/>
  <c r="P224" i="8"/>
  <c r="N224" i="8"/>
  <c r="L224" i="8"/>
  <c r="J224" i="8"/>
  <c r="R223" i="8"/>
  <c r="P223" i="8"/>
  <c r="N223" i="8"/>
  <c r="L223" i="8"/>
  <c r="J223" i="8"/>
  <c r="R222" i="8"/>
  <c r="P222" i="8"/>
  <c r="N222" i="8"/>
  <c r="L222" i="8"/>
  <c r="J222" i="8"/>
  <c r="R221" i="8"/>
  <c r="P221" i="8"/>
  <c r="N221" i="8"/>
  <c r="L221" i="8"/>
  <c r="J221" i="8"/>
  <c r="R220" i="8"/>
  <c r="P220" i="8"/>
  <c r="N220" i="8"/>
  <c r="L220" i="8"/>
  <c r="J220" i="8"/>
  <c r="R219" i="8"/>
  <c r="P219" i="8"/>
  <c r="N219" i="8"/>
  <c r="L219" i="8"/>
  <c r="J219" i="8"/>
  <c r="R218" i="8"/>
  <c r="P218" i="8"/>
  <c r="N218" i="8"/>
  <c r="L218" i="8"/>
  <c r="J218" i="8"/>
  <c r="R217" i="8"/>
  <c r="P217" i="8"/>
  <c r="N217" i="8"/>
  <c r="L217" i="8"/>
  <c r="J217" i="8"/>
  <c r="R216" i="8"/>
  <c r="P216" i="8"/>
  <c r="N216" i="8"/>
  <c r="L216" i="8"/>
  <c r="J216" i="8"/>
  <c r="R215" i="8"/>
  <c r="P215" i="8"/>
  <c r="N215" i="8"/>
  <c r="L215" i="8"/>
  <c r="J215" i="8"/>
  <c r="R214" i="8"/>
  <c r="P214" i="8"/>
  <c r="N214" i="8"/>
  <c r="L214" i="8"/>
  <c r="J214" i="8"/>
  <c r="R213" i="8"/>
  <c r="P213" i="8"/>
  <c r="N213" i="8"/>
  <c r="L213" i="8"/>
  <c r="J213" i="8"/>
  <c r="R212" i="8"/>
  <c r="P212" i="8"/>
  <c r="N212" i="8"/>
  <c r="L212" i="8"/>
  <c r="J212" i="8"/>
  <c r="R211" i="8"/>
  <c r="P211" i="8"/>
  <c r="N211" i="8"/>
  <c r="L211" i="8"/>
  <c r="J211" i="8"/>
  <c r="R210" i="8"/>
  <c r="P210" i="8"/>
  <c r="N210" i="8"/>
  <c r="L210" i="8"/>
  <c r="J210" i="8"/>
  <c r="R208" i="8"/>
  <c r="P208" i="8"/>
  <c r="N208" i="8"/>
  <c r="L208" i="8"/>
  <c r="J208" i="8"/>
  <c r="R207" i="8"/>
  <c r="P207" i="8"/>
  <c r="N207" i="8"/>
  <c r="L207" i="8"/>
  <c r="J207" i="8"/>
  <c r="R206" i="8"/>
  <c r="P206" i="8"/>
  <c r="N206" i="8"/>
  <c r="L206" i="8"/>
  <c r="J206" i="8"/>
  <c r="R205" i="8"/>
  <c r="P205" i="8"/>
  <c r="N205" i="8"/>
  <c r="L205" i="8"/>
  <c r="J205" i="8"/>
  <c r="R204" i="8"/>
  <c r="P204" i="8"/>
  <c r="N204" i="8"/>
  <c r="L204" i="8"/>
  <c r="J204" i="8"/>
  <c r="R203" i="8"/>
  <c r="P203" i="8"/>
  <c r="N203" i="8"/>
  <c r="L203" i="8"/>
  <c r="J203" i="8"/>
  <c r="R202" i="8"/>
  <c r="P202" i="8"/>
  <c r="N202" i="8"/>
  <c r="L202" i="8"/>
  <c r="J202" i="8"/>
  <c r="R201" i="8"/>
  <c r="P201" i="8"/>
  <c r="N201" i="8"/>
  <c r="L201" i="8"/>
  <c r="J201" i="8"/>
  <c r="R199" i="8"/>
  <c r="P199" i="8"/>
  <c r="N199" i="8"/>
  <c r="L199" i="8"/>
  <c r="J199" i="8"/>
  <c r="R198" i="8"/>
  <c r="P198" i="8"/>
  <c r="N198" i="8"/>
  <c r="L198" i="8"/>
  <c r="J198" i="8"/>
  <c r="R197" i="8"/>
  <c r="P197" i="8"/>
  <c r="N197" i="8"/>
  <c r="L197" i="8"/>
  <c r="J197" i="8"/>
  <c r="R195" i="8"/>
  <c r="P195" i="8"/>
  <c r="N195" i="8"/>
  <c r="L195" i="8"/>
  <c r="J195" i="8"/>
  <c r="R194" i="8"/>
  <c r="P194" i="8"/>
  <c r="N194" i="8"/>
  <c r="L194" i="8"/>
  <c r="J194" i="8"/>
  <c r="R193" i="8"/>
  <c r="P193" i="8"/>
  <c r="N193" i="8"/>
  <c r="L193" i="8"/>
  <c r="J193" i="8"/>
  <c r="R192" i="8"/>
  <c r="P192" i="8"/>
  <c r="N192" i="8"/>
  <c r="L192" i="8"/>
  <c r="J192" i="8"/>
  <c r="R191" i="8"/>
  <c r="P191" i="8"/>
  <c r="N191" i="8"/>
  <c r="L191" i="8"/>
  <c r="J191" i="8"/>
  <c r="R190" i="8"/>
  <c r="P190" i="8"/>
  <c r="N190" i="8"/>
  <c r="L190" i="8"/>
  <c r="J190" i="8"/>
  <c r="R188" i="8"/>
  <c r="P188" i="8"/>
  <c r="N188" i="8"/>
  <c r="L188" i="8"/>
  <c r="J188" i="8"/>
  <c r="R187" i="8"/>
  <c r="P187" i="8"/>
  <c r="N187" i="8"/>
  <c r="L187" i="8"/>
  <c r="J187" i="8"/>
  <c r="R186" i="8"/>
  <c r="P186" i="8"/>
  <c r="N186" i="8"/>
  <c r="L186" i="8"/>
  <c r="J186" i="8"/>
  <c r="R185" i="8"/>
  <c r="P185" i="8"/>
  <c r="N185" i="8"/>
  <c r="L185" i="8"/>
  <c r="J185" i="8"/>
  <c r="R184" i="8"/>
  <c r="P184" i="8"/>
  <c r="N184" i="8"/>
  <c r="L184" i="8"/>
  <c r="J184" i="8"/>
  <c r="R183" i="8"/>
  <c r="P183" i="8"/>
  <c r="N183" i="8"/>
  <c r="L183" i="8"/>
  <c r="J183" i="8"/>
  <c r="R182" i="8"/>
  <c r="P182" i="8"/>
  <c r="N182" i="8"/>
  <c r="L182" i="8"/>
  <c r="J182" i="8"/>
  <c r="R181" i="8"/>
  <c r="P181" i="8"/>
  <c r="N181" i="8"/>
  <c r="L181" i="8"/>
  <c r="J181" i="8"/>
  <c r="R180" i="8"/>
  <c r="P180" i="8"/>
  <c r="N180" i="8"/>
  <c r="L180" i="8"/>
  <c r="J180" i="8"/>
  <c r="R179" i="8"/>
  <c r="P179" i="8"/>
  <c r="N179" i="8"/>
  <c r="L179" i="8"/>
  <c r="J179" i="8"/>
  <c r="R178" i="8"/>
  <c r="P178" i="8"/>
  <c r="N178" i="8"/>
  <c r="L178" i="8"/>
  <c r="J178" i="8"/>
  <c r="R177" i="8"/>
  <c r="P177" i="8"/>
  <c r="N177" i="8"/>
  <c r="L177" i="8"/>
  <c r="J177" i="8"/>
  <c r="R176" i="8"/>
  <c r="P176" i="8"/>
  <c r="N176" i="8"/>
  <c r="L176" i="8"/>
  <c r="J176" i="8"/>
  <c r="R175" i="8"/>
  <c r="P175" i="8"/>
  <c r="N175" i="8"/>
  <c r="L175" i="8"/>
  <c r="J175" i="8"/>
  <c r="R174" i="8"/>
  <c r="P174" i="8"/>
  <c r="N174" i="8"/>
  <c r="L174" i="8"/>
  <c r="J174" i="8"/>
  <c r="R173" i="8"/>
  <c r="P173" i="8"/>
  <c r="N173" i="8"/>
  <c r="L173" i="8"/>
  <c r="J173" i="8"/>
  <c r="R172" i="8"/>
  <c r="P172" i="8"/>
  <c r="N172" i="8"/>
  <c r="L172" i="8"/>
  <c r="J172" i="8"/>
  <c r="R171" i="8"/>
  <c r="P171" i="8"/>
  <c r="N171" i="8"/>
  <c r="L171" i="8"/>
  <c r="J171" i="8"/>
  <c r="R170" i="8"/>
  <c r="P170" i="8"/>
  <c r="N170" i="8"/>
  <c r="L170" i="8"/>
  <c r="J170" i="8"/>
  <c r="R169" i="8"/>
  <c r="P169" i="8"/>
  <c r="N169" i="8"/>
  <c r="L169" i="8"/>
  <c r="J169" i="8"/>
  <c r="R168" i="8"/>
  <c r="P168" i="8"/>
  <c r="N168" i="8"/>
  <c r="L168" i="8"/>
  <c r="J168" i="8"/>
  <c r="R167" i="8"/>
  <c r="P167" i="8"/>
  <c r="N167" i="8"/>
  <c r="L167" i="8"/>
  <c r="J167" i="8"/>
  <c r="R164" i="8"/>
  <c r="P164" i="8"/>
  <c r="N164" i="8"/>
  <c r="L164" i="8"/>
  <c r="J164" i="8"/>
  <c r="R163" i="8"/>
  <c r="P163" i="8"/>
  <c r="N163" i="8"/>
  <c r="L163" i="8"/>
  <c r="J163" i="8"/>
  <c r="R162" i="8"/>
  <c r="P162" i="8"/>
  <c r="N162" i="8"/>
  <c r="L162" i="8"/>
  <c r="J162" i="8"/>
  <c r="R161" i="8"/>
  <c r="P161" i="8"/>
  <c r="N161" i="8"/>
  <c r="L161" i="8"/>
  <c r="J161" i="8"/>
  <c r="R160" i="8"/>
  <c r="P160" i="8"/>
  <c r="N160" i="8"/>
  <c r="L160" i="8"/>
  <c r="J160" i="8"/>
  <c r="R159" i="8"/>
  <c r="P159" i="8"/>
  <c r="N159" i="8"/>
  <c r="L159" i="8"/>
  <c r="J159" i="8"/>
  <c r="R158" i="8"/>
  <c r="P158" i="8"/>
  <c r="N158" i="8"/>
  <c r="L158" i="8"/>
  <c r="J158" i="8"/>
  <c r="R157" i="8"/>
  <c r="P157" i="8"/>
  <c r="N157" i="8"/>
  <c r="L157" i="8"/>
  <c r="J157" i="8"/>
  <c r="R156" i="8"/>
  <c r="P156" i="8"/>
  <c r="N156" i="8"/>
  <c r="L156" i="8"/>
  <c r="J156" i="8"/>
  <c r="R154" i="8"/>
  <c r="P154" i="8"/>
  <c r="N154" i="8"/>
  <c r="L154" i="8"/>
  <c r="J154" i="8"/>
  <c r="R153" i="8"/>
  <c r="P153" i="8"/>
  <c r="N153" i="8"/>
  <c r="L153" i="8"/>
  <c r="J153" i="8"/>
  <c r="R152" i="8"/>
  <c r="P152" i="8"/>
  <c r="N152" i="8"/>
  <c r="L152" i="8"/>
  <c r="J152" i="8"/>
  <c r="R151" i="8"/>
  <c r="P151" i="8"/>
  <c r="N151" i="8"/>
  <c r="L151" i="8"/>
  <c r="J151" i="8"/>
  <c r="R150" i="8"/>
  <c r="P150" i="8"/>
  <c r="N150" i="8"/>
  <c r="L150" i="8"/>
  <c r="J150" i="8"/>
  <c r="R148" i="8"/>
  <c r="P148" i="8"/>
  <c r="N148" i="8"/>
  <c r="L148" i="8"/>
  <c r="J148" i="8"/>
  <c r="R147" i="8"/>
  <c r="P147" i="8"/>
  <c r="N147" i="8"/>
  <c r="L147" i="8"/>
  <c r="J147" i="8"/>
  <c r="R146" i="8"/>
  <c r="P146" i="8"/>
  <c r="N146" i="8"/>
  <c r="L146" i="8"/>
  <c r="J146" i="8"/>
  <c r="R144" i="8"/>
  <c r="P144" i="8"/>
  <c r="N144" i="8"/>
  <c r="L144" i="8"/>
  <c r="J144" i="8"/>
  <c r="R143" i="8"/>
  <c r="P143" i="8"/>
  <c r="N143" i="8"/>
  <c r="L143" i="8"/>
  <c r="J143" i="8"/>
  <c r="R141" i="8"/>
  <c r="P141" i="8"/>
  <c r="N141" i="8"/>
  <c r="L141" i="8"/>
  <c r="J141" i="8"/>
  <c r="R140" i="8"/>
  <c r="P140" i="8"/>
  <c r="N140" i="8"/>
  <c r="L140" i="8"/>
  <c r="J140" i="8"/>
  <c r="R139" i="8"/>
  <c r="P139" i="8"/>
  <c r="N139" i="8"/>
  <c r="L139" i="8"/>
  <c r="J139" i="8"/>
  <c r="R138" i="8"/>
  <c r="P138" i="8"/>
  <c r="N138" i="8"/>
  <c r="L138" i="8"/>
  <c r="J138" i="8"/>
  <c r="R137" i="8"/>
  <c r="P137" i="8"/>
  <c r="N137" i="8"/>
  <c r="L137" i="8"/>
  <c r="J137" i="8"/>
  <c r="R136" i="8"/>
  <c r="P136" i="8"/>
  <c r="N136" i="8"/>
  <c r="L136" i="8"/>
  <c r="J136" i="8"/>
  <c r="R134" i="8"/>
  <c r="P134" i="8"/>
  <c r="N134" i="8"/>
  <c r="L134" i="8"/>
  <c r="J134" i="8"/>
  <c r="R132" i="8"/>
  <c r="P132" i="8"/>
  <c r="N132" i="8"/>
  <c r="L132" i="8"/>
  <c r="J132" i="8"/>
  <c r="R131" i="8"/>
  <c r="P131" i="8"/>
  <c r="N131" i="8"/>
  <c r="L131" i="8"/>
  <c r="J131" i="8"/>
  <c r="R130" i="8"/>
  <c r="P130" i="8"/>
  <c r="N130" i="8"/>
  <c r="L130" i="8"/>
  <c r="J130" i="8"/>
  <c r="R129" i="8"/>
  <c r="P129" i="8"/>
  <c r="N129" i="8"/>
  <c r="L129" i="8"/>
  <c r="J129" i="8"/>
  <c r="R128" i="8"/>
  <c r="P128" i="8"/>
  <c r="N128" i="8"/>
  <c r="L128" i="8"/>
  <c r="J128" i="8"/>
  <c r="R127" i="8"/>
  <c r="P127" i="8"/>
  <c r="N127" i="8"/>
  <c r="L127" i="8"/>
  <c r="J127" i="8"/>
  <c r="R126" i="8"/>
  <c r="P126" i="8"/>
  <c r="N126" i="8"/>
  <c r="L126" i="8"/>
  <c r="J126" i="8"/>
  <c r="R125" i="8"/>
  <c r="P125" i="8"/>
  <c r="N125" i="8"/>
  <c r="L125" i="8"/>
  <c r="J125" i="8"/>
  <c r="R124" i="8"/>
  <c r="P124" i="8"/>
  <c r="N124" i="8"/>
  <c r="L124" i="8"/>
  <c r="J124" i="8"/>
  <c r="R123" i="8"/>
  <c r="P123" i="8"/>
  <c r="N123" i="8"/>
  <c r="L123" i="8"/>
  <c r="J123" i="8"/>
  <c r="R122" i="8"/>
  <c r="P122" i="8"/>
  <c r="N122" i="8"/>
  <c r="L122" i="8"/>
  <c r="J122" i="8"/>
  <c r="R121" i="8"/>
  <c r="P121" i="8"/>
  <c r="N121" i="8"/>
  <c r="L121" i="8"/>
  <c r="J121" i="8"/>
  <c r="R120" i="8"/>
  <c r="P120" i="8"/>
  <c r="N120" i="8"/>
  <c r="L120" i="8"/>
  <c r="J120" i="8"/>
  <c r="R118" i="8"/>
  <c r="P118" i="8"/>
  <c r="N118" i="8"/>
  <c r="L118" i="8"/>
  <c r="J118" i="8"/>
  <c r="R117" i="8"/>
  <c r="P117" i="8"/>
  <c r="N117" i="8"/>
  <c r="L117" i="8"/>
  <c r="J117" i="8"/>
  <c r="R116" i="8"/>
  <c r="P116" i="8"/>
  <c r="N116" i="8"/>
  <c r="L116" i="8"/>
  <c r="J116" i="8"/>
  <c r="R115" i="8"/>
  <c r="P115" i="8"/>
  <c r="N115" i="8"/>
  <c r="L115" i="8"/>
  <c r="J115" i="8"/>
  <c r="R114" i="8"/>
  <c r="P114" i="8"/>
  <c r="N114" i="8"/>
  <c r="L114" i="8"/>
  <c r="J114" i="8"/>
  <c r="R113" i="8"/>
  <c r="P113" i="8"/>
  <c r="N113" i="8"/>
  <c r="L113" i="8"/>
  <c r="J113" i="8"/>
  <c r="R112" i="8"/>
  <c r="P112" i="8"/>
  <c r="N112" i="8"/>
  <c r="L112" i="8"/>
  <c r="J112" i="8"/>
  <c r="R110" i="8"/>
  <c r="P110" i="8"/>
  <c r="N110" i="8"/>
  <c r="L110" i="8"/>
  <c r="J110" i="8"/>
  <c r="R108" i="8"/>
  <c r="P108" i="8"/>
  <c r="N108" i="8"/>
  <c r="L108" i="8"/>
  <c r="J108" i="8"/>
  <c r="R107" i="8"/>
  <c r="P107" i="8"/>
  <c r="N107" i="8"/>
  <c r="L107" i="8"/>
  <c r="J107" i="8"/>
  <c r="R106" i="8"/>
  <c r="P106" i="8"/>
  <c r="N106" i="8"/>
  <c r="L106" i="8"/>
  <c r="J106" i="8"/>
  <c r="R105" i="8"/>
  <c r="P105" i="8"/>
  <c r="N105" i="8"/>
  <c r="L105" i="8"/>
  <c r="J105" i="8"/>
  <c r="R104" i="8"/>
  <c r="P104" i="8"/>
  <c r="N104" i="8"/>
  <c r="L104" i="8"/>
  <c r="J104" i="8"/>
  <c r="R103" i="8"/>
  <c r="P103" i="8"/>
  <c r="N103" i="8"/>
  <c r="L103" i="8"/>
  <c r="J103" i="8"/>
  <c r="R102" i="8"/>
  <c r="P102" i="8"/>
  <c r="N102" i="8"/>
  <c r="L102" i="8"/>
  <c r="J102" i="8"/>
  <c r="R101" i="8"/>
  <c r="P101" i="8"/>
  <c r="N101" i="8"/>
  <c r="L101" i="8"/>
  <c r="J101" i="8"/>
  <c r="R99" i="8"/>
  <c r="P99" i="8"/>
  <c r="N99" i="8"/>
  <c r="L99" i="8"/>
  <c r="J99" i="8"/>
  <c r="R97" i="8"/>
  <c r="P97" i="8"/>
  <c r="N97" i="8"/>
  <c r="L97" i="8"/>
  <c r="J97" i="8"/>
  <c r="R96" i="8"/>
  <c r="P96" i="8"/>
  <c r="N96" i="8"/>
  <c r="L96" i="8"/>
  <c r="J96" i="8"/>
  <c r="R95" i="8"/>
  <c r="P95" i="8"/>
  <c r="N95" i="8"/>
  <c r="L95" i="8"/>
  <c r="J95" i="8"/>
  <c r="R93" i="8"/>
  <c r="P93" i="8"/>
  <c r="N93" i="8"/>
  <c r="L93" i="8"/>
  <c r="J93" i="8"/>
  <c r="R92" i="8"/>
  <c r="P92" i="8"/>
  <c r="N92" i="8"/>
  <c r="L92" i="8"/>
  <c r="J92" i="8"/>
  <c r="R91" i="8"/>
  <c r="P91" i="8"/>
  <c r="N91" i="8"/>
  <c r="L91" i="8"/>
  <c r="J91" i="8"/>
  <c r="R90" i="8"/>
  <c r="P90" i="8"/>
  <c r="N90" i="8"/>
  <c r="L90" i="8"/>
  <c r="J90" i="8"/>
  <c r="R89" i="8"/>
  <c r="P89" i="8"/>
  <c r="N89" i="8"/>
  <c r="L89" i="8"/>
  <c r="J89" i="8"/>
  <c r="R88" i="8"/>
  <c r="P88" i="8"/>
  <c r="N88" i="8"/>
  <c r="L88" i="8"/>
  <c r="J88" i="8"/>
  <c r="R87" i="8"/>
  <c r="P87" i="8"/>
  <c r="N87" i="8"/>
  <c r="L87" i="8"/>
  <c r="J87" i="8"/>
  <c r="R86" i="8"/>
  <c r="P86" i="8"/>
  <c r="N86" i="8"/>
  <c r="L86" i="8"/>
  <c r="J86" i="8"/>
  <c r="R85" i="8"/>
  <c r="P85" i="8"/>
  <c r="N85" i="8"/>
  <c r="L85" i="8"/>
  <c r="J85" i="8"/>
  <c r="R84" i="8"/>
  <c r="P84" i="8"/>
  <c r="N84" i="8"/>
  <c r="L84" i="8"/>
  <c r="J84" i="8"/>
  <c r="R83" i="8"/>
  <c r="P83" i="8"/>
  <c r="N83" i="8"/>
  <c r="L83" i="8"/>
  <c r="J83" i="8"/>
  <c r="R82" i="8"/>
  <c r="P82" i="8"/>
  <c r="N82" i="8"/>
  <c r="L82" i="8"/>
  <c r="J82" i="8"/>
  <c r="R80" i="8"/>
  <c r="P80" i="8"/>
  <c r="N80" i="8"/>
  <c r="L80" i="8"/>
  <c r="J80" i="8"/>
  <c r="R79" i="8"/>
  <c r="P79" i="8"/>
  <c r="N79" i="8"/>
  <c r="L79" i="8"/>
  <c r="J79" i="8"/>
  <c r="R78" i="8"/>
  <c r="P78" i="8"/>
  <c r="N78" i="8"/>
  <c r="L78" i="8"/>
  <c r="J78" i="8"/>
  <c r="R77" i="8"/>
  <c r="P77" i="8"/>
  <c r="N77" i="8"/>
  <c r="L77" i="8"/>
  <c r="J77" i="8"/>
  <c r="R76" i="8"/>
  <c r="P76" i="8"/>
  <c r="N76" i="8"/>
  <c r="L76" i="8"/>
  <c r="J76" i="8"/>
  <c r="R73" i="8"/>
  <c r="P73" i="8"/>
  <c r="N73" i="8"/>
  <c r="L73" i="8"/>
  <c r="J73" i="8"/>
  <c r="R72" i="8"/>
  <c r="P72" i="8"/>
  <c r="N72" i="8"/>
  <c r="L72" i="8"/>
  <c r="J72" i="8"/>
  <c r="R71" i="8"/>
  <c r="P71" i="8"/>
  <c r="N71" i="8"/>
  <c r="L71" i="8"/>
  <c r="J71" i="8"/>
  <c r="R70" i="8"/>
  <c r="P70" i="8"/>
  <c r="N70" i="8"/>
  <c r="L70" i="8"/>
  <c r="J70" i="8"/>
  <c r="R69" i="8"/>
  <c r="P69" i="8"/>
  <c r="N69" i="8"/>
  <c r="L69" i="8"/>
  <c r="J69" i="8"/>
  <c r="R68" i="8"/>
  <c r="P68" i="8"/>
  <c r="N68" i="8"/>
  <c r="L68" i="8"/>
  <c r="J68" i="8"/>
  <c r="R66" i="8"/>
  <c r="P66" i="8"/>
  <c r="N66" i="8"/>
  <c r="L66" i="8"/>
  <c r="J66" i="8"/>
  <c r="R65" i="8"/>
  <c r="P65" i="8"/>
  <c r="N65" i="8"/>
  <c r="L65" i="8"/>
  <c r="J65" i="8"/>
  <c r="R64" i="8"/>
  <c r="P64" i="8"/>
  <c r="N64" i="8"/>
  <c r="L64" i="8"/>
  <c r="J64" i="8"/>
  <c r="R63" i="8"/>
  <c r="P63" i="8"/>
  <c r="N63" i="8"/>
  <c r="L63" i="8"/>
  <c r="J63" i="8"/>
  <c r="R62" i="8"/>
  <c r="P62" i="8"/>
  <c r="N62" i="8"/>
  <c r="L62" i="8"/>
  <c r="J62" i="8"/>
  <c r="R61" i="8"/>
  <c r="P61" i="8"/>
  <c r="N61" i="8"/>
  <c r="L61" i="8"/>
  <c r="J61" i="8"/>
  <c r="R60" i="8"/>
  <c r="P60" i="8"/>
  <c r="N60" i="8"/>
  <c r="L60" i="8"/>
  <c r="J60" i="8"/>
  <c r="R59" i="8"/>
  <c r="P59" i="8"/>
  <c r="N59" i="8"/>
  <c r="L59" i="8"/>
  <c r="J59" i="8"/>
  <c r="R58" i="8"/>
  <c r="P58" i="8"/>
  <c r="N58" i="8"/>
  <c r="L58" i="8"/>
  <c r="J58" i="8"/>
  <c r="R56" i="8"/>
  <c r="P56" i="8"/>
  <c r="N56" i="8"/>
  <c r="L56" i="8"/>
  <c r="J56" i="8"/>
  <c r="R55" i="8"/>
  <c r="P55" i="8"/>
  <c r="N55" i="8"/>
  <c r="L55" i="8"/>
  <c r="J55" i="8"/>
  <c r="R54" i="8"/>
  <c r="P54" i="8"/>
  <c r="N54" i="8"/>
  <c r="L54" i="8"/>
  <c r="J54" i="8"/>
  <c r="R53" i="8"/>
  <c r="P53" i="8"/>
  <c r="N53" i="8"/>
  <c r="L53" i="8"/>
  <c r="J53" i="8"/>
  <c r="R52" i="8"/>
  <c r="P52" i="8"/>
  <c r="N52" i="8"/>
  <c r="L52" i="8"/>
  <c r="J52" i="8"/>
  <c r="R51" i="8"/>
  <c r="P51" i="8"/>
  <c r="N51" i="8"/>
  <c r="L51" i="8"/>
  <c r="J51" i="8"/>
  <c r="R50" i="8"/>
  <c r="P50" i="8"/>
  <c r="N50" i="8"/>
  <c r="L50" i="8"/>
  <c r="J50" i="8"/>
  <c r="R48" i="8"/>
  <c r="P48" i="8"/>
  <c r="N48" i="8"/>
  <c r="L48" i="8"/>
  <c r="J48" i="8"/>
  <c r="R47" i="8"/>
  <c r="P47" i="8"/>
  <c r="N47" i="8"/>
  <c r="L47" i="8"/>
  <c r="J47" i="8"/>
  <c r="R46" i="8"/>
  <c r="P46" i="8"/>
  <c r="N46" i="8"/>
  <c r="L46" i="8"/>
  <c r="J46" i="8"/>
  <c r="R45" i="8"/>
  <c r="P45" i="8"/>
  <c r="N45" i="8"/>
  <c r="L45" i="8"/>
  <c r="J45" i="8"/>
  <c r="R44" i="8"/>
  <c r="P44" i="8"/>
  <c r="N44" i="8"/>
  <c r="L44" i="8"/>
  <c r="J44" i="8"/>
  <c r="R43" i="8"/>
  <c r="P43" i="8"/>
  <c r="N43" i="8"/>
  <c r="L43" i="8"/>
  <c r="J43" i="8"/>
  <c r="R41" i="8"/>
  <c r="P41" i="8"/>
  <c r="N41" i="8"/>
  <c r="L41" i="8"/>
  <c r="J41" i="8"/>
  <c r="R40" i="8"/>
  <c r="P40" i="8"/>
  <c r="N40" i="8"/>
  <c r="L40" i="8"/>
  <c r="J40" i="8"/>
  <c r="R39" i="8"/>
  <c r="P39" i="8"/>
  <c r="N39" i="8"/>
  <c r="L39" i="8"/>
  <c r="J39" i="8"/>
  <c r="R38" i="8"/>
  <c r="P38" i="8"/>
  <c r="N38" i="8"/>
  <c r="L38" i="8"/>
  <c r="J38" i="8"/>
  <c r="R37" i="8"/>
  <c r="P37" i="8"/>
  <c r="N37" i="8"/>
  <c r="L37" i="8"/>
  <c r="J37" i="8"/>
  <c r="R36" i="8"/>
  <c r="P36" i="8"/>
  <c r="N36" i="8"/>
  <c r="L36" i="8"/>
  <c r="J36" i="8"/>
  <c r="R35" i="8"/>
  <c r="P35" i="8"/>
  <c r="N35" i="8"/>
  <c r="L35" i="8"/>
  <c r="J35" i="8"/>
  <c r="R34" i="8"/>
  <c r="P34" i="8"/>
  <c r="N34" i="8"/>
  <c r="L34" i="8"/>
  <c r="J34" i="8"/>
  <c r="R33" i="8"/>
  <c r="P33" i="8"/>
  <c r="N33" i="8"/>
  <c r="L33" i="8"/>
  <c r="J33" i="8"/>
  <c r="R32" i="8"/>
  <c r="P32" i="8"/>
  <c r="N32" i="8"/>
  <c r="L32" i="8"/>
  <c r="J32" i="8"/>
  <c r="R31" i="8"/>
  <c r="P31" i="8"/>
  <c r="N31" i="8"/>
  <c r="L31" i="8"/>
  <c r="J31" i="8"/>
  <c r="R30" i="8"/>
  <c r="P30" i="8"/>
  <c r="N30" i="8"/>
  <c r="L30" i="8"/>
  <c r="J30" i="8"/>
  <c r="R29" i="8"/>
  <c r="P29" i="8"/>
  <c r="N29" i="8"/>
  <c r="L29" i="8"/>
  <c r="J29" i="8"/>
  <c r="R28" i="8"/>
  <c r="P28" i="8"/>
  <c r="N28" i="8"/>
  <c r="L28" i="8"/>
  <c r="J28" i="8"/>
  <c r="R26" i="8"/>
  <c r="P26" i="8"/>
  <c r="N26" i="8"/>
  <c r="L26" i="8"/>
  <c r="J26" i="8"/>
  <c r="R25" i="8"/>
  <c r="P25" i="8"/>
  <c r="N25" i="8"/>
  <c r="L25" i="8"/>
  <c r="J25" i="8"/>
  <c r="R24" i="8"/>
  <c r="P24" i="8"/>
  <c r="N24" i="8"/>
  <c r="L24" i="8"/>
  <c r="J24" i="8"/>
  <c r="R23" i="8"/>
  <c r="P23" i="8"/>
  <c r="N23" i="8"/>
  <c r="L23" i="8"/>
  <c r="J23" i="8"/>
  <c r="R22" i="8"/>
  <c r="P22" i="8"/>
  <c r="N22" i="8"/>
  <c r="L22" i="8"/>
  <c r="J22" i="8"/>
  <c r="R21" i="8"/>
  <c r="P21" i="8"/>
  <c r="N21" i="8"/>
  <c r="L21" i="8"/>
  <c r="J21" i="8"/>
  <c r="R20" i="8"/>
  <c r="P20" i="8"/>
  <c r="N20" i="8"/>
  <c r="L20" i="8"/>
  <c r="J20" i="8"/>
  <c r="R19" i="8"/>
  <c r="P19" i="8"/>
  <c r="N19" i="8"/>
  <c r="L19" i="8"/>
  <c r="J19" i="8"/>
  <c r="R18" i="8"/>
  <c r="P18" i="8"/>
  <c r="N18" i="8"/>
  <c r="L18" i="8"/>
  <c r="J18" i="8"/>
  <c r="R17" i="8"/>
  <c r="P17" i="8"/>
  <c r="N17" i="8"/>
  <c r="L17" i="8"/>
  <c r="J17" i="8"/>
  <c r="R16" i="8"/>
  <c r="P16" i="8"/>
  <c r="N16" i="8"/>
  <c r="L16" i="8"/>
  <c r="J16" i="8"/>
  <c r="R15" i="8"/>
  <c r="P15" i="8"/>
  <c r="N15" i="8"/>
  <c r="L15" i="8"/>
  <c r="J15" i="8"/>
  <c r="R14" i="8"/>
  <c r="P14" i="8"/>
  <c r="N14" i="8"/>
  <c r="L14" i="8"/>
  <c r="J14" i="8"/>
  <c r="R13" i="8"/>
  <c r="P13" i="8"/>
  <c r="N13" i="8"/>
  <c r="L13" i="8"/>
  <c r="J13" i="8"/>
  <c r="R12" i="8"/>
  <c r="P12" i="8"/>
  <c r="N12" i="8"/>
  <c r="L12" i="8"/>
  <c r="J12" i="8"/>
  <c r="R11" i="8"/>
  <c r="P11" i="8"/>
  <c r="N11" i="8"/>
  <c r="L11" i="8"/>
  <c r="J11" i="8"/>
  <c r="L884" i="8" l="1"/>
  <c r="L5" i="8" s="1"/>
  <c r="H32" i="9"/>
  <c r="I901" i="8"/>
  <c r="H30" i="9" s="1"/>
  <c r="N884" i="8"/>
  <c r="N5" i="8" s="1"/>
  <c r="P884" i="8"/>
  <c r="P5" i="8" s="1"/>
  <c r="Y5" i="8"/>
  <c r="J884" i="8"/>
  <c r="J5" i="8" s="1"/>
  <c r="R884" i="8"/>
  <c r="R5" i="8" s="1"/>
  <c r="J901" i="8"/>
  <c r="H31" i="9" s="1"/>
  <c r="H33" i="9"/>
  <c r="V884" i="8" l="1"/>
  <c r="W884" i="8"/>
  <c r="W5" i="8" s="1"/>
  <c r="J390" i="1" l="1"/>
  <c r="L390" i="1"/>
  <c r="N390" i="1"/>
  <c r="P390" i="1"/>
  <c r="R390" i="1"/>
  <c r="J337" i="1"/>
  <c r="L337" i="1"/>
  <c r="N337" i="1"/>
  <c r="P337" i="1"/>
  <c r="R337" i="1"/>
  <c r="R296" i="1"/>
  <c r="R295" i="1"/>
  <c r="P295" i="1"/>
  <c r="P296" i="1"/>
  <c r="N295" i="1"/>
  <c r="N296" i="1"/>
  <c r="J312" i="1"/>
  <c r="L312" i="1"/>
  <c r="N312" i="1"/>
  <c r="P312" i="1"/>
  <c r="R312" i="1"/>
  <c r="J672" i="6"/>
  <c r="L672" i="6"/>
  <c r="N672" i="6"/>
  <c r="P672" i="6"/>
  <c r="L579" i="6"/>
  <c r="N571" i="6"/>
  <c r="N378" i="6"/>
  <c r="N374" i="6"/>
  <c r="N74" i="6"/>
  <c r="P53" i="6"/>
  <c r="N53" i="6"/>
  <c r="L53" i="6"/>
  <c r="J53" i="6"/>
  <c r="J51" i="6"/>
  <c r="L51" i="6"/>
  <c r="N51" i="6"/>
  <c r="P51" i="6"/>
  <c r="L717" i="3"/>
  <c r="L716" i="3"/>
  <c r="L715" i="3"/>
  <c r="L714" i="3"/>
  <c r="L713" i="3"/>
  <c r="L712" i="3"/>
  <c r="L711" i="3"/>
  <c r="L710" i="3"/>
  <c r="L709" i="3"/>
  <c r="N95" i="4"/>
  <c r="P95" i="4"/>
  <c r="L782" i="5"/>
  <c r="L783" i="5"/>
  <c r="L784" i="5"/>
  <c r="L785" i="5"/>
  <c r="L786" i="5"/>
  <c r="L787" i="5"/>
  <c r="L788" i="5"/>
  <c r="L789" i="5"/>
  <c r="L790" i="5"/>
  <c r="L791" i="5"/>
  <c r="M792" i="5" l="1"/>
  <c r="D25" i="9" s="1"/>
  <c r="L792" i="5"/>
  <c r="N15" i="6"/>
  <c r="J15" i="6"/>
  <c r="L15" i="6"/>
  <c r="N10" i="6"/>
  <c r="P14" i="5" l="1"/>
  <c r="P16" i="5"/>
  <c r="P18" i="5"/>
  <c r="P19" i="5"/>
  <c r="P21" i="5"/>
  <c r="P24" i="5"/>
  <c r="P25" i="5"/>
  <c r="P31" i="5"/>
  <c r="P36" i="5"/>
  <c r="P38" i="5"/>
  <c r="P39" i="5"/>
  <c r="P42" i="5"/>
  <c r="P44" i="5"/>
  <c r="P46" i="5"/>
  <c r="P47" i="5"/>
  <c r="P52" i="5"/>
  <c r="P55" i="5"/>
  <c r="P56" i="5"/>
  <c r="P57" i="5"/>
  <c r="P58" i="5"/>
  <c r="P59" i="5"/>
  <c r="P61" i="5"/>
  <c r="P66" i="5"/>
  <c r="P69" i="5"/>
  <c r="P73" i="5"/>
  <c r="P78" i="5"/>
  <c r="P81" i="5"/>
  <c r="P83" i="5"/>
  <c r="P86" i="5"/>
  <c r="P87" i="5"/>
  <c r="P89" i="5"/>
  <c r="P92" i="5"/>
  <c r="P93" i="5"/>
  <c r="P94" i="5"/>
  <c r="P98" i="5"/>
  <c r="P99" i="5"/>
  <c r="P103" i="5"/>
  <c r="P104" i="5"/>
  <c r="P107" i="5"/>
  <c r="P108" i="5"/>
  <c r="P113" i="5"/>
  <c r="P116" i="5"/>
  <c r="P120" i="5"/>
  <c r="P121" i="5"/>
  <c r="P122" i="5"/>
  <c r="P126" i="5"/>
  <c r="P128" i="5"/>
  <c r="P130" i="5"/>
  <c r="P133" i="5"/>
  <c r="P134" i="5"/>
  <c r="P135" i="5"/>
  <c r="P136" i="5"/>
  <c r="P140" i="5"/>
  <c r="P141" i="5"/>
  <c r="P143" i="5"/>
  <c r="P145" i="5"/>
  <c r="P146" i="5"/>
  <c r="P151" i="5"/>
  <c r="P153" i="5"/>
  <c r="P154" i="5"/>
  <c r="P156" i="5"/>
  <c r="P166" i="5"/>
  <c r="P172" i="5"/>
  <c r="P174" i="5"/>
  <c r="P180" i="5"/>
  <c r="P183" i="5"/>
  <c r="P184" i="5"/>
  <c r="P185" i="5"/>
  <c r="P186" i="5"/>
  <c r="P189" i="5"/>
  <c r="P194" i="5"/>
  <c r="P196" i="5"/>
  <c r="P203" i="5"/>
  <c r="P205" i="5"/>
  <c r="P209" i="5"/>
  <c r="P215" i="5"/>
  <c r="P219" i="5"/>
  <c r="P222" i="5"/>
  <c r="P224" i="5"/>
  <c r="P225" i="5"/>
  <c r="P231" i="5"/>
  <c r="P232" i="5"/>
  <c r="P236" i="5"/>
  <c r="P237" i="5"/>
  <c r="P238" i="5"/>
  <c r="P240" i="5"/>
  <c r="P241" i="5"/>
  <c r="P244" i="5"/>
  <c r="P246" i="5"/>
  <c r="P249" i="5"/>
  <c r="P256" i="5"/>
  <c r="P259" i="5"/>
  <c r="P262" i="5"/>
  <c r="P266" i="5"/>
  <c r="P267" i="5"/>
  <c r="P269" i="5"/>
  <c r="P271" i="5"/>
  <c r="P275" i="5"/>
  <c r="P280" i="5"/>
  <c r="P282" i="5"/>
  <c r="P286" i="5"/>
  <c r="P289" i="5"/>
  <c r="P294" i="5"/>
  <c r="P299" i="5"/>
  <c r="P301" i="5"/>
  <c r="P303" i="5"/>
  <c r="P306" i="5"/>
  <c r="P307" i="5"/>
  <c r="P309" i="5"/>
  <c r="P310" i="5"/>
  <c r="P312" i="5"/>
  <c r="P313" i="5"/>
  <c r="P316" i="5"/>
  <c r="P317" i="5"/>
  <c r="P323" i="5"/>
  <c r="P326" i="5"/>
  <c r="P328" i="5"/>
  <c r="P332" i="5"/>
  <c r="P334" i="5"/>
  <c r="P338" i="5"/>
  <c r="P346" i="5"/>
  <c r="P347" i="5"/>
  <c r="P349" i="5"/>
  <c r="P350" i="5"/>
  <c r="P352" i="5"/>
  <c r="P353" i="5"/>
  <c r="P361" i="5"/>
  <c r="P362" i="5"/>
  <c r="P363" i="5"/>
  <c r="P364" i="5"/>
  <c r="P365" i="5"/>
  <c r="P367" i="5"/>
  <c r="P368" i="5"/>
  <c r="P369" i="5"/>
  <c r="P370" i="5"/>
  <c r="P374" i="5"/>
  <c r="P384" i="5"/>
  <c r="P386" i="5"/>
  <c r="P387" i="5"/>
  <c r="P392" i="5"/>
  <c r="P394" i="5"/>
  <c r="P396" i="5"/>
  <c r="P397" i="5"/>
  <c r="P399" i="5"/>
  <c r="P402" i="5"/>
  <c r="P404" i="5"/>
  <c r="P406" i="5"/>
  <c r="P407" i="5"/>
  <c r="P410" i="5"/>
  <c r="P412" i="5"/>
  <c r="P413" i="5"/>
  <c r="P415" i="5"/>
  <c r="P416" i="5"/>
  <c r="P417" i="5"/>
  <c r="P419" i="5"/>
  <c r="P420" i="5"/>
  <c r="P421" i="5"/>
  <c r="P422" i="5"/>
  <c r="P427" i="5"/>
  <c r="P429" i="5"/>
  <c r="P431" i="5"/>
  <c r="P432" i="5"/>
  <c r="P433" i="5"/>
  <c r="P434" i="5"/>
  <c r="P435" i="5"/>
  <c r="P436" i="5"/>
  <c r="P437" i="5"/>
  <c r="P439" i="5"/>
  <c r="P440" i="5"/>
  <c r="P442" i="5"/>
  <c r="P443" i="5"/>
  <c r="P446" i="5"/>
  <c r="P447" i="5"/>
  <c r="P448" i="5"/>
  <c r="P452" i="5"/>
  <c r="P459" i="5"/>
  <c r="P460" i="5"/>
  <c r="P461" i="5"/>
  <c r="P462" i="5"/>
  <c r="P463" i="5"/>
  <c r="P465" i="5"/>
  <c r="P468" i="5"/>
  <c r="P469" i="5"/>
  <c r="P471" i="5"/>
  <c r="P474" i="5"/>
  <c r="P475" i="5"/>
  <c r="P490" i="5"/>
  <c r="P491" i="5"/>
  <c r="P492" i="5"/>
  <c r="P493" i="5"/>
  <c r="P496" i="5"/>
  <c r="P498" i="5"/>
  <c r="P499" i="5"/>
  <c r="P500" i="5"/>
  <c r="P503" i="5"/>
  <c r="P504" i="5"/>
  <c r="P508" i="5"/>
  <c r="P511" i="5"/>
  <c r="P514" i="5"/>
  <c r="P517" i="5"/>
  <c r="P518" i="5"/>
  <c r="P521" i="5"/>
  <c r="P527" i="5"/>
  <c r="P529" i="5"/>
  <c r="P535" i="5"/>
  <c r="P545" i="5"/>
  <c r="P546" i="5"/>
  <c r="P549" i="5"/>
  <c r="P555" i="5"/>
  <c r="P557" i="5"/>
  <c r="P566" i="5"/>
  <c r="P600" i="5"/>
  <c r="P601" i="5"/>
  <c r="P607" i="5"/>
  <c r="P608" i="5"/>
  <c r="P612" i="5"/>
  <c r="P613" i="5"/>
  <c r="P616" i="5"/>
  <c r="P626" i="5"/>
  <c r="P627" i="5"/>
  <c r="P630" i="5"/>
  <c r="P631" i="5"/>
  <c r="P632" i="5"/>
  <c r="P638" i="5"/>
  <c r="P639" i="5"/>
  <c r="P640" i="5"/>
  <c r="P650" i="5"/>
  <c r="P652" i="5"/>
  <c r="P659" i="5"/>
  <c r="P667" i="5"/>
  <c r="P668" i="5"/>
  <c r="P669" i="5"/>
  <c r="P674" i="5"/>
  <c r="P675" i="5"/>
  <c r="P676" i="5"/>
  <c r="P677" i="5"/>
  <c r="P678" i="5"/>
  <c r="P690" i="5"/>
  <c r="P691" i="5"/>
  <c r="P692" i="5"/>
  <c r="P695" i="5"/>
  <c r="P702" i="5"/>
  <c r="P706" i="5"/>
  <c r="P709" i="5"/>
  <c r="P712" i="5"/>
  <c r="P713" i="5"/>
  <c r="P716" i="5"/>
  <c r="P718" i="5"/>
  <c r="P722" i="5"/>
  <c r="P723" i="5"/>
  <c r="P727" i="5"/>
  <c r="N631" i="5"/>
  <c r="L631" i="5"/>
  <c r="J631" i="5"/>
  <c r="N534" i="5"/>
  <c r="L534" i="5"/>
  <c r="J534" i="5"/>
  <c r="N338" i="5"/>
  <c r="J679" i="4" l="1"/>
  <c r="L679" i="4"/>
  <c r="N679" i="4"/>
  <c r="P679" i="4"/>
  <c r="R679" i="4"/>
  <c r="S679" i="4" s="1"/>
  <c r="J550" i="1"/>
  <c r="L550" i="1"/>
  <c r="N550" i="1"/>
  <c r="P550" i="1"/>
  <c r="R550" i="1"/>
  <c r="J272" i="1"/>
  <c r="L272" i="1"/>
  <c r="N272" i="1"/>
  <c r="P272" i="1"/>
  <c r="R272" i="1"/>
  <c r="J193" i="1"/>
  <c r="L193" i="1"/>
  <c r="N193" i="1"/>
  <c r="P193" i="1"/>
  <c r="R193" i="1"/>
  <c r="P116" i="1"/>
  <c r="R116" i="1"/>
  <c r="P120" i="1"/>
  <c r="R120" i="1"/>
  <c r="N116" i="1"/>
  <c r="N120" i="1"/>
  <c r="J68" i="1"/>
  <c r="L68" i="1"/>
  <c r="N68" i="1"/>
  <c r="P68" i="1"/>
  <c r="R68" i="1"/>
  <c r="L770" i="1"/>
  <c r="N513" i="1"/>
  <c r="L513" i="1"/>
  <c r="J513" i="1"/>
  <c r="J630" i="5" l="1"/>
  <c r="L630" i="5"/>
  <c r="N630" i="5"/>
  <c r="R630" i="5"/>
  <c r="J448" i="5"/>
  <c r="L448" i="5"/>
  <c r="N448" i="5"/>
  <c r="R448" i="5"/>
  <c r="N10" i="5"/>
  <c r="P10" i="5"/>
  <c r="R10" i="5"/>
  <c r="J10" i="5"/>
  <c r="L10" i="5"/>
  <c r="N12" i="5"/>
  <c r="N13" i="5"/>
  <c r="N14" i="5"/>
  <c r="N15" i="5"/>
  <c r="N16" i="5"/>
  <c r="N17" i="5"/>
  <c r="N18" i="5"/>
  <c r="N19" i="5"/>
  <c r="N20" i="5"/>
  <c r="N21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1" i="5"/>
  <c r="N113" i="5"/>
  <c r="N114" i="5"/>
  <c r="N115" i="5"/>
  <c r="N116" i="5"/>
  <c r="N117" i="5"/>
  <c r="N118" i="5"/>
  <c r="N119" i="5"/>
  <c r="N120" i="5"/>
  <c r="N121" i="5"/>
  <c r="N122" i="5"/>
  <c r="N123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1" i="5"/>
  <c r="N152" i="5"/>
  <c r="N153" i="5"/>
  <c r="N154" i="5"/>
  <c r="N155" i="5"/>
  <c r="N156" i="5"/>
  <c r="N157" i="5"/>
  <c r="N158" i="5"/>
  <c r="N159" i="5"/>
  <c r="N160" i="5"/>
  <c r="N162" i="5"/>
  <c r="N163" i="5"/>
  <c r="N165" i="5"/>
  <c r="N166" i="5"/>
  <c r="N167" i="5"/>
  <c r="N169" i="5"/>
  <c r="N171" i="5"/>
  <c r="N172" i="5"/>
  <c r="N174" i="5"/>
  <c r="N175" i="5"/>
  <c r="N176" i="5"/>
  <c r="N177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2" i="5"/>
  <c r="N203" i="5"/>
  <c r="N204" i="5"/>
  <c r="N205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N238" i="5"/>
  <c r="N239" i="5"/>
  <c r="N240" i="5"/>
  <c r="N241" i="5"/>
  <c r="N243" i="5"/>
  <c r="N244" i="5"/>
  <c r="N245" i="5"/>
  <c r="N246" i="5"/>
  <c r="N247" i="5"/>
  <c r="N249" i="5"/>
  <c r="N250" i="5"/>
  <c r="N251" i="5"/>
  <c r="N252" i="5"/>
  <c r="N253" i="5"/>
  <c r="N254" i="5"/>
  <c r="N255" i="5"/>
  <c r="N256" i="5"/>
  <c r="N257" i="5"/>
  <c r="N258" i="5"/>
  <c r="N259" i="5"/>
  <c r="N260" i="5"/>
  <c r="N261" i="5"/>
  <c r="N262" i="5"/>
  <c r="N263" i="5"/>
  <c r="N266" i="5"/>
  <c r="N267" i="5"/>
  <c r="N268" i="5"/>
  <c r="N269" i="5"/>
  <c r="N271" i="5"/>
  <c r="N272" i="5"/>
  <c r="N273" i="5"/>
  <c r="N275" i="5"/>
  <c r="N276" i="5"/>
  <c r="N277" i="5"/>
  <c r="N278" i="5"/>
  <c r="N279" i="5"/>
  <c r="N280" i="5"/>
  <c r="N281" i="5"/>
  <c r="N282" i="5"/>
  <c r="N283" i="5"/>
  <c r="N284" i="5"/>
  <c r="N286" i="5"/>
  <c r="N287" i="5"/>
  <c r="N288" i="5"/>
  <c r="N289" i="5"/>
  <c r="N290" i="5"/>
  <c r="N291" i="5"/>
  <c r="N292" i="5"/>
  <c r="N293" i="5"/>
  <c r="N294" i="5"/>
  <c r="N295" i="5"/>
  <c r="N296" i="5"/>
  <c r="N298" i="5"/>
  <c r="N299" i="5"/>
  <c r="N300" i="5"/>
  <c r="N301" i="5"/>
  <c r="N302" i="5"/>
  <c r="N303" i="5"/>
  <c r="N304" i="5"/>
  <c r="N305" i="5"/>
  <c r="N306" i="5"/>
  <c r="N307" i="5"/>
  <c r="N309" i="5"/>
  <c r="N310" i="5"/>
  <c r="N311" i="5"/>
  <c r="N312" i="5"/>
  <c r="N313" i="5"/>
  <c r="N314" i="5"/>
  <c r="N315" i="5"/>
  <c r="N316" i="5"/>
  <c r="N317" i="5"/>
  <c r="N318" i="5"/>
  <c r="N319" i="5"/>
  <c r="N320" i="5"/>
  <c r="N321" i="5"/>
  <c r="N323" i="5"/>
  <c r="N324" i="5"/>
  <c r="N326" i="5"/>
  <c r="N327" i="5"/>
  <c r="N328" i="5"/>
  <c r="N329" i="5"/>
  <c r="N330" i="5"/>
  <c r="N331" i="5"/>
  <c r="N332" i="5"/>
  <c r="N333" i="5"/>
  <c r="N334" i="5"/>
  <c r="N335" i="5"/>
  <c r="N337" i="5"/>
  <c r="N339" i="5"/>
  <c r="N340" i="5"/>
  <c r="N341" i="5"/>
  <c r="N342" i="5"/>
  <c r="N343" i="5"/>
  <c r="N344" i="5"/>
  <c r="N345" i="5"/>
  <c r="N346" i="5"/>
  <c r="N347" i="5"/>
  <c r="N348" i="5"/>
  <c r="N349" i="5"/>
  <c r="N350" i="5"/>
  <c r="N351" i="5"/>
  <c r="N352" i="5"/>
  <c r="N353" i="5"/>
  <c r="N354" i="5"/>
  <c r="N355" i="5"/>
  <c r="N356" i="5"/>
  <c r="N357" i="5"/>
  <c r="N358" i="5"/>
  <c r="N359" i="5"/>
  <c r="N360" i="5"/>
  <c r="N361" i="5"/>
  <c r="N362" i="5"/>
  <c r="N363" i="5"/>
  <c r="N364" i="5"/>
  <c r="N365" i="5"/>
  <c r="N366" i="5"/>
  <c r="N367" i="5"/>
  <c r="N368" i="5"/>
  <c r="N369" i="5"/>
  <c r="N370" i="5"/>
  <c r="N371" i="5"/>
  <c r="N374" i="5"/>
  <c r="N375" i="5"/>
  <c r="N376" i="5"/>
  <c r="N377" i="5"/>
  <c r="N378" i="5"/>
  <c r="N383" i="5"/>
  <c r="N384" i="5"/>
  <c r="N385" i="5"/>
  <c r="N386" i="5"/>
  <c r="N387" i="5"/>
  <c r="N389" i="5"/>
  <c r="N390" i="5"/>
  <c r="N392" i="5"/>
  <c r="N393" i="5"/>
  <c r="N394" i="5"/>
  <c r="N395" i="5"/>
  <c r="N396" i="5"/>
  <c r="N397" i="5"/>
  <c r="N398" i="5"/>
  <c r="N399" i="5"/>
  <c r="N401" i="5"/>
  <c r="N402" i="5"/>
  <c r="N403" i="5"/>
  <c r="N404" i="5"/>
  <c r="N405" i="5"/>
  <c r="N406" i="5"/>
  <c r="N407" i="5"/>
  <c r="N408" i="5"/>
  <c r="N410" i="5"/>
  <c r="N412" i="5"/>
  <c r="N413" i="5"/>
  <c r="N414" i="5"/>
  <c r="N415" i="5"/>
  <c r="N416" i="5"/>
  <c r="N417" i="5"/>
  <c r="N418" i="5"/>
  <c r="N419" i="5"/>
  <c r="N420" i="5"/>
  <c r="N421" i="5"/>
  <c r="N422" i="5"/>
  <c r="N425" i="5"/>
  <c r="N426" i="5"/>
  <c r="N427" i="5"/>
  <c r="N428" i="5"/>
  <c r="N429" i="5"/>
  <c r="N430" i="5"/>
  <c r="N431" i="5"/>
  <c r="N432" i="5"/>
  <c r="N433" i="5"/>
  <c r="N434" i="5"/>
  <c r="N435" i="5"/>
  <c r="N436" i="5"/>
  <c r="N437" i="5"/>
  <c r="N438" i="5"/>
  <c r="N439" i="5"/>
  <c r="N440" i="5"/>
  <c r="N441" i="5"/>
  <c r="N442" i="5"/>
  <c r="N443" i="5"/>
  <c r="N444" i="5"/>
  <c r="N445" i="5"/>
  <c r="N446" i="5"/>
  <c r="N447" i="5"/>
  <c r="N449" i="5"/>
  <c r="N450" i="5"/>
  <c r="N451" i="5"/>
  <c r="N452" i="5"/>
  <c r="N454" i="5"/>
  <c r="N455" i="5"/>
  <c r="N456" i="5"/>
  <c r="N457" i="5"/>
  <c r="N458" i="5"/>
  <c r="N459" i="5"/>
  <c r="N460" i="5"/>
  <c r="N461" i="5"/>
  <c r="N462" i="5"/>
  <c r="N463" i="5"/>
  <c r="N464" i="5"/>
  <c r="N465" i="5"/>
  <c r="N466" i="5"/>
  <c r="N467" i="5"/>
  <c r="N468" i="5"/>
  <c r="N469" i="5"/>
  <c r="N470" i="5"/>
  <c r="N471" i="5"/>
  <c r="N472" i="5"/>
  <c r="N473" i="5"/>
  <c r="N474" i="5"/>
  <c r="N475" i="5"/>
  <c r="N476" i="5"/>
  <c r="N477" i="5"/>
  <c r="N478" i="5"/>
  <c r="N479" i="5"/>
  <c r="N481" i="5"/>
  <c r="N482" i="5"/>
  <c r="N483" i="5"/>
  <c r="N484" i="5"/>
  <c r="N485" i="5"/>
  <c r="N486" i="5"/>
  <c r="N487" i="5"/>
  <c r="N488" i="5"/>
  <c r="N489" i="5"/>
  <c r="N490" i="5"/>
  <c r="N492" i="5"/>
  <c r="N493" i="5"/>
  <c r="N494" i="5"/>
  <c r="N495" i="5"/>
  <c r="N496" i="5"/>
  <c r="N497" i="5"/>
  <c r="N498" i="5"/>
  <c r="N499" i="5"/>
  <c r="N500" i="5"/>
  <c r="N501" i="5"/>
  <c r="N502" i="5"/>
  <c r="N503" i="5"/>
  <c r="N504" i="5"/>
  <c r="N505" i="5"/>
  <c r="N507" i="5"/>
  <c r="N508" i="5"/>
  <c r="N509" i="5"/>
  <c r="N510" i="5"/>
  <c r="N511" i="5"/>
  <c r="N512" i="5"/>
  <c r="N513" i="5"/>
  <c r="N514" i="5"/>
  <c r="N515" i="5"/>
  <c r="N516" i="5"/>
  <c r="N517" i="5"/>
  <c r="N518" i="5"/>
  <c r="N519" i="5"/>
  <c r="N520" i="5"/>
  <c r="N521" i="5"/>
  <c r="N522" i="5"/>
  <c r="N523" i="5"/>
  <c r="N524" i="5"/>
  <c r="N525" i="5"/>
  <c r="N526" i="5"/>
  <c r="N527" i="5"/>
  <c r="N528" i="5"/>
  <c r="N529" i="5"/>
  <c r="N530" i="5"/>
  <c r="N531" i="5"/>
  <c r="N532" i="5"/>
  <c r="N533" i="5"/>
  <c r="N535" i="5"/>
  <c r="N536" i="5"/>
  <c r="N537" i="5"/>
  <c r="N538" i="5"/>
  <c r="N539" i="5"/>
  <c r="N540" i="5"/>
  <c r="N541" i="5"/>
  <c r="N542" i="5"/>
  <c r="N543" i="5"/>
  <c r="N544" i="5"/>
  <c r="N545" i="5"/>
  <c r="N546" i="5"/>
  <c r="N547" i="5"/>
  <c r="N548" i="5"/>
  <c r="N549" i="5"/>
  <c r="N550" i="5"/>
  <c r="N551" i="5"/>
  <c r="N552" i="5"/>
  <c r="N553" i="5"/>
  <c r="N554" i="5"/>
  <c r="N555" i="5"/>
  <c r="N556" i="5"/>
  <c r="N557" i="5"/>
  <c r="N558" i="5"/>
  <c r="N559" i="5"/>
  <c r="N560" i="5"/>
  <c r="N561" i="5"/>
  <c r="N562" i="5"/>
  <c r="N563" i="5"/>
  <c r="N564" i="5"/>
  <c r="N565" i="5"/>
  <c r="N566" i="5"/>
  <c r="N567" i="5"/>
  <c r="N568" i="5"/>
  <c r="N569" i="5"/>
  <c r="N570" i="5"/>
  <c r="N571" i="5"/>
  <c r="N572" i="5"/>
  <c r="N573" i="5"/>
  <c r="N574" i="5"/>
  <c r="N575" i="5"/>
  <c r="N576" i="5"/>
  <c r="N577" i="5"/>
  <c r="N578" i="5"/>
  <c r="N579" i="5"/>
  <c r="N580" i="5"/>
  <c r="N581" i="5"/>
  <c r="N582" i="5"/>
  <c r="N583" i="5"/>
  <c r="N584" i="5"/>
  <c r="N585" i="5"/>
  <c r="N586" i="5"/>
  <c r="N587" i="5"/>
  <c r="N588" i="5"/>
  <c r="N589" i="5"/>
  <c r="N590" i="5"/>
  <c r="N591" i="5"/>
  <c r="N592" i="5"/>
  <c r="N593" i="5"/>
  <c r="N594" i="5"/>
  <c r="N595" i="5"/>
  <c r="N596" i="5"/>
  <c r="N597" i="5"/>
  <c r="N598" i="5"/>
  <c r="N599" i="5"/>
  <c r="N600" i="5"/>
  <c r="N601" i="5"/>
  <c r="N602" i="5"/>
  <c r="N603" i="5"/>
  <c r="N604" i="5"/>
  <c r="N605" i="5"/>
  <c r="N606" i="5"/>
  <c r="N607" i="5"/>
  <c r="N608" i="5"/>
  <c r="N609" i="5"/>
  <c r="N610" i="5"/>
  <c r="N611" i="5"/>
  <c r="N612" i="5"/>
  <c r="N613" i="5"/>
  <c r="N614" i="5"/>
  <c r="N615" i="5"/>
  <c r="N616" i="5"/>
  <c r="N617" i="5"/>
  <c r="N618" i="5"/>
  <c r="N619" i="5"/>
  <c r="N620" i="5"/>
  <c r="N621" i="5"/>
  <c r="N622" i="5"/>
  <c r="N623" i="5"/>
  <c r="N624" i="5"/>
  <c r="N625" i="5"/>
  <c r="N626" i="5"/>
  <c r="N627" i="5"/>
  <c r="N628" i="5"/>
  <c r="N629" i="5"/>
  <c r="N632" i="5"/>
  <c r="N633" i="5"/>
  <c r="N634" i="5"/>
  <c r="N635" i="5"/>
  <c r="N636" i="5"/>
  <c r="N637" i="5"/>
  <c r="N638" i="5"/>
  <c r="N639" i="5"/>
  <c r="N640" i="5"/>
  <c r="N641" i="5"/>
  <c r="N642" i="5"/>
  <c r="N643" i="5"/>
  <c r="N644" i="5"/>
  <c r="N645" i="5"/>
  <c r="N646" i="5"/>
  <c r="N647" i="5"/>
  <c r="N648" i="5"/>
  <c r="N649" i="5"/>
  <c r="N650" i="5"/>
  <c r="N651" i="5"/>
  <c r="N652" i="5"/>
  <c r="N653" i="5"/>
  <c r="N654" i="5"/>
  <c r="N655" i="5"/>
  <c r="N656" i="5"/>
  <c r="N657" i="5"/>
  <c r="N658" i="5"/>
  <c r="N659" i="5"/>
  <c r="N660" i="5"/>
  <c r="N661" i="5"/>
  <c r="N662" i="5"/>
  <c r="N663" i="5"/>
  <c r="N664" i="5"/>
  <c r="N665" i="5"/>
  <c r="N666" i="5"/>
  <c r="N667" i="5"/>
  <c r="N668" i="5"/>
  <c r="N669" i="5"/>
  <c r="N670" i="5"/>
  <c r="N671" i="5"/>
  <c r="N672" i="5"/>
  <c r="N673" i="5"/>
  <c r="N674" i="5"/>
  <c r="N675" i="5"/>
  <c r="N676" i="5"/>
  <c r="N677" i="5"/>
  <c r="N678" i="5"/>
  <c r="N679" i="5"/>
  <c r="N680" i="5"/>
  <c r="N681" i="5"/>
  <c r="N682" i="5"/>
  <c r="N683" i="5"/>
  <c r="N684" i="5"/>
  <c r="N685" i="5"/>
  <c r="N686" i="5"/>
  <c r="N687" i="5"/>
  <c r="N688" i="5"/>
  <c r="N689" i="5"/>
  <c r="N690" i="5"/>
  <c r="N691" i="5"/>
  <c r="N692" i="5"/>
  <c r="N693" i="5"/>
  <c r="N694" i="5"/>
  <c r="N695" i="5"/>
  <c r="N696" i="5"/>
  <c r="N697" i="5"/>
  <c r="N698" i="5"/>
  <c r="N699" i="5"/>
  <c r="N700" i="5"/>
  <c r="N701" i="5"/>
  <c r="N702" i="5"/>
  <c r="N703" i="5"/>
  <c r="N704" i="5"/>
  <c r="N705" i="5"/>
  <c r="N706" i="5"/>
  <c r="N707" i="5"/>
  <c r="N708" i="5"/>
  <c r="N709" i="5"/>
  <c r="N710" i="5"/>
  <c r="N711" i="5"/>
  <c r="N712" i="5"/>
  <c r="N713" i="5"/>
  <c r="N714" i="5"/>
  <c r="N715" i="5"/>
  <c r="N716" i="5"/>
  <c r="N717" i="5"/>
  <c r="N718" i="5"/>
  <c r="N719" i="5"/>
  <c r="N720" i="5"/>
  <c r="N721" i="5"/>
  <c r="N722" i="5"/>
  <c r="N723" i="5"/>
  <c r="N724" i="5"/>
  <c r="N725" i="5"/>
  <c r="N726" i="5"/>
  <c r="N727" i="5"/>
  <c r="N728" i="5"/>
  <c r="N729" i="5"/>
  <c r="N730" i="5"/>
  <c r="N731" i="5"/>
  <c r="N732" i="5"/>
  <c r="N733" i="5"/>
  <c r="N734" i="5"/>
  <c r="N735" i="5"/>
  <c r="N736" i="5"/>
  <c r="N737" i="5"/>
  <c r="N738" i="5"/>
  <c r="N739" i="5"/>
  <c r="N740" i="5"/>
  <c r="N741" i="5"/>
  <c r="N742" i="5"/>
  <c r="N743" i="5"/>
  <c r="N744" i="5"/>
  <c r="N745" i="5"/>
  <c r="N746" i="5"/>
  <c r="N747" i="5"/>
  <c r="N748" i="5"/>
  <c r="N749" i="5"/>
  <c r="N750" i="5"/>
  <c r="N751" i="5"/>
  <c r="N752" i="5"/>
  <c r="N753" i="5"/>
  <c r="N754" i="5"/>
  <c r="N755" i="5"/>
  <c r="N756" i="5"/>
  <c r="N757" i="5"/>
  <c r="N758" i="5"/>
  <c r="N759" i="5"/>
  <c r="N760" i="5"/>
  <c r="N761" i="5"/>
  <c r="N762" i="5"/>
  <c r="N763" i="5"/>
  <c r="N764" i="5"/>
  <c r="N765" i="5"/>
  <c r="N766" i="5"/>
  <c r="N767" i="5"/>
  <c r="N768" i="5"/>
  <c r="N769" i="5"/>
  <c r="N770" i="5"/>
  <c r="N771" i="5"/>
  <c r="N772" i="5"/>
  <c r="N773" i="5"/>
  <c r="L468" i="1" l="1"/>
  <c r="J468" i="1"/>
  <c r="L370" i="1"/>
  <c r="J370" i="1"/>
  <c r="L349" i="1"/>
  <c r="J349" i="1"/>
  <c r="L296" i="1"/>
  <c r="L295" i="1"/>
  <c r="J296" i="1"/>
  <c r="J295" i="1"/>
  <c r="L593" i="1"/>
  <c r="J593" i="1"/>
  <c r="L155" i="1"/>
  <c r="J155" i="1"/>
  <c r="J116" i="1"/>
  <c r="L116" i="1"/>
  <c r="L120" i="1"/>
  <c r="J120" i="1"/>
  <c r="J114" i="1"/>
  <c r="L114" i="1"/>
  <c r="L113" i="1"/>
  <c r="L53" i="1"/>
  <c r="L22" i="1"/>
  <c r="J22" i="1"/>
  <c r="L725" i="15"/>
  <c r="L716" i="15"/>
  <c r="L713" i="15"/>
  <c r="L711" i="15"/>
  <c r="L710" i="15"/>
  <c r="L709" i="15"/>
  <c r="L702" i="15"/>
  <c r="L687" i="15"/>
  <c r="L672" i="15"/>
  <c r="L670" i="15"/>
  <c r="L668" i="15"/>
  <c r="L665" i="15"/>
  <c r="L663" i="15"/>
  <c r="L651" i="15"/>
  <c r="L650" i="15"/>
  <c r="L649" i="15"/>
  <c r="L645" i="15"/>
  <c r="L640" i="15"/>
  <c r="L636" i="15"/>
  <c r="L634" i="15"/>
  <c r="L629" i="15"/>
  <c r="L628" i="15"/>
  <c r="L625" i="15"/>
  <c r="L623" i="15"/>
  <c r="L597" i="15"/>
  <c r="L595" i="15"/>
  <c r="L593" i="15"/>
  <c r="L591" i="15"/>
  <c r="L590" i="15"/>
  <c r="L568" i="15"/>
  <c r="L562" i="15"/>
  <c r="L560" i="15"/>
  <c r="L558" i="15"/>
  <c r="L557" i="15"/>
  <c r="L550" i="15"/>
  <c r="L513" i="15"/>
  <c r="L509" i="15"/>
  <c r="L492" i="15"/>
  <c r="L463" i="15"/>
  <c r="L456" i="15"/>
  <c r="L455" i="15"/>
  <c r="L450" i="15"/>
  <c r="L433" i="15"/>
  <c r="L417" i="15"/>
  <c r="L405" i="15"/>
  <c r="L396" i="15"/>
  <c r="L390" i="15"/>
  <c r="L388" i="15"/>
  <c r="L384" i="15"/>
  <c r="L381" i="15"/>
  <c r="L367" i="15"/>
  <c r="L352" i="15"/>
  <c r="L345" i="15"/>
  <c r="L323" i="15"/>
  <c r="L318" i="15"/>
  <c r="L306" i="15"/>
  <c r="L305" i="15"/>
  <c r="L293" i="15"/>
  <c r="L288" i="15"/>
  <c r="L281" i="15"/>
  <c r="L245" i="15"/>
  <c r="L235" i="15"/>
  <c r="L234" i="15"/>
  <c r="L211" i="15"/>
  <c r="L205" i="15"/>
  <c r="L196" i="15"/>
  <c r="L159" i="15"/>
  <c r="L145" i="15"/>
  <c r="L131" i="15"/>
  <c r="L119" i="15"/>
  <c r="L118" i="15"/>
  <c r="L68" i="15"/>
  <c r="L63" i="15"/>
  <c r="L47" i="15"/>
  <c r="L33" i="15"/>
  <c r="L26" i="15"/>
  <c r="L24" i="15"/>
  <c r="J118" i="15"/>
  <c r="J741" i="14" l="1"/>
  <c r="K741" i="14"/>
  <c r="L741" i="14"/>
  <c r="M741" i="14"/>
  <c r="J742" i="14"/>
  <c r="K742" i="14"/>
  <c r="L742" i="14"/>
  <c r="M742" i="14"/>
  <c r="J743" i="14"/>
  <c r="K743" i="14"/>
  <c r="L743" i="14"/>
  <c r="M743" i="14"/>
  <c r="J744" i="14"/>
  <c r="K744" i="14"/>
  <c r="L744" i="14"/>
  <c r="M744" i="14"/>
  <c r="J745" i="14"/>
  <c r="K745" i="14"/>
  <c r="L745" i="14"/>
  <c r="M745" i="14"/>
  <c r="J746" i="14"/>
  <c r="K746" i="14"/>
  <c r="L746" i="14"/>
  <c r="M746" i="14"/>
  <c r="J747" i="14"/>
  <c r="K747" i="14"/>
  <c r="L747" i="14"/>
  <c r="M747" i="14"/>
  <c r="J748" i="14"/>
  <c r="K748" i="14"/>
  <c r="L748" i="14"/>
  <c r="M748" i="14"/>
  <c r="J749" i="14"/>
  <c r="K749" i="14"/>
  <c r="L749" i="14"/>
  <c r="M749" i="14"/>
  <c r="J750" i="14"/>
  <c r="K750" i="14"/>
  <c r="L750" i="14"/>
  <c r="M750" i="14"/>
  <c r="J665" i="14"/>
  <c r="L665" i="14"/>
  <c r="N665" i="14"/>
  <c r="P665" i="14"/>
  <c r="R665" i="14"/>
  <c r="J187" i="14"/>
  <c r="L187" i="14"/>
  <c r="N187" i="14"/>
  <c r="P187" i="14"/>
  <c r="R187" i="14"/>
  <c r="J666" i="14"/>
  <c r="L666" i="14"/>
  <c r="N666" i="14"/>
  <c r="P666" i="14"/>
  <c r="R666" i="14"/>
  <c r="J603" i="14"/>
  <c r="L603" i="14"/>
  <c r="N603" i="14"/>
  <c r="P603" i="14"/>
  <c r="R603" i="14"/>
  <c r="J104" i="14"/>
  <c r="L104" i="14"/>
  <c r="N104" i="14"/>
  <c r="P104" i="14"/>
  <c r="R104" i="14"/>
  <c r="J81" i="14"/>
  <c r="L81" i="14"/>
  <c r="N81" i="14"/>
  <c r="P81" i="14"/>
  <c r="R81" i="14"/>
  <c r="J75" i="14"/>
  <c r="L75" i="14"/>
  <c r="N75" i="14"/>
  <c r="P75" i="14"/>
  <c r="R75" i="14"/>
  <c r="J41" i="14"/>
  <c r="L41" i="14"/>
  <c r="N41" i="14"/>
  <c r="P41" i="14"/>
  <c r="R41" i="14"/>
  <c r="J29" i="14"/>
  <c r="L29" i="14"/>
  <c r="N29" i="14"/>
  <c r="P29" i="14"/>
  <c r="R29" i="14"/>
  <c r="J11" i="14"/>
  <c r="L11" i="14"/>
  <c r="N11" i="14"/>
  <c r="P11" i="14"/>
  <c r="R11" i="14"/>
  <c r="J580" i="6"/>
  <c r="L580" i="6"/>
  <c r="N580" i="6"/>
  <c r="P580" i="6"/>
  <c r="R580" i="6"/>
  <c r="L751" i="14" l="1"/>
  <c r="L24" i="9" s="1"/>
  <c r="K751" i="14"/>
  <c r="L23" i="9" s="1"/>
  <c r="M751" i="14"/>
  <c r="L25" i="9" s="1"/>
  <c r="J751" i="14"/>
  <c r="L22" i="9" s="1"/>
  <c r="J10" i="14" l="1"/>
  <c r="L10" i="14"/>
  <c r="N10" i="14"/>
  <c r="P10" i="14"/>
  <c r="R10" i="14"/>
  <c r="J12" i="14"/>
  <c r="L12" i="14"/>
  <c r="N12" i="14"/>
  <c r="P12" i="14"/>
  <c r="R12" i="14"/>
  <c r="J13" i="14"/>
  <c r="L13" i="14"/>
  <c r="N13" i="14"/>
  <c r="P13" i="14"/>
  <c r="R13" i="14"/>
  <c r="J14" i="14"/>
  <c r="L14" i="14"/>
  <c r="N14" i="14"/>
  <c r="P14" i="14"/>
  <c r="R14" i="14"/>
  <c r="J15" i="14"/>
  <c r="L15" i="14"/>
  <c r="N15" i="14"/>
  <c r="P15" i="14"/>
  <c r="R15" i="14"/>
  <c r="J16" i="14"/>
  <c r="L16" i="14"/>
  <c r="N16" i="14"/>
  <c r="P16" i="14"/>
  <c r="R16" i="14"/>
  <c r="J17" i="14"/>
  <c r="L17" i="14"/>
  <c r="N17" i="14"/>
  <c r="P17" i="14"/>
  <c r="R17" i="14"/>
  <c r="J18" i="14"/>
  <c r="L18" i="14"/>
  <c r="N18" i="14"/>
  <c r="P18" i="14"/>
  <c r="R18" i="14"/>
  <c r="J19" i="14"/>
  <c r="L19" i="14"/>
  <c r="N19" i="14"/>
  <c r="P19" i="14"/>
  <c r="R19" i="14"/>
  <c r="J20" i="14"/>
  <c r="L20" i="14"/>
  <c r="N20" i="14"/>
  <c r="P20" i="14"/>
  <c r="R20" i="14"/>
  <c r="J21" i="14"/>
  <c r="L21" i="14"/>
  <c r="N21" i="14"/>
  <c r="P21" i="14"/>
  <c r="R21" i="14"/>
  <c r="J22" i="14"/>
  <c r="L22" i="14"/>
  <c r="N22" i="14"/>
  <c r="P22" i="14"/>
  <c r="R22" i="14"/>
  <c r="J23" i="14"/>
  <c r="L23" i="14"/>
  <c r="N23" i="14"/>
  <c r="P23" i="14"/>
  <c r="R23" i="14"/>
  <c r="J24" i="14"/>
  <c r="L24" i="14"/>
  <c r="N24" i="14"/>
  <c r="P24" i="14"/>
  <c r="R24" i="14"/>
  <c r="J25" i="14"/>
  <c r="L25" i="14"/>
  <c r="N25" i="14"/>
  <c r="P25" i="14"/>
  <c r="R25" i="14"/>
  <c r="J26" i="14"/>
  <c r="L26" i="14"/>
  <c r="N26" i="14"/>
  <c r="P26" i="14"/>
  <c r="R26" i="14"/>
  <c r="J27" i="14"/>
  <c r="L27" i="14"/>
  <c r="N27" i="14"/>
  <c r="P27" i="14"/>
  <c r="R27" i="14"/>
  <c r="J28" i="14"/>
  <c r="L28" i="14"/>
  <c r="N28" i="14"/>
  <c r="P28" i="14"/>
  <c r="R28" i="14"/>
  <c r="J30" i="14"/>
  <c r="L30" i="14"/>
  <c r="N30" i="14"/>
  <c r="P30" i="14"/>
  <c r="R30" i="14"/>
  <c r="J31" i="14"/>
  <c r="L31" i="14"/>
  <c r="N31" i="14"/>
  <c r="P31" i="14"/>
  <c r="R31" i="14"/>
  <c r="J32" i="14"/>
  <c r="L32" i="14"/>
  <c r="N32" i="14"/>
  <c r="P32" i="14"/>
  <c r="R32" i="14"/>
  <c r="J33" i="14"/>
  <c r="L33" i="14"/>
  <c r="N33" i="14"/>
  <c r="P33" i="14"/>
  <c r="R33" i="14"/>
  <c r="J34" i="14"/>
  <c r="L34" i="14"/>
  <c r="N34" i="14"/>
  <c r="P34" i="14"/>
  <c r="R34" i="14"/>
  <c r="J35" i="14"/>
  <c r="L35" i="14"/>
  <c r="N35" i="14"/>
  <c r="P35" i="14"/>
  <c r="R35" i="14"/>
  <c r="J36" i="14"/>
  <c r="L36" i="14"/>
  <c r="N36" i="14"/>
  <c r="P36" i="14"/>
  <c r="R36" i="14"/>
  <c r="J37" i="14"/>
  <c r="L37" i="14"/>
  <c r="N37" i="14"/>
  <c r="P37" i="14"/>
  <c r="R37" i="14"/>
  <c r="J38" i="14"/>
  <c r="L38" i="14"/>
  <c r="N38" i="14"/>
  <c r="P38" i="14"/>
  <c r="R38" i="14"/>
  <c r="J39" i="14"/>
  <c r="L39" i="14"/>
  <c r="N39" i="14"/>
  <c r="P39" i="14"/>
  <c r="R39" i="14"/>
  <c r="J40" i="14"/>
  <c r="L40" i="14"/>
  <c r="N40" i="14"/>
  <c r="P40" i="14"/>
  <c r="R40" i="14"/>
  <c r="J42" i="14"/>
  <c r="L42" i="14"/>
  <c r="N42" i="14"/>
  <c r="P42" i="14"/>
  <c r="R42" i="14"/>
  <c r="J43" i="14"/>
  <c r="L43" i="14"/>
  <c r="N43" i="14"/>
  <c r="P43" i="14"/>
  <c r="R43" i="14"/>
  <c r="J44" i="14"/>
  <c r="L44" i="14"/>
  <c r="N44" i="14"/>
  <c r="P44" i="14"/>
  <c r="R44" i="14"/>
  <c r="J45" i="14"/>
  <c r="L45" i="14"/>
  <c r="N45" i="14"/>
  <c r="P45" i="14"/>
  <c r="R45" i="14"/>
  <c r="J46" i="14"/>
  <c r="L46" i="14"/>
  <c r="N46" i="14"/>
  <c r="P46" i="14"/>
  <c r="R46" i="14"/>
  <c r="J47" i="14"/>
  <c r="L47" i="14"/>
  <c r="N47" i="14"/>
  <c r="P47" i="14"/>
  <c r="R47" i="14"/>
  <c r="J48" i="14"/>
  <c r="L48" i="14"/>
  <c r="N48" i="14"/>
  <c r="P48" i="14"/>
  <c r="R48" i="14"/>
  <c r="J49" i="14"/>
  <c r="L49" i="14"/>
  <c r="N49" i="14"/>
  <c r="P49" i="14"/>
  <c r="R49" i="14"/>
  <c r="J50" i="14"/>
  <c r="L50" i="14"/>
  <c r="N50" i="14"/>
  <c r="P50" i="14"/>
  <c r="R50" i="14"/>
  <c r="J51" i="14"/>
  <c r="L51" i="14"/>
  <c r="N51" i="14"/>
  <c r="P51" i="14"/>
  <c r="R51" i="14"/>
  <c r="J52" i="14"/>
  <c r="L52" i="14"/>
  <c r="N52" i="14"/>
  <c r="P52" i="14"/>
  <c r="R52" i="14"/>
  <c r="J53" i="14"/>
  <c r="L53" i="14"/>
  <c r="N53" i="14"/>
  <c r="P53" i="14"/>
  <c r="R53" i="14"/>
  <c r="J54" i="14"/>
  <c r="L54" i="14"/>
  <c r="N54" i="14"/>
  <c r="P54" i="14"/>
  <c r="R54" i="14"/>
  <c r="J55" i="14"/>
  <c r="L55" i="14"/>
  <c r="N55" i="14"/>
  <c r="P55" i="14"/>
  <c r="R55" i="14"/>
  <c r="J56" i="14"/>
  <c r="L56" i="14"/>
  <c r="N56" i="14"/>
  <c r="P56" i="14"/>
  <c r="R56" i="14"/>
  <c r="J57" i="14"/>
  <c r="L57" i="14"/>
  <c r="N57" i="14"/>
  <c r="P57" i="14"/>
  <c r="R57" i="14"/>
  <c r="J58" i="14"/>
  <c r="L58" i="14"/>
  <c r="N58" i="14"/>
  <c r="P58" i="14"/>
  <c r="R58" i="14"/>
  <c r="J59" i="14"/>
  <c r="L59" i="14"/>
  <c r="N59" i="14"/>
  <c r="P59" i="14"/>
  <c r="R59" i="14"/>
  <c r="J60" i="14"/>
  <c r="L60" i="14"/>
  <c r="N60" i="14"/>
  <c r="P60" i="14"/>
  <c r="R60" i="14"/>
  <c r="J61" i="14"/>
  <c r="L61" i="14"/>
  <c r="N61" i="14"/>
  <c r="P61" i="14"/>
  <c r="R61" i="14"/>
  <c r="J62" i="14"/>
  <c r="L62" i="14"/>
  <c r="N62" i="14"/>
  <c r="P62" i="14"/>
  <c r="R62" i="14"/>
  <c r="J63" i="14"/>
  <c r="L63" i="14"/>
  <c r="N63" i="14"/>
  <c r="P63" i="14"/>
  <c r="R63" i="14"/>
  <c r="J64" i="14"/>
  <c r="L64" i="14"/>
  <c r="N64" i="14"/>
  <c r="P64" i="14"/>
  <c r="R64" i="14"/>
  <c r="J65" i="14"/>
  <c r="L65" i="14"/>
  <c r="N65" i="14"/>
  <c r="P65" i="14"/>
  <c r="R65" i="14"/>
  <c r="J66" i="14"/>
  <c r="L66" i="14"/>
  <c r="N66" i="14"/>
  <c r="P66" i="14"/>
  <c r="R66" i="14"/>
  <c r="J67" i="14"/>
  <c r="L67" i="14"/>
  <c r="N67" i="14"/>
  <c r="P67" i="14"/>
  <c r="R67" i="14"/>
  <c r="J68" i="14"/>
  <c r="L68" i="14"/>
  <c r="N68" i="14"/>
  <c r="P68" i="14"/>
  <c r="R68" i="14"/>
  <c r="J69" i="14"/>
  <c r="L69" i="14"/>
  <c r="N69" i="14"/>
  <c r="P69" i="14"/>
  <c r="R69" i="14"/>
  <c r="J70" i="14"/>
  <c r="L70" i="14"/>
  <c r="N70" i="14"/>
  <c r="P70" i="14"/>
  <c r="R70" i="14"/>
  <c r="J71" i="14"/>
  <c r="L71" i="14"/>
  <c r="N71" i="14"/>
  <c r="P71" i="14"/>
  <c r="R71" i="14"/>
  <c r="J72" i="14"/>
  <c r="L72" i="14"/>
  <c r="N72" i="14"/>
  <c r="P72" i="14"/>
  <c r="R72" i="14"/>
  <c r="J73" i="14"/>
  <c r="L73" i="14"/>
  <c r="N73" i="14"/>
  <c r="P73" i="14"/>
  <c r="R73" i="14"/>
  <c r="J74" i="14"/>
  <c r="L74" i="14"/>
  <c r="N74" i="14"/>
  <c r="P74" i="14"/>
  <c r="R74" i="14"/>
  <c r="J76" i="14"/>
  <c r="L76" i="14"/>
  <c r="N76" i="14"/>
  <c r="P76" i="14"/>
  <c r="R76" i="14"/>
  <c r="J77" i="14"/>
  <c r="L77" i="14"/>
  <c r="N77" i="14"/>
  <c r="P77" i="14"/>
  <c r="R77" i="14"/>
  <c r="J78" i="14"/>
  <c r="L78" i="14"/>
  <c r="N78" i="14"/>
  <c r="P78" i="14"/>
  <c r="R78" i="14"/>
  <c r="J79" i="14"/>
  <c r="L79" i="14"/>
  <c r="N79" i="14"/>
  <c r="P79" i="14"/>
  <c r="R79" i="14"/>
  <c r="J80" i="14"/>
  <c r="L80" i="14"/>
  <c r="N80" i="14"/>
  <c r="P80" i="14"/>
  <c r="R80" i="14"/>
  <c r="J82" i="14"/>
  <c r="L82" i="14"/>
  <c r="N82" i="14"/>
  <c r="P82" i="14"/>
  <c r="R82" i="14"/>
  <c r="J83" i="14"/>
  <c r="L83" i="14"/>
  <c r="N83" i="14"/>
  <c r="P83" i="14"/>
  <c r="R83" i="14"/>
  <c r="J84" i="14"/>
  <c r="L84" i="14"/>
  <c r="N84" i="14"/>
  <c r="P84" i="14"/>
  <c r="R84" i="14"/>
  <c r="J85" i="14"/>
  <c r="L85" i="14"/>
  <c r="N85" i="14"/>
  <c r="P85" i="14"/>
  <c r="R85" i="14"/>
  <c r="J86" i="14"/>
  <c r="L86" i="14"/>
  <c r="N86" i="14"/>
  <c r="P86" i="14"/>
  <c r="R86" i="14"/>
  <c r="J87" i="14"/>
  <c r="L87" i="14"/>
  <c r="N87" i="14"/>
  <c r="P87" i="14"/>
  <c r="R87" i="14"/>
  <c r="J88" i="14"/>
  <c r="L88" i="14"/>
  <c r="N88" i="14"/>
  <c r="P88" i="14"/>
  <c r="R88" i="14"/>
  <c r="J89" i="14"/>
  <c r="L89" i="14"/>
  <c r="N89" i="14"/>
  <c r="P89" i="14"/>
  <c r="R89" i="14"/>
  <c r="J90" i="14"/>
  <c r="L90" i="14"/>
  <c r="N90" i="14"/>
  <c r="P90" i="14"/>
  <c r="R90" i="14"/>
  <c r="J91" i="14"/>
  <c r="L91" i="14"/>
  <c r="N91" i="14"/>
  <c r="P91" i="14"/>
  <c r="R91" i="14"/>
  <c r="J92" i="14"/>
  <c r="L92" i="14"/>
  <c r="N92" i="14"/>
  <c r="P92" i="14"/>
  <c r="R92" i="14"/>
  <c r="J93" i="14"/>
  <c r="L93" i="14"/>
  <c r="N93" i="14"/>
  <c r="P93" i="14"/>
  <c r="R93" i="14"/>
  <c r="J94" i="14"/>
  <c r="L94" i="14"/>
  <c r="N94" i="14"/>
  <c r="P94" i="14"/>
  <c r="R94" i="14"/>
  <c r="J95" i="14"/>
  <c r="L95" i="14"/>
  <c r="P95" i="14"/>
  <c r="R95" i="14"/>
  <c r="J96" i="14"/>
  <c r="L96" i="14"/>
  <c r="N96" i="14"/>
  <c r="P96" i="14"/>
  <c r="R96" i="14"/>
  <c r="J97" i="14"/>
  <c r="L97" i="14"/>
  <c r="N97" i="14"/>
  <c r="P97" i="14"/>
  <c r="R97" i="14"/>
  <c r="J98" i="14"/>
  <c r="L98" i="14"/>
  <c r="N98" i="14"/>
  <c r="P98" i="14"/>
  <c r="R98" i="14"/>
  <c r="J99" i="14"/>
  <c r="L99" i="14"/>
  <c r="N99" i="14"/>
  <c r="P99" i="14"/>
  <c r="R99" i="14"/>
  <c r="J100" i="14"/>
  <c r="L100" i="14"/>
  <c r="N100" i="14"/>
  <c r="P100" i="14"/>
  <c r="R100" i="14"/>
  <c r="J101" i="14"/>
  <c r="L101" i="14"/>
  <c r="N101" i="14"/>
  <c r="P101" i="14"/>
  <c r="R101" i="14"/>
  <c r="J102" i="14"/>
  <c r="L102" i="14"/>
  <c r="N102" i="14"/>
  <c r="P102" i="14"/>
  <c r="R102" i="14"/>
  <c r="J103" i="14"/>
  <c r="L103" i="14"/>
  <c r="N103" i="14"/>
  <c r="P103" i="14"/>
  <c r="R103" i="14"/>
  <c r="J105" i="14"/>
  <c r="L105" i="14"/>
  <c r="N105" i="14"/>
  <c r="P105" i="14"/>
  <c r="R105" i="14"/>
  <c r="J106" i="14"/>
  <c r="L106" i="14"/>
  <c r="N106" i="14"/>
  <c r="P106" i="14"/>
  <c r="R106" i="14"/>
  <c r="J107" i="14"/>
  <c r="L107" i="14"/>
  <c r="N107" i="14"/>
  <c r="P107" i="14"/>
  <c r="R107" i="14"/>
  <c r="J108" i="14"/>
  <c r="L108" i="14"/>
  <c r="N108" i="14"/>
  <c r="P108" i="14"/>
  <c r="R108" i="14"/>
  <c r="J109" i="14"/>
  <c r="L109" i="14"/>
  <c r="N109" i="14"/>
  <c r="P109" i="14"/>
  <c r="R109" i="14"/>
  <c r="J110" i="14"/>
  <c r="L110" i="14"/>
  <c r="N110" i="14"/>
  <c r="P110" i="14"/>
  <c r="R110" i="14"/>
  <c r="J111" i="14"/>
  <c r="L111" i="14"/>
  <c r="N111" i="14"/>
  <c r="P111" i="14"/>
  <c r="R111" i="14"/>
  <c r="J112" i="14"/>
  <c r="L112" i="14"/>
  <c r="N112" i="14"/>
  <c r="P112" i="14"/>
  <c r="R112" i="14"/>
  <c r="J113" i="14"/>
  <c r="L113" i="14"/>
  <c r="N113" i="14"/>
  <c r="P113" i="14"/>
  <c r="R113" i="14"/>
  <c r="J114" i="14"/>
  <c r="L114" i="14"/>
  <c r="N114" i="14"/>
  <c r="P114" i="14"/>
  <c r="R114" i="14"/>
  <c r="J115" i="14"/>
  <c r="L115" i="14"/>
  <c r="N115" i="14"/>
  <c r="P115" i="14"/>
  <c r="R115" i="14"/>
  <c r="J116" i="14"/>
  <c r="L116" i="14"/>
  <c r="N116" i="14"/>
  <c r="P116" i="14"/>
  <c r="R116" i="14"/>
  <c r="J117" i="14"/>
  <c r="L117" i="14"/>
  <c r="N117" i="14"/>
  <c r="P117" i="14"/>
  <c r="R117" i="14"/>
  <c r="J118" i="14"/>
  <c r="L118" i="14"/>
  <c r="N118" i="14"/>
  <c r="P118" i="14"/>
  <c r="R118" i="14"/>
  <c r="J119" i="14"/>
  <c r="L119" i="14"/>
  <c r="N119" i="14"/>
  <c r="P119" i="14"/>
  <c r="R119" i="14"/>
  <c r="J120" i="14"/>
  <c r="L120" i="14"/>
  <c r="N120" i="14"/>
  <c r="P120" i="14"/>
  <c r="R120" i="14"/>
  <c r="J121" i="14"/>
  <c r="L121" i="14"/>
  <c r="N121" i="14"/>
  <c r="P121" i="14"/>
  <c r="R121" i="14"/>
  <c r="J122" i="14"/>
  <c r="L122" i="14"/>
  <c r="N122" i="14"/>
  <c r="P122" i="14"/>
  <c r="R122" i="14"/>
  <c r="J123" i="14"/>
  <c r="L123" i="14"/>
  <c r="N123" i="14"/>
  <c r="P123" i="14"/>
  <c r="R123" i="14"/>
  <c r="J124" i="14"/>
  <c r="L124" i="14"/>
  <c r="N124" i="14"/>
  <c r="P124" i="14"/>
  <c r="R124" i="14"/>
  <c r="J125" i="14"/>
  <c r="L125" i="14"/>
  <c r="N125" i="14"/>
  <c r="P125" i="14"/>
  <c r="R125" i="14"/>
  <c r="J126" i="14"/>
  <c r="L126" i="14"/>
  <c r="N126" i="14"/>
  <c r="P126" i="14"/>
  <c r="R126" i="14"/>
  <c r="J127" i="14"/>
  <c r="L127" i="14"/>
  <c r="N127" i="14"/>
  <c r="P127" i="14"/>
  <c r="R127" i="14"/>
  <c r="J128" i="14"/>
  <c r="L128" i="14"/>
  <c r="N128" i="14"/>
  <c r="P128" i="14"/>
  <c r="R128" i="14"/>
  <c r="J129" i="14"/>
  <c r="L129" i="14"/>
  <c r="N129" i="14"/>
  <c r="P129" i="14"/>
  <c r="R129" i="14"/>
  <c r="J130" i="14"/>
  <c r="L130" i="14"/>
  <c r="N130" i="14"/>
  <c r="P130" i="14"/>
  <c r="R130" i="14"/>
  <c r="J131" i="14"/>
  <c r="L131" i="14"/>
  <c r="N131" i="14"/>
  <c r="P131" i="14"/>
  <c r="R131" i="14"/>
  <c r="J132" i="14"/>
  <c r="L132" i="14"/>
  <c r="N132" i="14"/>
  <c r="P132" i="14"/>
  <c r="R132" i="14"/>
  <c r="J133" i="14"/>
  <c r="L133" i="14"/>
  <c r="N133" i="14"/>
  <c r="P133" i="14"/>
  <c r="R133" i="14"/>
  <c r="J134" i="14"/>
  <c r="L134" i="14"/>
  <c r="N134" i="14"/>
  <c r="P134" i="14"/>
  <c r="R134" i="14"/>
  <c r="J135" i="14"/>
  <c r="L135" i="14"/>
  <c r="N135" i="14"/>
  <c r="P135" i="14"/>
  <c r="R135" i="14"/>
  <c r="J136" i="14"/>
  <c r="L136" i="14"/>
  <c r="N136" i="14"/>
  <c r="P136" i="14"/>
  <c r="R136" i="14"/>
  <c r="J137" i="14"/>
  <c r="L137" i="14"/>
  <c r="N137" i="14"/>
  <c r="P137" i="14"/>
  <c r="R137" i="14"/>
  <c r="J138" i="14"/>
  <c r="L138" i="14"/>
  <c r="N138" i="14"/>
  <c r="P138" i="14"/>
  <c r="R138" i="14"/>
  <c r="J139" i="14"/>
  <c r="L139" i="14"/>
  <c r="N139" i="14"/>
  <c r="P139" i="14"/>
  <c r="R139" i="14"/>
  <c r="J140" i="14"/>
  <c r="L140" i="14"/>
  <c r="N140" i="14"/>
  <c r="P140" i="14"/>
  <c r="R140" i="14"/>
  <c r="J141" i="14"/>
  <c r="L141" i="14"/>
  <c r="N141" i="14"/>
  <c r="P141" i="14"/>
  <c r="R141" i="14"/>
  <c r="J142" i="14"/>
  <c r="L142" i="14"/>
  <c r="N142" i="14"/>
  <c r="P142" i="14"/>
  <c r="R142" i="14"/>
  <c r="J143" i="14"/>
  <c r="L143" i="14"/>
  <c r="N143" i="14"/>
  <c r="P143" i="14"/>
  <c r="R143" i="14"/>
  <c r="J144" i="14"/>
  <c r="L144" i="14"/>
  <c r="N144" i="14"/>
  <c r="P144" i="14"/>
  <c r="R144" i="14"/>
  <c r="J145" i="14"/>
  <c r="L145" i="14"/>
  <c r="N145" i="14"/>
  <c r="P145" i="14"/>
  <c r="R145" i="14"/>
  <c r="J146" i="14"/>
  <c r="L146" i="14"/>
  <c r="N146" i="14"/>
  <c r="P146" i="14"/>
  <c r="R146" i="14"/>
  <c r="J147" i="14"/>
  <c r="L147" i="14"/>
  <c r="N147" i="14"/>
  <c r="P147" i="14"/>
  <c r="R147" i="14"/>
  <c r="J148" i="14"/>
  <c r="L148" i="14"/>
  <c r="N148" i="14"/>
  <c r="P148" i="14"/>
  <c r="R148" i="14"/>
  <c r="J149" i="14"/>
  <c r="L149" i="14"/>
  <c r="N149" i="14"/>
  <c r="P149" i="14"/>
  <c r="R149" i="14"/>
  <c r="J150" i="14"/>
  <c r="L150" i="14"/>
  <c r="N150" i="14"/>
  <c r="P150" i="14"/>
  <c r="R150" i="14"/>
  <c r="J151" i="14"/>
  <c r="L151" i="14"/>
  <c r="N151" i="14"/>
  <c r="P151" i="14"/>
  <c r="R151" i="14"/>
  <c r="J152" i="14"/>
  <c r="L152" i="14"/>
  <c r="N152" i="14"/>
  <c r="P152" i="14"/>
  <c r="R152" i="14"/>
  <c r="J153" i="14"/>
  <c r="L153" i="14"/>
  <c r="N153" i="14"/>
  <c r="P153" i="14"/>
  <c r="R153" i="14"/>
  <c r="J154" i="14"/>
  <c r="L154" i="14"/>
  <c r="N154" i="14"/>
  <c r="P154" i="14"/>
  <c r="R154" i="14"/>
  <c r="J155" i="14"/>
  <c r="L155" i="14"/>
  <c r="N155" i="14"/>
  <c r="P155" i="14"/>
  <c r="R155" i="14"/>
  <c r="J156" i="14"/>
  <c r="L156" i="14"/>
  <c r="N156" i="14"/>
  <c r="P156" i="14"/>
  <c r="R156" i="14"/>
  <c r="J157" i="14"/>
  <c r="L157" i="14"/>
  <c r="N157" i="14"/>
  <c r="P157" i="14"/>
  <c r="R157" i="14"/>
  <c r="J158" i="14"/>
  <c r="L158" i="14"/>
  <c r="N158" i="14"/>
  <c r="P158" i="14"/>
  <c r="R158" i="14"/>
  <c r="J159" i="14"/>
  <c r="L159" i="14"/>
  <c r="N159" i="14"/>
  <c r="P159" i="14"/>
  <c r="R159" i="14"/>
  <c r="J160" i="14"/>
  <c r="L160" i="14"/>
  <c r="N160" i="14"/>
  <c r="P160" i="14"/>
  <c r="R160" i="14"/>
  <c r="J161" i="14"/>
  <c r="L161" i="14"/>
  <c r="N161" i="14"/>
  <c r="P161" i="14"/>
  <c r="R161" i="14"/>
  <c r="J162" i="14"/>
  <c r="L162" i="14"/>
  <c r="N162" i="14"/>
  <c r="P162" i="14"/>
  <c r="R162" i="14"/>
  <c r="J163" i="14"/>
  <c r="L163" i="14"/>
  <c r="N163" i="14"/>
  <c r="P163" i="14"/>
  <c r="R163" i="14"/>
  <c r="J164" i="14"/>
  <c r="L164" i="14"/>
  <c r="N164" i="14"/>
  <c r="P164" i="14"/>
  <c r="R164" i="14"/>
  <c r="J165" i="14"/>
  <c r="L165" i="14"/>
  <c r="N165" i="14"/>
  <c r="P165" i="14"/>
  <c r="R165" i="14"/>
  <c r="J166" i="14"/>
  <c r="L166" i="14"/>
  <c r="N166" i="14"/>
  <c r="P166" i="14"/>
  <c r="R166" i="14"/>
  <c r="J167" i="14"/>
  <c r="L167" i="14"/>
  <c r="N167" i="14"/>
  <c r="P167" i="14"/>
  <c r="R167" i="14"/>
  <c r="J168" i="14"/>
  <c r="L168" i="14"/>
  <c r="N168" i="14"/>
  <c r="P168" i="14"/>
  <c r="R168" i="14"/>
  <c r="J169" i="14"/>
  <c r="L169" i="14"/>
  <c r="N169" i="14"/>
  <c r="P169" i="14"/>
  <c r="R169" i="14"/>
  <c r="J170" i="14"/>
  <c r="L170" i="14"/>
  <c r="N170" i="14"/>
  <c r="P170" i="14"/>
  <c r="R170" i="14"/>
  <c r="J171" i="14"/>
  <c r="L171" i="14"/>
  <c r="N171" i="14"/>
  <c r="P171" i="14"/>
  <c r="R171" i="14"/>
  <c r="J172" i="14"/>
  <c r="L172" i="14"/>
  <c r="N172" i="14"/>
  <c r="P172" i="14"/>
  <c r="R172" i="14"/>
  <c r="J173" i="14"/>
  <c r="L173" i="14"/>
  <c r="N173" i="14"/>
  <c r="P173" i="14"/>
  <c r="R173" i="14"/>
  <c r="J174" i="14"/>
  <c r="L174" i="14"/>
  <c r="N174" i="14"/>
  <c r="P174" i="14"/>
  <c r="R174" i="14"/>
  <c r="J175" i="14"/>
  <c r="L175" i="14"/>
  <c r="N175" i="14"/>
  <c r="P175" i="14"/>
  <c r="R175" i="14"/>
  <c r="J176" i="14"/>
  <c r="L176" i="14"/>
  <c r="N176" i="14"/>
  <c r="P176" i="14"/>
  <c r="R176" i="14"/>
  <c r="J177" i="14"/>
  <c r="L177" i="14"/>
  <c r="N177" i="14"/>
  <c r="P177" i="14"/>
  <c r="R177" i="14"/>
  <c r="J178" i="14"/>
  <c r="L178" i="14"/>
  <c r="N178" i="14"/>
  <c r="P178" i="14"/>
  <c r="R178" i="14"/>
  <c r="J179" i="14"/>
  <c r="L179" i="14"/>
  <c r="N179" i="14"/>
  <c r="P179" i="14"/>
  <c r="R179" i="14"/>
  <c r="J180" i="14"/>
  <c r="L180" i="14"/>
  <c r="N180" i="14"/>
  <c r="P180" i="14"/>
  <c r="R180" i="14"/>
  <c r="J181" i="14"/>
  <c r="L181" i="14"/>
  <c r="N181" i="14"/>
  <c r="P181" i="14"/>
  <c r="R181" i="14"/>
  <c r="J182" i="14"/>
  <c r="L182" i="14"/>
  <c r="N182" i="14"/>
  <c r="P182" i="14"/>
  <c r="R182" i="14"/>
  <c r="J183" i="14"/>
  <c r="L183" i="14"/>
  <c r="N183" i="14"/>
  <c r="P183" i="14"/>
  <c r="R183" i="14"/>
  <c r="J184" i="14"/>
  <c r="L184" i="14"/>
  <c r="N184" i="14"/>
  <c r="P184" i="14"/>
  <c r="R184" i="14"/>
  <c r="J185" i="14"/>
  <c r="L185" i="14"/>
  <c r="N185" i="14"/>
  <c r="P185" i="14"/>
  <c r="R185" i="14"/>
  <c r="J186" i="14"/>
  <c r="L186" i="14"/>
  <c r="N186" i="14"/>
  <c r="P186" i="14"/>
  <c r="R186" i="14"/>
  <c r="J188" i="14"/>
  <c r="L188" i="14"/>
  <c r="N188" i="14"/>
  <c r="P188" i="14"/>
  <c r="R188" i="14"/>
  <c r="J189" i="14"/>
  <c r="L189" i="14"/>
  <c r="N189" i="14"/>
  <c r="P189" i="14"/>
  <c r="R189" i="14"/>
  <c r="J190" i="14"/>
  <c r="L190" i="14"/>
  <c r="N190" i="14"/>
  <c r="P190" i="14"/>
  <c r="R190" i="14"/>
  <c r="J191" i="14"/>
  <c r="L191" i="14"/>
  <c r="N191" i="14"/>
  <c r="P191" i="14"/>
  <c r="R191" i="14"/>
  <c r="J192" i="14"/>
  <c r="L192" i="14"/>
  <c r="N192" i="14"/>
  <c r="P192" i="14"/>
  <c r="R192" i="14"/>
  <c r="J193" i="14"/>
  <c r="L193" i="14"/>
  <c r="N193" i="14"/>
  <c r="P193" i="14"/>
  <c r="R193" i="14"/>
  <c r="J194" i="14"/>
  <c r="L194" i="14"/>
  <c r="N194" i="14"/>
  <c r="P194" i="14"/>
  <c r="R194" i="14"/>
  <c r="J195" i="14"/>
  <c r="L195" i="14"/>
  <c r="N195" i="14"/>
  <c r="P195" i="14"/>
  <c r="R195" i="14"/>
  <c r="J196" i="14"/>
  <c r="L196" i="14"/>
  <c r="N196" i="14"/>
  <c r="P196" i="14"/>
  <c r="R196" i="14"/>
  <c r="J197" i="14"/>
  <c r="L197" i="14"/>
  <c r="N197" i="14"/>
  <c r="P197" i="14"/>
  <c r="R197" i="14"/>
  <c r="J198" i="14"/>
  <c r="L198" i="14"/>
  <c r="N198" i="14"/>
  <c r="P198" i="14"/>
  <c r="R198" i="14"/>
  <c r="J199" i="14"/>
  <c r="L199" i="14"/>
  <c r="N199" i="14"/>
  <c r="P199" i="14"/>
  <c r="R199" i="14"/>
  <c r="J200" i="14"/>
  <c r="L200" i="14"/>
  <c r="N200" i="14"/>
  <c r="P200" i="14"/>
  <c r="R200" i="14"/>
  <c r="J201" i="14"/>
  <c r="L201" i="14"/>
  <c r="N201" i="14"/>
  <c r="P201" i="14"/>
  <c r="R201" i="14"/>
  <c r="J202" i="14"/>
  <c r="L202" i="14"/>
  <c r="N202" i="14"/>
  <c r="P202" i="14"/>
  <c r="R202" i="14"/>
  <c r="J203" i="14"/>
  <c r="L203" i="14"/>
  <c r="N203" i="14"/>
  <c r="P203" i="14"/>
  <c r="R203" i="14"/>
  <c r="J204" i="14"/>
  <c r="L204" i="14"/>
  <c r="N204" i="14"/>
  <c r="P204" i="14"/>
  <c r="R204" i="14"/>
  <c r="J205" i="14"/>
  <c r="L205" i="14"/>
  <c r="N205" i="14"/>
  <c r="P205" i="14"/>
  <c r="R205" i="14"/>
  <c r="J206" i="14"/>
  <c r="L206" i="14"/>
  <c r="N206" i="14"/>
  <c r="P206" i="14"/>
  <c r="R206" i="14"/>
  <c r="J207" i="14"/>
  <c r="L207" i="14"/>
  <c r="N207" i="14"/>
  <c r="P207" i="14"/>
  <c r="R207" i="14"/>
  <c r="J208" i="14"/>
  <c r="L208" i="14"/>
  <c r="N208" i="14"/>
  <c r="P208" i="14"/>
  <c r="R208" i="14"/>
  <c r="J209" i="14"/>
  <c r="L209" i="14"/>
  <c r="N209" i="14"/>
  <c r="P209" i="14"/>
  <c r="R209" i="14"/>
  <c r="J210" i="14"/>
  <c r="L210" i="14"/>
  <c r="N210" i="14"/>
  <c r="P210" i="14"/>
  <c r="R210" i="14"/>
  <c r="J211" i="14"/>
  <c r="L211" i="14"/>
  <c r="N211" i="14"/>
  <c r="P211" i="14"/>
  <c r="R211" i="14"/>
  <c r="J212" i="14"/>
  <c r="L212" i="14"/>
  <c r="N212" i="14"/>
  <c r="P212" i="14"/>
  <c r="R212" i="14"/>
  <c r="J213" i="14"/>
  <c r="L213" i="14"/>
  <c r="N213" i="14"/>
  <c r="P213" i="14"/>
  <c r="R213" i="14"/>
  <c r="J214" i="14"/>
  <c r="L214" i="14"/>
  <c r="N214" i="14"/>
  <c r="P214" i="14"/>
  <c r="R214" i="14"/>
  <c r="J215" i="14"/>
  <c r="L215" i="14"/>
  <c r="N215" i="14"/>
  <c r="P215" i="14"/>
  <c r="R215" i="14"/>
  <c r="J216" i="14"/>
  <c r="L216" i="14"/>
  <c r="N216" i="14"/>
  <c r="P216" i="14"/>
  <c r="R216" i="14"/>
  <c r="J217" i="14"/>
  <c r="L217" i="14"/>
  <c r="N217" i="14"/>
  <c r="P217" i="14"/>
  <c r="R217" i="14"/>
  <c r="J218" i="14"/>
  <c r="L218" i="14"/>
  <c r="N218" i="14"/>
  <c r="P218" i="14"/>
  <c r="R218" i="14"/>
  <c r="J219" i="14"/>
  <c r="L219" i="14"/>
  <c r="N219" i="14"/>
  <c r="P219" i="14"/>
  <c r="R219" i="14"/>
  <c r="J220" i="14"/>
  <c r="L220" i="14"/>
  <c r="N220" i="14"/>
  <c r="P220" i="14"/>
  <c r="R220" i="14"/>
  <c r="J221" i="14"/>
  <c r="L221" i="14"/>
  <c r="N221" i="14"/>
  <c r="P221" i="14"/>
  <c r="R221" i="14"/>
  <c r="J222" i="14"/>
  <c r="L222" i="14"/>
  <c r="N222" i="14"/>
  <c r="P222" i="14"/>
  <c r="R222" i="14"/>
  <c r="J223" i="14"/>
  <c r="L223" i="14"/>
  <c r="N223" i="14"/>
  <c r="P223" i="14"/>
  <c r="R223" i="14"/>
  <c r="J224" i="14"/>
  <c r="L224" i="14"/>
  <c r="N224" i="14"/>
  <c r="P224" i="14"/>
  <c r="R224" i="14"/>
  <c r="J225" i="14"/>
  <c r="L225" i="14"/>
  <c r="N225" i="14"/>
  <c r="P225" i="14"/>
  <c r="R225" i="14"/>
  <c r="J226" i="14"/>
  <c r="L226" i="14"/>
  <c r="N226" i="14"/>
  <c r="P226" i="14"/>
  <c r="R226" i="14"/>
  <c r="J227" i="14"/>
  <c r="L227" i="14"/>
  <c r="N227" i="14"/>
  <c r="P227" i="14"/>
  <c r="R227" i="14"/>
  <c r="J228" i="14"/>
  <c r="L228" i="14"/>
  <c r="N228" i="14"/>
  <c r="P228" i="14"/>
  <c r="R228" i="14"/>
  <c r="J229" i="14"/>
  <c r="L229" i="14"/>
  <c r="N229" i="14"/>
  <c r="P229" i="14"/>
  <c r="R229" i="14"/>
  <c r="J230" i="14"/>
  <c r="L230" i="14"/>
  <c r="N230" i="14"/>
  <c r="P230" i="14"/>
  <c r="R230" i="14"/>
  <c r="J231" i="14"/>
  <c r="L231" i="14"/>
  <c r="N231" i="14"/>
  <c r="P231" i="14"/>
  <c r="R231" i="14"/>
  <c r="J232" i="14"/>
  <c r="L232" i="14"/>
  <c r="N232" i="14"/>
  <c r="P232" i="14"/>
  <c r="R232" i="14"/>
  <c r="J233" i="14"/>
  <c r="L233" i="14"/>
  <c r="N233" i="14"/>
  <c r="P233" i="14"/>
  <c r="R233" i="14"/>
  <c r="J234" i="14"/>
  <c r="L234" i="14"/>
  <c r="N234" i="14"/>
  <c r="P234" i="14"/>
  <c r="R234" i="14"/>
  <c r="J235" i="14"/>
  <c r="L235" i="14"/>
  <c r="N235" i="14"/>
  <c r="P235" i="14"/>
  <c r="R235" i="14"/>
  <c r="J236" i="14"/>
  <c r="L236" i="14"/>
  <c r="N236" i="14"/>
  <c r="P236" i="14"/>
  <c r="R236" i="14"/>
  <c r="J237" i="14"/>
  <c r="L237" i="14"/>
  <c r="N237" i="14"/>
  <c r="P237" i="14"/>
  <c r="R237" i="14"/>
  <c r="J238" i="14"/>
  <c r="L238" i="14"/>
  <c r="N238" i="14"/>
  <c r="P238" i="14"/>
  <c r="R238" i="14"/>
  <c r="J239" i="14"/>
  <c r="L239" i="14"/>
  <c r="N239" i="14"/>
  <c r="P239" i="14"/>
  <c r="R239" i="14"/>
  <c r="J240" i="14"/>
  <c r="L240" i="14"/>
  <c r="N240" i="14"/>
  <c r="P240" i="14"/>
  <c r="R240" i="14"/>
  <c r="J241" i="14"/>
  <c r="L241" i="14"/>
  <c r="N241" i="14"/>
  <c r="P241" i="14"/>
  <c r="R241" i="14"/>
  <c r="J242" i="14"/>
  <c r="L242" i="14"/>
  <c r="N242" i="14"/>
  <c r="P242" i="14"/>
  <c r="R242" i="14"/>
  <c r="J243" i="14"/>
  <c r="L243" i="14"/>
  <c r="N243" i="14"/>
  <c r="P243" i="14"/>
  <c r="R243" i="14"/>
  <c r="J244" i="14"/>
  <c r="L244" i="14"/>
  <c r="N244" i="14"/>
  <c r="P244" i="14"/>
  <c r="R244" i="14"/>
  <c r="J245" i="14"/>
  <c r="L245" i="14"/>
  <c r="N245" i="14"/>
  <c r="P245" i="14"/>
  <c r="R245" i="14"/>
  <c r="J246" i="14"/>
  <c r="L246" i="14"/>
  <c r="N246" i="14"/>
  <c r="P246" i="14"/>
  <c r="R246" i="14"/>
  <c r="J247" i="14"/>
  <c r="L247" i="14"/>
  <c r="N247" i="14"/>
  <c r="P247" i="14"/>
  <c r="R247" i="14"/>
  <c r="J248" i="14"/>
  <c r="L248" i="14"/>
  <c r="N248" i="14"/>
  <c r="P248" i="14"/>
  <c r="R248" i="14"/>
  <c r="J249" i="14"/>
  <c r="L249" i="14"/>
  <c r="N249" i="14"/>
  <c r="P249" i="14"/>
  <c r="R249" i="14"/>
  <c r="J250" i="14"/>
  <c r="L250" i="14"/>
  <c r="N250" i="14"/>
  <c r="P250" i="14"/>
  <c r="R250" i="14"/>
  <c r="J251" i="14"/>
  <c r="L251" i="14"/>
  <c r="N251" i="14"/>
  <c r="P251" i="14"/>
  <c r="R251" i="14"/>
  <c r="J252" i="14"/>
  <c r="L252" i="14"/>
  <c r="N252" i="14"/>
  <c r="P252" i="14"/>
  <c r="R252" i="14"/>
  <c r="J253" i="14"/>
  <c r="L253" i="14"/>
  <c r="N253" i="14"/>
  <c r="P253" i="14"/>
  <c r="R253" i="14"/>
  <c r="J254" i="14"/>
  <c r="L254" i="14"/>
  <c r="N254" i="14"/>
  <c r="P254" i="14"/>
  <c r="R254" i="14"/>
  <c r="J255" i="14"/>
  <c r="L255" i="14"/>
  <c r="N255" i="14"/>
  <c r="P255" i="14"/>
  <c r="R255" i="14"/>
  <c r="J256" i="14"/>
  <c r="L256" i="14"/>
  <c r="N256" i="14"/>
  <c r="P256" i="14"/>
  <c r="R256" i="14"/>
  <c r="J257" i="14"/>
  <c r="L257" i="14"/>
  <c r="N257" i="14"/>
  <c r="P257" i="14"/>
  <c r="R257" i="14"/>
  <c r="J258" i="14"/>
  <c r="L258" i="14"/>
  <c r="N258" i="14"/>
  <c r="P258" i="14"/>
  <c r="R258" i="14"/>
  <c r="J259" i="14"/>
  <c r="L259" i="14"/>
  <c r="N259" i="14"/>
  <c r="P259" i="14"/>
  <c r="R259" i="14"/>
  <c r="J260" i="14"/>
  <c r="L260" i="14"/>
  <c r="N260" i="14"/>
  <c r="P260" i="14"/>
  <c r="R260" i="14"/>
  <c r="J261" i="14"/>
  <c r="L261" i="14"/>
  <c r="N261" i="14"/>
  <c r="P261" i="14"/>
  <c r="R261" i="14"/>
  <c r="J262" i="14"/>
  <c r="L262" i="14"/>
  <c r="N262" i="14"/>
  <c r="P262" i="14"/>
  <c r="R262" i="14"/>
  <c r="J263" i="14"/>
  <c r="L263" i="14"/>
  <c r="N263" i="14"/>
  <c r="P263" i="14"/>
  <c r="R263" i="14"/>
  <c r="J264" i="14"/>
  <c r="L264" i="14"/>
  <c r="N264" i="14"/>
  <c r="P264" i="14"/>
  <c r="R264" i="14"/>
  <c r="J265" i="14"/>
  <c r="L265" i="14"/>
  <c r="N265" i="14"/>
  <c r="P265" i="14"/>
  <c r="R265" i="14"/>
  <c r="J266" i="14"/>
  <c r="L266" i="14"/>
  <c r="N266" i="14"/>
  <c r="P266" i="14"/>
  <c r="R266" i="14"/>
  <c r="J267" i="14"/>
  <c r="L267" i="14"/>
  <c r="N267" i="14"/>
  <c r="P267" i="14"/>
  <c r="R267" i="14"/>
  <c r="J268" i="14"/>
  <c r="L268" i="14"/>
  <c r="N268" i="14"/>
  <c r="P268" i="14"/>
  <c r="R268" i="14"/>
  <c r="J269" i="14"/>
  <c r="L269" i="14"/>
  <c r="N269" i="14"/>
  <c r="P269" i="14"/>
  <c r="R269" i="14"/>
  <c r="J270" i="14"/>
  <c r="L270" i="14"/>
  <c r="N270" i="14"/>
  <c r="P270" i="14"/>
  <c r="R270" i="14"/>
  <c r="J271" i="14"/>
  <c r="L271" i="14"/>
  <c r="N271" i="14"/>
  <c r="P271" i="14"/>
  <c r="R271" i="14"/>
  <c r="J272" i="14"/>
  <c r="L272" i="14"/>
  <c r="N272" i="14"/>
  <c r="P272" i="14"/>
  <c r="R272" i="14"/>
  <c r="J273" i="14"/>
  <c r="L273" i="14"/>
  <c r="N273" i="14"/>
  <c r="P273" i="14"/>
  <c r="R273" i="14"/>
  <c r="J274" i="14"/>
  <c r="L274" i="14"/>
  <c r="N274" i="14"/>
  <c r="P274" i="14"/>
  <c r="R274" i="14"/>
  <c r="J275" i="14"/>
  <c r="L275" i="14"/>
  <c r="N275" i="14"/>
  <c r="P275" i="14"/>
  <c r="R275" i="14"/>
  <c r="J276" i="14"/>
  <c r="L276" i="14"/>
  <c r="N276" i="14"/>
  <c r="P276" i="14"/>
  <c r="R276" i="14"/>
  <c r="J277" i="14"/>
  <c r="L277" i="14"/>
  <c r="N277" i="14"/>
  <c r="P277" i="14"/>
  <c r="R277" i="14"/>
  <c r="J278" i="14"/>
  <c r="L278" i="14"/>
  <c r="N278" i="14"/>
  <c r="P278" i="14"/>
  <c r="R278" i="14"/>
  <c r="J279" i="14"/>
  <c r="L279" i="14"/>
  <c r="N279" i="14"/>
  <c r="P279" i="14"/>
  <c r="R279" i="14"/>
  <c r="J280" i="14"/>
  <c r="L280" i="14"/>
  <c r="N280" i="14"/>
  <c r="P280" i="14"/>
  <c r="R280" i="14"/>
  <c r="J281" i="14"/>
  <c r="L281" i="14"/>
  <c r="N281" i="14"/>
  <c r="P281" i="14"/>
  <c r="R281" i="14"/>
  <c r="J282" i="14"/>
  <c r="L282" i="14"/>
  <c r="N282" i="14"/>
  <c r="P282" i="14"/>
  <c r="R282" i="14"/>
  <c r="J283" i="14"/>
  <c r="L283" i="14"/>
  <c r="N283" i="14"/>
  <c r="P283" i="14"/>
  <c r="R283" i="14"/>
  <c r="J284" i="14"/>
  <c r="L284" i="14"/>
  <c r="N284" i="14"/>
  <c r="P284" i="14"/>
  <c r="R284" i="14"/>
  <c r="J285" i="14"/>
  <c r="L285" i="14"/>
  <c r="N285" i="14"/>
  <c r="P285" i="14"/>
  <c r="R285" i="14"/>
  <c r="J286" i="14"/>
  <c r="L286" i="14"/>
  <c r="N286" i="14"/>
  <c r="P286" i="14"/>
  <c r="R286" i="14"/>
  <c r="J287" i="14"/>
  <c r="L287" i="14"/>
  <c r="N287" i="14"/>
  <c r="P287" i="14"/>
  <c r="R287" i="14"/>
  <c r="J288" i="14"/>
  <c r="L288" i="14"/>
  <c r="N288" i="14"/>
  <c r="P288" i="14"/>
  <c r="R288" i="14"/>
  <c r="J289" i="14"/>
  <c r="L289" i="14"/>
  <c r="N289" i="14"/>
  <c r="P289" i="14"/>
  <c r="R289" i="14"/>
  <c r="J290" i="14"/>
  <c r="L290" i="14"/>
  <c r="N290" i="14"/>
  <c r="P290" i="14"/>
  <c r="R290" i="14"/>
  <c r="J291" i="14"/>
  <c r="L291" i="14"/>
  <c r="N291" i="14"/>
  <c r="P291" i="14"/>
  <c r="R291" i="14"/>
  <c r="J292" i="14"/>
  <c r="L292" i="14"/>
  <c r="N292" i="14"/>
  <c r="P292" i="14"/>
  <c r="R292" i="14"/>
  <c r="J293" i="14"/>
  <c r="L293" i="14"/>
  <c r="N293" i="14"/>
  <c r="P293" i="14"/>
  <c r="R293" i="14"/>
  <c r="J294" i="14"/>
  <c r="L294" i="14"/>
  <c r="N294" i="14"/>
  <c r="P294" i="14"/>
  <c r="R294" i="14"/>
  <c r="J295" i="14"/>
  <c r="L295" i="14"/>
  <c r="N295" i="14"/>
  <c r="P295" i="14"/>
  <c r="R295" i="14"/>
  <c r="J296" i="14"/>
  <c r="L296" i="14"/>
  <c r="N296" i="14"/>
  <c r="P296" i="14"/>
  <c r="R296" i="14"/>
  <c r="J297" i="14"/>
  <c r="L297" i="14"/>
  <c r="N297" i="14"/>
  <c r="P297" i="14"/>
  <c r="R297" i="14"/>
  <c r="J298" i="14"/>
  <c r="L298" i="14"/>
  <c r="N298" i="14"/>
  <c r="P298" i="14"/>
  <c r="R298" i="14"/>
  <c r="J299" i="14"/>
  <c r="L299" i="14"/>
  <c r="N299" i="14"/>
  <c r="P299" i="14"/>
  <c r="R299" i="14"/>
  <c r="J300" i="14"/>
  <c r="L300" i="14"/>
  <c r="N300" i="14"/>
  <c r="P300" i="14"/>
  <c r="R300" i="14"/>
  <c r="J301" i="14"/>
  <c r="L301" i="14"/>
  <c r="N301" i="14"/>
  <c r="P301" i="14"/>
  <c r="R301" i="14"/>
  <c r="J302" i="14"/>
  <c r="L302" i="14"/>
  <c r="N302" i="14"/>
  <c r="P302" i="14"/>
  <c r="R302" i="14"/>
  <c r="J303" i="14"/>
  <c r="L303" i="14"/>
  <c r="N303" i="14"/>
  <c r="P303" i="14"/>
  <c r="R303" i="14"/>
  <c r="J304" i="14"/>
  <c r="L304" i="14"/>
  <c r="N304" i="14"/>
  <c r="P304" i="14"/>
  <c r="R304" i="14"/>
  <c r="J305" i="14"/>
  <c r="L305" i="14"/>
  <c r="N305" i="14"/>
  <c r="P305" i="14"/>
  <c r="R305" i="14"/>
  <c r="J306" i="14"/>
  <c r="L306" i="14"/>
  <c r="N306" i="14"/>
  <c r="P306" i="14"/>
  <c r="R306" i="14"/>
  <c r="J307" i="14"/>
  <c r="L307" i="14"/>
  <c r="N307" i="14"/>
  <c r="P307" i="14"/>
  <c r="R307" i="14"/>
  <c r="J308" i="14"/>
  <c r="L308" i="14"/>
  <c r="N308" i="14"/>
  <c r="P308" i="14"/>
  <c r="R308" i="14"/>
  <c r="J309" i="14"/>
  <c r="L309" i="14"/>
  <c r="N309" i="14"/>
  <c r="P309" i="14"/>
  <c r="R309" i="14"/>
  <c r="J310" i="14"/>
  <c r="L310" i="14"/>
  <c r="N310" i="14"/>
  <c r="P310" i="14"/>
  <c r="R310" i="14"/>
  <c r="J311" i="14"/>
  <c r="L311" i="14"/>
  <c r="N311" i="14"/>
  <c r="P311" i="14"/>
  <c r="R311" i="14"/>
  <c r="J312" i="14"/>
  <c r="L312" i="14"/>
  <c r="N312" i="14"/>
  <c r="P312" i="14"/>
  <c r="R312" i="14"/>
  <c r="J313" i="14"/>
  <c r="L313" i="14"/>
  <c r="N313" i="14"/>
  <c r="P313" i="14"/>
  <c r="R313" i="14"/>
  <c r="J314" i="14"/>
  <c r="L314" i="14"/>
  <c r="N314" i="14"/>
  <c r="P314" i="14"/>
  <c r="R314" i="14"/>
  <c r="J315" i="14"/>
  <c r="L315" i="14"/>
  <c r="N315" i="14"/>
  <c r="P315" i="14"/>
  <c r="R315" i="14"/>
  <c r="J316" i="14"/>
  <c r="L316" i="14"/>
  <c r="N316" i="14"/>
  <c r="P316" i="14"/>
  <c r="R316" i="14"/>
  <c r="J317" i="14"/>
  <c r="L317" i="14"/>
  <c r="N317" i="14"/>
  <c r="P317" i="14"/>
  <c r="R317" i="14"/>
  <c r="J318" i="14"/>
  <c r="L318" i="14"/>
  <c r="N318" i="14"/>
  <c r="P318" i="14"/>
  <c r="R318" i="14"/>
  <c r="J319" i="14"/>
  <c r="L319" i="14"/>
  <c r="N319" i="14"/>
  <c r="P319" i="14"/>
  <c r="R319" i="14"/>
  <c r="J320" i="14"/>
  <c r="L320" i="14"/>
  <c r="N320" i="14"/>
  <c r="P320" i="14"/>
  <c r="R320" i="14"/>
  <c r="J321" i="14"/>
  <c r="L321" i="14"/>
  <c r="N321" i="14"/>
  <c r="P321" i="14"/>
  <c r="R321" i="14"/>
  <c r="J322" i="14"/>
  <c r="L322" i="14"/>
  <c r="N322" i="14"/>
  <c r="P322" i="14"/>
  <c r="R322" i="14"/>
  <c r="J323" i="14"/>
  <c r="L323" i="14"/>
  <c r="N323" i="14"/>
  <c r="P323" i="14"/>
  <c r="R323" i="14"/>
  <c r="J324" i="14"/>
  <c r="L324" i="14"/>
  <c r="N324" i="14"/>
  <c r="P324" i="14"/>
  <c r="R324" i="14"/>
  <c r="J325" i="14"/>
  <c r="L325" i="14"/>
  <c r="N325" i="14"/>
  <c r="P325" i="14"/>
  <c r="R325" i="14"/>
  <c r="J326" i="14"/>
  <c r="L326" i="14"/>
  <c r="N326" i="14"/>
  <c r="P326" i="14"/>
  <c r="R326" i="14"/>
  <c r="J327" i="14"/>
  <c r="L327" i="14"/>
  <c r="N327" i="14"/>
  <c r="P327" i="14"/>
  <c r="R327" i="14"/>
  <c r="J328" i="14"/>
  <c r="L328" i="14"/>
  <c r="N328" i="14"/>
  <c r="P328" i="14"/>
  <c r="R328" i="14"/>
  <c r="J329" i="14"/>
  <c r="L329" i="14"/>
  <c r="N329" i="14"/>
  <c r="P329" i="14"/>
  <c r="R329" i="14"/>
  <c r="J330" i="14"/>
  <c r="L330" i="14"/>
  <c r="N330" i="14"/>
  <c r="P330" i="14"/>
  <c r="R330" i="14"/>
  <c r="J331" i="14"/>
  <c r="L331" i="14"/>
  <c r="N331" i="14"/>
  <c r="P331" i="14"/>
  <c r="R331" i="14"/>
  <c r="J332" i="14"/>
  <c r="L332" i="14"/>
  <c r="N332" i="14"/>
  <c r="P332" i="14"/>
  <c r="R332" i="14"/>
  <c r="J333" i="14"/>
  <c r="L333" i="14"/>
  <c r="N333" i="14"/>
  <c r="P333" i="14"/>
  <c r="R333" i="14"/>
  <c r="J334" i="14"/>
  <c r="L334" i="14"/>
  <c r="N334" i="14"/>
  <c r="P334" i="14"/>
  <c r="R334" i="14"/>
  <c r="J335" i="14"/>
  <c r="L335" i="14"/>
  <c r="N335" i="14"/>
  <c r="P335" i="14"/>
  <c r="R335" i="14"/>
  <c r="J336" i="14"/>
  <c r="L336" i="14"/>
  <c r="N336" i="14"/>
  <c r="P336" i="14"/>
  <c r="R336" i="14"/>
  <c r="J337" i="14"/>
  <c r="L337" i="14"/>
  <c r="N337" i="14"/>
  <c r="P337" i="14"/>
  <c r="R337" i="14"/>
  <c r="J338" i="14"/>
  <c r="L338" i="14"/>
  <c r="N338" i="14"/>
  <c r="P338" i="14"/>
  <c r="R338" i="14"/>
  <c r="J339" i="14"/>
  <c r="L339" i="14"/>
  <c r="N339" i="14"/>
  <c r="P339" i="14"/>
  <c r="R339" i="14"/>
  <c r="J340" i="14"/>
  <c r="L340" i="14"/>
  <c r="N340" i="14"/>
  <c r="P340" i="14"/>
  <c r="R340" i="14"/>
  <c r="J341" i="14"/>
  <c r="L341" i="14"/>
  <c r="N341" i="14"/>
  <c r="P341" i="14"/>
  <c r="R341" i="14"/>
  <c r="J342" i="14"/>
  <c r="L342" i="14"/>
  <c r="N342" i="14"/>
  <c r="P342" i="14"/>
  <c r="R342" i="14"/>
  <c r="J343" i="14"/>
  <c r="L343" i="14"/>
  <c r="N343" i="14"/>
  <c r="P343" i="14"/>
  <c r="R343" i="14"/>
  <c r="J344" i="14"/>
  <c r="L344" i="14"/>
  <c r="N344" i="14"/>
  <c r="P344" i="14"/>
  <c r="R344" i="14"/>
  <c r="J345" i="14"/>
  <c r="L345" i="14"/>
  <c r="N345" i="14"/>
  <c r="P345" i="14"/>
  <c r="R345" i="14"/>
  <c r="J346" i="14"/>
  <c r="L346" i="14"/>
  <c r="N346" i="14"/>
  <c r="P346" i="14"/>
  <c r="R346" i="14"/>
  <c r="J347" i="14"/>
  <c r="L347" i="14"/>
  <c r="N347" i="14"/>
  <c r="P347" i="14"/>
  <c r="R347" i="14"/>
  <c r="J348" i="14"/>
  <c r="L348" i="14"/>
  <c r="N348" i="14"/>
  <c r="P348" i="14"/>
  <c r="R348" i="14"/>
  <c r="J349" i="14"/>
  <c r="L349" i="14"/>
  <c r="N349" i="14"/>
  <c r="P349" i="14"/>
  <c r="R349" i="14"/>
  <c r="J350" i="14"/>
  <c r="L350" i="14"/>
  <c r="N350" i="14"/>
  <c r="P350" i="14"/>
  <c r="R350" i="14"/>
  <c r="J351" i="14"/>
  <c r="L351" i="14"/>
  <c r="N351" i="14"/>
  <c r="P351" i="14"/>
  <c r="R351" i="14"/>
  <c r="J352" i="14"/>
  <c r="L352" i="14"/>
  <c r="N352" i="14"/>
  <c r="P352" i="14"/>
  <c r="R352" i="14"/>
  <c r="J353" i="14"/>
  <c r="L353" i="14"/>
  <c r="N353" i="14"/>
  <c r="P353" i="14"/>
  <c r="R353" i="14"/>
  <c r="J354" i="14"/>
  <c r="L354" i="14"/>
  <c r="N354" i="14"/>
  <c r="P354" i="14"/>
  <c r="R354" i="14"/>
  <c r="J355" i="14"/>
  <c r="L355" i="14"/>
  <c r="N355" i="14"/>
  <c r="P355" i="14"/>
  <c r="R355" i="14"/>
  <c r="J356" i="14"/>
  <c r="L356" i="14"/>
  <c r="N356" i="14"/>
  <c r="P356" i="14"/>
  <c r="R356" i="14"/>
  <c r="J357" i="14"/>
  <c r="L357" i="14"/>
  <c r="N357" i="14"/>
  <c r="P357" i="14"/>
  <c r="R357" i="14"/>
  <c r="J358" i="14"/>
  <c r="L358" i="14"/>
  <c r="N358" i="14"/>
  <c r="P358" i="14"/>
  <c r="R358" i="14"/>
  <c r="J359" i="14"/>
  <c r="L359" i="14"/>
  <c r="N359" i="14"/>
  <c r="P359" i="14"/>
  <c r="R359" i="14"/>
  <c r="J360" i="14"/>
  <c r="L360" i="14"/>
  <c r="N360" i="14"/>
  <c r="P360" i="14"/>
  <c r="R360" i="14"/>
  <c r="J361" i="14"/>
  <c r="L361" i="14"/>
  <c r="N361" i="14"/>
  <c r="P361" i="14"/>
  <c r="R361" i="14"/>
  <c r="J362" i="14"/>
  <c r="L362" i="14"/>
  <c r="N362" i="14"/>
  <c r="P362" i="14"/>
  <c r="R362" i="14"/>
  <c r="J363" i="14"/>
  <c r="L363" i="14"/>
  <c r="N363" i="14"/>
  <c r="P363" i="14"/>
  <c r="R363" i="14"/>
  <c r="J364" i="14"/>
  <c r="L364" i="14"/>
  <c r="N364" i="14"/>
  <c r="P364" i="14"/>
  <c r="R364" i="14"/>
  <c r="J365" i="14"/>
  <c r="L365" i="14"/>
  <c r="N365" i="14"/>
  <c r="P365" i="14"/>
  <c r="R365" i="14"/>
  <c r="J366" i="14"/>
  <c r="L366" i="14"/>
  <c r="N366" i="14"/>
  <c r="P366" i="14"/>
  <c r="R366" i="14"/>
  <c r="J367" i="14"/>
  <c r="L367" i="14"/>
  <c r="N367" i="14"/>
  <c r="P367" i="14"/>
  <c r="R367" i="14"/>
  <c r="J368" i="14"/>
  <c r="L368" i="14"/>
  <c r="N368" i="14"/>
  <c r="P368" i="14"/>
  <c r="R368" i="14"/>
  <c r="J369" i="14"/>
  <c r="L369" i="14"/>
  <c r="N369" i="14"/>
  <c r="P369" i="14"/>
  <c r="R369" i="14"/>
  <c r="J370" i="14"/>
  <c r="L370" i="14"/>
  <c r="N370" i="14"/>
  <c r="P370" i="14"/>
  <c r="R370" i="14"/>
  <c r="J371" i="14"/>
  <c r="L371" i="14"/>
  <c r="N371" i="14"/>
  <c r="P371" i="14"/>
  <c r="R371" i="14"/>
  <c r="J372" i="14"/>
  <c r="L372" i="14"/>
  <c r="N372" i="14"/>
  <c r="P372" i="14"/>
  <c r="R372" i="14"/>
  <c r="J373" i="14"/>
  <c r="L373" i="14"/>
  <c r="N373" i="14"/>
  <c r="P373" i="14"/>
  <c r="R373" i="14"/>
  <c r="J374" i="14"/>
  <c r="L374" i="14"/>
  <c r="N374" i="14"/>
  <c r="P374" i="14"/>
  <c r="R374" i="14"/>
  <c r="J375" i="14"/>
  <c r="L375" i="14"/>
  <c r="N375" i="14"/>
  <c r="P375" i="14"/>
  <c r="R375" i="14"/>
  <c r="J376" i="14"/>
  <c r="L376" i="14"/>
  <c r="N376" i="14"/>
  <c r="P376" i="14"/>
  <c r="R376" i="14"/>
  <c r="J377" i="14"/>
  <c r="L377" i="14"/>
  <c r="N377" i="14"/>
  <c r="P377" i="14"/>
  <c r="R377" i="14"/>
  <c r="J378" i="14"/>
  <c r="L378" i="14"/>
  <c r="N378" i="14"/>
  <c r="P378" i="14"/>
  <c r="R378" i="14"/>
  <c r="J379" i="14"/>
  <c r="L379" i="14"/>
  <c r="N379" i="14"/>
  <c r="P379" i="14"/>
  <c r="R379" i="14"/>
  <c r="J380" i="14"/>
  <c r="L380" i="14"/>
  <c r="N380" i="14"/>
  <c r="P380" i="14"/>
  <c r="R380" i="14"/>
  <c r="J381" i="14"/>
  <c r="L381" i="14"/>
  <c r="N381" i="14"/>
  <c r="P381" i="14"/>
  <c r="R381" i="14"/>
  <c r="J382" i="14"/>
  <c r="L382" i="14"/>
  <c r="N382" i="14"/>
  <c r="P382" i="14"/>
  <c r="R382" i="14"/>
  <c r="J383" i="14"/>
  <c r="L383" i="14"/>
  <c r="N383" i="14"/>
  <c r="P383" i="14"/>
  <c r="R383" i="14"/>
  <c r="J384" i="14"/>
  <c r="L384" i="14"/>
  <c r="N384" i="14"/>
  <c r="P384" i="14"/>
  <c r="R384" i="14"/>
  <c r="J385" i="14"/>
  <c r="L385" i="14"/>
  <c r="N385" i="14"/>
  <c r="P385" i="14"/>
  <c r="R385" i="14"/>
  <c r="J386" i="14"/>
  <c r="L386" i="14"/>
  <c r="N386" i="14"/>
  <c r="P386" i="14"/>
  <c r="R386" i="14"/>
  <c r="J387" i="14"/>
  <c r="L387" i="14"/>
  <c r="N387" i="14"/>
  <c r="P387" i="14"/>
  <c r="R387" i="14"/>
  <c r="J388" i="14"/>
  <c r="L388" i="14"/>
  <c r="N388" i="14"/>
  <c r="P388" i="14"/>
  <c r="R388" i="14"/>
  <c r="J389" i="14"/>
  <c r="L389" i="14"/>
  <c r="N389" i="14"/>
  <c r="P389" i="14"/>
  <c r="R389" i="14"/>
  <c r="J390" i="14"/>
  <c r="L390" i="14"/>
  <c r="N390" i="14"/>
  <c r="P390" i="14"/>
  <c r="R390" i="14"/>
  <c r="J391" i="14"/>
  <c r="L391" i="14"/>
  <c r="N391" i="14"/>
  <c r="P391" i="14"/>
  <c r="R391" i="14"/>
  <c r="J392" i="14"/>
  <c r="L392" i="14"/>
  <c r="N392" i="14"/>
  <c r="P392" i="14"/>
  <c r="R392" i="14"/>
  <c r="J393" i="14"/>
  <c r="L393" i="14"/>
  <c r="N393" i="14"/>
  <c r="P393" i="14"/>
  <c r="R393" i="14"/>
  <c r="J394" i="14"/>
  <c r="L394" i="14"/>
  <c r="N394" i="14"/>
  <c r="P394" i="14"/>
  <c r="R394" i="14"/>
  <c r="J395" i="14"/>
  <c r="L395" i="14"/>
  <c r="N395" i="14"/>
  <c r="P395" i="14"/>
  <c r="R395" i="14"/>
  <c r="J396" i="14"/>
  <c r="L396" i="14"/>
  <c r="N396" i="14"/>
  <c r="P396" i="14"/>
  <c r="R396" i="14"/>
  <c r="J397" i="14"/>
  <c r="L397" i="14"/>
  <c r="N397" i="14"/>
  <c r="P397" i="14"/>
  <c r="R397" i="14"/>
  <c r="J398" i="14"/>
  <c r="L398" i="14"/>
  <c r="N398" i="14"/>
  <c r="P398" i="14"/>
  <c r="R398" i="14"/>
  <c r="J399" i="14"/>
  <c r="L399" i="14"/>
  <c r="N399" i="14"/>
  <c r="P399" i="14"/>
  <c r="R399" i="14"/>
  <c r="J400" i="14"/>
  <c r="L400" i="14"/>
  <c r="N400" i="14"/>
  <c r="P400" i="14"/>
  <c r="R400" i="14"/>
  <c r="J401" i="14"/>
  <c r="L401" i="14"/>
  <c r="N401" i="14"/>
  <c r="P401" i="14"/>
  <c r="R401" i="14"/>
  <c r="J402" i="14"/>
  <c r="L402" i="14"/>
  <c r="N402" i="14"/>
  <c r="P402" i="14"/>
  <c r="R402" i="14"/>
  <c r="J403" i="14"/>
  <c r="L403" i="14"/>
  <c r="N403" i="14"/>
  <c r="P403" i="14"/>
  <c r="R403" i="14"/>
  <c r="J404" i="14"/>
  <c r="L404" i="14"/>
  <c r="N404" i="14"/>
  <c r="P404" i="14"/>
  <c r="R404" i="14"/>
  <c r="J405" i="14"/>
  <c r="L405" i="14"/>
  <c r="N405" i="14"/>
  <c r="P405" i="14"/>
  <c r="R405" i="14"/>
  <c r="J406" i="14"/>
  <c r="L406" i="14"/>
  <c r="N406" i="14"/>
  <c r="P406" i="14"/>
  <c r="R406" i="14"/>
  <c r="J407" i="14"/>
  <c r="L407" i="14"/>
  <c r="N407" i="14"/>
  <c r="P407" i="14"/>
  <c r="R407" i="14"/>
  <c r="J408" i="14"/>
  <c r="L408" i="14"/>
  <c r="N408" i="14"/>
  <c r="P408" i="14"/>
  <c r="R408" i="14"/>
  <c r="J409" i="14"/>
  <c r="L409" i="14"/>
  <c r="N409" i="14"/>
  <c r="P409" i="14"/>
  <c r="R409" i="14"/>
  <c r="J410" i="14"/>
  <c r="L410" i="14"/>
  <c r="N410" i="14"/>
  <c r="P410" i="14"/>
  <c r="R410" i="14"/>
  <c r="J411" i="14"/>
  <c r="L411" i="14"/>
  <c r="N411" i="14"/>
  <c r="P411" i="14"/>
  <c r="R411" i="14"/>
  <c r="J412" i="14"/>
  <c r="L412" i="14"/>
  <c r="N412" i="14"/>
  <c r="P412" i="14"/>
  <c r="R412" i="14"/>
  <c r="J413" i="14"/>
  <c r="L413" i="14"/>
  <c r="N413" i="14"/>
  <c r="P413" i="14"/>
  <c r="R413" i="14"/>
  <c r="J414" i="14"/>
  <c r="L414" i="14"/>
  <c r="N414" i="14"/>
  <c r="P414" i="14"/>
  <c r="R414" i="14"/>
  <c r="J415" i="14"/>
  <c r="L415" i="14"/>
  <c r="N415" i="14"/>
  <c r="P415" i="14"/>
  <c r="R415" i="14"/>
  <c r="J416" i="14"/>
  <c r="L416" i="14"/>
  <c r="N416" i="14"/>
  <c r="P416" i="14"/>
  <c r="R416" i="14"/>
  <c r="J417" i="14"/>
  <c r="L417" i="14"/>
  <c r="N417" i="14"/>
  <c r="P417" i="14"/>
  <c r="R417" i="14"/>
  <c r="J418" i="14"/>
  <c r="L418" i="14"/>
  <c r="N418" i="14"/>
  <c r="P418" i="14"/>
  <c r="R418" i="14"/>
  <c r="J419" i="14"/>
  <c r="L419" i="14"/>
  <c r="N419" i="14"/>
  <c r="P419" i="14"/>
  <c r="R419" i="14"/>
  <c r="J420" i="14"/>
  <c r="L420" i="14"/>
  <c r="N420" i="14"/>
  <c r="P420" i="14"/>
  <c r="R420" i="14"/>
  <c r="J421" i="14"/>
  <c r="L421" i="14"/>
  <c r="N421" i="14"/>
  <c r="P421" i="14"/>
  <c r="R421" i="14"/>
  <c r="J422" i="14"/>
  <c r="L422" i="14"/>
  <c r="N422" i="14"/>
  <c r="P422" i="14"/>
  <c r="R422" i="14"/>
  <c r="J423" i="14"/>
  <c r="L423" i="14"/>
  <c r="N423" i="14"/>
  <c r="P423" i="14"/>
  <c r="R423" i="14"/>
  <c r="J424" i="14"/>
  <c r="L424" i="14"/>
  <c r="N424" i="14"/>
  <c r="P424" i="14"/>
  <c r="R424" i="14"/>
  <c r="J425" i="14"/>
  <c r="L425" i="14"/>
  <c r="N425" i="14"/>
  <c r="P425" i="14"/>
  <c r="R425" i="14"/>
  <c r="J426" i="14"/>
  <c r="L426" i="14"/>
  <c r="N426" i="14"/>
  <c r="P426" i="14"/>
  <c r="R426" i="14"/>
  <c r="J427" i="14"/>
  <c r="L427" i="14"/>
  <c r="N427" i="14"/>
  <c r="P427" i="14"/>
  <c r="R427" i="14"/>
  <c r="J428" i="14"/>
  <c r="L428" i="14"/>
  <c r="N428" i="14"/>
  <c r="P428" i="14"/>
  <c r="R428" i="14"/>
  <c r="J429" i="14"/>
  <c r="L429" i="14"/>
  <c r="N429" i="14"/>
  <c r="P429" i="14"/>
  <c r="R429" i="14"/>
  <c r="J430" i="14"/>
  <c r="L430" i="14"/>
  <c r="N430" i="14"/>
  <c r="P430" i="14"/>
  <c r="R430" i="14"/>
  <c r="J431" i="14"/>
  <c r="L431" i="14"/>
  <c r="N431" i="14"/>
  <c r="P431" i="14"/>
  <c r="R431" i="14"/>
  <c r="J432" i="14"/>
  <c r="L432" i="14"/>
  <c r="N432" i="14"/>
  <c r="P432" i="14"/>
  <c r="R432" i="14"/>
  <c r="J433" i="14"/>
  <c r="L433" i="14"/>
  <c r="N433" i="14"/>
  <c r="P433" i="14"/>
  <c r="R433" i="14"/>
  <c r="J434" i="14"/>
  <c r="L434" i="14"/>
  <c r="N434" i="14"/>
  <c r="P434" i="14"/>
  <c r="R434" i="14"/>
  <c r="J435" i="14"/>
  <c r="L435" i="14"/>
  <c r="N435" i="14"/>
  <c r="P435" i="14"/>
  <c r="R435" i="14"/>
  <c r="J436" i="14"/>
  <c r="L436" i="14"/>
  <c r="N436" i="14"/>
  <c r="P436" i="14"/>
  <c r="R436" i="14"/>
  <c r="J437" i="14"/>
  <c r="L437" i="14"/>
  <c r="N437" i="14"/>
  <c r="P437" i="14"/>
  <c r="R437" i="14"/>
  <c r="J438" i="14"/>
  <c r="L438" i="14"/>
  <c r="N438" i="14"/>
  <c r="P438" i="14"/>
  <c r="R438" i="14"/>
  <c r="J439" i="14"/>
  <c r="L439" i="14"/>
  <c r="N439" i="14"/>
  <c r="P439" i="14"/>
  <c r="R439" i="14"/>
  <c r="J440" i="14"/>
  <c r="L440" i="14"/>
  <c r="N440" i="14"/>
  <c r="P440" i="14"/>
  <c r="R440" i="14"/>
  <c r="J441" i="14"/>
  <c r="L441" i="14"/>
  <c r="N441" i="14"/>
  <c r="P441" i="14"/>
  <c r="R441" i="14"/>
  <c r="J442" i="14"/>
  <c r="L442" i="14"/>
  <c r="N442" i="14"/>
  <c r="P442" i="14"/>
  <c r="R442" i="14"/>
  <c r="J443" i="14"/>
  <c r="L443" i="14"/>
  <c r="N443" i="14"/>
  <c r="P443" i="14"/>
  <c r="R443" i="14"/>
  <c r="J444" i="14"/>
  <c r="L444" i="14"/>
  <c r="N444" i="14"/>
  <c r="P444" i="14"/>
  <c r="R444" i="14"/>
  <c r="J445" i="14"/>
  <c r="L445" i="14"/>
  <c r="N445" i="14"/>
  <c r="P445" i="14"/>
  <c r="R445" i="14"/>
  <c r="J446" i="14"/>
  <c r="L446" i="14"/>
  <c r="N446" i="14"/>
  <c r="P446" i="14"/>
  <c r="R446" i="14"/>
  <c r="J447" i="14"/>
  <c r="L447" i="14"/>
  <c r="N447" i="14"/>
  <c r="P447" i="14"/>
  <c r="R447" i="14"/>
  <c r="J448" i="14"/>
  <c r="L448" i="14"/>
  <c r="N448" i="14"/>
  <c r="P448" i="14"/>
  <c r="R448" i="14"/>
  <c r="J449" i="14"/>
  <c r="L449" i="14"/>
  <c r="N449" i="14"/>
  <c r="P449" i="14"/>
  <c r="R449" i="14"/>
  <c r="J450" i="14"/>
  <c r="L450" i="14"/>
  <c r="N450" i="14"/>
  <c r="P450" i="14"/>
  <c r="R450" i="14"/>
  <c r="J451" i="14"/>
  <c r="L451" i="14"/>
  <c r="N451" i="14"/>
  <c r="P451" i="14"/>
  <c r="R451" i="14"/>
  <c r="J452" i="14"/>
  <c r="L452" i="14"/>
  <c r="N452" i="14"/>
  <c r="P452" i="14"/>
  <c r="R452" i="14"/>
  <c r="J453" i="14"/>
  <c r="L453" i="14"/>
  <c r="N453" i="14"/>
  <c r="P453" i="14"/>
  <c r="R453" i="14"/>
  <c r="J454" i="14"/>
  <c r="L454" i="14"/>
  <c r="N454" i="14"/>
  <c r="P454" i="14"/>
  <c r="R454" i="14"/>
  <c r="J455" i="14"/>
  <c r="L455" i="14"/>
  <c r="N455" i="14"/>
  <c r="P455" i="14"/>
  <c r="R455" i="14"/>
  <c r="J456" i="14"/>
  <c r="L456" i="14"/>
  <c r="N456" i="14"/>
  <c r="P456" i="14"/>
  <c r="R456" i="14"/>
  <c r="J457" i="14"/>
  <c r="L457" i="14"/>
  <c r="N457" i="14"/>
  <c r="P457" i="14"/>
  <c r="R457" i="14"/>
  <c r="V457" i="14"/>
  <c r="J458" i="14"/>
  <c r="L458" i="14"/>
  <c r="N458" i="14"/>
  <c r="P458" i="14"/>
  <c r="R458" i="14"/>
  <c r="J459" i="14"/>
  <c r="L459" i="14"/>
  <c r="N459" i="14"/>
  <c r="P459" i="14"/>
  <c r="R459" i="14"/>
  <c r="J460" i="14"/>
  <c r="L460" i="14"/>
  <c r="N460" i="14"/>
  <c r="P460" i="14"/>
  <c r="R460" i="14"/>
  <c r="J461" i="14"/>
  <c r="L461" i="14"/>
  <c r="N461" i="14"/>
  <c r="P461" i="14"/>
  <c r="R461" i="14"/>
  <c r="J462" i="14"/>
  <c r="L462" i="14"/>
  <c r="N462" i="14"/>
  <c r="P462" i="14"/>
  <c r="R462" i="14"/>
  <c r="J463" i="14"/>
  <c r="L463" i="14"/>
  <c r="N463" i="14"/>
  <c r="P463" i="14"/>
  <c r="R463" i="14"/>
  <c r="J464" i="14"/>
  <c r="L464" i="14"/>
  <c r="N464" i="14"/>
  <c r="P464" i="14"/>
  <c r="R464" i="14"/>
  <c r="J465" i="14"/>
  <c r="L465" i="14"/>
  <c r="N465" i="14"/>
  <c r="P465" i="14"/>
  <c r="R465" i="14"/>
  <c r="J466" i="14"/>
  <c r="L466" i="14"/>
  <c r="N466" i="14"/>
  <c r="P466" i="14"/>
  <c r="R466" i="14"/>
  <c r="J467" i="14"/>
  <c r="L467" i="14"/>
  <c r="N467" i="14"/>
  <c r="P467" i="14"/>
  <c r="R467" i="14"/>
  <c r="J468" i="14"/>
  <c r="L468" i="14"/>
  <c r="N468" i="14"/>
  <c r="P468" i="14"/>
  <c r="R468" i="14"/>
  <c r="J469" i="14"/>
  <c r="L469" i="14"/>
  <c r="N469" i="14"/>
  <c r="P469" i="14"/>
  <c r="R469" i="14"/>
  <c r="J470" i="14"/>
  <c r="L470" i="14"/>
  <c r="N470" i="14"/>
  <c r="P470" i="14"/>
  <c r="R470" i="14"/>
  <c r="J471" i="14"/>
  <c r="L471" i="14"/>
  <c r="N471" i="14"/>
  <c r="P471" i="14"/>
  <c r="R471" i="14"/>
  <c r="J472" i="14"/>
  <c r="L472" i="14"/>
  <c r="N472" i="14"/>
  <c r="P472" i="14"/>
  <c r="R472" i="14"/>
  <c r="J473" i="14"/>
  <c r="L473" i="14"/>
  <c r="N473" i="14"/>
  <c r="P473" i="14"/>
  <c r="R473" i="14"/>
  <c r="J474" i="14"/>
  <c r="L474" i="14"/>
  <c r="N474" i="14"/>
  <c r="P474" i="14"/>
  <c r="R474" i="14"/>
  <c r="J475" i="14"/>
  <c r="L475" i="14"/>
  <c r="N475" i="14"/>
  <c r="P475" i="14"/>
  <c r="R475" i="14"/>
  <c r="J476" i="14"/>
  <c r="L476" i="14"/>
  <c r="N476" i="14"/>
  <c r="P476" i="14"/>
  <c r="R476" i="14"/>
  <c r="J477" i="14"/>
  <c r="L477" i="14"/>
  <c r="N477" i="14"/>
  <c r="P477" i="14"/>
  <c r="R477" i="14"/>
  <c r="J478" i="14"/>
  <c r="L478" i="14"/>
  <c r="N478" i="14"/>
  <c r="P478" i="14"/>
  <c r="R478" i="14"/>
  <c r="J479" i="14"/>
  <c r="L479" i="14"/>
  <c r="N479" i="14"/>
  <c r="P479" i="14"/>
  <c r="R479" i="14"/>
  <c r="J480" i="14"/>
  <c r="L480" i="14"/>
  <c r="N480" i="14"/>
  <c r="P480" i="14"/>
  <c r="R480" i="14"/>
  <c r="J481" i="14"/>
  <c r="L481" i="14"/>
  <c r="N481" i="14"/>
  <c r="P481" i="14"/>
  <c r="R481" i="14"/>
  <c r="J482" i="14"/>
  <c r="L482" i="14"/>
  <c r="N482" i="14"/>
  <c r="P482" i="14"/>
  <c r="R482" i="14"/>
  <c r="J483" i="14"/>
  <c r="L483" i="14"/>
  <c r="N483" i="14"/>
  <c r="P483" i="14"/>
  <c r="R483" i="14"/>
  <c r="J484" i="14"/>
  <c r="L484" i="14"/>
  <c r="N484" i="14"/>
  <c r="P484" i="14"/>
  <c r="R484" i="14"/>
  <c r="J485" i="14"/>
  <c r="L485" i="14"/>
  <c r="N485" i="14"/>
  <c r="P485" i="14"/>
  <c r="R485" i="14"/>
  <c r="J486" i="14"/>
  <c r="L486" i="14"/>
  <c r="N486" i="14"/>
  <c r="P486" i="14"/>
  <c r="R486" i="14"/>
  <c r="J487" i="14"/>
  <c r="L487" i="14"/>
  <c r="N487" i="14"/>
  <c r="P487" i="14"/>
  <c r="R487" i="14"/>
  <c r="J488" i="14"/>
  <c r="L488" i="14"/>
  <c r="N488" i="14"/>
  <c r="P488" i="14"/>
  <c r="R488" i="14"/>
  <c r="J489" i="14"/>
  <c r="L489" i="14"/>
  <c r="N489" i="14"/>
  <c r="P489" i="14"/>
  <c r="R489" i="14"/>
  <c r="J490" i="14"/>
  <c r="L490" i="14"/>
  <c r="N490" i="14"/>
  <c r="P490" i="14"/>
  <c r="R490" i="14"/>
  <c r="J491" i="14"/>
  <c r="L491" i="14"/>
  <c r="N491" i="14"/>
  <c r="P491" i="14"/>
  <c r="R491" i="14"/>
  <c r="J492" i="14"/>
  <c r="L492" i="14"/>
  <c r="N492" i="14"/>
  <c r="P492" i="14"/>
  <c r="R492" i="14"/>
  <c r="J493" i="14"/>
  <c r="L493" i="14"/>
  <c r="N493" i="14"/>
  <c r="P493" i="14"/>
  <c r="R493" i="14"/>
  <c r="J494" i="14"/>
  <c r="L494" i="14"/>
  <c r="N494" i="14"/>
  <c r="P494" i="14"/>
  <c r="R494" i="14"/>
  <c r="J495" i="14"/>
  <c r="L495" i="14"/>
  <c r="N495" i="14"/>
  <c r="P495" i="14"/>
  <c r="R495" i="14"/>
  <c r="J496" i="14"/>
  <c r="L496" i="14"/>
  <c r="N496" i="14"/>
  <c r="P496" i="14"/>
  <c r="R496" i="14"/>
  <c r="J497" i="14"/>
  <c r="L497" i="14"/>
  <c r="N497" i="14"/>
  <c r="P497" i="14"/>
  <c r="R497" i="14"/>
  <c r="J498" i="14"/>
  <c r="L498" i="14"/>
  <c r="N498" i="14"/>
  <c r="P498" i="14"/>
  <c r="R498" i="14"/>
  <c r="J499" i="14"/>
  <c r="L499" i="14"/>
  <c r="N499" i="14"/>
  <c r="P499" i="14"/>
  <c r="R499" i="14"/>
  <c r="J500" i="14"/>
  <c r="L500" i="14"/>
  <c r="N500" i="14"/>
  <c r="P500" i="14"/>
  <c r="R500" i="14"/>
  <c r="J501" i="14"/>
  <c r="L501" i="14"/>
  <c r="N501" i="14"/>
  <c r="P501" i="14"/>
  <c r="R501" i="14"/>
  <c r="J502" i="14"/>
  <c r="L502" i="14"/>
  <c r="N502" i="14"/>
  <c r="P502" i="14"/>
  <c r="R502" i="14"/>
  <c r="J503" i="14"/>
  <c r="L503" i="14"/>
  <c r="N503" i="14"/>
  <c r="P503" i="14"/>
  <c r="R503" i="14"/>
  <c r="J504" i="14"/>
  <c r="L504" i="14"/>
  <c r="N504" i="14"/>
  <c r="P504" i="14"/>
  <c r="R504" i="14"/>
  <c r="J505" i="14"/>
  <c r="L505" i="14"/>
  <c r="N505" i="14"/>
  <c r="P505" i="14"/>
  <c r="R505" i="14"/>
  <c r="J506" i="14"/>
  <c r="L506" i="14"/>
  <c r="N506" i="14"/>
  <c r="P506" i="14"/>
  <c r="R506" i="14"/>
  <c r="J507" i="14"/>
  <c r="L507" i="14"/>
  <c r="N507" i="14"/>
  <c r="P507" i="14"/>
  <c r="R507" i="14"/>
  <c r="J508" i="14"/>
  <c r="L508" i="14"/>
  <c r="N508" i="14"/>
  <c r="P508" i="14"/>
  <c r="R508" i="14"/>
  <c r="J509" i="14"/>
  <c r="L509" i="14"/>
  <c r="N509" i="14"/>
  <c r="P509" i="14"/>
  <c r="R509" i="14"/>
  <c r="J510" i="14"/>
  <c r="L510" i="14"/>
  <c r="N510" i="14"/>
  <c r="P510" i="14"/>
  <c r="R510" i="14"/>
  <c r="J511" i="14"/>
  <c r="L511" i="14"/>
  <c r="N511" i="14"/>
  <c r="P511" i="14"/>
  <c r="R511" i="14"/>
  <c r="J512" i="14"/>
  <c r="L512" i="14"/>
  <c r="N512" i="14"/>
  <c r="P512" i="14"/>
  <c r="R512" i="14"/>
  <c r="J513" i="14"/>
  <c r="L513" i="14"/>
  <c r="N513" i="14"/>
  <c r="P513" i="14"/>
  <c r="R513" i="14"/>
  <c r="J514" i="14"/>
  <c r="L514" i="14"/>
  <c r="N514" i="14"/>
  <c r="P514" i="14"/>
  <c r="R514" i="14"/>
  <c r="J515" i="14"/>
  <c r="L515" i="14"/>
  <c r="N515" i="14"/>
  <c r="P515" i="14"/>
  <c r="R515" i="14"/>
  <c r="J516" i="14"/>
  <c r="L516" i="14"/>
  <c r="N516" i="14"/>
  <c r="P516" i="14"/>
  <c r="R516" i="14"/>
  <c r="J517" i="14"/>
  <c r="L517" i="14"/>
  <c r="N517" i="14"/>
  <c r="P517" i="14"/>
  <c r="R517" i="14"/>
  <c r="J518" i="14"/>
  <c r="L518" i="14"/>
  <c r="N518" i="14"/>
  <c r="P518" i="14"/>
  <c r="R518" i="14"/>
  <c r="J519" i="14"/>
  <c r="L519" i="14"/>
  <c r="N519" i="14"/>
  <c r="P519" i="14"/>
  <c r="R519" i="14"/>
  <c r="J520" i="14"/>
  <c r="L520" i="14"/>
  <c r="N520" i="14"/>
  <c r="P520" i="14"/>
  <c r="R520" i="14"/>
  <c r="J521" i="14"/>
  <c r="L521" i="14"/>
  <c r="N521" i="14"/>
  <c r="P521" i="14"/>
  <c r="R521" i="14"/>
  <c r="J522" i="14"/>
  <c r="L522" i="14"/>
  <c r="N522" i="14"/>
  <c r="P522" i="14"/>
  <c r="R522" i="14"/>
  <c r="J523" i="14"/>
  <c r="L523" i="14"/>
  <c r="N523" i="14"/>
  <c r="P523" i="14"/>
  <c r="R523" i="14"/>
  <c r="J524" i="14"/>
  <c r="L524" i="14"/>
  <c r="N524" i="14"/>
  <c r="P524" i="14"/>
  <c r="R524" i="14"/>
  <c r="J525" i="14"/>
  <c r="L525" i="14"/>
  <c r="N525" i="14"/>
  <c r="P525" i="14"/>
  <c r="R525" i="14"/>
  <c r="J526" i="14"/>
  <c r="L526" i="14"/>
  <c r="N526" i="14"/>
  <c r="P526" i="14"/>
  <c r="R526" i="14"/>
  <c r="J527" i="14"/>
  <c r="L527" i="14"/>
  <c r="N527" i="14"/>
  <c r="P527" i="14"/>
  <c r="R527" i="14"/>
  <c r="J528" i="14"/>
  <c r="L528" i="14"/>
  <c r="N528" i="14"/>
  <c r="P528" i="14"/>
  <c r="R528" i="14"/>
  <c r="J529" i="14"/>
  <c r="L529" i="14"/>
  <c r="N529" i="14"/>
  <c r="P529" i="14"/>
  <c r="R529" i="14"/>
  <c r="J530" i="14"/>
  <c r="L530" i="14"/>
  <c r="N530" i="14"/>
  <c r="P530" i="14"/>
  <c r="R530" i="14"/>
  <c r="J531" i="14"/>
  <c r="L531" i="14"/>
  <c r="N531" i="14"/>
  <c r="P531" i="14"/>
  <c r="R531" i="14"/>
  <c r="J532" i="14"/>
  <c r="L532" i="14"/>
  <c r="N532" i="14"/>
  <c r="P532" i="14"/>
  <c r="R532" i="14"/>
  <c r="J533" i="14"/>
  <c r="L533" i="14"/>
  <c r="N533" i="14"/>
  <c r="P533" i="14"/>
  <c r="R533" i="14"/>
  <c r="J534" i="14"/>
  <c r="L534" i="14"/>
  <c r="N534" i="14"/>
  <c r="P534" i="14"/>
  <c r="R534" i="14"/>
  <c r="J535" i="14"/>
  <c r="L535" i="14"/>
  <c r="N535" i="14"/>
  <c r="P535" i="14"/>
  <c r="R535" i="14"/>
  <c r="J536" i="14"/>
  <c r="L536" i="14"/>
  <c r="N536" i="14"/>
  <c r="P536" i="14"/>
  <c r="R536" i="14"/>
  <c r="J537" i="14"/>
  <c r="L537" i="14"/>
  <c r="N537" i="14"/>
  <c r="P537" i="14"/>
  <c r="R537" i="14"/>
  <c r="J538" i="14"/>
  <c r="L538" i="14"/>
  <c r="N538" i="14"/>
  <c r="P538" i="14"/>
  <c r="R538" i="14"/>
  <c r="J539" i="14"/>
  <c r="L539" i="14"/>
  <c r="N539" i="14"/>
  <c r="P539" i="14"/>
  <c r="R539" i="14"/>
  <c r="J540" i="14"/>
  <c r="L540" i="14"/>
  <c r="N540" i="14"/>
  <c r="P540" i="14"/>
  <c r="R540" i="14"/>
  <c r="J541" i="14"/>
  <c r="L541" i="14"/>
  <c r="N541" i="14"/>
  <c r="P541" i="14"/>
  <c r="R541" i="14"/>
  <c r="J542" i="14"/>
  <c r="L542" i="14"/>
  <c r="N542" i="14"/>
  <c r="P542" i="14"/>
  <c r="R542" i="14"/>
  <c r="J543" i="14"/>
  <c r="L543" i="14"/>
  <c r="N543" i="14"/>
  <c r="P543" i="14"/>
  <c r="R543" i="14"/>
  <c r="J544" i="14"/>
  <c r="L544" i="14"/>
  <c r="N544" i="14"/>
  <c r="P544" i="14"/>
  <c r="R544" i="14"/>
  <c r="J545" i="14"/>
  <c r="L545" i="14"/>
  <c r="N545" i="14"/>
  <c r="P545" i="14"/>
  <c r="R545" i="14"/>
  <c r="J546" i="14"/>
  <c r="L546" i="14"/>
  <c r="N546" i="14"/>
  <c r="P546" i="14"/>
  <c r="R546" i="14"/>
  <c r="J547" i="14"/>
  <c r="L547" i="14"/>
  <c r="N547" i="14"/>
  <c r="P547" i="14"/>
  <c r="R547" i="14"/>
  <c r="J548" i="14"/>
  <c r="L548" i="14"/>
  <c r="N548" i="14"/>
  <c r="P548" i="14"/>
  <c r="R548" i="14"/>
  <c r="J549" i="14"/>
  <c r="L549" i="14"/>
  <c r="N549" i="14"/>
  <c r="P549" i="14"/>
  <c r="R549" i="14"/>
  <c r="J550" i="14"/>
  <c r="L550" i="14"/>
  <c r="N550" i="14"/>
  <c r="P550" i="14"/>
  <c r="R550" i="14"/>
  <c r="J551" i="14"/>
  <c r="L551" i="14"/>
  <c r="N551" i="14"/>
  <c r="P551" i="14"/>
  <c r="R551" i="14"/>
  <c r="J552" i="14"/>
  <c r="L552" i="14"/>
  <c r="N552" i="14"/>
  <c r="P552" i="14"/>
  <c r="R552" i="14"/>
  <c r="J553" i="14"/>
  <c r="L553" i="14"/>
  <c r="N553" i="14"/>
  <c r="P553" i="14"/>
  <c r="R553" i="14"/>
  <c r="J554" i="14"/>
  <c r="L554" i="14"/>
  <c r="N554" i="14"/>
  <c r="P554" i="14"/>
  <c r="R554" i="14"/>
  <c r="J555" i="14"/>
  <c r="L555" i="14"/>
  <c r="N555" i="14"/>
  <c r="P555" i="14"/>
  <c r="R555" i="14"/>
  <c r="J556" i="14"/>
  <c r="L556" i="14"/>
  <c r="N556" i="14"/>
  <c r="P556" i="14"/>
  <c r="R556" i="14"/>
  <c r="J557" i="14"/>
  <c r="L557" i="14"/>
  <c r="N557" i="14"/>
  <c r="P557" i="14"/>
  <c r="R557" i="14"/>
  <c r="J558" i="14"/>
  <c r="L558" i="14"/>
  <c r="N558" i="14"/>
  <c r="P558" i="14"/>
  <c r="R558" i="14"/>
  <c r="J559" i="14"/>
  <c r="L559" i="14"/>
  <c r="N559" i="14"/>
  <c r="P559" i="14"/>
  <c r="R559" i="14"/>
  <c r="J560" i="14"/>
  <c r="L560" i="14"/>
  <c r="N560" i="14"/>
  <c r="P560" i="14"/>
  <c r="R560" i="14"/>
  <c r="J561" i="14"/>
  <c r="L561" i="14"/>
  <c r="N561" i="14"/>
  <c r="P561" i="14"/>
  <c r="R561" i="14"/>
  <c r="J562" i="14"/>
  <c r="L562" i="14"/>
  <c r="N562" i="14"/>
  <c r="P562" i="14"/>
  <c r="R562" i="14"/>
  <c r="J563" i="14"/>
  <c r="L563" i="14"/>
  <c r="N563" i="14"/>
  <c r="P563" i="14"/>
  <c r="R563" i="14"/>
  <c r="J564" i="14"/>
  <c r="L564" i="14"/>
  <c r="N564" i="14"/>
  <c r="P564" i="14"/>
  <c r="R564" i="14"/>
  <c r="J565" i="14"/>
  <c r="L565" i="14"/>
  <c r="N565" i="14"/>
  <c r="P565" i="14"/>
  <c r="R565" i="14"/>
  <c r="J566" i="14"/>
  <c r="L566" i="14"/>
  <c r="N566" i="14"/>
  <c r="P566" i="14"/>
  <c r="R566" i="14"/>
  <c r="J567" i="14"/>
  <c r="L567" i="14"/>
  <c r="N567" i="14"/>
  <c r="P567" i="14"/>
  <c r="R567" i="14"/>
  <c r="J568" i="14"/>
  <c r="L568" i="14"/>
  <c r="N568" i="14"/>
  <c r="P568" i="14"/>
  <c r="R568" i="14"/>
  <c r="J569" i="14"/>
  <c r="L569" i="14"/>
  <c r="N569" i="14"/>
  <c r="P569" i="14"/>
  <c r="R569" i="14"/>
  <c r="J570" i="14"/>
  <c r="L570" i="14"/>
  <c r="N570" i="14"/>
  <c r="P570" i="14"/>
  <c r="R570" i="14"/>
  <c r="J571" i="14"/>
  <c r="L571" i="14"/>
  <c r="N571" i="14"/>
  <c r="P571" i="14"/>
  <c r="R571" i="14"/>
  <c r="J572" i="14"/>
  <c r="L572" i="14"/>
  <c r="N572" i="14"/>
  <c r="P572" i="14"/>
  <c r="R572" i="14"/>
  <c r="J573" i="14"/>
  <c r="L573" i="14"/>
  <c r="N573" i="14"/>
  <c r="P573" i="14"/>
  <c r="R573" i="14"/>
  <c r="J574" i="14"/>
  <c r="L574" i="14"/>
  <c r="N574" i="14"/>
  <c r="P574" i="14"/>
  <c r="R574" i="14"/>
  <c r="J575" i="14"/>
  <c r="L575" i="14"/>
  <c r="N575" i="14"/>
  <c r="P575" i="14"/>
  <c r="R575" i="14"/>
  <c r="J576" i="14"/>
  <c r="L576" i="14"/>
  <c r="N576" i="14"/>
  <c r="P576" i="14"/>
  <c r="R576" i="14"/>
  <c r="J577" i="14"/>
  <c r="L577" i="14"/>
  <c r="N577" i="14"/>
  <c r="P577" i="14"/>
  <c r="R577" i="14"/>
  <c r="J578" i="14"/>
  <c r="L578" i="14"/>
  <c r="N578" i="14"/>
  <c r="P578" i="14"/>
  <c r="R578" i="14"/>
  <c r="J579" i="14"/>
  <c r="L579" i="14"/>
  <c r="N579" i="14"/>
  <c r="P579" i="14"/>
  <c r="R579" i="14"/>
  <c r="J580" i="14"/>
  <c r="L580" i="14"/>
  <c r="N580" i="14"/>
  <c r="P580" i="14"/>
  <c r="R580" i="14"/>
  <c r="J581" i="14"/>
  <c r="L581" i="14"/>
  <c r="N581" i="14"/>
  <c r="P581" i="14"/>
  <c r="R581" i="14"/>
  <c r="J582" i="14"/>
  <c r="L582" i="14"/>
  <c r="N582" i="14"/>
  <c r="P582" i="14"/>
  <c r="R582" i="14"/>
  <c r="J583" i="14"/>
  <c r="L583" i="14"/>
  <c r="N583" i="14"/>
  <c r="P583" i="14"/>
  <c r="R583" i="14"/>
  <c r="J584" i="14"/>
  <c r="L584" i="14"/>
  <c r="N584" i="14"/>
  <c r="P584" i="14"/>
  <c r="R584" i="14"/>
  <c r="J585" i="14"/>
  <c r="L585" i="14"/>
  <c r="N585" i="14"/>
  <c r="P585" i="14"/>
  <c r="R585" i="14"/>
  <c r="J586" i="14"/>
  <c r="L586" i="14"/>
  <c r="N586" i="14"/>
  <c r="P586" i="14"/>
  <c r="R586" i="14"/>
  <c r="J587" i="14"/>
  <c r="L587" i="14"/>
  <c r="N587" i="14"/>
  <c r="P587" i="14"/>
  <c r="R587" i="14"/>
  <c r="J588" i="14"/>
  <c r="L588" i="14"/>
  <c r="N588" i="14"/>
  <c r="P588" i="14"/>
  <c r="R588" i="14"/>
  <c r="J589" i="14"/>
  <c r="L589" i="14"/>
  <c r="N589" i="14"/>
  <c r="P589" i="14"/>
  <c r="R589" i="14"/>
  <c r="J590" i="14"/>
  <c r="L590" i="14"/>
  <c r="N590" i="14"/>
  <c r="P590" i="14"/>
  <c r="R590" i="14"/>
  <c r="J591" i="14"/>
  <c r="L591" i="14"/>
  <c r="N591" i="14"/>
  <c r="P591" i="14"/>
  <c r="R591" i="14"/>
  <c r="J592" i="14"/>
  <c r="L592" i="14"/>
  <c r="N592" i="14"/>
  <c r="P592" i="14"/>
  <c r="R592" i="14"/>
  <c r="J593" i="14"/>
  <c r="L593" i="14"/>
  <c r="N593" i="14"/>
  <c r="P593" i="14"/>
  <c r="R593" i="14"/>
  <c r="J594" i="14"/>
  <c r="L594" i="14"/>
  <c r="N594" i="14"/>
  <c r="P594" i="14"/>
  <c r="R594" i="14"/>
  <c r="J595" i="14"/>
  <c r="L595" i="14"/>
  <c r="N595" i="14"/>
  <c r="P595" i="14"/>
  <c r="R595" i="14"/>
  <c r="J596" i="14"/>
  <c r="L596" i="14"/>
  <c r="N596" i="14"/>
  <c r="P596" i="14"/>
  <c r="R596" i="14"/>
  <c r="J597" i="14"/>
  <c r="L597" i="14"/>
  <c r="N597" i="14"/>
  <c r="P597" i="14"/>
  <c r="R597" i="14"/>
  <c r="J598" i="14"/>
  <c r="L598" i="14"/>
  <c r="N598" i="14"/>
  <c r="P598" i="14"/>
  <c r="R598" i="14"/>
  <c r="J599" i="14"/>
  <c r="L599" i="14"/>
  <c r="N599" i="14"/>
  <c r="P599" i="14"/>
  <c r="R599" i="14"/>
  <c r="J600" i="14"/>
  <c r="L600" i="14"/>
  <c r="N600" i="14"/>
  <c r="P600" i="14"/>
  <c r="R600" i="14"/>
  <c r="J601" i="14"/>
  <c r="L601" i="14"/>
  <c r="N601" i="14"/>
  <c r="P601" i="14"/>
  <c r="R601" i="14"/>
  <c r="J602" i="14"/>
  <c r="L602" i="14"/>
  <c r="N602" i="14"/>
  <c r="P602" i="14"/>
  <c r="R602" i="14"/>
  <c r="J604" i="14"/>
  <c r="L604" i="14"/>
  <c r="N604" i="14"/>
  <c r="P604" i="14"/>
  <c r="R604" i="14"/>
  <c r="J605" i="14"/>
  <c r="L605" i="14"/>
  <c r="N605" i="14"/>
  <c r="P605" i="14"/>
  <c r="R605" i="14"/>
  <c r="J606" i="14"/>
  <c r="L606" i="14"/>
  <c r="N606" i="14"/>
  <c r="P606" i="14"/>
  <c r="R606" i="14"/>
  <c r="J607" i="14"/>
  <c r="L607" i="14"/>
  <c r="N607" i="14"/>
  <c r="P607" i="14"/>
  <c r="R607" i="14"/>
  <c r="J608" i="14"/>
  <c r="L608" i="14"/>
  <c r="N608" i="14"/>
  <c r="P608" i="14"/>
  <c r="R608" i="14"/>
  <c r="J609" i="14"/>
  <c r="L609" i="14"/>
  <c r="N609" i="14"/>
  <c r="P609" i="14"/>
  <c r="R609" i="14"/>
  <c r="J610" i="14"/>
  <c r="L610" i="14"/>
  <c r="N610" i="14"/>
  <c r="P610" i="14"/>
  <c r="R610" i="14"/>
  <c r="J611" i="14"/>
  <c r="L611" i="14"/>
  <c r="N611" i="14"/>
  <c r="P611" i="14"/>
  <c r="R611" i="14"/>
  <c r="J612" i="14"/>
  <c r="L612" i="14"/>
  <c r="N612" i="14"/>
  <c r="P612" i="14"/>
  <c r="R612" i="14"/>
  <c r="J613" i="14"/>
  <c r="L613" i="14"/>
  <c r="N613" i="14"/>
  <c r="P613" i="14"/>
  <c r="R613" i="14"/>
  <c r="J614" i="14"/>
  <c r="L614" i="14"/>
  <c r="N614" i="14"/>
  <c r="P614" i="14"/>
  <c r="R614" i="14"/>
  <c r="J615" i="14"/>
  <c r="L615" i="14"/>
  <c r="N615" i="14"/>
  <c r="P615" i="14"/>
  <c r="R615" i="14"/>
  <c r="J616" i="14"/>
  <c r="L616" i="14"/>
  <c r="N616" i="14"/>
  <c r="P616" i="14"/>
  <c r="R616" i="14"/>
  <c r="J617" i="14"/>
  <c r="L617" i="14"/>
  <c r="N617" i="14"/>
  <c r="P617" i="14"/>
  <c r="R617" i="14"/>
  <c r="J618" i="14"/>
  <c r="L618" i="14"/>
  <c r="N618" i="14"/>
  <c r="P618" i="14"/>
  <c r="R618" i="14"/>
  <c r="J619" i="14"/>
  <c r="L619" i="14"/>
  <c r="N619" i="14"/>
  <c r="P619" i="14"/>
  <c r="R619" i="14"/>
  <c r="J620" i="14"/>
  <c r="L620" i="14"/>
  <c r="N620" i="14"/>
  <c r="P620" i="14"/>
  <c r="R620" i="14"/>
  <c r="J621" i="14"/>
  <c r="L621" i="14"/>
  <c r="N621" i="14"/>
  <c r="P621" i="14"/>
  <c r="R621" i="14"/>
  <c r="J622" i="14"/>
  <c r="L622" i="14"/>
  <c r="N622" i="14"/>
  <c r="P622" i="14"/>
  <c r="R622" i="14"/>
  <c r="J623" i="14"/>
  <c r="L623" i="14"/>
  <c r="N623" i="14"/>
  <c r="P623" i="14"/>
  <c r="R623" i="14"/>
  <c r="J624" i="14"/>
  <c r="L624" i="14"/>
  <c r="N624" i="14"/>
  <c r="P624" i="14"/>
  <c r="R624" i="14"/>
  <c r="J625" i="14"/>
  <c r="L625" i="14"/>
  <c r="N625" i="14"/>
  <c r="P625" i="14"/>
  <c r="R625" i="14"/>
  <c r="J626" i="14"/>
  <c r="L626" i="14"/>
  <c r="N626" i="14"/>
  <c r="P626" i="14"/>
  <c r="R626" i="14"/>
  <c r="J627" i="14"/>
  <c r="L627" i="14"/>
  <c r="N627" i="14"/>
  <c r="P627" i="14"/>
  <c r="R627" i="14"/>
  <c r="J628" i="14"/>
  <c r="L628" i="14"/>
  <c r="N628" i="14"/>
  <c r="P628" i="14"/>
  <c r="R628" i="14"/>
  <c r="J629" i="14"/>
  <c r="L629" i="14"/>
  <c r="N629" i="14"/>
  <c r="P629" i="14"/>
  <c r="R629" i="14"/>
  <c r="J630" i="14"/>
  <c r="L630" i="14"/>
  <c r="N630" i="14"/>
  <c r="P630" i="14"/>
  <c r="R630" i="14"/>
  <c r="J631" i="14"/>
  <c r="L631" i="14"/>
  <c r="N631" i="14"/>
  <c r="P631" i="14"/>
  <c r="R631" i="14"/>
  <c r="J632" i="14"/>
  <c r="L632" i="14"/>
  <c r="N632" i="14"/>
  <c r="P632" i="14"/>
  <c r="R632" i="14"/>
  <c r="J633" i="14"/>
  <c r="L633" i="14"/>
  <c r="N633" i="14"/>
  <c r="P633" i="14"/>
  <c r="R633" i="14"/>
  <c r="J634" i="14"/>
  <c r="L634" i="14"/>
  <c r="N634" i="14"/>
  <c r="P634" i="14"/>
  <c r="R634" i="14"/>
  <c r="J635" i="14"/>
  <c r="L635" i="14"/>
  <c r="N635" i="14"/>
  <c r="P635" i="14"/>
  <c r="R635" i="14"/>
  <c r="J636" i="14"/>
  <c r="L636" i="14"/>
  <c r="N636" i="14"/>
  <c r="P636" i="14"/>
  <c r="R636" i="14"/>
  <c r="J637" i="14"/>
  <c r="L637" i="14"/>
  <c r="N637" i="14"/>
  <c r="P637" i="14"/>
  <c r="R637" i="14"/>
  <c r="J638" i="14"/>
  <c r="L638" i="14"/>
  <c r="N638" i="14"/>
  <c r="P638" i="14"/>
  <c r="R638" i="14"/>
  <c r="J639" i="14"/>
  <c r="L639" i="14"/>
  <c r="N639" i="14"/>
  <c r="P639" i="14"/>
  <c r="R639" i="14"/>
  <c r="J640" i="14"/>
  <c r="L640" i="14"/>
  <c r="N640" i="14"/>
  <c r="P640" i="14"/>
  <c r="R640" i="14"/>
  <c r="J641" i="14"/>
  <c r="L641" i="14"/>
  <c r="N641" i="14"/>
  <c r="P641" i="14"/>
  <c r="R641" i="14"/>
  <c r="J642" i="14"/>
  <c r="L642" i="14"/>
  <c r="N642" i="14"/>
  <c r="P642" i="14"/>
  <c r="R642" i="14"/>
  <c r="J643" i="14"/>
  <c r="L643" i="14"/>
  <c r="N643" i="14"/>
  <c r="P643" i="14"/>
  <c r="R643" i="14"/>
  <c r="J644" i="14"/>
  <c r="L644" i="14"/>
  <c r="N644" i="14"/>
  <c r="P644" i="14"/>
  <c r="R644" i="14"/>
  <c r="J645" i="14"/>
  <c r="L645" i="14"/>
  <c r="N645" i="14"/>
  <c r="P645" i="14"/>
  <c r="R645" i="14"/>
  <c r="J646" i="14"/>
  <c r="L646" i="14"/>
  <c r="N646" i="14"/>
  <c r="P646" i="14"/>
  <c r="R646" i="14"/>
  <c r="J647" i="14"/>
  <c r="L647" i="14"/>
  <c r="N647" i="14"/>
  <c r="P647" i="14"/>
  <c r="R647" i="14"/>
  <c r="J648" i="14"/>
  <c r="L648" i="14"/>
  <c r="N648" i="14"/>
  <c r="P648" i="14"/>
  <c r="R648" i="14"/>
  <c r="J649" i="14"/>
  <c r="L649" i="14"/>
  <c r="N649" i="14"/>
  <c r="P649" i="14"/>
  <c r="R649" i="14"/>
  <c r="J650" i="14"/>
  <c r="L650" i="14"/>
  <c r="N650" i="14"/>
  <c r="P650" i="14"/>
  <c r="R650" i="14"/>
  <c r="J651" i="14"/>
  <c r="L651" i="14"/>
  <c r="N651" i="14"/>
  <c r="P651" i="14"/>
  <c r="R651" i="14"/>
  <c r="J652" i="14"/>
  <c r="L652" i="14"/>
  <c r="N652" i="14"/>
  <c r="P652" i="14"/>
  <c r="R652" i="14"/>
  <c r="J653" i="14"/>
  <c r="L653" i="14"/>
  <c r="N653" i="14"/>
  <c r="P653" i="14"/>
  <c r="R653" i="14"/>
  <c r="J654" i="14"/>
  <c r="L654" i="14"/>
  <c r="N654" i="14"/>
  <c r="P654" i="14"/>
  <c r="R654" i="14"/>
  <c r="J655" i="14"/>
  <c r="L655" i="14"/>
  <c r="N655" i="14"/>
  <c r="P655" i="14"/>
  <c r="R655" i="14"/>
  <c r="J656" i="14"/>
  <c r="L656" i="14"/>
  <c r="N656" i="14"/>
  <c r="P656" i="14"/>
  <c r="R656" i="14"/>
  <c r="J657" i="14"/>
  <c r="L657" i="14"/>
  <c r="N657" i="14"/>
  <c r="P657" i="14"/>
  <c r="R657" i="14"/>
  <c r="J658" i="14"/>
  <c r="L658" i="14"/>
  <c r="N658" i="14"/>
  <c r="P658" i="14"/>
  <c r="R658" i="14"/>
  <c r="J659" i="14"/>
  <c r="L659" i="14"/>
  <c r="N659" i="14"/>
  <c r="P659" i="14"/>
  <c r="R659" i="14"/>
  <c r="J660" i="14"/>
  <c r="L660" i="14"/>
  <c r="N660" i="14"/>
  <c r="P660" i="14"/>
  <c r="R660" i="14"/>
  <c r="J661" i="14"/>
  <c r="L661" i="14"/>
  <c r="N661" i="14"/>
  <c r="P661" i="14"/>
  <c r="R661" i="14"/>
  <c r="J662" i="14"/>
  <c r="L662" i="14"/>
  <c r="N662" i="14"/>
  <c r="P662" i="14"/>
  <c r="R662" i="14"/>
  <c r="J663" i="14"/>
  <c r="L663" i="14"/>
  <c r="N663" i="14"/>
  <c r="P663" i="14"/>
  <c r="R663" i="14"/>
  <c r="J664" i="14"/>
  <c r="L664" i="14"/>
  <c r="N664" i="14"/>
  <c r="P664" i="14"/>
  <c r="R664" i="14"/>
  <c r="J667" i="14"/>
  <c r="L667" i="14"/>
  <c r="N667" i="14"/>
  <c r="P667" i="14"/>
  <c r="R667" i="14"/>
  <c r="J668" i="14"/>
  <c r="L668" i="14"/>
  <c r="N668" i="14"/>
  <c r="P668" i="14"/>
  <c r="R668" i="14"/>
  <c r="J669" i="14"/>
  <c r="L669" i="14"/>
  <c r="N669" i="14"/>
  <c r="P669" i="14"/>
  <c r="R669" i="14"/>
  <c r="J670" i="14"/>
  <c r="L670" i="14"/>
  <c r="N670" i="14"/>
  <c r="P670" i="14"/>
  <c r="R670" i="14"/>
  <c r="J671" i="14"/>
  <c r="L671" i="14"/>
  <c r="N671" i="14"/>
  <c r="P671" i="14"/>
  <c r="R671" i="14"/>
  <c r="J672" i="14"/>
  <c r="L672" i="14"/>
  <c r="N672" i="14"/>
  <c r="P672" i="14"/>
  <c r="R672" i="14"/>
  <c r="J673" i="14"/>
  <c r="L673" i="14"/>
  <c r="N673" i="14"/>
  <c r="P673" i="14"/>
  <c r="R673" i="14"/>
  <c r="J674" i="14"/>
  <c r="L674" i="14"/>
  <c r="N674" i="14"/>
  <c r="P674" i="14"/>
  <c r="R674" i="14"/>
  <c r="J675" i="14"/>
  <c r="L675" i="14"/>
  <c r="N675" i="14"/>
  <c r="P675" i="14"/>
  <c r="R675" i="14"/>
  <c r="J676" i="14"/>
  <c r="L676" i="14"/>
  <c r="N676" i="14"/>
  <c r="P676" i="14"/>
  <c r="R676" i="14"/>
  <c r="J677" i="14"/>
  <c r="L677" i="14"/>
  <c r="N677" i="14"/>
  <c r="P677" i="14"/>
  <c r="R677" i="14"/>
  <c r="J678" i="14"/>
  <c r="L678" i="14"/>
  <c r="N678" i="14"/>
  <c r="P678" i="14"/>
  <c r="R678" i="14"/>
  <c r="J679" i="14"/>
  <c r="L679" i="14"/>
  <c r="N679" i="14"/>
  <c r="P679" i="14"/>
  <c r="R679" i="14"/>
  <c r="J680" i="14"/>
  <c r="L680" i="14"/>
  <c r="N680" i="14"/>
  <c r="P680" i="14"/>
  <c r="R680" i="14"/>
  <c r="J681" i="14"/>
  <c r="L681" i="14"/>
  <c r="N681" i="14"/>
  <c r="P681" i="14"/>
  <c r="R681" i="14"/>
  <c r="J682" i="14"/>
  <c r="L682" i="14"/>
  <c r="N682" i="14"/>
  <c r="P682" i="14"/>
  <c r="R682" i="14"/>
  <c r="J683" i="14"/>
  <c r="L683" i="14"/>
  <c r="N683" i="14"/>
  <c r="P683" i="14"/>
  <c r="R683" i="14"/>
  <c r="J684" i="14"/>
  <c r="L684" i="14"/>
  <c r="N684" i="14"/>
  <c r="P684" i="14"/>
  <c r="R684" i="14"/>
  <c r="J685" i="14"/>
  <c r="L685" i="14"/>
  <c r="N685" i="14"/>
  <c r="P685" i="14"/>
  <c r="R685" i="14"/>
  <c r="J686" i="14"/>
  <c r="L686" i="14"/>
  <c r="N686" i="14"/>
  <c r="P686" i="14"/>
  <c r="R686" i="14"/>
  <c r="J687" i="14"/>
  <c r="L687" i="14"/>
  <c r="N687" i="14"/>
  <c r="P687" i="14"/>
  <c r="R687" i="14"/>
  <c r="K782" i="5"/>
  <c r="K783" i="5"/>
  <c r="K784" i="5"/>
  <c r="K785" i="5"/>
  <c r="K786" i="5"/>
  <c r="K787" i="5"/>
  <c r="K788" i="5"/>
  <c r="K789" i="5"/>
  <c r="K790" i="5"/>
  <c r="K791" i="5"/>
  <c r="J783" i="15"/>
  <c r="K783" i="15"/>
  <c r="L783" i="15"/>
  <c r="M783" i="15"/>
  <c r="J784" i="15"/>
  <c r="K784" i="15"/>
  <c r="L784" i="15"/>
  <c r="M784" i="15"/>
  <c r="J785" i="15"/>
  <c r="K785" i="15"/>
  <c r="L785" i="15"/>
  <c r="M785" i="15"/>
  <c r="J786" i="15"/>
  <c r="K786" i="15"/>
  <c r="L786" i="15"/>
  <c r="M786" i="15"/>
  <c r="J787" i="15"/>
  <c r="K787" i="15"/>
  <c r="L787" i="15"/>
  <c r="M787" i="15"/>
  <c r="J788" i="15"/>
  <c r="K788" i="15"/>
  <c r="L788" i="15"/>
  <c r="M788" i="15"/>
  <c r="J789" i="15"/>
  <c r="K789" i="15"/>
  <c r="L789" i="15"/>
  <c r="M789" i="15"/>
  <c r="J790" i="15"/>
  <c r="K790" i="15"/>
  <c r="L790" i="15"/>
  <c r="M790" i="15"/>
  <c r="J791" i="15"/>
  <c r="K791" i="15"/>
  <c r="L791" i="15"/>
  <c r="M791" i="15"/>
  <c r="J792" i="15"/>
  <c r="K792" i="15"/>
  <c r="L792" i="15"/>
  <c r="M792" i="15"/>
  <c r="L757" i="4"/>
  <c r="K757" i="4"/>
  <c r="J757" i="4"/>
  <c r="I757" i="4"/>
  <c r="L756" i="4"/>
  <c r="K756" i="4"/>
  <c r="J756" i="4"/>
  <c r="I756" i="4"/>
  <c r="L755" i="4"/>
  <c r="K755" i="4"/>
  <c r="J755" i="4"/>
  <c r="I755" i="4"/>
  <c r="L754" i="4"/>
  <c r="K754" i="4"/>
  <c r="J754" i="4"/>
  <c r="I754" i="4"/>
  <c r="L753" i="4"/>
  <c r="K753" i="4"/>
  <c r="J753" i="4"/>
  <c r="I753" i="4"/>
  <c r="L752" i="4"/>
  <c r="K752" i="4"/>
  <c r="J752" i="4"/>
  <c r="I752" i="4"/>
  <c r="L751" i="4"/>
  <c r="K751" i="4"/>
  <c r="J751" i="4"/>
  <c r="I751" i="4"/>
  <c r="L750" i="4"/>
  <c r="K750" i="4"/>
  <c r="J750" i="4"/>
  <c r="I750" i="4"/>
  <c r="L749" i="4"/>
  <c r="K749" i="4"/>
  <c r="J749" i="4"/>
  <c r="I749" i="4"/>
  <c r="L748" i="4"/>
  <c r="K748" i="4"/>
  <c r="J748" i="4"/>
  <c r="I748" i="4"/>
  <c r="Q740" i="4"/>
  <c r="O740" i="4"/>
  <c r="M740" i="4"/>
  <c r="K740" i="4"/>
  <c r="I740" i="4"/>
  <c r="R739" i="4"/>
  <c r="S739" i="4" s="1"/>
  <c r="P739" i="4"/>
  <c r="N739" i="4"/>
  <c r="L739" i="4"/>
  <c r="J739" i="4"/>
  <c r="R738" i="4"/>
  <c r="S738" i="4" s="1"/>
  <c r="P738" i="4"/>
  <c r="N738" i="4"/>
  <c r="L738" i="4"/>
  <c r="J738" i="4"/>
  <c r="R737" i="4"/>
  <c r="S737" i="4" s="1"/>
  <c r="P737" i="4"/>
  <c r="N737" i="4"/>
  <c r="L737" i="4"/>
  <c r="J737" i="4"/>
  <c r="R736" i="4"/>
  <c r="S736" i="4" s="1"/>
  <c r="P736" i="4"/>
  <c r="N736" i="4"/>
  <c r="L736" i="4"/>
  <c r="J736" i="4"/>
  <c r="R735" i="4"/>
  <c r="S735" i="4" s="1"/>
  <c r="P735" i="4"/>
  <c r="N735" i="4"/>
  <c r="L735" i="4"/>
  <c r="J735" i="4"/>
  <c r="R734" i="4"/>
  <c r="S734" i="4" s="1"/>
  <c r="P734" i="4"/>
  <c r="N734" i="4"/>
  <c r="L734" i="4"/>
  <c r="J734" i="4"/>
  <c r="R733" i="4"/>
  <c r="S733" i="4" s="1"/>
  <c r="P733" i="4"/>
  <c r="N733" i="4"/>
  <c r="L733" i="4"/>
  <c r="J733" i="4"/>
  <c r="R732" i="4"/>
  <c r="S732" i="4" s="1"/>
  <c r="P732" i="4"/>
  <c r="N732" i="4"/>
  <c r="L732" i="4"/>
  <c r="J732" i="4"/>
  <c r="R731" i="4"/>
  <c r="S731" i="4" s="1"/>
  <c r="P731" i="4"/>
  <c r="N731" i="4"/>
  <c r="L731" i="4"/>
  <c r="J731" i="4"/>
  <c r="R730" i="4"/>
  <c r="S730" i="4" s="1"/>
  <c r="P730" i="4"/>
  <c r="N730" i="4"/>
  <c r="L730" i="4"/>
  <c r="J730" i="4"/>
  <c r="R729" i="4"/>
  <c r="S729" i="4" s="1"/>
  <c r="P729" i="4"/>
  <c r="N729" i="4"/>
  <c r="L729" i="4"/>
  <c r="J729" i="4"/>
  <c r="R728" i="4"/>
  <c r="S728" i="4" s="1"/>
  <c r="P728" i="4"/>
  <c r="N728" i="4"/>
  <c r="L728" i="4"/>
  <c r="J728" i="4"/>
  <c r="R727" i="4"/>
  <c r="S727" i="4" s="1"/>
  <c r="P727" i="4"/>
  <c r="N727" i="4"/>
  <c r="L727" i="4"/>
  <c r="J727" i="4"/>
  <c r="R726" i="4"/>
  <c r="S726" i="4" s="1"/>
  <c r="P726" i="4"/>
  <c r="N726" i="4"/>
  <c r="L726" i="4"/>
  <c r="J726" i="4"/>
  <c r="R725" i="4"/>
  <c r="S725" i="4" s="1"/>
  <c r="P725" i="4"/>
  <c r="N725" i="4"/>
  <c r="L725" i="4"/>
  <c r="J725" i="4"/>
  <c r="R724" i="4"/>
  <c r="S724" i="4" s="1"/>
  <c r="P724" i="4"/>
  <c r="N724" i="4"/>
  <c r="L724" i="4"/>
  <c r="J724" i="4"/>
  <c r="R723" i="4"/>
  <c r="S723" i="4" s="1"/>
  <c r="P723" i="4"/>
  <c r="N723" i="4"/>
  <c r="L723" i="4"/>
  <c r="J723" i="4"/>
  <c r="R722" i="4"/>
  <c r="S722" i="4" s="1"/>
  <c r="P722" i="4"/>
  <c r="N722" i="4"/>
  <c r="L722" i="4"/>
  <c r="J722" i="4"/>
  <c r="R721" i="4"/>
  <c r="S721" i="4" s="1"/>
  <c r="P721" i="4"/>
  <c r="N721" i="4"/>
  <c r="L721" i="4"/>
  <c r="J721" i="4"/>
  <c r="R720" i="4"/>
  <c r="S720" i="4" s="1"/>
  <c r="P720" i="4"/>
  <c r="N720" i="4"/>
  <c r="L720" i="4"/>
  <c r="J720" i="4"/>
  <c r="R719" i="4"/>
  <c r="S719" i="4" s="1"/>
  <c r="P719" i="4"/>
  <c r="N719" i="4"/>
  <c r="L719" i="4"/>
  <c r="J719" i="4"/>
  <c r="R718" i="4"/>
  <c r="S718" i="4" s="1"/>
  <c r="P718" i="4"/>
  <c r="N718" i="4"/>
  <c r="L718" i="4"/>
  <c r="J718" i="4"/>
  <c r="R717" i="4"/>
  <c r="S717" i="4" s="1"/>
  <c r="P717" i="4"/>
  <c r="N717" i="4"/>
  <c r="L717" i="4"/>
  <c r="J717" i="4"/>
  <c r="R716" i="4"/>
  <c r="S716" i="4" s="1"/>
  <c r="P716" i="4"/>
  <c r="N716" i="4"/>
  <c r="L716" i="4"/>
  <c r="J716" i="4"/>
  <c r="R715" i="4"/>
  <c r="S715" i="4" s="1"/>
  <c r="P715" i="4"/>
  <c r="N715" i="4"/>
  <c r="L715" i="4"/>
  <c r="J715" i="4"/>
  <c r="R714" i="4"/>
  <c r="S714" i="4" s="1"/>
  <c r="P714" i="4"/>
  <c r="N714" i="4"/>
  <c r="L714" i="4"/>
  <c r="J714" i="4"/>
  <c r="R713" i="4"/>
  <c r="S713" i="4" s="1"/>
  <c r="P713" i="4"/>
  <c r="N713" i="4"/>
  <c r="L713" i="4"/>
  <c r="J713" i="4"/>
  <c r="R712" i="4"/>
  <c r="S712" i="4" s="1"/>
  <c r="P712" i="4"/>
  <c r="N712" i="4"/>
  <c r="L712" i="4"/>
  <c r="J712" i="4"/>
  <c r="R711" i="4"/>
  <c r="S711" i="4" s="1"/>
  <c r="P711" i="4"/>
  <c r="N711" i="4"/>
  <c r="L711" i="4"/>
  <c r="J711" i="4"/>
  <c r="R710" i="4"/>
  <c r="S710" i="4" s="1"/>
  <c r="P710" i="4"/>
  <c r="N710" i="4"/>
  <c r="L710" i="4"/>
  <c r="J710" i="4"/>
  <c r="R709" i="4"/>
  <c r="S709" i="4" s="1"/>
  <c r="P709" i="4"/>
  <c r="N709" i="4"/>
  <c r="L709" i="4"/>
  <c r="J709" i="4"/>
  <c r="R708" i="4"/>
  <c r="S708" i="4" s="1"/>
  <c r="P708" i="4"/>
  <c r="N708" i="4"/>
  <c r="L708" i="4"/>
  <c r="J708" i="4"/>
  <c r="R707" i="4"/>
  <c r="S707" i="4" s="1"/>
  <c r="P707" i="4"/>
  <c r="N707" i="4"/>
  <c r="L707" i="4"/>
  <c r="J707" i="4"/>
  <c r="R706" i="4"/>
  <c r="S706" i="4" s="1"/>
  <c r="P706" i="4"/>
  <c r="N706" i="4"/>
  <c r="L706" i="4"/>
  <c r="J706" i="4"/>
  <c r="R705" i="4"/>
  <c r="S705" i="4" s="1"/>
  <c r="P705" i="4"/>
  <c r="N705" i="4"/>
  <c r="L705" i="4"/>
  <c r="J705" i="4"/>
  <c r="R704" i="4"/>
  <c r="S704" i="4" s="1"/>
  <c r="P704" i="4"/>
  <c r="N704" i="4"/>
  <c r="L704" i="4"/>
  <c r="J704" i="4"/>
  <c r="R703" i="4"/>
  <c r="S703" i="4" s="1"/>
  <c r="P703" i="4"/>
  <c r="N703" i="4"/>
  <c r="L703" i="4"/>
  <c r="J703" i="4"/>
  <c r="R702" i="4"/>
  <c r="S702" i="4" s="1"/>
  <c r="P702" i="4"/>
  <c r="N702" i="4"/>
  <c r="L702" i="4"/>
  <c r="J702" i="4"/>
  <c r="R701" i="4"/>
  <c r="S701" i="4" s="1"/>
  <c r="P701" i="4"/>
  <c r="N701" i="4"/>
  <c r="L701" i="4"/>
  <c r="J701" i="4"/>
  <c r="R700" i="4"/>
  <c r="S700" i="4" s="1"/>
  <c r="P700" i="4"/>
  <c r="N700" i="4"/>
  <c r="L700" i="4"/>
  <c r="J700" i="4"/>
  <c r="R699" i="4"/>
  <c r="S699" i="4" s="1"/>
  <c r="P699" i="4"/>
  <c r="N699" i="4"/>
  <c r="L699" i="4"/>
  <c r="J699" i="4"/>
  <c r="R698" i="4"/>
  <c r="S698" i="4" s="1"/>
  <c r="P698" i="4"/>
  <c r="N698" i="4"/>
  <c r="L698" i="4"/>
  <c r="J698" i="4"/>
  <c r="R697" i="4"/>
  <c r="S697" i="4" s="1"/>
  <c r="P697" i="4"/>
  <c r="N697" i="4"/>
  <c r="L697" i="4"/>
  <c r="J697" i="4"/>
  <c r="R696" i="4"/>
  <c r="S696" i="4" s="1"/>
  <c r="P696" i="4"/>
  <c r="N696" i="4"/>
  <c r="L696" i="4"/>
  <c r="J696" i="4"/>
  <c r="R695" i="4"/>
  <c r="S695" i="4" s="1"/>
  <c r="P695" i="4"/>
  <c r="N695" i="4"/>
  <c r="L695" i="4"/>
  <c r="J695" i="4"/>
  <c r="R694" i="4"/>
  <c r="S694" i="4" s="1"/>
  <c r="P694" i="4"/>
  <c r="N694" i="4"/>
  <c r="L694" i="4"/>
  <c r="J694" i="4"/>
  <c r="R693" i="4"/>
  <c r="S693" i="4" s="1"/>
  <c r="P693" i="4"/>
  <c r="N693" i="4"/>
  <c r="L693" i="4"/>
  <c r="J693" i="4"/>
  <c r="R692" i="4"/>
  <c r="S692" i="4" s="1"/>
  <c r="P692" i="4"/>
  <c r="N692" i="4"/>
  <c r="L692" i="4"/>
  <c r="J692" i="4"/>
  <c r="R691" i="4"/>
  <c r="S691" i="4" s="1"/>
  <c r="P691" i="4"/>
  <c r="N691" i="4"/>
  <c r="L691" i="4"/>
  <c r="J691" i="4"/>
  <c r="R690" i="4"/>
  <c r="P690" i="4"/>
  <c r="N690" i="4"/>
  <c r="L690" i="4"/>
  <c r="J690" i="4"/>
  <c r="R689" i="4"/>
  <c r="S689" i="4" s="1"/>
  <c r="P689" i="4"/>
  <c r="N689" i="4"/>
  <c r="L689" i="4"/>
  <c r="J689" i="4"/>
  <c r="R688" i="4"/>
  <c r="S688" i="4" s="1"/>
  <c r="P688" i="4"/>
  <c r="N688" i="4"/>
  <c r="L688" i="4"/>
  <c r="J688" i="4"/>
  <c r="R687" i="4"/>
  <c r="P687" i="4"/>
  <c r="N687" i="4"/>
  <c r="L687" i="4"/>
  <c r="J687" i="4"/>
  <c r="R686" i="4"/>
  <c r="S686" i="4" s="1"/>
  <c r="P686" i="4"/>
  <c r="N686" i="4"/>
  <c r="L686" i="4"/>
  <c r="J686" i="4"/>
  <c r="R685" i="4"/>
  <c r="P685" i="4"/>
  <c r="N685" i="4"/>
  <c r="L685" i="4"/>
  <c r="J685" i="4"/>
  <c r="R684" i="4"/>
  <c r="S684" i="4" s="1"/>
  <c r="P684" i="4"/>
  <c r="N684" i="4"/>
  <c r="L684" i="4"/>
  <c r="J684" i="4"/>
  <c r="R683" i="4"/>
  <c r="S683" i="4" s="1"/>
  <c r="P683" i="4"/>
  <c r="N683" i="4"/>
  <c r="L683" i="4"/>
  <c r="J683" i="4"/>
  <c r="R682" i="4"/>
  <c r="S682" i="4" s="1"/>
  <c r="P682" i="4"/>
  <c r="N682" i="4"/>
  <c r="L682" i="4"/>
  <c r="J682" i="4"/>
  <c r="R681" i="4"/>
  <c r="N681" i="4"/>
  <c r="L681" i="4"/>
  <c r="J681" i="4"/>
  <c r="R680" i="4"/>
  <c r="S680" i="4" s="1"/>
  <c r="P680" i="4"/>
  <c r="N680" i="4"/>
  <c r="L680" i="4"/>
  <c r="J680" i="4"/>
  <c r="R678" i="4"/>
  <c r="P678" i="4"/>
  <c r="N678" i="4"/>
  <c r="L678" i="4"/>
  <c r="J678" i="4"/>
  <c r="R677" i="4"/>
  <c r="P677" i="4"/>
  <c r="N677" i="4"/>
  <c r="L677" i="4"/>
  <c r="J677" i="4"/>
  <c r="R676" i="4"/>
  <c r="S676" i="4" s="1"/>
  <c r="P676" i="4"/>
  <c r="N676" i="4"/>
  <c r="L676" i="4"/>
  <c r="J676" i="4"/>
  <c r="R675" i="4"/>
  <c r="P675" i="4"/>
  <c r="N675" i="4"/>
  <c r="L675" i="4"/>
  <c r="J675" i="4"/>
  <c r="R674" i="4"/>
  <c r="P674" i="4"/>
  <c r="N674" i="4"/>
  <c r="L674" i="4"/>
  <c r="J674" i="4"/>
  <c r="R673" i="4"/>
  <c r="S673" i="4" s="1"/>
  <c r="P673" i="4"/>
  <c r="N673" i="4"/>
  <c r="L673" i="4"/>
  <c r="J673" i="4"/>
  <c r="R672" i="4"/>
  <c r="S672" i="4" s="1"/>
  <c r="P672" i="4"/>
  <c r="N672" i="4"/>
  <c r="L672" i="4"/>
  <c r="J672" i="4"/>
  <c r="R671" i="4"/>
  <c r="S671" i="4" s="1"/>
  <c r="P671" i="4"/>
  <c r="N671" i="4"/>
  <c r="L671" i="4"/>
  <c r="J671" i="4"/>
  <c r="R670" i="4"/>
  <c r="P670" i="4"/>
  <c r="N670" i="4"/>
  <c r="L670" i="4"/>
  <c r="J670" i="4"/>
  <c r="R669" i="4"/>
  <c r="P669" i="4"/>
  <c r="N669" i="4"/>
  <c r="L669" i="4"/>
  <c r="J669" i="4"/>
  <c r="R668" i="4"/>
  <c r="P668" i="4"/>
  <c r="N668" i="4"/>
  <c r="L668" i="4"/>
  <c r="J668" i="4"/>
  <c r="R667" i="4"/>
  <c r="S667" i="4" s="1"/>
  <c r="P667" i="4"/>
  <c r="N667" i="4"/>
  <c r="L667" i="4"/>
  <c r="J667" i="4"/>
  <c r="R666" i="4"/>
  <c r="S666" i="4" s="1"/>
  <c r="P666" i="4"/>
  <c r="N666" i="4"/>
  <c r="L666" i="4"/>
  <c r="J666" i="4"/>
  <c r="R665" i="4"/>
  <c r="S665" i="4" s="1"/>
  <c r="P665" i="4"/>
  <c r="N665" i="4"/>
  <c r="L665" i="4"/>
  <c r="J665" i="4"/>
  <c r="R664" i="4"/>
  <c r="P664" i="4"/>
  <c r="N664" i="4"/>
  <c r="L664" i="4"/>
  <c r="J664" i="4"/>
  <c r="R663" i="4"/>
  <c r="S663" i="4" s="1"/>
  <c r="P663" i="4"/>
  <c r="N663" i="4"/>
  <c r="L663" i="4"/>
  <c r="J663" i="4"/>
  <c r="P662" i="4"/>
  <c r="N662" i="4"/>
  <c r="L662" i="4"/>
  <c r="J662" i="4"/>
  <c r="R661" i="4"/>
  <c r="S661" i="4" s="1"/>
  <c r="P661" i="4"/>
  <c r="N661" i="4"/>
  <c r="L661" i="4"/>
  <c r="J661" i="4"/>
  <c r="R660" i="4"/>
  <c r="S660" i="4" s="1"/>
  <c r="P660" i="4"/>
  <c r="N660" i="4"/>
  <c r="L660" i="4"/>
  <c r="J660" i="4"/>
  <c r="R659" i="4"/>
  <c r="S659" i="4" s="1"/>
  <c r="P659" i="4"/>
  <c r="N659" i="4"/>
  <c r="L659" i="4"/>
  <c r="J659" i="4"/>
  <c r="R658" i="4"/>
  <c r="S658" i="4" s="1"/>
  <c r="P658" i="4"/>
  <c r="N658" i="4"/>
  <c r="L658" i="4"/>
  <c r="J658" i="4"/>
  <c r="R657" i="4"/>
  <c r="S657" i="4" s="1"/>
  <c r="P657" i="4"/>
  <c r="N657" i="4"/>
  <c r="L657" i="4"/>
  <c r="J657" i="4"/>
  <c r="R656" i="4"/>
  <c r="S656" i="4" s="1"/>
  <c r="P656" i="4"/>
  <c r="N656" i="4"/>
  <c r="L656" i="4"/>
  <c r="J656" i="4"/>
  <c r="R655" i="4"/>
  <c r="S655" i="4" s="1"/>
  <c r="P655" i="4"/>
  <c r="N655" i="4"/>
  <c r="L655" i="4"/>
  <c r="J655" i="4"/>
  <c r="R654" i="4"/>
  <c r="P654" i="4"/>
  <c r="N654" i="4"/>
  <c r="L654" i="4"/>
  <c r="J654" i="4"/>
  <c r="R653" i="4"/>
  <c r="S653" i="4" s="1"/>
  <c r="P653" i="4"/>
  <c r="N653" i="4"/>
  <c r="L653" i="4"/>
  <c r="J653" i="4"/>
  <c r="R652" i="4"/>
  <c r="S652" i="4" s="1"/>
  <c r="P652" i="4"/>
  <c r="N652" i="4"/>
  <c r="L652" i="4"/>
  <c r="J652" i="4"/>
  <c r="R651" i="4"/>
  <c r="P651" i="4"/>
  <c r="N651" i="4"/>
  <c r="L651" i="4"/>
  <c r="J651" i="4"/>
  <c r="R650" i="4"/>
  <c r="P650" i="4"/>
  <c r="N650" i="4"/>
  <c r="L650" i="4"/>
  <c r="J650" i="4"/>
  <c r="R649" i="4"/>
  <c r="S649" i="4" s="1"/>
  <c r="P649" i="4"/>
  <c r="N649" i="4"/>
  <c r="L649" i="4"/>
  <c r="J649" i="4"/>
  <c r="R648" i="4"/>
  <c r="S648" i="4" s="1"/>
  <c r="P648" i="4"/>
  <c r="N648" i="4"/>
  <c r="L648" i="4"/>
  <c r="J648" i="4"/>
  <c r="R647" i="4"/>
  <c r="P647" i="4"/>
  <c r="N647" i="4"/>
  <c r="L647" i="4"/>
  <c r="J647" i="4"/>
  <c r="R646" i="4"/>
  <c r="S646" i="4" s="1"/>
  <c r="P646" i="4"/>
  <c r="N646" i="4"/>
  <c r="L646" i="4"/>
  <c r="J646" i="4"/>
  <c r="R645" i="4"/>
  <c r="P645" i="4"/>
  <c r="N645" i="4"/>
  <c r="L645" i="4"/>
  <c r="J645" i="4"/>
  <c r="R644" i="4"/>
  <c r="S644" i="4" s="1"/>
  <c r="P644" i="4"/>
  <c r="N644" i="4"/>
  <c r="L644" i="4"/>
  <c r="J644" i="4"/>
  <c r="R643" i="4"/>
  <c r="S643" i="4" s="1"/>
  <c r="P643" i="4"/>
  <c r="N643" i="4"/>
  <c r="L643" i="4"/>
  <c r="J643" i="4"/>
  <c r="R642" i="4"/>
  <c r="S642" i="4" s="1"/>
  <c r="P642" i="4"/>
  <c r="N642" i="4"/>
  <c r="L642" i="4"/>
  <c r="J642" i="4"/>
  <c r="R641" i="4"/>
  <c r="S641" i="4" s="1"/>
  <c r="P641" i="4"/>
  <c r="N641" i="4"/>
  <c r="L641" i="4"/>
  <c r="J641" i="4"/>
  <c r="R640" i="4"/>
  <c r="P640" i="4"/>
  <c r="N640" i="4"/>
  <c r="L640" i="4"/>
  <c r="J640" i="4"/>
  <c r="R639" i="4"/>
  <c r="S639" i="4" s="1"/>
  <c r="P639" i="4"/>
  <c r="N639" i="4"/>
  <c r="L639" i="4"/>
  <c r="J639" i="4"/>
  <c r="R638" i="4"/>
  <c r="P638" i="4"/>
  <c r="N638" i="4"/>
  <c r="L638" i="4"/>
  <c r="J638" i="4"/>
  <c r="R637" i="4"/>
  <c r="S637" i="4" s="1"/>
  <c r="P637" i="4"/>
  <c r="N637" i="4"/>
  <c r="L637" i="4"/>
  <c r="J637" i="4"/>
  <c r="P636" i="4"/>
  <c r="N636" i="4"/>
  <c r="L636" i="4"/>
  <c r="J636" i="4"/>
  <c r="R635" i="4"/>
  <c r="S635" i="4" s="1"/>
  <c r="P635" i="4"/>
  <c r="N635" i="4"/>
  <c r="L635" i="4"/>
  <c r="J635" i="4"/>
  <c r="R634" i="4"/>
  <c r="S634" i="4" s="1"/>
  <c r="P634" i="4"/>
  <c r="N634" i="4"/>
  <c r="L634" i="4"/>
  <c r="J634" i="4"/>
  <c r="R633" i="4"/>
  <c r="S633" i="4" s="1"/>
  <c r="P633" i="4"/>
  <c r="N633" i="4"/>
  <c r="L633" i="4"/>
  <c r="J633" i="4"/>
  <c r="R632" i="4"/>
  <c r="S632" i="4" s="1"/>
  <c r="P632" i="4"/>
  <c r="N632" i="4"/>
  <c r="L632" i="4"/>
  <c r="J632" i="4"/>
  <c r="R631" i="4"/>
  <c r="P631" i="4"/>
  <c r="N631" i="4"/>
  <c r="L631" i="4"/>
  <c r="J631" i="4"/>
  <c r="R630" i="4"/>
  <c r="S630" i="4" s="1"/>
  <c r="P630" i="4"/>
  <c r="N630" i="4"/>
  <c r="L630" i="4"/>
  <c r="J630" i="4"/>
  <c r="R629" i="4"/>
  <c r="S629" i="4" s="1"/>
  <c r="P629" i="4"/>
  <c r="N629" i="4"/>
  <c r="L629" i="4"/>
  <c r="J629" i="4"/>
  <c r="R628" i="4"/>
  <c r="S628" i="4" s="1"/>
  <c r="P628" i="4"/>
  <c r="N628" i="4"/>
  <c r="L628" i="4"/>
  <c r="J628" i="4"/>
  <c r="R627" i="4"/>
  <c r="P627" i="4"/>
  <c r="N627" i="4"/>
  <c r="L627" i="4"/>
  <c r="J627" i="4"/>
  <c r="R626" i="4"/>
  <c r="P626" i="4"/>
  <c r="N626" i="4"/>
  <c r="L626" i="4"/>
  <c r="J626" i="4"/>
  <c r="R625" i="4"/>
  <c r="P625" i="4"/>
  <c r="N625" i="4"/>
  <c r="L625" i="4"/>
  <c r="J625" i="4"/>
  <c r="R624" i="4"/>
  <c r="P624" i="4"/>
  <c r="N624" i="4"/>
  <c r="L624" i="4"/>
  <c r="J624" i="4"/>
  <c r="R623" i="4"/>
  <c r="S623" i="4" s="1"/>
  <c r="P623" i="4"/>
  <c r="N623" i="4"/>
  <c r="L623" i="4"/>
  <c r="J623" i="4"/>
  <c r="R622" i="4"/>
  <c r="S622" i="4" s="1"/>
  <c r="P622" i="4"/>
  <c r="N622" i="4"/>
  <c r="L622" i="4"/>
  <c r="J622" i="4"/>
  <c r="R621" i="4"/>
  <c r="P621" i="4"/>
  <c r="N621" i="4"/>
  <c r="L621" i="4"/>
  <c r="J621" i="4"/>
  <c r="R620" i="4"/>
  <c r="S620" i="4" s="1"/>
  <c r="P620" i="4"/>
  <c r="N620" i="4"/>
  <c r="L620" i="4"/>
  <c r="J620" i="4"/>
  <c r="R619" i="4"/>
  <c r="S619" i="4" s="1"/>
  <c r="P619" i="4"/>
  <c r="N619" i="4"/>
  <c r="L619" i="4"/>
  <c r="J619" i="4"/>
  <c r="R618" i="4"/>
  <c r="S618" i="4" s="1"/>
  <c r="P618" i="4"/>
  <c r="N618" i="4"/>
  <c r="L618" i="4"/>
  <c r="J618" i="4"/>
  <c r="R617" i="4"/>
  <c r="S617" i="4" s="1"/>
  <c r="P617" i="4"/>
  <c r="N617" i="4"/>
  <c r="L617" i="4"/>
  <c r="J617" i="4"/>
  <c r="R616" i="4"/>
  <c r="S616" i="4" s="1"/>
  <c r="P616" i="4"/>
  <c r="N616" i="4"/>
  <c r="L616" i="4"/>
  <c r="J616" i="4"/>
  <c r="R615" i="4"/>
  <c r="P615" i="4"/>
  <c r="N615" i="4"/>
  <c r="L615" i="4"/>
  <c r="J615" i="4"/>
  <c r="R614" i="4"/>
  <c r="P614" i="4"/>
  <c r="N614" i="4"/>
  <c r="L614" i="4"/>
  <c r="J614" i="4"/>
  <c r="R613" i="4"/>
  <c r="S613" i="4" s="1"/>
  <c r="P613" i="4"/>
  <c r="N613" i="4"/>
  <c r="L613" i="4"/>
  <c r="J613" i="4"/>
  <c r="R612" i="4"/>
  <c r="S612" i="4" s="1"/>
  <c r="P612" i="4"/>
  <c r="N612" i="4"/>
  <c r="L612" i="4"/>
  <c r="J612" i="4"/>
  <c r="R611" i="4"/>
  <c r="S611" i="4" s="1"/>
  <c r="P611" i="4"/>
  <c r="N611" i="4"/>
  <c r="L611" i="4"/>
  <c r="J611" i="4"/>
  <c r="R610" i="4"/>
  <c r="P610" i="4"/>
  <c r="N610" i="4"/>
  <c r="L610" i="4"/>
  <c r="J610" i="4"/>
  <c r="R609" i="4"/>
  <c r="S609" i="4" s="1"/>
  <c r="P609" i="4"/>
  <c r="N609" i="4"/>
  <c r="L609" i="4"/>
  <c r="J609" i="4"/>
  <c r="R608" i="4"/>
  <c r="S608" i="4" s="1"/>
  <c r="P608" i="4"/>
  <c r="N608" i="4"/>
  <c r="L608" i="4"/>
  <c r="J608" i="4"/>
  <c r="R607" i="4"/>
  <c r="S607" i="4" s="1"/>
  <c r="P607" i="4"/>
  <c r="N607" i="4"/>
  <c r="L607" i="4"/>
  <c r="J607" i="4"/>
  <c r="R606" i="4"/>
  <c r="S606" i="4" s="1"/>
  <c r="P606" i="4"/>
  <c r="N606" i="4"/>
  <c r="L606" i="4"/>
  <c r="J606" i="4"/>
  <c r="R605" i="4"/>
  <c r="S605" i="4" s="1"/>
  <c r="P605" i="4"/>
  <c r="N605" i="4"/>
  <c r="L605" i="4"/>
  <c r="J605" i="4"/>
  <c r="R604" i="4"/>
  <c r="S604" i="4" s="1"/>
  <c r="P604" i="4"/>
  <c r="N604" i="4"/>
  <c r="L604" i="4"/>
  <c r="J604" i="4"/>
  <c r="R603" i="4"/>
  <c r="S603" i="4" s="1"/>
  <c r="P603" i="4"/>
  <c r="N603" i="4"/>
  <c r="L603" i="4"/>
  <c r="J603" i="4"/>
  <c r="R602" i="4"/>
  <c r="S602" i="4" s="1"/>
  <c r="P602" i="4"/>
  <c r="N602" i="4"/>
  <c r="L602" i="4"/>
  <c r="J602" i="4"/>
  <c r="R601" i="4"/>
  <c r="S601" i="4" s="1"/>
  <c r="P601" i="4"/>
  <c r="N601" i="4"/>
  <c r="L601" i="4"/>
  <c r="J601" i="4"/>
  <c r="R600" i="4"/>
  <c r="S600" i="4" s="1"/>
  <c r="P600" i="4"/>
  <c r="N600" i="4"/>
  <c r="L600" i="4"/>
  <c r="J600" i="4"/>
  <c r="R599" i="4"/>
  <c r="P599" i="4"/>
  <c r="N599" i="4"/>
  <c r="L599" i="4"/>
  <c r="J599" i="4"/>
  <c r="R598" i="4"/>
  <c r="S598" i="4" s="1"/>
  <c r="P598" i="4"/>
  <c r="N598" i="4"/>
  <c r="L598" i="4"/>
  <c r="J598" i="4"/>
  <c r="R597" i="4"/>
  <c r="S597" i="4" s="1"/>
  <c r="P597" i="4"/>
  <c r="N597" i="4"/>
  <c r="L597" i="4"/>
  <c r="J597" i="4"/>
  <c r="R596" i="4"/>
  <c r="S596" i="4" s="1"/>
  <c r="P596" i="4"/>
  <c r="N596" i="4"/>
  <c r="L596" i="4"/>
  <c r="J596" i="4"/>
  <c r="R595" i="4"/>
  <c r="S595" i="4" s="1"/>
  <c r="P595" i="4"/>
  <c r="N595" i="4"/>
  <c r="L595" i="4"/>
  <c r="J595" i="4"/>
  <c r="R594" i="4"/>
  <c r="P594" i="4"/>
  <c r="N594" i="4"/>
  <c r="L594" i="4"/>
  <c r="J594" i="4"/>
  <c r="R593" i="4"/>
  <c r="P593" i="4"/>
  <c r="N593" i="4"/>
  <c r="L593" i="4"/>
  <c r="J593" i="4"/>
  <c r="R592" i="4"/>
  <c r="P592" i="4"/>
  <c r="N592" i="4"/>
  <c r="L592" i="4"/>
  <c r="J592" i="4"/>
  <c r="R591" i="4"/>
  <c r="S591" i="4" s="1"/>
  <c r="P591" i="4"/>
  <c r="N591" i="4"/>
  <c r="L591" i="4"/>
  <c r="J591" i="4"/>
  <c r="R590" i="4"/>
  <c r="P590" i="4"/>
  <c r="N590" i="4"/>
  <c r="L590" i="4"/>
  <c r="J590" i="4"/>
  <c r="R589" i="4"/>
  <c r="S589" i="4" s="1"/>
  <c r="P589" i="4"/>
  <c r="N589" i="4"/>
  <c r="L589" i="4"/>
  <c r="J589" i="4"/>
  <c r="R588" i="4"/>
  <c r="S588" i="4" s="1"/>
  <c r="P588" i="4"/>
  <c r="N588" i="4"/>
  <c r="L588" i="4"/>
  <c r="J588" i="4"/>
  <c r="R587" i="4"/>
  <c r="S587" i="4" s="1"/>
  <c r="P587" i="4"/>
  <c r="N587" i="4"/>
  <c r="L587" i="4"/>
  <c r="J587" i="4"/>
  <c r="R586" i="4"/>
  <c r="S586" i="4" s="1"/>
  <c r="P586" i="4"/>
  <c r="N586" i="4"/>
  <c r="L586" i="4"/>
  <c r="J586" i="4"/>
  <c r="R585" i="4"/>
  <c r="P585" i="4"/>
  <c r="N585" i="4"/>
  <c r="L585" i="4"/>
  <c r="J585" i="4"/>
  <c r="R584" i="4"/>
  <c r="P584" i="4"/>
  <c r="N584" i="4"/>
  <c r="L584" i="4"/>
  <c r="J584" i="4"/>
  <c r="R583" i="4"/>
  <c r="S583" i="4" s="1"/>
  <c r="P583" i="4"/>
  <c r="N583" i="4"/>
  <c r="L583" i="4"/>
  <c r="J583" i="4"/>
  <c r="R582" i="4"/>
  <c r="P582" i="4"/>
  <c r="N582" i="4"/>
  <c r="L582" i="4"/>
  <c r="J582" i="4"/>
  <c r="R581" i="4"/>
  <c r="S581" i="4" s="1"/>
  <c r="P581" i="4"/>
  <c r="N581" i="4"/>
  <c r="L581" i="4"/>
  <c r="J581" i="4"/>
  <c r="R580" i="4"/>
  <c r="S580" i="4" s="1"/>
  <c r="P580" i="4"/>
  <c r="N580" i="4"/>
  <c r="L580" i="4"/>
  <c r="J580" i="4"/>
  <c r="R579" i="4"/>
  <c r="S579" i="4" s="1"/>
  <c r="P579" i="4"/>
  <c r="N579" i="4"/>
  <c r="L579" i="4"/>
  <c r="J579" i="4"/>
  <c r="R578" i="4"/>
  <c r="S578" i="4" s="1"/>
  <c r="P578" i="4"/>
  <c r="N578" i="4"/>
  <c r="L578" i="4"/>
  <c r="J578" i="4"/>
  <c r="R577" i="4"/>
  <c r="S577" i="4" s="1"/>
  <c r="P577" i="4"/>
  <c r="N577" i="4"/>
  <c r="L577" i="4"/>
  <c r="J577" i="4"/>
  <c r="R576" i="4"/>
  <c r="S576" i="4" s="1"/>
  <c r="P576" i="4"/>
  <c r="N576" i="4"/>
  <c r="L576" i="4"/>
  <c r="J576" i="4"/>
  <c r="R575" i="4"/>
  <c r="S575" i="4" s="1"/>
  <c r="P575" i="4"/>
  <c r="N575" i="4"/>
  <c r="L575" i="4"/>
  <c r="J575" i="4"/>
  <c r="R574" i="4"/>
  <c r="S574" i="4" s="1"/>
  <c r="P574" i="4"/>
  <c r="N574" i="4"/>
  <c r="L574" i="4"/>
  <c r="J574" i="4"/>
  <c r="R573" i="4"/>
  <c r="S573" i="4" s="1"/>
  <c r="P573" i="4"/>
  <c r="N573" i="4"/>
  <c r="L573" i="4"/>
  <c r="J573" i="4"/>
  <c r="R572" i="4"/>
  <c r="S572" i="4" s="1"/>
  <c r="P572" i="4"/>
  <c r="N572" i="4"/>
  <c r="L572" i="4"/>
  <c r="J572" i="4"/>
  <c r="R571" i="4"/>
  <c r="S571" i="4" s="1"/>
  <c r="P571" i="4"/>
  <c r="N571" i="4"/>
  <c r="L571" i="4"/>
  <c r="J571" i="4"/>
  <c r="R570" i="4"/>
  <c r="S570" i="4" s="1"/>
  <c r="P570" i="4"/>
  <c r="N570" i="4"/>
  <c r="L570" i="4"/>
  <c r="J570" i="4"/>
  <c r="R569" i="4"/>
  <c r="S569" i="4" s="1"/>
  <c r="P569" i="4"/>
  <c r="N569" i="4"/>
  <c r="L569" i="4"/>
  <c r="J569" i="4"/>
  <c r="R568" i="4"/>
  <c r="S568" i="4" s="1"/>
  <c r="P568" i="4"/>
  <c r="N568" i="4"/>
  <c r="L568" i="4"/>
  <c r="J568" i="4"/>
  <c r="R567" i="4"/>
  <c r="S567" i="4" s="1"/>
  <c r="P567" i="4"/>
  <c r="N567" i="4"/>
  <c r="L567" i="4"/>
  <c r="J567" i="4"/>
  <c r="R566" i="4"/>
  <c r="S566" i="4" s="1"/>
  <c r="P566" i="4"/>
  <c r="N566" i="4"/>
  <c r="L566" i="4"/>
  <c r="J566" i="4"/>
  <c r="R565" i="4"/>
  <c r="S565" i="4" s="1"/>
  <c r="P565" i="4"/>
  <c r="N565" i="4"/>
  <c r="L565" i="4"/>
  <c r="J565" i="4"/>
  <c r="S564" i="4"/>
  <c r="P564" i="4"/>
  <c r="N564" i="4"/>
  <c r="L564" i="4"/>
  <c r="J564" i="4"/>
  <c r="R563" i="4"/>
  <c r="S563" i="4" s="1"/>
  <c r="P563" i="4"/>
  <c r="N563" i="4"/>
  <c r="L563" i="4"/>
  <c r="J563" i="4"/>
  <c r="R562" i="4"/>
  <c r="S562" i="4" s="1"/>
  <c r="P562" i="4"/>
  <c r="N562" i="4"/>
  <c r="L562" i="4"/>
  <c r="J562" i="4"/>
  <c r="R561" i="4"/>
  <c r="S561" i="4" s="1"/>
  <c r="P561" i="4"/>
  <c r="N561" i="4"/>
  <c r="L561" i="4"/>
  <c r="J561" i="4"/>
  <c r="R560" i="4"/>
  <c r="S560" i="4" s="1"/>
  <c r="P560" i="4"/>
  <c r="N560" i="4"/>
  <c r="L560" i="4"/>
  <c r="J560" i="4"/>
  <c r="R559" i="4"/>
  <c r="P559" i="4"/>
  <c r="N559" i="4"/>
  <c r="L559" i="4"/>
  <c r="J559" i="4"/>
  <c r="R558" i="4"/>
  <c r="P558" i="4"/>
  <c r="N558" i="4"/>
  <c r="L558" i="4"/>
  <c r="J558" i="4"/>
  <c r="R557" i="4"/>
  <c r="S557" i="4" s="1"/>
  <c r="P557" i="4"/>
  <c r="N557" i="4"/>
  <c r="L557" i="4"/>
  <c r="J557" i="4"/>
  <c r="R556" i="4"/>
  <c r="S556" i="4" s="1"/>
  <c r="P556" i="4"/>
  <c r="N556" i="4"/>
  <c r="L556" i="4"/>
  <c r="J556" i="4"/>
  <c r="R555" i="4"/>
  <c r="S555" i="4" s="1"/>
  <c r="P555" i="4"/>
  <c r="N555" i="4"/>
  <c r="L555" i="4"/>
  <c r="J555" i="4"/>
  <c r="R554" i="4"/>
  <c r="S554" i="4" s="1"/>
  <c r="P554" i="4"/>
  <c r="N554" i="4"/>
  <c r="L554" i="4"/>
  <c r="J554" i="4"/>
  <c r="R553" i="4"/>
  <c r="S553" i="4" s="1"/>
  <c r="P553" i="4"/>
  <c r="N553" i="4"/>
  <c r="L553" i="4"/>
  <c r="J553" i="4"/>
  <c r="R552" i="4"/>
  <c r="S552" i="4" s="1"/>
  <c r="P552" i="4"/>
  <c r="N552" i="4"/>
  <c r="L552" i="4"/>
  <c r="J552" i="4"/>
  <c r="R551" i="4"/>
  <c r="S551" i="4" s="1"/>
  <c r="P551" i="4"/>
  <c r="N551" i="4"/>
  <c r="L551" i="4"/>
  <c r="J551" i="4"/>
  <c r="R550" i="4"/>
  <c r="S550" i="4" s="1"/>
  <c r="P550" i="4"/>
  <c r="N550" i="4"/>
  <c r="L550" i="4"/>
  <c r="J550" i="4"/>
  <c r="R549" i="4"/>
  <c r="P549" i="4"/>
  <c r="N549" i="4"/>
  <c r="L549" i="4"/>
  <c r="J549" i="4"/>
  <c r="R548" i="4"/>
  <c r="S548" i="4" s="1"/>
  <c r="P548" i="4"/>
  <c r="N548" i="4"/>
  <c r="L548" i="4"/>
  <c r="J548" i="4"/>
  <c r="R547" i="4"/>
  <c r="S547" i="4" s="1"/>
  <c r="P547" i="4"/>
  <c r="N547" i="4"/>
  <c r="L547" i="4"/>
  <c r="J547" i="4"/>
  <c r="R546" i="4"/>
  <c r="S546" i="4" s="1"/>
  <c r="P546" i="4"/>
  <c r="N546" i="4"/>
  <c r="L546" i="4"/>
  <c r="J546" i="4"/>
  <c r="R545" i="4"/>
  <c r="S545" i="4" s="1"/>
  <c r="P545" i="4"/>
  <c r="N545" i="4"/>
  <c r="L545" i="4"/>
  <c r="J545" i="4"/>
  <c r="R544" i="4"/>
  <c r="S544" i="4" s="1"/>
  <c r="P544" i="4"/>
  <c r="N544" i="4"/>
  <c r="L544" i="4"/>
  <c r="J544" i="4"/>
  <c r="R543" i="4"/>
  <c r="S543" i="4" s="1"/>
  <c r="P543" i="4"/>
  <c r="N543" i="4"/>
  <c r="L543" i="4"/>
  <c r="J543" i="4"/>
  <c r="R542" i="4"/>
  <c r="S542" i="4" s="1"/>
  <c r="P542" i="4"/>
  <c r="N542" i="4"/>
  <c r="L542" i="4"/>
  <c r="J542" i="4"/>
  <c r="R541" i="4"/>
  <c r="S541" i="4" s="1"/>
  <c r="P541" i="4"/>
  <c r="N541" i="4"/>
  <c r="L541" i="4"/>
  <c r="J541" i="4"/>
  <c r="R540" i="4"/>
  <c r="S540" i="4" s="1"/>
  <c r="P540" i="4"/>
  <c r="N540" i="4"/>
  <c r="L540" i="4"/>
  <c r="J540" i="4"/>
  <c r="R539" i="4"/>
  <c r="S539" i="4" s="1"/>
  <c r="P539" i="4"/>
  <c r="N539" i="4"/>
  <c r="L539" i="4"/>
  <c r="J539" i="4"/>
  <c r="R538" i="4"/>
  <c r="S538" i="4" s="1"/>
  <c r="P538" i="4"/>
  <c r="N538" i="4"/>
  <c r="L538" i="4"/>
  <c r="J538" i="4"/>
  <c r="R537" i="4"/>
  <c r="S537" i="4" s="1"/>
  <c r="P537" i="4"/>
  <c r="N537" i="4"/>
  <c r="L537" i="4"/>
  <c r="J537" i="4"/>
  <c r="R536" i="4"/>
  <c r="S536" i="4" s="1"/>
  <c r="P536" i="4"/>
  <c r="N536" i="4"/>
  <c r="L536" i="4"/>
  <c r="J536" i="4"/>
  <c r="R535" i="4"/>
  <c r="S535" i="4" s="1"/>
  <c r="P535" i="4"/>
  <c r="N535" i="4"/>
  <c r="L535" i="4"/>
  <c r="J535" i="4"/>
  <c r="R534" i="4"/>
  <c r="S534" i="4" s="1"/>
  <c r="P534" i="4"/>
  <c r="N534" i="4"/>
  <c r="L534" i="4"/>
  <c r="J534" i="4"/>
  <c r="R533" i="4"/>
  <c r="P533" i="4"/>
  <c r="N533" i="4"/>
  <c r="L533" i="4"/>
  <c r="J533" i="4"/>
  <c r="R532" i="4"/>
  <c r="S532" i="4" s="1"/>
  <c r="P532" i="4"/>
  <c r="N532" i="4"/>
  <c r="L532" i="4"/>
  <c r="J532" i="4"/>
  <c r="R531" i="4"/>
  <c r="P531" i="4"/>
  <c r="N531" i="4"/>
  <c r="L531" i="4"/>
  <c r="J531" i="4"/>
  <c r="R530" i="4"/>
  <c r="S530" i="4" s="1"/>
  <c r="P530" i="4"/>
  <c r="N530" i="4"/>
  <c r="L530" i="4"/>
  <c r="J530" i="4"/>
  <c r="R529" i="4"/>
  <c r="S529" i="4" s="1"/>
  <c r="P529" i="4"/>
  <c r="N529" i="4"/>
  <c r="L529" i="4"/>
  <c r="J529" i="4"/>
  <c r="R528" i="4"/>
  <c r="S528" i="4" s="1"/>
  <c r="P528" i="4"/>
  <c r="N528" i="4"/>
  <c r="L528" i="4"/>
  <c r="J528" i="4"/>
  <c r="R527" i="4"/>
  <c r="P527" i="4"/>
  <c r="N527" i="4"/>
  <c r="L527" i="4"/>
  <c r="J527" i="4"/>
  <c r="R526" i="4"/>
  <c r="S526" i="4" s="1"/>
  <c r="P526" i="4"/>
  <c r="N526" i="4"/>
  <c r="L526" i="4"/>
  <c r="J526" i="4"/>
  <c r="R525" i="4"/>
  <c r="S525" i="4" s="1"/>
  <c r="P525" i="4"/>
  <c r="N525" i="4"/>
  <c r="L525" i="4"/>
  <c r="J525" i="4"/>
  <c r="R524" i="4"/>
  <c r="S524" i="4" s="1"/>
  <c r="P524" i="4"/>
  <c r="N524" i="4"/>
  <c r="L524" i="4"/>
  <c r="J524" i="4"/>
  <c r="R523" i="4"/>
  <c r="S523" i="4" s="1"/>
  <c r="P523" i="4"/>
  <c r="N523" i="4"/>
  <c r="L523" i="4"/>
  <c r="J523" i="4"/>
  <c r="R522" i="4"/>
  <c r="S522" i="4" s="1"/>
  <c r="P522" i="4"/>
  <c r="N522" i="4"/>
  <c r="L522" i="4"/>
  <c r="J522" i="4"/>
  <c r="R521" i="4"/>
  <c r="P521" i="4"/>
  <c r="N521" i="4"/>
  <c r="L521" i="4"/>
  <c r="J521" i="4"/>
  <c r="R520" i="4"/>
  <c r="P520" i="4"/>
  <c r="N520" i="4"/>
  <c r="L520" i="4"/>
  <c r="J520" i="4"/>
  <c r="R519" i="4"/>
  <c r="P519" i="4"/>
  <c r="N519" i="4"/>
  <c r="L519" i="4"/>
  <c r="J519" i="4"/>
  <c r="R518" i="4"/>
  <c r="S518" i="4" s="1"/>
  <c r="P518" i="4"/>
  <c r="N518" i="4"/>
  <c r="L518" i="4"/>
  <c r="J518" i="4"/>
  <c r="R517" i="4"/>
  <c r="S517" i="4" s="1"/>
  <c r="P517" i="4"/>
  <c r="N517" i="4"/>
  <c r="L517" i="4"/>
  <c r="J517" i="4"/>
  <c r="R516" i="4"/>
  <c r="S516" i="4" s="1"/>
  <c r="P516" i="4"/>
  <c r="N516" i="4"/>
  <c r="L516" i="4"/>
  <c r="J516" i="4"/>
  <c r="R515" i="4"/>
  <c r="S515" i="4" s="1"/>
  <c r="P515" i="4"/>
  <c r="N515" i="4"/>
  <c r="L515" i="4"/>
  <c r="J515" i="4"/>
  <c r="R514" i="4"/>
  <c r="S514" i="4" s="1"/>
  <c r="P514" i="4"/>
  <c r="N514" i="4"/>
  <c r="L514" i="4"/>
  <c r="J514" i="4"/>
  <c r="R513" i="4"/>
  <c r="S513" i="4" s="1"/>
  <c r="P513" i="4"/>
  <c r="N513" i="4"/>
  <c r="L513" i="4"/>
  <c r="J513" i="4"/>
  <c r="R512" i="4"/>
  <c r="P512" i="4"/>
  <c r="N512" i="4"/>
  <c r="L512" i="4"/>
  <c r="J512" i="4"/>
  <c r="R511" i="4"/>
  <c r="P511" i="4"/>
  <c r="N511" i="4"/>
  <c r="L511" i="4"/>
  <c r="J511" i="4"/>
  <c r="R510" i="4"/>
  <c r="S510" i="4" s="1"/>
  <c r="P510" i="4"/>
  <c r="N510" i="4"/>
  <c r="L510" i="4"/>
  <c r="J510" i="4"/>
  <c r="R509" i="4"/>
  <c r="S509" i="4" s="1"/>
  <c r="P509" i="4"/>
  <c r="N509" i="4"/>
  <c r="L509" i="4"/>
  <c r="J509" i="4"/>
  <c r="R508" i="4"/>
  <c r="S508" i="4" s="1"/>
  <c r="P508" i="4"/>
  <c r="N508" i="4"/>
  <c r="L508" i="4"/>
  <c r="J508" i="4"/>
  <c r="R507" i="4"/>
  <c r="S507" i="4" s="1"/>
  <c r="P507" i="4"/>
  <c r="N507" i="4"/>
  <c r="L507" i="4"/>
  <c r="J507" i="4"/>
  <c r="R506" i="4"/>
  <c r="S506" i="4" s="1"/>
  <c r="P506" i="4"/>
  <c r="N506" i="4"/>
  <c r="L506" i="4"/>
  <c r="J506" i="4"/>
  <c r="R505" i="4"/>
  <c r="S505" i="4" s="1"/>
  <c r="P505" i="4"/>
  <c r="N505" i="4"/>
  <c r="L505" i="4"/>
  <c r="J505" i="4"/>
  <c r="R504" i="4"/>
  <c r="S504" i="4" s="1"/>
  <c r="P504" i="4"/>
  <c r="N504" i="4"/>
  <c r="L504" i="4"/>
  <c r="J504" i="4"/>
  <c r="R503" i="4"/>
  <c r="S503" i="4" s="1"/>
  <c r="P503" i="4"/>
  <c r="N503" i="4"/>
  <c r="L503" i="4"/>
  <c r="J503" i="4"/>
  <c r="R502" i="4"/>
  <c r="P502" i="4"/>
  <c r="N502" i="4"/>
  <c r="L502" i="4"/>
  <c r="J502" i="4"/>
  <c r="R501" i="4"/>
  <c r="P501" i="4"/>
  <c r="N501" i="4"/>
  <c r="L501" i="4"/>
  <c r="J501" i="4"/>
  <c r="R500" i="4"/>
  <c r="S500" i="4" s="1"/>
  <c r="P500" i="4"/>
  <c r="N500" i="4"/>
  <c r="L500" i="4"/>
  <c r="J500" i="4"/>
  <c r="R499" i="4"/>
  <c r="S499" i="4" s="1"/>
  <c r="P499" i="4"/>
  <c r="N499" i="4"/>
  <c r="L499" i="4"/>
  <c r="J499" i="4"/>
  <c r="R498" i="4"/>
  <c r="S498" i="4" s="1"/>
  <c r="P498" i="4"/>
  <c r="N498" i="4"/>
  <c r="L498" i="4"/>
  <c r="J498" i="4"/>
  <c r="R497" i="4"/>
  <c r="S497" i="4" s="1"/>
  <c r="P497" i="4"/>
  <c r="N497" i="4"/>
  <c r="L497" i="4"/>
  <c r="J497" i="4"/>
  <c r="R496" i="4"/>
  <c r="S496" i="4" s="1"/>
  <c r="P496" i="4"/>
  <c r="N496" i="4"/>
  <c r="L496" i="4"/>
  <c r="J496" i="4"/>
  <c r="R495" i="4"/>
  <c r="S495" i="4" s="1"/>
  <c r="P495" i="4"/>
  <c r="N495" i="4"/>
  <c r="L495" i="4"/>
  <c r="J495" i="4"/>
  <c r="R494" i="4"/>
  <c r="S494" i="4" s="1"/>
  <c r="P494" i="4"/>
  <c r="N494" i="4"/>
  <c r="L494" i="4"/>
  <c r="J494" i="4"/>
  <c r="R493" i="4"/>
  <c r="S493" i="4" s="1"/>
  <c r="P493" i="4"/>
  <c r="N493" i="4"/>
  <c r="L493" i="4"/>
  <c r="J493" i="4"/>
  <c r="R492" i="4"/>
  <c r="S492" i="4" s="1"/>
  <c r="P492" i="4"/>
  <c r="N492" i="4"/>
  <c r="L492" i="4"/>
  <c r="J492" i="4"/>
  <c r="R491" i="4"/>
  <c r="S491" i="4" s="1"/>
  <c r="P491" i="4"/>
  <c r="N491" i="4"/>
  <c r="L491" i="4"/>
  <c r="J491" i="4"/>
  <c r="R490" i="4"/>
  <c r="S490" i="4" s="1"/>
  <c r="P490" i="4"/>
  <c r="N490" i="4"/>
  <c r="L490" i="4"/>
  <c r="J490" i="4"/>
  <c r="R489" i="4"/>
  <c r="S489" i="4" s="1"/>
  <c r="P489" i="4"/>
  <c r="N489" i="4"/>
  <c r="L489" i="4"/>
  <c r="J489" i="4"/>
  <c r="R488" i="4"/>
  <c r="S488" i="4" s="1"/>
  <c r="P488" i="4"/>
  <c r="N488" i="4"/>
  <c r="L488" i="4"/>
  <c r="J488" i="4"/>
  <c r="R487" i="4"/>
  <c r="S487" i="4" s="1"/>
  <c r="P487" i="4"/>
  <c r="N487" i="4"/>
  <c r="L487" i="4"/>
  <c r="J487" i="4"/>
  <c r="R486" i="4"/>
  <c r="S486" i="4" s="1"/>
  <c r="P486" i="4"/>
  <c r="N486" i="4"/>
  <c r="L486" i="4"/>
  <c r="J486" i="4"/>
  <c r="R485" i="4"/>
  <c r="S485" i="4" s="1"/>
  <c r="P485" i="4"/>
  <c r="N485" i="4"/>
  <c r="L485" i="4"/>
  <c r="J485" i="4"/>
  <c r="R484" i="4"/>
  <c r="S484" i="4" s="1"/>
  <c r="P484" i="4"/>
  <c r="N484" i="4"/>
  <c r="L484" i="4"/>
  <c r="J484" i="4"/>
  <c r="R483" i="4"/>
  <c r="S483" i="4" s="1"/>
  <c r="P483" i="4"/>
  <c r="N483" i="4"/>
  <c r="L483" i="4"/>
  <c r="J483" i="4"/>
  <c r="R482" i="4"/>
  <c r="S482" i="4" s="1"/>
  <c r="P482" i="4"/>
  <c r="N482" i="4"/>
  <c r="L482" i="4"/>
  <c r="J482" i="4"/>
  <c r="R481" i="4"/>
  <c r="S481" i="4" s="1"/>
  <c r="P481" i="4"/>
  <c r="N481" i="4"/>
  <c r="L481" i="4"/>
  <c r="J481" i="4"/>
  <c r="R480" i="4"/>
  <c r="S480" i="4" s="1"/>
  <c r="P480" i="4"/>
  <c r="N480" i="4"/>
  <c r="L480" i="4"/>
  <c r="J480" i="4"/>
  <c r="R479" i="4"/>
  <c r="S479" i="4" s="1"/>
  <c r="P479" i="4"/>
  <c r="N479" i="4"/>
  <c r="L479" i="4"/>
  <c r="J479" i="4"/>
  <c r="R478" i="4"/>
  <c r="S478" i="4" s="1"/>
  <c r="P478" i="4"/>
  <c r="N478" i="4"/>
  <c r="L478" i="4"/>
  <c r="J478" i="4"/>
  <c r="R477" i="4"/>
  <c r="S477" i="4" s="1"/>
  <c r="P477" i="4"/>
  <c r="N477" i="4"/>
  <c r="L477" i="4"/>
  <c r="J477" i="4"/>
  <c r="R476" i="4"/>
  <c r="P476" i="4"/>
  <c r="N476" i="4"/>
  <c r="L476" i="4"/>
  <c r="J476" i="4"/>
  <c r="R475" i="4"/>
  <c r="S475" i="4" s="1"/>
  <c r="P475" i="4"/>
  <c r="N475" i="4"/>
  <c r="L475" i="4"/>
  <c r="J475" i="4"/>
  <c r="R474" i="4"/>
  <c r="S474" i="4" s="1"/>
  <c r="P474" i="4"/>
  <c r="N474" i="4"/>
  <c r="L474" i="4"/>
  <c r="J474" i="4"/>
  <c r="R473" i="4"/>
  <c r="P473" i="4"/>
  <c r="N473" i="4"/>
  <c r="L473" i="4"/>
  <c r="J473" i="4"/>
  <c r="R472" i="4"/>
  <c r="S472" i="4" s="1"/>
  <c r="P472" i="4"/>
  <c r="N472" i="4"/>
  <c r="L472" i="4"/>
  <c r="J472" i="4"/>
  <c r="R471" i="4"/>
  <c r="S471" i="4" s="1"/>
  <c r="P471" i="4"/>
  <c r="N471" i="4"/>
  <c r="L471" i="4"/>
  <c r="J471" i="4"/>
  <c r="R470" i="4"/>
  <c r="S470" i="4" s="1"/>
  <c r="P470" i="4"/>
  <c r="N470" i="4"/>
  <c r="L470" i="4"/>
  <c r="J470" i="4"/>
  <c r="R469" i="4"/>
  <c r="S469" i="4" s="1"/>
  <c r="P469" i="4"/>
  <c r="N469" i="4"/>
  <c r="L469" i="4"/>
  <c r="J469" i="4"/>
  <c r="R468" i="4"/>
  <c r="P468" i="4"/>
  <c r="N468" i="4"/>
  <c r="L468" i="4"/>
  <c r="J468" i="4"/>
  <c r="R467" i="4"/>
  <c r="S467" i="4" s="1"/>
  <c r="P467" i="4"/>
  <c r="N467" i="4"/>
  <c r="L467" i="4"/>
  <c r="J467" i="4"/>
  <c r="U466" i="4"/>
  <c r="R466" i="4"/>
  <c r="S466" i="4" s="1"/>
  <c r="P466" i="4"/>
  <c r="N466" i="4"/>
  <c r="L466" i="4"/>
  <c r="J466" i="4"/>
  <c r="R465" i="4"/>
  <c r="S465" i="4" s="1"/>
  <c r="P465" i="4"/>
  <c r="N465" i="4"/>
  <c r="L465" i="4"/>
  <c r="J465" i="4"/>
  <c r="R464" i="4"/>
  <c r="S464" i="4" s="1"/>
  <c r="P464" i="4"/>
  <c r="N464" i="4"/>
  <c r="L464" i="4"/>
  <c r="J464" i="4"/>
  <c r="R463" i="4"/>
  <c r="S463" i="4" s="1"/>
  <c r="P463" i="4"/>
  <c r="N463" i="4"/>
  <c r="L463" i="4"/>
  <c r="J463" i="4"/>
  <c r="R462" i="4"/>
  <c r="S462" i="4" s="1"/>
  <c r="P462" i="4"/>
  <c r="N462" i="4"/>
  <c r="L462" i="4"/>
  <c r="J462" i="4"/>
  <c r="R461" i="4"/>
  <c r="S461" i="4" s="1"/>
  <c r="P461" i="4"/>
  <c r="N461" i="4"/>
  <c r="L461" i="4"/>
  <c r="J461" i="4"/>
  <c r="R460" i="4"/>
  <c r="S460" i="4" s="1"/>
  <c r="P460" i="4"/>
  <c r="N460" i="4"/>
  <c r="L460" i="4"/>
  <c r="J460" i="4"/>
  <c r="R459" i="4"/>
  <c r="S459" i="4" s="1"/>
  <c r="P459" i="4"/>
  <c r="N459" i="4"/>
  <c r="L459" i="4"/>
  <c r="J459" i="4"/>
  <c r="R458" i="4"/>
  <c r="S458" i="4" s="1"/>
  <c r="P458" i="4"/>
  <c r="N458" i="4"/>
  <c r="L458" i="4"/>
  <c r="J458" i="4"/>
  <c r="R457" i="4"/>
  <c r="S457" i="4" s="1"/>
  <c r="P457" i="4"/>
  <c r="N457" i="4"/>
  <c r="L457" i="4"/>
  <c r="J457" i="4"/>
  <c r="R456" i="4"/>
  <c r="S456" i="4" s="1"/>
  <c r="P456" i="4"/>
  <c r="N456" i="4"/>
  <c r="L456" i="4"/>
  <c r="J456" i="4"/>
  <c r="R455" i="4"/>
  <c r="P455" i="4"/>
  <c r="N455" i="4"/>
  <c r="L455" i="4"/>
  <c r="J455" i="4"/>
  <c r="R454" i="4"/>
  <c r="S454" i="4" s="1"/>
  <c r="P454" i="4"/>
  <c r="N454" i="4"/>
  <c r="L454" i="4"/>
  <c r="J454" i="4"/>
  <c r="R453" i="4"/>
  <c r="S453" i="4" s="1"/>
  <c r="P453" i="4"/>
  <c r="N453" i="4"/>
  <c r="L453" i="4"/>
  <c r="J453" i="4"/>
  <c r="R452" i="4"/>
  <c r="S452" i="4" s="1"/>
  <c r="P452" i="4"/>
  <c r="N452" i="4"/>
  <c r="L452" i="4"/>
  <c r="J452" i="4"/>
  <c r="R451" i="4"/>
  <c r="S451" i="4" s="1"/>
  <c r="P451" i="4"/>
  <c r="N451" i="4"/>
  <c r="L451" i="4"/>
  <c r="J451" i="4"/>
  <c r="R450" i="4"/>
  <c r="S450" i="4" s="1"/>
  <c r="P450" i="4"/>
  <c r="N450" i="4"/>
  <c r="L450" i="4"/>
  <c r="J450" i="4"/>
  <c r="R449" i="4"/>
  <c r="S449" i="4" s="1"/>
  <c r="P449" i="4"/>
  <c r="N449" i="4"/>
  <c r="L449" i="4"/>
  <c r="J449" i="4"/>
  <c r="R448" i="4"/>
  <c r="S448" i="4" s="1"/>
  <c r="P448" i="4"/>
  <c r="N448" i="4"/>
  <c r="L448" i="4"/>
  <c r="J448" i="4"/>
  <c r="R447" i="4"/>
  <c r="P447" i="4"/>
  <c r="N447" i="4"/>
  <c r="L447" i="4"/>
  <c r="J447" i="4"/>
  <c r="R446" i="4"/>
  <c r="S446" i="4" s="1"/>
  <c r="P446" i="4"/>
  <c r="N446" i="4"/>
  <c r="L446" i="4"/>
  <c r="J446" i="4"/>
  <c r="R445" i="4"/>
  <c r="P445" i="4"/>
  <c r="N445" i="4"/>
  <c r="L445" i="4"/>
  <c r="J445" i="4"/>
  <c r="R444" i="4"/>
  <c r="S444" i="4" s="1"/>
  <c r="P444" i="4"/>
  <c r="N444" i="4"/>
  <c r="L444" i="4"/>
  <c r="J444" i="4"/>
  <c r="R443" i="4"/>
  <c r="S443" i="4" s="1"/>
  <c r="P443" i="4"/>
  <c r="N443" i="4"/>
  <c r="L443" i="4"/>
  <c r="J443" i="4"/>
  <c r="R442" i="4"/>
  <c r="S442" i="4" s="1"/>
  <c r="P442" i="4"/>
  <c r="N442" i="4"/>
  <c r="L442" i="4"/>
  <c r="J442" i="4"/>
  <c r="R441" i="4"/>
  <c r="S441" i="4" s="1"/>
  <c r="P441" i="4"/>
  <c r="N441" i="4"/>
  <c r="L441" i="4"/>
  <c r="J441" i="4"/>
  <c r="R440" i="4"/>
  <c r="S440" i="4" s="1"/>
  <c r="P440" i="4"/>
  <c r="N440" i="4"/>
  <c r="L440" i="4"/>
  <c r="J440" i="4"/>
  <c r="R439" i="4"/>
  <c r="S439" i="4" s="1"/>
  <c r="P439" i="4"/>
  <c r="N439" i="4"/>
  <c r="L439" i="4"/>
  <c r="J439" i="4"/>
  <c r="R438" i="4"/>
  <c r="P438" i="4"/>
  <c r="N438" i="4"/>
  <c r="L438" i="4"/>
  <c r="J438" i="4"/>
  <c r="R437" i="4"/>
  <c r="S437" i="4" s="1"/>
  <c r="P437" i="4"/>
  <c r="N437" i="4"/>
  <c r="L437" i="4"/>
  <c r="J437" i="4"/>
  <c r="R436" i="4"/>
  <c r="S436" i="4" s="1"/>
  <c r="P436" i="4"/>
  <c r="N436" i="4"/>
  <c r="L436" i="4"/>
  <c r="J436" i="4"/>
  <c r="R434" i="4"/>
  <c r="S434" i="4" s="1"/>
  <c r="P434" i="4"/>
  <c r="N434" i="4"/>
  <c r="L434" i="4"/>
  <c r="J434" i="4"/>
  <c r="R433" i="4"/>
  <c r="P433" i="4"/>
  <c r="N433" i="4"/>
  <c r="L433" i="4"/>
  <c r="J433" i="4"/>
  <c r="R432" i="4"/>
  <c r="S432" i="4" s="1"/>
  <c r="P432" i="4"/>
  <c r="N432" i="4"/>
  <c r="L432" i="4"/>
  <c r="J432" i="4"/>
  <c r="R431" i="4"/>
  <c r="S431" i="4" s="1"/>
  <c r="P431" i="4"/>
  <c r="N431" i="4"/>
  <c r="L431" i="4"/>
  <c r="J431" i="4"/>
  <c r="R430" i="4"/>
  <c r="S430" i="4" s="1"/>
  <c r="P430" i="4"/>
  <c r="N430" i="4"/>
  <c r="L430" i="4"/>
  <c r="J430" i="4"/>
  <c r="R429" i="4"/>
  <c r="S429" i="4" s="1"/>
  <c r="P429" i="4"/>
  <c r="N429" i="4"/>
  <c r="L429" i="4"/>
  <c r="J429" i="4"/>
  <c r="R428" i="4"/>
  <c r="P428" i="4"/>
  <c r="N428" i="4"/>
  <c r="L428" i="4"/>
  <c r="J428" i="4"/>
  <c r="R427" i="4"/>
  <c r="P427" i="4"/>
  <c r="N427" i="4"/>
  <c r="L427" i="4"/>
  <c r="J427" i="4"/>
  <c r="R426" i="4"/>
  <c r="S426" i="4" s="1"/>
  <c r="P426" i="4"/>
  <c r="N426" i="4"/>
  <c r="L426" i="4"/>
  <c r="J426" i="4"/>
  <c r="R425" i="4"/>
  <c r="S425" i="4" s="1"/>
  <c r="P425" i="4"/>
  <c r="N425" i="4"/>
  <c r="L425" i="4"/>
  <c r="J425" i="4"/>
  <c r="R424" i="4"/>
  <c r="P424" i="4"/>
  <c r="N424" i="4"/>
  <c r="L424" i="4"/>
  <c r="J424" i="4"/>
  <c r="R423" i="4"/>
  <c r="S423" i="4" s="1"/>
  <c r="P423" i="4"/>
  <c r="N423" i="4"/>
  <c r="L423" i="4"/>
  <c r="J423" i="4"/>
  <c r="R422" i="4"/>
  <c r="S422" i="4" s="1"/>
  <c r="P422" i="4"/>
  <c r="N422" i="4"/>
  <c r="L422" i="4"/>
  <c r="J422" i="4"/>
  <c r="R421" i="4"/>
  <c r="S421" i="4" s="1"/>
  <c r="P421" i="4"/>
  <c r="N421" i="4"/>
  <c r="L421" i="4"/>
  <c r="J421" i="4"/>
  <c r="R420" i="4"/>
  <c r="S420" i="4" s="1"/>
  <c r="P420" i="4"/>
  <c r="N420" i="4"/>
  <c r="L420" i="4"/>
  <c r="J420" i="4"/>
  <c r="R419" i="4"/>
  <c r="P419" i="4"/>
  <c r="N419" i="4"/>
  <c r="L419" i="4"/>
  <c r="J419" i="4"/>
  <c r="R417" i="4"/>
  <c r="S417" i="4" s="1"/>
  <c r="P417" i="4"/>
  <c r="N417" i="4"/>
  <c r="L417" i="4"/>
  <c r="J417" i="4"/>
  <c r="R416" i="4"/>
  <c r="S416" i="4" s="1"/>
  <c r="P416" i="4"/>
  <c r="N416" i="4"/>
  <c r="L416" i="4"/>
  <c r="J416" i="4"/>
  <c r="R415" i="4"/>
  <c r="S415" i="4" s="1"/>
  <c r="P415" i="4"/>
  <c r="N415" i="4"/>
  <c r="L415" i="4"/>
  <c r="J415" i="4"/>
  <c r="R414" i="4"/>
  <c r="S414" i="4" s="1"/>
  <c r="P414" i="4"/>
  <c r="N414" i="4"/>
  <c r="L414" i="4"/>
  <c r="J414" i="4"/>
  <c r="R413" i="4"/>
  <c r="S413" i="4" s="1"/>
  <c r="P413" i="4"/>
  <c r="N413" i="4"/>
  <c r="L413" i="4"/>
  <c r="J413" i="4"/>
  <c r="R412" i="4"/>
  <c r="S412" i="4" s="1"/>
  <c r="P412" i="4"/>
  <c r="N412" i="4"/>
  <c r="L412" i="4"/>
  <c r="J412" i="4"/>
  <c r="R411" i="4"/>
  <c r="S411" i="4" s="1"/>
  <c r="P411" i="4"/>
  <c r="N411" i="4"/>
  <c r="L411" i="4"/>
  <c r="J411" i="4"/>
  <c r="R410" i="4"/>
  <c r="P410" i="4"/>
  <c r="N410" i="4"/>
  <c r="L410" i="4"/>
  <c r="J410" i="4"/>
  <c r="R409" i="4"/>
  <c r="S409" i="4" s="1"/>
  <c r="P409" i="4"/>
  <c r="N409" i="4"/>
  <c r="L409" i="4"/>
  <c r="J409" i="4"/>
  <c r="R408" i="4"/>
  <c r="S408" i="4" s="1"/>
  <c r="P408" i="4"/>
  <c r="N408" i="4"/>
  <c r="L408" i="4"/>
  <c r="J408" i="4"/>
  <c r="R407" i="4"/>
  <c r="P407" i="4"/>
  <c r="N407" i="4"/>
  <c r="L407" i="4"/>
  <c r="J407" i="4"/>
  <c r="R406" i="4"/>
  <c r="P406" i="4"/>
  <c r="N406" i="4"/>
  <c r="L406" i="4"/>
  <c r="J406" i="4"/>
  <c r="R405" i="4"/>
  <c r="P405" i="4"/>
  <c r="N405" i="4"/>
  <c r="L405" i="4"/>
  <c r="J405" i="4"/>
  <c r="R404" i="4"/>
  <c r="S404" i="4" s="1"/>
  <c r="P404" i="4"/>
  <c r="N404" i="4"/>
  <c r="L404" i="4"/>
  <c r="J404" i="4"/>
  <c r="R403" i="4"/>
  <c r="P403" i="4"/>
  <c r="N403" i="4"/>
  <c r="L403" i="4"/>
  <c r="J403" i="4"/>
  <c r="R402" i="4"/>
  <c r="P402" i="4"/>
  <c r="N402" i="4"/>
  <c r="L402" i="4"/>
  <c r="J402" i="4"/>
  <c r="R401" i="4"/>
  <c r="P401" i="4"/>
  <c r="N401" i="4"/>
  <c r="L401" i="4"/>
  <c r="J401" i="4"/>
  <c r="R400" i="4"/>
  <c r="P400" i="4"/>
  <c r="N400" i="4"/>
  <c r="L400" i="4"/>
  <c r="J400" i="4"/>
  <c r="R399" i="4"/>
  <c r="S399" i="4" s="1"/>
  <c r="P399" i="4"/>
  <c r="N399" i="4"/>
  <c r="L399" i="4"/>
  <c r="J399" i="4"/>
  <c r="R398" i="4"/>
  <c r="P398" i="4"/>
  <c r="N398" i="4"/>
  <c r="L398" i="4"/>
  <c r="J398" i="4"/>
  <c r="R397" i="4"/>
  <c r="S397" i="4" s="1"/>
  <c r="P397" i="4"/>
  <c r="N397" i="4"/>
  <c r="L397" i="4"/>
  <c r="J397" i="4"/>
  <c r="R396" i="4"/>
  <c r="S396" i="4" s="1"/>
  <c r="P396" i="4"/>
  <c r="N396" i="4"/>
  <c r="L396" i="4"/>
  <c r="J396" i="4"/>
  <c r="R395" i="4"/>
  <c r="S395" i="4" s="1"/>
  <c r="P395" i="4"/>
  <c r="N395" i="4"/>
  <c r="L395" i="4"/>
  <c r="J395" i="4"/>
  <c r="R394" i="4"/>
  <c r="S394" i="4" s="1"/>
  <c r="P394" i="4"/>
  <c r="N394" i="4"/>
  <c r="L394" i="4"/>
  <c r="J394" i="4"/>
  <c r="R393" i="4"/>
  <c r="S393" i="4" s="1"/>
  <c r="P393" i="4"/>
  <c r="N393" i="4"/>
  <c r="L393" i="4"/>
  <c r="J393" i="4"/>
  <c r="R392" i="4"/>
  <c r="S392" i="4" s="1"/>
  <c r="P392" i="4"/>
  <c r="N392" i="4"/>
  <c r="L392" i="4"/>
  <c r="J392" i="4"/>
  <c r="R391" i="4"/>
  <c r="P391" i="4"/>
  <c r="N391" i="4"/>
  <c r="L391" i="4"/>
  <c r="J391" i="4"/>
  <c r="R390" i="4"/>
  <c r="S390" i="4" s="1"/>
  <c r="P390" i="4"/>
  <c r="N390" i="4"/>
  <c r="L390" i="4"/>
  <c r="J390" i="4"/>
  <c r="R389" i="4"/>
  <c r="P389" i="4"/>
  <c r="N389" i="4"/>
  <c r="L389" i="4"/>
  <c r="J389" i="4"/>
  <c r="R388" i="4"/>
  <c r="P388" i="4"/>
  <c r="N388" i="4"/>
  <c r="L388" i="4"/>
  <c r="J388" i="4"/>
  <c r="R387" i="4"/>
  <c r="S387" i="4" s="1"/>
  <c r="P387" i="4"/>
  <c r="N387" i="4"/>
  <c r="L387" i="4"/>
  <c r="J387" i="4"/>
  <c r="R386" i="4"/>
  <c r="S386" i="4" s="1"/>
  <c r="P386" i="4"/>
  <c r="N386" i="4"/>
  <c r="L386" i="4"/>
  <c r="J386" i="4"/>
  <c r="R385" i="4"/>
  <c r="P385" i="4"/>
  <c r="N385" i="4"/>
  <c r="L385" i="4"/>
  <c r="J385" i="4"/>
  <c r="R384" i="4"/>
  <c r="S384" i="4" s="1"/>
  <c r="P384" i="4"/>
  <c r="N384" i="4"/>
  <c r="L384" i="4"/>
  <c r="J384" i="4"/>
  <c r="R383" i="4"/>
  <c r="P383" i="4"/>
  <c r="N383" i="4"/>
  <c r="L383" i="4"/>
  <c r="J383" i="4"/>
  <c r="R382" i="4"/>
  <c r="S382" i="4" s="1"/>
  <c r="P382" i="4"/>
  <c r="N382" i="4"/>
  <c r="L382" i="4"/>
  <c r="J382" i="4"/>
  <c r="R381" i="4"/>
  <c r="S381" i="4" s="1"/>
  <c r="P381" i="4"/>
  <c r="N381" i="4"/>
  <c r="L381" i="4"/>
  <c r="J381" i="4"/>
  <c r="R380" i="4"/>
  <c r="P380" i="4"/>
  <c r="N380" i="4"/>
  <c r="L380" i="4"/>
  <c r="J380" i="4"/>
  <c r="R379" i="4"/>
  <c r="S379" i="4" s="1"/>
  <c r="P379" i="4"/>
  <c r="N379" i="4"/>
  <c r="L379" i="4"/>
  <c r="J379" i="4"/>
  <c r="R378" i="4"/>
  <c r="P378" i="4"/>
  <c r="N378" i="4"/>
  <c r="L378" i="4"/>
  <c r="J378" i="4"/>
  <c r="R377" i="4"/>
  <c r="S377" i="4" s="1"/>
  <c r="P377" i="4"/>
  <c r="N377" i="4"/>
  <c r="L377" i="4"/>
  <c r="J377" i="4"/>
  <c r="R376" i="4"/>
  <c r="S376" i="4" s="1"/>
  <c r="P376" i="4"/>
  <c r="N376" i="4"/>
  <c r="L376" i="4"/>
  <c r="J376" i="4"/>
  <c r="R375" i="4"/>
  <c r="S375" i="4" s="1"/>
  <c r="P375" i="4"/>
  <c r="N375" i="4"/>
  <c r="L375" i="4"/>
  <c r="J375" i="4"/>
  <c r="R374" i="4"/>
  <c r="S374" i="4" s="1"/>
  <c r="P374" i="4"/>
  <c r="N374" i="4"/>
  <c r="L374" i="4"/>
  <c r="J374" i="4"/>
  <c r="R373" i="4"/>
  <c r="S373" i="4" s="1"/>
  <c r="P373" i="4"/>
  <c r="N373" i="4"/>
  <c r="L373" i="4"/>
  <c r="J373" i="4"/>
  <c r="R372" i="4"/>
  <c r="P372" i="4"/>
  <c r="N372" i="4"/>
  <c r="L372" i="4"/>
  <c r="J372" i="4"/>
  <c r="R369" i="4"/>
  <c r="P369" i="4"/>
  <c r="N369" i="4"/>
  <c r="J369" i="4"/>
  <c r="R368" i="4"/>
  <c r="P368" i="4"/>
  <c r="N368" i="4"/>
  <c r="L368" i="4"/>
  <c r="J368" i="4"/>
  <c r="R367" i="4"/>
  <c r="S367" i="4" s="1"/>
  <c r="P367" i="4"/>
  <c r="N367" i="4"/>
  <c r="L367" i="4"/>
  <c r="J367" i="4"/>
  <c r="R366" i="4"/>
  <c r="S366" i="4" s="1"/>
  <c r="P366" i="4"/>
  <c r="N366" i="4"/>
  <c r="L366" i="4"/>
  <c r="J366" i="4"/>
  <c r="R365" i="4"/>
  <c r="S365" i="4" s="1"/>
  <c r="P365" i="4"/>
  <c r="N365" i="4"/>
  <c r="L365" i="4"/>
  <c r="J365" i="4"/>
  <c r="R364" i="4"/>
  <c r="S364" i="4" s="1"/>
  <c r="P364" i="4"/>
  <c r="N364" i="4"/>
  <c r="L364" i="4"/>
  <c r="J364" i="4"/>
  <c r="R363" i="4"/>
  <c r="S363" i="4" s="1"/>
  <c r="P363" i="4"/>
  <c r="N363" i="4"/>
  <c r="L363" i="4"/>
  <c r="J363" i="4"/>
  <c r="R362" i="4"/>
  <c r="S362" i="4" s="1"/>
  <c r="P362" i="4"/>
  <c r="N362" i="4"/>
  <c r="L362" i="4"/>
  <c r="J362" i="4"/>
  <c r="R361" i="4"/>
  <c r="S361" i="4" s="1"/>
  <c r="P361" i="4"/>
  <c r="N361" i="4"/>
  <c r="L361" i="4"/>
  <c r="J361" i="4"/>
  <c r="R360" i="4"/>
  <c r="S360" i="4" s="1"/>
  <c r="P360" i="4"/>
  <c r="N360" i="4"/>
  <c r="L360" i="4"/>
  <c r="J360" i="4"/>
  <c r="R359" i="4"/>
  <c r="S359" i="4" s="1"/>
  <c r="P359" i="4"/>
  <c r="N359" i="4"/>
  <c r="L359" i="4"/>
  <c r="J359" i="4"/>
  <c r="R358" i="4"/>
  <c r="S358" i="4" s="1"/>
  <c r="P358" i="4"/>
  <c r="N358" i="4"/>
  <c r="L358" i="4"/>
  <c r="J358" i="4"/>
  <c r="R357" i="4"/>
  <c r="P357" i="4"/>
  <c r="N357" i="4"/>
  <c r="L357" i="4"/>
  <c r="J357" i="4"/>
  <c r="R356" i="4"/>
  <c r="P356" i="4"/>
  <c r="N356" i="4"/>
  <c r="L356" i="4"/>
  <c r="J356" i="4"/>
  <c r="R355" i="4"/>
  <c r="S355" i="4" s="1"/>
  <c r="P355" i="4"/>
  <c r="N355" i="4"/>
  <c r="L355" i="4"/>
  <c r="J355" i="4"/>
  <c r="R354" i="4"/>
  <c r="S354" i="4" s="1"/>
  <c r="P354" i="4"/>
  <c r="N354" i="4"/>
  <c r="L354" i="4"/>
  <c r="J354" i="4"/>
  <c r="R353" i="4"/>
  <c r="S353" i="4" s="1"/>
  <c r="P353" i="4"/>
  <c r="N353" i="4"/>
  <c r="L353" i="4"/>
  <c r="J353" i="4"/>
  <c r="R350" i="4"/>
  <c r="S350" i="4" s="1"/>
  <c r="P350" i="4"/>
  <c r="N350" i="4"/>
  <c r="L350" i="4"/>
  <c r="J350" i="4"/>
  <c r="R349" i="4"/>
  <c r="P349" i="4"/>
  <c r="N349" i="4"/>
  <c r="L349" i="4"/>
  <c r="J349" i="4"/>
  <c r="R348" i="4"/>
  <c r="S348" i="4" s="1"/>
  <c r="P348" i="4"/>
  <c r="N348" i="4"/>
  <c r="L348" i="4"/>
  <c r="J348" i="4"/>
  <c r="R347" i="4"/>
  <c r="S347" i="4" s="1"/>
  <c r="P347" i="4"/>
  <c r="N347" i="4"/>
  <c r="L347" i="4"/>
  <c r="J347" i="4"/>
  <c r="R346" i="4"/>
  <c r="S346" i="4" s="1"/>
  <c r="P346" i="4"/>
  <c r="N346" i="4"/>
  <c r="L346" i="4"/>
  <c r="J346" i="4"/>
  <c r="R345" i="4"/>
  <c r="P345" i="4"/>
  <c r="N345" i="4"/>
  <c r="L345" i="4"/>
  <c r="J345" i="4"/>
  <c r="R344" i="4"/>
  <c r="S344" i="4" s="1"/>
  <c r="P344" i="4"/>
  <c r="N344" i="4"/>
  <c r="L344" i="4"/>
  <c r="J344" i="4"/>
  <c r="R343" i="4"/>
  <c r="P343" i="4"/>
  <c r="N343" i="4"/>
  <c r="L343" i="4"/>
  <c r="J343" i="4"/>
  <c r="R342" i="4"/>
  <c r="P342" i="4"/>
  <c r="N342" i="4"/>
  <c r="L342" i="4"/>
  <c r="J342" i="4"/>
  <c r="R341" i="4"/>
  <c r="P341" i="4"/>
  <c r="N341" i="4"/>
  <c r="L341" i="4"/>
  <c r="J341" i="4"/>
  <c r="R340" i="4"/>
  <c r="P340" i="4"/>
  <c r="N340" i="4"/>
  <c r="L340" i="4"/>
  <c r="J340" i="4"/>
  <c r="R339" i="4"/>
  <c r="S339" i="4" s="1"/>
  <c r="P339" i="4"/>
  <c r="N339" i="4"/>
  <c r="L339" i="4"/>
  <c r="J339" i="4"/>
  <c r="R338" i="4"/>
  <c r="S338" i="4" s="1"/>
  <c r="P338" i="4"/>
  <c r="N338" i="4"/>
  <c r="L338" i="4"/>
  <c r="J338" i="4"/>
  <c r="R337" i="4"/>
  <c r="S337" i="4" s="1"/>
  <c r="P337" i="4"/>
  <c r="N337" i="4"/>
  <c r="L337" i="4"/>
  <c r="J337" i="4"/>
  <c r="R336" i="4"/>
  <c r="P336" i="4"/>
  <c r="N336" i="4"/>
  <c r="L336" i="4"/>
  <c r="J336" i="4"/>
  <c r="R335" i="4"/>
  <c r="S335" i="4" s="1"/>
  <c r="P335" i="4"/>
  <c r="N335" i="4"/>
  <c r="L335" i="4"/>
  <c r="J335" i="4"/>
  <c r="R334" i="4"/>
  <c r="S334" i="4" s="1"/>
  <c r="P334" i="4"/>
  <c r="N334" i="4"/>
  <c r="L334" i="4"/>
  <c r="J334" i="4"/>
  <c r="R333" i="4"/>
  <c r="P333" i="4"/>
  <c r="N333" i="4"/>
  <c r="L333" i="4"/>
  <c r="J333" i="4"/>
  <c r="R332" i="4"/>
  <c r="S332" i="4" s="1"/>
  <c r="P332" i="4"/>
  <c r="N332" i="4"/>
  <c r="L332" i="4"/>
  <c r="J332" i="4"/>
  <c r="R331" i="4"/>
  <c r="S331" i="4" s="1"/>
  <c r="P331" i="4"/>
  <c r="N331" i="4"/>
  <c r="L331" i="4"/>
  <c r="J331" i="4"/>
  <c r="R330" i="4"/>
  <c r="S330" i="4" s="1"/>
  <c r="P330" i="4"/>
  <c r="N330" i="4"/>
  <c r="L330" i="4"/>
  <c r="J330" i="4"/>
  <c r="R329" i="4"/>
  <c r="S329" i="4" s="1"/>
  <c r="P329" i="4"/>
  <c r="N329" i="4"/>
  <c r="L329" i="4"/>
  <c r="J329" i="4"/>
  <c r="R328" i="4"/>
  <c r="P328" i="4"/>
  <c r="N328" i="4"/>
  <c r="L328" i="4"/>
  <c r="J328" i="4"/>
  <c r="R327" i="4"/>
  <c r="S327" i="4" s="1"/>
  <c r="P327" i="4"/>
  <c r="N327" i="4"/>
  <c r="L327" i="4"/>
  <c r="J327" i="4"/>
  <c r="R326" i="4"/>
  <c r="P326" i="4"/>
  <c r="N326" i="4"/>
  <c r="L326" i="4"/>
  <c r="J326" i="4"/>
  <c r="R325" i="4"/>
  <c r="S325" i="4" s="1"/>
  <c r="P325" i="4"/>
  <c r="N325" i="4"/>
  <c r="L325" i="4"/>
  <c r="J325" i="4"/>
  <c r="R324" i="4"/>
  <c r="S324" i="4" s="1"/>
  <c r="P324" i="4"/>
  <c r="N324" i="4"/>
  <c r="L324" i="4"/>
  <c r="J324" i="4"/>
  <c r="R323" i="4"/>
  <c r="S323" i="4" s="1"/>
  <c r="P323" i="4"/>
  <c r="N323" i="4"/>
  <c r="L323" i="4"/>
  <c r="J323" i="4"/>
  <c r="R322" i="4"/>
  <c r="P322" i="4"/>
  <c r="N322" i="4"/>
  <c r="L322" i="4"/>
  <c r="J322" i="4"/>
  <c r="R321" i="4"/>
  <c r="S321" i="4" s="1"/>
  <c r="P321" i="4"/>
  <c r="N321" i="4"/>
  <c r="L321" i="4"/>
  <c r="J321" i="4"/>
  <c r="R320" i="4"/>
  <c r="S320" i="4" s="1"/>
  <c r="P320" i="4"/>
  <c r="N320" i="4"/>
  <c r="L320" i="4"/>
  <c r="J320" i="4"/>
  <c r="R319" i="4"/>
  <c r="S319" i="4" s="1"/>
  <c r="P319" i="4"/>
  <c r="N319" i="4"/>
  <c r="L319" i="4"/>
  <c r="J319" i="4"/>
  <c r="R318" i="4"/>
  <c r="S318" i="4" s="1"/>
  <c r="P318" i="4"/>
  <c r="N318" i="4"/>
  <c r="L318" i="4"/>
  <c r="J318" i="4"/>
  <c r="R317" i="4"/>
  <c r="S317" i="4" s="1"/>
  <c r="P317" i="4"/>
  <c r="N317" i="4"/>
  <c r="L317" i="4"/>
  <c r="J317" i="4"/>
  <c r="R316" i="4"/>
  <c r="S316" i="4" s="1"/>
  <c r="P316" i="4"/>
  <c r="N316" i="4"/>
  <c r="L316" i="4"/>
  <c r="J316" i="4"/>
  <c r="R315" i="4"/>
  <c r="S315" i="4" s="1"/>
  <c r="P315" i="4"/>
  <c r="N315" i="4"/>
  <c r="L315" i="4"/>
  <c r="J315" i="4"/>
  <c r="R314" i="4"/>
  <c r="S314" i="4" s="1"/>
  <c r="P314" i="4"/>
  <c r="N314" i="4"/>
  <c r="L314" i="4"/>
  <c r="J314" i="4"/>
  <c r="R313" i="4"/>
  <c r="S313" i="4" s="1"/>
  <c r="P313" i="4"/>
  <c r="N313" i="4"/>
  <c r="L313" i="4"/>
  <c r="J313" i="4"/>
  <c r="R312" i="4"/>
  <c r="S312" i="4" s="1"/>
  <c r="P312" i="4"/>
  <c r="N312" i="4"/>
  <c r="L312" i="4"/>
  <c r="J312" i="4"/>
  <c r="R311" i="4"/>
  <c r="P311" i="4"/>
  <c r="N311" i="4"/>
  <c r="L311" i="4"/>
  <c r="J311" i="4"/>
  <c r="R310" i="4"/>
  <c r="S310" i="4" s="1"/>
  <c r="P310" i="4"/>
  <c r="N310" i="4"/>
  <c r="L310" i="4"/>
  <c r="J310" i="4"/>
  <c r="R309" i="4"/>
  <c r="S309" i="4" s="1"/>
  <c r="P309" i="4"/>
  <c r="N309" i="4"/>
  <c r="L309" i="4"/>
  <c r="J309" i="4"/>
  <c r="R308" i="4"/>
  <c r="S308" i="4" s="1"/>
  <c r="P308" i="4"/>
  <c r="N308" i="4"/>
  <c r="L308" i="4"/>
  <c r="J308" i="4"/>
  <c r="R307" i="4"/>
  <c r="P307" i="4"/>
  <c r="N307" i="4"/>
  <c r="L307" i="4"/>
  <c r="J307" i="4"/>
  <c r="R306" i="4"/>
  <c r="S306" i="4" s="1"/>
  <c r="P306" i="4"/>
  <c r="N306" i="4"/>
  <c r="L306" i="4"/>
  <c r="J306" i="4"/>
  <c r="R305" i="4"/>
  <c r="S305" i="4" s="1"/>
  <c r="P305" i="4"/>
  <c r="N305" i="4"/>
  <c r="L305" i="4"/>
  <c r="J305" i="4"/>
  <c r="R304" i="4"/>
  <c r="S304" i="4" s="1"/>
  <c r="P304" i="4"/>
  <c r="N304" i="4"/>
  <c r="L304" i="4"/>
  <c r="J304" i="4"/>
  <c r="R303" i="4"/>
  <c r="P303" i="4"/>
  <c r="N303" i="4"/>
  <c r="L303" i="4"/>
  <c r="J303" i="4"/>
  <c r="R302" i="4"/>
  <c r="S302" i="4" s="1"/>
  <c r="P302" i="4"/>
  <c r="N302" i="4"/>
  <c r="L302" i="4"/>
  <c r="J302" i="4"/>
  <c r="R301" i="4"/>
  <c r="S301" i="4" s="1"/>
  <c r="P301" i="4"/>
  <c r="N301" i="4"/>
  <c r="L301" i="4"/>
  <c r="J301" i="4"/>
  <c r="R300" i="4"/>
  <c r="S300" i="4" s="1"/>
  <c r="P300" i="4"/>
  <c r="N300" i="4"/>
  <c r="L300" i="4"/>
  <c r="J300" i="4"/>
  <c r="R299" i="4"/>
  <c r="S299" i="4" s="1"/>
  <c r="P299" i="4"/>
  <c r="N299" i="4"/>
  <c r="L299" i="4"/>
  <c r="J299" i="4"/>
  <c r="R298" i="4"/>
  <c r="S298" i="4" s="1"/>
  <c r="P298" i="4"/>
  <c r="N298" i="4"/>
  <c r="L298" i="4"/>
  <c r="J298" i="4"/>
  <c r="R297" i="4"/>
  <c r="P297" i="4"/>
  <c r="N297" i="4"/>
  <c r="L297" i="4"/>
  <c r="J297" i="4"/>
  <c r="R296" i="4"/>
  <c r="P296" i="4"/>
  <c r="N296" i="4"/>
  <c r="L296" i="4"/>
  <c r="J296" i="4"/>
  <c r="R295" i="4"/>
  <c r="S295" i="4" s="1"/>
  <c r="P295" i="4"/>
  <c r="N295" i="4"/>
  <c r="L295" i="4"/>
  <c r="J295" i="4"/>
  <c r="R294" i="4"/>
  <c r="S294" i="4" s="1"/>
  <c r="P294" i="4"/>
  <c r="N294" i="4"/>
  <c r="L294" i="4"/>
  <c r="J294" i="4"/>
  <c r="R293" i="4"/>
  <c r="S293" i="4" s="1"/>
  <c r="P293" i="4"/>
  <c r="N293" i="4"/>
  <c r="L293" i="4"/>
  <c r="J293" i="4"/>
  <c r="R292" i="4"/>
  <c r="S292" i="4" s="1"/>
  <c r="P292" i="4"/>
  <c r="N292" i="4"/>
  <c r="L292" i="4"/>
  <c r="J292" i="4"/>
  <c r="R291" i="4"/>
  <c r="P291" i="4"/>
  <c r="N291" i="4"/>
  <c r="L291" i="4"/>
  <c r="J291" i="4"/>
  <c r="R290" i="4"/>
  <c r="S290" i="4" s="1"/>
  <c r="P290" i="4"/>
  <c r="N290" i="4"/>
  <c r="L290" i="4"/>
  <c r="J290" i="4"/>
  <c r="R289" i="4"/>
  <c r="P289" i="4"/>
  <c r="N289" i="4"/>
  <c r="L289" i="4"/>
  <c r="J289" i="4"/>
  <c r="R288" i="4"/>
  <c r="S288" i="4" s="1"/>
  <c r="P288" i="4"/>
  <c r="N288" i="4"/>
  <c r="L288" i="4"/>
  <c r="J288" i="4"/>
  <c r="R287" i="4"/>
  <c r="S287" i="4" s="1"/>
  <c r="P287" i="4"/>
  <c r="N287" i="4"/>
  <c r="L287" i="4"/>
  <c r="J287" i="4"/>
  <c r="R286" i="4"/>
  <c r="P286" i="4"/>
  <c r="N286" i="4"/>
  <c r="L286" i="4"/>
  <c r="J286" i="4"/>
  <c r="R285" i="4"/>
  <c r="P285" i="4"/>
  <c r="N285" i="4"/>
  <c r="L285" i="4"/>
  <c r="J285" i="4"/>
  <c r="R284" i="4"/>
  <c r="S284" i="4" s="1"/>
  <c r="P284" i="4"/>
  <c r="N284" i="4"/>
  <c r="L284" i="4"/>
  <c r="J284" i="4"/>
  <c r="R283" i="4"/>
  <c r="S283" i="4" s="1"/>
  <c r="P283" i="4"/>
  <c r="N283" i="4"/>
  <c r="L283" i="4"/>
  <c r="J283" i="4"/>
  <c r="R282" i="4"/>
  <c r="S282" i="4" s="1"/>
  <c r="P282" i="4"/>
  <c r="N282" i="4"/>
  <c r="L282" i="4"/>
  <c r="J282" i="4"/>
  <c r="R281" i="4"/>
  <c r="P281" i="4"/>
  <c r="N281" i="4"/>
  <c r="L281" i="4"/>
  <c r="J281" i="4"/>
  <c r="R280" i="4"/>
  <c r="P280" i="4"/>
  <c r="N280" i="4"/>
  <c r="L280" i="4"/>
  <c r="J280" i="4"/>
  <c r="R279" i="4"/>
  <c r="S279" i="4" s="1"/>
  <c r="P279" i="4"/>
  <c r="N279" i="4"/>
  <c r="L279" i="4"/>
  <c r="J279" i="4"/>
  <c r="R278" i="4"/>
  <c r="S278" i="4" s="1"/>
  <c r="P278" i="4"/>
  <c r="N278" i="4"/>
  <c r="L278" i="4"/>
  <c r="J278" i="4"/>
  <c r="R277" i="4"/>
  <c r="S277" i="4" s="1"/>
  <c r="P277" i="4"/>
  <c r="N277" i="4"/>
  <c r="L277" i="4"/>
  <c r="J277" i="4"/>
  <c r="R276" i="4"/>
  <c r="P276" i="4"/>
  <c r="N276" i="4"/>
  <c r="L276" i="4"/>
  <c r="J276" i="4"/>
  <c r="R275" i="4"/>
  <c r="S275" i="4" s="1"/>
  <c r="P275" i="4"/>
  <c r="N275" i="4"/>
  <c r="L275" i="4"/>
  <c r="J275" i="4"/>
  <c r="R274" i="4"/>
  <c r="S274" i="4" s="1"/>
  <c r="P274" i="4"/>
  <c r="N274" i="4"/>
  <c r="L274" i="4"/>
  <c r="J274" i="4"/>
  <c r="R273" i="4"/>
  <c r="S273" i="4" s="1"/>
  <c r="P273" i="4"/>
  <c r="N273" i="4"/>
  <c r="L273" i="4"/>
  <c r="J273" i="4"/>
  <c r="R272" i="4"/>
  <c r="S272" i="4" s="1"/>
  <c r="P272" i="4"/>
  <c r="N272" i="4"/>
  <c r="L272" i="4"/>
  <c r="J272" i="4"/>
  <c r="R271" i="4"/>
  <c r="S271" i="4" s="1"/>
  <c r="P271" i="4"/>
  <c r="N271" i="4"/>
  <c r="L271" i="4"/>
  <c r="J271" i="4"/>
  <c r="R270" i="4"/>
  <c r="P270" i="4"/>
  <c r="N270" i="4"/>
  <c r="L270" i="4"/>
  <c r="J270" i="4"/>
  <c r="R269" i="4"/>
  <c r="S269" i="4" s="1"/>
  <c r="P269" i="4"/>
  <c r="N269" i="4"/>
  <c r="L269" i="4"/>
  <c r="J269" i="4"/>
  <c r="R268" i="4"/>
  <c r="S268" i="4" s="1"/>
  <c r="P268" i="4"/>
  <c r="N268" i="4"/>
  <c r="L268" i="4"/>
  <c r="J268" i="4"/>
  <c r="R267" i="4"/>
  <c r="P267" i="4"/>
  <c r="N267" i="4"/>
  <c r="L267" i="4"/>
  <c r="J267" i="4"/>
  <c r="R266" i="4"/>
  <c r="P266" i="4"/>
  <c r="N266" i="4"/>
  <c r="L266" i="4"/>
  <c r="J266" i="4"/>
  <c r="R265" i="4"/>
  <c r="S265" i="4" s="1"/>
  <c r="P265" i="4"/>
  <c r="N265" i="4"/>
  <c r="L265" i="4"/>
  <c r="J265" i="4"/>
  <c r="R264" i="4"/>
  <c r="P264" i="4"/>
  <c r="N264" i="4"/>
  <c r="L264" i="4"/>
  <c r="J264" i="4"/>
  <c r="R263" i="4"/>
  <c r="S263" i="4" s="1"/>
  <c r="P263" i="4"/>
  <c r="N263" i="4"/>
  <c r="L263" i="4"/>
  <c r="J263" i="4"/>
  <c r="R262" i="4"/>
  <c r="S262" i="4" s="1"/>
  <c r="P262" i="4"/>
  <c r="N262" i="4"/>
  <c r="L262" i="4"/>
  <c r="J262" i="4"/>
  <c r="R261" i="4"/>
  <c r="S261" i="4" s="1"/>
  <c r="P261" i="4"/>
  <c r="N261" i="4"/>
  <c r="L261" i="4"/>
  <c r="J261" i="4"/>
  <c r="R260" i="4"/>
  <c r="P260" i="4"/>
  <c r="N260" i="4"/>
  <c r="L260" i="4"/>
  <c r="J260" i="4"/>
  <c r="R258" i="4"/>
  <c r="S258" i="4" s="1"/>
  <c r="P258" i="4"/>
  <c r="N258" i="4"/>
  <c r="L258" i="4"/>
  <c r="J258" i="4"/>
  <c r="R257" i="4"/>
  <c r="S257" i="4" s="1"/>
  <c r="P257" i="4"/>
  <c r="N257" i="4"/>
  <c r="L257" i="4"/>
  <c r="J257" i="4"/>
  <c r="R256" i="4"/>
  <c r="P256" i="4"/>
  <c r="N256" i="4"/>
  <c r="L256" i="4"/>
  <c r="J256" i="4"/>
  <c r="R255" i="4"/>
  <c r="S255" i="4" s="1"/>
  <c r="P255" i="4"/>
  <c r="N255" i="4"/>
  <c r="L255" i="4"/>
  <c r="J255" i="4"/>
  <c r="R254" i="4"/>
  <c r="S254" i="4" s="1"/>
  <c r="P254" i="4"/>
  <c r="N254" i="4"/>
  <c r="L254" i="4"/>
  <c r="J254" i="4"/>
  <c r="R253" i="4"/>
  <c r="P253" i="4"/>
  <c r="N253" i="4"/>
  <c r="L253" i="4"/>
  <c r="J253" i="4"/>
  <c r="R252" i="4"/>
  <c r="S252" i="4" s="1"/>
  <c r="P252" i="4"/>
  <c r="N252" i="4"/>
  <c r="L252" i="4"/>
  <c r="J252" i="4"/>
  <c r="R251" i="4"/>
  <c r="S251" i="4" s="1"/>
  <c r="P251" i="4"/>
  <c r="N251" i="4"/>
  <c r="L251" i="4"/>
  <c r="J251" i="4"/>
  <c r="R250" i="4"/>
  <c r="P250" i="4"/>
  <c r="N250" i="4"/>
  <c r="L250" i="4"/>
  <c r="J250" i="4"/>
  <c r="R249" i="4"/>
  <c r="S249" i="4" s="1"/>
  <c r="P249" i="4"/>
  <c r="N249" i="4"/>
  <c r="L249" i="4"/>
  <c r="J249" i="4"/>
  <c r="R248" i="4"/>
  <c r="P248" i="4"/>
  <c r="N248" i="4"/>
  <c r="L248" i="4"/>
  <c r="J248" i="4"/>
  <c r="R247" i="4"/>
  <c r="S247" i="4" s="1"/>
  <c r="P247" i="4"/>
  <c r="N247" i="4"/>
  <c r="L247" i="4"/>
  <c r="J247" i="4"/>
  <c r="R246" i="4"/>
  <c r="P246" i="4"/>
  <c r="N246" i="4"/>
  <c r="L246" i="4"/>
  <c r="J246" i="4"/>
  <c r="R245" i="4"/>
  <c r="S245" i="4" s="1"/>
  <c r="P245" i="4"/>
  <c r="N245" i="4"/>
  <c r="L245" i="4"/>
  <c r="J245" i="4"/>
  <c r="R244" i="4"/>
  <c r="S244" i="4" s="1"/>
  <c r="P244" i="4"/>
  <c r="N244" i="4"/>
  <c r="L244" i="4"/>
  <c r="J244" i="4"/>
  <c r="R243" i="4"/>
  <c r="S243" i="4" s="1"/>
  <c r="P243" i="4"/>
  <c r="N243" i="4"/>
  <c r="L243" i="4"/>
  <c r="J243" i="4"/>
  <c r="R242" i="4"/>
  <c r="S242" i="4" s="1"/>
  <c r="P242" i="4"/>
  <c r="N242" i="4"/>
  <c r="L242" i="4"/>
  <c r="J242" i="4"/>
  <c r="R241" i="4"/>
  <c r="S241" i="4" s="1"/>
  <c r="P241" i="4"/>
  <c r="N241" i="4"/>
  <c r="L241" i="4"/>
  <c r="J241" i="4"/>
  <c r="R240" i="4"/>
  <c r="P240" i="4"/>
  <c r="N240" i="4"/>
  <c r="L240" i="4"/>
  <c r="J240" i="4"/>
  <c r="R239" i="4"/>
  <c r="S239" i="4" s="1"/>
  <c r="P239" i="4"/>
  <c r="N239" i="4"/>
  <c r="L239" i="4"/>
  <c r="J239" i="4"/>
  <c r="R238" i="4"/>
  <c r="S238" i="4" s="1"/>
  <c r="P238" i="4"/>
  <c r="N238" i="4"/>
  <c r="L238" i="4"/>
  <c r="J238" i="4"/>
  <c r="R237" i="4"/>
  <c r="P237" i="4"/>
  <c r="N237" i="4"/>
  <c r="L237" i="4"/>
  <c r="J237" i="4"/>
  <c r="R236" i="4"/>
  <c r="S236" i="4" s="1"/>
  <c r="P236" i="4"/>
  <c r="N236" i="4"/>
  <c r="L236" i="4"/>
  <c r="J236" i="4"/>
  <c r="R235" i="4"/>
  <c r="S235" i="4" s="1"/>
  <c r="P235" i="4"/>
  <c r="N235" i="4"/>
  <c r="L235" i="4"/>
  <c r="J235" i="4"/>
  <c r="R234" i="4"/>
  <c r="S234" i="4" s="1"/>
  <c r="P234" i="4"/>
  <c r="N234" i="4"/>
  <c r="L234" i="4"/>
  <c r="J234" i="4"/>
  <c r="R233" i="4"/>
  <c r="S233" i="4" s="1"/>
  <c r="P233" i="4"/>
  <c r="N233" i="4"/>
  <c r="L233" i="4"/>
  <c r="J233" i="4"/>
  <c r="R232" i="4"/>
  <c r="S232" i="4" s="1"/>
  <c r="P232" i="4"/>
  <c r="N232" i="4"/>
  <c r="L232" i="4"/>
  <c r="J232" i="4"/>
  <c r="R231" i="4"/>
  <c r="S231" i="4" s="1"/>
  <c r="P231" i="4"/>
  <c r="N231" i="4"/>
  <c r="L231" i="4"/>
  <c r="J231" i="4"/>
  <c r="R230" i="4"/>
  <c r="S230" i="4" s="1"/>
  <c r="P230" i="4"/>
  <c r="N230" i="4"/>
  <c r="L230" i="4"/>
  <c r="J230" i="4"/>
  <c r="R229" i="4"/>
  <c r="S229" i="4" s="1"/>
  <c r="P229" i="4"/>
  <c r="N229" i="4"/>
  <c r="L229" i="4"/>
  <c r="J229" i="4"/>
  <c r="R228" i="4"/>
  <c r="S228" i="4" s="1"/>
  <c r="P228" i="4"/>
  <c r="N228" i="4"/>
  <c r="L228" i="4"/>
  <c r="J228" i="4"/>
  <c r="R227" i="4"/>
  <c r="S227" i="4" s="1"/>
  <c r="P227" i="4"/>
  <c r="N227" i="4"/>
  <c r="L227" i="4"/>
  <c r="J227" i="4"/>
  <c r="R226" i="4"/>
  <c r="S226" i="4" s="1"/>
  <c r="P226" i="4"/>
  <c r="N226" i="4"/>
  <c r="L226" i="4"/>
  <c r="J226" i="4"/>
  <c r="R225" i="4"/>
  <c r="S225" i="4" s="1"/>
  <c r="P225" i="4"/>
  <c r="N225" i="4"/>
  <c r="L225" i="4"/>
  <c r="J225" i="4"/>
  <c r="R224" i="4"/>
  <c r="S224" i="4" s="1"/>
  <c r="P224" i="4"/>
  <c r="N224" i="4"/>
  <c r="L224" i="4"/>
  <c r="J224" i="4"/>
  <c r="R223" i="4"/>
  <c r="S223" i="4" s="1"/>
  <c r="P223" i="4"/>
  <c r="N223" i="4"/>
  <c r="L223" i="4"/>
  <c r="J223" i="4"/>
  <c r="R222" i="4"/>
  <c r="S222" i="4" s="1"/>
  <c r="P222" i="4"/>
  <c r="N222" i="4"/>
  <c r="L222" i="4"/>
  <c r="J222" i="4"/>
  <c r="R221" i="4"/>
  <c r="P221" i="4"/>
  <c r="N221" i="4"/>
  <c r="L221" i="4"/>
  <c r="J221" i="4"/>
  <c r="R220" i="4"/>
  <c r="S220" i="4" s="1"/>
  <c r="P220" i="4"/>
  <c r="N220" i="4"/>
  <c r="L220" i="4"/>
  <c r="J220" i="4"/>
  <c r="R219" i="4"/>
  <c r="P219" i="4"/>
  <c r="N219" i="4"/>
  <c r="L219" i="4"/>
  <c r="J219" i="4"/>
  <c r="R218" i="4"/>
  <c r="S218" i="4" s="1"/>
  <c r="P218" i="4"/>
  <c r="N218" i="4"/>
  <c r="L218" i="4"/>
  <c r="J218" i="4"/>
  <c r="R217" i="4"/>
  <c r="S217" i="4" s="1"/>
  <c r="P217" i="4"/>
  <c r="N217" i="4"/>
  <c r="L217" i="4"/>
  <c r="J217" i="4"/>
  <c r="R216" i="4"/>
  <c r="P216" i="4"/>
  <c r="N216" i="4"/>
  <c r="L216" i="4"/>
  <c r="J216" i="4"/>
  <c r="R215" i="4"/>
  <c r="S215" i="4" s="1"/>
  <c r="P215" i="4"/>
  <c r="N215" i="4"/>
  <c r="L215" i="4"/>
  <c r="J215" i="4"/>
  <c r="R214" i="4"/>
  <c r="P214" i="4"/>
  <c r="N214" i="4"/>
  <c r="L214" i="4"/>
  <c r="J214" i="4"/>
  <c r="R213" i="4"/>
  <c r="S213" i="4" s="1"/>
  <c r="P213" i="4"/>
  <c r="N213" i="4"/>
  <c r="L213" i="4"/>
  <c r="J213" i="4"/>
  <c r="R212" i="4"/>
  <c r="S212" i="4" s="1"/>
  <c r="P212" i="4"/>
  <c r="N212" i="4"/>
  <c r="L212" i="4"/>
  <c r="J212" i="4"/>
  <c r="R211" i="4"/>
  <c r="S211" i="4" s="1"/>
  <c r="P211" i="4"/>
  <c r="N211" i="4"/>
  <c r="L211" i="4"/>
  <c r="J211" i="4"/>
  <c r="R210" i="4"/>
  <c r="P210" i="4"/>
  <c r="N210" i="4"/>
  <c r="L210" i="4"/>
  <c r="J210" i="4"/>
  <c r="R208" i="4"/>
  <c r="P208" i="4"/>
  <c r="N208" i="4"/>
  <c r="L208" i="4"/>
  <c r="J208" i="4"/>
  <c r="R207" i="4"/>
  <c r="S207" i="4" s="1"/>
  <c r="P207" i="4"/>
  <c r="N207" i="4"/>
  <c r="L207" i="4"/>
  <c r="J207" i="4"/>
  <c r="R206" i="4"/>
  <c r="S206" i="4" s="1"/>
  <c r="P206" i="4"/>
  <c r="N206" i="4"/>
  <c r="L206" i="4"/>
  <c r="J206" i="4"/>
  <c r="R205" i="4"/>
  <c r="S205" i="4" s="1"/>
  <c r="P205" i="4"/>
  <c r="N205" i="4"/>
  <c r="L205" i="4"/>
  <c r="J205" i="4"/>
  <c r="R204" i="4"/>
  <c r="S204" i="4" s="1"/>
  <c r="P204" i="4"/>
  <c r="N204" i="4"/>
  <c r="L204" i="4"/>
  <c r="J204" i="4"/>
  <c r="R203" i="4"/>
  <c r="S203" i="4" s="1"/>
  <c r="P203" i="4"/>
  <c r="N203" i="4"/>
  <c r="L203" i="4"/>
  <c r="J203" i="4"/>
  <c r="R202" i="4"/>
  <c r="S202" i="4" s="1"/>
  <c r="P202" i="4"/>
  <c r="N202" i="4"/>
  <c r="L202" i="4"/>
  <c r="J202" i="4"/>
  <c r="R201" i="4"/>
  <c r="S201" i="4" s="1"/>
  <c r="P201" i="4"/>
  <c r="N201" i="4"/>
  <c r="L201" i="4"/>
  <c r="J201" i="4"/>
  <c r="R200" i="4"/>
  <c r="P200" i="4"/>
  <c r="N200" i="4"/>
  <c r="L200" i="4"/>
  <c r="J200" i="4"/>
  <c r="R199" i="4"/>
  <c r="P199" i="4"/>
  <c r="N199" i="4"/>
  <c r="L199" i="4"/>
  <c r="J199" i="4"/>
  <c r="R198" i="4"/>
  <c r="S198" i="4" s="1"/>
  <c r="P198" i="4"/>
  <c r="N198" i="4"/>
  <c r="L198" i="4"/>
  <c r="J198" i="4"/>
  <c r="R197" i="4"/>
  <c r="S197" i="4" s="1"/>
  <c r="P197" i="4"/>
  <c r="N197" i="4"/>
  <c r="L197" i="4"/>
  <c r="J197" i="4"/>
  <c r="R196" i="4"/>
  <c r="S196" i="4" s="1"/>
  <c r="P196" i="4"/>
  <c r="N196" i="4"/>
  <c r="L196" i="4"/>
  <c r="J196" i="4"/>
  <c r="R195" i="4"/>
  <c r="S195" i="4" s="1"/>
  <c r="P195" i="4"/>
  <c r="N195" i="4"/>
  <c r="L195" i="4"/>
  <c r="J195" i="4"/>
  <c r="R194" i="4"/>
  <c r="S194" i="4" s="1"/>
  <c r="P194" i="4"/>
  <c r="N194" i="4"/>
  <c r="L194" i="4"/>
  <c r="J194" i="4"/>
  <c r="R193" i="4"/>
  <c r="S193" i="4" s="1"/>
  <c r="P193" i="4"/>
  <c r="N193" i="4"/>
  <c r="L193" i="4"/>
  <c r="J193" i="4"/>
  <c r="R192" i="4"/>
  <c r="S192" i="4" s="1"/>
  <c r="P192" i="4"/>
  <c r="N192" i="4"/>
  <c r="L192" i="4"/>
  <c r="J192" i="4"/>
  <c r="R191" i="4"/>
  <c r="S191" i="4" s="1"/>
  <c r="P191" i="4"/>
  <c r="N191" i="4"/>
  <c r="L191" i="4"/>
  <c r="J191" i="4"/>
  <c r="R190" i="4"/>
  <c r="S190" i="4" s="1"/>
  <c r="P190" i="4"/>
  <c r="N190" i="4"/>
  <c r="L190" i="4"/>
  <c r="J190" i="4"/>
  <c r="R189" i="4"/>
  <c r="P189" i="4"/>
  <c r="N189" i="4"/>
  <c r="L189" i="4"/>
  <c r="J189" i="4"/>
  <c r="R188" i="4"/>
  <c r="S188" i="4" s="1"/>
  <c r="P188" i="4"/>
  <c r="N188" i="4"/>
  <c r="L188" i="4"/>
  <c r="J188" i="4"/>
  <c r="R187" i="4"/>
  <c r="S187" i="4" s="1"/>
  <c r="P187" i="4"/>
  <c r="N187" i="4"/>
  <c r="L187" i="4"/>
  <c r="J187" i="4"/>
  <c r="R186" i="4"/>
  <c r="S186" i="4" s="1"/>
  <c r="P186" i="4"/>
  <c r="N186" i="4"/>
  <c r="L186" i="4"/>
  <c r="J186" i="4"/>
  <c r="R185" i="4"/>
  <c r="S185" i="4" s="1"/>
  <c r="P185" i="4"/>
  <c r="N185" i="4"/>
  <c r="L185" i="4"/>
  <c r="J185" i="4"/>
  <c r="R184" i="4"/>
  <c r="S184" i="4" s="1"/>
  <c r="P184" i="4"/>
  <c r="N184" i="4"/>
  <c r="L184" i="4"/>
  <c r="J184" i="4"/>
  <c r="R183" i="4"/>
  <c r="S183" i="4" s="1"/>
  <c r="P183" i="4"/>
  <c r="N183" i="4"/>
  <c r="L183" i="4"/>
  <c r="J183" i="4"/>
  <c r="R182" i="4"/>
  <c r="S182" i="4" s="1"/>
  <c r="P182" i="4"/>
  <c r="N182" i="4"/>
  <c r="L182" i="4"/>
  <c r="J182" i="4"/>
  <c r="R181" i="4"/>
  <c r="P181" i="4"/>
  <c r="N181" i="4"/>
  <c r="L181" i="4"/>
  <c r="J181" i="4"/>
  <c r="R180" i="4"/>
  <c r="S180" i="4" s="1"/>
  <c r="P180" i="4"/>
  <c r="N180" i="4"/>
  <c r="L180" i="4"/>
  <c r="J180" i="4"/>
  <c r="R179" i="4"/>
  <c r="S179" i="4" s="1"/>
  <c r="P179" i="4"/>
  <c r="N179" i="4"/>
  <c r="L179" i="4"/>
  <c r="J179" i="4"/>
  <c r="R178" i="4"/>
  <c r="S178" i="4" s="1"/>
  <c r="P178" i="4"/>
  <c r="N178" i="4"/>
  <c r="L178" i="4"/>
  <c r="J178" i="4"/>
  <c r="R177" i="4"/>
  <c r="S177" i="4" s="1"/>
  <c r="P177" i="4"/>
  <c r="N177" i="4"/>
  <c r="L177" i="4"/>
  <c r="J177" i="4"/>
  <c r="R176" i="4"/>
  <c r="S176" i="4" s="1"/>
  <c r="P176" i="4"/>
  <c r="N176" i="4"/>
  <c r="L176" i="4"/>
  <c r="J176" i="4"/>
  <c r="R175" i="4"/>
  <c r="P175" i="4"/>
  <c r="N175" i="4"/>
  <c r="L175" i="4"/>
  <c r="J175" i="4"/>
  <c r="R173" i="4"/>
  <c r="S173" i="4" s="1"/>
  <c r="P173" i="4"/>
  <c r="N173" i="4"/>
  <c r="L173" i="4"/>
  <c r="J173" i="4"/>
  <c r="R172" i="4"/>
  <c r="S172" i="4" s="1"/>
  <c r="P172" i="4"/>
  <c r="N172" i="4"/>
  <c r="L172" i="4"/>
  <c r="J172" i="4"/>
  <c r="R171" i="4"/>
  <c r="S171" i="4" s="1"/>
  <c r="P171" i="4"/>
  <c r="N171" i="4"/>
  <c r="L171" i="4"/>
  <c r="J171" i="4"/>
  <c r="R170" i="4"/>
  <c r="S170" i="4" s="1"/>
  <c r="P170" i="4"/>
  <c r="N170" i="4"/>
  <c r="L170" i="4"/>
  <c r="J170" i="4"/>
  <c r="R169" i="4"/>
  <c r="S169" i="4" s="1"/>
  <c r="P169" i="4"/>
  <c r="N169" i="4"/>
  <c r="L169" i="4"/>
  <c r="J169" i="4"/>
  <c r="R168" i="4"/>
  <c r="S168" i="4" s="1"/>
  <c r="P168" i="4"/>
  <c r="N168" i="4"/>
  <c r="L168" i="4"/>
  <c r="J168" i="4"/>
  <c r="R167" i="4"/>
  <c r="S167" i="4" s="1"/>
  <c r="P167" i="4"/>
  <c r="N167" i="4"/>
  <c r="L167" i="4"/>
  <c r="J167" i="4"/>
  <c r="R166" i="4"/>
  <c r="S166" i="4" s="1"/>
  <c r="P166" i="4"/>
  <c r="N166" i="4"/>
  <c r="L166" i="4"/>
  <c r="J166" i="4"/>
  <c r="R165" i="4"/>
  <c r="P165" i="4"/>
  <c r="N165" i="4"/>
  <c r="L165" i="4"/>
  <c r="J165" i="4"/>
  <c r="R164" i="4"/>
  <c r="S164" i="4" s="1"/>
  <c r="P164" i="4"/>
  <c r="N164" i="4"/>
  <c r="L164" i="4"/>
  <c r="J164" i="4"/>
  <c r="R163" i="4"/>
  <c r="S163" i="4" s="1"/>
  <c r="P163" i="4"/>
  <c r="N163" i="4"/>
  <c r="L163" i="4"/>
  <c r="J163" i="4"/>
  <c r="R162" i="4"/>
  <c r="S162" i="4" s="1"/>
  <c r="P162" i="4"/>
  <c r="N162" i="4"/>
  <c r="L162" i="4"/>
  <c r="J162" i="4"/>
  <c r="R161" i="4"/>
  <c r="P161" i="4"/>
  <c r="N161" i="4"/>
  <c r="L161" i="4"/>
  <c r="J161" i="4"/>
  <c r="R158" i="4"/>
  <c r="S158" i="4" s="1"/>
  <c r="P158" i="4"/>
  <c r="N158" i="4"/>
  <c r="L158" i="4"/>
  <c r="J158" i="4"/>
  <c r="R157" i="4"/>
  <c r="S157" i="4" s="1"/>
  <c r="P157" i="4"/>
  <c r="N157" i="4"/>
  <c r="L157" i="4"/>
  <c r="J157" i="4"/>
  <c r="R156" i="4"/>
  <c r="S156" i="4" s="1"/>
  <c r="P156" i="4"/>
  <c r="N156" i="4"/>
  <c r="L156" i="4"/>
  <c r="J156" i="4"/>
  <c r="R155" i="4"/>
  <c r="S155" i="4" s="1"/>
  <c r="P155" i="4"/>
  <c r="N155" i="4"/>
  <c r="L155" i="4"/>
  <c r="J155" i="4"/>
  <c r="R154" i="4"/>
  <c r="S154" i="4" s="1"/>
  <c r="P154" i="4"/>
  <c r="N154" i="4"/>
  <c r="L154" i="4"/>
  <c r="J154" i="4"/>
  <c r="R153" i="4"/>
  <c r="P153" i="4"/>
  <c r="N153" i="4"/>
  <c r="L153" i="4"/>
  <c r="J153" i="4"/>
  <c r="R152" i="4"/>
  <c r="P152" i="4"/>
  <c r="N152" i="4"/>
  <c r="L152" i="4"/>
  <c r="J152" i="4"/>
  <c r="R151" i="4"/>
  <c r="S151" i="4" s="1"/>
  <c r="P151" i="4"/>
  <c r="N151" i="4"/>
  <c r="L151" i="4"/>
  <c r="J151" i="4"/>
  <c r="R150" i="4"/>
  <c r="S150" i="4" s="1"/>
  <c r="P150" i="4"/>
  <c r="N150" i="4"/>
  <c r="L150" i="4"/>
  <c r="J150" i="4"/>
  <c r="R149" i="4"/>
  <c r="S149" i="4" s="1"/>
  <c r="P149" i="4"/>
  <c r="N149" i="4"/>
  <c r="L149" i="4"/>
  <c r="J149" i="4"/>
  <c r="R148" i="4"/>
  <c r="S148" i="4" s="1"/>
  <c r="P148" i="4"/>
  <c r="N148" i="4"/>
  <c r="L148" i="4"/>
  <c r="J148" i="4"/>
  <c r="R147" i="4"/>
  <c r="S147" i="4" s="1"/>
  <c r="P147" i="4"/>
  <c r="N147" i="4"/>
  <c r="L147" i="4"/>
  <c r="J147" i="4"/>
  <c r="R146" i="4"/>
  <c r="S146" i="4" s="1"/>
  <c r="P146" i="4"/>
  <c r="N146" i="4"/>
  <c r="L146" i="4"/>
  <c r="J146" i="4"/>
  <c r="R145" i="4"/>
  <c r="P145" i="4"/>
  <c r="N145" i="4"/>
  <c r="L145" i="4"/>
  <c r="J145" i="4"/>
  <c r="R144" i="4"/>
  <c r="P144" i="4"/>
  <c r="N144" i="4"/>
  <c r="L144" i="4"/>
  <c r="J144" i="4"/>
  <c r="R143" i="4"/>
  <c r="S143" i="4" s="1"/>
  <c r="P143" i="4"/>
  <c r="N143" i="4"/>
  <c r="L143" i="4"/>
  <c r="J143" i="4"/>
  <c r="R142" i="4"/>
  <c r="S142" i="4" s="1"/>
  <c r="P142" i="4"/>
  <c r="N142" i="4"/>
  <c r="L142" i="4"/>
  <c r="J142" i="4"/>
  <c r="R141" i="4"/>
  <c r="S141" i="4" s="1"/>
  <c r="P141" i="4"/>
  <c r="N141" i="4"/>
  <c r="L141" i="4"/>
  <c r="J141" i="4"/>
  <c r="R140" i="4"/>
  <c r="S140" i="4" s="1"/>
  <c r="P140" i="4"/>
  <c r="N140" i="4"/>
  <c r="L140" i="4"/>
  <c r="J140" i="4"/>
  <c r="R139" i="4"/>
  <c r="S139" i="4" s="1"/>
  <c r="P139" i="4"/>
  <c r="N139" i="4"/>
  <c r="L139" i="4"/>
  <c r="J139" i="4"/>
  <c r="R138" i="4"/>
  <c r="P138" i="4"/>
  <c r="N138" i="4"/>
  <c r="L138" i="4"/>
  <c r="J138" i="4"/>
  <c r="R137" i="4"/>
  <c r="S137" i="4" s="1"/>
  <c r="P137" i="4"/>
  <c r="N137" i="4"/>
  <c r="L137" i="4"/>
  <c r="J137" i="4"/>
  <c r="R136" i="4"/>
  <c r="S136" i="4" s="1"/>
  <c r="P136" i="4"/>
  <c r="N136" i="4"/>
  <c r="L136" i="4"/>
  <c r="J136" i="4"/>
  <c r="R135" i="4"/>
  <c r="S135" i="4" s="1"/>
  <c r="P135" i="4"/>
  <c r="N135" i="4"/>
  <c r="L135" i="4"/>
  <c r="J135" i="4"/>
  <c r="R134" i="4"/>
  <c r="S134" i="4" s="1"/>
  <c r="P134" i="4"/>
  <c r="N134" i="4"/>
  <c r="L134" i="4"/>
  <c r="J134" i="4"/>
  <c r="R133" i="4"/>
  <c r="S133" i="4" s="1"/>
  <c r="P133" i="4"/>
  <c r="N133" i="4"/>
  <c r="L133" i="4"/>
  <c r="J133" i="4"/>
  <c r="R132" i="4"/>
  <c r="S132" i="4" s="1"/>
  <c r="P132" i="4"/>
  <c r="N132" i="4"/>
  <c r="L132" i="4"/>
  <c r="J132" i="4"/>
  <c r="R131" i="4"/>
  <c r="S131" i="4" s="1"/>
  <c r="P131" i="4"/>
  <c r="N131" i="4"/>
  <c r="L131" i="4"/>
  <c r="J131" i="4"/>
  <c r="R130" i="4"/>
  <c r="S130" i="4" s="1"/>
  <c r="P130" i="4"/>
  <c r="N130" i="4"/>
  <c r="L130" i="4"/>
  <c r="J130" i="4"/>
  <c r="R129" i="4"/>
  <c r="S129" i="4" s="1"/>
  <c r="P129" i="4"/>
  <c r="N129" i="4"/>
  <c r="L129" i="4"/>
  <c r="J129" i="4"/>
  <c r="R128" i="4"/>
  <c r="S128" i="4" s="1"/>
  <c r="P128" i="4"/>
  <c r="N128" i="4"/>
  <c r="L128" i="4"/>
  <c r="J128" i="4"/>
  <c r="R127" i="4"/>
  <c r="S127" i="4" s="1"/>
  <c r="P127" i="4"/>
  <c r="N127" i="4"/>
  <c r="L127" i="4"/>
  <c r="J127" i="4"/>
  <c r="R126" i="4"/>
  <c r="P126" i="4"/>
  <c r="N126" i="4"/>
  <c r="L126" i="4"/>
  <c r="J126" i="4"/>
  <c r="R125" i="4"/>
  <c r="S125" i="4" s="1"/>
  <c r="P125" i="4"/>
  <c r="N125" i="4"/>
  <c r="L125" i="4"/>
  <c r="J125" i="4"/>
  <c r="R124" i="4"/>
  <c r="P124" i="4"/>
  <c r="N124" i="4"/>
  <c r="L124" i="4"/>
  <c r="J124" i="4"/>
  <c r="R123" i="4"/>
  <c r="S123" i="4" s="1"/>
  <c r="P123" i="4"/>
  <c r="N123" i="4"/>
  <c r="L123" i="4"/>
  <c r="J123" i="4"/>
  <c r="R122" i="4"/>
  <c r="P122" i="4"/>
  <c r="N122" i="4"/>
  <c r="L122" i="4"/>
  <c r="J122" i="4"/>
  <c r="R121" i="4"/>
  <c r="S121" i="4" s="1"/>
  <c r="P121" i="4"/>
  <c r="N121" i="4"/>
  <c r="L121" i="4"/>
  <c r="J121" i="4"/>
  <c r="R120" i="4"/>
  <c r="S120" i="4" s="1"/>
  <c r="P120" i="4"/>
  <c r="N120" i="4"/>
  <c r="L120" i="4"/>
  <c r="J120" i="4"/>
  <c r="R119" i="4"/>
  <c r="S119" i="4" s="1"/>
  <c r="P119" i="4"/>
  <c r="N119" i="4"/>
  <c r="L119" i="4"/>
  <c r="J119" i="4"/>
  <c r="R118" i="4"/>
  <c r="P118" i="4"/>
  <c r="N118" i="4"/>
  <c r="L118" i="4"/>
  <c r="J118" i="4"/>
  <c r="R117" i="4"/>
  <c r="S117" i="4" s="1"/>
  <c r="P117" i="4"/>
  <c r="N117" i="4"/>
  <c r="L117" i="4"/>
  <c r="J117" i="4"/>
  <c r="R116" i="4"/>
  <c r="S116" i="4" s="1"/>
  <c r="P116" i="4"/>
  <c r="N116" i="4"/>
  <c r="L116" i="4"/>
  <c r="J116" i="4"/>
  <c r="R115" i="4"/>
  <c r="S115" i="4" s="1"/>
  <c r="P115" i="4"/>
  <c r="N115" i="4"/>
  <c r="L115" i="4"/>
  <c r="J115" i="4"/>
  <c r="R114" i="4"/>
  <c r="S114" i="4" s="1"/>
  <c r="P114" i="4"/>
  <c r="N114" i="4"/>
  <c r="L114" i="4"/>
  <c r="J114" i="4"/>
  <c r="R113" i="4"/>
  <c r="S113" i="4" s="1"/>
  <c r="P113" i="4"/>
  <c r="N113" i="4"/>
  <c r="L113" i="4"/>
  <c r="J113" i="4"/>
  <c r="R112" i="4"/>
  <c r="P112" i="4"/>
  <c r="N112" i="4"/>
  <c r="L112" i="4"/>
  <c r="J112" i="4"/>
  <c r="R111" i="4"/>
  <c r="S111" i="4" s="1"/>
  <c r="P111" i="4"/>
  <c r="N111" i="4"/>
  <c r="L111" i="4"/>
  <c r="J111" i="4"/>
  <c r="R110" i="4"/>
  <c r="S110" i="4" s="1"/>
  <c r="P110" i="4"/>
  <c r="N110" i="4"/>
  <c r="L110" i="4"/>
  <c r="J110" i="4"/>
  <c r="R109" i="4"/>
  <c r="S109" i="4" s="1"/>
  <c r="P109" i="4"/>
  <c r="N109" i="4"/>
  <c r="L109" i="4"/>
  <c r="J109" i="4"/>
  <c r="R108" i="4"/>
  <c r="S108" i="4" s="1"/>
  <c r="P108" i="4"/>
  <c r="N108" i="4"/>
  <c r="L108" i="4"/>
  <c r="J108" i="4"/>
  <c r="R107" i="4"/>
  <c r="S107" i="4" s="1"/>
  <c r="P107" i="4"/>
  <c r="N107" i="4"/>
  <c r="L107" i="4"/>
  <c r="J107" i="4"/>
  <c r="R106" i="4"/>
  <c r="S106" i="4" s="1"/>
  <c r="P106" i="4"/>
  <c r="N106" i="4"/>
  <c r="L106" i="4"/>
  <c r="J106" i="4"/>
  <c r="R105" i="4"/>
  <c r="S105" i="4" s="1"/>
  <c r="P105" i="4"/>
  <c r="N105" i="4"/>
  <c r="L105" i="4"/>
  <c r="J105" i="4"/>
  <c r="R104" i="4"/>
  <c r="P104" i="4"/>
  <c r="N104" i="4"/>
  <c r="L104" i="4"/>
  <c r="J104" i="4"/>
  <c r="R103" i="4"/>
  <c r="S103" i="4" s="1"/>
  <c r="P103" i="4"/>
  <c r="N103" i="4"/>
  <c r="L103" i="4"/>
  <c r="J103" i="4"/>
  <c r="R102" i="4"/>
  <c r="S102" i="4" s="1"/>
  <c r="P102" i="4"/>
  <c r="N102" i="4"/>
  <c r="L102" i="4"/>
  <c r="J102" i="4"/>
  <c r="R101" i="4"/>
  <c r="S101" i="4" s="1"/>
  <c r="P101" i="4"/>
  <c r="N101" i="4"/>
  <c r="L101" i="4"/>
  <c r="J101" i="4"/>
  <c r="R100" i="4"/>
  <c r="S100" i="4" s="1"/>
  <c r="P100" i="4"/>
  <c r="N100" i="4"/>
  <c r="L100" i="4"/>
  <c r="J100" i="4"/>
  <c r="R99" i="4"/>
  <c r="S99" i="4" s="1"/>
  <c r="P99" i="4"/>
  <c r="N99" i="4"/>
  <c r="L99" i="4"/>
  <c r="J99" i="4"/>
  <c r="R98" i="4"/>
  <c r="S98" i="4" s="1"/>
  <c r="P98" i="4"/>
  <c r="N98" i="4"/>
  <c r="L98" i="4"/>
  <c r="J98" i="4"/>
  <c r="R97" i="4"/>
  <c r="P97" i="4"/>
  <c r="N97" i="4"/>
  <c r="L97" i="4"/>
  <c r="J97" i="4"/>
  <c r="R96" i="4"/>
  <c r="P96" i="4"/>
  <c r="N96" i="4"/>
  <c r="L96" i="4"/>
  <c r="J96" i="4"/>
  <c r="R95" i="4"/>
  <c r="L95" i="4"/>
  <c r="J95" i="4"/>
  <c r="R93" i="4"/>
  <c r="S93" i="4" s="1"/>
  <c r="P93" i="4"/>
  <c r="N93" i="4"/>
  <c r="L93" i="4"/>
  <c r="J93" i="4"/>
  <c r="R92" i="4"/>
  <c r="P92" i="4"/>
  <c r="N92" i="4"/>
  <c r="L92" i="4"/>
  <c r="J92" i="4"/>
  <c r="R91" i="4"/>
  <c r="P91" i="4"/>
  <c r="N91" i="4"/>
  <c r="L91" i="4"/>
  <c r="J91" i="4"/>
  <c r="R90" i="4"/>
  <c r="S90" i="4" s="1"/>
  <c r="P90" i="4"/>
  <c r="N90" i="4"/>
  <c r="L90" i="4"/>
  <c r="J90" i="4"/>
  <c r="R89" i="4"/>
  <c r="S89" i="4" s="1"/>
  <c r="P89" i="4"/>
  <c r="N89" i="4"/>
  <c r="L89" i="4"/>
  <c r="J89" i="4"/>
  <c r="R88" i="4"/>
  <c r="S88" i="4" s="1"/>
  <c r="P88" i="4"/>
  <c r="N88" i="4"/>
  <c r="L88" i="4"/>
  <c r="J88" i="4"/>
  <c r="R87" i="4"/>
  <c r="P87" i="4"/>
  <c r="N87" i="4"/>
  <c r="L87" i="4"/>
  <c r="J87" i="4"/>
  <c r="R86" i="4"/>
  <c r="P86" i="4"/>
  <c r="N86" i="4"/>
  <c r="L86" i="4"/>
  <c r="J86" i="4"/>
  <c r="R84" i="4"/>
  <c r="S84" i="4" s="1"/>
  <c r="P84" i="4"/>
  <c r="N84" i="4"/>
  <c r="L84" i="4"/>
  <c r="J84" i="4"/>
  <c r="R83" i="4"/>
  <c r="S83" i="4" s="1"/>
  <c r="P83" i="4"/>
  <c r="N83" i="4"/>
  <c r="L83" i="4"/>
  <c r="J83" i="4"/>
  <c r="R82" i="4"/>
  <c r="S82" i="4" s="1"/>
  <c r="P82" i="4"/>
  <c r="N82" i="4"/>
  <c r="L82" i="4"/>
  <c r="J82" i="4"/>
  <c r="R81" i="4"/>
  <c r="S81" i="4" s="1"/>
  <c r="P81" i="4"/>
  <c r="N81" i="4"/>
  <c r="L81" i="4"/>
  <c r="J81" i="4"/>
  <c r="R80" i="4"/>
  <c r="S80" i="4" s="1"/>
  <c r="P80" i="4"/>
  <c r="N80" i="4"/>
  <c r="L80" i="4"/>
  <c r="J80" i="4"/>
  <c r="R79" i="4"/>
  <c r="S79" i="4" s="1"/>
  <c r="P79" i="4"/>
  <c r="N79" i="4"/>
  <c r="L79" i="4"/>
  <c r="J79" i="4"/>
  <c r="R77" i="4"/>
  <c r="P77" i="4"/>
  <c r="N77" i="4"/>
  <c r="L77" i="4"/>
  <c r="J77" i="4"/>
  <c r="R76" i="4"/>
  <c r="S76" i="4" s="1"/>
  <c r="P76" i="4"/>
  <c r="N76" i="4"/>
  <c r="L76" i="4"/>
  <c r="J76" i="4"/>
  <c r="R75" i="4"/>
  <c r="S75" i="4" s="1"/>
  <c r="P75" i="4"/>
  <c r="N75" i="4"/>
  <c r="L75" i="4"/>
  <c r="J75" i="4"/>
  <c r="R74" i="4"/>
  <c r="S74" i="4" s="1"/>
  <c r="P74" i="4"/>
  <c r="N74" i="4"/>
  <c r="L74" i="4"/>
  <c r="J74" i="4"/>
  <c r="R73" i="4"/>
  <c r="P73" i="4"/>
  <c r="N73" i="4"/>
  <c r="L73" i="4"/>
  <c r="J73" i="4"/>
  <c r="R72" i="4"/>
  <c r="S72" i="4" s="1"/>
  <c r="P72" i="4"/>
  <c r="N72" i="4"/>
  <c r="L72" i="4"/>
  <c r="J72" i="4"/>
  <c r="R71" i="4"/>
  <c r="P71" i="4"/>
  <c r="N71" i="4"/>
  <c r="L71" i="4"/>
  <c r="J71" i="4"/>
  <c r="R70" i="4"/>
  <c r="S70" i="4" s="1"/>
  <c r="P70" i="4"/>
  <c r="N70" i="4"/>
  <c r="L70" i="4"/>
  <c r="J70" i="4"/>
  <c r="R69" i="4"/>
  <c r="S69" i="4" s="1"/>
  <c r="P69" i="4"/>
  <c r="N69" i="4"/>
  <c r="L69" i="4"/>
  <c r="J69" i="4"/>
  <c r="R68" i="4"/>
  <c r="S68" i="4" s="1"/>
  <c r="P68" i="4"/>
  <c r="N68" i="4"/>
  <c r="L68" i="4"/>
  <c r="J68" i="4"/>
  <c r="R67" i="4"/>
  <c r="S67" i="4" s="1"/>
  <c r="P67" i="4"/>
  <c r="N67" i="4"/>
  <c r="L67" i="4"/>
  <c r="J67" i="4"/>
  <c r="R66" i="4"/>
  <c r="S66" i="4" s="1"/>
  <c r="P66" i="4"/>
  <c r="N66" i="4"/>
  <c r="L66" i="4"/>
  <c r="J66" i="4"/>
  <c r="R65" i="4"/>
  <c r="S65" i="4" s="1"/>
  <c r="P65" i="4"/>
  <c r="N65" i="4"/>
  <c r="L65" i="4"/>
  <c r="J65" i="4"/>
  <c r="R64" i="4"/>
  <c r="P64" i="4"/>
  <c r="N64" i="4"/>
  <c r="L64" i="4"/>
  <c r="J64" i="4"/>
  <c r="R62" i="4"/>
  <c r="S62" i="4" s="1"/>
  <c r="P62" i="4"/>
  <c r="N62" i="4"/>
  <c r="L62" i="4"/>
  <c r="J62" i="4"/>
  <c r="R61" i="4"/>
  <c r="P61" i="4"/>
  <c r="N61" i="4"/>
  <c r="J61" i="4"/>
  <c r="R60" i="4"/>
  <c r="P60" i="4"/>
  <c r="N60" i="4"/>
  <c r="L60" i="4"/>
  <c r="J60" i="4"/>
  <c r="R59" i="4"/>
  <c r="S59" i="4" s="1"/>
  <c r="P59" i="4"/>
  <c r="N59" i="4"/>
  <c r="L59" i="4"/>
  <c r="J59" i="4"/>
  <c r="R58" i="4"/>
  <c r="S58" i="4" s="1"/>
  <c r="P58" i="4"/>
  <c r="N58" i="4"/>
  <c r="L58" i="4"/>
  <c r="J58" i="4"/>
  <c r="R57" i="4"/>
  <c r="S57" i="4" s="1"/>
  <c r="P57" i="4"/>
  <c r="N57" i="4"/>
  <c r="L57" i="4"/>
  <c r="J57" i="4"/>
  <c r="R56" i="4"/>
  <c r="P56" i="4"/>
  <c r="N56" i="4"/>
  <c r="L56" i="4"/>
  <c r="J56" i="4"/>
  <c r="R55" i="4"/>
  <c r="P55" i="4"/>
  <c r="N55" i="4"/>
  <c r="L55" i="4"/>
  <c r="J55" i="4"/>
  <c r="R54" i="4"/>
  <c r="P54" i="4"/>
  <c r="N54" i="4"/>
  <c r="L54" i="4"/>
  <c r="J54" i="4"/>
  <c r="R53" i="4"/>
  <c r="S53" i="4" s="1"/>
  <c r="P53" i="4"/>
  <c r="N53" i="4"/>
  <c r="L53" i="4"/>
  <c r="J53" i="4"/>
  <c r="R52" i="4"/>
  <c r="P52" i="4"/>
  <c r="N52" i="4"/>
  <c r="L52" i="4"/>
  <c r="J52" i="4"/>
  <c r="R51" i="4"/>
  <c r="S51" i="4" s="1"/>
  <c r="P51" i="4"/>
  <c r="N51" i="4"/>
  <c r="L51" i="4"/>
  <c r="J51" i="4"/>
  <c r="R50" i="4"/>
  <c r="P50" i="4"/>
  <c r="N50" i="4"/>
  <c r="L50" i="4"/>
  <c r="J50" i="4"/>
  <c r="R49" i="4"/>
  <c r="S49" i="4" s="1"/>
  <c r="P49" i="4"/>
  <c r="N49" i="4"/>
  <c r="L49" i="4"/>
  <c r="J49" i="4"/>
  <c r="R48" i="4"/>
  <c r="S48" i="4" s="1"/>
  <c r="P48" i="4"/>
  <c r="N48" i="4"/>
  <c r="L48" i="4"/>
  <c r="J48" i="4"/>
  <c r="R47" i="4"/>
  <c r="S47" i="4" s="1"/>
  <c r="P47" i="4"/>
  <c r="N47" i="4"/>
  <c r="L47" i="4"/>
  <c r="J47" i="4"/>
  <c r="R46" i="4"/>
  <c r="P46" i="4"/>
  <c r="N46" i="4"/>
  <c r="L46" i="4"/>
  <c r="J46" i="4"/>
  <c r="R45" i="4"/>
  <c r="P45" i="4"/>
  <c r="N45" i="4"/>
  <c r="L45" i="4"/>
  <c r="J45" i="4"/>
  <c r="R44" i="4"/>
  <c r="S44" i="4" s="1"/>
  <c r="P44" i="4"/>
  <c r="N44" i="4"/>
  <c r="L44" i="4"/>
  <c r="J44" i="4"/>
  <c r="R43" i="4"/>
  <c r="P43" i="4"/>
  <c r="N43" i="4"/>
  <c r="L43" i="4"/>
  <c r="J43" i="4"/>
  <c r="R42" i="4"/>
  <c r="S42" i="4" s="1"/>
  <c r="P42" i="4"/>
  <c r="N42" i="4"/>
  <c r="L42" i="4"/>
  <c r="J42" i="4"/>
  <c r="R41" i="4"/>
  <c r="S41" i="4" s="1"/>
  <c r="P41" i="4"/>
  <c r="N41" i="4"/>
  <c r="L41" i="4"/>
  <c r="J41" i="4"/>
  <c r="R40" i="4"/>
  <c r="S40" i="4" s="1"/>
  <c r="P40" i="4"/>
  <c r="N40" i="4"/>
  <c r="L40" i="4"/>
  <c r="J40" i="4"/>
  <c r="R39" i="4"/>
  <c r="S39" i="4" s="1"/>
  <c r="P39" i="4"/>
  <c r="N39" i="4"/>
  <c r="L39" i="4"/>
  <c r="J39" i="4"/>
  <c r="R38" i="4"/>
  <c r="P38" i="4"/>
  <c r="N38" i="4"/>
  <c r="L38" i="4"/>
  <c r="J38" i="4"/>
  <c r="R37" i="4"/>
  <c r="S37" i="4" s="1"/>
  <c r="P37" i="4"/>
  <c r="N37" i="4"/>
  <c r="L37" i="4"/>
  <c r="J37" i="4"/>
  <c r="R36" i="4"/>
  <c r="P36" i="4"/>
  <c r="N36" i="4"/>
  <c r="L36" i="4"/>
  <c r="J36" i="4"/>
  <c r="R35" i="4"/>
  <c r="S35" i="4" s="1"/>
  <c r="P35" i="4"/>
  <c r="N35" i="4"/>
  <c r="L35" i="4"/>
  <c r="J35" i="4"/>
  <c r="R34" i="4"/>
  <c r="S34" i="4" s="1"/>
  <c r="P34" i="4"/>
  <c r="N34" i="4"/>
  <c r="L34" i="4"/>
  <c r="J34" i="4"/>
  <c r="R33" i="4"/>
  <c r="S33" i="4" s="1"/>
  <c r="P33" i="4"/>
  <c r="N33" i="4"/>
  <c r="L33" i="4"/>
  <c r="J33" i="4"/>
  <c r="R32" i="4"/>
  <c r="S32" i="4" s="1"/>
  <c r="P32" i="4"/>
  <c r="N32" i="4"/>
  <c r="L32" i="4"/>
  <c r="J32" i="4"/>
  <c r="R31" i="4"/>
  <c r="P31" i="4"/>
  <c r="N31" i="4"/>
  <c r="L31" i="4"/>
  <c r="J31" i="4"/>
  <c r="R30" i="4"/>
  <c r="S30" i="4" s="1"/>
  <c r="P30" i="4"/>
  <c r="N30" i="4"/>
  <c r="L30" i="4"/>
  <c r="J30" i="4"/>
  <c r="R29" i="4"/>
  <c r="S29" i="4" s="1"/>
  <c r="P29" i="4"/>
  <c r="N29" i="4"/>
  <c r="L29" i="4"/>
  <c r="J29" i="4"/>
  <c r="R28" i="4"/>
  <c r="S28" i="4" s="1"/>
  <c r="P28" i="4"/>
  <c r="N28" i="4"/>
  <c r="L28" i="4"/>
  <c r="J28" i="4"/>
  <c r="R27" i="4"/>
  <c r="P27" i="4"/>
  <c r="N27" i="4"/>
  <c r="L27" i="4"/>
  <c r="J27" i="4"/>
  <c r="R26" i="4"/>
  <c r="P26" i="4"/>
  <c r="N26" i="4"/>
  <c r="L26" i="4"/>
  <c r="J26" i="4"/>
  <c r="R25" i="4"/>
  <c r="P25" i="4"/>
  <c r="N25" i="4"/>
  <c r="L25" i="4"/>
  <c r="J25" i="4"/>
  <c r="R24" i="4"/>
  <c r="P24" i="4"/>
  <c r="N24" i="4"/>
  <c r="L24" i="4"/>
  <c r="J24" i="4"/>
  <c r="R23" i="4"/>
  <c r="S23" i="4" s="1"/>
  <c r="P23" i="4"/>
  <c r="N23" i="4"/>
  <c r="L23" i="4"/>
  <c r="J23" i="4"/>
  <c r="R22" i="4"/>
  <c r="S22" i="4" s="1"/>
  <c r="P22" i="4"/>
  <c r="N22" i="4"/>
  <c r="L22" i="4"/>
  <c r="J22" i="4"/>
  <c r="R21" i="4"/>
  <c r="P21" i="4"/>
  <c r="N21" i="4"/>
  <c r="L21" i="4"/>
  <c r="J21" i="4"/>
  <c r="R20" i="4"/>
  <c r="S20" i="4" s="1"/>
  <c r="P20" i="4"/>
  <c r="N20" i="4"/>
  <c r="L20" i="4"/>
  <c r="J20" i="4"/>
  <c r="R19" i="4"/>
  <c r="S19" i="4" s="1"/>
  <c r="P19" i="4"/>
  <c r="N19" i="4"/>
  <c r="L19" i="4"/>
  <c r="J19" i="4"/>
  <c r="R18" i="4"/>
  <c r="S18" i="4" s="1"/>
  <c r="P18" i="4"/>
  <c r="N18" i="4"/>
  <c r="L18" i="4"/>
  <c r="J18" i="4"/>
  <c r="R17" i="4"/>
  <c r="S17" i="4" s="1"/>
  <c r="P17" i="4"/>
  <c r="N17" i="4"/>
  <c r="L17" i="4"/>
  <c r="J17" i="4"/>
  <c r="R16" i="4"/>
  <c r="S16" i="4" s="1"/>
  <c r="P16" i="4"/>
  <c r="N16" i="4"/>
  <c r="L16" i="4"/>
  <c r="J16" i="4"/>
  <c r="R15" i="4"/>
  <c r="P15" i="4"/>
  <c r="N15" i="4"/>
  <c r="L15" i="4"/>
  <c r="J15" i="4"/>
  <c r="R14" i="4"/>
  <c r="P14" i="4"/>
  <c r="N14" i="4"/>
  <c r="L14" i="4"/>
  <c r="J14" i="4"/>
  <c r="R13" i="4"/>
  <c r="S13" i="4" s="1"/>
  <c r="P13" i="4"/>
  <c r="N13" i="4"/>
  <c r="L13" i="4"/>
  <c r="J13" i="4"/>
  <c r="R12" i="4"/>
  <c r="S12" i="4" s="1"/>
  <c r="P12" i="4"/>
  <c r="N12" i="4"/>
  <c r="L12" i="4"/>
  <c r="J12" i="4"/>
  <c r="R11" i="4"/>
  <c r="S11" i="4" s="1"/>
  <c r="P11" i="4"/>
  <c r="N11" i="4"/>
  <c r="L11" i="4"/>
  <c r="J11" i="4"/>
  <c r="R10" i="4"/>
  <c r="P10" i="4"/>
  <c r="N10" i="4"/>
  <c r="L10" i="4"/>
  <c r="J10" i="4"/>
  <c r="L758" i="4" l="1"/>
  <c r="L15" i="9" s="1"/>
  <c r="K758" i="4"/>
  <c r="L14" i="9" s="1"/>
  <c r="L740" i="4"/>
  <c r="P740" i="4"/>
  <c r="N740" i="4"/>
  <c r="P741" i="4"/>
  <c r="P5" i="4" s="1"/>
  <c r="J758" i="4"/>
  <c r="L13" i="9" s="1"/>
  <c r="R740" i="4"/>
  <c r="I758" i="4"/>
  <c r="L12" i="9" s="1"/>
  <c r="J793" i="15"/>
  <c r="L793" i="15"/>
  <c r="D33" i="9" s="1"/>
  <c r="K793" i="15"/>
  <c r="D32" i="9" s="1"/>
  <c r="M793" i="15"/>
  <c r="D34" i="9" s="1"/>
  <c r="K792" i="5"/>
  <c r="D23" i="9" s="1"/>
  <c r="L741" i="4"/>
  <c r="L5" i="4" s="1"/>
  <c r="N741" i="4"/>
  <c r="N5" i="4" s="1"/>
  <c r="J740" i="4"/>
  <c r="J5" i="4" s="1"/>
  <c r="R5" i="4" l="1"/>
  <c r="M938" i="1"/>
  <c r="L938" i="1"/>
  <c r="K938" i="1"/>
  <c r="J938" i="1"/>
  <c r="I938" i="1"/>
  <c r="M937" i="1"/>
  <c r="L937" i="1"/>
  <c r="K937" i="1"/>
  <c r="J937" i="1"/>
  <c r="I937" i="1"/>
  <c r="M936" i="1"/>
  <c r="L936" i="1"/>
  <c r="K936" i="1"/>
  <c r="J936" i="1"/>
  <c r="I936" i="1"/>
  <c r="M935" i="1"/>
  <c r="L935" i="1"/>
  <c r="K935" i="1"/>
  <c r="J935" i="1"/>
  <c r="I935" i="1"/>
  <c r="M934" i="1"/>
  <c r="L934" i="1"/>
  <c r="K934" i="1"/>
  <c r="J934" i="1"/>
  <c r="I934" i="1"/>
  <c r="M933" i="1"/>
  <c r="L933" i="1"/>
  <c r="I933" i="1"/>
  <c r="M932" i="1"/>
  <c r="L932" i="1"/>
  <c r="K932" i="1"/>
  <c r="J932" i="1"/>
  <c r="I932" i="1"/>
  <c r="L931" i="1"/>
  <c r="M931" i="1"/>
  <c r="K931" i="1"/>
  <c r="J931" i="1"/>
  <c r="I931" i="1"/>
  <c r="M930" i="1"/>
  <c r="L930" i="1"/>
  <c r="K930" i="1"/>
  <c r="J930" i="1"/>
  <c r="I930" i="1"/>
  <c r="L929" i="1"/>
  <c r="K929" i="1"/>
  <c r="J929" i="1"/>
  <c r="I929" i="1"/>
  <c r="J500" i="1"/>
  <c r="L500" i="1"/>
  <c r="N500" i="1"/>
  <c r="P500" i="1"/>
  <c r="R500" i="1"/>
  <c r="J400" i="1"/>
  <c r="L400" i="1"/>
  <c r="N400" i="1"/>
  <c r="P400" i="1"/>
  <c r="R400" i="1"/>
  <c r="J82" i="1"/>
  <c r="L82" i="1"/>
  <c r="N82" i="1"/>
  <c r="P82" i="1"/>
  <c r="R82" i="1"/>
  <c r="R396" i="5"/>
  <c r="L396" i="5"/>
  <c r="J396" i="5"/>
  <c r="R303" i="5"/>
  <c r="L303" i="5"/>
  <c r="J303" i="5"/>
  <c r="J66" i="5"/>
  <c r="L66" i="5"/>
  <c r="D31" i="9" l="1"/>
  <c r="I792" i="15"/>
  <c r="I791" i="15"/>
  <c r="I790" i="15"/>
  <c r="I789" i="15"/>
  <c r="I788" i="15"/>
  <c r="I787" i="15"/>
  <c r="I786" i="15"/>
  <c r="I785" i="15"/>
  <c r="I784" i="15"/>
  <c r="I783" i="15"/>
  <c r="H107" i="13" l="1"/>
  <c r="H90" i="13"/>
  <c r="H91" i="13" l="1"/>
  <c r="L703" i="6" l="1"/>
  <c r="K703" i="6"/>
  <c r="I703" i="6"/>
  <c r="L702" i="6"/>
  <c r="K702" i="6"/>
  <c r="J702" i="6"/>
  <c r="L701" i="6"/>
  <c r="K701" i="6"/>
  <c r="J701" i="6"/>
  <c r="L700" i="6"/>
  <c r="K700" i="6"/>
  <c r="J700" i="6"/>
  <c r="L699" i="6"/>
  <c r="K699" i="6"/>
  <c r="J699" i="6"/>
  <c r="L698" i="6"/>
  <c r="K698" i="6"/>
  <c r="J698" i="6"/>
  <c r="L697" i="6"/>
  <c r="K697" i="6"/>
  <c r="J697" i="6"/>
  <c r="L695" i="6"/>
  <c r="L696" i="6"/>
  <c r="K696" i="6"/>
  <c r="J696" i="6"/>
  <c r="K695" i="6"/>
  <c r="J695" i="6"/>
  <c r="L694" i="6"/>
  <c r="K694" i="6"/>
  <c r="N506" i="6"/>
  <c r="N454" i="6"/>
  <c r="J442" i="6"/>
  <c r="L442" i="6"/>
  <c r="N442" i="6"/>
  <c r="P442" i="6"/>
  <c r="N418" i="6"/>
  <c r="J375" i="6"/>
  <c r="L375" i="6"/>
  <c r="N375" i="6"/>
  <c r="P375" i="6"/>
  <c r="R375" i="6"/>
  <c r="J349" i="6"/>
  <c r="L349" i="6"/>
  <c r="N349" i="6"/>
  <c r="P349" i="6"/>
  <c r="J353" i="6"/>
  <c r="L353" i="6"/>
  <c r="N353" i="6"/>
  <c r="P353" i="6"/>
  <c r="R353" i="6"/>
  <c r="J331" i="6" l="1"/>
  <c r="L331" i="6"/>
  <c r="N331" i="6"/>
  <c r="P331" i="6"/>
  <c r="R331" i="6"/>
  <c r="J332" i="6"/>
  <c r="L332" i="6"/>
  <c r="N332" i="6"/>
  <c r="P332" i="6"/>
  <c r="R332" i="6"/>
  <c r="J238" i="6"/>
  <c r="L238" i="6"/>
  <c r="N238" i="6"/>
  <c r="P238" i="6"/>
  <c r="J187" i="6"/>
  <c r="L187" i="6"/>
  <c r="N187" i="6"/>
  <c r="P187" i="6"/>
  <c r="R187" i="6"/>
  <c r="J138" i="6"/>
  <c r="L138" i="6"/>
  <c r="N138" i="6"/>
  <c r="P138" i="6"/>
  <c r="R138" i="6"/>
  <c r="J105" i="6"/>
  <c r="L105" i="6"/>
  <c r="N105" i="6"/>
  <c r="P105" i="6"/>
  <c r="R105" i="6"/>
  <c r="J100" i="6"/>
  <c r="L100" i="6"/>
  <c r="N100" i="6"/>
  <c r="P100" i="6"/>
  <c r="J66" i="6"/>
  <c r="L66" i="6"/>
  <c r="N66" i="6"/>
  <c r="P66" i="6"/>
  <c r="N65" i="6"/>
  <c r="P55" i="6"/>
  <c r="N55" i="6"/>
  <c r="L55" i="6"/>
  <c r="J55" i="6"/>
  <c r="P36" i="6"/>
  <c r="N35" i="6"/>
  <c r="N36" i="6"/>
  <c r="L35" i="6"/>
  <c r="L36" i="6"/>
  <c r="J35" i="6"/>
  <c r="J36" i="6"/>
  <c r="P23" i="6"/>
  <c r="N23" i="6"/>
  <c r="L23" i="6"/>
  <c r="J23" i="6"/>
  <c r="J24" i="6"/>
  <c r="Q776" i="15" l="1"/>
  <c r="Q775" i="15"/>
  <c r="O775" i="15"/>
  <c r="O776" i="15" s="1"/>
  <c r="M775" i="15"/>
  <c r="K775" i="15"/>
  <c r="I775" i="15"/>
  <c r="R774" i="15"/>
  <c r="P774" i="15"/>
  <c r="N774" i="15"/>
  <c r="L774" i="15"/>
  <c r="J774" i="15"/>
  <c r="R773" i="15"/>
  <c r="P773" i="15"/>
  <c r="N773" i="15"/>
  <c r="L773" i="15"/>
  <c r="J773" i="15"/>
  <c r="R772" i="15"/>
  <c r="P772" i="15"/>
  <c r="N772" i="15"/>
  <c r="L772" i="15"/>
  <c r="J772" i="15"/>
  <c r="R771" i="15"/>
  <c r="P771" i="15"/>
  <c r="N771" i="15"/>
  <c r="L771" i="15"/>
  <c r="J771" i="15"/>
  <c r="R770" i="15"/>
  <c r="P770" i="15"/>
  <c r="N770" i="15"/>
  <c r="L770" i="15"/>
  <c r="J770" i="15"/>
  <c r="R769" i="15"/>
  <c r="P769" i="15"/>
  <c r="N769" i="15"/>
  <c r="L769" i="15"/>
  <c r="J769" i="15"/>
  <c r="R768" i="15"/>
  <c r="P768" i="15"/>
  <c r="N768" i="15"/>
  <c r="L768" i="15"/>
  <c r="J768" i="15"/>
  <c r="R767" i="15"/>
  <c r="P767" i="15"/>
  <c r="N767" i="15"/>
  <c r="L767" i="15"/>
  <c r="J767" i="15"/>
  <c r="R766" i="15"/>
  <c r="P766" i="15"/>
  <c r="N766" i="15"/>
  <c r="L766" i="15"/>
  <c r="J766" i="15"/>
  <c r="R765" i="15"/>
  <c r="P765" i="15"/>
  <c r="N765" i="15"/>
  <c r="L765" i="15"/>
  <c r="J765" i="15"/>
  <c r="R764" i="15"/>
  <c r="P764" i="15"/>
  <c r="N764" i="15"/>
  <c r="L764" i="15"/>
  <c r="J764" i="15"/>
  <c r="R763" i="15"/>
  <c r="P763" i="15"/>
  <c r="N763" i="15"/>
  <c r="L763" i="15"/>
  <c r="J763" i="15"/>
  <c r="R762" i="15"/>
  <c r="P762" i="15"/>
  <c r="N762" i="15"/>
  <c r="L762" i="15"/>
  <c r="J762" i="15"/>
  <c r="R761" i="15"/>
  <c r="P761" i="15"/>
  <c r="N761" i="15"/>
  <c r="L761" i="15"/>
  <c r="J761" i="15"/>
  <c r="R760" i="15"/>
  <c r="P760" i="15"/>
  <c r="N760" i="15"/>
  <c r="L760" i="15"/>
  <c r="J760" i="15"/>
  <c r="R759" i="15"/>
  <c r="P759" i="15"/>
  <c r="N759" i="15"/>
  <c r="L759" i="15"/>
  <c r="J759" i="15"/>
  <c r="R758" i="15"/>
  <c r="P758" i="15"/>
  <c r="N758" i="15"/>
  <c r="L758" i="15"/>
  <c r="J758" i="15"/>
  <c r="R757" i="15"/>
  <c r="P757" i="15"/>
  <c r="N757" i="15"/>
  <c r="L757" i="15"/>
  <c r="J757" i="15"/>
  <c r="R756" i="15"/>
  <c r="P756" i="15"/>
  <c r="N756" i="15"/>
  <c r="L756" i="15"/>
  <c r="J756" i="15"/>
  <c r="R755" i="15"/>
  <c r="P755" i="15"/>
  <c r="N755" i="15"/>
  <c r="L755" i="15"/>
  <c r="J755" i="15"/>
  <c r="R754" i="15"/>
  <c r="P754" i="15"/>
  <c r="N754" i="15"/>
  <c r="L754" i="15"/>
  <c r="J754" i="15"/>
  <c r="R753" i="15"/>
  <c r="P753" i="15"/>
  <c r="N753" i="15"/>
  <c r="L753" i="15"/>
  <c r="J753" i="15"/>
  <c r="R752" i="15"/>
  <c r="P752" i="15"/>
  <c r="N752" i="15"/>
  <c r="L752" i="15"/>
  <c r="J752" i="15"/>
  <c r="R751" i="15"/>
  <c r="P751" i="15"/>
  <c r="N751" i="15"/>
  <c r="L751" i="15"/>
  <c r="J751" i="15"/>
  <c r="R750" i="15"/>
  <c r="P750" i="15"/>
  <c r="N750" i="15"/>
  <c r="L750" i="15"/>
  <c r="J750" i="15"/>
  <c r="R749" i="15"/>
  <c r="P749" i="15"/>
  <c r="N749" i="15"/>
  <c r="L749" i="15"/>
  <c r="J749" i="15"/>
  <c r="R748" i="15"/>
  <c r="P748" i="15"/>
  <c r="N748" i="15"/>
  <c r="L748" i="15"/>
  <c r="J748" i="15"/>
  <c r="R747" i="15"/>
  <c r="P747" i="15"/>
  <c r="N747" i="15"/>
  <c r="L747" i="15"/>
  <c r="J747" i="15"/>
  <c r="R746" i="15"/>
  <c r="P746" i="15"/>
  <c r="N746" i="15"/>
  <c r="L746" i="15"/>
  <c r="J746" i="15"/>
  <c r="R745" i="15"/>
  <c r="P745" i="15"/>
  <c r="N745" i="15"/>
  <c r="L745" i="15"/>
  <c r="J745" i="15"/>
  <c r="R744" i="15"/>
  <c r="P744" i="15"/>
  <c r="N744" i="15"/>
  <c r="L744" i="15"/>
  <c r="J744" i="15"/>
  <c r="R743" i="15"/>
  <c r="P743" i="15"/>
  <c r="N743" i="15"/>
  <c r="L743" i="15"/>
  <c r="J743" i="15"/>
  <c r="R742" i="15"/>
  <c r="P742" i="15"/>
  <c r="N742" i="15"/>
  <c r="L742" i="15"/>
  <c r="J742" i="15"/>
  <c r="R741" i="15"/>
  <c r="P741" i="15"/>
  <c r="N741" i="15"/>
  <c r="L741" i="15"/>
  <c r="J741" i="15"/>
  <c r="R740" i="15"/>
  <c r="P740" i="15"/>
  <c r="N740" i="15"/>
  <c r="L740" i="15"/>
  <c r="J740" i="15"/>
  <c r="R739" i="15"/>
  <c r="P739" i="15"/>
  <c r="N739" i="15"/>
  <c r="L739" i="15"/>
  <c r="J739" i="15"/>
  <c r="R738" i="15"/>
  <c r="P738" i="15"/>
  <c r="N738" i="15"/>
  <c r="L738" i="15"/>
  <c r="J738" i="15"/>
  <c r="R737" i="15"/>
  <c r="P737" i="15"/>
  <c r="N737" i="15"/>
  <c r="L737" i="15"/>
  <c r="J737" i="15"/>
  <c r="R736" i="15"/>
  <c r="P736" i="15"/>
  <c r="N736" i="15"/>
  <c r="L736" i="15"/>
  <c r="J736" i="15"/>
  <c r="R735" i="15"/>
  <c r="P735" i="15"/>
  <c r="N735" i="15"/>
  <c r="L735" i="15"/>
  <c r="J735" i="15"/>
  <c r="R734" i="15"/>
  <c r="P734" i="15"/>
  <c r="N734" i="15"/>
  <c r="L734" i="15"/>
  <c r="J734" i="15"/>
  <c r="R733" i="15"/>
  <c r="P733" i="15"/>
  <c r="N733" i="15"/>
  <c r="L733" i="15"/>
  <c r="J733" i="15"/>
  <c r="R732" i="15"/>
  <c r="P732" i="15"/>
  <c r="N732" i="15"/>
  <c r="L732" i="15"/>
  <c r="J732" i="15"/>
  <c r="R731" i="15"/>
  <c r="P731" i="15"/>
  <c r="N731" i="15"/>
  <c r="L731" i="15"/>
  <c r="J731" i="15"/>
  <c r="R730" i="15"/>
  <c r="P730" i="15"/>
  <c r="N730" i="15"/>
  <c r="L730" i="15"/>
  <c r="J730" i="15"/>
  <c r="R729" i="15"/>
  <c r="P729" i="15"/>
  <c r="N729" i="15"/>
  <c r="L729" i="15"/>
  <c r="J729" i="15"/>
  <c r="R728" i="15"/>
  <c r="P728" i="15"/>
  <c r="N728" i="15"/>
  <c r="L728" i="15"/>
  <c r="J728" i="15"/>
  <c r="R727" i="15"/>
  <c r="P727" i="15"/>
  <c r="N727" i="15"/>
  <c r="L727" i="15"/>
  <c r="J727" i="15"/>
  <c r="R726" i="15"/>
  <c r="P726" i="15"/>
  <c r="N726" i="15"/>
  <c r="L726" i="15"/>
  <c r="J726" i="15"/>
  <c r="R725" i="15"/>
  <c r="P725" i="15"/>
  <c r="N725" i="15"/>
  <c r="J725" i="15"/>
  <c r="R724" i="15"/>
  <c r="P724" i="15"/>
  <c r="N724" i="15"/>
  <c r="L724" i="15"/>
  <c r="J724" i="15"/>
  <c r="R723" i="15"/>
  <c r="P723" i="15"/>
  <c r="N723" i="15"/>
  <c r="L723" i="15"/>
  <c r="J723" i="15"/>
  <c r="R722" i="15"/>
  <c r="P722" i="15"/>
  <c r="N722" i="15"/>
  <c r="L722" i="15"/>
  <c r="J722" i="15"/>
  <c r="R721" i="15"/>
  <c r="P721" i="15"/>
  <c r="N721" i="15"/>
  <c r="L721" i="15"/>
  <c r="J721" i="15"/>
  <c r="R720" i="15"/>
  <c r="P720" i="15"/>
  <c r="N720" i="15"/>
  <c r="L720" i="15"/>
  <c r="J720" i="15"/>
  <c r="R719" i="15"/>
  <c r="P719" i="15"/>
  <c r="N719" i="15"/>
  <c r="L719" i="15"/>
  <c r="J719" i="15"/>
  <c r="R718" i="15"/>
  <c r="P718" i="15"/>
  <c r="N718" i="15"/>
  <c r="L718" i="15"/>
  <c r="J718" i="15"/>
  <c r="R717" i="15"/>
  <c r="P717" i="15"/>
  <c r="N717" i="15"/>
  <c r="L717" i="15"/>
  <c r="J717" i="15"/>
  <c r="R716" i="15"/>
  <c r="P716" i="15"/>
  <c r="N716" i="15"/>
  <c r="J716" i="15"/>
  <c r="R715" i="15"/>
  <c r="P715" i="15"/>
  <c r="N715" i="15"/>
  <c r="L715" i="15"/>
  <c r="J715" i="15"/>
  <c r="R714" i="15"/>
  <c r="P714" i="15"/>
  <c r="N714" i="15"/>
  <c r="L714" i="15"/>
  <c r="J714" i="15"/>
  <c r="R713" i="15"/>
  <c r="P713" i="15"/>
  <c r="N713" i="15"/>
  <c r="J713" i="15"/>
  <c r="R712" i="15"/>
  <c r="P712" i="15"/>
  <c r="N712" i="15"/>
  <c r="J712" i="15"/>
  <c r="R711" i="15"/>
  <c r="P711" i="15"/>
  <c r="N711" i="15"/>
  <c r="J711" i="15"/>
  <c r="R710" i="15"/>
  <c r="P710" i="15"/>
  <c r="N710" i="15"/>
  <c r="J710" i="15"/>
  <c r="R709" i="15"/>
  <c r="P709" i="15"/>
  <c r="N709" i="15"/>
  <c r="J709" i="15"/>
  <c r="R708" i="15"/>
  <c r="P708" i="15"/>
  <c r="N708" i="15"/>
  <c r="L708" i="15"/>
  <c r="J708" i="15"/>
  <c r="R707" i="15"/>
  <c r="P707" i="15"/>
  <c r="N707" i="15"/>
  <c r="L707" i="15"/>
  <c r="J707" i="15"/>
  <c r="R706" i="15"/>
  <c r="P706" i="15"/>
  <c r="N706" i="15"/>
  <c r="L706" i="15"/>
  <c r="J706" i="15"/>
  <c r="R705" i="15"/>
  <c r="P705" i="15"/>
  <c r="N705" i="15"/>
  <c r="L705" i="15"/>
  <c r="J705" i="15"/>
  <c r="R704" i="15"/>
  <c r="P704" i="15"/>
  <c r="N704" i="15"/>
  <c r="L704" i="15"/>
  <c r="J704" i="15"/>
  <c r="R703" i="15"/>
  <c r="P703" i="15"/>
  <c r="N703" i="15"/>
  <c r="L703" i="15"/>
  <c r="J703" i="15"/>
  <c r="R702" i="15"/>
  <c r="P702" i="15"/>
  <c r="N702" i="15"/>
  <c r="J702" i="15"/>
  <c r="R701" i="15"/>
  <c r="P701" i="15"/>
  <c r="N701" i="15"/>
  <c r="L701" i="15"/>
  <c r="J701" i="15"/>
  <c r="R700" i="15"/>
  <c r="P700" i="15"/>
  <c r="N700" i="15"/>
  <c r="L700" i="15"/>
  <c r="J700" i="15"/>
  <c r="R699" i="15"/>
  <c r="P699" i="15"/>
  <c r="N699" i="15"/>
  <c r="L699" i="15"/>
  <c r="J699" i="15"/>
  <c r="R698" i="15"/>
  <c r="P698" i="15"/>
  <c r="N698" i="15"/>
  <c r="L698" i="15"/>
  <c r="J698" i="15"/>
  <c r="R697" i="15"/>
  <c r="P697" i="15"/>
  <c r="N697" i="15"/>
  <c r="L697" i="15"/>
  <c r="J697" i="15"/>
  <c r="R696" i="15"/>
  <c r="P696" i="15"/>
  <c r="N696" i="15"/>
  <c r="L696" i="15"/>
  <c r="J696" i="15"/>
  <c r="R695" i="15"/>
  <c r="P695" i="15"/>
  <c r="N695" i="15"/>
  <c r="L695" i="15"/>
  <c r="J695" i="15"/>
  <c r="R694" i="15"/>
  <c r="P694" i="15"/>
  <c r="N694" i="15"/>
  <c r="L694" i="15"/>
  <c r="J694" i="15"/>
  <c r="R693" i="15"/>
  <c r="P693" i="15"/>
  <c r="N693" i="15"/>
  <c r="L693" i="15"/>
  <c r="J693" i="15"/>
  <c r="R692" i="15"/>
  <c r="P692" i="15"/>
  <c r="N692" i="15"/>
  <c r="L692" i="15"/>
  <c r="J692" i="15"/>
  <c r="R691" i="15"/>
  <c r="P691" i="15"/>
  <c r="N691" i="15"/>
  <c r="L691" i="15"/>
  <c r="J691" i="15"/>
  <c r="R690" i="15"/>
  <c r="P690" i="15"/>
  <c r="N690" i="15"/>
  <c r="L690" i="15"/>
  <c r="J690" i="15"/>
  <c r="R689" i="15"/>
  <c r="P689" i="15"/>
  <c r="N689" i="15"/>
  <c r="L689" i="15"/>
  <c r="J689" i="15"/>
  <c r="R688" i="15"/>
  <c r="P688" i="15"/>
  <c r="N688" i="15"/>
  <c r="L688" i="15"/>
  <c r="J688" i="15"/>
  <c r="R687" i="15"/>
  <c r="P687" i="15"/>
  <c r="N687" i="15"/>
  <c r="J687" i="15"/>
  <c r="R686" i="15"/>
  <c r="P686" i="15"/>
  <c r="N686" i="15"/>
  <c r="L686" i="15"/>
  <c r="J686" i="15"/>
  <c r="R685" i="15"/>
  <c r="P685" i="15"/>
  <c r="N685" i="15"/>
  <c r="L685" i="15"/>
  <c r="J685" i="15"/>
  <c r="R684" i="15"/>
  <c r="P684" i="15"/>
  <c r="N684" i="15"/>
  <c r="L684" i="15"/>
  <c r="J684" i="15"/>
  <c r="R683" i="15"/>
  <c r="P683" i="15"/>
  <c r="N683" i="15"/>
  <c r="L683" i="15"/>
  <c r="J683" i="15"/>
  <c r="R682" i="15"/>
  <c r="P682" i="15"/>
  <c r="N682" i="15"/>
  <c r="L682" i="15"/>
  <c r="J682" i="15"/>
  <c r="R681" i="15"/>
  <c r="P681" i="15"/>
  <c r="N681" i="15"/>
  <c r="L681" i="15"/>
  <c r="J681" i="15"/>
  <c r="R680" i="15"/>
  <c r="P680" i="15"/>
  <c r="N680" i="15"/>
  <c r="L680" i="15"/>
  <c r="J680" i="15"/>
  <c r="R679" i="15"/>
  <c r="P679" i="15"/>
  <c r="N679" i="15"/>
  <c r="L679" i="15"/>
  <c r="J679" i="15"/>
  <c r="R678" i="15"/>
  <c r="P678" i="15"/>
  <c r="N678" i="15"/>
  <c r="L678" i="15"/>
  <c r="J678" i="15"/>
  <c r="R677" i="15"/>
  <c r="P677" i="15"/>
  <c r="N677" i="15"/>
  <c r="L677" i="15"/>
  <c r="J677" i="15"/>
  <c r="R676" i="15"/>
  <c r="P676" i="15"/>
  <c r="N676" i="15"/>
  <c r="L676" i="15"/>
  <c r="J676" i="15"/>
  <c r="R675" i="15"/>
  <c r="P675" i="15"/>
  <c r="N675" i="15"/>
  <c r="L675" i="15"/>
  <c r="J675" i="15"/>
  <c r="R674" i="15"/>
  <c r="P674" i="15"/>
  <c r="N674" i="15"/>
  <c r="L674" i="15"/>
  <c r="J674" i="15"/>
  <c r="R673" i="15"/>
  <c r="P673" i="15"/>
  <c r="N673" i="15"/>
  <c r="L673" i="15"/>
  <c r="J673" i="15"/>
  <c r="R672" i="15"/>
  <c r="P672" i="15"/>
  <c r="N672" i="15"/>
  <c r="J672" i="15"/>
  <c r="R671" i="15"/>
  <c r="P671" i="15"/>
  <c r="N671" i="15"/>
  <c r="L671" i="15"/>
  <c r="J671" i="15"/>
  <c r="R670" i="15"/>
  <c r="P670" i="15"/>
  <c r="N670" i="15"/>
  <c r="J670" i="15"/>
  <c r="R669" i="15"/>
  <c r="P669" i="15"/>
  <c r="N669" i="15"/>
  <c r="L669" i="15"/>
  <c r="J669" i="15"/>
  <c r="R668" i="15"/>
  <c r="P668" i="15"/>
  <c r="N668" i="15"/>
  <c r="J668" i="15"/>
  <c r="R667" i="15"/>
  <c r="P667" i="15"/>
  <c r="N667" i="15"/>
  <c r="L667" i="15"/>
  <c r="J667" i="15"/>
  <c r="R666" i="15"/>
  <c r="P666" i="15"/>
  <c r="N666" i="15"/>
  <c r="L666" i="15"/>
  <c r="J666" i="15"/>
  <c r="R665" i="15"/>
  <c r="P665" i="15"/>
  <c r="N665" i="15"/>
  <c r="J665" i="15"/>
  <c r="R664" i="15"/>
  <c r="P664" i="15"/>
  <c r="N664" i="15"/>
  <c r="L664" i="15"/>
  <c r="J664" i="15"/>
  <c r="R663" i="15"/>
  <c r="P663" i="15"/>
  <c r="N663" i="15"/>
  <c r="J663" i="15"/>
  <c r="R662" i="15"/>
  <c r="P662" i="15"/>
  <c r="N662" i="15"/>
  <c r="L662" i="15"/>
  <c r="J662" i="15"/>
  <c r="R661" i="15"/>
  <c r="P661" i="15"/>
  <c r="N661" i="15"/>
  <c r="L661" i="15"/>
  <c r="J661" i="15"/>
  <c r="R660" i="15"/>
  <c r="P660" i="15"/>
  <c r="N660" i="15"/>
  <c r="L660" i="15"/>
  <c r="J660" i="15"/>
  <c r="R659" i="15"/>
  <c r="P659" i="15"/>
  <c r="N659" i="15"/>
  <c r="L659" i="15"/>
  <c r="J659" i="15"/>
  <c r="R658" i="15"/>
  <c r="P658" i="15"/>
  <c r="N658" i="15"/>
  <c r="L658" i="15"/>
  <c r="J658" i="15"/>
  <c r="R657" i="15"/>
  <c r="P657" i="15"/>
  <c r="N657" i="15"/>
  <c r="L657" i="15"/>
  <c r="J657" i="15"/>
  <c r="R656" i="15"/>
  <c r="P656" i="15"/>
  <c r="N656" i="15"/>
  <c r="L656" i="15"/>
  <c r="J656" i="15"/>
  <c r="R655" i="15"/>
  <c r="P655" i="15"/>
  <c r="N655" i="15"/>
  <c r="L655" i="15"/>
  <c r="J655" i="15"/>
  <c r="R654" i="15"/>
  <c r="P654" i="15"/>
  <c r="N654" i="15"/>
  <c r="L654" i="15"/>
  <c r="J654" i="15"/>
  <c r="R653" i="15"/>
  <c r="P653" i="15"/>
  <c r="N653" i="15"/>
  <c r="L653" i="15"/>
  <c r="J653" i="15"/>
  <c r="R652" i="15"/>
  <c r="P652" i="15"/>
  <c r="N652" i="15"/>
  <c r="L652" i="15"/>
  <c r="J652" i="15"/>
  <c r="R651" i="15"/>
  <c r="P651" i="15"/>
  <c r="N651" i="15"/>
  <c r="J651" i="15"/>
  <c r="R650" i="15"/>
  <c r="P650" i="15"/>
  <c r="N650" i="15"/>
  <c r="J650" i="15"/>
  <c r="R649" i="15"/>
  <c r="P649" i="15"/>
  <c r="N649" i="15"/>
  <c r="J649" i="15"/>
  <c r="R648" i="15"/>
  <c r="P648" i="15"/>
  <c r="N648" i="15"/>
  <c r="L648" i="15"/>
  <c r="J648" i="15"/>
  <c r="R647" i="15"/>
  <c r="P647" i="15"/>
  <c r="N647" i="15"/>
  <c r="L647" i="15"/>
  <c r="J647" i="15"/>
  <c r="R646" i="15"/>
  <c r="P646" i="15"/>
  <c r="N646" i="15"/>
  <c r="L646" i="15"/>
  <c r="J646" i="15"/>
  <c r="R645" i="15"/>
  <c r="P645" i="15"/>
  <c r="N645" i="15"/>
  <c r="J645" i="15"/>
  <c r="R644" i="15"/>
  <c r="P644" i="15"/>
  <c r="N644" i="15"/>
  <c r="L644" i="15"/>
  <c r="J644" i="15"/>
  <c r="R643" i="15"/>
  <c r="P643" i="15"/>
  <c r="N643" i="15"/>
  <c r="L643" i="15"/>
  <c r="J643" i="15"/>
  <c r="R642" i="15"/>
  <c r="P642" i="15"/>
  <c r="N642" i="15"/>
  <c r="L642" i="15"/>
  <c r="J642" i="15"/>
  <c r="R641" i="15"/>
  <c r="P641" i="15"/>
  <c r="N641" i="15"/>
  <c r="L641" i="15"/>
  <c r="J641" i="15"/>
  <c r="R640" i="15"/>
  <c r="P640" i="15"/>
  <c r="N640" i="15"/>
  <c r="J640" i="15"/>
  <c r="R639" i="15"/>
  <c r="P639" i="15"/>
  <c r="N639" i="15"/>
  <c r="L639" i="15"/>
  <c r="J639" i="15"/>
  <c r="R638" i="15"/>
  <c r="P638" i="15"/>
  <c r="N638" i="15"/>
  <c r="L638" i="15"/>
  <c r="J638" i="15"/>
  <c r="R637" i="15"/>
  <c r="P637" i="15"/>
  <c r="N637" i="15"/>
  <c r="L637" i="15"/>
  <c r="J637" i="15"/>
  <c r="R636" i="15"/>
  <c r="P636" i="15"/>
  <c r="N636" i="15"/>
  <c r="J636" i="15"/>
  <c r="R635" i="15"/>
  <c r="P635" i="15"/>
  <c r="N635" i="15"/>
  <c r="L635" i="15"/>
  <c r="J635" i="15"/>
  <c r="R634" i="15"/>
  <c r="P634" i="15"/>
  <c r="N634" i="15"/>
  <c r="J634" i="15"/>
  <c r="R633" i="15"/>
  <c r="P633" i="15"/>
  <c r="N633" i="15"/>
  <c r="L633" i="15"/>
  <c r="J633" i="15"/>
  <c r="R632" i="15"/>
  <c r="P632" i="15"/>
  <c r="N632" i="15"/>
  <c r="L632" i="15"/>
  <c r="J632" i="15"/>
  <c r="W631" i="15"/>
  <c r="V631" i="15"/>
  <c r="U631" i="15"/>
  <c r="R631" i="15"/>
  <c r="P631" i="15"/>
  <c r="N631" i="15"/>
  <c r="L631" i="15"/>
  <c r="J631" i="15"/>
  <c r="R630" i="15"/>
  <c r="P630" i="15"/>
  <c r="N630" i="15"/>
  <c r="L630" i="15"/>
  <c r="J630" i="15"/>
  <c r="R629" i="15"/>
  <c r="P629" i="15"/>
  <c r="N629" i="15"/>
  <c r="J629" i="15"/>
  <c r="R628" i="15"/>
  <c r="P628" i="15"/>
  <c r="N628" i="15"/>
  <c r="J628" i="15"/>
  <c r="R627" i="15"/>
  <c r="P627" i="15"/>
  <c r="N627" i="15"/>
  <c r="L627" i="15"/>
  <c r="J627" i="15"/>
  <c r="W626" i="15"/>
  <c r="V626" i="15"/>
  <c r="U626" i="15"/>
  <c r="R626" i="15"/>
  <c r="P626" i="15"/>
  <c r="N626" i="15"/>
  <c r="L626" i="15"/>
  <c r="J626" i="15"/>
  <c r="W625" i="15"/>
  <c r="V625" i="15"/>
  <c r="U625" i="15"/>
  <c r="R625" i="15"/>
  <c r="P625" i="15"/>
  <c r="N625" i="15"/>
  <c r="J625" i="15"/>
  <c r="R624" i="15"/>
  <c r="P624" i="15"/>
  <c r="N624" i="15"/>
  <c r="L624" i="15"/>
  <c r="J624" i="15"/>
  <c r="R623" i="15"/>
  <c r="P623" i="15"/>
  <c r="N623" i="15"/>
  <c r="J623" i="15"/>
  <c r="R622" i="15"/>
  <c r="P622" i="15"/>
  <c r="N622" i="15"/>
  <c r="L622" i="15"/>
  <c r="J622" i="15"/>
  <c r="R621" i="15"/>
  <c r="P621" i="15"/>
  <c r="N621" i="15"/>
  <c r="L621" i="15"/>
  <c r="J621" i="15"/>
  <c r="R620" i="15"/>
  <c r="P620" i="15"/>
  <c r="N620" i="15"/>
  <c r="L620" i="15"/>
  <c r="J620" i="15"/>
  <c r="R619" i="15"/>
  <c r="P619" i="15"/>
  <c r="N619" i="15"/>
  <c r="L619" i="15"/>
  <c r="J619" i="15"/>
  <c r="R618" i="15"/>
  <c r="P618" i="15"/>
  <c r="N618" i="15"/>
  <c r="L618" i="15"/>
  <c r="J618" i="15"/>
  <c r="R617" i="15"/>
  <c r="P617" i="15"/>
  <c r="N617" i="15"/>
  <c r="L617" i="15"/>
  <c r="J617" i="15"/>
  <c r="R616" i="15"/>
  <c r="P616" i="15"/>
  <c r="N616" i="15"/>
  <c r="L616" i="15"/>
  <c r="J616" i="15"/>
  <c r="R615" i="15"/>
  <c r="P615" i="15"/>
  <c r="N615" i="15"/>
  <c r="L615" i="15"/>
  <c r="J615" i="15"/>
  <c r="R614" i="15"/>
  <c r="P614" i="15"/>
  <c r="N614" i="15"/>
  <c r="L614" i="15"/>
  <c r="J614" i="15"/>
  <c r="R613" i="15"/>
  <c r="P613" i="15"/>
  <c r="N613" i="15"/>
  <c r="J613" i="15"/>
  <c r="R612" i="15"/>
  <c r="P612" i="15"/>
  <c r="N612" i="15"/>
  <c r="L612" i="15"/>
  <c r="J612" i="15"/>
  <c r="R611" i="15"/>
  <c r="P611" i="15"/>
  <c r="N611" i="15"/>
  <c r="L611" i="15"/>
  <c r="J611" i="15"/>
  <c r="R610" i="15"/>
  <c r="P610" i="15"/>
  <c r="N610" i="15"/>
  <c r="L610" i="15"/>
  <c r="J610" i="15"/>
  <c r="R609" i="15"/>
  <c r="P609" i="15"/>
  <c r="N609" i="15"/>
  <c r="L609" i="15"/>
  <c r="J609" i="15"/>
  <c r="R608" i="15"/>
  <c r="P608" i="15"/>
  <c r="N608" i="15"/>
  <c r="L608" i="15"/>
  <c r="J608" i="15"/>
  <c r="R607" i="15"/>
  <c r="P607" i="15"/>
  <c r="N607" i="15"/>
  <c r="L607" i="15"/>
  <c r="J607" i="15"/>
  <c r="R606" i="15"/>
  <c r="P606" i="15"/>
  <c r="N606" i="15"/>
  <c r="L606" i="15"/>
  <c r="J606" i="15"/>
  <c r="R605" i="15"/>
  <c r="P605" i="15"/>
  <c r="N605" i="15"/>
  <c r="L605" i="15"/>
  <c r="J605" i="15"/>
  <c r="R604" i="15"/>
  <c r="P604" i="15"/>
  <c r="N604" i="15"/>
  <c r="L604" i="15"/>
  <c r="J604" i="15"/>
  <c r="R603" i="15"/>
  <c r="P603" i="15"/>
  <c r="N603" i="15"/>
  <c r="L603" i="15"/>
  <c r="J603" i="15"/>
  <c r="R602" i="15"/>
  <c r="P602" i="15"/>
  <c r="N602" i="15"/>
  <c r="L602" i="15"/>
  <c r="J602" i="15"/>
  <c r="R601" i="15"/>
  <c r="P601" i="15"/>
  <c r="N601" i="15"/>
  <c r="L601" i="15"/>
  <c r="J601" i="15"/>
  <c r="R600" i="15"/>
  <c r="P600" i="15"/>
  <c r="N600" i="15"/>
  <c r="L600" i="15"/>
  <c r="J600" i="15"/>
  <c r="R599" i="15"/>
  <c r="P599" i="15"/>
  <c r="N599" i="15"/>
  <c r="L599" i="15"/>
  <c r="J599" i="15"/>
  <c r="R598" i="15"/>
  <c r="P598" i="15"/>
  <c r="N598" i="15"/>
  <c r="L598" i="15"/>
  <c r="J598" i="15"/>
  <c r="J597" i="15"/>
  <c r="R596" i="15"/>
  <c r="P596" i="15"/>
  <c r="N596" i="15"/>
  <c r="L596" i="15"/>
  <c r="J596" i="15"/>
  <c r="R595" i="15"/>
  <c r="P595" i="15"/>
  <c r="N595" i="15"/>
  <c r="J595" i="15"/>
  <c r="R594" i="15"/>
  <c r="P594" i="15"/>
  <c r="N594" i="15"/>
  <c r="L594" i="15"/>
  <c r="J594" i="15"/>
  <c r="R593" i="15"/>
  <c r="P593" i="15"/>
  <c r="N593" i="15"/>
  <c r="J593" i="15"/>
  <c r="R592" i="15"/>
  <c r="P592" i="15"/>
  <c r="N592" i="15"/>
  <c r="L592" i="15"/>
  <c r="J592" i="15"/>
  <c r="R591" i="15"/>
  <c r="P591" i="15"/>
  <c r="N591" i="15"/>
  <c r="J591" i="15"/>
  <c r="R590" i="15"/>
  <c r="P590" i="15"/>
  <c r="N590" i="15"/>
  <c r="J590" i="15"/>
  <c r="R589" i="15"/>
  <c r="P589" i="15"/>
  <c r="N589" i="15"/>
  <c r="L589" i="15"/>
  <c r="J589" i="15"/>
  <c r="R588" i="15"/>
  <c r="P588" i="15"/>
  <c r="N588" i="15"/>
  <c r="L588" i="15"/>
  <c r="J588" i="15"/>
  <c r="R587" i="15"/>
  <c r="P587" i="15"/>
  <c r="N587" i="15"/>
  <c r="L587" i="15"/>
  <c r="J587" i="15"/>
  <c r="R586" i="15"/>
  <c r="P586" i="15"/>
  <c r="N586" i="15"/>
  <c r="L586" i="15"/>
  <c r="J586" i="15"/>
  <c r="R585" i="15"/>
  <c r="P585" i="15"/>
  <c r="N585" i="15"/>
  <c r="L585" i="15"/>
  <c r="J585" i="15"/>
  <c r="R584" i="15"/>
  <c r="P584" i="15"/>
  <c r="N584" i="15"/>
  <c r="L584" i="15"/>
  <c r="J584" i="15"/>
  <c r="R583" i="15"/>
  <c r="P583" i="15"/>
  <c r="N583" i="15"/>
  <c r="L583" i="15"/>
  <c r="J583" i="15"/>
  <c r="R582" i="15"/>
  <c r="P582" i="15"/>
  <c r="N582" i="15"/>
  <c r="L582" i="15"/>
  <c r="J582" i="15"/>
  <c r="R581" i="15"/>
  <c r="P581" i="15"/>
  <c r="N581" i="15"/>
  <c r="L581" i="15"/>
  <c r="J581" i="15"/>
  <c r="R580" i="15"/>
  <c r="P580" i="15"/>
  <c r="N580" i="15"/>
  <c r="L580" i="15"/>
  <c r="J580" i="15"/>
  <c r="R579" i="15"/>
  <c r="P579" i="15"/>
  <c r="N579" i="15"/>
  <c r="L579" i="15"/>
  <c r="J579" i="15"/>
  <c r="R578" i="15"/>
  <c r="P578" i="15"/>
  <c r="N578" i="15"/>
  <c r="L578" i="15"/>
  <c r="J578" i="15"/>
  <c r="R577" i="15"/>
  <c r="P577" i="15"/>
  <c r="N577" i="15"/>
  <c r="L577" i="15"/>
  <c r="J577" i="15"/>
  <c r="R576" i="15"/>
  <c r="P576" i="15"/>
  <c r="N576" i="15"/>
  <c r="L576" i="15"/>
  <c r="J576" i="15"/>
  <c r="R575" i="15"/>
  <c r="P575" i="15"/>
  <c r="N575" i="15"/>
  <c r="L575" i="15"/>
  <c r="J575" i="15"/>
  <c r="R574" i="15"/>
  <c r="P574" i="15"/>
  <c r="N574" i="15"/>
  <c r="L574" i="15"/>
  <c r="J574" i="15"/>
  <c r="R573" i="15"/>
  <c r="P573" i="15"/>
  <c r="N573" i="15"/>
  <c r="L573" i="15"/>
  <c r="J573" i="15"/>
  <c r="R572" i="15"/>
  <c r="P572" i="15"/>
  <c r="N572" i="15"/>
  <c r="L572" i="15"/>
  <c r="J572" i="15"/>
  <c r="R571" i="15"/>
  <c r="P571" i="15"/>
  <c r="N571" i="15"/>
  <c r="L571" i="15"/>
  <c r="J571" i="15"/>
  <c r="R570" i="15"/>
  <c r="P570" i="15"/>
  <c r="N570" i="15"/>
  <c r="L570" i="15"/>
  <c r="J570" i="15"/>
  <c r="R569" i="15"/>
  <c r="P569" i="15"/>
  <c r="N569" i="15"/>
  <c r="L569" i="15"/>
  <c r="J569" i="15"/>
  <c r="R568" i="15"/>
  <c r="P568" i="15"/>
  <c r="N568" i="15"/>
  <c r="J568" i="15"/>
  <c r="R567" i="15"/>
  <c r="P567" i="15"/>
  <c r="N567" i="15"/>
  <c r="L567" i="15"/>
  <c r="J567" i="15"/>
  <c r="R566" i="15"/>
  <c r="P566" i="15"/>
  <c r="N566" i="15"/>
  <c r="L566" i="15"/>
  <c r="J566" i="15"/>
  <c r="R565" i="15"/>
  <c r="P565" i="15"/>
  <c r="N565" i="15"/>
  <c r="L565" i="15"/>
  <c r="J565" i="15"/>
  <c r="R564" i="15"/>
  <c r="P564" i="15"/>
  <c r="N564" i="15"/>
  <c r="L564" i="15"/>
  <c r="J564" i="15"/>
  <c r="R563" i="15"/>
  <c r="P563" i="15"/>
  <c r="N563" i="15"/>
  <c r="L563" i="15"/>
  <c r="J563" i="15"/>
  <c r="R562" i="15"/>
  <c r="P562" i="15"/>
  <c r="N562" i="15"/>
  <c r="J562" i="15"/>
  <c r="R561" i="15"/>
  <c r="P561" i="15"/>
  <c r="N561" i="15"/>
  <c r="L561" i="15"/>
  <c r="J561" i="15"/>
  <c r="R560" i="15"/>
  <c r="P560" i="15"/>
  <c r="N560" i="15"/>
  <c r="J560" i="15"/>
  <c r="R559" i="15"/>
  <c r="P559" i="15"/>
  <c r="N559" i="15"/>
  <c r="L559" i="15"/>
  <c r="J559" i="15"/>
  <c r="R558" i="15"/>
  <c r="P558" i="15"/>
  <c r="N558" i="15"/>
  <c r="J558" i="15"/>
  <c r="R557" i="15"/>
  <c r="P557" i="15"/>
  <c r="N557" i="15"/>
  <c r="J557" i="15"/>
  <c r="R556" i="15"/>
  <c r="P556" i="15"/>
  <c r="N556" i="15"/>
  <c r="L556" i="15"/>
  <c r="J556" i="15"/>
  <c r="R555" i="15"/>
  <c r="P555" i="15"/>
  <c r="N555" i="15"/>
  <c r="L555" i="15"/>
  <c r="J555" i="15"/>
  <c r="R554" i="15"/>
  <c r="P554" i="15"/>
  <c r="N554" i="15"/>
  <c r="L554" i="15"/>
  <c r="J554" i="15"/>
  <c r="R553" i="15"/>
  <c r="P553" i="15"/>
  <c r="N553" i="15"/>
  <c r="L553" i="15"/>
  <c r="J553" i="15"/>
  <c r="R552" i="15"/>
  <c r="P552" i="15"/>
  <c r="N552" i="15"/>
  <c r="L552" i="15"/>
  <c r="J552" i="15"/>
  <c r="R551" i="15"/>
  <c r="P551" i="15"/>
  <c r="N551" i="15"/>
  <c r="L551" i="15"/>
  <c r="J551" i="15"/>
  <c r="R550" i="15"/>
  <c r="P550" i="15"/>
  <c r="N550" i="15"/>
  <c r="J550" i="15"/>
  <c r="R549" i="15"/>
  <c r="P549" i="15"/>
  <c r="N549" i="15"/>
  <c r="L549" i="15"/>
  <c r="J549" i="15"/>
  <c r="R548" i="15"/>
  <c r="P548" i="15"/>
  <c r="N548" i="15"/>
  <c r="L548" i="15"/>
  <c r="J548" i="15"/>
  <c r="R547" i="15"/>
  <c r="P547" i="15"/>
  <c r="N547" i="15"/>
  <c r="L547" i="15"/>
  <c r="J547" i="15"/>
  <c r="R546" i="15"/>
  <c r="P546" i="15"/>
  <c r="N546" i="15"/>
  <c r="L546" i="15"/>
  <c r="J546" i="15"/>
  <c r="R545" i="15"/>
  <c r="P545" i="15"/>
  <c r="N545" i="15"/>
  <c r="L545" i="15"/>
  <c r="J545" i="15"/>
  <c r="R544" i="15"/>
  <c r="P544" i="15"/>
  <c r="N544" i="15"/>
  <c r="L544" i="15"/>
  <c r="J544" i="15"/>
  <c r="R543" i="15"/>
  <c r="P543" i="15"/>
  <c r="N543" i="15"/>
  <c r="L543" i="15"/>
  <c r="J543" i="15"/>
  <c r="R542" i="15"/>
  <c r="P542" i="15"/>
  <c r="N542" i="15"/>
  <c r="L542" i="15"/>
  <c r="J542" i="15"/>
  <c r="R541" i="15"/>
  <c r="P541" i="15"/>
  <c r="N541" i="15"/>
  <c r="L541" i="15"/>
  <c r="J541" i="15"/>
  <c r="R540" i="15"/>
  <c r="P540" i="15"/>
  <c r="N540" i="15"/>
  <c r="L540" i="15"/>
  <c r="J540" i="15"/>
  <c r="R539" i="15"/>
  <c r="P539" i="15"/>
  <c r="N539" i="15"/>
  <c r="L539" i="15"/>
  <c r="J539" i="15"/>
  <c r="R538" i="15"/>
  <c r="P538" i="15"/>
  <c r="N538" i="15"/>
  <c r="L538" i="15"/>
  <c r="J538" i="15"/>
  <c r="R537" i="15"/>
  <c r="P537" i="15"/>
  <c r="N537" i="15"/>
  <c r="L537" i="15"/>
  <c r="J537" i="15"/>
  <c r="R527" i="15"/>
  <c r="P527" i="15"/>
  <c r="N527" i="15"/>
  <c r="L527" i="15"/>
  <c r="J527" i="15"/>
  <c r="R526" i="15"/>
  <c r="P526" i="15"/>
  <c r="N526" i="15"/>
  <c r="L526" i="15"/>
  <c r="J526" i="15"/>
  <c r="R525" i="15"/>
  <c r="P525" i="15"/>
  <c r="N525" i="15"/>
  <c r="L525" i="15"/>
  <c r="J525" i="15"/>
  <c r="R524" i="15"/>
  <c r="P524" i="15"/>
  <c r="N524" i="15"/>
  <c r="L524" i="15"/>
  <c r="J524" i="15"/>
  <c r="R523" i="15"/>
  <c r="P523" i="15"/>
  <c r="N523" i="15"/>
  <c r="L523" i="15"/>
  <c r="J523" i="15"/>
  <c r="R522" i="15"/>
  <c r="P522" i="15"/>
  <c r="N522" i="15"/>
  <c r="L522" i="15"/>
  <c r="J522" i="15"/>
  <c r="R521" i="15"/>
  <c r="P521" i="15"/>
  <c r="N521" i="15"/>
  <c r="L521" i="15"/>
  <c r="J521" i="15"/>
  <c r="R520" i="15"/>
  <c r="P520" i="15"/>
  <c r="N520" i="15"/>
  <c r="L520" i="15"/>
  <c r="J520" i="15"/>
  <c r="R536" i="15"/>
  <c r="P536" i="15"/>
  <c r="N536" i="15"/>
  <c r="L536" i="15"/>
  <c r="J536" i="15"/>
  <c r="R535" i="15"/>
  <c r="P535" i="15"/>
  <c r="N535" i="15"/>
  <c r="L535" i="15"/>
  <c r="J535" i="15"/>
  <c r="R519" i="15"/>
  <c r="P519" i="15"/>
  <c r="N519" i="15"/>
  <c r="L519" i="15"/>
  <c r="J519" i="15"/>
  <c r="R518" i="15"/>
  <c r="P518" i="15"/>
  <c r="N518" i="15"/>
  <c r="L518" i="15"/>
  <c r="J518" i="15"/>
  <c r="R517" i="15"/>
  <c r="P517" i="15"/>
  <c r="N517" i="15"/>
  <c r="L517" i="15"/>
  <c r="J517" i="15"/>
  <c r="R516" i="15"/>
  <c r="P516" i="15"/>
  <c r="N516" i="15"/>
  <c r="L516" i="15"/>
  <c r="J516" i="15"/>
  <c r="R515" i="15"/>
  <c r="P515" i="15"/>
  <c r="N515" i="15"/>
  <c r="L515" i="15"/>
  <c r="J515" i="15"/>
  <c r="R514" i="15"/>
  <c r="P514" i="15"/>
  <c r="N514" i="15"/>
  <c r="L514" i="15"/>
  <c r="J514" i="15"/>
  <c r="R534" i="15"/>
  <c r="P534" i="15"/>
  <c r="N534" i="15"/>
  <c r="L534" i="15"/>
  <c r="J534" i="15"/>
  <c r="R533" i="15"/>
  <c r="P533" i="15"/>
  <c r="N533" i="15"/>
  <c r="L533" i="15"/>
  <c r="J533" i="15"/>
  <c r="R532" i="15"/>
  <c r="P532" i="15"/>
  <c r="N532" i="15"/>
  <c r="L532" i="15"/>
  <c r="J532" i="15"/>
  <c r="R531" i="15"/>
  <c r="P531" i="15"/>
  <c r="N531" i="15"/>
  <c r="L531" i="15"/>
  <c r="J531" i="15"/>
  <c r="R530" i="15"/>
  <c r="P530" i="15"/>
  <c r="N530" i="15"/>
  <c r="L530" i="15"/>
  <c r="J530" i="15"/>
  <c r="R529" i="15"/>
  <c r="P529" i="15"/>
  <c r="N529" i="15"/>
  <c r="L529" i="15"/>
  <c r="J529" i="15"/>
  <c r="R528" i="15"/>
  <c r="P528" i="15"/>
  <c r="N528" i="15"/>
  <c r="L528" i="15"/>
  <c r="J528" i="15"/>
  <c r="R513" i="15"/>
  <c r="P513" i="15"/>
  <c r="N513" i="15"/>
  <c r="J513" i="15"/>
  <c r="R512" i="15"/>
  <c r="N512" i="15"/>
  <c r="L512" i="15"/>
  <c r="J512" i="15"/>
  <c r="R511" i="15"/>
  <c r="P511" i="15"/>
  <c r="N511" i="15"/>
  <c r="L511" i="15"/>
  <c r="J511" i="15"/>
  <c r="R510" i="15"/>
  <c r="P510" i="15"/>
  <c r="N510" i="15"/>
  <c r="L510" i="15"/>
  <c r="J510" i="15"/>
  <c r="R509" i="15"/>
  <c r="P509" i="15"/>
  <c r="N509" i="15"/>
  <c r="J509" i="15"/>
  <c r="R508" i="15"/>
  <c r="P508" i="15"/>
  <c r="N508" i="15"/>
  <c r="L508" i="15"/>
  <c r="J508" i="15"/>
  <c r="R507" i="15"/>
  <c r="P507" i="15"/>
  <c r="N507" i="15"/>
  <c r="L507" i="15"/>
  <c r="J507" i="15"/>
  <c r="R506" i="15"/>
  <c r="P506" i="15"/>
  <c r="N506" i="15"/>
  <c r="L506" i="15"/>
  <c r="J506" i="15"/>
  <c r="R505" i="15"/>
  <c r="P505" i="15"/>
  <c r="N505" i="15"/>
  <c r="L505" i="15"/>
  <c r="J505" i="15"/>
  <c r="R504" i="15"/>
  <c r="P504" i="15"/>
  <c r="N504" i="15"/>
  <c r="L504" i="15"/>
  <c r="J504" i="15"/>
  <c r="R503" i="15"/>
  <c r="P503" i="15"/>
  <c r="N503" i="15"/>
  <c r="L503" i="15"/>
  <c r="J503" i="15"/>
  <c r="R502" i="15"/>
  <c r="P502" i="15"/>
  <c r="N502" i="15"/>
  <c r="L502" i="15"/>
  <c r="J502" i="15"/>
  <c r="R500" i="15"/>
  <c r="P500" i="15"/>
  <c r="N500" i="15"/>
  <c r="L500" i="15"/>
  <c r="J500" i="15"/>
  <c r="R499" i="15"/>
  <c r="P499" i="15"/>
  <c r="N499" i="15"/>
  <c r="L499" i="15"/>
  <c r="J499" i="15"/>
  <c r="R498" i="15"/>
  <c r="P498" i="15"/>
  <c r="N498" i="15"/>
  <c r="L498" i="15"/>
  <c r="J498" i="15"/>
  <c r="R497" i="15"/>
  <c r="P497" i="15"/>
  <c r="N497" i="15"/>
  <c r="L497" i="15"/>
  <c r="J497" i="15"/>
  <c r="R496" i="15"/>
  <c r="P496" i="15"/>
  <c r="N496" i="15"/>
  <c r="L496" i="15"/>
  <c r="J496" i="15"/>
  <c r="R495" i="15"/>
  <c r="P495" i="15"/>
  <c r="N495" i="15"/>
  <c r="L495" i="15"/>
  <c r="J495" i="15"/>
  <c r="R494" i="15"/>
  <c r="P494" i="15"/>
  <c r="N494" i="15"/>
  <c r="L494" i="15"/>
  <c r="J494" i="15"/>
  <c r="R493" i="15"/>
  <c r="P493" i="15"/>
  <c r="N493" i="15"/>
  <c r="L493" i="15"/>
  <c r="J493" i="15"/>
  <c r="R492" i="15"/>
  <c r="P492" i="15"/>
  <c r="N492" i="15"/>
  <c r="J492" i="15"/>
  <c r="R491" i="15"/>
  <c r="P491" i="15"/>
  <c r="N491" i="15"/>
  <c r="L491" i="15"/>
  <c r="J491" i="15"/>
  <c r="R490" i="15"/>
  <c r="P490" i="15"/>
  <c r="N490" i="15"/>
  <c r="L490" i="15"/>
  <c r="J490" i="15"/>
  <c r="R489" i="15"/>
  <c r="P489" i="15"/>
  <c r="N489" i="15"/>
  <c r="L489" i="15"/>
  <c r="J489" i="15"/>
  <c r="R488" i="15"/>
  <c r="P488" i="15"/>
  <c r="N488" i="15"/>
  <c r="L488" i="15"/>
  <c r="J488" i="15"/>
  <c r="R487" i="15"/>
  <c r="P487" i="15"/>
  <c r="N487" i="15"/>
  <c r="L487" i="15"/>
  <c r="J487" i="15"/>
  <c r="R486" i="15"/>
  <c r="P486" i="15"/>
  <c r="N486" i="15"/>
  <c r="L486" i="15"/>
  <c r="J486" i="15"/>
  <c r="R485" i="15"/>
  <c r="P485" i="15"/>
  <c r="N485" i="15"/>
  <c r="L485" i="15"/>
  <c r="J485" i="15"/>
  <c r="R484" i="15"/>
  <c r="P484" i="15"/>
  <c r="N484" i="15"/>
  <c r="L484" i="15"/>
  <c r="J484" i="15"/>
  <c r="R483" i="15"/>
  <c r="P483" i="15"/>
  <c r="N483" i="15"/>
  <c r="L483" i="15"/>
  <c r="J483" i="15"/>
  <c r="R482" i="15"/>
  <c r="P482" i="15"/>
  <c r="N482" i="15"/>
  <c r="L482" i="15"/>
  <c r="J482" i="15"/>
  <c r="R481" i="15"/>
  <c r="P481" i="15"/>
  <c r="N481" i="15"/>
  <c r="L481" i="15"/>
  <c r="J481" i="15"/>
  <c r="R480" i="15"/>
  <c r="P480" i="15"/>
  <c r="N480" i="15"/>
  <c r="L480" i="15"/>
  <c r="J480" i="15"/>
  <c r="R479" i="15"/>
  <c r="P479" i="15"/>
  <c r="N479" i="15"/>
  <c r="L479" i="15"/>
  <c r="J479" i="15"/>
  <c r="R478" i="15"/>
  <c r="P478" i="15"/>
  <c r="N478" i="15"/>
  <c r="L478" i="15"/>
  <c r="J478" i="15"/>
  <c r="R477" i="15"/>
  <c r="P477" i="15"/>
  <c r="N477" i="15"/>
  <c r="L477" i="15"/>
  <c r="J477" i="15"/>
  <c r="R476" i="15"/>
  <c r="P476" i="15"/>
  <c r="N476" i="15"/>
  <c r="L476" i="15"/>
  <c r="J476" i="15"/>
  <c r="R475" i="15"/>
  <c r="P475" i="15"/>
  <c r="N475" i="15"/>
  <c r="L475" i="15"/>
  <c r="J475" i="15"/>
  <c r="R474" i="15"/>
  <c r="P474" i="15"/>
  <c r="N474" i="15"/>
  <c r="L474" i="15"/>
  <c r="J474" i="15"/>
  <c r="R473" i="15"/>
  <c r="P473" i="15"/>
  <c r="N473" i="15"/>
  <c r="L473" i="15"/>
  <c r="J473" i="15"/>
  <c r="R472" i="15"/>
  <c r="P472" i="15"/>
  <c r="N472" i="15"/>
  <c r="L472" i="15"/>
  <c r="J472" i="15"/>
  <c r="R471" i="15"/>
  <c r="P471" i="15"/>
  <c r="N471" i="15"/>
  <c r="L471" i="15"/>
  <c r="J471" i="15"/>
  <c r="R470" i="15"/>
  <c r="P470" i="15"/>
  <c r="N470" i="15"/>
  <c r="L470" i="15"/>
  <c r="J470" i="15"/>
  <c r="R469" i="15"/>
  <c r="P469" i="15"/>
  <c r="N469" i="15"/>
  <c r="L469" i="15"/>
  <c r="J469" i="15"/>
  <c r="R468" i="15"/>
  <c r="P468" i="15"/>
  <c r="N468" i="15"/>
  <c r="L468" i="15"/>
  <c r="J468" i="15"/>
  <c r="R467" i="15"/>
  <c r="P467" i="15"/>
  <c r="N467" i="15"/>
  <c r="L467" i="15"/>
  <c r="J467" i="15"/>
  <c r="R466" i="15"/>
  <c r="P466" i="15"/>
  <c r="N466" i="15"/>
  <c r="L466" i="15"/>
  <c r="J466" i="15"/>
  <c r="R465" i="15"/>
  <c r="P465" i="15"/>
  <c r="N465" i="15"/>
  <c r="L465" i="15"/>
  <c r="J465" i="15"/>
  <c r="R464" i="15"/>
  <c r="P464" i="15"/>
  <c r="N464" i="15"/>
  <c r="L464" i="15"/>
  <c r="J464" i="15"/>
  <c r="R463" i="15"/>
  <c r="P463" i="15"/>
  <c r="N463" i="15"/>
  <c r="J463" i="15"/>
  <c r="R462" i="15"/>
  <c r="P462" i="15"/>
  <c r="N462" i="15"/>
  <c r="L462" i="15"/>
  <c r="J462" i="15"/>
  <c r="R461" i="15"/>
  <c r="P461" i="15"/>
  <c r="N461" i="15"/>
  <c r="L461" i="15"/>
  <c r="J461" i="15"/>
  <c r="R460" i="15"/>
  <c r="P460" i="15"/>
  <c r="N460" i="15"/>
  <c r="L460" i="15"/>
  <c r="J460" i="15"/>
  <c r="R459" i="15"/>
  <c r="P459" i="15"/>
  <c r="N459" i="15"/>
  <c r="L459" i="15"/>
  <c r="J459" i="15"/>
  <c r="R458" i="15"/>
  <c r="P458" i="15"/>
  <c r="N458" i="15"/>
  <c r="L458" i="15"/>
  <c r="J458" i="15"/>
  <c r="R457" i="15"/>
  <c r="P457" i="15"/>
  <c r="N457" i="15"/>
  <c r="L457" i="15"/>
  <c r="J457" i="15"/>
  <c r="R456" i="15"/>
  <c r="P456" i="15"/>
  <c r="N456" i="15"/>
  <c r="J456" i="15"/>
  <c r="R455" i="15"/>
  <c r="P455" i="15"/>
  <c r="N455" i="15"/>
  <c r="J455" i="15"/>
  <c r="R454" i="15"/>
  <c r="P454" i="15"/>
  <c r="N454" i="15"/>
  <c r="L454" i="15"/>
  <c r="J454" i="15"/>
  <c r="R453" i="15"/>
  <c r="P453" i="15"/>
  <c r="N453" i="15"/>
  <c r="L453" i="15"/>
  <c r="J453" i="15"/>
  <c r="R452" i="15"/>
  <c r="P452" i="15"/>
  <c r="N452" i="15"/>
  <c r="L452" i="15"/>
  <c r="J452" i="15"/>
  <c r="R451" i="15"/>
  <c r="P451" i="15"/>
  <c r="N451" i="15"/>
  <c r="L451" i="15"/>
  <c r="J451" i="15"/>
  <c r="R450" i="15"/>
  <c r="P450" i="15"/>
  <c r="N450" i="15"/>
  <c r="J450" i="15"/>
  <c r="R449" i="15"/>
  <c r="P449" i="15"/>
  <c r="N449" i="15"/>
  <c r="L449" i="15"/>
  <c r="J449" i="15"/>
  <c r="R448" i="15"/>
  <c r="P448" i="15"/>
  <c r="N448" i="15"/>
  <c r="L448" i="15"/>
  <c r="J448" i="15"/>
  <c r="R447" i="15"/>
  <c r="P447" i="15"/>
  <c r="N447" i="15"/>
  <c r="L447" i="15"/>
  <c r="J447" i="15"/>
  <c r="R446" i="15"/>
  <c r="P446" i="15"/>
  <c r="N446" i="15"/>
  <c r="L446" i="15"/>
  <c r="J446" i="15"/>
  <c r="R445" i="15"/>
  <c r="P445" i="15"/>
  <c r="N445" i="15"/>
  <c r="L445" i="15"/>
  <c r="J445" i="15"/>
  <c r="R444" i="15"/>
  <c r="P444" i="15"/>
  <c r="N444" i="15"/>
  <c r="L444" i="15"/>
  <c r="J444" i="15"/>
  <c r="R443" i="15"/>
  <c r="P443" i="15"/>
  <c r="N443" i="15"/>
  <c r="L443" i="15"/>
  <c r="J443" i="15"/>
  <c r="R442" i="15"/>
  <c r="P442" i="15"/>
  <c r="N442" i="15"/>
  <c r="L442" i="15"/>
  <c r="J442" i="15"/>
  <c r="R441" i="15"/>
  <c r="P441" i="15"/>
  <c r="N441" i="15"/>
  <c r="L441" i="15"/>
  <c r="J441" i="15"/>
  <c r="R440" i="15"/>
  <c r="P440" i="15"/>
  <c r="N440" i="15"/>
  <c r="L440" i="15"/>
  <c r="J440" i="15"/>
  <c r="R439" i="15"/>
  <c r="P439" i="15"/>
  <c r="N439" i="15"/>
  <c r="L439" i="15"/>
  <c r="J439" i="15"/>
  <c r="R438" i="15"/>
  <c r="P438" i="15"/>
  <c r="N438" i="15"/>
  <c r="L438" i="15"/>
  <c r="J438" i="15"/>
  <c r="R437" i="15"/>
  <c r="P437" i="15"/>
  <c r="N437" i="15"/>
  <c r="L437" i="15"/>
  <c r="J437" i="15"/>
  <c r="R436" i="15"/>
  <c r="P436" i="15"/>
  <c r="N436" i="15"/>
  <c r="L436" i="15"/>
  <c r="J436" i="15"/>
  <c r="R435" i="15"/>
  <c r="P435" i="15"/>
  <c r="N435" i="15"/>
  <c r="L435" i="15"/>
  <c r="J435" i="15"/>
  <c r="R434" i="15"/>
  <c r="P434" i="15"/>
  <c r="N434" i="15"/>
  <c r="L434" i="15"/>
  <c r="J434" i="15"/>
  <c r="R433" i="15"/>
  <c r="P433" i="15"/>
  <c r="N433" i="15"/>
  <c r="J433" i="15"/>
  <c r="R432" i="15"/>
  <c r="P432" i="15"/>
  <c r="N432" i="15"/>
  <c r="L432" i="15"/>
  <c r="J432" i="15"/>
  <c r="R431" i="15"/>
  <c r="P431" i="15"/>
  <c r="N431" i="15"/>
  <c r="L431" i="15"/>
  <c r="J431" i="15"/>
  <c r="R430" i="15"/>
  <c r="P430" i="15"/>
  <c r="N430" i="15"/>
  <c r="L430" i="15"/>
  <c r="J430" i="15"/>
  <c r="R429" i="15"/>
  <c r="P429" i="15"/>
  <c r="N429" i="15"/>
  <c r="L429" i="15"/>
  <c r="J429" i="15"/>
  <c r="R428" i="15"/>
  <c r="P428" i="15"/>
  <c r="N428" i="15"/>
  <c r="L428" i="15"/>
  <c r="J428" i="15"/>
  <c r="R427" i="15"/>
  <c r="P427" i="15"/>
  <c r="N427" i="15"/>
  <c r="L427" i="15"/>
  <c r="J427" i="15"/>
  <c r="R426" i="15"/>
  <c r="P426" i="15"/>
  <c r="N426" i="15"/>
  <c r="L426" i="15"/>
  <c r="J426" i="15"/>
  <c r="R425" i="15"/>
  <c r="P425" i="15"/>
  <c r="N425" i="15"/>
  <c r="L425" i="15"/>
  <c r="J425" i="15"/>
  <c r="R424" i="15"/>
  <c r="P424" i="15"/>
  <c r="N424" i="15"/>
  <c r="L424" i="15"/>
  <c r="J424" i="15"/>
  <c r="R423" i="15"/>
  <c r="P423" i="15"/>
  <c r="N423" i="15"/>
  <c r="L423" i="15"/>
  <c r="J423" i="15"/>
  <c r="R422" i="15"/>
  <c r="P422" i="15"/>
  <c r="N422" i="15"/>
  <c r="L422" i="15"/>
  <c r="J422" i="15"/>
  <c r="R421" i="15"/>
  <c r="P421" i="15"/>
  <c r="N421" i="15"/>
  <c r="L421" i="15"/>
  <c r="J421" i="15"/>
  <c r="R420" i="15"/>
  <c r="P420" i="15"/>
  <c r="N420" i="15"/>
  <c r="L420" i="15"/>
  <c r="J420" i="15"/>
  <c r="R419" i="15"/>
  <c r="P419" i="15"/>
  <c r="N419" i="15"/>
  <c r="L419" i="15"/>
  <c r="J419" i="15"/>
  <c r="R418" i="15"/>
  <c r="P418" i="15"/>
  <c r="N418" i="15"/>
  <c r="L418" i="15"/>
  <c r="J418" i="15"/>
  <c r="R417" i="15"/>
  <c r="P417" i="15"/>
  <c r="N417" i="15"/>
  <c r="J417" i="15"/>
  <c r="R416" i="15"/>
  <c r="P416" i="15"/>
  <c r="N416" i="15"/>
  <c r="L416" i="15"/>
  <c r="J416" i="15"/>
  <c r="R415" i="15"/>
  <c r="P415" i="15"/>
  <c r="N415" i="15"/>
  <c r="L415" i="15"/>
  <c r="J415" i="15"/>
  <c r="R414" i="15"/>
  <c r="P414" i="15"/>
  <c r="N414" i="15"/>
  <c r="L414" i="15"/>
  <c r="J414" i="15"/>
  <c r="R413" i="15"/>
  <c r="P413" i="15"/>
  <c r="N413" i="15"/>
  <c r="L413" i="15"/>
  <c r="J413" i="15"/>
  <c r="R412" i="15"/>
  <c r="P412" i="15"/>
  <c r="N412" i="15"/>
  <c r="L412" i="15"/>
  <c r="J412" i="15"/>
  <c r="R411" i="15"/>
  <c r="P411" i="15"/>
  <c r="N411" i="15"/>
  <c r="L411" i="15"/>
  <c r="J411" i="15"/>
  <c r="R410" i="15"/>
  <c r="P410" i="15"/>
  <c r="N410" i="15"/>
  <c r="L410" i="15"/>
  <c r="J410" i="15"/>
  <c r="R409" i="15"/>
  <c r="P409" i="15"/>
  <c r="N409" i="15"/>
  <c r="L409" i="15"/>
  <c r="J409" i="15"/>
  <c r="R408" i="15"/>
  <c r="P408" i="15"/>
  <c r="N408" i="15"/>
  <c r="L408" i="15"/>
  <c r="J408" i="15"/>
  <c r="R407" i="15"/>
  <c r="P407" i="15"/>
  <c r="N407" i="15"/>
  <c r="L407" i="15"/>
  <c r="J407" i="15"/>
  <c r="R406" i="15"/>
  <c r="P406" i="15"/>
  <c r="N406" i="15"/>
  <c r="L406" i="15"/>
  <c r="J406" i="15"/>
  <c r="R405" i="15"/>
  <c r="P405" i="15"/>
  <c r="N405" i="15"/>
  <c r="J405" i="15"/>
  <c r="R404" i="15"/>
  <c r="P404" i="15"/>
  <c r="N404" i="15"/>
  <c r="L404" i="15"/>
  <c r="J404" i="15"/>
  <c r="R403" i="15"/>
  <c r="P403" i="15"/>
  <c r="N403" i="15"/>
  <c r="L403" i="15"/>
  <c r="J403" i="15"/>
  <c r="R402" i="15"/>
  <c r="P402" i="15"/>
  <c r="N402" i="15"/>
  <c r="L402" i="15"/>
  <c r="J402" i="15"/>
  <c r="R401" i="15"/>
  <c r="P401" i="15"/>
  <c r="N401" i="15"/>
  <c r="L401" i="15"/>
  <c r="J401" i="15"/>
  <c r="R400" i="15"/>
  <c r="P400" i="15"/>
  <c r="N400" i="15"/>
  <c r="L400" i="15"/>
  <c r="J400" i="15"/>
  <c r="R399" i="15"/>
  <c r="P399" i="15"/>
  <c r="N399" i="15"/>
  <c r="L399" i="15"/>
  <c r="J399" i="15"/>
  <c r="R398" i="15"/>
  <c r="P398" i="15"/>
  <c r="N398" i="15"/>
  <c r="L398" i="15"/>
  <c r="J398" i="15"/>
  <c r="R397" i="15"/>
  <c r="P397" i="15"/>
  <c r="N397" i="15"/>
  <c r="L397" i="15"/>
  <c r="J397" i="15"/>
  <c r="R396" i="15"/>
  <c r="P396" i="15"/>
  <c r="N396" i="15"/>
  <c r="J396" i="15"/>
  <c r="R395" i="15"/>
  <c r="P395" i="15"/>
  <c r="N395" i="15"/>
  <c r="L395" i="15"/>
  <c r="J395" i="15"/>
  <c r="R394" i="15"/>
  <c r="P394" i="15"/>
  <c r="N394" i="15"/>
  <c r="L394" i="15"/>
  <c r="J394" i="15"/>
  <c r="R393" i="15"/>
  <c r="P393" i="15"/>
  <c r="N393" i="15"/>
  <c r="L393" i="15"/>
  <c r="J393" i="15"/>
  <c r="R392" i="15"/>
  <c r="P392" i="15"/>
  <c r="N392" i="15"/>
  <c r="L392" i="15"/>
  <c r="J392" i="15"/>
  <c r="R391" i="15"/>
  <c r="P391" i="15"/>
  <c r="N391" i="15"/>
  <c r="L391" i="15"/>
  <c r="J391" i="15"/>
  <c r="R390" i="15"/>
  <c r="P390" i="15"/>
  <c r="N390" i="15"/>
  <c r="J390" i="15"/>
  <c r="R389" i="15"/>
  <c r="P389" i="15"/>
  <c r="N389" i="15"/>
  <c r="L389" i="15"/>
  <c r="J389" i="15"/>
  <c r="R388" i="15"/>
  <c r="P388" i="15"/>
  <c r="N388" i="15"/>
  <c r="J388" i="15"/>
  <c r="R387" i="15"/>
  <c r="P387" i="15"/>
  <c r="N387" i="15"/>
  <c r="L387" i="15"/>
  <c r="J387" i="15"/>
  <c r="R386" i="15"/>
  <c r="P386" i="15"/>
  <c r="N386" i="15"/>
  <c r="L386" i="15"/>
  <c r="J386" i="15"/>
  <c r="R385" i="15"/>
  <c r="P385" i="15"/>
  <c r="N385" i="15"/>
  <c r="L385" i="15"/>
  <c r="J385" i="15"/>
  <c r="R384" i="15"/>
  <c r="P384" i="15"/>
  <c r="N384" i="15"/>
  <c r="J384" i="15"/>
  <c r="R383" i="15"/>
  <c r="P383" i="15"/>
  <c r="N383" i="15"/>
  <c r="L383" i="15"/>
  <c r="J383" i="15"/>
  <c r="R382" i="15"/>
  <c r="P382" i="15"/>
  <c r="N382" i="15"/>
  <c r="L382" i="15"/>
  <c r="J382" i="15"/>
  <c r="R381" i="15"/>
  <c r="P381" i="15"/>
  <c r="N381" i="15"/>
  <c r="J381" i="15"/>
  <c r="R380" i="15"/>
  <c r="P380" i="15"/>
  <c r="N380" i="15"/>
  <c r="L380" i="15"/>
  <c r="J380" i="15"/>
  <c r="R379" i="15"/>
  <c r="P379" i="15"/>
  <c r="N379" i="15"/>
  <c r="L379" i="15"/>
  <c r="J379" i="15"/>
  <c r="R378" i="15"/>
  <c r="P378" i="15"/>
  <c r="N378" i="15"/>
  <c r="L378" i="15"/>
  <c r="J378" i="15"/>
  <c r="R376" i="15"/>
  <c r="P376" i="15"/>
  <c r="N376" i="15"/>
  <c r="L376" i="15"/>
  <c r="J376" i="15"/>
  <c r="R375" i="15"/>
  <c r="P375" i="15"/>
  <c r="N375" i="15"/>
  <c r="L375" i="15"/>
  <c r="J375" i="15"/>
  <c r="R373" i="15"/>
  <c r="P373" i="15"/>
  <c r="N373" i="15"/>
  <c r="L373" i="15"/>
  <c r="J373" i="15"/>
  <c r="R372" i="15"/>
  <c r="P372" i="15"/>
  <c r="N372" i="15"/>
  <c r="L372" i="15"/>
  <c r="J372" i="15"/>
  <c r="R371" i="15"/>
  <c r="P371" i="15"/>
  <c r="N371" i="15"/>
  <c r="L371" i="15"/>
  <c r="J371" i="15"/>
  <c r="R370" i="15"/>
  <c r="P370" i="15"/>
  <c r="N370" i="15"/>
  <c r="L370" i="15"/>
  <c r="J370" i="15"/>
  <c r="R369" i="15"/>
  <c r="P369" i="15"/>
  <c r="N369" i="15"/>
  <c r="L369" i="15"/>
  <c r="J369" i="15"/>
  <c r="R368" i="15"/>
  <c r="P368" i="15"/>
  <c r="N368" i="15"/>
  <c r="L368" i="15"/>
  <c r="J368" i="15"/>
  <c r="R367" i="15"/>
  <c r="P367" i="15"/>
  <c r="N367" i="15"/>
  <c r="J367" i="15"/>
  <c r="R366" i="15"/>
  <c r="P366" i="15"/>
  <c r="N366" i="15"/>
  <c r="L366" i="15"/>
  <c r="J366" i="15"/>
  <c r="R365" i="15"/>
  <c r="P365" i="15"/>
  <c r="N365" i="15"/>
  <c r="L365" i="15"/>
  <c r="J365" i="15"/>
  <c r="R364" i="15"/>
  <c r="P364" i="15"/>
  <c r="N364" i="15"/>
  <c r="L364" i="15"/>
  <c r="J364" i="15"/>
  <c r="R363" i="15"/>
  <c r="P363" i="15"/>
  <c r="N363" i="15"/>
  <c r="L363" i="15"/>
  <c r="J363" i="15"/>
  <c r="R362" i="15"/>
  <c r="P362" i="15"/>
  <c r="N362" i="15"/>
  <c r="L362" i="15"/>
  <c r="J362" i="15"/>
  <c r="R361" i="15"/>
  <c r="P361" i="15"/>
  <c r="N361" i="15"/>
  <c r="L361" i="15"/>
  <c r="J361" i="15"/>
  <c r="R360" i="15"/>
  <c r="P360" i="15"/>
  <c r="N360" i="15"/>
  <c r="L360" i="15"/>
  <c r="J360" i="15"/>
  <c r="R359" i="15"/>
  <c r="P359" i="15"/>
  <c r="N359" i="15"/>
  <c r="L359" i="15"/>
  <c r="J359" i="15"/>
  <c r="R358" i="15"/>
  <c r="P358" i="15"/>
  <c r="N358" i="15"/>
  <c r="L358" i="15"/>
  <c r="J358" i="15"/>
  <c r="R357" i="15"/>
  <c r="P357" i="15"/>
  <c r="N357" i="15"/>
  <c r="L357" i="15"/>
  <c r="J357" i="15"/>
  <c r="R356" i="15"/>
  <c r="P356" i="15"/>
  <c r="N356" i="15"/>
  <c r="L356" i="15"/>
  <c r="J356" i="15"/>
  <c r="R355" i="15"/>
  <c r="P355" i="15"/>
  <c r="N355" i="15"/>
  <c r="L355" i="15"/>
  <c r="J355" i="15"/>
  <c r="R354" i="15"/>
  <c r="P354" i="15"/>
  <c r="N354" i="15"/>
  <c r="L354" i="15"/>
  <c r="J354" i="15"/>
  <c r="R353" i="15"/>
  <c r="P353" i="15"/>
  <c r="N353" i="15"/>
  <c r="L353" i="15"/>
  <c r="J353" i="15"/>
  <c r="R352" i="15"/>
  <c r="P352" i="15"/>
  <c r="N352" i="15"/>
  <c r="J352" i="15"/>
  <c r="R350" i="15"/>
  <c r="P350" i="15"/>
  <c r="N350" i="15"/>
  <c r="L350" i="15"/>
  <c r="J350" i="15"/>
  <c r="R349" i="15"/>
  <c r="P349" i="15"/>
  <c r="N349" i="15"/>
  <c r="L349" i="15"/>
  <c r="J349" i="15"/>
  <c r="R348" i="15"/>
  <c r="P348" i="15"/>
  <c r="N348" i="15"/>
  <c r="L348" i="15"/>
  <c r="J348" i="15"/>
  <c r="R347" i="15"/>
  <c r="P347" i="15"/>
  <c r="N347" i="15"/>
  <c r="L347" i="15"/>
  <c r="J347" i="15"/>
  <c r="R346" i="15"/>
  <c r="P346" i="15"/>
  <c r="N346" i="15"/>
  <c r="L346" i="15"/>
  <c r="J346" i="15"/>
  <c r="R345" i="15"/>
  <c r="P345" i="15"/>
  <c r="J345" i="15"/>
  <c r="R344" i="15"/>
  <c r="P344" i="15"/>
  <c r="N344" i="15"/>
  <c r="L344" i="15"/>
  <c r="J344" i="15"/>
  <c r="R343" i="15"/>
  <c r="P343" i="15"/>
  <c r="N343" i="15"/>
  <c r="L343" i="15"/>
  <c r="J343" i="15"/>
  <c r="R342" i="15"/>
  <c r="P342" i="15"/>
  <c r="N342" i="15"/>
  <c r="L342" i="15"/>
  <c r="J342" i="15"/>
  <c r="R341" i="15"/>
  <c r="P341" i="15"/>
  <c r="N341" i="15"/>
  <c r="L341" i="15"/>
  <c r="J341" i="15"/>
  <c r="R340" i="15"/>
  <c r="P340" i="15"/>
  <c r="N340" i="15"/>
  <c r="L340" i="15"/>
  <c r="J340" i="15"/>
  <c r="R339" i="15"/>
  <c r="P339" i="15"/>
  <c r="N339" i="15"/>
  <c r="L339" i="15"/>
  <c r="J339" i="15"/>
  <c r="R338" i="15"/>
  <c r="P338" i="15"/>
  <c r="N338" i="15"/>
  <c r="L338" i="15"/>
  <c r="J338" i="15"/>
  <c r="R337" i="15"/>
  <c r="P337" i="15"/>
  <c r="N337" i="15"/>
  <c r="L337" i="15"/>
  <c r="J337" i="15"/>
  <c r="R336" i="15"/>
  <c r="P336" i="15"/>
  <c r="N336" i="15"/>
  <c r="L336" i="15"/>
  <c r="J336" i="15"/>
  <c r="R335" i="15"/>
  <c r="P335" i="15"/>
  <c r="N335" i="15"/>
  <c r="L335" i="15"/>
  <c r="J335" i="15"/>
  <c r="P334" i="15"/>
  <c r="N334" i="15"/>
  <c r="L334" i="15"/>
  <c r="J334" i="15"/>
  <c r="R333" i="15"/>
  <c r="P333" i="15"/>
  <c r="N333" i="15"/>
  <c r="L333" i="15"/>
  <c r="J333" i="15"/>
  <c r="R332" i="15"/>
  <c r="P332" i="15"/>
  <c r="N332" i="15"/>
  <c r="L332" i="15"/>
  <c r="J332" i="15"/>
  <c r="R331" i="15"/>
  <c r="P331" i="15"/>
  <c r="N331" i="15"/>
  <c r="L331" i="15"/>
  <c r="J331" i="15"/>
  <c r="R330" i="15"/>
  <c r="P330" i="15"/>
  <c r="N330" i="15"/>
  <c r="L330" i="15"/>
  <c r="J330" i="15"/>
  <c r="R329" i="15"/>
  <c r="P329" i="15"/>
  <c r="N329" i="15"/>
  <c r="L329" i="15"/>
  <c r="J329" i="15"/>
  <c r="R328" i="15"/>
  <c r="P328" i="15"/>
  <c r="N328" i="15"/>
  <c r="L328" i="15"/>
  <c r="J328" i="15"/>
  <c r="R327" i="15"/>
  <c r="P327" i="15"/>
  <c r="N327" i="15"/>
  <c r="L327" i="15"/>
  <c r="J327" i="15"/>
  <c r="R326" i="15"/>
  <c r="P326" i="15"/>
  <c r="N326" i="15"/>
  <c r="L326" i="15"/>
  <c r="J326" i="15"/>
  <c r="R325" i="15"/>
  <c r="P325" i="15"/>
  <c r="N325" i="15"/>
  <c r="L325" i="15"/>
  <c r="J325" i="15"/>
  <c r="R324" i="15"/>
  <c r="P324" i="15"/>
  <c r="N324" i="15"/>
  <c r="L324" i="15"/>
  <c r="J324" i="15"/>
  <c r="R323" i="15"/>
  <c r="P323" i="15"/>
  <c r="N323" i="15"/>
  <c r="J323" i="15"/>
  <c r="R321" i="15"/>
  <c r="P321" i="15"/>
  <c r="N321" i="15"/>
  <c r="L321" i="15"/>
  <c r="J321" i="15"/>
  <c r="R320" i="15"/>
  <c r="P320" i="15"/>
  <c r="N320" i="15"/>
  <c r="L320" i="15"/>
  <c r="J320" i="15"/>
  <c r="R319" i="15"/>
  <c r="P319" i="15"/>
  <c r="N319" i="15"/>
  <c r="L319" i="15"/>
  <c r="J319" i="15"/>
  <c r="P318" i="15"/>
  <c r="N318" i="15"/>
  <c r="J318" i="15"/>
  <c r="R317" i="15"/>
  <c r="P317" i="15"/>
  <c r="N317" i="15"/>
  <c r="L317" i="15"/>
  <c r="J317" i="15"/>
  <c r="R316" i="15"/>
  <c r="P316" i="15"/>
  <c r="N316" i="15"/>
  <c r="L316" i="15"/>
  <c r="J316" i="15"/>
  <c r="R315" i="15"/>
  <c r="P315" i="15"/>
  <c r="N315" i="15"/>
  <c r="L315" i="15"/>
  <c r="J315" i="15"/>
  <c r="R314" i="15"/>
  <c r="P314" i="15"/>
  <c r="N314" i="15"/>
  <c r="L314" i="15"/>
  <c r="J314" i="15"/>
  <c r="R313" i="15"/>
  <c r="P313" i="15"/>
  <c r="N313" i="15"/>
  <c r="L313" i="15"/>
  <c r="J313" i="15"/>
  <c r="R312" i="15"/>
  <c r="P312" i="15"/>
  <c r="N312" i="15"/>
  <c r="L312" i="15"/>
  <c r="J312" i="15"/>
  <c r="R311" i="15"/>
  <c r="P311" i="15"/>
  <c r="N311" i="15"/>
  <c r="L311" i="15"/>
  <c r="J311" i="15"/>
  <c r="R310" i="15"/>
  <c r="P310" i="15"/>
  <c r="N310" i="15"/>
  <c r="L310" i="15"/>
  <c r="J310" i="15"/>
  <c r="R309" i="15"/>
  <c r="P309" i="15"/>
  <c r="N309" i="15"/>
  <c r="L309" i="15"/>
  <c r="J309" i="15"/>
  <c r="R308" i="15"/>
  <c r="P308" i="15"/>
  <c r="N308" i="15"/>
  <c r="L308" i="15"/>
  <c r="J308" i="15"/>
  <c r="R307" i="15"/>
  <c r="P307" i="15"/>
  <c r="N307" i="15"/>
  <c r="L307" i="15"/>
  <c r="J307" i="15"/>
  <c r="R306" i="15"/>
  <c r="P306" i="15"/>
  <c r="N306" i="15"/>
  <c r="J306" i="15"/>
  <c r="R305" i="15"/>
  <c r="P305" i="15"/>
  <c r="N305" i="15"/>
  <c r="J305" i="15"/>
  <c r="R304" i="15"/>
  <c r="P304" i="15"/>
  <c r="N304" i="15"/>
  <c r="L304" i="15"/>
  <c r="J304" i="15"/>
  <c r="R303" i="15"/>
  <c r="P303" i="15"/>
  <c r="N303" i="15"/>
  <c r="L303" i="15"/>
  <c r="J303" i="15"/>
  <c r="R302" i="15"/>
  <c r="P302" i="15"/>
  <c r="N302" i="15"/>
  <c r="L302" i="15"/>
  <c r="J302" i="15"/>
  <c r="R301" i="15"/>
  <c r="P301" i="15"/>
  <c r="N301" i="15"/>
  <c r="L301" i="15"/>
  <c r="J301" i="15"/>
  <c r="R300" i="15"/>
  <c r="P300" i="15"/>
  <c r="N300" i="15"/>
  <c r="L300" i="15"/>
  <c r="J300" i="15"/>
  <c r="R299" i="15"/>
  <c r="P299" i="15"/>
  <c r="N299" i="15"/>
  <c r="L299" i="15"/>
  <c r="J299" i="15"/>
  <c r="R298" i="15"/>
  <c r="P298" i="15"/>
  <c r="N298" i="15"/>
  <c r="L298" i="15"/>
  <c r="J298" i="15"/>
  <c r="R297" i="15"/>
  <c r="P297" i="15"/>
  <c r="N297" i="15"/>
  <c r="L297" i="15"/>
  <c r="J297" i="15"/>
  <c r="R295" i="15"/>
  <c r="P295" i="15"/>
  <c r="N295" i="15"/>
  <c r="L295" i="15"/>
  <c r="J295" i="15"/>
  <c r="R294" i="15"/>
  <c r="P294" i="15"/>
  <c r="N294" i="15"/>
  <c r="L294" i="15"/>
  <c r="J294" i="15"/>
  <c r="R293" i="15"/>
  <c r="P293" i="15"/>
  <c r="N293" i="15"/>
  <c r="J293" i="15"/>
  <c r="R292" i="15"/>
  <c r="P292" i="15"/>
  <c r="N292" i="15"/>
  <c r="L292" i="15"/>
  <c r="J292" i="15"/>
  <c r="R291" i="15"/>
  <c r="P291" i="15"/>
  <c r="N291" i="15"/>
  <c r="L291" i="15"/>
  <c r="J291" i="15"/>
  <c r="R290" i="15"/>
  <c r="P290" i="15"/>
  <c r="N290" i="15"/>
  <c r="L290" i="15"/>
  <c r="J290" i="15"/>
  <c r="R289" i="15"/>
  <c r="P289" i="15"/>
  <c r="N289" i="15"/>
  <c r="L289" i="15"/>
  <c r="J289" i="15"/>
  <c r="R288" i="15"/>
  <c r="P288" i="15"/>
  <c r="N288" i="15"/>
  <c r="J288" i="15"/>
  <c r="R287" i="15"/>
  <c r="P287" i="15"/>
  <c r="N287" i="15"/>
  <c r="L287" i="15"/>
  <c r="R286" i="15"/>
  <c r="P286" i="15"/>
  <c r="N286" i="15"/>
  <c r="L286" i="15"/>
  <c r="J286" i="15"/>
  <c r="R285" i="15"/>
  <c r="P285" i="15"/>
  <c r="N285" i="15"/>
  <c r="L285" i="15"/>
  <c r="J285" i="15"/>
  <c r="R284" i="15"/>
  <c r="P284" i="15"/>
  <c r="N284" i="15"/>
  <c r="L284" i="15"/>
  <c r="J284" i="15"/>
  <c r="R283" i="15"/>
  <c r="P283" i="15"/>
  <c r="N283" i="15"/>
  <c r="L283" i="15"/>
  <c r="J283" i="15"/>
  <c r="R282" i="15"/>
  <c r="P282" i="15"/>
  <c r="N282" i="15"/>
  <c r="L282" i="15"/>
  <c r="J282" i="15"/>
  <c r="R281" i="15"/>
  <c r="P281" i="15"/>
  <c r="N281" i="15"/>
  <c r="J281" i="15"/>
  <c r="R280" i="15"/>
  <c r="P280" i="15"/>
  <c r="N280" i="15"/>
  <c r="L280" i="15"/>
  <c r="J280" i="15"/>
  <c r="R279" i="15"/>
  <c r="P279" i="15"/>
  <c r="N279" i="15"/>
  <c r="L279" i="15"/>
  <c r="J279" i="15"/>
  <c r="R278" i="15"/>
  <c r="P278" i="15"/>
  <c r="N278" i="15"/>
  <c r="L278" i="15"/>
  <c r="J278" i="15"/>
  <c r="R277" i="15"/>
  <c r="P277" i="15"/>
  <c r="N277" i="15"/>
  <c r="L277" i="15"/>
  <c r="J277" i="15"/>
  <c r="R276" i="15"/>
  <c r="P276" i="15"/>
  <c r="N276" i="15"/>
  <c r="L276" i="15"/>
  <c r="J276" i="15"/>
  <c r="R275" i="15"/>
  <c r="P275" i="15"/>
  <c r="N275" i="15"/>
  <c r="L275" i="15"/>
  <c r="J275" i="15"/>
  <c r="R274" i="15"/>
  <c r="P274" i="15"/>
  <c r="N274" i="15"/>
  <c r="L274" i="15"/>
  <c r="J274" i="15"/>
  <c r="R273" i="15"/>
  <c r="P273" i="15"/>
  <c r="N273" i="15"/>
  <c r="L273" i="15"/>
  <c r="J273" i="15"/>
  <c r="R272" i="15"/>
  <c r="P272" i="15"/>
  <c r="N272" i="15"/>
  <c r="L272" i="15"/>
  <c r="J272" i="15"/>
  <c r="R271" i="15"/>
  <c r="P271" i="15"/>
  <c r="N271" i="15"/>
  <c r="L271" i="15"/>
  <c r="J271" i="15"/>
  <c r="R270" i="15"/>
  <c r="P270" i="15"/>
  <c r="N270" i="15"/>
  <c r="L270" i="15"/>
  <c r="J270" i="15"/>
  <c r="R269" i="15"/>
  <c r="P269" i="15"/>
  <c r="N269" i="15"/>
  <c r="L269" i="15"/>
  <c r="J269" i="15"/>
  <c r="R268" i="15"/>
  <c r="P268" i="15"/>
  <c r="N268" i="15"/>
  <c r="L268" i="15"/>
  <c r="J268" i="15"/>
  <c r="R267" i="15"/>
  <c r="P267" i="15"/>
  <c r="N267" i="15"/>
  <c r="L267" i="15"/>
  <c r="J267" i="15"/>
  <c r="R266" i="15"/>
  <c r="P266" i="15"/>
  <c r="N266" i="15"/>
  <c r="L266" i="15"/>
  <c r="J266" i="15"/>
  <c r="R265" i="15"/>
  <c r="P265" i="15"/>
  <c r="N265" i="15"/>
  <c r="L265" i="15"/>
  <c r="J265" i="15"/>
  <c r="R264" i="15"/>
  <c r="P264" i="15"/>
  <c r="N264" i="15"/>
  <c r="L264" i="15"/>
  <c r="J264" i="15"/>
  <c r="R263" i="15"/>
  <c r="P263" i="15"/>
  <c r="N263" i="15"/>
  <c r="L263" i="15"/>
  <c r="J263" i="15"/>
  <c r="R262" i="15"/>
  <c r="P262" i="15"/>
  <c r="N262" i="15"/>
  <c r="L262" i="15"/>
  <c r="J262" i="15"/>
  <c r="R261" i="15"/>
  <c r="P261" i="15"/>
  <c r="N261" i="15"/>
  <c r="L261" i="15"/>
  <c r="J261" i="15"/>
  <c r="R260" i="15"/>
  <c r="P260" i="15"/>
  <c r="N260" i="15"/>
  <c r="L260" i="15"/>
  <c r="J260" i="15"/>
  <c r="R259" i="15"/>
  <c r="P259" i="15"/>
  <c r="N259" i="15"/>
  <c r="L259" i="15"/>
  <c r="J259" i="15"/>
  <c r="R258" i="15"/>
  <c r="P258" i="15"/>
  <c r="N258" i="15"/>
  <c r="L258" i="15"/>
  <c r="J258" i="15"/>
  <c r="R257" i="15"/>
  <c r="P257" i="15"/>
  <c r="N257" i="15"/>
  <c r="L257" i="15"/>
  <c r="J257" i="15"/>
  <c r="R256" i="15"/>
  <c r="P256" i="15"/>
  <c r="N256" i="15"/>
  <c r="L256" i="15"/>
  <c r="J256" i="15"/>
  <c r="R255" i="15"/>
  <c r="P255" i="15"/>
  <c r="N255" i="15"/>
  <c r="L255" i="15"/>
  <c r="J255" i="15"/>
  <c r="R254" i="15"/>
  <c r="P254" i="15"/>
  <c r="N254" i="15"/>
  <c r="L254" i="15"/>
  <c r="J254" i="15"/>
  <c r="R253" i="15"/>
  <c r="P253" i="15"/>
  <c r="N253" i="15"/>
  <c r="L253" i="15"/>
  <c r="J253" i="15"/>
  <c r="R252" i="15"/>
  <c r="P252" i="15"/>
  <c r="N252" i="15"/>
  <c r="L252" i="15"/>
  <c r="J252" i="15"/>
  <c r="R251" i="15"/>
  <c r="P251" i="15"/>
  <c r="N251" i="15"/>
  <c r="L251" i="15"/>
  <c r="J251" i="15"/>
  <c r="R250" i="15"/>
  <c r="P250" i="15"/>
  <c r="N250" i="15"/>
  <c r="L250" i="15"/>
  <c r="J250" i="15"/>
  <c r="R249" i="15"/>
  <c r="P249" i="15"/>
  <c r="N249" i="15"/>
  <c r="L249" i="15"/>
  <c r="J249" i="15"/>
  <c r="R248" i="15"/>
  <c r="P248" i="15"/>
  <c r="N248" i="15"/>
  <c r="L248" i="15"/>
  <c r="J248" i="15"/>
  <c r="R247" i="15"/>
  <c r="P247" i="15"/>
  <c r="N247" i="15"/>
  <c r="L247" i="15"/>
  <c r="J247" i="15"/>
  <c r="R245" i="15"/>
  <c r="P245" i="15"/>
  <c r="N245" i="15"/>
  <c r="J245" i="15"/>
  <c r="R244" i="15"/>
  <c r="P244" i="15"/>
  <c r="N244" i="15"/>
  <c r="L244" i="15"/>
  <c r="J244" i="15"/>
  <c r="R243" i="15"/>
  <c r="P243" i="15"/>
  <c r="N243" i="15"/>
  <c r="L243" i="15"/>
  <c r="J243" i="15"/>
  <c r="R242" i="15"/>
  <c r="P242" i="15"/>
  <c r="N242" i="15"/>
  <c r="L242" i="15"/>
  <c r="J242" i="15"/>
  <c r="R241" i="15"/>
  <c r="P241" i="15"/>
  <c r="N241" i="15"/>
  <c r="L241" i="15"/>
  <c r="J241" i="15"/>
  <c r="R240" i="15"/>
  <c r="P240" i="15"/>
  <c r="N240" i="15"/>
  <c r="L240" i="15"/>
  <c r="J240" i="15"/>
  <c r="R239" i="15"/>
  <c r="P239" i="15"/>
  <c r="N239" i="15"/>
  <c r="L239" i="15"/>
  <c r="J239" i="15"/>
  <c r="R238" i="15"/>
  <c r="P238" i="15"/>
  <c r="N238" i="15"/>
  <c r="L238" i="15"/>
  <c r="J238" i="15"/>
  <c r="R237" i="15"/>
  <c r="P237" i="15"/>
  <c r="N237" i="15"/>
  <c r="L237" i="15"/>
  <c r="J237" i="15"/>
  <c r="R236" i="15"/>
  <c r="P236" i="15"/>
  <c r="N236" i="15"/>
  <c r="L236" i="15"/>
  <c r="J236" i="15"/>
  <c r="R235" i="15"/>
  <c r="P235" i="15"/>
  <c r="N235" i="15"/>
  <c r="J235" i="15"/>
  <c r="R234" i="15"/>
  <c r="P234" i="15"/>
  <c r="N234" i="15"/>
  <c r="J234" i="15"/>
  <c r="R233" i="15"/>
  <c r="P233" i="15"/>
  <c r="N233" i="15"/>
  <c r="L233" i="15"/>
  <c r="J233" i="15"/>
  <c r="R232" i="15"/>
  <c r="P232" i="15"/>
  <c r="N232" i="15"/>
  <c r="L232" i="15"/>
  <c r="J232" i="15"/>
  <c r="R231" i="15"/>
  <c r="P231" i="15"/>
  <c r="N231" i="15"/>
  <c r="L231" i="15"/>
  <c r="J231" i="15"/>
  <c r="R230" i="15"/>
  <c r="P230" i="15"/>
  <c r="N230" i="15"/>
  <c r="L230" i="15"/>
  <c r="J230" i="15"/>
  <c r="R229" i="15"/>
  <c r="P229" i="15"/>
  <c r="N229" i="15"/>
  <c r="L229" i="15"/>
  <c r="J229" i="15"/>
  <c r="R228" i="15"/>
  <c r="P228" i="15"/>
  <c r="N228" i="15"/>
  <c r="L228" i="15"/>
  <c r="J228" i="15"/>
  <c r="R227" i="15"/>
  <c r="P227" i="15"/>
  <c r="N227" i="15"/>
  <c r="L227" i="15"/>
  <c r="J227" i="15"/>
  <c r="R226" i="15"/>
  <c r="P226" i="15"/>
  <c r="N226" i="15"/>
  <c r="L226" i="15"/>
  <c r="J226" i="15"/>
  <c r="R225" i="15"/>
  <c r="P225" i="15"/>
  <c r="N225" i="15"/>
  <c r="L225" i="15"/>
  <c r="J225" i="15"/>
  <c r="R224" i="15"/>
  <c r="P224" i="15"/>
  <c r="N224" i="15"/>
  <c r="L224" i="15"/>
  <c r="J224" i="15"/>
  <c r="R223" i="15"/>
  <c r="P223" i="15"/>
  <c r="N223" i="15"/>
  <c r="L223" i="15"/>
  <c r="J223" i="15"/>
  <c r="R222" i="15"/>
  <c r="P222" i="15"/>
  <c r="N222" i="15"/>
  <c r="L222" i="15"/>
  <c r="J222" i="15"/>
  <c r="R221" i="15"/>
  <c r="P221" i="15"/>
  <c r="N221" i="15"/>
  <c r="L221" i="15"/>
  <c r="J221" i="15"/>
  <c r="R220" i="15"/>
  <c r="P220" i="15"/>
  <c r="N220" i="15"/>
  <c r="L220" i="15"/>
  <c r="J220" i="15"/>
  <c r="R219" i="15"/>
  <c r="P219" i="15"/>
  <c r="N219" i="15"/>
  <c r="L219" i="15"/>
  <c r="J219" i="15"/>
  <c r="R218" i="15"/>
  <c r="P218" i="15"/>
  <c r="N218" i="15"/>
  <c r="L218" i="15"/>
  <c r="J218" i="15"/>
  <c r="R217" i="15"/>
  <c r="P217" i="15"/>
  <c r="N217" i="15"/>
  <c r="L217" i="15"/>
  <c r="J217" i="15"/>
  <c r="R216" i="15"/>
  <c r="P216" i="15"/>
  <c r="N216" i="15"/>
  <c r="L216" i="15"/>
  <c r="J216" i="15"/>
  <c r="R215" i="15"/>
  <c r="P215" i="15"/>
  <c r="N215" i="15"/>
  <c r="L215" i="15"/>
  <c r="J215" i="15"/>
  <c r="R214" i="15"/>
  <c r="P214" i="15"/>
  <c r="N214" i="15"/>
  <c r="L214" i="15"/>
  <c r="J214" i="15"/>
  <c r="R213" i="15"/>
  <c r="P213" i="15"/>
  <c r="N213" i="15"/>
  <c r="L213" i="15"/>
  <c r="J213" i="15"/>
  <c r="R212" i="15"/>
  <c r="P212" i="15"/>
  <c r="N212" i="15"/>
  <c r="L212" i="15"/>
  <c r="J212" i="15"/>
  <c r="R211" i="15"/>
  <c r="P211" i="15"/>
  <c r="N211" i="15"/>
  <c r="J211" i="15"/>
  <c r="R210" i="15"/>
  <c r="P210" i="15"/>
  <c r="N210" i="15"/>
  <c r="L210" i="15"/>
  <c r="J210" i="15"/>
  <c r="R209" i="15"/>
  <c r="P209" i="15"/>
  <c r="N209" i="15"/>
  <c r="L209" i="15"/>
  <c r="J209" i="15"/>
  <c r="R208" i="15"/>
  <c r="P208" i="15"/>
  <c r="N208" i="15"/>
  <c r="L208" i="15"/>
  <c r="J208" i="15"/>
  <c r="R207" i="15"/>
  <c r="P207" i="15"/>
  <c r="N207" i="15"/>
  <c r="L207" i="15"/>
  <c r="J207" i="15"/>
  <c r="R206" i="15"/>
  <c r="P206" i="15"/>
  <c r="N206" i="15"/>
  <c r="L206" i="15"/>
  <c r="J206" i="15"/>
  <c r="R205" i="15"/>
  <c r="P205" i="15"/>
  <c r="N205" i="15"/>
  <c r="J205" i="15"/>
  <c r="R204" i="15"/>
  <c r="P204" i="15"/>
  <c r="N204" i="15"/>
  <c r="L204" i="15"/>
  <c r="J204" i="15"/>
  <c r="R203" i="15"/>
  <c r="P203" i="15"/>
  <c r="N203" i="15"/>
  <c r="L203" i="15"/>
  <c r="J203" i="15"/>
  <c r="R202" i="15"/>
  <c r="P202" i="15"/>
  <c r="N202" i="15"/>
  <c r="L202" i="15"/>
  <c r="J202" i="15"/>
  <c r="R201" i="15"/>
  <c r="P201" i="15"/>
  <c r="N201" i="15"/>
  <c r="L201" i="15"/>
  <c r="J201" i="15"/>
  <c r="R200" i="15"/>
  <c r="P200" i="15"/>
  <c r="N200" i="15"/>
  <c r="L200" i="15"/>
  <c r="J200" i="15"/>
  <c r="R199" i="15"/>
  <c r="P199" i="15"/>
  <c r="N199" i="15"/>
  <c r="L199" i="15"/>
  <c r="J199" i="15"/>
  <c r="R198" i="15"/>
  <c r="P198" i="15"/>
  <c r="N198" i="15"/>
  <c r="L198" i="15"/>
  <c r="J198" i="15"/>
  <c r="R197" i="15"/>
  <c r="P197" i="15"/>
  <c r="N197" i="15"/>
  <c r="L197" i="15"/>
  <c r="J197" i="15"/>
  <c r="R196" i="15"/>
  <c r="P196" i="15"/>
  <c r="N196" i="15"/>
  <c r="J196" i="15"/>
  <c r="R195" i="15"/>
  <c r="P195" i="15"/>
  <c r="N195" i="15"/>
  <c r="L195" i="15"/>
  <c r="J195" i="15"/>
  <c r="R194" i="15"/>
  <c r="P194" i="15"/>
  <c r="N194" i="15"/>
  <c r="L194" i="15"/>
  <c r="J194" i="15"/>
  <c r="R193" i="15"/>
  <c r="P193" i="15"/>
  <c r="N193" i="15"/>
  <c r="L193" i="15"/>
  <c r="J193" i="15"/>
  <c r="R192" i="15"/>
  <c r="P192" i="15"/>
  <c r="N192" i="15"/>
  <c r="L192" i="15"/>
  <c r="J192" i="15"/>
  <c r="R191" i="15"/>
  <c r="P191" i="15"/>
  <c r="N191" i="15"/>
  <c r="L191" i="15"/>
  <c r="J191" i="15"/>
  <c r="R190" i="15"/>
  <c r="P190" i="15"/>
  <c r="N190" i="15"/>
  <c r="L190" i="15"/>
  <c r="J190" i="15"/>
  <c r="R189" i="15"/>
  <c r="P189" i="15"/>
  <c r="N189" i="15"/>
  <c r="L189" i="15"/>
  <c r="J189" i="15"/>
  <c r="R188" i="15"/>
  <c r="P188" i="15"/>
  <c r="N188" i="15"/>
  <c r="L188" i="15"/>
  <c r="J188" i="15"/>
  <c r="R187" i="15"/>
  <c r="P187" i="15"/>
  <c r="N187" i="15"/>
  <c r="L187" i="15"/>
  <c r="J187" i="15"/>
  <c r="R186" i="15"/>
  <c r="P186" i="15"/>
  <c r="N186" i="15"/>
  <c r="L186" i="15"/>
  <c r="J186" i="15"/>
  <c r="R185" i="15"/>
  <c r="P185" i="15"/>
  <c r="N185" i="15"/>
  <c r="L185" i="15"/>
  <c r="J185" i="15"/>
  <c r="R184" i="15"/>
  <c r="P184" i="15"/>
  <c r="N184" i="15"/>
  <c r="L184" i="15"/>
  <c r="J184" i="15"/>
  <c r="R183" i="15"/>
  <c r="P183" i="15"/>
  <c r="N183" i="15"/>
  <c r="L183" i="15"/>
  <c r="J183" i="15"/>
  <c r="R182" i="15"/>
  <c r="P182" i="15"/>
  <c r="N182" i="15"/>
  <c r="L182" i="15"/>
  <c r="J182" i="15"/>
  <c r="R181" i="15"/>
  <c r="P181" i="15"/>
  <c r="N181" i="15"/>
  <c r="L181" i="15"/>
  <c r="J181" i="15"/>
  <c r="R180" i="15"/>
  <c r="P180" i="15"/>
  <c r="N180" i="15"/>
  <c r="L180" i="15"/>
  <c r="J180" i="15"/>
  <c r="R179" i="15"/>
  <c r="P179" i="15"/>
  <c r="N179" i="15"/>
  <c r="L179" i="15"/>
  <c r="J179" i="15"/>
  <c r="R178" i="15"/>
  <c r="P178" i="15"/>
  <c r="N178" i="15"/>
  <c r="L178" i="15"/>
  <c r="J178" i="15"/>
  <c r="R177" i="15"/>
  <c r="P177" i="15"/>
  <c r="N177" i="15"/>
  <c r="L177" i="15"/>
  <c r="J177" i="15"/>
  <c r="R176" i="15"/>
  <c r="P176" i="15"/>
  <c r="N176" i="15"/>
  <c r="L176" i="15"/>
  <c r="J176" i="15"/>
  <c r="R175" i="15"/>
  <c r="P175" i="15"/>
  <c r="N175" i="15"/>
  <c r="L175" i="15"/>
  <c r="J175" i="15"/>
  <c r="R173" i="15"/>
  <c r="P173" i="15"/>
  <c r="N173" i="15"/>
  <c r="L173" i="15"/>
  <c r="J173" i="15"/>
  <c r="R172" i="15"/>
  <c r="P172" i="15"/>
  <c r="N172" i="15"/>
  <c r="L172" i="15"/>
  <c r="J172" i="15"/>
  <c r="R170" i="15"/>
  <c r="P170" i="15"/>
  <c r="N170" i="15"/>
  <c r="L170" i="15"/>
  <c r="J170" i="15"/>
  <c r="R169" i="15"/>
  <c r="P169" i="15"/>
  <c r="N169" i="15"/>
  <c r="L169" i="15"/>
  <c r="J169" i="15"/>
  <c r="R167" i="15"/>
  <c r="P167" i="15"/>
  <c r="N167" i="15"/>
  <c r="L167" i="15"/>
  <c r="J167" i="15"/>
  <c r="R166" i="15"/>
  <c r="P166" i="15"/>
  <c r="N166" i="15"/>
  <c r="L166" i="15"/>
  <c r="J166" i="15"/>
  <c r="R165" i="15"/>
  <c r="P165" i="15"/>
  <c r="N165" i="15"/>
  <c r="L165" i="15"/>
  <c r="J165" i="15"/>
  <c r="R164" i="15"/>
  <c r="P164" i="15"/>
  <c r="N164" i="15"/>
  <c r="L164" i="15"/>
  <c r="J164" i="15"/>
  <c r="R163" i="15"/>
  <c r="P163" i="15"/>
  <c r="N163" i="15"/>
  <c r="L163" i="15"/>
  <c r="J163" i="15"/>
  <c r="R162" i="15"/>
  <c r="P162" i="15"/>
  <c r="N162" i="15"/>
  <c r="L162" i="15"/>
  <c r="J162" i="15"/>
  <c r="R161" i="15"/>
  <c r="P161" i="15"/>
  <c r="N161" i="15"/>
  <c r="L161" i="15"/>
  <c r="J161" i="15"/>
  <c r="R160" i="15"/>
  <c r="P160" i="15"/>
  <c r="N160" i="15"/>
  <c r="L160" i="15"/>
  <c r="J160" i="15"/>
  <c r="R159" i="15"/>
  <c r="P159" i="15"/>
  <c r="N159" i="15"/>
  <c r="J159" i="15"/>
  <c r="R158" i="15"/>
  <c r="P158" i="15"/>
  <c r="N158" i="15"/>
  <c r="L158" i="15"/>
  <c r="J158" i="15"/>
  <c r="R157" i="15"/>
  <c r="P157" i="15"/>
  <c r="N157" i="15"/>
  <c r="L157" i="15"/>
  <c r="J157" i="15"/>
  <c r="R156" i="15"/>
  <c r="P156" i="15"/>
  <c r="N156" i="15"/>
  <c r="L156" i="15"/>
  <c r="J156" i="15"/>
  <c r="R155" i="15"/>
  <c r="P155" i="15"/>
  <c r="N155" i="15"/>
  <c r="L155" i="15"/>
  <c r="J155" i="15"/>
  <c r="R154" i="15"/>
  <c r="P154" i="15"/>
  <c r="N154" i="15"/>
  <c r="L154" i="15"/>
  <c r="J154" i="15"/>
  <c r="R153" i="15"/>
  <c r="P153" i="15"/>
  <c r="N153" i="15"/>
  <c r="L153" i="15"/>
  <c r="J153" i="15"/>
  <c r="R152" i="15"/>
  <c r="P152" i="15"/>
  <c r="N152" i="15"/>
  <c r="L152" i="15"/>
  <c r="J152" i="15"/>
  <c r="R151" i="15"/>
  <c r="P151" i="15"/>
  <c r="N151" i="15"/>
  <c r="L151" i="15"/>
  <c r="J151" i="15"/>
  <c r="R150" i="15"/>
  <c r="P150" i="15"/>
  <c r="N150" i="15"/>
  <c r="L150" i="15"/>
  <c r="J150" i="15"/>
  <c r="R149" i="15"/>
  <c r="P149" i="15"/>
  <c r="N149" i="15"/>
  <c r="L149" i="15"/>
  <c r="J149" i="15"/>
  <c r="R148" i="15"/>
  <c r="P148" i="15"/>
  <c r="N148" i="15"/>
  <c r="L148" i="15"/>
  <c r="J148" i="15"/>
  <c r="R147" i="15"/>
  <c r="P147" i="15"/>
  <c r="N147" i="15"/>
  <c r="L147" i="15"/>
  <c r="J147" i="15"/>
  <c r="R146" i="15"/>
  <c r="P146" i="15"/>
  <c r="N146" i="15"/>
  <c r="L146" i="15"/>
  <c r="J146" i="15"/>
  <c r="R145" i="15"/>
  <c r="P145" i="15"/>
  <c r="N145" i="15"/>
  <c r="J145" i="15"/>
  <c r="R144" i="15"/>
  <c r="P144" i="15"/>
  <c r="N144" i="15"/>
  <c r="L144" i="15"/>
  <c r="J144" i="15"/>
  <c r="R143" i="15"/>
  <c r="P143" i="15"/>
  <c r="N143" i="15"/>
  <c r="L143" i="15"/>
  <c r="J143" i="15"/>
  <c r="R142" i="15"/>
  <c r="P142" i="15"/>
  <c r="N142" i="15"/>
  <c r="L142" i="15"/>
  <c r="J142" i="15"/>
  <c r="R141" i="15"/>
  <c r="P141" i="15"/>
  <c r="N141" i="15"/>
  <c r="L141" i="15"/>
  <c r="J141" i="15"/>
  <c r="R140" i="15"/>
  <c r="P140" i="15"/>
  <c r="N140" i="15"/>
  <c r="L140" i="15"/>
  <c r="J140" i="15"/>
  <c r="R139" i="15"/>
  <c r="P139" i="15"/>
  <c r="N139" i="15"/>
  <c r="L139" i="15"/>
  <c r="J139" i="15"/>
  <c r="R137" i="15"/>
  <c r="P137" i="15"/>
  <c r="N137" i="15"/>
  <c r="L137" i="15"/>
  <c r="J137" i="15"/>
  <c r="R136" i="15"/>
  <c r="P136" i="15"/>
  <c r="N136" i="15"/>
  <c r="L136" i="15"/>
  <c r="J136" i="15"/>
  <c r="R135" i="15"/>
  <c r="P135" i="15"/>
  <c r="N135" i="15"/>
  <c r="L135" i="15"/>
  <c r="J135" i="15"/>
  <c r="R134" i="15"/>
  <c r="P134" i="15"/>
  <c r="N134" i="15"/>
  <c r="L134" i="15"/>
  <c r="J134" i="15"/>
  <c r="R133" i="15"/>
  <c r="P133" i="15"/>
  <c r="N133" i="15"/>
  <c r="L133" i="15"/>
  <c r="J133" i="15"/>
  <c r="R132" i="15"/>
  <c r="P132" i="15"/>
  <c r="N132" i="15"/>
  <c r="L132" i="15"/>
  <c r="J132" i="15"/>
  <c r="R131" i="15"/>
  <c r="P131" i="15"/>
  <c r="N131" i="15"/>
  <c r="J131" i="15"/>
  <c r="R130" i="15"/>
  <c r="P130" i="15"/>
  <c r="N130" i="15"/>
  <c r="L130" i="15"/>
  <c r="J130" i="15"/>
  <c r="R129" i="15"/>
  <c r="P129" i="15"/>
  <c r="N129" i="15"/>
  <c r="L129" i="15"/>
  <c r="J129" i="15"/>
  <c r="R128" i="15"/>
  <c r="P128" i="15"/>
  <c r="N128" i="15"/>
  <c r="L128" i="15"/>
  <c r="J128" i="15"/>
  <c r="R127" i="15"/>
  <c r="P127" i="15"/>
  <c r="N127" i="15"/>
  <c r="L127" i="15"/>
  <c r="J127" i="15"/>
  <c r="R126" i="15"/>
  <c r="P126" i="15"/>
  <c r="N126" i="15"/>
  <c r="L126" i="15"/>
  <c r="J126" i="15"/>
  <c r="R125" i="15"/>
  <c r="P125" i="15"/>
  <c r="N125" i="15"/>
  <c r="L125" i="15"/>
  <c r="J125" i="15"/>
  <c r="R124" i="15"/>
  <c r="P124" i="15"/>
  <c r="N124" i="15"/>
  <c r="L124" i="15"/>
  <c r="J124" i="15"/>
  <c r="R123" i="15"/>
  <c r="P123" i="15"/>
  <c r="N123" i="15"/>
  <c r="L123" i="15"/>
  <c r="J123" i="15"/>
  <c r="R122" i="15"/>
  <c r="P122" i="15"/>
  <c r="N122" i="15"/>
  <c r="L122" i="15"/>
  <c r="J122" i="15"/>
  <c r="R121" i="15"/>
  <c r="P121" i="15"/>
  <c r="N121" i="15"/>
  <c r="L121" i="15"/>
  <c r="J121" i="15"/>
  <c r="R120" i="15"/>
  <c r="P120" i="15"/>
  <c r="N120" i="15"/>
  <c r="L120" i="15"/>
  <c r="J120" i="15"/>
  <c r="R119" i="15"/>
  <c r="P119" i="15"/>
  <c r="N119" i="15"/>
  <c r="J119" i="15"/>
  <c r="R118" i="15"/>
  <c r="P118" i="15"/>
  <c r="N118" i="15"/>
  <c r="R116" i="15"/>
  <c r="P116" i="15"/>
  <c r="N116" i="15"/>
  <c r="L116" i="15"/>
  <c r="J116" i="15"/>
  <c r="R115" i="15"/>
  <c r="P115" i="15"/>
  <c r="N115" i="15"/>
  <c r="L115" i="15"/>
  <c r="J115" i="15"/>
  <c r="R114" i="15"/>
  <c r="P114" i="15"/>
  <c r="N114" i="15"/>
  <c r="L114" i="15"/>
  <c r="J114" i="15"/>
  <c r="R113" i="15"/>
  <c r="P113" i="15"/>
  <c r="N113" i="15"/>
  <c r="L113" i="15"/>
  <c r="J113" i="15"/>
  <c r="W112" i="15"/>
  <c r="V112" i="15"/>
  <c r="U112" i="15"/>
  <c r="R112" i="15"/>
  <c r="P112" i="15"/>
  <c r="N112" i="15"/>
  <c r="L112" i="15"/>
  <c r="J112" i="15"/>
  <c r="W111" i="15"/>
  <c r="V111" i="15"/>
  <c r="U111" i="15"/>
  <c r="R111" i="15"/>
  <c r="P111" i="15"/>
  <c r="N111" i="15"/>
  <c r="L111" i="15"/>
  <c r="J111" i="15"/>
  <c r="R110" i="15"/>
  <c r="P110" i="15"/>
  <c r="N110" i="15"/>
  <c r="L110" i="15"/>
  <c r="J110" i="15"/>
  <c r="R109" i="15"/>
  <c r="P109" i="15"/>
  <c r="N109" i="15"/>
  <c r="L109" i="15"/>
  <c r="J109" i="15"/>
  <c r="R108" i="15"/>
  <c r="P108" i="15"/>
  <c r="N108" i="15"/>
  <c r="L108" i="15"/>
  <c r="J108" i="15"/>
  <c r="R107" i="15"/>
  <c r="P107" i="15"/>
  <c r="N107" i="15"/>
  <c r="L107" i="15"/>
  <c r="J107" i="15"/>
  <c r="R106" i="15"/>
  <c r="P106" i="15"/>
  <c r="N106" i="15"/>
  <c r="L106" i="15"/>
  <c r="J106" i="15"/>
  <c r="R105" i="15"/>
  <c r="P105" i="15"/>
  <c r="N105" i="15"/>
  <c r="R104" i="15"/>
  <c r="P104" i="15"/>
  <c r="N104" i="15"/>
  <c r="L104" i="15"/>
  <c r="J104" i="15"/>
  <c r="R103" i="15"/>
  <c r="P103" i="15"/>
  <c r="N103" i="15"/>
  <c r="L103" i="15"/>
  <c r="J103" i="15"/>
  <c r="R102" i="15"/>
  <c r="P102" i="15"/>
  <c r="N102" i="15"/>
  <c r="L102" i="15"/>
  <c r="J102" i="15"/>
  <c r="R101" i="15"/>
  <c r="P101" i="15"/>
  <c r="N101" i="15"/>
  <c r="L101" i="15"/>
  <c r="J101" i="15"/>
  <c r="R100" i="15"/>
  <c r="P100" i="15"/>
  <c r="N100" i="15"/>
  <c r="L100" i="15"/>
  <c r="J100" i="15"/>
  <c r="R99" i="15"/>
  <c r="P99" i="15"/>
  <c r="N99" i="15"/>
  <c r="L99" i="15"/>
  <c r="J99" i="15"/>
  <c r="R98" i="15"/>
  <c r="P98" i="15"/>
  <c r="N98" i="15"/>
  <c r="L98" i="15"/>
  <c r="J98" i="15"/>
  <c r="R97" i="15"/>
  <c r="P97" i="15"/>
  <c r="N97" i="15"/>
  <c r="L97" i="15"/>
  <c r="J97" i="15"/>
  <c r="R96" i="15"/>
  <c r="P96" i="15"/>
  <c r="N96" i="15"/>
  <c r="L96" i="15"/>
  <c r="J96" i="15"/>
  <c r="R95" i="15"/>
  <c r="P95" i="15"/>
  <c r="N95" i="15"/>
  <c r="L95" i="15"/>
  <c r="J95" i="15"/>
  <c r="R94" i="15"/>
  <c r="P94" i="15"/>
  <c r="N94" i="15"/>
  <c r="L94" i="15"/>
  <c r="J94" i="15"/>
  <c r="R93" i="15"/>
  <c r="P93" i="15"/>
  <c r="N93" i="15"/>
  <c r="L93" i="15"/>
  <c r="J93" i="15"/>
  <c r="R92" i="15"/>
  <c r="P92" i="15"/>
  <c r="N92" i="15"/>
  <c r="L92" i="15"/>
  <c r="J92" i="15"/>
  <c r="R91" i="15"/>
  <c r="P91" i="15"/>
  <c r="N91" i="15"/>
  <c r="L91" i="15"/>
  <c r="J91" i="15"/>
  <c r="R90" i="15"/>
  <c r="P90" i="15"/>
  <c r="N90" i="15"/>
  <c r="L90" i="15"/>
  <c r="J90" i="15"/>
  <c r="R89" i="15"/>
  <c r="P89" i="15"/>
  <c r="N89" i="15"/>
  <c r="L89" i="15"/>
  <c r="J89" i="15"/>
  <c r="R88" i="15"/>
  <c r="P88" i="15"/>
  <c r="N88" i="15"/>
  <c r="L88" i="15"/>
  <c r="J88" i="15"/>
  <c r="R87" i="15"/>
  <c r="P87" i="15"/>
  <c r="N87" i="15"/>
  <c r="L87" i="15"/>
  <c r="J87" i="15"/>
  <c r="R86" i="15"/>
  <c r="P86" i="15"/>
  <c r="N86" i="15"/>
  <c r="L86" i="15"/>
  <c r="J86" i="15"/>
  <c r="R85" i="15"/>
  <c r="P85" i="15"/>
  <c r="N85" i="15"/>
  <c r="L85" i="15"/>
  <c r="J85" i="15"/>
  <c r="R84" i="15"/>
  <c r="P84" i="15"/>
  <c r="N84" i="15"/>
  <c r="L84" i="15"/>
  <c r="J84" i="15"/>
  <c r="R83" i="15"/>
  <c r="P83" i="15"/>
  <c r="N83" i="15"/>
  <c r="L83" i="15"/>
  <c r="J83" i="15"/>
  <c r="R82" i="15"/>
  <c r="P82" i="15"/>
  <c r="N82" i="15"/>
  <c r="L82" i="15"/>
  <c r="J82" i="15"/>
  <c r="R81" i="15"/>
  <c r="P81" i="15"/>
  <c r="N81" i="15"/>
  <c r="L81" i="15"/>
  <c r="J81" i="15"/>
  <c r="R80" i="15"/>
  <c r="P80" i="15"/>
  <c r="N80" i="15"/>
  <c r="L80" i="15"/>
  <c r="J80" i="15"/>
  <c r="R79" i="15"/>
  <c r="P79" i="15"/>
  <c r="N79" i="15"/>
  <c r="L79" i="15"/>
  <c r="J79" i="15"/>
  <c r="R78" i="15"/>
  <c r="P78" i="15"/>
  <c r="N78" i="15"/>
  <c r="L78" i="15"/>
  <c r="J78" i="15"/>
  <c r="R77" i="15"/>
  <c r="P77" i="15"/>
  <c r="N77" i="15"/>
  <c r="L77" i="15"/>
  <c r="J77" i="15"/>
  <c r="R76" i="15"/>
  <c r="P76" i="15"/>
  <c r="N76" i="15"/>
  <c r="L76" i="15"/>
  <c r="J76" i="15"/>
  <c r="R75" i="15"/>
  <c r="P75" i="15"/>
  <c r="N75" i="15"/>
  <c r="L75" i="15"/>
  <c r="J75" i="15"/>
  <c r="R74" i="15"/>
  <c r="P74" i="15"/>
  <c r="N74" i="15"/>
  <c r="L74" i="15"/>
  <c r="J74" i="15"/>
  <c r="R73" i="15"/>
  <c r="P73" i="15"/>
  <c r="N73" i="15"/>
  <c r="L73" i="15"/>
  <c r="J73" i="15"/>
  <c r="R72" i="15"/>
  <c r="P72" i="15"/>
  <c r="N72" i="15"/>
  <c r="L72" i="15"/>
  <c r="J72" i="15"/>
  <c r="R71" i="15"/>
  <c r="P71" i="15"/>
  <c r="N71" i="15"/>
  <c r="L71" i="15"/>
  <c r="J71" i="15"/>
  <c r="R70" i="15"/>
  <c r="P70" i="15"/>
  <c r="N70" i="15"/>
  <c r="L70" i="15"/>
  <c r="J70" i="15"/>
  <c r="R69" i="15"/>
  <c r="P69" i="15"/>
  <c r="N69" i="15"/>
  <c r="L69" i="15"/>
  <c r="J69" i="15"/>
  <c r="R68" i="15"/>
  <c r="P68" i="15"/>
  <c r="N68" i="15"/>
  <c r="J68" i="15"/>
  <c r="R67" i="15"/>
  <c r="P67" i="15"/>
  <c r="N67" i="15"/>
  <c r="L67" i="15"/>
  <c r="J67" i="15"/>
  <c r="R66" i="15"/>
  <c r="P66" i="15"/>
  <c r="N66" i="15"/>
  <c r="L66" i="15"/>
  <c r="J66" i="15"/>
  <c r="R65" i="15"/>
  <c r="P65" i="15"/>
  <c r="N65" i="15"/>
  <c r="L65" i="15"/>
  <c r="J65" i="15"/>
  <c r="R64" i="15"/>
  <c r="P64" i="15"/>
  <c r="N64" i="15"/>
  <c r="L64" i="15"/>
  <c r="J64" i="15"/>
  <c r="R63" i="15"/>
  <c r="P63" i="15"/>
  <c r="N63" i="15"/>
  <c r="J63" i="15"/>
  <c r="R62" i="15"/>
  <c r="P62" i="15"/>
  <c r="N62" i="15"/>
  <c r="L62" i="15"/>
  <c r="J62" i="15"/>
  <c r="R61" i="15"/>
  <c r="P61" i="15"/>
  <c r="N61" i="15"/>
  <c r="L61" i="15"/>
  <c r="J61" i="15"/>
  <c r="R59" i="15"/>
  <c r="P59" i="15"/>
  <c r="N59" i="15"/>
  <c r="L59" i="15"/>
  <c r="J59" i="15"/>
  <c r="R58" i="15"/>
  <c r="P58" i="15"/>
  <c r="N58" i="15"/>
  <c r="L58" i="15"/>
  <c r="J58" i="15"/>
  <c r="R57" i="15"/>
  <c r="P57" i="15"/>
  <c r="N57" i="15"/>
  <c r="L57" i="15"/>
  <c r="J57" i="15"/>
  <c r="R56" i="15"/>
  <c r="P56" i="15"/>
  <c r="N56" i="15"/>
  <c r="L56" i="15"/>
  <c r="J56" i="15"/>
  <c r="R55" i="15"/>
  <c r="P55" i="15"/>
  <c r="N55" i="15"/>
  <c r="L55" i="15"/>
  <c r="J55" i="15"/>
  <c r="R54" i="15"/>
  <c r="P54" i="15"/>
  <c r="N54" i="15"/>
  <c r="L54" i="15"/>
  <c r="J54" i="15"/>
  <c r="R53" i="15"/>
  <c r="P53" i="15"/>
  <c r="N53" i="15"/>
  <c r="L53" i="15"/>
  <c r="J53" i="15"/>
  <c r="R52" i="15"/>
  <c r="P52" i="15"/>
  <c r="N52" i="15"/>
  <c r="L52" i="15"/>
  <c r="J52" i="15"/>
  <c r="R51" i="15"/>
  <c r="P51" i="15"/>
  <c r="N51" i="15"/>
  <c r="L51" i="15"/>
  <c r="J51" i="15"/>
  <c r="R50" i="15"/>
  <c r="P50" i="15"/>
  <c r="N50" i="15"/>
  <c r="L50" i="15"/>
  <c r="J50" i="15"/>
  <c r="R49" i="15"/>
  <c r="P49" i="15"/>
  <c r="N49" i="15"/>
  <c r="L49" i="15"/>
  <c r="J49" i="15"/>
  <c r="R48" i="15"/>
  <c r="P48" i="15"/>
  <c r="N48" i="15"/>
  <c r="L48" i="15"/>
  <c r="J48" i="15"/>
  <c r="R47" i="15"/>
  <c r="P47" i="15"/>
  <c r="N47" i="15"/>
  <c r="J47" i="15"/>
  <c r="R46" i="15"/>
  <c r="P46" i="15"/>
  <c r="N46" i="15"/>
  <c r="L46" i="15"/>
  <c r="J46" i="15"/>
  <c r="R45" i="15"/>
  <c r="P45" i="15"/>
  <c r="N45" i="15"/>
  <c r="L45" i="15"/>
  <c r="J45" i="15"/>
  <c r="R44" i="15"/>
  <c r="P44" i="15"/>
  <c r="N44" i="15"/>
  <c r="L44" i="15"/>
  <c r="J44" i="15"/>
  <c r="R43" i="15"/>
  <c r="P43" i="15"/>
  <c r="N43" i="15"/>
  <c r="L43" i="15"/>
  <c r="J43" i="15"/>
  <c r="R42" i="15"/>
  <c r="P42" i="15"/>
  <c r="N42" i="15"/>
  <c r="L42" i="15"/>
  <c r="J42" i="15"/>
  <c r="R41" i="15"/>
  <c r="P41" i="15"/>
  <c r="N41" i="15"/>
  <c r="L41" i="15"/>
  <c r="J41" i="15"/>
  <c r="R40" i="15"/>
  <c r="P40" i="15"/>
  <c r="N40" i="15"/>
  <c r="L40" i="15"/>
  <c r="J40" i="15"/>
  <c r="R39" i="15"/>
  <c r="P39" i="15"/>
  <c r="N39" i="15"/>
  <c r="L39" i="15"/>
  <c r="J39" i="15"/>
  <c r="R38" i="15"/>
  <c r="P38" i="15"/>
  <c r="N38" i="15"/>
  <c r="L38" i="15"/>
  <c r="J38" i="15"/>
  <c r="R37" i="15"/>
  <c r="P37" i="15"/>
  <c r="N37" i="15"/>
  <c r="L37" i="15"/>
  <c r="J37" i="15"/>
  <c r="R36" i="15"/>
  <c r="P36" i="15"/>
  <c r="N36" i="15"/>
  <c r="L36" i="15"/>
  <c r="J36" i="15"/>
  <c r="R35" i="15"/>
  <c r="P35" i="15"/>
  <c r="N35" i="15"/>
  <c r="L35" i="15"/>
  <c r="J35" i="15"/>
  <c r="R34" i="15"/>
  <c r="P34" i="15"/>
  <c r="N34" i="15"/>
  <c r="L34" i="15"/>
  <c r="J34" i="15"/>
  <c r="P33" i="15"/>
  <c r="N33" i="15"/>
  <c r="J33" i="15"/>
  <c r="R32" i="15"/>
  <c r="P32" i="15"/>
  <c r="N32" i="15"/>
  <c r="L32" i="15"/>
  <c r="J32" i="15"/>
  <c r="R31" i="15"/>
  <c r="P31" i="15"/>
  <c r="N31" i="15"/>
  <c r="L31" i="15"/>
  <c r="J31" i="15"/>
  <c r="P30" i="15"/>
  <c r="N30" i="15"/>
  <c r="L30" i="15"/>
  <c r="J30" i="15"/>
  <c r="R29" i="15"/>
  <c r="P29" i="15"/>
  <c r="N29" i="15"/>
  <c r="L29" i="15"/>
  <c r="J29" i="15"/>
  <c r="R28" i="15"/>
  <c r="P28" i="15"/>
  <c r="N28" i="15"/>
  <c r="L28" i="15"/>
  <c r="J28" i="15"/>
  <c r="R27" i="15"/>
  <c r="P27" i="15"/>
  <c r="N27" i="15"/>
  <c r="L27" i="15"/>
  <c r="J27" i="15"/>
  <c r="R26" i="15"/>
  <c r="P26" i="15"/>
  <c r="N26" i="15"/>
  <c r="J26" i="15"/>
  <c r="R24" i="15"/>
  <c r="P24" i="15"/>
  <c r="N24" i="15"/>
  <c r="J24" i="15"/>
  <c r="R23" i="15"/>
  <c r="P23" i="15"/>
  <c r="N23" i="15"/>
  <c r="L23" i="15"/>
  <c r="J23" i="15"/>
  <c r="R22" i="15"/>
  <c r="P22" i="15"/>
  <c r="N22" i="15"/>
  <c r="L22" i="15"/>
  <c r="J22" i="15"/>
  <c r="R21" i="15"/>
  <c r="P21" i="15"/>
  <c r="N21" i="15"/>
  <c r="L21" i="15"/>
  <c r="J21" i="15"/>
  <c r="R20" i="15"/>
  <c r="P20" i="15"/>
  <c r="N20" i="15"/>
  <c r="L20" i="15"/>
  <c r="J20" i="15"/>
  <c r="R19" i="15"/>
  <c r="P19" i="15"/>
  <c r="N19" i="15"/>
  <c r="L19" i="15"/>
  <c r="J19" i="15"/>
  <c r="R18" i="15"/>
  <c r="P18" i="15"/>
  <c r="N18" i="15"/>
  <c r="L18" i="15"/>
  <c r="J18" i="15"/>
  <c r="R17" i="15"/>
  <c r="P17" i="15"/>
  <c r="N17" i="15"/>
  <c r="L17" i="15"/>
  <c r="J17" i="15"/>
  <c r="R16" i="15"/>
  <c r="P16" i="15"/>
  <c r="N16" i="15"/>
  <c r="L16" i="15"/>
  <c r="J16" i="15"/>
  <c r="R15" i="15"/>
  <c r="P15" i="15"/>
  <c r="N15" i="15"/>
  <c r="L15" i="15"/>
  <c r="J15" i="15"/>
  <c r="R14" i="15"/>
  <c r="P14" i="15"/>
  <c r="N14" i="15"/>
  <c r="L14" i="15"/>
  <c r="J14" i="15"/>
  <c r="R13" i="15"/>
  <c r="P13" i="15"/>
  <c r="N13" i="15"/>
  <c r="L13" i="15"/>
  <c r="J13" i="15"/>
  <c r="R12" i="15"/>
  <c r="P12" i="15"/>
  <c r="N12" i="15"/>
  <c r="L12" i="15"/>
  <c r="J12" i="15"/>
  <c r="R11" i="15"/>
  <c r="P11" i="15"/>
  <c r="N11" i="15"/>
  <c r="L11" i="15"/>
  <c r="J11" i="15"/>
  <c r="R10" i="15"/>
  <c r="P10" i="15"/>
  <c r="N10" i="15"/>
  <c r="L10" i="15"/>
  <c r="J10" i="15"/>
  <c r="N775" i="15" l="1"/>
  <c r="R775" i="15"/>
  <c r="I793" i="15"/>
  <c r="P775" i="15"/>
  <c r="P776" i="15"/>
  <c r="P5" i="15" s="1"/>
  <c r="C33" i="9" s="1"/>
  <c r="N776" i="15"/>
  <c r="N5" i="15" s="1"/>
  <c r="C32" i="9" s="1"/>
  <c r="L776" i="15"/>
  <c r="L5" i="15" s="1"/>
  <c r="L775" i="15"/>
  <c r="J776" i="15"/>
  <c r="J5" i="15" s="1"/>
  <c r="J775" i="15"/>
  <c r="J737" i="1"/>
  <c r="L737" i="1"/>
  <c r="N737" i="1"/>
  <c r="P737" i="1"/>
  <c r="R737" i="1"/>
  <c r="J591" i="1"/>
  <c r="L591" i="1"/>
  <c r="N591" i="1"/>
  <c r="P591" i="1"/>
  <c r="R591" i="1"/>
  <c r="P551" i="1"/>
  <c r="R551" i="1"/>
  <c r="J551" i="1"/>
  <c r="L551" i="1"/>
  <c r="N551" i="1"/>
  <c r="P437" i="1"/>
  <c r="R437" i="1"/>
  <c r="J437" i="1"/>
  <c r="L437" i="1"/>
  <c r="N437" i="1"/>
  <c r="L412" i="1"/>
  <c r="J412" i="1"/>
  <c r="N412" i="1"/>
  <c r="P412" i="1"/>
  <c r="P324" i="1"/>
  <c r="R324" i="1"/>
  <c r="N324" i="1"/>
  <c r="N137" i="1"/>
  <c r="P137" i="1"/>
  <c r="R137" i="1"/>
  <c r="R776" i="15" l="1"/>
  <c r="R5" i="15"/>
  <c r="C31" i="9"/>
  <c r="D30" i="9"/>
  <c r="C30" i="9"/>
  <c r="L31" i="5"/>
  <c r="J31" i="5"/>
  <c r="C34" i="9" l="1"/>
  <c r="I750" i="14"/>
  <c r="I749" i="14"/>
  <c r="I748" i="14"/>
  <c r="I747" i="14"/>
  <c r="I746" i="14"/>
  <c r="I745" i="14"/>
  <c r="I744" i="14"/>
  <c r="I743" i="14"/>
  <c r="I742" i="14"/>
  <c r="I741" i="14"/>
  <c r="Q734" i="14"/>
  <c r="Q733" i="14"/>
  <c r="O733" i="14"/>
  <c r="M733" i="14"/>
  <c r="K733" i="14"/>
  <c r="I733" i="14"/>
  <c r="R732" i="14"/>
  <c r="P732" i="14"/>
  <c r="N732" i="14"/>
  <c r="L732" i="14"/>
  <c r="J732" i="14"/>
  <c r="R731" i="14"/>
  <c r="P731" i="14"/>
  <c r="N731" i="14"/>
  <c r="L731" i="14"/>
  <c r="J731" i="14"/>
  <c r="R730" i="14"/>
  <c r="P730" i="14"/>
  <c r="N730" i="14"/>
  <c r="L730" i="14"/>
  <c r="J730" i="14"/>
  <c r="R729" i="14"/>
  <c r="P729" i="14"/>
  <c r="N729" i="14"/>
  <c r="L729" i="14"/>
  <c r="J729" i="14"/>
  <c r="R728" i="14"/>
  <c r="P728" i="14"/>
  <c r="N728" i="14"/>
  <c r="L728" i="14"/>
  <c r="J728" i="14"/>
  <c r="R727" i="14"/>
  <c r="P727" i="14"/>
  <c r="N727" i="14"/>
  <c r="L727" i="14"/>
  <c r="J727" i="14"/>
  <c r="R726" i="14"/>
  <c r="P726" i="14"/>
  <c r="N726" i="14"/>
  <c r="L726" i="14"/>
  <c r="J726" i="14"/>
  <c r="R725" i="14"/>
  <c r="P725" i="14"/>
  <c r="N725" i="14"/>
  <c r="L725" i="14"/>
  <c r="J725" i="14"/>
  <c r="R724" i="14"/>
  <c r="P724" i="14"/>
  <c r="N724" i="14"/>
  <c r="L724" i="14"/>
  <c r="J724" i="14"/>
  <c r="R723" i="14"/>
  <c r="P723" i="14"/>
  <c r="N723" i="14"/>
  <c r="L723" i="14"/>
  <c r="J723" i="14"/>
  <c r="R722" i="14"/>
  <c r="P722" i="14"/>
  <c r="N722" i="14"/>
  <c r="L722" i="14"/>
  <c r="J722" i="14"/>
  <c r="R721" i="14"/>
  <c r="P721" i="14"/>
  <c r="N721" i="14"/>
  <c r="L721" i="14"/>
  <c r="J721" i="14"/>
  <c r="R720" i="14"/>
  <c r="P720" i="14"/>
  <c r="N720" i="14"/>
  <c r="L720" i="14"/>
  <c r="J720" i="14"/>
  <c r="R719" i="14"/>
  <c r="P719" i="14"/>
  <c r="N719" i="14"/>
  <c r="L719" i="14"/>
  <c r="J719" i="14"/>
  <c r="R718" i="14"/>
  <c r="P718" i="14"/>
  <c r="N718" i="14"/>
  <c r="L718" i="14"/>
  <c r="J718" i="14"/>
  <c r="R717" i="14"/>
  <c r="P717" i="14"/>
  <c r="N717" i="14"/>
  <c r="L717" i="14"/>
  <c r="J717" i="14"/>
  <c r="R716" i="14"/>
  <c r="P716" i="14"/>
  <c r="N716" i="14"/>
  <c r="L716" i="14"/>
  <c r="J716" i="14"/>
  <c r="R715" i="14"/>
  <c r="P715" i="14"/>
  <c r="N715" i="14"/>
  <c r="L715" i="14"/>
  <c r="J715" i="14"/>
  <c r="R714" i="14"/>
  <c r="P714" i="14"/>
  <c r="N714" i="14"/>
  <c r="L714" i="14"/>
  <c r="J714" i="14"/>
  <c r="R713" i="14"/>
  <c r="P713" i="14"/>
  <c r="N713" i="14"/>
  <c r="L713" i="14"/>
  <c r="J713" i="14"/>
  <c r="R712" i="14"/>
  <c r="P712" i="14"/>
  <c r="N712" i="14"/>
  <c r="L712" i="14"/>
  <c r="J712" i="14"/>
  <c r="R711" i="14"/>
  <c r="P711" i="14"/>
  <c r="N711" i="14"/>
  <c r="L711" i="14"/>
  <c r="J711" i="14"/>
  <c r="R710" i="14"/>
  <c r="P710" i="14"/>
  <c r="N710" i="14"/>
  <c r="L710" i="14"/>
  <c r="J710" i="14"/>
  <c r="R709" i="14"/>
  <c r="P709" i="14"/>
  <c r="N709" i="14"/>
  <c r="L709" i="14"/>
  <c r="J709" i="14"/>
  <c r="R708" i="14"/>
  <c r="P708" i="14"/>
  <c r="N708" i="14"/>
  <c r="L708" i="14"/>
  <c r="J708" i="14"/>
  <c r="R707" i="14"/>
  <c r="P707" i="14"/>
  <c r="N707" i="14"/>
  <c r="L707" i="14"/>
  <c r="J707" i="14"/>
  <c r="R706" i="14"/>
  <c r="P706" i="14"/>
  <c r="N706" i="14"/>
  <c r="L706" i="14"/>
  <c r="J706" i="14"/>
  <c r="R705" i="14"/>
  <c r="P705" i="14"/>
  <c r="N705" i="14"/>
  <c r="L705" i="14"/>
  <c r="J705" i="14"/>
  <c r="R704" i="14"/>
  <c r="P704" i="14"/>
  <c r="N704" i="14"/>
  <c r="L704" i="14"/>
  <c r="J704" i="14"/>
  <c r="R703" i="14"/>
  <c r="P703" i="14"/>
  <c r="N703" i="14"/>
  <c r="L703" i="14"/>
  <c r="J703" i="14"/>
  <c r="R702" i="14"/>
  <c r="P702" i="14"/>
  <c r="N702" i="14"/>
  <c r="L702" i="14"/>
  <c r="J702" i="14"/>
  <c r="R701" i="14"/>
  <c r="P701" i="14"/>
  <c r="N701" i="14"/>
  <c r="L701" i="14"/>
  <c r="J701" i="14"/>
  <c r="R700" i="14"/>
  <c r="P700" i="14"/>
  <c r="N700" i="14"/>
  <c r="L700" i="14"/>
  <c r="J700" i="14"/>
  <c r="R699" i="14"/>
  <c r="P699" i="14"/>
  <c r="N699" i="14"/>
  <c r="L699" i="14"/>
  <c r="J699" i="14"/>
  <c r="R698" i="14"/>
  <c r="P698" i="14"/>
  <c r="N698" i="14"/>
  <c r="L698" i="14"/>
  <c r="J698" i="14"/>
  <c r="R697" i="14"/>
  <c r="P697" i="14"/>
  <c r="N697" i="14"/>
  <c r="L697" i="14"/>
  <c r="J697" i="14"/>
  <c r="R696" i="14"/>
  <c r="P696" i="14"/>
  <c r="N696" i="14"/>
  <c r="L696" i="14"/>
  <c r="J696" i="14"/>
  <c r="R695" i="14"/>
  <c r="P695" i="14"/>
  <c r="N695" i="14"/>
  <c r="L695" i="14"/>
  <c r="J695" i="14"/>
  <c r="R694" i="14"/>
  <c r="P694" i="14"/>
  <c r="N694" i="14"/>
  <c r="L694" i="14"/>
  <c r="J694" i="14"/>
  <c r="R693" i="14"/>
  <c r="P693" i="14"/>
  <c r="N693" i="14"/>
  <c r="L693" i="14"/>
  <c r="J693" i="14"/>
  <c r="R692" i="14"/>
  <c r="P692" i="14"/>
  <c r="N692" i="14"/>
  <c r="L692" i="14"/>
  <c r="J692" i="14"/>
  <c r="R691" i="14"/>
  <c r="P691" i="14"/>
  <c r="N691" i="14"/>
  <c r="L691" i="14"/>
  <c r="J691" i="14"/>
  <c r="R690" i="14"/>
  <c r="P690" i="14"/>
  <c r="N690" i="14"/>
  <c r="L690" i="14"/>
  <c r="J690" i="14"/>
  <c r="R689" i="14"/>
  <c r="P689" i="14"/>
  <c r="N689" i="14"/>
  <c r="L689" i="14"/>
  <c r="J689" i="14"/>
  <c r="R688" i="14"/>
  <c r="P688" i="14"/>
  <c r="N688" i="14"/>
  <c r="L688" i="14"/>
  <c r="J688" i="14"/>
  <c r="L613" i="6"/>
  <c r="L612" i="6"/>
  <c r="L374" i="6"/>
  <c r="I751" i="14" l="1"/>
  <c r="J734" i="14"/>
  <c r="J5" i="14" s="1"/>
  <c r="L734" i="14"/>
  <c r="L5" i="14" s="1"/>
  <c r="K22" i="9" s="1"/>
  <c r="J733" i="14"/>
  <c r="R733" i="14"/>
  <c r="P734" i="14"/>
  <c r="P5" i="14" s="1"/>
  <c r="K24" i="9" s="1"/>
  <c r="P733" i="14"/>
  <c r="N733" i="14"/>
  <c r="L733" i="14"/>
  <c r="R734" i="14"/>
  <c r="R5" i="14" s="1"/>
  <c r="K25" i="9" s="1"/>
  <c r="N734" i="14"/>
  <c r="N5" i="14" s="1"/>
  <c r="K23" i="9" s="1"/>
  <c r="L21" i="9" l="1"/>
  <c r="K21" i="9"/>
  <c r="J540" i="1" l="1"/>
  <c r="L540" i="1"/>
  <c r="N540" i="1"/>
  <c r="P540" i="1"/>
  <c r="R540" i="1"/>
  <c r="J456" i="1"/>
  <c r="L456" i="1"/>
  <c r="N456" i="1"/>
  <c r="P456" i="1"/>
  <c r="R456" i="1"/>
  <c r="J363" i="1"/>
  <c r="L363" i="1"/>
  <c r="N363" i="1"/>
  <c r="P363" i="1"/>
  <c r="R363" i="1"/>
  <c r="J351" i="1"/>
  <c r="L351" i="1"/>
  <c r="N351" i="1"/>
  <c r="P351" i="1"/>
  <c r="R351" i="1"/>
  <c r="J344" i="1"/>
  <c r="L344" i="1"/>
  <c r="N344" i="1"/>
  <c r="P344" i="1"/>
  <c r="R344" i="1"/>
  <c r="J317" i="1"/>
  <c r="L317" i="1"/>
  <c r="N317" i="1"/>
  <c r="P317" i="1"/>
  <c r="R317" i="1"/>
  <c r="J284" i="1"/>
  <c r="L284" i="1"/>
  <c r="N284" i="1"/>
  <c r="P284" i="1"/>
  <c r="R284" i="1"/>
  <c r="J248" i="1"/>
  <c r="L248" i="1"/>
  <c r="N248" i="1"/>
  <c r="P248" i="1"/>
  <c r="R248" i="1"/>
  <c r="J149" i="1"/>
  <c r="L149" i="1"/>
  <c r="N149" i="1"/>
  <c r="P149" i="1"/>
  <c r="R149" i="1"/>
  <c r="J157" i="1"/>
  <c r="L157" i="1"/>
  <c r="N157" i="1"/>
  <c r="P157" i="1"/>
  <c r="R157" i="1"/>
  <c r="J142" i="1"/>
  <c r="L142" i="1"/>
  <c r="N142" i="1"/>
  <c r="P142" i="1"/>
  <c r="R142" i="1"/>
  <c r="J92" i="1"/>
  <c r="L92" i="1"/>
  <c r="N92" i="1"/>
  <c r="P92" i="1"/>
  <c r="R92" i="1"/>
  <c r="J69" i="1"/>
  <c r="L69" i="1"/>
  <c r="N69" i="1"/>
  <c r="P69" i="1"/>
  <c r="R69" i="1"/>
  <c r="J54" i="1"/>
  <c r="L54" i="1"/>
  <c r="N54" i="1"/>
  <c r="P54" i="1"/>
  <c r="R54" i="1"/>
  <c r="J17" i="1"/>
  <c r="L17" i="1"/>
  <c r="N17" i="1"/>
  <c r="P17" i="1"/>
  <c r="R17" i="1"/>
  <c r="J754" i="1"/>
  <c r="L754" i="1"/>
  <c r="N754" i="1"/>
  <c r="P754" i="1"/>
  <c r="R754" i="1"/>
  <c r="J278" i="1"/>
  <c r="L278" i="1"/>
  <c r="N278" i="1"/>
  <c r="P278" i="1"/>
  <c r="R278" i="1"/>
  <c r="J719" i="1"/>
  <c r="L719" i="1"/>
  <c r="N719" i="1"/>
  <c r="P719" i="1"/>
  <c r="R719" i="1"/>
  <c r="J708" i="1"/>
  <c r="L708" i="1"/>
  <c r="N708" i="1"/>
  <c r="P708" i="1"/>
  <c r="R708" i="1"/>
  <c r="L728" i="1"/>
  <c r="N728" i="1"/>
  <c r="P728" i="1"/>
  <c r="R728" i="1"/>
  <c r="J728" i="1"/>
  <c r="I791" i="5" l="1"/>
  <c r="J790" i="5"/>
  <c r="I790" i="5"/>
  <c r="J789" i="5"/>
  <c r="I789" i="5"/>
  <c r="J788" i="5"/>
  <c r="I788" i="5"/>
  <c r="J787" i="5"/>
  <c r="I787" i="5"/>
  <c r="J785" i="5"/>
  <c r="I785" i="5"/>
  <c r="I786" i="5"/>
  <c r="I784" i="5"/>
  <c r="I783" i="5"/>
  <c r="I782" i="5"/>
  <c r="J703" i="6"/>
  <c r="I702" i="6"/>
  <c r="I701" i="6"/>
  <c r="I700" i="6"/>
  <c r="I699" i="6"/>
  <c r="I698" i="6"/>
  <c r="I697" i="6"/>
  <c r="I696" i="6"/>
  <c r="I695" i="6"/>
  <c r="J694" i="6"/>
  <c r="I694" i="6"/>
  <c r="J436" i="6" l="1"/>
  <c r="L436" i="6"/>
  <c r="N436" i="6"/>
  <c r="P436" i="6"/>
  <c r="R436" i="6"/>
  <c r="J398" i="6"/>
  <c r="L398" i="6"/>
  <c r="N398" i="6"/>
  <c r="P398" i="6"/>
  <c r="J379" i="6"/>
  <c r="L379" i="6"/>
  <c r="N379" i="6"/>
  <c r="P379" i="6"/>
  <c r="R379" i="6"/>
  <c r="J378" i="6"/>
  <c r="L378" i="6"/>
  <c r="P378" i="6"/>
  <c r="J357" i="6"/>
  <c r="L357" i="6"/>
  <c r="N357" i="6"/>
  <c r="P357" i="6"/>
  <c r="R357" i="6"/>
  <c r="J346" i="6"/>
  <c r="L346" i="6"/>
  <c r="N346" i="6"/>
  <c r="P346" i="6"/>
  <c r="R346" i="6"/>
  <c r="J330" i="6"/>
  <c r="L330" i="6"/>
  <c r="N330" i="6"/>
  <c r="P330" i="6"/>
  <c r="R330" i="6"/>
  <c r="L252" i="6"/>
  <c r="N252" i="6"/>
  <c r="P252" i="6"/>
  <c r="J252" i="6"/>
  <c r="L646" i="5" l="1"/>
  <c r="P646" i="5"/>
  <c r="R646" i="5"/>
  <c r="J646" i="5"/>
  <c r="L705" i="5"/>
  <c r="P705" i="5"/>
  <c r="R705" i="5"/>
  <c r="J705" i="5"/>
  <c r="J551" i="5"/>
  <c r="L556" i="5"/>
  <c r="P556" i="5"/>
  <c r="J556" i="5"/>
  <c r="L492" i="5"/>
  <c r="R492" i="5"/>
  <c r="J492" i="5"/>
  <c r="L474" i="5"/>
  <c r="J474" i="5"/>
  <c r="L468" i="5"/>
  <c r="R468" i="5"/>
  <c r="J468" i="5"/>
  <c r="L435" i="5"/>
  <c r="R435" i="5"/>
  <c r="J435" i="5"/>
  <c r="J383" i="5"/>
  <c r="L383" i="5"/>
  <c r="P383" i="5"/>
  <c r="R383" i="5"/>
  <c r="J135" i="5"/>
  <c r="L135" i="5"/>
  <c r="H85" i="13" l="1"/>
  <c r="H86" i="13"/>
  <c r="H87" i="13"/>
  <c r="H88" i="13"/>
  <c r="H89" i="13"/>
  <c r="H92" i="13"/>
  <c r="H93" i="13"/>
  <c r="H94" i="13"/>
  <c r="H95" i="13"/>
  <c r="H96" i="13"/>
  <c r="H97" i="13"/>
  <c r="H99" i="13"/>
  <c r="H100" i="13"/>
  <c r="H101" i="13"/>
  <c r="H102" i="13"/>
  <c r="H103" i="13"/>
  <c r="H104" i="13"/>
  <c r="H105" i="13"/>
  <c r="H60" i="13"/>
  <c r="H61" i="13"/>
  <c r="H62" i="13"/>
  <c r="H63" i="13"/>
  <c r="H64" i="13"/>
  <c r="H65" i="13"/>
  <c r="H66" i="13"/>
  <c r="H67" i="13"/>
  <c r="H68" i="13"/>
  <c r="H69" i="13"/>
  <c r="H70" i="13"/>
  <c r="H71" i="13"/>
  <c r="H72" i="13"/>
  <c r="H73" i="13"/>
  <c r="H74" i="13"/>
  <c r="H75" i="13"/>
  <c r="H76" i="13"/>
  <c r="H77" i="13"/>
  <c r="H78" i="13"/>
  <c r="H79" i="13"/>
  <c r="H80" i="13"/>
  <c r="H81" i="13"/>
  <c r="H82" i="13"/>
  <c r="H83" i="13"/>
  <c r="H106" i="13"/>
  <c r="H108" i="13"/>
  <c r="H109" i="13"/>
  <c r="H110" i="13"/>
  <c r="H111" i="13"/>
  <c r="H112" i="13"/>
  <c r="H84" i="13"/>
  <c r="H18" i="13"/>
  <c r="H17" i="13"/>
  <c r="J236" i="5" l="1"/>
  <c r="L236" i="5"/>
  <c r="R236" i="5"/>
  <c r="J56" i="5"/>
  <c r="L56" i="5"/>
  <c r="J777" i="1"/>
  <c r="L777" i="1"/>
  <c r="N777" i="1"/>
  <c r="P777" i="1"/>
  <c r="R777" i="1"/>
  <c r="J436" i="1"/>
  <c r="L436" i="1"/>
  <c r="N436" i="1"/>
  <c r="P436" i="1"/>
  <c r="R436" i="1"/>
  <c r="R889" i="1" l="1"/>
  <c r="P889" i="1"/>
  <c r="N889" i="1"/>
  <c r="L889" i="1"/>
  <c r="J889" i="1"/>
  <c r="R888" i="1"/>
  <c r="P888" i="1"/>
  <c r="N888" i="1"/>
  <c r="L888" i="1"/>
  <c r="J888" i="1"/>
  <c r="R887" i="1"/>
  <c r="P887" i="1"/>
  <c r="N887" i="1"/>
  <c r="L887" i="1"/>
  <c r="J887" i="1"/>
  <c r="R886" i="1"/>
  <c r="P886" i="1"/>
  <c r="N886" i="1"/>
  <c r="L886" i="1"/>
  <c r="J886" i="1"/>
  <c r="R885" i="1"/>
  <c r="P885" i="1"/>
  <c r="N885" i="1"/>
  <c r="L885" i="1"/>
  <c r="J885" i="1"/>
  <c r="R884" i="1"/>
  <c r="P884" i="1"/>
  <c r="N884" i="1"/>
  <c r="L884" i="1"/>
  <c r="J884" i="1"/>
  <c r="R883" i="1"/>
  <c r="P883" i="1"/>
  <c r="N883" i="1"/>
  <c r="L883" i="1"/>
  <c r="J883" i="1"/>
  <c r="R882" i="1"/>
  <c r="P882" i="1"/>
  <c r="N882" i="1"/>
  <c r="L882" i="1"/>
  <c r="J882" i="1"/>
  <c r="R881" i="1"/>
  <c r="P881" i="1"/>
  <c r="N881" i="1"/>
  <c r="L881" i="1"/>
  <c r="J881" i="1"/>
  <c r="R880" i="1"/>
  <c r="P880" i="1"/>
  <c r="N880" i="1"/>
  <c r="L880" i="1"/>
  <c r="J880" i="1"/>
  <c r="R879" i="1"/>
  <c r="P879" i="1"/>
  <c r="N879" i="1"/>
  <c r="L879" i="1"/>
  <c r="J879" i="1"/>
  <c r="R878" i="1"/>
  <c r="P878" i="1"/>
  <c r="N878" i="1"/>
  <c r="L878" i="1"/>
  <c r="J878" i="1"/>
  <c r="R877" i="1"/>
  <c r="P877" i="1"/>
  <c r="N877" i="1"/>
  <c r="L877" i="1"/>
  <c r="J877" i="1"/>
  <c r="R876" i="1"/>
  <c r="P876" i="1"/>
  <c r="N876" i="1"/>
  <c r="L876" i="1"/>
  <c r="J876" i="1"/>
  <c r="R875" i="1"/>
  <c r="P875" i="1"/>
  <c r="N875" i="1"/>
  <c r="L875" i="1"/>
  <c r="J875" i="1"/>
  <c r="R874" i="1"/>
  <c r="P874" i="1"/>
  <c r="N874" i="1"/>
  <c r="L874" i="1"/>
  <c r="J874" i="1"/>
  <c r="R873" i="1"/>
  <c r="P873" i="1"/>
  <c r="N873" i="1"/>
  <c r="L873" i="1"/>
  <c r="J873" i="1"/>
  <c r="R869" i="1"/>
  <c r="P869" i="1"/>
  <c r="N869" i="1"/>
  <c r="L869" i="1"/>
  <c r="J869" i="1"/>
  <c r="R866" i="1"/>
  <c r="P866" i="1"/>
  <c r="N866" i="1"/>
  <c r="L866" i="1"/>
  <c r="J866" i="1"/>
  <c r="R864" i="1"/>
  <c r="P864" i="1"/>
  <c r="N864" i="1"/>
  <c r="L864" i="1"/>
  <c r="J864" i="1"/>
  <c r="R862" i="1"/>
  <c r="P862" i="1"/>
  <c r="N862" i="1"/>
  <c r="L862" i="1"/>
  <c r="J862" i="1"/>
  <c r="R858" i="1"/>
  <c r="P858" i="1"/>
  <c r="N858" i="1"/>
  <c r="L858" i="1"/>
  <c r="J858" i="1"/>
  <c r="R857" i="1"/>
  <c r="P857" i="1"/>
  <c r="N857" i="1"/>
  <c r="L857" i="1"/>
  <c r="J857" i="1"/>
  <c r="R856" i="1"/>
  <c r="P856" i="1"/>
  <c r="N856" i="1"/>
  <c r="J856" i="1"/>
  <c r="R853" i="1"/>
  <c r="P853" i="1"/>
  <c r="N853" i="1"/>
  <c r="L853" i="1"/>
  <c r="J853" i="1"/>
  <c r="R849" i="1"/>
  <c r="P849" i="1"/>
  <c r="N849" i="1"/>
  <c r="L849" i="1"/>
  <c r="J849" i="1"/>
  <c r="R847" i="1"/>
  <c r="P847" i="1"/>
  <c r="N847" i="1"/>
  <c r="L847" i="1"/>
  <c r="J847" i="1"/>
  <c r="R846" i="1"/>
  <c r="P846" i="1"/>
  <c r="N846" i="1"/>
  <c r="L846" i="1"/>
  <c r="J846" i="1"/>
  <c r="R845" i="1"/>
  <c r="P845" i="1"/>
  <c r="N845" i="1"/>
  <c r="L845" i="1"/>
  <c r="J845" i="1"/>
  <c r="R844" i="1"/>
  <c r="P844" i="1"/>
  <c r="N844" i="1"/>
  <c r="L844" i="1"/>
  <c r="J844" i="1"/>
  <c r="R843" i="1"/>
  <c r="P843" i="1"/>
  <c r="N843" i="1"/>
  <c r="L843" i="1"/>
  <c r="J843" i="1"/>
  <c r="R842" i="1"/>
  <c r="P842" i="1"/>
  <c r="N842" i="1"/>
  <c r="L842" i="1"/>
  <c r="J842" i="1"/>
  <c r="R841" i="1"/>
  <c r="P841" i="1"/>
  <c r="N841" i="1"/>
  <c r="L841" i="1"/>
  <c r="J841" i="1"/>
  <c r="R840" i="1"/>
  <c r="P840" i="1"/>
  <c r="N840" i="1"/>
  <c r="L840" i="1"/>
  <c r="J840" i="1"/>
  <c r="R839" i="1"/>
  <c r="P839" i="1"/>
  <c r="N839" i="1"/>
  <c r="L839" i="1"/>
  <c r="J839" i="1"/>
  <c r="R837" i="1"/>
  <c r="P837" i="1"/>
  <c r="N837" i="1"/>
  <c r="L837" i="1"/>
  <c r="J837" i="1"/>
  <c r="R836" i="1"/>
  <c r="P836" i="1"/>
  <c r="N836" i="1"/>
  <c r="L836" i="1"/>
  <c r="J836" i="1"/>
  <c r="R835" i="1"/>
  <c r="P835" i="1"/>
  <c r="N835" i="1"/>
  <c r="L835" i="1"/>
  <c r="J835" i="1"/>
  <c r="R834" i="1"/>
  <c r="P834" i="1"/>
  <c r="N834" i="1"/>
  <c r="L834" i="1"/>
  <c r="J834" i="1"/>
  <c r="R831" i="1"/>
  <c r="P831" i="1"/>
  <c r="N831" i="1"/>
  <c r="L831" i="1"/>
  <c r="J831" i="1"/>
  <c r="R830" i="1"/>
  <c r="P830" i="1"/>
  <c r="N830" i="1"/>
  <c r="L830" i="1"/>
  <c r="J830" i="1"/>
  <c r="R820" i="1"/>
  <c r="P820" i="1"/>
  <c r="N820" i="1"/>
  <c r="L820" i="1"/>
  <c r="J820" i="1"/>
  <c r="R819" i="1"/>
  <c r="P819" i="1"/>
  <c r="N819" i="1"/>
  <c r="L819" i="1"/>
  <c r="J819" i="1"/>
  <c r="R818" i="1"/>
  <c r="P818" i="1"/>
  <c r="N818" i="1"/>
  <c r="L818" i="1"/>
  <c r="J818" i="1"/>
  <c r="R817" i="1"/>
  <c r="P817" i="1"/>
  <c r="N817" i="1"/>
  <c r="L817" i="1"/>
  <c r="J817" i="1"/>
  <c r="R816" i="1"/>
  <c r="P816" i="1"/>
  <c r="N816" i="1"/>
  <c r="L816" i="1"/>
  <c r="J816" i="1"/>
  <c r="R815" i="1"/>
  <c r="P815" i="1"/>
  <c r="N815" i="1"/>
  <c r="L815" i="1"/>
  <c r="J815" i="1"/>
  <c r="R814" i="1"/>
  <c r="P814" i="1"/>
  <c r="N814" i="1"/>
  <c r="L814" i="1"/>
  <c r="J814" i="1"/>
  <c r="R813" i="1"/>
  <c r="P813" i="1"/>
  <c r="N813" i="1"/>
  <c r="L813" i="1"/>
  <c r="J813" i="1"/>
  <c r="R805" i="1"/>
  <c r="P805" i="1"/>
  <c r="N805" i="1"/>
  <c r="L805" i="1"/>
  <c r="J805" i="1"/>
  <c r="R804" i="1"/>
  <c r="P804" i="1"/>
  <c r="N804" i="1"/>
  <c r="L804" i="1"/>
  <c r="J804" i="1"/>
  <c r="R803" i="1"/>
  <c r="P803" i="1"/>
  <c r="N803" i="1"/>
  <c r="L803" i="1"/>
  <c r="J803" i="1"/>
  <c r="R802" i="1"/>
  <c r="P802" i="1"/>
  <c r="N802" i="1"/>
  <c r="L802" i="1"/>
  <c r="J802" i="1"/>
  <c r="R801" i="1"/>
  <c r="P801" i="1"/>
  <c r="N801" i="1"/>
  <c r="L801" i="1"/>
  <c r="J801" i="1"/>
  <c r="R800" i="1"/>
  <c r="P800" i="1"/>
  <c r="N800" i="1"/>
  <c r="L800" i="1"/>
  <c r="J800" i="1"/>
  <c r="R799" i="1"/>
  <c r="P799" i="1"/>
  <c r="N799" i="1"/>
  <c r="L799" i="1"/>
  <c r="J799" i="1"/>
  <c r="R798" i="1"/>
  <c r="P798" i="1"/>
  <c r="N798" i="1"/>
  <c r="L798" i="1"/>
  <c r="J798" i="1"/>
  <c r="R797" i="1"/>
  <c r="P797" i="1"/>
  <c r="N797" i="1"/>
  <c r="L797" i="1"/>
  <c r="J797" i="1"/>
  <c r="R796" i="1"/>
  <c r="P796" i="1"/>
  <c r="N796" i="1"/>
  <c r="L796" i="1"/>
  <c r="J796" i="1"/>
  <c r="R795" i="1"/>
  <c r="P795" i="1"/>
  <c r="N795" i="1"/>
  <c r="L795" i="1"/>
  <c r="J795" i="1"/>
  <c r="R794" i="1"/>
  <c r="P794" i="1"/>
  <c r="N794" i="1"/>
  <c r="L794" i="1"/>
  <c r="J794" i="1"/>
  <c r="R793" i="1"/>
  <c r="P793" i="1"/>
  <c r="N793" i="1"/>
  <c r="L793" i="1"/>
  <c r="J793" i="1"/>
  <c r="R788" i="1"/>
  <c r="P788" i="1"/>
  <c r="N788" i="1"/>
  <c r="L788" i="1"/>
  <c r="J788" i="1"/>
  <c r="R787" i="1"/>
  <c r="P787" i="1"/>
  <c r="N787" i="1"/>
  <c r="L787" i="1"/>
  <c r="J787" i="1"/>
  <c r="R786" i="1"/>
  <c r="P786" i="1"/>
  <c r="N786" i="1"/>
  <c r="L786" i="1"/>
  <c r="J786" i="1"/>
  <c r="R785" i="1"/>
  <c r="P785" i="1"/>
  <c r="N785" i="1"/>
  <c r="L785" i="1"/>
  <c r="J785" i="1"/>
  <c r="R784" i="1"/>
  <c r="P784" i="1"/>
  <c r="N784" i="1"/>
  <c r="L784" i="1"/>
  <c r="J784" i="1"/>
  <c r="R783" i="1"/>
  <c r="P783" i="1"/>
  <c r="N783" i="1"/>
  <c r="L783" i="1"/>
  <c r="J783" i="1"/>
  <c r="R782" i="1"/>
  <c r="P782" i="1"/>
  <c r="N782" i="1"/>
  <c r="L782" i="1"/>
  <c r="J782" i="1"/>
  <c r="R781" i="1"/>
  <c r="P781" i="1"/>
  <c r="N781" i="1"/>
  <c r="L781" i="1"/>
  <c r="J781" i="1"/>
  <c r="R780" i="1"/>
  <c r="P780" i="1"/>
  <c r="N780" i="1"/>
  <c r="L780" i="1"/>
  <c r="J780" i="1"/>
  <c r="R776" i="1"/>
  <c r="P776" i="1"/>
  <c r="N776" i="1"/>
  <c r="L776" i="1"/>
  <c r="J776" i="1"/>
  <c r="R775" i="1"/>
  <c r="P775" i="1"/>
  <c r="N775" i="1"/>
  <c r="L775" i="1"/>
  <c r="J775" i="1"/>
  <c r="R771" i="1"/>
  <c r="P771" i="1"/>
  <c r="N771" i="1"/>
  <c r="L771" i="1"/>
  <c r="J771" i="1"/>
  <c r="R770" i="1"/>
  <c r="P770" i="1"/>
  <c r="N770" i="1"/>
  <c r="J770" i="1"/>
  <c r="R769" i="1"/>
  <c r="P769" i="1"/>
  <c r="N769" i="1"/>
  <c r="L769" i="1"/>
  <c r="J769" i="1"/>
  <c r="R768" i="1"/>
  <c r="P768" i="1"/>
  <c r="N768" i="1"/>
  <c r="L768" i="1"/>
  <c r="J768" i="1"/>
  <c r="R767" i="1"/>
  <c r="P767" i="1"/>
  <c r="N767" i="1"/>
  <c r="L767" i="1"/>
  <c r="J767" i="1"/>
  <c r="R766" i="1"/>
  <c r="P766" i="1"/>
  <c r="N766" i="1"/>
  <c r="L766" i="1"/>
  <c r="J766" i="1"/>
  <c r="R765" i="1"/>
  <c r="P765" i="1"/>
  <c r="N765" i="1"/>
  <c r="L765" i="1"/>
  <c r="J765" i="1"/>
  <c r="R763" i="1"/>
  <c r="P763" i="1"/>
  <c r="N763" i="1"/>
  <c r="L763" i="1"/>
  <c r="J763" i="1"/>
  <c r="R762" i="1"/>
  <c r="P762" i="1"/>
  <c r="N762" i="1"/>
  <c r="L762" i="1"/>
  <c r="J762" i="1"/>
  <c r="R761" i="1"/>
  <c r="P761" i="1"/>
  <c r="N761" i="1"/>
  <c r="L761" i="1"/>
  <c r="J761" i="1"/>
  <c r="R760" i="1"/>
  <c r="P760" i="1"/>
  <c r="N760" i="1"/>
  <c r="L760" i="1"/>
  <c r="J760" i="1"/>
  <c r="R756" i="1"/>
  <c r="P756" i="1"/>
  <c r="N756" i="1"/>
  <c r="L756" i="1"/>
  <c r="J756" i="1"/>
  <c r="R755" i="1"/>
  <c r="P755" i="1"/>
  <c r="N755" i="1"/>
  <c r="L755" i="1"/>
  <c r="J755" i="1"/>
  <c r="R753" i="1"/>
  <c r="P753" i="1"/>
  <c r="N753" i="1"/>
  <c r="L753" i="1"/>
  <c r="J753" i="1"/>
  <c r="R752" i="1"/>
  <c r="P752" i="1"/>
  <c r="N752" i="1"/>
  <c r="L752" i="1"/>
  <c r="J752" i="1"/>
  <c r="R751" i="1"/>
  <c r="P751" i="1"/>
  <c r="N751" i="1"/>
  <c r="L751" i="1"/>
  <c r="J751" i="1"/>
  <c r="R750" i="1"/>
  <c r="P750" i="1"/>
  <c r="N750" i="1"/>
  <c r="L750" i="1"/>
  <c r="J750" i="1"/>
  <c r="R749" i="1"/>
  <c r="P749" i="1"/>
  <c r="N749" i="1"/>
  <c r="L749" i="1"/>
  <c r="J749" i="1"/>
  <c r="R748" i="1"/>
  <c r="P748" i="1"/>
  <c r="N748" i="1"/>
  <c r="L748" i="1"/>
  <c r="J748" i="1"/>
  <c r="R747" i="1"/>
  <c r="P747" i="1"/>
  <c r="N747" i="1"/>
  <c r="L747" i="1"/>
  <c r="J747" i="1"/>
  <c r="R745" i="1"/>
  <c r="P745" i="1"/>
  <c r="N745" i="1"/>
  <c r="L745" i="1"/>
  <c r="J745" i="1"/>
  <c r="R744" i="1"/>
  <c r="P744" i="1"/>
  <c r="N744" i="1"/>
  <c r="L744" i="1"/>
  <c r="J744" i="1"/>
  <c r="R743" i="1"/>
  <c r="P743" i="1"/>
  <c r="N743" i="1"/>
  <c r="L743" i="1"/>
  <c r="J743" i="1"/>
  <c r="R742" i="1"/>
  <c r="P742" i="1"/>
  <c r="N742" i="1"/>
  <c r="L742" i="1"/>
  <c r="J742" i="1"/>
  <c r="R741" i="1"/>
  <c r="P741" i="1"/>
  <c r="N741" i="1"/>
  <c r="L741" i="1"/>
  <c r="J741" i="1"/>
  <c r="R740" i="1"/>
  <c r="P740" i="1"/>
  <c r="N740" i="1"/>
  <c r="L740" i="1"/>
  <c r="J740" i="1"/>
  <c r="R736" i="1"/>
  <c r="P736" i="1"/>
  <c r="N736" i="1"/>
  <c r="L736" i="1"/>
  <c r="J736" i="1"/>
  <c r="R735" i="1"/>
  <c r="P735" i="1"/>
  <c r="N735" i="1"/>
  <c r="L735" i="1"/>
  <c r="J735" i="1"/>
  <c r="R734" i="1"/>
  <c r="P734" i="1"/>
  <c r="N734" i="1"/>
  <c r="L734" i="1"/>
  <c r="J734" i="1"/>
  <c r="R733" i="1"/>
  <c r="P733" i="1"/>
  <c r="N733" i="1"/>
  <c r="L733" i="1"/>
  <c r="J733" i="1"/>
  <c r="R732" i="1"/>
  <c r="P732" i="1"/>
  <c r="N732" i="1"/>
  <c r="L732" i="1"/>
  <c r="J732" i="1"/>
  <c r="R731" i="1"/>
  <c r="P731" i="1"/>
  <c r="N731" i="1"/>
  <c r="L731" i="1"/>
  <c r="J731" i="1"/>
  <c r="R730" i="1"/>
  <c r="P730" i="1"/>
  <c r="N730" i="1"/>
  <c r="L730" i="1"/>
  <c r="J730" i="1"/>
  <c r="R727" i="1"/>
  <c r="P727" i="1"/>
  <c r="N727" i="1"/>
  <c r="L727" i="1"/>
  <c r="J727" i="1"/>
  <c r="R725" i="1"/>
  <c r="P725" i="1"/>
  <c r="N725" i="1"/>
  <c r="L725" i="1"/>
  <c r="J725" i="1"/>
  <c r="R724" i="1"/>
  <c r="P724" i="1"/>
  <c r="N724" i="1"/>
  <c r="L724" i="1"/>
  <c r="J724" i="1"/>
  <c r="R723" i="1"/>
  <c r="P723" i="1"/>
  <c r="N723" i="1"/>
  <c r="L723" i="1"/>
  <c r="J723" i="1"/>
  <c r="R717" i="1"/>
  <c r="P717" i="1"/>
  <c r="N717" i="1"/>
  <c r="L717" i="1"/>
  <c r="J717" i="1"/>
  <c r="R716" i="1"/>
  <c r="P716" i="1"/>
  <c r="N716" i="1"/>
  <c r="L716" i="1"/>
  <c r="J716" i="1"/>
  <c r="R715" i="1"/>
  <c r="P715" i="1"/>
  <c r="N715" i="1"/>
  <c r="L715" i="1"/>
  <c r="J715" i="1"/>
  <c r="R714" i="1"/>
  <c r="P714" i="1"/>
  <c r="N714" i="1"/>
  <c r="L714" i="1"/>
  <c r="J714" i="1"/>
  <c r="R713" i="1"/>
  <c r="P713" i="1"/>
  <c r="N713" i="1"/>
  <c r="L713" i="1"/>
  <c r="J713" i="1"/>
  <c r="R712" i="1"/>
  <c r="P712" i="1"/>
  <c r="N712" i="1"/>
  <c r="L712" i="1"/>
  <c r="J712" i="1"/>
  <c r="R711" i="1"/>
  <c r="P711" i="1"/>
  <c r="N711" i="1"/>
  <c r="L711" i="1"/>
  <c r="J711" i="1"/>
  <c r="R710" i="1"/>
  <c r="P710" i="1"/>
  <c r="N710" i="1"/>
  <c r="L710" i="1"/>
  <c r="J710" i="1"/>
  <c r="R709" i="1"/>
  <c r="P709" i="1"/>
  <c r="N709" i="1"/>
  <c r="L709" i="1"/>
  <c r="J709" i="1"/>
  <c r="R707" i="1"/>
  <c r="P707" i="1"/>
  <c r="N707" i="1"/>
  <c r="L707" i="1"/>
  <c r="J707" i="1"/>
  <c r="R706" i="1"/>
  <c r="P706" i="1"/>
  <c r="N706" i="1"/>
  <c r="L706" i="1"/>
  <c r="J706" i="1"/>
  <c r="R705" i="1"/>
  <c r="P705" i="1"/>
  <c r="N705" i="1"/>
  <c r="L705" i="1"/>
  <c r="J705" i="1"/>
  <c r="R704" i="1"/>
  <c r="P704" i="1"/>
  <c r="N704" i="1"/>
  <c r="L704" i="1"/>
  <c r="J704" i="1"/>
  <c r="R703" i="1"/>
  <c r="P703" i="1"/>
  <c r="N703" i="1"/>
  <c r="L703" i="1"/>
  <c r="J703" i="1"/>
  <c r="R702" i="1"/>
  <c r="P702" i="1"/>
  <c r="N702" i="1"/>
  <c r="L702" i="1"/>
  <c r="J702" i="1"/>
  <c r="R701" i="1"/>
  <c r="P701" i="1"/>
  <c r="N701" i="1"/>
  <c r="L701" i="1"/>
  <c r="J701" i="1"/>
  <c r="R700" i="1"/>
  <c r="P700" i="1"/>
  <c r="N700" i="1"/>
  <c r="L700" i="1"/>
  <c r="J700" i="1"/>
  <c r="R699" i="1"/>
  <c r="P699" i="1"/>
  <c r="N699" i="1"/>
  <c r="L699" i="1"/>
  <c r="J699" i="1"/>
  <c r="R698" i="1"/>
  <c r="P698" i="1"/>
  <c r="N698" i="1"/>
  <c r="L698" i="1"/>
  <c r="J698" i="1"/>
  <c r="R696" i="1"/>
  <c r="P696" i="1"/>
  <c r="N696" i="1"/>
  <c r="L696" i="1"/>
  <c r="J696" i="1"/>
  <c r="R695" i="1"/>
  <c r="P695" i="1"/>
  <c r="N695" i="1"/>
  <c r="L695" i="1"/>
  <c r="J695" i="1"/>
  <c r="R694" i="1"/>
  <c r="P694" i="1"/>
  <c r="N694" i="1"/>
  <c r="L694" i="1"/>
  <c r="J694" i="1"/>
  <c r="R693" i="1"/>
  <c r="P693" i="1"/>
  <c r="N693" i="1"/>
  <c r="L693" i="1"/>
  <c r="J693" i="1"/>
  <c r="R691" i="1"/>
  <c r="P691" i="1"/>
  <c r="N691" i="1"/>
  <c r="L691" i="1"/>
  <c r="J691" i="1"/>
  <c r="R690" i="1"/>
  <c r="P690" i="1"/>
  <c r="N690" i="1"/>
  <c r="L690" i="1"/>
  <c r="J690" i="1"/>
  <c r="R688" i="1"/>
  <c r="P688" i="1"/>
  <c r="N688" i="1"/>
  <c r="L688" i="1"/>
  <c r="J688" i="1"/>
  <c r="R684" i="1"/>
  <c r="P684" i="1"/>
  <c r="N684" i="1"/>
  <c r="L684" i="1"/>
  <c r="J684" i="1"/>
  <c r="R683" i="1"/>
  <c r="P683" i="1"/>
  <c r="N683" i="1"/>
  <c r="L683" i="1"/>
  <c r="J683" i="1"/>
  <c r="R681" i="1"/>
  <c r="P681" i="1"/>
  <c r="N681" i="1"/>
  <c r="L681" i="1"/>
  <c r="J681" i="1"/>
  <c r="R680" i="1"/>
  <c r="P680" i="1"/>
  <c r="N680" i="1"/>
  <c r="L680" i="1"/>
  <c r="J680" i="1"/>
  <c r="R679" i="1"/>
  <c r="P679" i="1"/>
  <c r="N679" i="1"/>
  <c r="L679" i="1"/>
  <c r="J679" i="1"/>
  <c r="R676" i="1"/>
  <c r="P676" i="1"/>
  <c r="N676" i="1"/>
  <c r="L676" i="1"/>
  <c r="J676" i="1"/>
  <c r="R675" i="1"/>
  <c r="P675" i="1"/>
  <c r="N675" i="1"/>
  <c r="L675" i="1"/>
  <c r="J675" i="1"/>
  <c r="R674" i="1"/>
  <c r="P674" i="1"/>
  <c r="N674" i="1"/>
  <c r="L674" i="1"/>
  <c r="J674" i="1"/>
  <c r="R673" i="1"/>
  <c r="P673" i="1"/>
  <c r="N673" i="1"/>
  <c r="L673" i="1"/>
  <c r="J673" i="1"/>
  <c r="R672" i="1"/>
  <c r="P672" i="1"/>
  <c r="N672" i="1"/>
  <c r="L672" i="1"/>
  <c r="J672" i="1"/>
  <c r="R671" i="1"/>
  <c r="P671" i="1"/>
  <c r="N671" i="1"/>
  <c r="L671" i="1"/>
  <c r="J671" i="1"/>
  <c r="R668" i="1"/>
  <c r="P668" i="1"/>
  <c r="N668" i="1"/>
  <c r="L668" i="1"/>
  <c r="J668" i="1"/>
  <c r="R667" i="1"/>
  <c r="P667" i="1"/>
  <c r="N667" i="1"/>
  <c r="L667" i="1"/>
  <c r="J667" i="1"/>
  <c r="R664" i="1"/>
  <c r="P664" i="1"/>
  <c r="N664" i="1"/>
  <c r="L664" i="1"/>
  <c r="J664" i="1"/>
  <c r="R663" i="1"/>
  <c r="P663" i="1"/>
  <c r="N663" i="1"/>
  <c r="L663" i="1"/>
  <c r="J663" i="1"/>
  <c r="R651" i="1"/>
  <c r="P651" i="1"/>
  <c r="N651" i="1"/>
  <c r="L651" i="1"/>
  <c r="J651" i="1"/>
  <c r="R650" i="1"/>
  <c r="P650" i="1"/>
  <c r="N650" i="1"/>
  <c r="L650" i="1"/>
  <c r="J650" i="1"/>
  <c r="R649" i="1"/>
  <c r="P649" i="1"/>
  <c r="N649" i="1"/>
  <c r="L649" i="1"/>
  <c r="J649" i="1"/>
  <c r="R648" i="1"/>
  <c r="P648" i="1"/>
  <c r="N648" i="1"/>
  <c r="L648" i="1"/>
  <c r="J648" i="1"/>
  <c r="R647" i="1"/>
  <c r="P647" i="1"/>
  <c r="N647" i="1"/>
  <c r="L647" i="1"/>
  <c r="J647" i="1"/>
  <c r="R646" i="1"/>
  <c r="P646" i="1"/>
  <c r="N646" i="1"/>
  <c r="L646" i="1"/>
  <c r="J646" i="1"/>
  <c r="R645" i="1"/>
  <c r="P645" i="1"/>
  <c r="N645" i="1"/>
  <c r="L645" i="1"/>
  <c r="J645" i="1"/>
  <c r="R644" i="1"/>
  <c r="P644" i="1"/>
  <c r="N644" i="1"/>
  <c r="L644" i="1"/>
  <c r="J644" i="1"/>
  <c r="R662" i="1"/>
  <c r="P662" i="1"/>
  <c r="N662" i="1"/>
  <c r="L662" i="1"/>
  <c r="J662" i="1"/>
  <c r="R661" i="1"/>
  <c r="P661" i="1"/>
  <c r="N661" i="1"/>
  <c r="L661" i="1"/>
  <c r="J661" i="1"/>
  <c r="R643" i="1"/>
  <c r="P643" i="1"/>
  <c r="N643" i="1"/>
  <c r="L643" i="1"/>
  <c r="J643" i="1"/>
  <c r="R642" i="1"/>
  <c r="P642" i="1"/>
  <c r="N642" i="1"/>
  <c r="L642" i="1"/>
  <c r="J642" i="1"/>
  <c r="R641" i="1"/>
  <c r="P641" i="1"/>
  <c r="N641" i="1"/>
  <c r="L641" i="1"/>
  <c r="J641" i="1"/>
  <c r="R640" i="1"/>
  <c r="P640" i="1"/>
  <c r="N640" i="1"/>
  <c r="L640" i="1"/>
  <c r="J640" i="1"/>
  <c r="R639" i="1"/>
  <c r="P639" i="1"/>
  <c r="N639" i="1"/>
  <c r="L639" i="1"/>
  <c r="J639" i="1"/>
  <c r="R638" i="1"/>
  <c r="P638" i="1"/>
  <c r="N638" i="1"/>
  <c r="L638" i="1"/>
  <c r="J638" i="1"/>
  <c r="R657" i="1"/>
  <c r="P657" i="1"/>
  <c r="N657" i="1"/>
  <c r="L657" i="1"/>
  <c r="J657" i="1"/>
  <c r="R656" i="1"/>
  <c r="P656" i="1"/>
  <c r="N656" i="1"/>
  <c r="L656" i="1"/>
  <c r="J656" i="1"/>
  <c r="R655" i="1"/>
  <c r="P655" i="1"/>
  <c r="N655" i="1"/>
  <c r="L655" i="1"/>
  <c r="J655" i="1"/>
  <c r="R654" i="1"/>
  <c r="P654" i="1"/>
  <c r="N654" i="1"/>
  <c r="L654" i="1"/>
  <c r="J654" i="1"/>
  <c r="R653" i="1"/>
  <c r="P653" i="1"/>
  <c r="N653" i="1"/>
  <c r="L653" i="1"/>
  <c r="J653" i="1"/>
  <c r="R652" i="1"/>
  <c r="P652" i="1"/>
  <c r="N652" i="1"/>
  <c r="L652" i="1"/>
  <c r="J652" i="1"/>
  <c r="R636" i="1"/>
  <c r="P636" i="1"/>
  <c r="N636" i="1"/>
  <c r="L636" i="1"/>
  <c r="J636" i="1"/>
  <c r="R631" i="1"/>
  <c r="P631" i="1"/>
  <c r="N631" i="1"/>
  <c r="L631" i="1"/>
  <c r="J631" i="1"/>
  <c r="R630" i="1"/>
  <c r="P630" i="1"/>
  <c r="N630" i="1"/>
  <c r="L630" i="1"/>
  <c r="J630" i="1"/>
  <c r="R629" i="1"/>
  <c r="P629" i="1"/>
  <c r="N629" i="1"/>
  <c r="L629" i="1"/>
  <c r="J629" i="1"/>
  <c r="R628" i="1"/>
  <c r="P628" i="1"/>
  <c r="N628" i="1"/>
  <c r="L628" i="1"/>
  <c r="J628" i="1"/>
  <c r="R627" i="1"/>
  <c r="P627" i="1"/>
  <c r="N627" i="1"/>
  <c r="L627" i="1"/>
  <c r="J627" i="1"/>
  <c r="R624" i="1"/>
  <c r="P624" i="1"/>
  <c r="N624" i="1"/>
  <c r="L624" i="1"/>
  <c r="J624" i="1"/>
  <c r="R620" i="1"/>
  <c r="P620" i="1"/>
  <c r="N620" i="1"/>
  <c r="L620" i="1"/>
  <c r="J620" i="1"/>
  <c r="R619" i="1"/>
  <c r="P619" i="1"/>
  <c r="N619" i="1"/>
  <c r="L619" i="1"/>
  <c r="J619" i="1"/>
  <c r="R616" i="1"/>
  <c r="P616" i="1"/>
  <c r="N616" i="1"/>
  <c r="L616" i="1"/>
  <c r="J616" i="1"/>
  <c r="R607" i="1"/>
  <c r="P607" i="1"/>
  <c r="N607" i="1"/>
  <c r="L607" i="1"/>
  <c r="J607" i="1"/>
  <c r="R606" i="1"/>
  <c r="P606" i="1"/>
  <c r="N606" i="1"/>
  <c r="L606" i="1"/>
  <c r="J606" i="1"/>
  <c r="R605" i="1"/>
  <c r="P605" i="1"/>
  <c r="N605" i="1"/>
  <c r="L605" i="1"/>
  <c r="J605" i="1"/>
  <c r="R604" i="1"/>
  <c r="P604" i="1"/>
  <c r="N604" i="1"/>
  <c r="L604" i="1"/>
  <c r="J604" i="1"/>
  <c r="R602" i="1"/>
  <c r="P602" i="1"/>
  <c r="N602" i="1"/>
  <c r="L602" i="1"/>
  <c r="J602" i="1"/>
  <c r="R600" i="1"/>
  <c r="P600" i="1"/>
  <c r="N600" i="1"/>
  <c r="L600" i="1"/>
  <c r="J600" i="1"/>
  <c r="R597" i="1"/>
  <c r="P597" i="1"/>
  <c r="N597" i="1"/>
  <c r="L597" i="1"/>
  <c r="J597" i="1"/>
  <c r="R592" i="1"/>
  <c r="P592" i="1"/>
  <c r="N592" i="1"/>
  <c r="L592" i="1"/>
  <c r="J592" i="1"/>
  <c r="R590" i="1"/>
  <c r="P590" i="1"/>
  <c r="N590" i="1"/>
  <c r="L590" i="1"/>
  <c r="J590" i="1"/>
  <c r="R589" i="1"/>
  <c r="P589" i="1"/>
  <c r="N589" i="1"/>
  <c r="L589" i="1"/>
  <c r="J589" i="1"/>
  <c r="R588" i="1"/>
  <c r="P588" i="1"/>
  <c r="N588" i="1"/>
  <c r="L588" i="1"/>
  <c r="J588" i="1"/>
  <c r="R587" i="1"/>
  <c r="P587" i="1"/>
  <c r="N587" i="1"/>
  <c r="L587" i="1"/>
  <c r="J587" i="1"/>
  <c r="R585" i="1"/>
  <c r="P585" i="1"/>
  <c r="N585" i="1"/>
  <c r="L585" i="1"/>
  <c r="J585" i="1"/>
  <c r="R584" i="1"/>
  <c r="P584" i="1"/>
  <c r="N584" i="1"/>
  <c r="L584" i="1"/>
  <c r="J584" i="1"/>
  <c r="R583" i="1"/>
  <c r="P583" i="1"/>
  <c r="N583" i="1"/>
  <c r="L583" i="1"/>
  <c r="J583" i="1"/>
  <c r="R579" i="1"/>
  <c r="P579" i="1"/>
  <c r="N579" i="1"/>
  <c r="L579" i="1"/>
  <c r="J579" i="1"/>
  <c r="R578" i="1"/>
  <c r="P578" i="1"/>
  <c r="N578" i="1"/>
  <c r="L578" i="1"/>
  <c r="J578" i="1"/>
  <c r="R577" i="1"/>
  <c r="P577" i="1"/>
  <c r="N577" i="1"/>
  <c r="L577" i="1"/>
  <c r="J577" i="1"/>
  <c r="R576" i="1"/>
  <c r="P576" i="1"/>
  <c r="N576" i="1"/>
  <c r="L576" i="1"/>
  <c r="J576" i="1"/>
  <c r="R570" i="1"/>
  <c r="P570" i="1"/>
  <c r="N570" i="1"/>
  <c r="L570" i="1"/>
  <c r="J570" i="1"/>
  <c r="R569" i="1"/>
  <c r="P569" i="1"/>
  <c r="N569" i="1"/>
  <c r="L569" i="1"/>
  <c r="J569" i="1"/>
  <c r="R567" i="1"/>
  <c r="P567" i="1"/>
  <c r="N567" i="1"/>
  <c r="L567" i="1"/>
  <c r="J567" i="1"/>
  <c r="R564" i="1"/>
  <c r="P564" i="1"/>
  <c r="N564" i="1"/>
  <c r="L564" i="1"/>
  <c r="J564" i="1"/>
  <c r="R563" i="1"/>
  <c r="P563" i="1"/>
  <c r="N563" i="1"/>
  <c r="L563" i="1"/>
  <c r="J563" i="1"/>
  <c r="R562" i="1"/>
  <c r="P562" i="1"/>
  <c r="N562" i="1"/>
  <c r="L562" i="1"/>
  <c r="J562" i="1"/>
  <c r="R556" i="1"/>
  <c r="P556" i="1"/>
  <c r="N556" i="1"/>
  <c r="L556" i="1"/>
  <c r="J556" i="1"/>
  <c r="R553" i="1"/>
  <c r="P553" i="1"/>
  <c r="N553" i="1"/>
  <c r="L553" i="1"/>
  <c r="J553" i="1"/>
  <c r="R549" i="1"/>
  <c r="P549" i="1"/>
  <c r="N549" i="1"/>
  <c r="L549" i="1"/>
  <c r="J549" i="1"/>
  <c r="R545" i="1"/>
  <c r="P545" i="1"/>
  <c r="N545" i="1"/>
  <c r="L545" i="1"/>
  <c r="J545" i="1"/>
  <c r="R544" i="1"/>
  <c r="P544" i="1"/>
  <c r="N544" i="1"/>
  <c r="L544" i="1"/>
  <c r="J544" i="1"/>
  <c r="R543" i="1"/>
  <c r="P543" i="1"/>
  <c r="N543" i="1"/>
  <c r="L543" i="1"/>
  <c r="J543" i="1"/>
  <c r="R542" i="1"/>
  <c r="P542" i="1"/>
  <c r="N542" i="1"/>
  <c r="L542" i="1"/>
  <c r="J542" i="1"/>
  <c r="R541" i="1"/>
  <c r="P541" i="1"/>
  <c r="N541" i="1"/>
  <c r="L541" i="1"/>
  <c r="J541" i="1"/>
  <c r="R534" i="1"/>
  <c r="P534" i="1"/>
  <c r="N534" i="1"/>
  <c r="L534" i="1"/>
  <c r="J534" i="1"/>
  <c r="R527" i="1"/>
  <c r="P527" i="1"/>
  <c r="N527" i="1"/>
  <c r="L527" i="1"/>
  <c r="J527" i="1"/>
  <c r="R526" i="1"/>
  <c r="P526" i="1"/>
  <c r="N526" i="1"/>
  <c r="L526" i="1"/>
  <c r="J526" i="1"/>
  <c r="R521" i="1"/>
  <c r="P521" i="1"/>
  <c r="N521" i="1"/>
  <c r="L521" i="1"/>
  <c r="J521" i="1"/>
  <c r="R519" i="1"/>
  <c r="P519" i="1"/>
  <c r="N519" i="1"/>
  <c r="L519" i="1"/>
  <c r="J519" i="1"/>
  <c r="R516" i="1"/>
  <c r="P516" i="1"/>
  <c r="N516" i="1"/>
  <c r="L516" i="1"/>
  <c r="J516" i="1"/>
  <c r="R512" i="1"/>
  <c r="P512" i="1"/>
  <c r="N512" i="1"/>
  <c r="L512" i="1"/>
  <c r="J512" i="1"/>
  <c r="R511" i="1"/>
  <c r="P511" i="1"/>
  <c r="N511" i="1"/>
  <c r="L511" i="1"/>
  <c r="J511" i="1"/>
  <c r="R510" i="1"/>
  <c r="P510" i="1"/>
  <c r="N510" i="1"/>
  <c r="L510" i="1"/>
  <c r="J510" i="1"/>
  <c r="R507" i="1"/>
  <c r="P507" i="1"/>
  <c r="N507" i="1"/>
  <c r="L507" i="1"/>
  <c r="J507" i="1"/>
  <c r="R506" i="1"/>
  <c r="P506" i="1"/>
  <c r="N506" i="1"/>
  <c r="L506" i="1"/>
  <c r="J506" i="1"/>
  <c r="R505" i="1"/>
  <c r="P505" i="1"/>
  <c r="N505" i="1"/>
  <c r="L505" i="1"/>
  <c r="J505" i="1"/>
  <c r="R504" i="1"/>
  <c r="P504" i="1"/>
  <c r="N504" i="1"/>
  <c r="L504" i="1"/>
  <c r="J504" i="1"/>
  <c r="R503" i="1"/>
  <c r="P503" i="1"/>
  <c r="N503" i="1"/>
  <c r="L503" i="1"/>
  <c r="J503" i="1"/>
  <c r="R502" i="1"/>
  <c r="P502" i="1"/>
  <c r="N502" i="1"/>
  <c r="L502" i="1"/>
  <c r="J502" i="1"/>
  <c r="R493" i="1"/>
  <c r="P493" i="1"/>
  <c r="N493" i="1"/>
  <c r="L493" i="1"/>
  <c r="J493" i="1"/>
  <c r="R492" i="1"/>
  <c r="P492" i="1"/>
  <c r="N492" i="1"/>
  <c r="L492" i="1"/>
  <c r="J492" i="1"/>
  <c r="R489" i="1"/>
  <c r="P489" i="1"/>
  <c r="N489" i="1"/>
  <c r="L489" i="1"/>
  <c r="J489" i="1"/>
  <c r="R487" i="1"/>
  <c r="P487" i="1"/>
  <c r="N487" i="1"/>
  <c r="L487" i="1"/>
  <c r="J487" i="1"/>
  <c r="R485" i="1"/>
  <c r="P485" i="1"/>
  <c r="N485" i="1"/>
  <c r="L485" i="1"/>
  <c r="J485" i="1"/>
  <c r="R483" i="1"/>
  <c r="P483" i="1"/>
  <c r="N483" i="1"/>
  <c r="L483" i="1"/>
  <c r="J483" i="1"/>
  <c r="R478" i="1"/>
  <c r="P478" i="1"/>
  <c r="N478" i="1"/>
  <c r="L478" i="1"/>
  <c r="J478" i="1"/>
  <c r="R477" i="1"/>
  <c r="P477" i="1"/>
  <c r="N477" i="1"/>
  <c r="L477" i="1"/>
  <c r="J477" i="1"/>
  <c r="R475" i="1"/>
  <c r="P475" i="1"/>
  <c r="N475" i="1"/>
  <c r="L475" i="1"/>
  <c r="J475" i="1"/>
  <c r="R473" i="1"/>
  <c r="P473" i="1"/>
  <c r="N473" i="1"/>
  <c r="L473" i="1"/>
  <c r="J473" i="1"/>
  <c r="R472" i="1"/>
  <c r="P472" i="1"/>
  <c r="N472" i="1"/>
  <c r="L472" i="1"/>
  <c r="J472" i="1"/>
  <c r="R471" i="1"/>
  <c r="P471" i="1"/>
  <c r="N471" i="1"/>
  <c r="L471" i="1"/>
  <c r="J471" i="1"/>
  <c r="R460" i="1"/>
  <c r="P460" i="1"/>
  <c r="N460" i="1"/>
  <c r="L460" i="1"/>
  <c r="J460" i="1"/>
  <c r="R459" i="1"/>
  <c r="P459" i="1"/>
  <c r="N459" i="1"/>
  <c r="L459" i="1"/>
  <c r="J459" i="1"/>
  <c r="R458" i="1"/>
  <c r="P458" i="1"/>
  <c r="N458" i="1"/>
  <c r="L458" i="1"/>
  <c r="J458" i="1"/>
  <c r="R457" i="1"/>
  <c r="P457" i="1"/>
  <c r="N457" i="1"/>
  <c r="L457" i="1"/>
  <c r="J457" i="1"/>
  <c r="R455" i="1"/>
  <c r="P455" i="1"/>
  <c r="N455" i="1"/>
  <c r="L455" i="1"/>
  <c r="J455" i="1"/>
  <c r="R454" i="1"/>
  <c r="P454" i="1"/>
  <c r="N454" i="1"/>
  <c r="L454" i="1"/>
  <c r="J454" i="1"/>
  <c r="R453" i="1"/>
  <c r="P453" i="1"/>
  <c r="N453" i="1"/>
  <c r="L453" i="1"/>
  <c r="J453" i="1"/>
  <c r="R452" i="1"/>
  <c r="P452" i="1"/>
  <c r="N452" i="1"/>
  <c r="L452" i="1"/>
  <c r="J452" i="1"/>
  <c r="R450" i="1"/>
  <c r="P450" i="1"/>
  <c r="N450" i="1"/>
  <c r="L450" i="1"/>
  <c r="J450" i="1"/>
  <c r="R449" i="1"/>
  <c r="P449" i="1"/>
  <c r="N449" i="1"/>
  <c r="L449" i="1"/>
  <c r="J449" i="1"/>
  <c r="R448" i="1"/>
  <c r="P448" i="1"/>
  <c r="N448" i="1"/>
  <c r="L448" i="1"/>
  <c r="J448" i="1"/>
  <c r="R447" i="1"/>
  <c r="P447" i="1"/>
  <c r="N447" i="1"/>
  <c r="L447" i="1"/>
  <c r="J447" i="1"/>
  <c r="R444" i="1"/>
  <c r="P444" i="1"/>
  <c r="N444" i="1"/>
  <c r="L444" i="1"/>
  <c r="J444" i="1"/>
  <c r="R442" i="1"/>
  <c r="P442" i="1"/>
  <c r="N442" i="1"/>
  <c r="L442" i="1"/>
  <c r="J442" i="1"/>
  <c r="R439" i="1"/>
  <c r="P439" i="1"/>
  <c r="N439" i="1"/>
  <c r="L439" i="1"/>
  <c r="J439" i="1"/>
  <c r="R438" i="1"/>
  <c r="P438" i="1"/>
  <c r="N438" i="1"/>
  <c r="L438" i="1"/>
  <c r="J438" i="1"/>
  <c r="R434" i="1"/>
  <c r="P434" i="1"/>
  <c r="N434" i="1"/>
  <c r="L434" i="1"/>
  <c r="J434" i="1"/>
  <c r="R433" i="1"/>
  <c r="P433" i="1"/>
  <c r="N433" i="1"/>
  <c r="L433" i="1"/>
  <c r="J433" i="1"/>
  <c r="R431" i="1"/>
  <c r="P431" i="1"/>
  <c r="N431" i="1"/>
  <c r="L431" i="1"/>
  <c r="J431" i="1"/>
  <c r="R430" i="1"/>
  <c r="P430" i="1"/>
  <c r="N430" i="1"/>
  <c r="L430" i="1"/>
  <c r="J430" i="1"/>
  <c r="R429" i="1"/>
  <c r="P429" i="1"/>
  <c r="N429" i="1"/>
  <c r="L429" i="1"/>
  <c r="J429" i="1"/>
  <c r="R425" i="1"/>
  <c r="P425" i="1"/>
  <c r="N425" i="1"/>
  <c r="L425" i="1"/>
  <c r="J425" i="1"/>
  <c r="R423" i="1"/>
  <c r="P423" i="1"/>
  <c r="N423" i="1"/>
  <c r="L423" i="1"/>
  <c r="J423" i="1"/>
  <c r="R422" i="1"/>
  <c r="P422" i="1"/>
  <c r="N422" i="1"/>
  <c r="L422" i="1"/>
  <c r="J422" i="1"/>
  <c r="R421" i="1"/>
  <c r="P421" i="1"/>
  <c r="N421" i="1"/>
  <c r="L421" i="1"/>
  <c r="J421" i="1"/>
  <c r="R420" i="1"/>
  <c r="P420" i="1"/>
  <c r="N420" i="1"/>
  <c r="L420" i="1"/>
  <c r="J420" i="1"/>
  <c r="R419" i="1"/>
  <c r="P419" i="1"/>
  <c r="N419" i="1"/>
  <c r="L419" i="1"/>
  <c r="J419" i="1"/>
  <c r="R417" i="1"/>
  <c r="P417" i="1"/>
  <c r="N417" i="1"/>
  <c r="L417" i="1"/>
  <c r="J417" i="1"/>
  <c r="R416" i="1"/>
  <c r="P416" i="1"/>
  <c r="N416" i="1"/>
  <c r="L416" i="1"/>
  <c r="J416" i="1"/>
  <c r="R411" i="1"/>
  <c r="P411" i="1"/>
  <c r="N411" i="1"/>
  <c r="L411" i="1"/>
  <c r="J411" i="1"/>
  <c r="R410" i="1"/>
  <c r="P410" i="1"/>
  <c r="N410" i="1"/>
  <c r="L410" i="1"/>
  <c r="J410" i="1"/>
  <c r="R409" i="1"/>
  <c r="P409" i="1"/>
  <c r="N409" i="1"/>
  <c r="L409" i="1"/>
  <c r="J409" i="1"/>
  <c r="R407" i="1"/>
  <c r="P407" i="1"/>
  <c r="N407" i="1"/>
  <c r="L407" i="1"/>
  <c r="J407" i="1"/>
  <c r="R404" i="1"/>
  <c r="P404" i="1"/>
  <c r="N404" i="1"/>
  <c r="L404" i="1"/>
  <c r="J404" i="1"/>
  <c r="R403" i="1"/>
  <c r="P403" i="1"/>
  <c r="N403" i="1"/>
  <c r="L403" i="1"/>
  <c r="J403" i="1"/>
  <c r="R402" i="1"/>
  <c r="P402" i="1"/>
  <c r="N402" i="1"/>
  <c r="L402" i="1"/>
  <c r="J402" i="1"/>
  <c r="R401" i="1"/>
  <c r="P401" i="1"/>
  <c r="N401" i="1"/>
  <c r="L401" i="1"/>
  <c r="J401" i="1"/>
  <c r="R398" i="1"/>
  <c r="P398" i="1"/>
  <c r="N398" i="1"/>
  <c r="L398" i="1"/>
  <c r="J398" i="1"/>
  <c r="R396" i="1"/>
  <c r="P396" i="1"/>
  <c r="N396" i="1"/>
  <c r="L396" i="1"/>
  <c r="J396" i="1"/>
  <c r="R395" i="1"/>
  <c r="P395" i="1"/>
  <c r="N395" i="1"/>
  <c r="L395" i="1"/>
  <c r="J395" i="1"/>
  <c r="R391" i="1"/>
  <c r="P391" i="1"/>
  <c r="N391" i="1"/>
  <c r="L391" i="1"/>
  <c r="J391" i="1"/>
  <c r="R389" i="1"/>
  <c r="P389" i="1"/>
  <c r="N389" i="1"/>
  <c r="L389" i="1"/>
  <c r="J389" i="1"/>
  <c r="R387" i="1"/>
  <c r="P387" i="1"/>
  <c r="N387" i="1"/>
  <c r="L387" i="1"/>
  <c r="J387" i="1"/>
  <c r="R384" i="1"/>
  <c r="P384" i="1"/>
  <c r="N384" i="1"/>
  <c r="L384" i="1"/>
  <c r="J384" i="1"/>
  <c r="R383" i="1"/>
  <c r="P383" i="1"/>
  <c r="N383" i="1"/>
  <c r="L383" i="1"/>
  <c r="J383" i="1"/>
  <c r="R382" i="1"/>
  <c r="P382" i="1"/>
  <c r="N382" i="1"/>
  <c r="L382" i="1"/>
  <c r="J382" i="1"/>
  <c r="R381" i="1"/>
  <c r="P381" i="1"/>
  <c r="N381" i="1"/>
  <c r="L381" i="1"/>
  <c r="J381" i="1"/>
  <c r="R378" i="1"/>
  <c r="P378" i="1"/>
  <c r="N378" i="1"/>
  <c r="L378" i="1"/>
  <c r="J378" i="1"/>
  <c r="R376" i="1"/>
  <c r="P376" i="1"/>
  <c r="N376" i="1"/>
  <c r="L376" i="1"/>
  <c r="J376" i="1"/>
  <c r="R369" i="1"/>
  <c r="P369" i="1"/>
  <c r="N369" i="1"/>
  <c r="L369" i="1"/>
  <c r="J369" i="1"/>
  <c r="R368" i="1"/>
  <c r="P368" i="1"/>
  <c r="N368" i="1"/>
  <c r="L368" i="1"/>
  <c r="J368" i="1"/>
  <c r="R365" i="1"/>
  <c r="P365" i="1"/>
  <c r="N365" i="1"/>
  <c r="L365" i="1"/>
  <c r="J365" i="1"/>
  <c r="R364" i="1"/>
  <c r="P364" i="1"/>
  <c r="N364" i="1"/>
  <c r="L364" i="1"/>
  <c r="J364" i="1"/>
  <c r="R359" i="1"/>
  <c r="P359" i="1"/>
  <c r="N359" i="1"/>
  <c r="L359" i="1"/>
  <c r="J359" i="1"/>
  <c r="R358" i="1"/>
  <c r="P358" i="1"/>
  <c r="N358" i="1"/>
  <c r="L358" i="1"/>
  <c r="J358" i="1"/>
  <c r="R357" i="1"/>
  <c r="P357" i="1"/>
  <c r="N357" i="1"/>
  <c r="L357" i="1"/>
  <c r="J357" i="1"/>
  <c r="R356" i="1"/>
  <c r="P356" i="1"/>
  <c r="N356" i="1"/>
  <c r="L356" i="1"/>
  <c r="J356" i="1"/>
  <c r="R355" i="1"/>
  <c r="P355" i="1"/>
  <c r="N355" i="1"/>
  <c r="L355" i="1"/>
  <c r="J355" i="1"/>
  <c r="R354" i="1"/>
  <c r="P354" i="1"/>
  <c r="N354" i="1"/>
  <c r="L354" i="1"/>
  <c r="R353" i="1"/>
  <c r="P353" i="1"/>
  <c r="N353" i="1"/>
  <c r="L353" i="1"/>
  <c r="J353" i="1"/>
  <c r="R348" i="1"/>
  <c r="P348" i="1"/>
  <c r="N348" i="1"/>
  <c r="L348" i="1"/>
  <c r="J348" i="1"/>
  <c r="R347" i="1"/>
  <c r="P347" i="1"/>
  <c r="N347" i="1"/>
  <c r="L347" i="1"/>
  <c r="J347" i="1"/>
  <c r="R345" i="1"/>
  <c r="P345" i="1"/>
  <c r="N345" i="1"/>
  <c r="L345" i="1"/>
  <c r="J345" i="1"/>
  <c r="R343" i="1"/>
  <c r="P343" i="1"/>
  <c r="N343" i="1"/>
  <c r="L343" i="1"/>
  <c r="J343" i="1"/>
  <c r="R342" i="1"/>
  <c r="P342" i="1"/>
  <c r="N342" i="1"/>
  <c r="L342" i="1"/>
  <c r="J342" i="1"/>
  <c r="R341" i="1"/>
  <c r="P341" i="1"/>
  <c r="N341" i="1"/>
  <c r="L341" i="1"/>
  <c r="J341" i="1"/>
  <c r="R335" i="1"/>
  <c r="P335" i="1"/>
  <c r="N335" i="1"/>
  <c r="L335" i="1"/>
  <c r="J335" i="1"/>
  <c r="R331" i="1"/>
  <c r="P331" i="1"/>
  <c r="N331" i="1"/>
  <c r="L331" i="1"/>
  <c r="J331" i="1"/>
  <c r="R328" i="1"/>
  <c r="P328" i="1"/>
  <c r="N328" i="1"/>
  <c r="L328" i="1"/>
  <c r="J328" i="1"/>
  <c r="R326" i="1"/>
  <c r="P326" i="1"/>
  <c r="N326" i="1"/>
  <c r="L326" i="1"/>
  <c r="J326" i="1"/>
  <c r="L324" i="1"/>
  <c r="J324" i="1"/>
  <c r="R322" i="1"/>
  <c r="P322" i="1"/>
  <c r="N322" i="1"/>
  <c r="L322" i="1"/>
  <c r="J322" i="1"/>
  <c r="R316" i="1"/>
  <c r="P316" i="1"/>
  <c r="N316" i="1"/>
  <c r="L316" i="1"/>
  <c r="J316" i="1"/>
  <c r="R315" i="1"/>
  <c r="P315" i="1"/>
  <c r="N315" i="1"/>
  <c r="L315" i="1"/>
  <c r="J315" i="1"/>
  <c r="R311" i="1"/>
  <c r="P311" i="1"/>
  <c r="N311" i="1"/>
  <c r="L311" i="1"/>
  <c r="J311" i="1"/>
  <c r="R310" i="1"/>
  <c r="P310" i="1"/>
  <c r="N310" i="1"/>
  <c r="L310" i="1"/>
  <c r="J310" i="1"/>
  <c r="R305" i="1"/>
  <c r="P305" i="1"/>
  <c r="N305" i="1"/>
  <c r="L305" i="1"/>
  <c r="J305" i="1"/>
  <c r="R304" i="1"/>
  <c r="P304" i="1"/>
  <c r="N304" i="1"/>
  <c r="L304" i="1"/>
  <c r="J304" i="1"/>
  <c r="R301" i="1"/>
  <c r="P301" i="1"/>
  <c r="N301" i="1"/>
  <c r="L301" i="1"/>
  <c r="J301" i="1"/>
  <c r="R300" i="1"/>
  <c r="P300" i="1"/>
  <c r="N300" i="1"/>
  <c r="L300" i="1"/>
  <c r="J300" i="1"/>
  <c r="R299" i="1"/>
  <c r="P299" i="1"/>
  <c r="N299" i="1"/>
  <c r="L299" i="1"/>
  <c r="J299" i="1"/>
  <c r="R298" i="1"/>
  <c r="P298" i="1"/>
  <c r="N298" i="1"/>
  <c r="L298" i="1"/>
  <c r="J298" i="1"/>
  <c r="R294" i="1"/>
  <c r="P294" i="1"/>
  <c r="N294" i="1"/>
  <c r="L294" i="1"/>
  <c r="J294" i="1"/>
  <c r="R292" i="1"/>
  <c r="P292" i="1"/>
  <c r="N292" i="1"/>
  <c r="L292" i="1"/>
  <c r="J292" i="1"/>
  <c r="R290" i="1"/>
  <c r="P290" i="1"/>
  <c r="N290" i="1"/>
  <c r="L290" i="1"/>
  <c r="J290" i="1"/>
  <c r="R288" i="1"/>
  <c r="P288" i="1"/>
  <c r="N288" i="1"/>
  <c r="L288" i="1"/>
  <c r="J288" i="1"/>
  <c r="R286" i="1"/>
  <c r="P286" i="1"/>
  <c r="N286" i="1"/>
  <c r="L286" i="1"/>
  <c r="J286" i="1"/>
  <c r="R283" i="1"/>
  <c r="P283" i="1"/>
  <c r="N283" i="1"/>
  <c r="L283" i="1"/>
  <c r="J283" i="1"/>
  <c r="R282" i="1"/>
  <c r="P282" i="1"/>
  <c r="N282" i="1"/>
  <c r="L282" i="1"/>
  <c r="J282" i="1"/>
  <c r="R281" i="1"/>
  <c r="P281" i="1"/>
  <c r="N281" i="1"/>
  <c r="L281" i="1"/>
  <c r="J281" i="1"/>
  <c r="R279" i="1"/>
  <c r="P279" i="1"/>
  <c r="N279" i="1"/>
  <c r="L279" i="1"/>
  <c r="J279" i="1"/>
  <c r="R277" i="1"/>
  <c r="P277" i="1"/>
  <c r="N277" i="1"/>
  <c r="L277" i="1"/>
  <c r="J277" i="1"/>
  <c r="R276" i="1"/>
  <c r="P276" i="1"/>
  <c r="N276" i="1"/>
  <c r="L276" i="1"/>
  <c r="J276" i="1"/>
  <c r="R273" i="1"/>
  <c r="P273" i="1"/>
  <c r="N273" i="1"/>
  <c r="L273" i="1"/>
  <c r="J273" i="1"/>
  <c r="R270" i="1"/>
  <c r="P270" i="1"/>
  <c r="N270" i="1"/>
  <c r="L270" i="1"/>
  <c r="J270" i="1"/>
  <c r="R269" i="1"/>
  <c r="P269" i="1"/>
  <c r="N269" i="1"/>
  <c r="L269" i="1"/>
  <c r="J269" i="1"/>
  <c r="R266" i="1"/>
  <c r="P266" i="1"/>
  <c r="N266" i="1"/>
  <c r="L266" i="1"/>
  <c r="J266" i="1"/>
  <c r="R265" i="1"/>
  <c r="P265" i="1"/>
  <c r="N265" i="1"/>
  <c r="L265" i="1"/>
  <c r="J265" i="1"/>
  <c r="R264" i="1"/>
  <c r="P264" i="1"/>
  <c r="N264" i="1"/>
  <c r="L264" i="1"/>
  <c r="J264" i="1"/>
  <c r="R263" i="1"/>
  <c r="P263" i="1"/>
  <c r="N263" i="1"/>
  <c r="L263" i="1"/>
  <c r="J263" i="1"/>
  <c r="R258" i="1"/>
  <c r="P258" i="1"/>
  <c r="N258" i="1"/>
  <c r="L258" i="1"/>
  <c r="J258" i="1"/>
  <c r="R257" i="1"/>
  <c r="P257" i="1"/>
  <c r="N257" i="1"/>
  <c r="L257" i="1"/>
  <c r="J257" i="1"/>
  <c r="R256" i="1"/>
  <c r="P256" i="1"/>
  <c r="N256" i="1"/>
  <c r="L256" i="1"/>
  <c r="J256" i="1"/>
  <c r="R255" i="1"/>
  <c r="P255" i="1"/>
  <c r="N255" i="1"/>
  <c r="L255" i="1"/>
  <c r="J255" i="1"/>
  <c r="R251" i="1"/>
  <c r="P251" i="1"/>
  <c r="N251" i="1"/>
  <c r="L251" i="1"/>
  <c r="J251" i="1"/>
  <c r="R250" i="1"/>
  <c r="P250" i="1"/>
  <c r="N250" i="1"/>
  <c r="L250" i="1"/>
  <c r="J250" i="1"/>
  <c r="R249" i="1"/>
  <c r="P249" i="1"/>
  <c r="N249" i="1"/>
  <c r="L249" i="1"/>
  <c r="J249" i="1"/>
  <c r="R247" i="1"/>
  <c r="P247" i="1"/>
  <c r="N247" i="1"/>
  <c r="L247" i="1"/>
  <c r="J247" i="1"/>
  <c r="R246" i="1"/>
  <c r="P246" i="1"/>
  <c r="N246" i="1"/>
  <c r="L246" i="1"/>
  <c r="J246" i="1"/>
  <c r="R245" i="1"/>
  <c r="P245" i="1"/>
  <c r="N245" i="1"/>
  <c r="L245" i="1"/>
  <c r="J245" i="1"/>
  <c r="R244" i="1"/>
  <c r="P244" i="1"/>
  <c r="N244" i="1"/>
  <c r="L244" i="1"/>
  <c r="J244" i="1"/>
  <c r="R241" i="1"/>
  <c r="P241" i="1"/>
  <c r="N241" i="1"/>
  <c r="L241" i="1"/>
  <c r="J241" i="1"/>
  <c r="R240" i="1"/>
  <c r="P240" i="1"/>
  <c r="N240" i="1"/>
  <c r="L240" i="1"/>
  <c r="J240" i="1"/>
  <c r="R238" i="1"/>
  <c r="P238" i="1"/>
  <c r="N238" i="1"/>
  <c r="L238" i="1"/>
  <c r="J238" i="1"/>
  <c r="R236" i="1"/>
  <c r="P236" i="1"/>
  <c r="N236" i="1"/>
  <c r="L236" i="1"/>
  <c r="J236" i="1"/>
  <c r="R235" i="1"/>
  <c r="P235" i="1"/>
  <c r="N235" i="1"/>
  <c r="L235" i="1"/>
  <c r="J235" i="1"/>
  <c r="R233" i="1"/>
  <c r="P233" i="1"/>
  <c r="N233" i="1"/>
  <c r="L233" i="1"/>
  <c r="J233" i="1"/>
  <c r="R232" i="1"/>
  <c r="P232" i="1"/>
  <c r="N232" i="1"/>
  <c r="L232" i="1"/>
  <c r="J232" i="1"/>
  <c r="R230" i="1"/>
  <c r="P230" i="1"/>
  <c r="N230" i="1"/>
  <c r="L230" i="1"/>
  <c r="J230" i="1"/>
  <c r="R229" i="1"/>
  <c r="P229" i="1"/>
  <c r="N229" i="1"/>
  <c r="L229" i="1"/>
  <c r="J229" i="1"/>
  <c r="R228" i="1"/>
  <c r="P228" i="1"/>
  <c r="N228" i="1"/>
  <c r="L228" i="1"/>
  <c r="J228" i="1"/>
  <c r="R227" i="1"/>
  <c r="P227" i="1"/>
  <c r="N227" i="1"/>
  <c r="L227" i="1"/>
  <c r="J227" i="1"/>
  <c r="R226" i="1"/>
  <c r="P226" i="1"/>
  <c r="N226" i="1"/>
  <c r="L226" i="1"/>
  <c r="J226" i="1"/>
  <c r="R222" i="1"/>
  <c r="P222" i="1"/>
  <c r="N222" i="1"/>
  <c r="L222" i="1"/>
  <c r="J222" i="1"/>
  <c r="R221" i="1"/>
  <c r="P221" i="1"/>
  <c r="N221" i="1"/>
  <c r="L221" i="1"/>
  <c r="J221" i="1"/>
  <c r="R220" i="1"/>
  <c r="P220" i="1"/>
  <c r="N220" i="1"/>
  <c r="L220" i="1"/>
  <c r="J220" i="1"/>
  <c r="R218" i="1"/>
  <c r="P218" i="1"/>
  <c r="N218" i="1"/>
  <c r="L218" i="1"/>
  <c r="J218" i="1"/>
  <c r="R217" i="1"/>
  <c r="P217" i="1"/>
  <c r="N217" i="1"/>
  <c r="L217" i="1"/>
  <c r="J217" i="1"/>
  <c r="R214" i="1"/>
  <c r="P214" i="1"/>
  <c r="N214" i="1"/>
  <c r="L214" i="1"/>
  <c r="J214" i="1"/>
  <c r="R212" i="1"/>
  <c r="P212" i="1"/>
  <c r="N212" i="1"/>
  <c r="L212" i="1"/>
  <c r="J212" i="1"/>
  <c r="R211" i="1"/>
  <c r="P211" i="1"/>
  <c r="N211" i="1"/>
  <c r="L211" i="1"/>
  <c r="J211" i="1"/>
  <c r="R209" i="1"/>
  <c r="P209" i="1"/>
  <c r="N209" i="1"/>
  <c r="L209" i="1"/>
  <c r="J209" i="1"/>
  <c r="R208" i="1"/>
  <c r="P208" i="1"/>
  <c r="N208" i="1"/>
  <c r="L208" i="1"/>
  <c r="J208" i="1"/>
  <c r="R207" i="1"/>
  <c r="P207" i="1"/>
  <c r="N207" i="1"/>
  <c r="L207" i="1"/>
  <c r="J207" i="1"/>
  <c r="R204" i="1"/>
  <c r="P204" i="1"/>
  <c r="N204" i="1"/>
  <c r="L204" i="1"/>
  <c r="J204" i="1"/>
  <c r="R203" i="1"/>
  <c r="P203" i="1"/>
  <c r="N203" i="1"/>
  <c r="L203" i="1"/>
  <c r="J203" i="1"/>
  <c r="R201" i="1"/>
  <c r="P201" i="1"/>
  <c r="N201" i="1"/>
  <c r="L201" i="1"/>
  <c r="J201" i="1"/>
  <c r="R200" i="1"/>
  <c r="P200" i="1"/>
  <c r="N200" i="1"/>
  <c r="L200" i="1"/>
  <c r="J200" i="1"/>
  <c r="R199" i="1"/>
  <c r="P199" i="1"/>
  <c r="N199" i="1"/>
  <c r="L199" i="1"/>
  <c r="J199" i="1"/>
  <c r="R197" i="1"/>
  <c r="P197" i="1"/>
  <c r="N197" i="1"/>
  <c r="L197" i="1"/>
  <c r="J197" i="1"/>
  <c r="R196" i="1"/>
  <c r="P196" i="1"/>
  <c r="N196" i="1"/>
  <c r="L196" i="1"/>
  <c r="J196" i="1"/>
  <c r="R194" i="1"/>
  <c r="P194" i="1"/>
  <c r="N194" i="1"/>
  <c r="L194" i="1"/>
  <c r="J194" i="1"/>
  <c r="R192" i="1"/>
  <c r="P192" i="1"/>
  <c r="N192" i="1"/>
  <c r="L192" i="1"/>
  <c r="J192" i="1"/>
  <c r="R191" i="1"/>
  <c r="P191" i="1"/>
  <c r="N191" i="1"/>
  <c r="L191" i="1"/>
  <c r="J191" i="1"/>
  <c r="R189" i="1"/>
  <c r="P189" i="1"/>
  <c r="N189" i="1"/>
  <c r="L189" i="1"/>
  <c r="J189" i="1"/>
  <c r="R188" i="1"/>
  <c r="P188" i="1"/>
  <c r="N188" i="1"/>
  <c r="L188" i="1"/>
  <c r="J188" i="1"/>
  <c r="R186" i="1"/>
  <c r="P186" i="1"/>
  <c r="N186" i="1"/>
  <c r="L186" i="1"/>
  <c r="J186" i="1"/>
  <c r="R184" i="1"/>
  <c r="P184" i="1"/>
  <c r="N184" i="1"/>
  <c r="L184" i="1"/>
  <c r="J184" i="1"/>
  <c r="R183" i="1"/>
  <c r="P183" i="1"/>
  <c r="N183" i="1"/>
  <c r="L183" i="1"/>
  <c r="J183" i="1"/>
  <c r="R181" i="1"/>
  <c r="P181" i="1"/>
  <c r="N181" i="1"/>
  <c r="L181" i="1"/>
  <c r="J181" i="1"/>
  <c r="R180" i="1"/>
  <c r="P180" i="1"/>
  <c r="N180" i="1"/>
  <c r="L180" i="1"/>
  <c r="J180" i="1"/>
  <c r="R177" i="1"/>
  <c r="P177" i="1"/>
  <c r="N177" i="1"/>
  <c r="L177" i="1"/>
  <c r="J177" i="1"/>
  <c r="R176" i="1"/>
  <c r="P176" i="1"/>
  <c r="N176" i="1"/>
  <c r="L176" i="1"/>
  <c r="J176" i="1"/>
  <c r="R173" i="1"/>
  <c r="P173" i="1"/>
  <c r="N173" i="1"/>
  <c r="L173" i="1"/>
  <c r="J173" i="1"/>
  <c r="R172" i="1"/>
  <c r="P172" i="1"/>
  <c r="N172" i="1"/>
  <c r="L172" i="1"/>
  <c r="J172" i="1"/>
  <c r="R170" i="1"/>
  <c r="P170" i="1"/>
  <c r="N170" i="1"/>
  <c r="L170" i="1"/>
  <c r="J170" i="1"/>
  <c r="R168" i="1"/>
  <c r="P168" i="1"/>
  <c r="N168" i="1"/>
  <c r="L168" i="1"/>
  <c r="J168" i="1"/>
  <c r="R167" i="1"/>
  <c r="P167" i="1"/>
  <c r="N167" i="1"/>
  <c r="L167" i="1"/>
  <c r="J167" i="1"/>
  <c r="R166" i="1"/>
  <c r="P166" i="1"/>
  <c r="N166" i="1"/>
  <c r="L166" i="1"/>
  <c r="J166" i="1"/>
  <c r="R165" i="1"/>
  <c r="P165" i="1"/>
  <c r="N165" i="1"/>
  <c r="L165" i="1"/>
  <c r="J165" i="1"/>
  <c r="R161" i="1"/>
  <c r="P161" i="1"/>
  <c r="N161" i="1"/>
  <c r="L161" i="1"/>
  <c r="J161" i="1"/>
  <c r="R159" i="1"/>
  <c r="P159" i="1"/>
  <c r="N159" i="1"/>
  <c r="L159" i="1"/>
  <c r="J159" i="1"/>
  <c r="R158" i="1"/>
  <c r="P158" i="1"/>
  <c r="N158" i="1"/>
  <c r="L158" i="1"/>
  <c r="J158" i="1"/>
  <c r="R154" i="1"/>
  <c r="P154" i="1"/>
  <c r="N154" i="1"/>
  <c r="L154" i="1"/>
  <c r="J154" i="1"/>
  <c r="R153" i="1"/>
  <c r="P153" i="1"/>
  <c r="N153" i="1"/>
  <c r="L153" i="1"/>
  <c r="J153" i="1"/>
  <c r="R148" i="1"/>
  <c r="P148" i="1"/>
  <c r="N148" i="1"/>
  <c r="L148" i="1"/>
  <c r="J148" i="1"/>
  <c r="R147" i="1"/>
  <c r="P147" i="1"/>
  <c r="N147" i="1"/>
  <c r="L147" i="1"/>
  <c r="J147" i="1"/>
  <c r="R146" i="1"/>
  <c r="P146" i="1"/>
  <c r="N146" i="1"/>
  <c r="L146" i="1"/>
  <c r="J146" i="1"/>
  <c r="R145" i="1"/>
  <c r="P145" i="1"/>
  <c r="N145" i="1"/>
  <c r="L145" i="1"/>
  <c r="J145" i="1"/>
  <c r="R144" i="1"/>
  <c r="P144" i="1"/>
  <c r="N144" i="1"/>
  <c r="L144" i="1"/>
  <c r="J144" i="1"/>
  <c r="R143" i="1"/>
  <c r="P143" i="1"/>
  <c r="N143" i="1"/>
  <c r="L143" i="1"/>
  <c r="J143" i="1"/>
  <c r="R141" i="1"/>
  <c r="P141" i="1"/>
  <c r="N141" i="1"/>
  <c r="L141" i="1"/>
  <c r="J141" i="1"/>
  <c r="R140" i="1"/>
  <c r="P140" i="1"/>
  <c r="N140" i="1"/>
  <c r="L140" i="1"/>
  <c r="J140" i="1"/>
  <c r="R139" i="1"/>
  <c r="P139" i="1"/>
  <c r="N139" i="1"/>
  <c r="L139" i="1"/>
  <c r="J139" i="1"/>
  <c r="R138" i="1"/>
  <c r="P138" i="1"/>
  <c r="N138" i="1"/>
  <c r="L138" i="1"/>
  <c r="J138" i="1"/>
  <c r="R136" i="1"/>
  <c r="P136" i="1"/>
  <c r="N136" i="1"/>
  <c r="L136" i="1"/>
  <c r="J136" i="1"/>
  <c r="R135" i="1"/>
  <c r="P135" i="1"/>
  <c r="N135" i="1"/>
  <c r="L135" i="1"/>
  <c r="J135" i="1"/>
  <c r="R134" i="1"/>
  <c r="P134" i="1"/>
  <c r="N134" i="1"/>
  <c r="L134" i="1"/>
  <c r="J134" i="1"/>
  <c r="R133" i="1"/>
  <c r="P133" i="1"/>
  <c r="N133" i="1"/>
  <c r="L133" i="1"/>
  <c r="J133" i="1"/>
  <c r="R130" i="1"/>
  <c r="P130" i="1"/>
  <c r="N130" i="1"/>
  <c r="L130" i="1"/>
  <c r="J130" i="1"/>
  <c r="R129" i="1"/>
  <c r="P129" i="1"/>
  <c r="N129" i="1"/>
  <c r="L129" i="1"/>
  <c r="J129" i="1"/>
  <c r="R128" i="1"/>
  <c r="P128" i="1"/>
  <c r="N128" i="1"/>
  <c r="L128" i="1"/>
  <c r="J128" i="1"/>
  <c r="R127" i="1"/>
  <c r="P127" i="1"/>
  <c r="N127" i="1"/>
  <c r="L127" i="1"/>
  <c r="J127" i="1"/>
  <c r="R126" i="1"/>
  <c r="P126" i="1"/>
  <c r="N126" i="1"/>
  <c r="L126" i="1"/>
  <c r="J126" i="1"/>
  <c r="R125" i="1"/>
  <c r="P125" i="1"/>
  <c r="N125" i="1"/>
  <c r="L125" i="1"/>
  <c r="J125" i="1"/>
  <c r="R124" i="1"/>
  <c r="P124" i="1"/>
  <c r="N124" i="1"/>
  <c r="L124" i="1"/>
  <c r="J124" i="1"/>
  <c r="R123" i="1"/>
  <c r="P123" i="1"/>
  <c r="N123" i="1"/>
  <c r="L123" i="1"/>
  <c r="J123" i="1"/>
  <c r="R122" i="1"/>
  <c r="P122" i="1"/>
  <c r="N122" i="1"/>
  <c r="L122" i="1"/>
  <c r="J122" i="1"/>
  <c r="R108" i="1"/>
  <c r="P108" i="1"/>
  <c r="N108" i="1"/>
  <c r="L108" i="1"/>
  <c r="J108" i="1"/>
  <c r="R107" i="1"/>
  <c r="P107" i="1"/>
  <c r="N107" i="1"/>
  <c r="L107" i="1"/>
  <c r="J107" i="1"/>
  <c r="R106" i="1"/>
  <c r="P106" i="1"/>
  <c r="N106" i="1"/>
  <c r="L106" i="1"/>
  <c r="J106" i="1"/>
  <c r="R105" i="1"/>
  <c r="P105" i="1"/>
  <c r="N105" i="1"/>
  <c r="L105" i="1"/>
  <c r="J105" i="1"/>
  <c r="R104" i="1"/>
  <c r="P104" i="1"/>
  <c r="N104" i="1"/>
  <c r="L104" i="1"/>
  <c r="J104" i="1"/>
  <c r="R103" i="1"/>
  <c r="P103" i="1"/>
  <c r="N103" i="1"/>
  <c r="L103" i="1"/>
  <c r="J103" i="1"/>
  <c r="R101" i="1"/>
  <c r="P101" i="1"/>
  <c r="N101" i="1"/>
  <c r="L101" i="1"/>
  <c r="J101" i="1"/>
  <c r="R100" i="1"/>
  <c r="P100" i="1"/>
  <c r="N100" i="1"/>
  <c r="L100" i="1"/>
  <c r="J100" i="1"/>
  <c r="R99" i="1"/>
  <c r="P99" i="1"/>
  <c r="N99" i="1"/>
  <c r="L99" i="1"/>
  <c r="J99" i="1"/>
  <c r="R98" i="1"/>
  <c r="P98" i="1"/>
  <c r="N98" i="1"/>
  <c r="L98" i="1"/>
  <c r="J98" i="1"/>
  <c r="R97" i="1"/>
  <c r="P97" i="1"/>
  <c r="N97" i="1"/>
  <c r="L97" i="1"/>
  <c r="J97" i="1"/>
  <c r="R96" i="1"/>
  <c r="P96" i="1"/>
  <c r="N96" i="1"/>
  <c r="L96" i="1"/>
  <c r="J96" i="1"/>
  <c r="R95" i="1"/>
  <c r="P95" i="1"/>
  <c r="N95" i="1"/>
  <c r="L95" i="1"/>
  <c r="J95" i="1"/>
  <c r="R94" i="1"/>
  <c r="P94" i="1"/>
  <c r="N94" i="1"/>
  <c r="L94" i="1"/>
  <c r="J94" i="1"/>
  <c r="R93" i="1"/>
  <c r="P93" i="1"/>
  <c r="N93" i="1"/>
  <c r="L93" i="1"/>
  <c r="J93" i="1"/>
  <c r="R91" i="1"/>
  <c r="P91" i="1"/>
  <c r="N91" i="1"/>
  <c r="L91" i="1"/>
  <c r="J91" i="1"/>
  <c r="R81" i="1"/>
  <c r="P81" i="1"/>
  <c r="N81" i="1"/>
  <c r="L81" i="1"/>
  <c r="J81" i="1"/>
  <c r="R78" i="1"/>
  <c r="P78" i="1"/>
  <c r="N78" i="1"/>
  <c r="L78" i="1"/>
  <c r="J78" i="1"/>
  <c r="R74" i="1"/>
  <c r="P74" i="1"/>
  <c r="N74" i="1"/>
  <c r="L74" i="1"/>
  <c r="J74" i="1"/>
  <c r="R70" i="1"/>
  <c r="P70" i="1"/>
  <c r="N70" i="1"/>
  <c r="L70" i="1"/>
  <c r="J70" i="1"/>
  <c r="R67" i="1"/>
  <c r="P67" i="1"/>
  <c r="N67" i="1"/>
  <c r="L67" i="1"/>
  <c r="J67" i="1"/>
  <c r="R66" i="1"/>
  <c r="P66" i="1"/>
  <c r="N66" i="1"/>
  <c r="L66" i="1"/>
  <c r="J66" i="1"/>
  <c r="R65" i="1"/>
  <c r="P65" i="1"/>
  <c r="N65" i="1"/>
  <c r="L65" i="1"/>
  <c r="J65" i="1"/>
  <c r="R64" i="1"/>
  <c r="P64" i="1"/>
  <c r="N64" i="1"/>
  <c r="L64" i="1"/>
  <c r="J64" i="1"/>
  <c r="R62" i="1"/>
  <c r="P62" i="1"/>
  <c r="N62" i="1"/>
  <c r="L62" i="1"/>
  <c r="J62" i="1"/>
  <c r="R61" i="1"/>
  <c r="P61" i="1"/>
  <c r="N61" i="1"/>
  <c r="L61" i="1"/>
  <c r="J61" i="1"/>
  <c r="R55" i="1"/>
  <c r="P55" i="1"/>
  <c r="N55" i="1"/>
  <c r="L55" i="1"/>
  <c r="J55" i="1"/>
  <c r="R52" i="1"/>
  <c r="P52" i="1"/>
  <c r="N52" i="1"/>
  <c r="L52" i="1"/>
  <c r="J52" i="1"/>
  <c r="R51" i="1"/>
  <c r="P51" i="1"/>
  <c r="N51" i="1"/>
  <c r="L51" i="1"/>
  <c r="J51" i="1"/>
  <c r="R50" i="1"/>
  <c r="P50" i="1"/>
  <c r="N50" i="1"/>
  <c r="L50" i="1"/>
  <c r="J50" i="1"/>
  <c r="R49" i="1"/>
  <c r="P49" i="1"/>
  <c r="N49" i="1"/>
  <c r="L49" i="1"/>
  <c r="J49" i="1"/>
  <c r="R44" i="1"/>
  <c r="P44" i="1"/>
  <c r="N44" i="1"/>
  <c r="L44" i="1"/>
  <c r="J44" i="1"/>
  <c r="R41" i="1"/>
  <c r="P41" i="1"/>
  <c r="N41" i="1"/>
  <c r="L41" i="1"/>
  <c r="J41" i="1"/>
  <c r="R39" i="1"/>
  <c r="P39" i="1"/>
  <c r="N39" i="1"/>
  <c r="L39" i="1"/>
  <c r="J39" i="1"/>
  <c r="R36" i="1"/>
  <c r="P36" i="1"/>
  <c r="N36" i="1"/>
  <c r="L36" i="1"/>
  <c r="J36" i="1"/>
  <c r="R35" i="1"/>
  <c r="P35" i="1"/>
  <c r="N35" i="1"/>
  <c r="L35" i="1"/>
  <c r="J35" i="1"/>
  <c r="R33" i="1"/>
  <c r="P33" i="1"/>
  <c r="N33" i="1"/>
  <c r="L33" i="1"/>
  <c r="J33" i="1"/>
  <c r="R32" i="1"/>
  <c r="P32" i="1"/>
  <c r="N32" i="1"/>
  <c r="L32" i="1"/>
  <c r="J32" i="1"/>
  <c r="R31" i="1"/>
  <c r="P31" i="1"/>
  <c r="N31" i="1"/>
  <c r="L31" i="1"/>
  <c r="J31" i="1"/>
  <c r="R30" i="1"/>
  <c r="P30" i="1"/>
  <c r="N30" i="1"/>
  <c r="L30" i="1"/>
  <c r="J30" i="1"/>
  <c r="R29" i="1"/>
  <c r="P29" i="1"/>
  <c r="N29" i="1"/>
  <c r="L29" i="1"/>
  <c r="J29" i="1"/>
  <c r="R28" i="1"/>
  <c r="P28" i="1"/>
  <c r="N28" i="1"/>
  <c r="L28" i="1"/>
  <c r="J28" i="1"/>
  <c r="R27" i="1"/>
  <c r="P27" i="1"/>
  <c r="N27" i="1"/>
  <c r="L27" i="1"/>
  <c r="J27" i="1"/>
  <c r="R26" i="1"/>
  <c r="P26" i="1"/>
  <c r="N26" i="1"/>
  <c r="L26" i="1"/>
  <c r="J26" i="1"/>
  <c r="R19" i="1"/>
  <c r="P19" i="1"/>
  <c r="N19" i="1"/>
  <c r="L19" i="1"/>
  <c r="J19" i="1"/>
  <c r="R14" i="1"/>
  <c r="P14" i="1"/>
  <c r="N14" i="1"/>
  <c r="L14" i="1"/>
  <c r="J14" i="1"/>
  <c r="R13" i="1"/>
  <c r="P13" i="1"/>
  <c r="N13" i="1"/>
  <c r="L13" i="1"/>
  <c r="J13" i="1"/>
  <c r="R12" i="1"/>
  <c r="P12" i="1"/>
  <c r="N12" i="1"/>
  <c r="L12" i="1"/>
  <c r="J12" i="1"/>
  <c r="R10" i="1"/>
  <c r="P10" i="1"/>
  <c r="N10" i="1"/>
  <c r="L10" i="1"/>
  <c r="J10" i="1"/>
  <c r="R692" i="3"/>
  <c r="P692" i="3"/>
  <c r="N692" i="3"/>
  <c r="L692" i="3"/>
  <c r="J692" i="3"/>
  <c r="R691" i="3"/>
  <c r="P691" i="3"/>
  <c r="N691" i="3"/>
  <c r="L691" i="3"/>
  <c r="J691" i="3"/>
  <c r="R690" i="3"/>
  <c r="P690" i="3"/>
  <c r="N690" i="3"/>
  <c r="L690" i="3"/>
  <c r="J690" i="3"/>
  <c r="R689" i="3"/>
  <c r="P689" i="3"/>
  <c r="N689" i="3"/>
  <c r="L689" i="3"/>
  <c r="J689" i="3"/>
  <c r="R688" i="3"/>
  <c r="P688" i="3"/>
  <c r="N688" i="3"/>
  <c r="L688" i="3"/>
  <c r="J688" i="3"/>
  <c r="R687" i="3"/>
  <c r="P687" i="3"/>
  <c r="N687" i="3"/>
  <c r="L687" i="3"/>
  <c r="J687" i="3"/>
  <c r="R686" i="3"/>
  <c r="P686" i="3"/>
  <c r="N686" i="3"/>
  <c r="L686" i="3"/>
  <c r="J686" i="3"/>
  <c r="R685" i="3"/>
  <c r="P685" i="3"/>
  <c r="N685" i="3"/>
  <c r="L685" i="3"/>
  <c r="J685" i="3"/>
  <c r="R684" i="3"/>
  <c r="P684" i="3"/>
  <c r="N684" i="3"/>
  <c r="L684" i="3"/>
  <c r="J684" i="3"/>
  <c r="R683" i="3"/>
  <c r="P683" i="3"/>
  <c r="N683" i="3"/>
  <c r="L683" i="3"/>
  <c r="J683" i="3"/>
  <c r="R682" i="3"/>
  <c r="P682" i="3"/>
  <c r="N682" i="3"/>
  <c r="L682" i="3"/>
  <c r="J682" i="3"/>
  <c r="R681" i="3"/>
  <c r="P681" i="3"/>
  <c r="N681" i="3"/>
  <c r="L681" i="3"/>
  <c r="J681" i="3"/>
  <c r="R680" i="3"/>
  <c r="P680" i="3"/>
  <c r="N680" i="3"/>
  <c r="L680" i="3"/>
  <c r="J680" i="3"/>
  <c r="R679" i="3"/>
  <c r="P679" i="3"/>
  <c r="N679" i="3"/>
  <c r="L679" i="3"/>
  <c r="J679" i="3"/>
  <c r="R678" i="3"/>
  <c r="P678" i="3"/>
  <c r="N678" i="3"/>
  <c r="L678" i="3"/>
  <c r="J678" i="3"/>
  <c r="R677" i="3"/>
  <c r="P677" i="3"/>
  <c r="N677" i="3"/>
  <c r="L677" i="3"/>
  <c r="J677" i="3"/>
  <c r="R676" i="3"/>
  <c r="P676" i="3"/>
  <c r="N676" i="3"/>
  <c r="L676" i="3"/>
  <c r="J676" i="3"/>
  <c r="R675" i="3"/>
  <c r="P675" i="3"/>
  <c r="N675" i="3"/>
  <c r="L675" i="3"/>
  <c r="J675" i="3"/>
  <c r="R674" i="3"/>
  <c r="P674" i="3"/>
  <c r="N674" i="3"/>
  <c r="L674" i="3"/>
  <c r="J674" i="3"/>
  <c r="R673" i="3"/>
  <c r="P673" i="3"/>
  <c r="N673" i="3"/>
  <c r="L673" i="3"/>
  <c r="J673" i="3"/>
  <c r="R672" i="3"/>
  <c r="P672" i="3"/>
  <c r="N672" i="3"/>
  <c r="L672" i="3"/>
  <c r="J672" i="3"/>
  <c r="R671" i="3"/>
  <c r="P671" i="3"/>
  <c r="N671" i="3"/>
  <c r="L671" i="3"/>
  <c r="J671" i="3"/>
  <c r="R670" i="3"/>
  <c r="P670" i="3"/>
  <c r="N670" i="3"/>
  <c r="L670" i="3"/>
  <c r="J670" i="3"/>
  <c r="R669" i="3"/>
  <c r="P669" i="3"/>
  <c r="N669" i="3"/>
  <c r="L669" i="3"/>
  <c r="J669" i="3"/>
  <c r="R668" i="3"/>
  <c r="P668" i="3"/>
  <c r="N668" i="3"/>
  <c r="L668" i="3"/>
  <c r="J668" i="3"/>
  <c r="R667" i="3"/>
  <c r="P667" i="3"/>
  <c r="N667" i="3"/>
  <c r="L667" i="3"/>
  <c r="J667" i="3"/>
  <c r="R666" i="3"/>
  <c r="P666" i="3"/>
  <c r="N666" i="3"/>
  <c r="L666" i="3"/>
  <c r="J666" i="3"/>
  <c r="R665" i="3"/>
  <c r="P665" i="3"/>
  <c r="N665" i="3"/>
  <c r="L665" i="3"/>
  <c r="J665" i="3"/>
  <c r="R664" i="3"/>
  <c r="P664" i="3"/>
  <c r="N664" i="3"/>
  <c r="L664" i="3"/>
  <c r="J664" i="3"/>
  <c r="R663" i="3"/>
  <c r="P663" i="3"/>
  <c r="N663" i="3"/>
  <c r="L663" i="3"/>
  <c r="J663" i="3"/>
  <c r="R662" i="3"/>
  <c r="P662" i="3"/>
  <c r="N662" i="3"/>
  <c r="L662" i="3"/>
  <c r="J662" i="3"/>
  <c r="R661" i="3"/>
  <c r="P661" i="3"/>
  <c r="N661" i="3"/>
  <c r="L661" i="3"/>
  <c r="J661" i="3"/>
  <c r="R660" i="3"/>
  <c r="P660" i="3"/>
  <c r="N660" i="3"/>
  <c r="L660" i="3"/>
  <c r="J660" i="3"/>
  <c r="R659" i="3"/>
  <c r="P659" i="3"/>
  <c r="N659" i="3"/>
  <c r="L659" i="3"/>
  <c r="J659" i="3"/>
  <c r="R658" i="3"/>
  <c r="P658" i="3"/>
  <c r="N658" i="3"/>
  <c r="L658" i="3"/>
  <c r="J658" i="3"/>
  <c r="R657" i="3"/>
  <c r="P657" i="3"/>
  <c r="N657" i="3"/>
  <c r="L657" i="3"/>
  <c r="J657" i="3"/>
  <c r="R656" i="3"/>
  <c r="P656" i="3"/>
  <c r="N656" i="3"/>
  <c r="L656" i="3"/>
  <c r="J656" i="3"/>
  <c r="R655" i="3"/>
  <c r="P655" i="3"/>
  <c r="N655" i="3"/>
  <c r="L655" i="3"/>
  <c r="J655" i="3"/>
  <c r="R654" i="3"/>
  <c r="P654" i="3"/>
  <c r="N654" i="3"/>
  <c r="L654" i="3"/>
  <c r="J654" i="3"/>
  <c r="R653" i="3"/>
  <c r="P653" i="3"/>
  <c r="N653" i="3"/>
  <c r="L653" i="3"/>
  <c r="J653" i="3"/>
  <c r="R652" i="3"/>
  <c r="P652" i="3"/>
  <c r="N652" i="3"/>
  <c r="L652" i="3"/>
  <c r="J652" i="3"/>
  <c r="R651" i="3"/>
  <c r="P651" i="3"/>
  <c r="N651" i="3"/>
  <c r="L651" i="3"/>
  <c r="J651" i="3"/>
  <c r="R650" i="3"/>
  <c r="P650" i="3"/>
  <c r="N650" i="3"/>
  <c r="L650" i="3"/>
  <c r="J650" i="3"/>
  <c r="R649" i="3"/>
  <c r="P649" i="3"/>
  <c r="N649" i="3"/>
  <c r="L649" i="3"/>
  <c r="J649" i="3"/>
  <c r="R648" i="3"/>
  <c r="P648" i="3"/>
  <c r="N648" i="3"/>
  <c r="L648" i="3"/>
  <c r="J648" i="3"/>
  <c r="R647" i="3"/>
  <c r="P647" i="3"/>
  <c r="N647" i="3"/>
  <c r="L647" i="3"/>
  <c r="J647" i="3"/>
  <c r="R646" i="3"/>
  <c r="P646" i="3"/>
  <c r="N646" i="3"/>
  <c r="L646" i="3"/>
  <c r="J646" i="3"/>
  <c r="R645" i="3"/>
  <c r="P645" i="3"/>
  <c r="N645" i="3"/>
  <c r="L645" i="3"/>
  <c r="J645" i="3"/>
  <c r="R644" i="3"/>
  <c r="P644" i="3"/>
  <c r="N644" i="3"/>
  <c r="L644" i="3"/>
  <c r="J644" i="3"/>
  <c r="R643" i="3"/>
  <c r="P643" i="3"/>
  <c r="N643" i="3"/>
  <c r="L643" i="3"/>
  <c r="J643" i="3"/>
  <c r="R642" i="3"/>
  <c r="P642" i="3"/>
  <c r="N642" i="3"/>
  <c r="L642" i="3"/>
  <c r="J642" i="3"/>
  <c r="R641" i="3"/>
  <c r="P641" i="3"/>
  <c r="N641" i="3"/>
  <c r="L641" i="3"/>
  <c r="J641" i="3"/>
  <c r="R640" i="3"/>
  <c r="P640" i="3"/>
  <c r="N640" i="3"/>
  <c r="L640" i="3"/>
  <c r="J640" i="3"/>
  <c r="R639" i="3"/>
  <c r="P639" i="3"/>
  <c r="N639" i="3"/>
  <c r="L639" i="3"/>
  <c r="J639" i="3"/>
  <c r="R638" i="3"/>
  <c r="P638" i="3"/>
  <c r="N638" i="3"/>
  <c r="L638" i="3"/>
  <c r="J638" i="3"/>
  <c r="R637" i="3"/>
  <c r="P637" i="3"/>
  <c r="N637" i="3"/>
  <c r="L637" i="3"/>
  <c r="J637" i="3"/>
  <c r="R636" i="3"/>
  <c r="P636" i="3"/>
  <c r="N636" i="3"/>
  <c r="L636" i="3"/>
  <c r="J636" i="3"/>
  <c r="R635" i="3"/>
  <c r="P635" i="3"/>
  <c r="N635" i="3"/>
  <c r="L635" i="3"/>
  <c r="J635" i="3"/>
  <c r="R634" i="3"/>
  <c r="P634" i="3"/>
  <c r="N634" i="3"/>
  <c r="L634" i="3"/>
  <c r="J634" i="3"/>
  <c r="R633" i="3"/>
  <c r="P633" i="3"/>
  <c r="N633" i="3"/>
  <c r="L633" i="3"/>
  <c r="J633" i="3"/>
  <c r="R632" i="3"/>
  <c r="P632" i="3"/>
  <c r="N632" i="3"/>
  <c r="L632" i="3"/>
  <c r="J632" i="3"/>
  <c r="R631" i="3"/>
  <c r="P631" i="3"/>
  <c r="N631" i="3"/>
  <c r="L631" i="3"/>
  <c r="J631" i="3"/>
  <c r="R630" i="3"/>
  <c r="P630" i="3"/>
  <c r="N630" i="3"/>
  <c r="L630" i="3"/>
  <c r="J630" i="3"/>
  <c r="R629" i="3"/>
  <c r="P629" i="3"/>
  <c r="N629" i="3"/>
  <c r="L629" i="3"/>
  <c r="J629" i="3"/>
  <c r="R628" i="3"/>
  <c r="P628" i="3"/>
  <c r="N628" i="3"/>
  <c r="L628" i="3"/>
  <c r="J628" i="3"/>
  <c r="R627" i="3"/>
  <c r="P627" i="3"/>
  <c r="N627" i="3"/>
  <c r="L627" i="3"/>
  <c r="J627" i="3"/>
  <c r="R626" i="3"/>
  <c r="P626" i="3"/>
  <c r="N626" i="3"/>
  <c r="L626" i="3"/>
  <c r="J626" i="3"/>
  <c r="R625" i="3"/>
  <c r="P625" i="3"/>
  <c r="N625" i="3"/>
  <c r="L625" i="3"/>
  <c r="J625" i="3"/>
  <c r="R624" i="3"/>
  <c r="P624" i="3"/>
  <c r="N624" i="3"/>
  <c r="L624" i="3"/>
  <c r="J624" i="3"/>
  <c r="R623" i="3"/>
  <c r="P623" i="3"/>
  <c r="N623" i="3"/>
  <c r="L623" i="3"/>
  <c r="J623" i="3"/>
  <c r="R622" i="3"/>
  <c r="P622" i="3"/>
  <c r="N622" i="3"/>
  <c r="L622" i="3"/>
  <c r="J622" i="3"/>
  <c r="R621" i="3"/>
  <c r="P621" i="3"/>
  <c r="N621" i="3"/>
  <c r="L621" i="3"/>
  <c r="J621" i="3"/>
  <c r="R620" i="3"/>
  <c r="P620" i="3"/>
  <c r="N620" i="3"/>
  <c r="L620" i="3"/>
  <c r="J620" i="3"/>
  <c r="R619" i="3"/>
  <c r="P619" i="3"/>
  <c r="N619" i="3"/>
  <c r="L619" i="3"/>
  <c r="J619" i="3"/>
  <c r="R618" i="3"/>
  <c r="P618" i="3"/>
  <c r="N618" i="3"/>
  <c r="L618" i="3"/>
  <c r="J618" i="3"/>
  <c r="R617" i="3"/>
  <c r="P617" i="3"/>
  <c r="N617" i="3"/>
  <c r="L617" i="3"/>
  <c r="J617" i="3"/>
  <c r="R616" i="3"/>
  <c r="P616" i="3"/>
  <c r="N616" i="3"/>
  <c r="L616" i="3"/>
  <c r="J616" i="3"/>
  <c r="R615" i="3"/>
  <c r="P615" i="3"/>
  <c r="N615" i="3"/>
  <c r="L615" i="3"/>
  <c r="J615" i="3"/>
  <c r="R614" i="3"/>
  <c r="P614" i="3"/>
  <c r="N614" i="3"/>
  <c r="L614" i="3"/>
  <c r="J614" i="3"/>
  <c r="R613" i="3"/>
  <c r="P613" i="3"/>
  <c r="N613" i="3"/>
  <c r="L613" i="3"/>
  <c r="J613" i="3"/>
  <c r="R612" i="3"/>
  <c r="P612" i="3"/>
  <c r="N612" i="3"/>
  <c r="L612" i="3"/>
  <c r="J612" i="3"/>
  <c r="R611" i="3"/>
  <c r="P611" i="3"/>
  <c r="N611" i="3"/>
  <c r="L611" i="3"/>
  <c r="J611" i="3"/>
  <c r="R610" i="3"/>
  <c r="P610" i="3"/>
  <c r="N610" i="3"/>
  <c r="L610" i="3"/>
  <c r="J610" i="3"/>
  <c r="R609" i="3"/>
  <c r="P609" i="3"/>
  <c r="N609" i="3"/>
  <c r="L609" i="3"/>
  <c r="J609" i="3"/>
  <c r="R608" i="3"/>
  <c r="P608" i="3"/>
  <c r="N608" i="3"/>
  <c r="L608" i="3"/>
  <c r="J608" i="3"/>
  <c r="R607" i="3"/>
  <c r="P607" i="3"/>
  <c r="N607" i="3"/>
  <c r="L607" i="3"/>
  <c r="J607" i="3"/>
  <c r="R606" i="3"/>
  <c r="P606" i="3"/>
  <c r="N606" i="3"/>
  <c r="L606" i="3"/>
  <c r="J606" i="3"/>
  <c r="R605" i="3"/>
  <c r="P605" i="3"/>
  <c r="N605" i="3"/>
  <c r="L605" i="3"/>
  <c r="J605" i="3"/>
  <c r="R604" i="3"/>
  <c r="P604" i="3"/>
  <c r="N604" i="3"/>
  <c r="L604" i="3"/>
  <c r="J604" i="3"/>
  <c r="R603" i="3"/>
  <c r="P603" i="3"/>
  <c r="N603" i="3"/>
  <c r="L603" i="3"/>
  <c r="J603" i="3"/>
  <c r="R602" i="3"/>
  <c r="P602" i="3"/>
  <c r="N602" i="3"/>
  <c r="L602" i="3"/>
  <c r="J602" i="3"/>
  <c r="R601" i="3"/>
  <c r="P601" i="3"/>
  <c r="N601" i="3"/>
  <c r="L601" i="3"/>
  <c r="J601" i="3"/>
  <c r="R600" i="3"/>
  <c r="P600" i="3"/>
  <c r="N600" i="3"/>
  <c r="L600" i="3"/>
  <c r="J600" i="3"/>
  <c r="R599" i="3"/>
  <c r="P599" i="3"/>
  <c r="N599" i="3"/>
  <c r="L599" i="3"/>
  <c r="J599" i="3"/>
  <c r="R598" i="3"/>
  <c r="P598" i="3"/>
  <c r="N598" i="3"/>
  <c r="L598" i="3"/>
  <c r="J598" i="3"/>
  <c r="R597" i="3"/>
  <c r="P597" i="3"/>
  <c r="N597" i="3"/>
  <c r="L597" i="3"/>
  <c r="J597" i="3"/>
  <c r="R596" i="3"/>
  <c r="P596" i="3"/>
  <c r="N596" i="3"/>
  <c r="L596" i="3"/>
  <c r="J596" i="3"/>
  <c r="R595" i="3"/>
  <c r="P595" i="3"/>
  <c r="N595" i="3"/>
  <c r="L595" i="3"/>
  <c r="J595" i="3"/>
  <c r="R594" i="3"/>
  <c r="P594" i="3"/>
  <c r="N594" i="3"/>
  <c r="L594" i="3"/>
  <c r="J594" i="3"/>
  <c r="R593" i="3"/>
  <c r="P593" i="3"/>
  <c r="N593" i="3"/>
  <c r="L593" i="3"/>
  <c r="J593" i="3"/>
  <c r="R592" i="3"/>
  <c r="P592" i="3"/>
  <c r="N592" i="3"/>
  <c r="L592" i="3"/>
  <c r="J592" i="3"/>
  <c r="R591" i="3"/>
  <c r="P591" i="3"/>
  <c r="N591" i="3"/>
  <c r="L591" i="3"/>
  <c r="J591" i="3"/>
  <c r="R590" i="3"/>
  <c r="P590" i="3"/>
  <c r="N590" i="3"/>
  <c r="L590" i="3"/>
  <c r="J590" i="3"/>
  <c r="R589" i="3"/>
  <c r="P589" i="3"/>
  <c r="N589" i="3"/>
  <c r="L589" i="3"/>
  <c r="J589" i="3"/>
  <c r="R588" i="3"/>
  <c r="P588" i="3"/>
  <c r="N588" i="3"/>
  <c r="L588" i="3"/>
  <c r="J588" i="3"/>
  <c r="R587" i="3"/>
  <c r="P587" i="3"/>
  <c r="N587" i="3"/>
  <c r="L587" i="3"/>
  <c r="J587" i="3"/>
  <c r="R586" i="3"/>
  <c r="P586" i="3"/>
  <c r="N586" i="3"/>
  <c r="L586" i="3"/>
  <c r="J586" i="3"/>
  <c r="R585" i="3"/>
  <c r="P585" i="3"/>
  <c r="N585" i="3"/>
  <c r="L585" i="3"/>
  <c r="J585" i="3"/>
  <c r="R584" i="3"/>
  <c r="P584" i="3"/>
  <c r="N584" i="3"/>
  <c r="L584" i="3"/>
  <c r="J584" i="3"/>
  <c r="R583" i="3"/>
  <c r="P583" i="3"/>
  <c r="N583" i="3"/>
  <c r="L583" i="3"/>
  <c r="J583" i="3"/>
  <c r="R582" i="3"/>
  <c r="P582" i="3"/>
  <c r="N582" i="3"/>
  <c r="L582" i="3"/>
  <c r="J582" i="3"/>
  <c r="R581" i="3"/>
  <c r="P581" i="3"/>
  <c r="N581" i="3"/>
  <c r="L581" i="3"/>
  <c r="J581" i="3"/>
  <c r="R580" i="3"/>
  <c r="P580" i="3"/>
  <c r="N580" i="3"/>
  <c r="L580" i="3"/>
  <c r="J580" i="3"/>
  <c r="R579" i="3"/>
  <c r="P579" i="3"/>
  <c r="N579" i="3"/>
  <c r="L579" i="3"/>
  <c r="J579" i="3"/>
  <c r="R578" i="3"/>
  <c r="P578" i="3"/>
  <c r="N578" i="3"/>
  <c r="L578" i="3"/>
  <c r="J578" i="3"/>
  <c r="R577" i="3"/>
  <c r="P577" i="3"/>
  <c r="N577" i="3"/>
  <c r="L577" i="3"/>
  <c r="J577" i="3"/>
  <c r="R576" i="3"/>
  <c r="P576" i="3"/>
  <c r="N576" i="3"/>
  <c r="L576" i="3"/>
  <c r="J576" i="3"/>
  <c r="R575" i="3"/>
  <c r="P575" i="3"/>
  <c r="N575" i="3"/>
  <c r="L575" i="3"/>
  <c r="J575" i="3"/>
  <c r="R574" i="3"/>
  <c r="P574" i="3"/>
  <c r="N574" i="3"/>
  <c r="L574" i="3"/>
  <c r="J574" i="3"/>
  <c r="R573" i="3"/>
  <c r="P573" i="3"/>
  <c r="N573" i="3"/>
  <c r="L573" i="3"/>
  <c r="J573" i="3"/>
  <c r="R572" i="3"/>
  <c r="P572" i="3"/>
  <c r="N572" i="3"/>
  <c r="L572" i="3"/>
  <c r="J572" i="3"/>
  <c r="R571" i="3"/>
  <c r="P571" i="3"/>
  <c r="N571" i="3"/>
  <c r="L571" i="3"/>
  <c r="J571" i="3"/>
  <c r="R570" i="3"/>
  <c r="P570" i="3"/>
  <c r="N570" i="3"/>
  <c r="L570" i="3"/>
  <c r="J570" i="3"/>
  <c r="R569" i="3"/>
  <c r="P569" i="3"/>
  <c r="N569" i="3"/>
  <c r="L569" i="3"/>
  <c r="J569" i="3"/>
  <c r="R568" i="3"/>
  <c r="P568" i="3"/>
  <c r="N568" i="3"/>
  <c r="L568" i="3"/>
  <c r="J568" i="3"/>
  <c r="R567" i="3"/>
  <c r="P567" i="3"/>
  <c r="N567" i="3"/>
  <c r="L567" i="3"/>
  <c r="J567" i="3"/>
  <c r="R566" i="3"/>
  <c r="P566" i="3"/>
  <c r="N566" i="3"/>
  <c r="L566" i="3"/>
  <c r="J566" i="3"/>
  <c r="R565" i="3"/>
  <c r="P565" i="3"/>
  <c r="N565" i="3"/>
  <c r="L565" i="3"/>
  <c r="J565" i="3"/>
  <c r="R564" i="3"/>
  <c r="P564" i="3"/>
  <c r="N564" i="3"/>
  <c r="L564" i="3"/>
  <c r="J564" i="3"/>
  <c r="R563" i="3"/>
  <c r="P563" i="3"/>
  <c r="N563" i="3"/>
  <c r="L563" i="3"/>
  <c r="J563" i="3"/>
  <c r="R562" i="3"/>
  <c r="P562" i="3"/>
  <c r="N562" i="3"/>
  <c r="L562" i="3"/>
  <c r="J562" i="3"/>
  <c r="R561" i="3"/>
  <c r="P561" i="3"/>
  <c r="N561" i="3"/>
  <c r="L561" i="3"/>
  <c r="J561" i="3"/>
  <c r="R560" i="3"/>
  <c r="P560" i="3"/>
  <c r="N560" i="3"/>
  <c r="L560" i="3"/>
  <c r="J560" i="3"/>
  <c r="R559" i="3"/>
  <c r="P559" i="3"/>
  <c r="N559" i="3"/>
  <c r="L559" i="3"/>
  <c r="J559" i="3"/>
  <c r="R558" i="3"/>
  <c r="P558" i="3"/>
  <c r="N558" i="3"/>
  <c r="L558" i="3"/>
  <c r="J558" i="3"/>
  <c r="R557" i="3"/>
  <c r="P557" i="3"/>
  <c r="N557" i="3"/>
  <c r="L557" i="3"/>
  <c r="J557" i="3"/>
  <c r="R556" i="3"/>
  <c r="P556" i="3"/>
  <c r="N556" i="3"/>
  <c r="L556" i="3"/>
  <c r="J556" i="3"/>
  <c r="R555" i="3"/>
  <c r="P555" i="3"/>
  <c r="N555" i="3"/>
  <c r="L555" i="3"/>
  <c r="J555" i="3"/>
  <c r="R554" i="3"/>
  <c r="P554" i="3"/>
  <c r="N554" i="3"/>
  <c r="L554" i="3"/>
  <c r="J554" i="3"/>
  <c r="R553" i="3"/>
  <c r="P553" i="3"/>
  <c r="N553" i="3"/>
  <c r="L553" i="3"/>
  <c r="J553" i="3"/>
  <c r="R552" i="3"/>
  <c r="P552" i="3"/>
  <c r="N552" i="3"/>
  <c r="L552" i="3"/>
  <c r="J552" i="3"/>
  <c r="R551" i="3"/>
  <c r="P551" i="3"/>
  <c r="N551" i="3"/>
  <c r="L551" i="3"/>
  <c r="J551" i="3"/>
  <c r="R550" i="3"/>
  <c r="P550" i="3"/>
  <c r="N550" i="3"/>
  <c r="L550" i="3"/>
  <c r="J550" i="3"/>
  <c r="R549" i="3"/>
  <c r="P549" i="3"/>
  <c r="N549" i="3"/>
  <c r="L549" i="3"/>
  <c r="J549" i="3"/>
  <c r="R548" i="3"/>
  <c r="P548" i="3"/>
  <c r="N548" i="3"/>
  <c r="L548" i="3"/>
  <c r="J548" i="3"/>
  <c r="R547" i="3"/>
  <c r="P547" i="3"/>
  <c r="N547" i="3"/>
  <c r="L547" i="3"/>
  <c r="J547" i="3"/>
  <c r="R546" i="3"/>
  <c r="P546" i="3"/>
  <c r="N546" i="3"/>
  <c r="L546" i="3"/>
  <c r="J546" i="3"/>
  <c r="R545" i="3"/>
  <c r="P545" i="3"/>
  <c r="N545" i="3"/>
  <c r="L545" i="3"/>
  <c r="J545" i="3"/>
  <c r="R544" i="3"/>
  <c r="P544" i="3"/>
  <c r="N544" i="3"/>
  <c r="L544" i="3"/>
  <c r="J544" i="3"/>
  <c r="R543" i="3"/>
  <c r="P543" i="3"/>
  <c r="N543" i="3"/>
  <c r="L543" i="3"/>
  <c r="J543" i="3"/>
  <c r="R542" i="3"/>
  <c r="P542" i="3"/>
  <c r="N542" i="3"/>
  <c r="L542" i="3"/>
  <c r="J542" i="3"/>
  <c r="R541" i="3"/>
  <c r="P541" i="3"/>
  <c r="N541" i="3"/>
  <c r="L541" i="3"/>
  <c r="J541" i="3"/>
  <c r="R540" i="3"/>
  <c r="P540" i="3"/>
  <c r="N540" i="3"/>
  <c r="L540" i="3"/>
  <c r="J540" i="3"/>
  <c r="R539" i="3"/>
  <c r="P539" i="3"/>
  <c r="N539" i="3"/>
  <c r="L539" i="3"/>
  <c r="J539" i="3"/>
  <c r="R538" i="3"/>
  <c r="P538" i="3"/>
  <c r="N538" i="3"/>
  <c r="L538" i="3"/>
  <c r="J538" i="3"/>
  <c r="R537" i="3"/>
  <c r="P537" i="3"/>
  <c r="N537" i="3"/>
  <c r="L537" i="3"/>
  <c r="J537" i="3"/>
  <c r="R536" i="3"/>
  <c r="P536" i="3"/>
  <c r="N536" i="3"/>
  <c r="L536" i="3"/>
  <c r="J536" i="3"/>
  <c r="R535" i="3"/>
  <c r="P535" i="3"/>
  <c r="N535" i="3"/>
  <c r="L535" i="3"/>
  <c r="J535" i="3"/>
  <c r="R534" i="3"/>
  <c r="P534" i="3"/>
  <c r="N534" i="3"/>
  <c r="L534" i="3"/>
  <c r="J534" i="3"/>
  <c r="R533" i="3"/>
  <c r="P533" i="3"/>
  <c r="N533" i="3"/>
  <c r="L533" i="3"/>
  <c r="J533" i="3"/>
  <c r="R532" i="3"/>
  <c r="P532" i="3"/>
  <c r="N532" i="3"/>
  <c r="L532" i="3"/>
  <c r="J532" i="3"/>
  <c r="R531" i="3"/>
  <c r="P531" i="3"/>
  <c r="N531" i="3"/>
  <c r="L531" i="3"/>
  <c r="J531" i="3"/>
  <c r="R530" i="3"/>
  <c r="P530" i="3"/>
  <c r="N530" i="3"/>
  <c r="L530" i="3"/>
  <c r="J530" i="3"/>
  <c r="R529" i="3"/>
  <c r="P529" i="3"/>
  <c r="N529" i="3"/>
  <c r="L529" i="3"/>
  <c r="J529" i="3"/>
  <c r="R528" i="3"/>
  <c r="P528" i="3"/>
  <c r="N528" i="3"/>
  <c r="L528" i="3"/>
  <c r="J528" i="3"/>
  <c r="R527" i="3"/>
  <c r="P527" i="3"/>
  <c r="N527" i="3"/>
  <c r="L527" i="3"/>
  <c r="J527" i="3"/>
  <c r="R526" i="3"/>
  <c r="P526" i="3"/>
  <c r="N526" i="3"/>
  <c r="L526" i="3"/>
  <c r="J526" i="3"/>
  <c r="R525" i="3"/>
  <c r="P525" i="3"/>
  <c r="N525" i="3"/>
  <c r="L525" i="3"/>
  <c r="J525" i="3"/>
  <c r="R524" i="3"/>
  <c r="P524" i="3"/>
  <c r="N524" i="3"/>
  <c r="L524" i="3"/>
  <c r="J524" i="3"/>
  <c r="R523" i="3"/>
  <c r="P523" i="3"/>
  <c r="N523" i="3"/>
  <c r="L523" i="3"/>
  <c r="J523" i="3"/>
  <c r="R522" i="3"/>
  <c r="P522" i="3"/>
  <c r="N522" i="3"/>
  <c r="L522" i="3"/>
  <c r="J522" i="3"/>
  <c r="R521" i="3"/>
  <c r="P521" i="3"/>
  <c r="N521" i="3"/>
  <c r="L521" i="3"/>
  <c r="J521" i="3"/>
  <c r="R520" i="3"/>
  <c r="P520" i="3"/>
  <c r="N520" i="3"/>
  <c r="L520" i="3"/>
  <c r="J520" i="3"/>
  <c r="R519" i="3"/>
  <c r="P519" i="3"/>
  <c r="N519" i="3"/>
  <c r="L519" i="3"/>
  <c r="J519" i="3"/>
  <c r="R518" i="3"/>
  <c r="P518" i="3"/>
  <c r="N518" i="3"/>
  <c r="L518" i="3"/>
  <c r="J518" i="3"/>
  <c r="R517" i="3"/>
  <c r="P517" i="3"/>
  <c r="N517" i="3"/>
  <c r="L517" i="3"/>
  <c r="J517" i="3"/>
  <c r="R516" i="3"/>
  <c r="P516" i="3"/>
  <c r="N516" i="3"/>
  <c r="L516" i="3"/>
  <c r="J516" i="3"/>
  <c r="R515" i="3"/>
  <c r="P515" i="3"/>
  <c r="N515" i="3"/>
  <c r="L515" i="3"/>
  <c r="J515" i="3"/>
  <c r="R514" i="3"/>
  <c r="P514" i="3"/>
  <c r="N514" i="3"/>
  <c r="L514" i="3"/>
  <c r="J514" i="3"/>
  <c r="R513" i="3"/>
  <c r="P513" i="3"/>
  <c r="N513" i="3"/>
  <c r="L513" i="3"/>
  <c r="J513" i="3"/>
  <c r="R512" i="3"/>
  <c r="P512" i="3"/>
  <c r="N512" i="3"/>
  <c r="L512" i="3"/>
  <c r="J512" i="3"/>
  <c r="R511" i="3"/>
  <c r="P511" i="3"/>
  <c r="N511" i="3"/>
  <c r="L511" i="3"/>
  <c r="J511" i="3"/>
  <c r="R510" i="3"/>
  <c r="P510" i="3"/>
  <c r="N510" i="3"/>
  <c r="L510" i="3"/>
  <c r="J510" i="3"/>
  <c r="R509" i="3"/>
  <c r="P509" i="3"/>
  <c r="N509" i="3"/>
  <c r="L509" i="3"/>
  <c r="J509" i="3"/>
  <c r="R508" i="3"/>
  <c r="P508" i="3"/>
  <c r="N508" i="3"/>
  <c r="L508" i="3"/>
  <c r="J508" i="3"/>
  <c r="R507" i="3"/>
  <c r="P507" i="3"/>
  <c r="N507" i="3"/>
  <c r="L507" i="3"/>
  <c r="J507" i="3"/>
  <c r="R506" i="3"/>
  <c r="P506" i="3"/>
  <c r="N506" i="3"/>
  <c r="L506" i="3"/>
  <c r="J506" i="3"/>
  <c r="R505" i="3"/>
  <c r="P505" i="3"/>
  <c r="N505" i="3"/>
  <c r="L505" i="3"/>
  <c r="J505" i="3"/>
  <c r="R504" i="3"/>
  <c r="P504" i="3"/>
  <c r="N504" i="3"/>
  <c r="L504" i="3"/>
  <c r="J504" i="3"/>
  <c r="R503" i="3"/>
  <c r="P503" i="3"/>
  <c r="N503" i="3"/>
  <c r="L503" i="3"/>
  <c r="J503" i="3"/>
  <c r="R502" i="3"/>
  <c r="P502" i="3"/>
  <c r="N502" i="3"/>
  <c r="L502" i="3"/>
  <c r="J502" i="3"/>
  <c r="R501" i="3"/>
  <c r="P501" i="3"/>
  <c r="N501" i="3"/>
  <c r="L501" i="3"/>
  <c r="J501" i="3"/>
  <c r="R500" i="3"/>
  <c r="P500" i="3"/>
  <c r="N500" i="3"/>
  <c r="L500" i="3"/>
  <c r="J500" i="3"/>
  <c r="R499" i="3"/>
  <c r="P499" i="3"/>
  <c r="N499" i="3"/>
  <c r="L499" i="3"/>
  <c r="J499" i="3"/>
  <c r="R498" i="3"/>
  <c r="P498" i="3"/>
  <c r="N498" i="3"/>
  <c r="L498" i="3"/>
  <c r="J498" i="3"/>
  <c r="R497" i="3"/>
  <c r="P497" i="3"/>
  <c r="N497" i="3"/>
  <c r="L497" i="3"/>
  <c r="J497" i="3"/>
  <c r="R496" i="3"/>
  <c r="P496" i="3"/>
  <c r="N496" i="3"/>
  <c r="L496" i="3"/>
  <c r="J496" i="3"/>
  <c r="R495" i="3"/>
  <c r="P495" i="3"/>
  <c r="N495" i="3"/>
  <c r="L495" i="3"/>
  <c r="J495" i="3"/>
  <c r="R494" i="3"/>
  <c r="P494" i="3"/>
  <c r="N494" i="3"/>
  <c r="L494" i="3"/>
  <c r="J494" i="3"/>
  <c r="R493" i="3"/>
  <c r="P493" i="3"/>
  <c r="N493" i="3"/>
  <c r="L493" i="3"/>
  <c r="J493" i="3"/>
  <c r="R492" i="3"/>
  <c r="P492" i="3"/>
  <c r="N492" i="3"/>
  <c r="L492" i="3"/>
  <c r="J492" i="3"/>
  <c r="R491" i="3"/>
  <c r="P491" i="3"/>
  <c r="N491" i="3"/>
  <c r="L491" i="3"/>
  <c r="J491" i="3"/>
  <c r="R490" i="3"/>
  <c r="P490" i="3"/>
  <c r="N490" i="3"/>
  <c r="L490" i="3"/>
  <c r="J490" i="3"/>
  <c r="R489" i="3"/>
  <c r="P489" i="3"/>
  <c r="N489" i="3"/>
  <c r="L489" i="3"/>
  <c r="J489" i="3"/>
  <c r="R488" i="3"/>
  <c r="P488" i="3"/>
  <c r="N488" i="3"/>
  <c r="L488" i="3"/>
  <c r="J488" i="3"/>
  <c r="R487" i="3"/>
  <c r="P487" i="3"/>
  <c r="N487" i="3"/>
  <c r="L487" i="3"/>
  <c r="J487" i="3"/>
  <c r="R486" i="3"/>
  <c r="P486" i="3"/>
  <c r="N486" i="3"/>
  <c r="L486" i="3"/>
  <c r="J486" i="3"/>
  <c r="R485" i="3"/>
  <c r="P485" i="3"/>
  <c r="N485" i="3"/>
  <c r="L485" i="3"/>
  <c r="J485" i="3"/>
  <c r="R484" i="3"/>
  <c r="P484" i="3"/>
  <c r="N484" i="3"/>
  <c r="L484" i="3"/>
  <c r="J484" i="3"/>
  <c r="R483" i="3"/>
  <c r="P483" i="3"/>
  <c r="N483" i="3"/>
  <c r="L483" i="3"/>
  <c r="J483" i="3"/>
  <c r="R482" i="3"/>
  <c r="P482" i="3"/>
  <c r="N482" i="3"/>
  <c r="L482" i="3"/>
  <c r="J482" i="3"/>
  <c r="R481" i="3"/>
  <c r="P481" i="3"/>
  <c r="N481" i="3"/>
  <c r="L481" i="3"/>
  <c r="J481" i="3"/>
  <c r="R480" i="3"/>
  <c r="P480" i="3"/>
  <c r="N480" i="3"/>
  <c r="L480" i="3"/>
  <c r="J480" i="3"/>
  <c r="R479" i="3"/>
  <c r="P479" i="3"/>
  <c r="N479" i="3"/>
  <c r="L479" i="3"/>
  <c r="J479" i="3"/>
  <c r="R478" i="3"/>
  <c r="P478" i="3"/>
  <c r="N478" i="3"/>
  <c r="L478" i="3"/>
  <c r="J478" i="3"/>
  <c r="R477" i="3"/>
  <c r="P477" i="3"/>
  <c r="N477" i="3"/>
  <c r="L477" i="3"/>
  <c r="J477" i="3"/>
  <c r="R476" i="3"/>
  <c r="P476" i="3"/>
  <c r="N476" i="3"/>
  <c r="L476" i="3"/>
  <c r="J476" i="3"/>
  <c r="R475" i="3"/>
  <c r="P475" i="3"/>
  <c r="N475" i="3"/>
  <c r="L475" i="3"/>
  <c r="J475" i="3"/>
  <c r="R474" i="3"/>
  <c r="P474" i="3"/>
  <c r="N474" i="3"/>
  <c r="L474" i="3"/>
  <c r="J474" i="3"/>
  <c r="R473" i="3"/>
  <c r="P473" i="3"/>
  <c r="N473" i="3"/>
  <c r="L473" i="3"/>
  <c r="J473" i="3"/>
  <c r="R472" i="3"/>
  <c r="P472" i="3"/>
  <c r="N472" i="3"/>
  <c r="L472" i="3"/>
  <c r="J472" i="3"/>
  <c r="R471" i="3"/>
  <c r="P471" i="3"/>
  <c r="N471" i="3"/>
  <c r="L471" i="3"/>
  <c r="J471" i="3"/>
  <c r="R470" i="3"/>
  <c r="P470" i="3"/>
  <c r="N470" i="3"/>
  <c r="L470" i="3"/>
  <c r="J470" i="3"/>
  <c r="R461" i="3"/>
  <c r="P461" i="3"/>
  <c r="N461" i="3"/>
  <c r="L461" i="3"/>
  <c r="J461" i="3"/>
  <c r="R460" i="3"/>
  <c r="P460" i="3"/>
  <c r="N460" i="3"/>
  <c r="L460" i="3"/>
  <c r="J460" i="3"/>
  <c r="R459" i="3"/>
  <c r="P459" i="3"/>
  <c r="N459" i="3"/>
  <c r="L459" i="3"/>
  <c r="J459" i="3"/>
  <c r="R458" i="3"/>
  <c r="P458" i="3"/>
  <c r="N458" i="3"/>
  <c r="L458" i="3"/>
  <c r="J458" i="3"/>
  <c r="R457" i="3"/>
  <c r="P457" i="3"/>
  <c r="N457" i="3"/>
  <c r="L457" i="3"/>
  <c r="J457" i="3"/>
  <c r="R456" i="3"/>
  <c r="P456" i="3"/>
  <c r="N456" i="3"/>
  <c r="L456" i="3"/>
  <c r="J456" i="3"/>
  <c r="R455" i="3"/>
  <c r="P455" i="3"/>
  <c r="N455" i="3"/>
  <c r="L455" i="3"/>
  <c r="J455" i="3"/>
  <c r="R454" i="3"/>
  <c r="P454" i="3"/>
  <c r="N454" i="3"/>
  <c r="L454" i="3"/>
  <c r="J454" i="3"/>
  <c r="R469" i="3"/>
  <c r="P469" i="3"/>
  <c r="N469" i="3"/>
  <c r="L469" i="3"/>
  <c r="J469" i="3"/>
  <c r="R468" i="3"/>
  <c r="P468" i="3"/>
  <c r="N468" i="3"/>
  <c r="L468" i="3"/>
  <c r="J468" i="3"/>
  <c r="R453" i="3"/>
  <c r="P453" i="3"/>
  <c r="N453" i="3"/>
  <c r="L453" i="3"/>
  <c r="J453" i="3"/>
  <c r="R452" i="3"/>
  <c r="P452" i="3"/>
  <c r="N452" i="3"/>
  <c r="L452" i="3"/>
  <c r="J452" i="3"/>
  <c r="R451" i="3"/>
  <c r="P451" i="3"/>
  <c r="N451" i="3"/>
  <c r="L451" i="3"/>
  <c r="J451" i="3"/>
  <c r="R450" i="3"/>
  <c r="P450" i="3"/>
  <c r="N450" i="3"/>
  <c r="L450" i="3"/>
  <c r="J450" i="3"/>
  <c r="R449" i="3"/>
  <c r="P449" i="3"/>
  <c r="N449" i="3"/>
  <c r="L449" i="3"/>
  <c r="J449" i="3"/>
  <c r="R448" i="3"/>
  <c r="P448" i="3"/>
  <c r="N448" i="3"/>
  <c r="L448" i="3"/>
  <c r="J448" i="3"/>
  <c r="R467" i="3"/>
  <c r="P467" i="3"/>
  <c r="N467" i="3"/>
  <c r="L467" i="3"/>
  <c r="J467" i="3"/>
  <c r="R466" i="3"/>
  <c r="P466" i="3"/>
  <c r="N466" i="3"/>
  <c r="L466" i="3"/>
  <c r="J466" i="3"/>
  <c r="R465" i="3"/>
  <c r="P465" i="3"/>
  <c r="N465" i="3"/>
  <c r="L465" i="3"/>
  <c r="J465" i="3"/>
  <c r="R464" i="3"/>
  <c r="P464" i="3"/>
  <c r="N464" i="3"/>
  <c r="L464" i="3"/>
  <c r="J464" i="3"/>
  <c r="R447" i="3"/>
  <c r="P447" i="3"/>
  <c r="N447" i="3"/>
  <c r="L447" i="3"/>
  <c r="J447" i="3"/>
  <c r="R463" i="3"/>
  <c r="P463" i="3"/>
  <c r="N463" i="3"/>
  <c r="L463" i="3"/>
  <c r="J463" i="3"/>
  <c r="R462" i="3"/>
  <c r="P462" i="3"/>
  <c r="N462" i="3"/>
  <c r="L462" i="3"/>
  <c r="J462" i="3"/>
  <c r="R446" i="3"/>
  <c r="P446" i="3"/>
  <c r="N446" i="3"/>
  <c r="L446" i="3"/>
  <c r="J446" i="3"/>
  <c r="R445" i="3"/>
  <c r="P445" i="3"/>
  <c r="N445" i="3"/>
  <c r="L445" i="3"/>
  <c r="J445" i="3"/>
  <c r="R444" i="3"/>
  <c r="P444" i="3"/>
  <c r="N444" i="3"/>
  <c r="L444" i="3"/>
  <c r="J444" i="3"/>
  <c r="R443" i="3"/>
  <c r="P443" i="3"/>
  <c r="N443" i="3"/>
  <c r="L443" i="3"/>
  <c r="J443" i="3"/>
  <c r="R442" i="3"/>
  <c r="P442" i="3"/>
  <c r="N442" i="3"/>
  <c r="L442" i="3"/>
  <c r="J442" i="3"/>
  <c r="R441" i="3"/>
  <c r="P441" i="3"/>
  <c r="N441" i="3"/>
  <c r="L441" i="3"/>
  <c r="J441" i="3"/>
  <c r="R440" i="3"/>
  <c r="P440" i="3"/>
  <c r="N440" i="3"/>
  <c r="L440" i="3"/>
  <c r="J440" i="3"/>
  <c r="R439" i="3"/>
  <c r="P439" i="3"/>
  <c r="N439" i="3"/>
  <c r="L439" i="3"/>
  <c r="J439" i="3"/>
  <c r="R438" i="3"/>
  <c r="P438" i="3"/>
  <c r="N438" i="3"/>
  <c r="L438" i="3"/>
  <c r="J438" i="3"/>
  <c r="R437" i="3"/>
  <c r="P437" i="3"/>
  <c r="N437" i="3"/>
  <c r="L437" i="3"/>
  <c r="J437" i="3"/>
  <c r="R436" i="3"/>
  <c r="P436" i="3"/>
  <c r="N436" i="3"/>
  <c r="L436" i="3"/>
  <c r="J436" i="3"/>
  <c r="R435" i="3"/>
  <c r="P435" i="3"/>
  <c r="N435" i="3"/>
  <c r="L435" i="3"/>
  <c r="J435" i="3"/>
  <c r="R434" i="3"/>
  <c r="P434" i="3"/>
  <c r="N434" i="3"/>
  <c r="L434" i="3"/>
  <c r="J434" i="3"/>
  <c r="R433" i="3"/>
  <c r="P433" i="3"/>
  <c r="N433" i="3"/>
  <c r="L433" i="3"/>
  <c r="J433" i="3"/>
  <c r="R432" i="3"/>
  <c r="P432" i="3"/>
  <c r="N432" i="3"/>
  <c r="L432" i="3"/>
  <c r="J432" i="3"/>
  <c r="R431" i="3"/>
  <c r="P431" i="3"/>
  <c r="N431" i="3"/>
  <c r="L431" i="3"/>
  <c r="J431" i="3"/>
  <c r="R430" i="3"/>
  <c r="P430" i="3"/>
  <c r="N430" i="3"/>
  <c r="L430" i="3"/>
  <c r="J430" i="3"/>
  <c r="R429" i="3"/>
  <c r="P429" i="3"/>
  <c r="N429" i="3"/>
  <c r="L429" i="3"/>
  <c r="J429" i="3"/>
  <c r="R428" i="3"/>
  <c r="P428" i="3"/>
  <c r="N428" i="3"/>
  <c r="L428" i="3"/>
  <c r="J428" i="3"/>
  <c r="R427" i="3"/>
  <c r="P427" i="3"/>
  <c r="N427" i="3"/>
  <c r="L427" i="3"/>
  <c r="J427" i="3"/>
  <c r="R426" i="3"/>
  <c r="P426" i="3"/>
  <c r="N426" i="3"/>
  <c r="L426" i="3"/>
  <c r="J426" i="3"/>
  <c r="R425" i="3"/>
  <c r="P425" i="3"/>
  <c r="N425" i="3"/>
  <c r="L425" i="3"/>
  <c r="J425" i="3"/>
  <c r="R424" i="3"/>
  <c r="P424" i="3"/>
  <c r="N424" i="3"/>
  <c r="L424" i="3"/>
  <c r="J424" i="3"/>
  <c r="R423" i="3"/>
  <c r="P423" i="3"/>
  <c r="N423" i="3"/>
  <c r="L423" i="3"/>
  <c r="J423" i="3"/>
  <c r="R422" i="3"/>
  <c r="P422" i="3"/>
  <c r="N422" i="3"/>
  <c r="L422" i="3"/>
  <c r="J422" i="3"/>
  <c r="R421" i="3"/>
  <c r="P421" i="3"/>
  <c r="N421" i="3"/>
  <c r="L421" i="3"/>
  <c r="J421" i="3"/>
  <c r="R420" i="3"/>
  <c r="P420" i="3"/>
  <c r="N420" i="3"/>
  <c r="L420" i="3"/>
  <c r="J420" i="3"/>
  <c r="R419" i="3"/>
  <c r="P419" i="3"/>
  <c r="N419" i="3"/>
  <c r="L419" i="3"/>
  <c r="J419" i="3"/>
  <c r="R416" i="3"/>
  <c r="P416" i="3"/>
  <c r="N416" i="3"/>
  <c r="L416" i="3"/>
  <c r="J416" i="3"/>
  <c r="R415" i="3"/>
  <c r="P415" i="3"/>
  <c r="N415" i="3"/>
  <c r="L415" i="3"/>
  <c r="J415" i="3"/>
  <c r="R414" i="3"/>
  <c r="P414" i="3"/>
  <c r="N414" i="3"/>
  <c r="L414" i="3"/>
  <c r="J414" i="3"/>
  <c r="R413" i="3"/>
  <c r="P413" i="3"/>
  <c r="N413" i="3"/>
  <c r="L413" i="3"/>
  <c r="J413" i="3"/>
  <c r="R412" i="3"/>
  <c r="P412" i="3"/>
  <c r="N412" i="3"/>
  <c r="L412" i="3"/>
  <c r="J412" i="3"/>
  <c r="R411" i="3"/>
  <c r="P411" i="3"/>
  <c r="N411" i="3"/>
  <c r="L411" i="3"/>
  <c r="J411" i="3"/>
  <c r="R410" i="3"/>
  <c r="P410" i="3"/>
  <c r="N410" i="3"/>
  <c r="L410" i="3"/>
  <c r="J410" i="3"/>
  <c r="R409" i="3"/>
  <c r="P409" i="3"/>
  <c r="N409" i="3"/>
  <c r="L409" i="3"/>
  <c r="J409" i="3"/>
  <c r="R408" i="3"/>
  <c r="P408" i="3"/>
  <c r="N408" i="3"/>
  <c r="L408" i="3"/>
  <c r="J408" i="3"/>
  <c r="R407" i="3"/>
  <c r="P407" i="3"/>
  <c r="N407" i="3"/>
  <c r="L407" i="3"/>
  <c r="J407" i="3"/>
  <c r="R406" i="3"/>
  <c r="P406" i="3"/>
  <c r="N406" i="3"/>
  <c r="L406" i="3"/>
  <c r="J406" i="3"/>
  <c r="R405" i="3"/>
  <c r="P405" i="3"/>
  <c r="N405" i="3"/>
  <c r="L405" i="3"/>
  <c r="J405" i="3"/>
  <c r="R404" i="3"/>
  <c r="P404" i="3"/>
  <c r="N404" i="3"/>
  <c r="L404" i="3"/>
  <c r="J404" i="3"/>
  <c r="R403" i="3"/>
  <c r="P403" i="3"/>
  <c r="N403" i="3"/>
  <c r="L403" i="3"/>
  <c r="J403" i="3"/>
  <c r="R402" i="3"/>
  <c r="P402" i="3"/>
  <c r="N402" i="3"/>
  <c r="L402" i="3"/>
  <c r="J402" i="3"/>
  <c r="R401" i="3"/>
  <c r="P401" i="3"/>
  <c r="N401" i="3"/>
  <c r="L401" i="3"/>
  <c r="J401" i="3"/>
  <c r="R400" i="3"/>
  <c r="P400" i="3"/>
  <c r="N400" i="3"/>
  <c r="L400" i="3"/>
  <c r="J400" i="3"/>
  <c r="R399" i="3"/>
  <c r="P399" i="3"/>
  <c r="N399" i="3"/>
  <c r="L399" i="3"/>
  <c r="J399" i="3"/>
  <c r="R398" i="3"/>
  <c r="P398" i="3"/>
  <c r="N398" i="3"/>
  <c r="L398" i="3"/>
  <c r="J398" i="3"/>
  <c r="R397" i="3"/>
  <c r="P397" i="3"/>
  <c r="N397" i="3"/>
  <c r="L397" i="3"/>
  <c r="J397" i="3"/>
  <c r="R396" i="3"/>
  <c r="P396" i="3"/>
  <c r="N396" i="3"/>
  <c r="L396" i="3"/>
  <c r="J396" i="3"/>
  <c r="R395" i="3"/>
  <c r="P395" i="3"/>
  <c r="N395" i="3"/>
  <c r="L395" i="3"/>
  <c r="J395" i="3"/>
  <c r="R394" i="3"/>
  <c r="P394" i="3"/>
  <c r="N394" i="3"/>
  <c r="L394" i="3"/>
  <c r="J394" i="3"/>
  <c r="R393" i="3"/>
  <c r="P393" i="3"/>
  <c r="N393" i="3"/>
  <c r="L393" i="3"/>
  <c r="J393" i="3"/>
  <c r="R392" i="3"/>
  <c r="P392" i="3"/>
  <c r="N392" i="3"/>
  <c r="L392" i="3"/>
  <c r="J392" i="3"/>
  <c r="R391" i="3"/>
  <c r="P391" i="3"/>
  <c r="N391" i="3"/>
  <c r="L391" i="3"/>
  <c r="J391" i="3"/>
  <c r="R390" i="3"/>
  <c r="P390" i="3"/>
  <c r="N390" i="3"/>
  <c r="L390" i="3"/>
  <c r="J390" i="3"/>
  <c r="R389" i="3"/>
  <c r="P389" i="3"/>
  <c r="N389" i="3"/>
  <c r="L389" i="3"/>
  <c r="J389" i="3"/>
  <c r="R388" i="3"/>
  <c r="P388" i="3"/>
  <c r="N388" i="3"/>
  <c r="L388" i="3"/>
  <c r="J388" i="3"/>
  <c r="R387" i="3"/>
  <c r="P387" i="3"/>
  <c r="N387" i="3"/>
  <c r="L387" i="3"/>
  <c r="J387" i="3"/>
  <c r="R386" i="3"/>
  <c r="P386" i="3"/>
  <c r="N386" i="3"/>
  <c r="L386" i="3"/>
  <c r="J386" i="3"/>
  <c r="R385" i="3"/>
  <c r="P385" i="3"/>
  <c r="N385" i="3"/>
  <c r="L385" i="3"/>
  <c r="J385" i="3"/>
  <c r="R384" i="3"/>
  <c r="P384" i="3"/>
  <c r="N384" i="3"/>
  <c r="L384" i="3"/>
  <c r="J384" i="3"/>
  <c r="R383" i="3"/>
  <c r="P383" i="3"/>
  <c r="N383" i="3"/>
  <c r="L383" i="3"/>
  <c r="J383" i="3"/>
  <c r="R382" i="3"/>
  <c r="P382" i="3"/>
  <c r="N382" i="3"/>
  <c r="L382" i="3"/>
  <c r="J382" i="3"/>
  <c r="R381" i="3"/>
  <c r="P381" i="3"/>
  <c r="N381" i="3"/>
  <c r="L381" i="3"/>
  <c r="J381" i="3"/>
  <c r="R380" i="3"/>
  <c r="P380" i="3"/>
  <c r="N380" i="3"/>
  <c r="L380" i="3"/>
  <c r="J380" i="3"/>
  <c r="R379" i="3"/>
  <c r="P379" i="3"/>
  <c r="N379" i="3"/>
  <c r="L379" i="3"/>
  <c r="J379" i="3"/>
  <c r="R378" i="3"/>
  <c r="P378" i="3"/>
  <c r="N378" i="3"/>
  <c r="L378" i="3"/>
  <c r="J378" i="3"/>
  <c r="R377" i="3"/>
  <c r="P377" i="3"/>
  <c r="N377" i="3"/>
  <c r="L377" i="3"/>
  <c r="J377" i="3"/>
  <c r="R376" i="3"/>
  <c r="P376" i="3"/>
  <c r="N376" i="3"/>
  <c r="L376" i="3"/>
  <c r="J376" i="3"/>
  <c r="R375" i="3"/>
  <c r="P375" i="3"/>
  <c r="N375" i="3"/>
  <c r="L375" i="3"/>
  <c r="J375" i="3"/>
  <c r="R374" i="3"/>
  <c r="P374" i="3"/>
  <c r="N374" i="3"/>
  <c r="L374" i="3"/>
  <c r="J374" i="3"/>
  <c r="R373" i="3"/>
  <c r="P373" i="3"/>
  <c r="N373" i="3"/>
  <c r="L373" i="3"/>
  <c r="J373" i="3"/>
  <c r="R372" i="3"/>
  <c r="P372" i="3"/>
  <c r="N372" i="3"/>
  <c r="L372" i="3"/>
  <c r="J372" i="3"/>
  <c r="R371" i="3"/>
  <c r="P371" i="3"/>
  <c r="N371" i="3"/>
  <c r="L371" i="3"/>
  <c r="J371" i="3"/>
  <c r="R370" i="3"/>
  <c r="P370" i="3"/>
  <c r="N370" i="3"/>
  <c r="L370" i="3"/>
  <c r="J370" i="3"/>
  <c r="R369" i="3"/>
  <c r="P369" i="3"/>
  <c r="N369" i="3"/>
  <c r="L369" i="3"/>
  <c r="J369" i="3"/>
  <c r="R368" i="3"/>
  <c r="P368" i="3"/>
  <c r="N368" i="3"/>
  <c r="L368" i="3"/>
  <c r="J368" i="3"/>
  <c r="R367" i="3"/>
  <c r="P367" i="3"/>
  <c r="N367" i="3"/>
  <c r="L367" i="3"/>
  <c r="J367" i="3"/>
  <c r="R366" i="3"/>
  <c r="P366" i="3"/>
  <c r="N366" i="3"/>
  <c r="L366" i="3"/>
  <c r="J366" i="3"/>
  <c r="R365" i="3"/>
  <c r="P365" i="3"/>
  <c r="N365" i="3"/>
  <c r="L365" i="3"/>
  <c r="J365" i="3"/>
  <c r="R364" i="3"/>
  <c r="P364" i="3"/>
  <c r="N364" i="3"/>
  <c r="L364" i="3"/>
  <c r="J364" i="3"/>
  <c r="R363" i="3"/>
  <c r="P363" i="3"/>
  <c r="N363" i="3"/>
  <c r="L363" i="3"/>
  <c r="J363" i="3"/>
  <c r="R362" i="3"/>
  <c r="P362" i="3"/>
  <c r="N362" i="3"/>
  <c r="L362" i="3"/>
  <c r="J362" i="3"/>
  <c r="R361" i="3"/>
  <c r="P361" i="3"/>
  <c r="N361" i="3"/>
  <c r="L361" i="3"/>
  <c r="J361" i="3"/>
  <c r="R360" i="3"/>
  <c r="P360" i="3"/>
  <c r="N360" i="3"/>
  <c r="L360" i="3"/>
  <c r="J360" i="3"/>
  <c r="R359" i="3"/>
  <c r="P359" i="3"/>
  <c r="N359" i="3"/>
  <c r="L359" i="3"/>
  <c r="J359" i="3"/>
  <c r="R358" i="3"/>
  <c r="P358" i="3"/>
  <c r="N358" i="3"/>
  <c r="L358" i="3"/>
  <c r="J358" i="3"/>
  <c r="R357" i="3"/>
  <c r="P357" i="3"/>
  <c r="N357" i="3"/>
  <c r="L357" i="3"/>
  <c r="J357" i="3"/>
  <c r="R356" i="3"/>
  <c r="P356" i="3"/>
  <c r="N356" i="3"/>
  <c r="L356" i="3"/>
  <c r="J356" i="3"/>
  <c r="R355" i="3"/>
  <c r="P355" i="3"/>
  <c r="N355" i="3"/>
  <c r="L355" i="3"/>
  <c r="J355" i="3"/>
  <c r="R354" i="3"/>
  <c r="P354" i="3"/>
  <c r="N354" i="3"/>
  <c r="L354" i="3"/>
  <c r="J354" i="3"/>
  <c r="R353" i="3"/>
  <c r="P353" i="3"/>
  <c r="N353" i="3"/>
  <c r="L353" i="3"/>
  <c r="J353" i="3"/>
  <c r="R352" i="3"/>
  <c r="P352" i="3"/>
  <c r="N352" i="3"/>
  <c r="L352" i="3"/>
  <c r="J352" i="3"/>
  <c r="R351" i="3"/>
  <c r="P351" i="3"/>
  <c r="N351" i="3"/>
  <c r="L351" i="3"/>
  <c r="J351" i="3"/>
  <c r="R350" i="3"/>
  <c r="P350" i="3"/>
  <c r="N350" i="3"/>
  <c r="L350" i="3"/>
  <c r="J350" i="3"/>
  <c r="R349" i="3"/>
  <c r="P349" i="3"/>
  <c r="N349" i="3"/>
  <c r="L349" i="3"/>
  <c r="J349" i="3"/>
  <c r="R348" i="3"/>
  <c r="P348" i="3"/>
  <c r="N348" i="3"/>
  <c r="L348" i="3"/>
  <c r="J348" i="3"/>
  <c r="R347" i="3"/>
  <c r="P347" i="3"/>
  <c r="N347" i="3"/>
  <c r="L347" i="3"/>
  <c r="J347" i="3"/>
  <c r="R346" i="3"/>
  <c r="P346" i="3"/>
  <c r="N346" i="3"/>
  <c r="L346" i="3"/>
  <c r="J346" i="3"/>
  <c r="R345" i="3"/>
  <c r="P345" i="3"/>
  <c r="N345" i="3"/>
  <c r="L345" i="3"/>
  <c r="J345" i="3"/>
  <c r="R344" i="3"/>
  <c r="P344" i="3"/>
  <c r="N344" i="3"/>
  <c r="L344" i="3"/>
  <c r="J344" i="3"/>
  <c r="R342" i="3"/>
  <c r="P342" i="3"/>
  <c r="N342" i="3"/>
  <c r="L342" i="3"/>
  <c r="J342" i="3"/>
  <c r="R341" i="3"/>
  <c r="P341" i="3"/>
  <c r="N341" i="3"/>
  <c r="L341" i="3"/>
  <c r="J341" i="3"/>
  <c r="R340" i="3"/>
  <c r="P340" i="3"/>
  <c r="N340" i="3"/>
  <c r="L340" i="3"/>
  <c r="J340" i="3"/>
  <c r="R339" i="3"/>
  <c r="P339" i="3"/>
  <c r="N339" i="3"/>
  <c r="L339" i="3"/>
  <c r="J339" i="3"/>
  <c r="R338" i="3"/>
  <c r="P338" i="3"/>
  <c r="N338" i="3"/>
  <c r="L338" i="3"/>
  <c r="J338" i="3"/>
  <c r="R337" i="3"/>
  <c r="P337" i="3"/>
  <c r="N337" i="3"/>
  <c r="L337" i="3"/>
  <c r="J337" i="3"/>
  <c r="R336" i="3"/>
  <c r="P336" i="3"/>
  <c r="N336" i="3"/>
  <c r="L336" i="3"/>
  <c r="J336" i="3"/>
  <c r="R335" i="3"/>
  <c r="P335" i="3"/>
  <c r="N335" i="3"/>
  <c r="L335" i="3"/>
  <c r="J335" i="3"/>
  <c r="R334" i="3"/>
  <c r="P334" i="3"/>
  <c r="N334" i="3"/>
  <c r="L334" i="3"/>
  <c r="J334" i="3"/>
  <c r="R333" i="3"/>
  <c r="P333" i="3"/>
  <c r="N333" i="3"/>
  <c r="L333" i="3"/>
  <c r="J333" i="3"/>
  <c r="R332" i="3"/>
  <c r="P332" i="3"/>
  <c r="N332" i="3"/>
  <c r="L332" i="3"/>
  <c r="J332" i="3"/>
  <c r="R331" i="3"/>
  <c r="P331" i="3"/>
  <c r="N331" i="3"/>
  <c r="L331" i="3"/>
  <c r="J331" i="3"/>
  <c r="R330" i="3"/>
  <c r="P330" i="3"/>
  <c r="N330" i="3"/>
  <c r="L330" i="3"/>
  <c r="J330" i="3"/>
  <c r="R329" i="3"/>
  <c r="P329" i="3"/>
  <c r="N329" i="3"/>
  <c r="L329" i="3"/>
  <c r="J329" i="3"/>
  <c r="R328" i="3"/>
  <c r="P328" i="3"/>
  <c r="N328" i="3"/>
  <c r="L328" i="3"/>
  <c r="J328" i="3"/>
  <c r="R327" i="3"/>
  <c r="P327" i="3"/>
  <c r="N327" i="3"/>
  <c r="L327" i="3"/>
  <c r="J327" i="3"/>
  <c r="R326" i="3"/>
  <c r="P326" i="3"/>
  <c r="N326" i="3"/>
  <c r="L326" i="3"/>
  <c r="J326" i="3"/>
  <c r="R325" i="3"/>
  <c r="P325" i="3"/>
  <c r="N325" i="3"/>
  <c r="L325" i="3"/>
  <c r="J325" i="3"/>
  <c r="R324" i="3"/>
  <c r="P324" i="3"/>
  <c r="N324" i="3"/>
  <c r="L324" i="3"/>
  <c r="J324" i="3"/>
  <c r="R323" i="3"/>
  <c r="P323" i="3"/>
  <c r="N323" i="3"/>
  <c r="L323" i="3"/>
  <c r="J323" i="3"/>
  <c r="R322" i="3"/>
  <c r="P322" i="3"/>
  <c r="N322" i="3"/>
  <c r="L322" i="3"/>
  <c r="J322" i="3"/>
  <c r="R320" i="3"/>
  <c r="P320" i="3"/>
  <c r="N320" i="3"/>
  <c r="L320" i="3"/>
  <c r="J320" i="3"/>
  <c r="R319" i="3"/>
  <c r="P319" i="3"/>
  <c r="N319" i="3"/>
  <c r="L319" i="3"/>
  <c r="J319" i="3"/>
  <c r="R318" i="3"/>
  <c r="P318" i="3"/>
  <c r="N318" i="3"/>
  <c r="L318" i="3"/>
  <c r="J318" i="3"/>
  <c r="R317" i="3"/>
  <c r="P317" i="3"/>
  <c r="N317" i="3"/>
  <c r="L317" i="3"/>
  <c r="J317" i="3"/>
  <c r="R316" i="3"/>
  <c r="P316" i="3"/>
  <c r="N316" i="3"/>
  <c r="L316" i="3"/>
  <c r="J316" i="3"/>
  <c r="R315" i="3"/>
  <c r="P315" i="3"/>
  <c r="N315" i="3"/>
  <c r="L315" i="3"/>
  <c r="J315" i="3"/>
  <c r="R314" i="3"/>
  <c r="P314" i="3"/>
  <c r="N314" i="3"/>
  <c r="L314" i="3"/>
  <c r="J314" i="3"/>
  <c r="R313" i="3"/>
  <c r="P313" i="3"/>
  <c r="N313" i="3"/>
  <c r="L313" i="3"/>
  <c r="J313" i="3"/>
  <c r="R312" i="3"/>
  <c r="P312" i="3"/>
  <c r="N312" i="3"/>
  <c r="L312" i="3"/>
  <c r="J312" i="3"/>
  <c r="R311" i="3"/>
  <c r="P311" i="3"/>
  <c r="N311" i="3"/>
  <c r="L311" i="3"/>
  <c r="J311" i="3"/>
  <c r="R310" i="3"/>
  <c r="P310" i="3"/>
  <c r="N310" i="3"/>
  <c r="L310" i="3"/>
  <c r="J310" i="3"/>
  <c r="R309" i="3"/>
  <c r="P309" i="3"/>
  <c r="N309" i="3"/>
  <c r="L309" i="3"/>
  <c r="J309" i="3"/>
  <c r="R308" i="3"/>
  <c r="P308" i="3"/>
  <c r="N308" i="3"/>
  <c r="L308" i="3"/>
  <c r="J308" i="3"/>
  <c r="R307" i="3"/>
  <c r="P307" i="3"/>
  <c r="N307" i="3"/>
  <c r="L307" i="3"/>
  <c r="J307" i="3"/>
  <c r="R306" i="3"/>
  <c r="P306" i="3"/>
  <c r="N306" i="3"/>
  <c r="L306" i="3"/>
  <c r="J306" i="3"/>
  <c r="R305" i="3"/>
  <c r="P305" i="3"/>
  <c r="N305" i="3"/>
  <c r="L305" i="3"/>
  <c r="J305" i="3"/>
  <c r="R304" i="3"/>
  <c r="P304" i="3"/>
  <c r="N304" i="3"/>
  <c r="L304" i="3"/>
  <c r="J304" i="3"/>
  <c r="R303" i="3"/>
  <c r="P303" i="3"/>
  <c r="N303" i="3"/>
  <c r="L303" i="3"/>
  <c r="J303" i="3"/>
  <c r="R302" i="3"/>
  <c r="P302" i="3"/>
  <c r="N302" i="3"/>
  <c r="L302" i="3"/>
  <c r="J302" i="3"/>
  <c r="R301" i="3"/>
  <c r="P301" i="3"/>
  <c r="N301" i="3"/>
  <c r="L301" i="3"/>
  <c r="J301" i="3"/>
  <c r="R300" i="3"/>
  <c r="P300" i="3"/>
  <c r="N300" i="3"/>
  <c r="L300" i="3"/>
  <c r="J300" i="3"/>
  <c r="R299" i="3"/>
  <c r="P299" i="3"/>
  <c r="N299" i="3"/>
  <c r="L299" i="3"/>
  <c r="J299" i="3"/>
  <c r="R298" i="3"/>
  <c r="P298" i="3"/>
  <c r="N298" i="3"/>
  <c r="L298" i="3"/>
  <c r="J298" i="3"/>
  <c r="R297" i="3"/>
  <c r="P297" i="3"/>
  <c r="N297" i="3"/>
  <c r="L297" i="3"/>
  <c r="J297" i="3"/>
  <c r="R296" i="3"/>
  <c r="P296" i="3"/>
  <c r="N296" i="3"/>
  <c r="L296" i="3"/>
  <c r="J296" i="3"/>
  <c r="R295" i="3"/>
  <c r="P295" i="3"/>
  <c r="N295" i="3"/>
  <c r="L295" i="3"/>
  <c r="J295" i="3"/>
  <c r="R294" i="3"/>
  <c r="P294" i="3"/>
  <c r="N294" i="3"/>
  <c r="L294" i="3"/>
  <c r="J294" i="3"/>
  <c r="R293" i="3"/>
  <c r="P293" i="3"/>
  <c r="N293" i="3"/>
  <c r="L293" i="3"/>
  <c r="J293" i="3"/>
  <c r="R292" i="3"/>
  <c r="P292" i="3"/>
  <c r="N292" i="3"/>
  <c r="L292" i="3"/>
  <c r="J292" i="3"/>
  <c r="R291" i="3"/>
  <c r="P291" i="3"/>
  <c r="N291" i="3"/>
  <c r="L291" i="3"/>
  <c r="J291" i="3"/>
  <c r="R290" i="3"/>
  <c r="P290" i="3"/>
  <c r="N290" i="3"/>
  <c r="L290" i="3"/>
  <c r="J290" i="3"/>
  <c r="R289" i="3"/>
  <c r="P289" i="3"/>
  <c r="N289" i="3"/>
  <c r="L289" i="3"/>
  <c r="J289" i="3"/>
  <c r="R288" i="3"/>
  <c r="P288" i="3"/>
  <c r="N288" i="3"/>
  <c r="L288" i="3"/>
  <c r="J288" i="3"/>
  <c r="R287" i="3"/>
  <c r="P287" i="3"/>
  <c r="N287" i="3"/>
  <c r="L287" i="3"/>
  <c r="J287" i="3"/>
  <c r="R286" i="3"/>
  <c r="P286" i="3"/>
  <c r="N286" i="3"/>
  <c r="L286" i="3"/>
  <c r="J286" i="3"/>
  <c r="R285" i="3"/>
  <c r="P285" i="3"/>
  <c r="N285" i="3"/>
  <c r="L285" i="3"/>
  <c r="J285" i="3"/>
  <c r="R284" i="3"/>
  <c r="P284" i="3"/>
  <c r="N284" i="3"/>
  <c r="L284" i="3"/>
  <c r="J284" i="3"/>
  <c r="R283" i="3"/>
  <c r="P283" i="3"/>
  <c r="N283" i="3"/>
  <c r="L283" i="3"/>
  <c r="J283" i="3"/>
  <c r="R282" i="3"/>
  <c r="P282" i="3"/>
  <c r="N282" i="3"/>
  <c r="L282" i="3"/>
  <c r="J282" i="3"/>
  <c r="R281" i="3"/>
  <c r="P281" i="3"/>
  <c r="N281" i="3"/>
  <c r="L281" i="3"/>
  <c r="J281" i="3"/>
  <c r="R280" i="3"/>
  <c r="P280" i="3"/>
  <c r="N280" i="3"/>
  <c r="L280" i="3"/>
  <c r="J280" i="3"/>
  <c r="R279" i="3"/>
  <c r="P279" i="3"/>
  <c r="N279" i="3"/>
  <c r="L279" i="3"/>
  <c r="J279" i="3"/>
  <c r="R278" i="3"/>
  <c r="P278" i="3"/>
  <c r="N278" i="3"/>
  <c r="L278" i="3"/>
  <c r="J278" i="3"/>
  <c r="R277" i="3"/>
  <c r="P277" i="3"/>
  <c r="N277" i="3"/>
  <c r="L277" i="3"/>
  <c r="J277" i="3"/>
  <c r="R276" i="3"/>
  <c r="P276" i="3"/>
  <c r="N276" i="3"/>
  <c r="L276" i="3"/>
  <c r="J276" i="3"/>
  <c r="R275" i="3"/>
  <c r="P275" i="3"/>
  <c r="N275" i="3"/>
  <c r="L275" i="3"/>
  <c r="J275" i="3"/>
  <c r="R274" i="3"/>
  <c r="P274" i="3"/>
  <c r="N274" i="3"/>
  <c r="L274" i="3"/>
  <c r="J274" i="3"/>
  <c r="R273" i="3"/>
  <c r="P273" i="3"/>
  <c r="N273" i="3"/>
  <c r="L273" i="3"/>
  <c r="J273" i="3"/>
  <c r="R272" i="3"/>
  <c r="P272" i="3"/>
  <c r="N272" i="3"/>
  <c r="L272" i="3"/>
  <c r="J272" i="3"/>
  <c r="R271" i="3"/>
  <c r="P271" i="3"/>
  <c r="N271" i="3"/>
  <c r="L271" i="3"/>
  <c r="J271" i="3"/>
  <c r="R270" i="3"/>
  <c r="P270" i="3"/>
  <c r="N270" i="3"/>
  <c r="L270" i="3"/>
  <c r="J270" i="3"/>
  <c r="R269" i="3"/>
  <c r="P269" i="3"/>
  <c r="N269" i="3"/>
  <c r="L269" i="3"/>
  <c r="J269" i="3"/>
  <c r="R268" i="3"/>
  <c r="P268" i="3"/>
  <c r="N268" i="3"/>
  <c r="L268" i="3"/>
  <c r="J268" i="3"/>
  <c r="R265" i="3"/>
  <c r="P265" i="3"/>
  <c r="N265" i="3"/>
  <c r="L265" i="3"/>
  <c r="J265" i="3"/>
  <c r="R264" i="3"/>
  <c r="P264" i="3"/>
  <c r="N264" i="3"/>
  <c r="L264" i="3"/>
  <c r="J264" i="3"/>
  <c r="R263" i="3"/>
  <c r="P263" i="3"/>
  <c r="N263" i="3"/>
  <c r="L263" i="3"/>
  <c r="J263" i="3"/>
  <c r="R262" i="3"/>
  <c r="P262" i="3"/>
  <c r="N262" i="3"/>
  <c r="L262" i="3"/>
  <c r="J262" i="3"/>
  <c r="R261" i="3"/>
  <c r="P261" i="3"/>
  <c r="N261" i="3"/>
  <c r="L261" i="3"/>
  <c r="J261" i="3"/>
  <c r="R260" i="3"/>
  <c r="P260" i="3"/>
  <c r="N260" i="3"/>
  <c r="L260" i="3"/>
  <c r="J260" i="3"/>
  <c r="R259" i="3"/>
  <c r="P259" i="3"/>
  <c r="N259" i="3"/>
  <c r="L259" i="3"/>
  <c r="J259" i="3"/>
  <c r="R258" i="3"/>
  <c r="P258" i="3"/>
  <c r="N258" i="3"/>
  <c r="L258" i="3"/>
  <c r="J258" i="3"/>
  <c r="R257" i="3"/>
  <c r="P257" i="3"/>
  <c r="N257" i="3"/>
  <c r="L257" i="3"/>
  <c r="J257" i="3"/>
  <c r="R256" i="3"/>
  <c r="P256" i="3"/>
  <c r="N256" i="3"/>
  <c r="L256" i="3"/>
  <c r="J256" i="3"/>
  <c r="R255" i="3"/>
  <c r="P255" i="3"/>
  <c r="N255" i="3"/>
  <c r="L255" i="3"/>
  <c r="J255" i="3"/>
  <c r="R254" i="3"/>
  <c r="P254" i="3"/>
  <c r="N254" i="3"/>
  <c r="L254" i="3"/>
  <c r="J254" i="3"/>
  <c r="R253" i="3"/>
  <c r="P253" i="3"/>
  <c r="N253" i="3"/>
  <c r="L253" i="3"/>
  <c r="J253" i="3"/>
  <c r="R252" i="3"/>
  <c r="P252" i="3"/>
  <c r="N252" i="3"/>
  <c r="L252" i="3"/>
  <c r="J252" i="3"/>
  <c r="R251" i="3"/>
  <c r="P251" i="3"/>
  <c r="N251" i="3"/>
  <c r="L251" i="3"/>
  <c r="J251" i="3"/>
  <c r="R250" i="3"/>
  <c r="P250" i="3"/>
  <c r="N250" i="3"/>
  <c r="L250" i="3"/>
  <c r="J250" i="3"/>
  <c r="R249" i="3"/>
  <c r="P249" i="3"/>
  <c r="N249" i="3"/>
  <c r="L249" i="3"/>
  <c r="J249" i="3"/>
  <c r="R248" i="3"/>
  <c r="P248" i="3"/>
  <c r="N248" i="3"/>
  <c r="L248" i="3"/>
  <c r="J248" i="3"/>
  <c r="R247" i="3"/>
  <c r="P247" i="3"/>
  <c r="N247" i="3"/>
  <c r="L247" i="3"/>
  <c r="J247" i="3"/>
  <c r="R246" i="3"/>
  <c r="P246" i="3"/>
  <c r="N246" i="3"/>
  <c r="L246" i="3"/>
  <c r="J246" i="3"/>
  <c r="R244" i="3"/>
  <c r="P244" i="3"/>
  <c r="N244" i="3"/>
  <c r="L244" i="3"/>
  <c r="J244" i="3"/>
  <c r="R243" i="3"/>
  <c r="P243" i="3"/>
  <c r="N243" i="3"/>
  <c r="L243" i="3"/>
  <c r="J243" i="3"/>
  <c r="R242" i="3"/>
  <c r="P242" i="3"/>
  <c r="N242" i="3"/>
  <c r="L242" i="3"/>
  <c r="J242" i="3"/>
  <c r="R241" i="3"/>
  <c r="P241" i="3"/>
  <c r="N241" i="3"/>
  <c r="L241" i="3"/>
  <c r="J241" i="3"/>
  <c r="R240" i="3"/>
  <c r="P240" i="3"/>
  <c r="N240" i="3"/>
  <c r="L240" i="3"/>
  <c r="J240" i="3"/>
  <c r="R239" i="3"/>
  <c r="P239" i="3"/>
  <c r="N239" i="3"/>
  <c r="L239" i="3"/>
  <c r="J239" i="3"/>
  <c r="R238" i="3"/>
  <c r="P238" i="3"/>
  <c r="N238" i="3"/>
  <c r="L238" i="3"/>
  <c r="J238" i="3"/>
  <c r="R237" i="3"/>
  <c r="P237" i="3"/>
  <c r="N237" i="3"/>
  <c r="L237" i="3"/>
  <c r="J237" i="3"/>
  <c r="R236" i="3"/>
  <c r="P236" i="3"/>
  <c r="N236" i="3"/>
  <c r="L236" i="3"/>
  <c r="J236" i="3"/>
  <c r="R235" i="3"/>
  <c r="P235" i="3"/>
  <c r="N235" i="3"/>
  <c r="L235" i="3"/>
  <c r="J235" i="3"/>
  <c r="R234" i="3"/>
  <c r="P234" i="3"/>
  <c r="N234" i="3"/>
  <c r="L234" i="3"/>
  <c r="J234" i="3"/>
  <c r="R233" i="3"/>
  <c r="P233" i="3"/>
  <c r="N233" i="3"/>
  <c r="L233" i="3"/>
  <c r="J233" i="3"/>
  <c r="R232" i="3"/>
  <c r="P232" i="3"/>
  <c r="N232" i="3"/>
  <c r="L232" i="3"/>
  <c r="J232" i="3"/>
  <c r="R231" i="3"/>
  <c r="P231" i="3"/>
  <c r="N231" i="3"/>
  <c r="L231" i="3"/>
  <c r="J231" i="3"/>
  <c r="R230" i="3"/>
  <c r="P230" i="3"/>
  <c r="N230" i="3"/>
  <c r="L230" i="3"/>
  <c r="J230" i="3"/>
  <c r="R229" i="3"/>
  <c r="P229" i="3"/>
  <c r="N229" i="3"/>
  <c r="L229" i="3"/>
  <c r="J229" i="3"/>
  <c r="R228" i="3"/>
  <c r="P228" i="3"/>
  <c r="N228" i="3"/>
  <c r="L228" i="3"/>
  <c r="J228" i="3"/>
  <c r="R227" i="3"/>
  <c r="P227" i="3"/>
  <c r="N227" i="3"/>
  <c r="L227" i="3"/>
  <c r="J227" i="3"/>
  <c r="R226" i="3"/>
  <c r="P226" i="3"/>
  <c r="N226" i="3"/>
  <c r="L226" i="3"/>
  <c r="J226" i="3"/>
  <c r="R225" i="3"/>
  <c r="P225" i="3"/>
  <c r="N225" i="3"/>
  <c r="L225" i="3"/>
  <c r="J225" i="3"/>
  <c r="R224" i="3"/>
  <c r="P224" i="3"/>
  <c r="N224" i="3"/>
  <c r="L224" i="3"/>
  <c r="J224" i="3"/>
  <c r="R223" i="3"/>
  <c r="P223" i="3"/>
  <c r="N223" i="3"/>
  <c r="L223" i="3"/>
  <c r="J223" i="3"/>
  <c r="R222" i="3"/>
  <c r="P222" i="3"/>
  <c r="N222" i="3"/>
  <c r="L222" i="3"/>
  <c r="J222" i="3"/>
  <c r="R221" i="3"/>
  <c r="P221" i="3"/>
  <c r="N221" i="3"/>
  <c r="L221" i="3"/>
  <c r="J221" i="3"/>
  <c r="R220" i="3"/>
  <c r="P220" i="3"/>
  <c r="N220" i="3"/>
  <c r="L220" i="3"/>
  <c r="J220" i="3"/>
  <c r="R219" i="3"/>
  <c r="P219" i="3"/>
  <c r="N219" i="3"/>
  <c r="L219" i="3"/>
  <c r="J219" i="3"/>
  <c r="R218" i="3"/>
  <c r="P218" i="3"/>
  <c r="N218" i="3"/>
  <c r="L218" i="3"/>
  <c r="J218" i="3"/>
  <c r="R217" i="3"/>
  <c r="P217" i="3"/>
  <c r="N217" i="3"/>
  <c r="L217" i="3"/>
  <c r="J217" i="3"/>
  <c r="R216" i="3"/>
  <c r="P216" i="3"/>
  <c r="N216" i="3"/>
  <c r="L216" i="3"/>
  <c r="J216" i="3"/>
  <c r="R215" i="3"/>
  <c r="P215" i="3"/>
  <c r="N215" i="3"/>
  <c r="L215" i="3"/>
  <c r="J215" i="3"/>
  <c r="R214" i="3"/>
  <c r="P214" i="3"/>
  <c r="N214" i="3"/>
  <c r="L214" i="3"/>
  <c r="J214" i="3"/>
  <c r="R213" i="3"/>
  <c r="P213" i="3"/>
  <c r="N213" i="3"/>
  <c r="L213" i="3"/>
  <c r="J213" i="3"/>
  <c r="R212" i="3"/>
  <c r="P212" i="3"/>
  <c r="N212" i="3"/>
  <c r="L212" i="3"/>
  <c r="J212" i="3"/>
  <c r="R211" i="3"/>
  <c r="P211" i="3"/>
  <c r="N211" i="3"/>
  <c r="L211" i="3"/>
  <c r="J211" i="3"/>
  <c r="R210" i="3"/>
  <c r="P210" i="3"/>
  <c r="N210" i="3"/>
  <c r="L210" i="3"/>
  <c r="J210" i="3"/>
  <c r="R209" i="3"/>
  <c r="P209" i="3"/>
  <c r="N209" i="3"/>
  <c r="L209" i="3"/>
  <c r="J209" i="3"/>
  <c r="R208" i="3"/>
  <c r="P208" i="3"/>
  <c r="N208" i="3"/>
  <c r="L208" i="3"/>
  <c r="J208" i="3"/>
  <c r="R207" i="3"/>
  <c r="P207" i="3"/>
  <c r="N207" i="3"/>
  <c r="L207" i="3"/>
  <c r="J207" i="3"/>
  <c r="R206" i="3"/>
  <c r="P206" i="3"/>
  <c r="N206" i="3"/>
  <c r="L206" i="3"/>
  <c r="J206" i="3"/>
  <c r="R205" i="3"/>
  <c r="P205" i="3"/>
  <c r="N205" i="3"/>
  <c r="L205" i="3"/>
  <c r="J205" i="3"/>
  <c r="R204" i="3"/>
  <c r="P204" i="3"/>
  <c r="N204" i="3"/>
  <c r="L204" i="3"/>
  <c r="J204" i="3"/>
  <c r="R203" i="3"/>
  <c r="P203" i="3"/>
  <c r="N203" i="3"/>
  <c r="L203" i="3"/>
  <c r="J203" i="3"/>
  <c r="R202" i="3"/>
  <c r="P202" i="3"/>
  <c r="N202" i="3"/>
  <c r="L202" i="3"/>
  <c r="J202" i="3"/>
  <c r="R201" i="3"/>
  <c r="P201" i="3"/>
  <c r="N201" i="3"/>
  <c r="L201" i="3"/>
  <c r="J201" i="3"/>
  <c r="R200" i="3"/>
  <c r="P200" i="3"/>
  <c r="N200" i="3"/>
  <c r="L200" i="3"/>
  <c r="J200" i="3"/>
  <c r="R199" i="3"/>
  <c r="P199" i="3"/>
  <c r="N199" i="3"/>
  <c r="L199" i="3"/>
  <c r="J199" i="3"/>
  <c r="R198" i="3"/>
  <c r="P198" i="3"/>
  <c r="N198" i="3"/>
  <c r="L198" i="3"/>
  <c r="J198" i="3"/>
  <c r="R197" i="3"/>
  <c r="P197" i="3"/>
  <c r="N197" i="3"/>
  <c r="L197" i="3"/>
  <c r="J197" i="3"/>
  <c r="R196" i="3"/>
  <c r="P196" i="3"/>
  <c r="N196" i="3"/>
  <c r="L196" i="3"/>
  <c r="J196" i="3"/>
  <c r="R195" i="3"/>
  <c r="P195" i="3"/>
  <c r="N195" i="3"/>
  <c r="L195" i="3"/>
  <c r="J195" i="3"/>
  <c r="R194" i="3"/>
  <c r="P194" i="3"/>
  <c r="N194" i="3"/>
  <c r="L194" i="3"/>
  <c r="J194" i="3"/>
  <c r="R193" i="3"/>
  <c r="P193" i="3"/>
  <c r="N193" i="3"/>
  <c r="L193" i="3"/>
  <c r="J193" i="3"/>
  <c r="R192" i="3"/>
  <c r="P192" i="3"/>
  <c r="N192" i="3"/>
  <c r="L192" i="3"/>
  <c r="J192" i="3"/>
  <c r="R191" i="3"/>
  <c r="P191" i="3"/>
  <c r="N191" i="3"/>
  <c r="L191" i="3"/>
  <c r="J191" i="3"/>
  <c r="R190" i="3"/>
  <c r="P190" i="3"/>
  <c r="N190" i="3"/>
  <c r="L190" i="3"/>
  <c r="J190" i="3"/>
  <c r="R189" i="3"/>
  <c r="P189" i="3"/>
  <c r="N189" i="3"/>
  <c r="L189" i="3"/>
  <c r="J189" i="3"/>
  <c r="R188" i="3"/>
  <c r="P188" i="3"/>
  <c r="N188" i="3"/>
  <c r="L188" i="3"/>
  <c r="J188" i="3"/>
  <c r="R187" i="3"/>
  <c r="P187" i="3"/>
  <c r="N187" i="3"/>
  <c r="L187" i="3"/>
  <c r="J187" i="3"/>
  <c r="R186" i="3"/>
  <c r="P186" i="3"/>
  <c r="N186" i="3"/>
  <c r="L186" i="3"/>
  <c r="J186" i="3"/>
  <c r="R185" i="3"/>
  <c r="P185" i="3"/>
  <c r="N185" i="3"/>
  <c r="L185" i="3"/>
  <c r="J185" i="3"/>
  <c r="R184" i="3"/>
  <c r="P184" i="3"/>
  <c r="N184" i="3"/>
  <c r="L184" i="3"/>
  <c r="J184" i="3"/>
  <c r="R183" i="3"/>
  <c r="P183" i="3"/>
  <c r="N183" i="3"/>
  <c r="L183" i="3"/>
  <c r="J183" i="3"/>
  <c r="R182" i="3"/>
  <c r="P182" i="3"/>
  <c r="N182" i="3"/>
  <c r="L182" i="3"/>
  <c r="J182" i="3"/>
  <c r="R181" i="3"/>
  <c r="P181" i="3"/>
  <c r="N181" i="3"/>
  <c r="L181" i="3"/>
  <c r="J181" i="3"/>
  <c r="R180" i="3"/>
  <c r="P180" i="3"/>
  <c r="N180" i="3"/>
  <c r="L180" i="3"/>
  <c r="J180" i="3"/>
  <c r="R179" i="3"/>
  <c r="P179" i="3"/>
  <c r="N179" i="3"/>
  <c r="L179" i="3"/>
  <c r="J179" i="3"/>
  <c r="R178" i="3"/>
  <c r="P178" i="3"/>
  <c r="N178" i="3"/>
  <c r="L178" i="3"/>
  <c r="J178" i="3"/>
  <c r="R177" i="3"/>
  <c r="P177" i="3"/>
  <c r="N177" i="3"/>
  <c r="L177" i="3"/>
  <c r="J177" i="3"/>
  <c r="R176" i="3"/>
  <c r="P176" i="3"/>
  <c r="N176" i="3"/>
  <c r="L176" i="3"/>
  <c r="J176" i="3"/>
  <c r="R175" i="3"/>
  <c r="P175" i="3"/>
  <c r="N175" i="3"/>
  <c r="L175" i="3"/>
  <c r="J175" i="3"/>
  <c r="R174" i="3"/>
  <c r="P174" i="3"/>
  <c r="N174" i="3"/>
  <c r="L174" i="3"/>
  <c r="J174" i="3"/>
  <c r="R173" i="3"/>
  <c r="P173" i="3"/>
  <c r="N173" i="3"/>
  <c r="L173" i="3"/>
  <c r="J173" i="3"/>
  <c r="R172" i="3"/>
  <c r="P172" i="3"/>
  <c r="N172" i="3"/>
  <c r="L172" i="3"/>
  <c r="J172" i="3"/>
  <c r="R171" i="3"/>
  <c r="P171" i="3"/>
  <c r="N171" i="3"/>
  <c r="L171" i="3"/>
  <c r="J171" i="3"/>
  <c r="R170" i="3"/>
  <c r="P170" i="3"/>
  <c r="N170" i="3"/>
  <c r="L170" i="3"/>
  <c r="J170" i="3"/>
  <c r="R169" i="3"/>
  <c r="P169" i="3"/>
  <c r="N169" i="3"/>
  <c r="L169" i="3"/>
  <c r="J169" i="3"/>
  <c r="R168" i="3"/>
  <c r="P168" i="3"/>
  <c r="N168" i="3"/>
  <c r="L168" i="3"/>
  <c r="J168" i="3"/>
  <c r="R167" i="3"/>
  <c r="P167" i="3"/>
  <c r="N167" i="3"/>
  <c r="L167" i="3"/>
  <c r="J167" i="3"/>
  <c r="R166" i="3"/>
  <c r="P166" i="3"/>
  <c r="N166" i="3"/>
  <c r="L166" i="3"/>
  <c r="J166" i="3"/>
  <c r="R165" i="3"/>
  <c r="P165" i="3"/>
  <c r="N165" i="3"/>
  <c r="L165" i="3"/>
  <c r="J165" i="3"/>
  <c r="R164" i="3"/>
  <c r="P164" i="3"/>
  <c r="N164" i="3"/>
  <c r="L164" i="3"/>
  <c r="J164" i="3"/>
  <c r="R163" i="3"/>
  <c r="P163" i="3"/>
  <c r="N163" i="3"/>
  <c r="L163" i="3"/>
  <c r="J163" i="3"/>
  <c r="R162" i="3"/>
  <c r="P162" i="3"/>
  <c r="N162" i="3"/>
  <c r="L162" i="3"/>
  <c r="J162" i="3"/>
  <c r="R161" i="3"/>
  <c r="P161" i="3"/>
  <c r="N161" i="3"/>
  <c r="L161" i="3"/>
  <c r="J161" i="3"/>
  <c r="R160" i="3"/>
  <c r="P160" i="3"/>
  <c r="N160" i="3"/>
  <c r="L160" i="3"/>
  <c r="J160" i="3"/>
  <c r="R159" i="3"/>
  <c r="P159" i="3"/>
  <c r="N159" i="3"/>
  <c r="L159" i="3"/>
  <c r="J159" i="3"/>
  <c r="R158" i="3"/>
  <c r="P158" i="3"/>
  <c r="N158" i="3"/>
  <c r="L158" i="3"/>
  <c r="J158" i="3"/>
  <c r="R157" i="3"/>
  <c r="P157" i="3"/>
  <c r="N157" i="3"/>
  <c r="L157" i="3"/>
  <c r="J157" i="3"/>
  <c r="R156" i="3"/>
  <c r="P156" i="3"/>
  <c r="N156" i="3"/>
  <c r="L156" i="3"/>
  <c r="J156" i="3"/>
  <c r="R155" i="3"/>
  <c r="P155" i="3"/>
  <c r="N155" i="3"/>
  <c r="L155" i="3"/>
  <c r="J155" i="3"/>
  <c r="R154" i="3"/>
  <c r="P154" i="3"/>
  <c r="N154" i="3"/>
  <c r="L154" i="3"/>
  <c r="J154" i="3"/>
  <c r="R153" i="3"/>
  <c r="P153" i="3"/>
  <c r="N153" i="3"/>
  <c r="L153" i="3"/>
  <c r="J153" i="3"/>
  <c r="R152" i="3"/>
  <c r="P152" i="3"/>
  <c r="N152" i="3"/>
  <c r="L152" i="3"/>
  <c r="J152" i="3"/>
  <c r="R151" i="3"/>
  <c r="P151" i="3"/>
  <c r="N151" i="3"/>
  <c r="L151" i="3"/>
  <c r="J151" i="3"/>
  <c r="R150" i="3"/>
  <c r="P150" i="3"/>
  <c r="N150" i="3"/>
  <c r="L150" i="3"/>
  <c r="J150" i="3"/>
  <c r="R149" i="3"/>
  <c r="P149" i="3"/>
  <c r="N149" i="3"/>
  <c r="L149" i="3"/>
  <c r="J149" i="3"/>
  <c r="R148" i="3"/>
  <c r="P148" i="3"/>
  <c r="N148" i="3"/>
  <c r="L148" i="3"/>
  <c r="J148" i="3"/>
  <c r="R147" i="3"/>
  <c r="P147" i="3"/>
  <c r="N147" i="3"/>
  <c r="L147" i="3"/>
  <c r="J147" i="3"/>
  <c r="R146" i="3"/>
  <c r="P146" i="3"/>
  <c r="N146" i="3"/>
  <c r="L146" i="3"/>
  <c r="J146" i="3"/>
  <c r="R145" i="3"/>
  <c r="P145" i="3"/>
  <c r="N145" i="3"/>
  <c r="L145" i="3"/>
  <c r="J145" i="3"/>
  <c r="R144" i="3"/>
  <c r="P144" i="3"/>
  <c r="N144" i="3"/>
  <c r="L144" i="3"/>
  <c r="J144" i="3"/>
  <c r="R143" i="3"/>
  <c r="P143" i="3"/>
  <c r="N143" i="3"/>
  <c r="L143" i="3"/>
  <c r="J143" i="3"/>
  <c r="R142" i="3"/>
  <c r="P142" i="3"/>
  <c r="N142" i="3"/>
  <c r="L142" i="3"/>
  <c r="J142" i="3"/>
  <c r="R141" i="3"/>
  <c r="P141" i="3"/>
  <c r="N141" i="3"/>
  <c r="L141" i="3"/>
  <c r="J141" i="3"/>
  <c r="R140" i="3"/>
  <c r="P140" i="3"/>
  <c r="N140" i="3"/>
  <c r="L140" i="3"/>
  <c r="J140" i="3"/>
  <c r="R139" i="3"/>
  <c r="P139" i="3"/>
  <c r="N139" i="3"/>
  <c r="L139" i="3"/>
  <c r="J139" i="3"/>
  <c r="R138" i="3"/>
  <c r="P138" i="3"/>
  <c r="N138" i="3"/>
  <c r="L138" i="3"/>
  <c r="J138" i="3"/>
  <c r="R137" i="3"/>
  <c r="P137" i="3"/>
  <c r="N137" i="3"/>
  <c r="L137" i="3"/>
  <c r="J137" i="3"/>
  <c r="R136" i="3"/>
  <c r="P136" i="3"/>
  <c r="N136" i="3"/>
  <c r="L136" i="3"/>
  <c r="J136" i="3"/>
  <c r="R135" i="3"/>
  <c r="P135" i="3"/>
  <c r="N135" i="3"/>
  <c r="L135" i="3"/>
  <c r="J135" i="3"/>
  <c r="R134" i="3"/>
  <c r="P134" i="3"/>
  <c r="N134" i="3"/>
  <c r="L134" i="3"/>
  <c r="J134" i="3"/>
  <c r="R133" i="3"/>
  <c r="P133" i="3"/>
  <c r="N133" i="3"/>
  <c r="L133" i="3"/>
  <c r="J133" i="3"/>
  <c r="R132" i="3"/>
  <c r="P132" i="3"/>
  <c r="N132" i="3"/>
  <c r="L132" i="3"/>
  <c r="J132" i="3"/>
  <c r="R131" i="3"/>
  <c r="P131" i="3"/>
  <c r="N131" i="3"/>
  <c r="L131" i="3"/>
  <c r="J131" i="3"/>
  <c r="R130" i="3"/>
  <c r="P130" i="3"/>
  <c r="N130" i="3"/>
  <c r="L130" i="3"/>
  <c r="J130" i="3"/>
  <c r="R129" i="3"/>
  <c r="P129" i="3"/>
  <c r="N129" i="3"/>
  <c r="L129" i="3"/>
  <c r="J129" i="3"/>
  <c r="R128" i="3"/>
  <c r="P128" i="3"/>
  <c r="N128" i="3"/>
  <c r="L128" i="3"/>
  <c r="J128" i="3"/>
  <c r="R127" i="3"/>
  <c r="P127" i="3"/>
  <c r="N127" i="3"/>
  <c r="L127" i="3"/>
  <c r="J127" i="3"/>
  <c r="R126" i="3"/>
  <c r="P126" i="3"/>
  <c r="N126" i="3"/>
  <c r="L126" i="3"/>
  <c r="J126" i="3"/>
  <c r="R125" i="3"/>
  <c r="P125" i="3"/>
  <c r="N125" i="3"/>
  <c r="L125" i="3"/>
  <c r="J125" i="3"/>
  <c r="R124" i="3"/>
  <c r="P124" i="3"/>
  <c r="N124" i="3"/>
  <c r="L124" i="3"/>
  <c r="J124" i="3"/>
  <c r="R123" i="3"/>
  <c r="P123" i="3"/>
  <c r="N123" i="3"/>
  <c r="L123" i="3"/>
  <c r="J123" i="3"/>
  <c r="R122" i="3"/>
  <c r="P122" i="3"/>
  <c r="N122" i="3"/>
  <c r="L122" i="3"/>
  <c r="J122" i="3"/>
  <c r="R121" i="3"/>
  <c r="P121" i="3"/>
  <c r="N121" i="3"/>
  <c r="L121" i="3"/>
  <c r="J121" i="3"/>
  <c r="R120" i="3"/>
  <c r="P120" i="3"/>
  <c r="N120" i="3"/>
  <c r="L120" i="3"/>
  <c r="J120" i="3"/>
  <c r="R119" i="3"/>
  <c r="P119" i="3"/>
  <c r="N119" i="3"/>
  <c r="L119" i="3"/>
  <c r="J119" i="3"/>
  <c r="R118" i="3"/>
  <c r="P118" i="3"/>
  <c r="N118" i="3"/>
  <c r="L118" i="3"/>
  <c r="J118" i="3"/>
  <c r="R117" i="3"/>
  <c r="P117" i="3"/>
  <c r="N117" i="3"/>
  <c r="L117" i="3"/>
  <c r="J117" i="3"/>
  <c r="R116" i="3"/>
  <c r="P116" i="3"/>
  <c r="N116" i="3"/>
  <c r="L116" i="3"/>
  <c r="J116" i="3"/>
  <c r="R115" i="3"/>
  <c r="P115" i="3"/>
  <c r="N115" i="3"/>
  <c r="L115" i="3"/>
  <c r="J115" i="3"/>
  <c r="R114" i="3"/>
  <c r="P114" i="3"/>
  <c r="N114" i="3"/>
  <c r="L114" i="3"/>
  <c r="J114" i="3"/>
  <c r="R113" i="3"/>
  <c r="P113" i="3"/>
  <c r="N113" i="3"/>
  <c r="L113" i="3"/>
  <c r="J113" i="3"/>
  <c r="R112" i="3"/>
  <c r="P112" i="3"/>
  <c r="N112" i="3"/>
  <c r="L112" i="3"/>
  <c r="J112" i="3"/>
  <c r="R111" i="3"/>
  <c r="P111" i="3"/>
  <c r="N111" i="3"/>
  <c r="L111" i="3"/>
  <c r="J111" i="3"/>
  <c r="R110" i="3"/>
  <c r="P110" i="3"/>
  <c r="N110" i="3"/>
  <c r="L110" i="3"/>
  <c r="J110" i="3"/>
  <c r="R109" i="3"/>
  <c r="P109" i="3"/>
  <c r="N109" i="3"/>
  <c r="L109" i="3"/>
  <c r="J109" i="3"/>
  <c r="R108" i="3"/>
  <c r="P108" i="3"/>
  <c r="N108" i="3"/>
  <c r="L108" i="3"/>
  <c r="J108" i="3"/>
  <c r="R107" i="3"/>
  <c r="P107" i="3"/>
  <c r="N107" i="3"/>
  <c r="L107" i="3"/>
  <c r="J107" i="3"/>
  <c r="R106" i="3"/>
  <c r="P106" i="3"/>
  <c r="N106" i="3"/>
  <c r="L106" i="3"/>
  <c r="J106" i="3"/>
  <c r="R105" i="3"/>
  <c r="P105" i="3"/>
  <c r="N105" i="3"/>
  <c r="L105" i="3"/>
  <c r="J105" i="3"/>
  <c r="R104" i="3"/>
  <c r="P104" i="3"/>
  <c r="N104" i="3"/>
  <c r="L104" i="3"/>
  <c r="J104" i="3"/>
  <c r="R103" i="3"/>
  <c r="P103" i="3"/>
  <c r="N103" i="3"/>
  <c r="L103" i="3"/>
  <c r="J103" i="3"/>
  <c r="R102" i="3"/>
  <c r="P102" i="3"/>
  <c r="N102" i="3"/>
  <c r="L102" i="3"/>
  <c r="J102" i="3"/>
  <c r="R101" i="3"/>
  <c r="P101" i="3"/>
  <c r="N101" i="3"/>
  <c r="L101" i="3"/>
  <c r="J101" i="3"/>
  <c r="R100" i="3"/>
  <c r="P100" i="3"/>
  <c r="N100" i="3"/>
  <c r="L100" i="3"/>
  <c r="J100" i="3"/>
  <c r="R99" i="3"/>
  <c r="P99" i="3"/>
  <c r="N99" i="3"/>
  <c r="L99" i="3"/>
  <c r="J99" i="3"/>
  <c r="R98" i="3"/>
  <c r="P98" i="3"/>
  <c r="N98" i="3"/>
  <c r="L98" i="3"/>
  <c r="J98" i="3"/>
  <c r="R97" i="3"/>
  <c r="P97" i="3"/>
  <c r="N97" i="3"/>
  <c r="L97" i="3"/>
  <c r="J97" i="3"/>
  <c r="R96" i="3"/>
  <c r="P96" i="3"/>
  <c r="N96" i="3"/>
  <c r="L96" i="3"/>
  <c r="J96" i="3"/>
  <c r="R95" i="3"/>
  <c r="P95" i="3"/>
  <c r="N95" i="3"/>
  <c r="L95" i="3"/>
  <c r="J95" i="3"/>
  <c r="R94" i="3"/>
  <c r="P94" i="3"/>
  <c r="N94" i="3"/>
  <c r="L94" i="3"/>
  <c r="J94" i="3"/>
  <c r="R93" i="3"/>
  <c r="P93" i="3"/>
  <c r="N93" i="3"/>
  <c r="L93" i="3"/>
  <c r="J93" i="3"/>
  <c r="R92" i="3"/>
  <c r="P92" i="3"/>
  <c r="N92" i="3"/>
  <c r="L92" i="3"/>
  <c r="J92" i="3"/>
  <c r="R91" i="3"/>
  <c r="P91" i="3"/>
  <c r="N91" i="3"/>
  <c r="L91" i="3"/>
  <c r="J91" i="3"/>
  <c r="R90" i="3"/>
  <c r="P90" i="3"/>
  <c r="N90" i="3"/>
  <c r="L90" i="3"/>
  <c r="J90" i="3"/>
  <c r="R89" i="3"/>
  <c r="P89" i="3"/>
  <c r="N89" i="3"/>
  <c r="L89" i="3"/>
  <c r="J89" i="3"/>
  <c r="R88" i="3"/>
  <c r="P88" i="3"/>
  <c r="N88" i="3"/>
  <c r="L88" i="3"/>
  <c r="J88" i="3"/>
  <c r="R87" i="3"/>
  <c r="P87" i="3"/>
  <c r="N87" i="3"/>
  <c r="L87" i="3"/>
  <c r="J87" i="3"/>
  <c r="R86" i="3"/>
  <c r="P86" i="3"/>
  <c r="N86" i="3"/>
  <c r="L86" i="3"/>
  <c r="J86" i="3"/>
  <c r="R85" i="3"/>
  <c r="P85" i="3"/>
  <c r="N85" i="3"/>
  <c r="L85" i="3"/>
  <c r="J85" i="3"/>
  <c r="R84" i="3"/>
  <c r="P84" i="3"/>
  <c r="N84" i="3"/>
  <c r="L84" i="3"/>
  <c r="J84" i="3"/>
  <c r="R83" i="3"/>
  <c r="P83" i="3"/>
  <c r="N83" i="3"/>
  <c r="L83" i="3"/>
  <c r="J83" i="3"/>
  <c r="R82" i="3"/>
  <c r="P82" i="3"/>
  <c r="N82" i="3"/>
  <c r="L82" i="3"/>
  <c r="J82" i="3"/>
  <c r="R81" i="3"/>
  <c r="P81" i="3"/>
  <c r="N81" i="3"/>
  <c r="L81" i="3"/>
  <c r="J81" i="3"/>
  <c r="R80" i="3"/>
  <c r="P80" i="3"/>
  <c r="N80" i="3"/>
  <c r="L80" i="3"/>
  <c r="J80" i="3"/>
  <c r="R79" i="3"/>
  <c r="P79" i="3"/>
  <c r="N79" i="3"/>
  <c r="L79" i="3"/>
  <c r="J79" i="3"/>
  <c r="R78" i="3"/>
  <c r="P78" i="3"/>
  <c r="N78" i="3"/>
  <c r="L78" i="3"/>
  <c r="J78" i="3"/>
  <c r="R77" i="3"/>
  <c r="P77" i="3"/>
  <c r="N77" i="3"/>
  <c r="L77" i="3"/>
  <c r="J77" i="3"/>
  <c r="R76" i="3"/>
  <c r="P76" i="3"/>
  <c r="N76" i="3"/>
  <c r="L76" i="3"/>
  <c r="J76" i="3"/>
  <c r="R75" i="3"/>
  <c r="P75" i="3"/>
  <c r="N75" i="3"/>
  <c r="L75" i="3"/>
  <c r="J75" i="3"/>
  <c r="R74" i="3"/>
  <c r="P74" i="3"/>
  <c r="N74" i="3"/>
  <c r="L74" i="3"/>
  <c r="J74" i="3"/>
  <c r="R73" i="3"/>
  <c r="P73" i="3"/>
  <c r="N73" i="3"/>
  <c r="L73" i="3"/>
  <c r="J73" i="3"/>
  <c r="R72" i="3"/>
  <c r="P72" i="3"/>
  <c r="N72" i="3"/>
  <c r="L72" i="3"/>
  <c r="J72" i="3"/>
  <c r="R71" i="3"/>
  <c r="P71" i="3"/>
  <c r="N71" i="3"/>
  <c r="L71" i="3"/>
  <c r="J71" i="3"/>
  <c r="R70" i="3"/>
  <c r="P70" i="3"/>
  <c r="N70" i="3"/>
  <c r="L70" i="3"/>
  <c r="J70" i="3"/>
  <c r="R69" i="3"/>
  <c r="P69" i="3"/>
  <c r="N69" i="3"/>
  <c r="L69" i="3"/>
  <c r="J69" i="3"/>
  <c r="R68" i="3"/>
  <c r="P68" i="3"/>
  <c r="N68" i="3"/>
  <c r="L68" i="3"/>
  <c r="J68" i="3"/>
  <c r="R67" i="3"/>
  <c r="P67" i="3"/>
  <c r="N67" i="3"/>
  <c r="L67" i="3"/>
  <c r="J67" i="3"/>
  <c r="R66" i="3"/>
  <c r="P66" i="3"/>
  <c r="N66" i="3"/>
  <c r="L66" i="3"/>
  <c r="J66" i="3"/>
  <c r="R65" i="3"/>
  <c r="P65" i="3"/>
  <c r="N65" i="3"/>
  <c r="L65" i="3"/>
  <c r="J65" i="3"/>
  <c r="R64" i="3"/>
  <c r="P64" i="3"/>
  <c r="N64" i="3"/>
  <c r="L64" i="3"/>
  <c r="J64" i="3"/>
  <c r="R63" i="3"/>
  <c r="P63" i="3"/>
  <c r="N63" i="3"/>
  <c r="L63" i="3"/>
  <c r="J63" i="3"/>
  <c r="R62" i="3"/>
  <c r="P62" i="3"/>
  <c r="N62" i="3"/>
  <c r="L62" i="3"/>
  <c r="J62" i="3"/>
  <c r="R61" i="3"/>
  <c r="P61" i="3"/>
  <c r="N61" i="3"/>
  <c r="L61" i="3"/>
  <c r="J61" i="3"/>
  <c r="R60" i="3"/>
  <c r="P60" i="3"/>
  <c r="N60" i="3"/>
  <c r="L60" i="3"/>
  <c r="J60" i="3"/>
  <c r="R59" i="3"/>
  <c r="P59" i="3"/>
  <c r="N59" i="3"/>
  <c r="L59" i="3"/>
  <c r="J59" i="3"/>
  <c r="R58" i="3"/>
  <c r="P58" i="3"/>
  <c r="N58" i="3"/>
  <c r="L58" i="3"/>
  <c r="J58" i="3"/>
  <c r="R57" i="3"/>
  <c r="P57" i="3"/>
  <c r="N57" i="3"/>
  <c r="L57" i="3"/>
  <c r="J57" i="3"/>
  <c r="R56" i="3"/>
  <c r="P56" i="3"/>
  <c r="N56" i="3"/>
  <c r="L56" i="3"/>
  <c r="J56" i="3"/>
  <c r="R55" i="3"/>
  <c r="P55" i="3"/>
  <c r="N55" i="3"/>
  <c r="L55" i="3"/>
  <c r="J55" i="3"/>
  <c r="R54" i="3"/>
  <c r="P54" i="3"/>
  <c r="N54" i="3"/>
  <c r="L54" i="3"/>
  <c r="J54" i="3"/>
  <c r="R53" i="3"/>
  <c r="P53" i="3"/>
  <c r="N53" i="3"/>
  <c r="L53" i="3"/>
  <c r="J53" i="3"/>
  <c r="R52" i="3"/>
  <c r="P52" i="3"/>
  <c r="N52" i="3"/>
  <c r="L52" i="3"/>
  <c r="J52" i="3"/>
  <c r="R51" i="3"/>
  <c r="P51" i="3"/>
  <c r="N51" i="3"/>
  <c r="L51" i="3"/>
  <c r="J51" i="3"/>
  <c r="R50" i="3"/>
  <c r="P50" i="3"/>
  <c r="N50" i="3"/>
  <c r="L50" i="3"/>
  <c r="J50" i="3"/>
  <c r="R49" i="3"/>
  <c r="P49" i="3"/>
  <c r="N49" i="3"/>
  <c r="L49" i="3"/>
  <c r="J49" i="3"/>
  <c r="R48" i="3"/>
  <c r="P48" i="3"/>
  <c r="N48" i="3"/>
  <c r="L48" i="3"/>
  <c r="J48" i="3"/>
  <c r="R47" i="3"/>
  <c r="P47" i="3"/>
  <c r="N47" i="3"/>
  <c r="L47" i="3"/>
  <c r="J47" i="3"/>
  <c r="R46" i="3"/>
  <c r="P46" i="3"/>
  <c r="N46" i="3"/>
  <c r="L46" i="3"/>
  <c r="J46" i="3"/>
  <c r="R45" i="3"/>
  <c r="P45" i="3"/>
  <c r="N45" i="3"/>
  <c r="L45" i="3"/>
  <c r="J45" i="3"/>
  <c r="R44" i="3"/>
  <c r="P44" i="3"/>
  <c r="N44" i="3"/>
  <c r="L44" i="3"/>
  <c r="J44" i="3"/>
  <c r="R43" i="3"/>
  <c r="P43" i="3"/>
  <c r="N43" i="3"/>
  <c r="L43" i="3"/>
  <c r="J43" i="3"/>
  <c r="R42" i="3"/>
  <c r="P42" i="3"/>
  <c r="N42" i="3"/>
  <c r="L42" i="3"/>
  <c r="J42" i="3"/>
  <c r="R41" i="3"/>
  <c r="P41" i="3"/>
  <c r="N41" i="3"/>
  <c r="L41" i="3"/>
  <c r="J41" i="3"/>
  <c r="R40" i="3"/>
  <c r="P40" i="3"/>
  <c r="N40" i="3"/>
  <c r="L40" i="3"/>
  <c r="J40" i="3"/>
  <c r="R39" i="3"/>
  <c r="P39" i="3"/>
  <c r="N39" i="3"/>
  <c r="L39" i="3"/>
  <c r="J39" i="3"/>
  <c r="R38" i="3"/>
  <c r="P38" i="3"/>
  <c r="N38" i="3"/>
  <c r="L38" i="3"/>
  <c r="J38" i="3"/>
  <c r="R37" i="3"/>
  <c r="P37" i="3"/>
  <c r="N37" i="3"/>
  <c r="L37" i="3"/>
  <c r="J37" i="3"/>
  <c r="R36" i="3"/>
  <c r="P36" i="3"/>
  <c r="N36" i="3"/>
  <c r="L36" i="3"/>
  <c r="J36" i="3"/>
  <c r="R35" i="3"/>
  <c r="P35" i="3"/>
  <c r="N35" i="3"/>
  <c r="L35" i="3"/>
  <c r="J35" i="3"/>
  <c r="R34" i="3"/>
  <c r="P34" i="3"/>
  <c r="N34" i="3"/>
  <c r="L34" i="3"/>
  <c r="J34" i="3"/>
  <c r="R33" i="3"/>
  <c r="P33" i="3"/>
  <c r="N33" i="3"/>
  <c r="L33" i="3"/>
  <c r="J33" i="3"/>
  <c r="R32" i="3"/>
  <c r="P32" i="3"/>
  <c r="N32" i="3"/>
  <c r="L32" i="3"/>
  <c r="J32" i="3"/>
  <c r="R31" i="3"/>
  <c r="P31" i="3"/>
  <c r="N31" i="3"/>
  <c r="L31" i="3"/>
  <c r="J31" i="3"/>
  <c r="R30" i="3"/>
  <c r="P30" i="3"/>
  <c r="N30" i="3"/>
  <c r="L30" i="3"/>
  <c r="J30" i="3"/>
  <c r="R29" i="3"/>
  <c r="P29" i="3"/>
  <c r="N29" i="3"/>
  <c r="L29" i="3"/>
  <c r="J29" i="3"/>
  <c r="R28" i="3"/>
  <c r="P28" i="3"/>
  <c r="N28" i="3"/>
  <c r="L28" i="3"/>
  <c r="J28" i="3"/>
  <c r="R27" i="3"/>
  <c r="P27" i="3"/>
  <c r="N27" i="3"/>
  <c r="L27" i="3"/>
  <c r="J27" i="3"/>
  <c r="R26" i="3"/>
  <c r="P26" i="3"/>
  <c r="N26" i="3"/>
  <c r="L26" i="3"/>
  <c r="J26" i="3"/>
  <c r="R25" i="3"/>
  <c r="P25" i="3"/>
  <c r="N25" i="3"/>
  <c r="L25" i="3"/>
  <c r="J25" i="3"/>
  <c r="R24" i="3"/>
  <c r="P24" i="3"/>
  <c r="N24" i="3"/>
  <c r="L24" i="3"/>
  <c r="J24" i="3"/>
  <c r="R23" i="3"/>
  <c r="P23" i="3"/>
  <c r="N23" i="3"/>
  <c r="L23" i="3"/>
  <c r="J23" i="3"/>
  <c r="R22" i="3"/>
  <c r="P22" i="3"/>
  <c r="N22" i="3"/>
  <c r="L22" i="3"/>
  <c r="J22" i="3"/>
  <c r="R21" i="3"/>
  <c r="P21" i="3"/>
  <c r="N21" i="3"/>
  <c r="L21" i="3"/>
  <c r="J21" i="3"/>
  <c r="R20" i="3"/>
  <c r="P20" i="3"/>
  <c r="N20" i="3"/>
  <c r="L20" i="3"/>
  <c r="J20" i="3"/>
  <c r="R19" i="3"/>
  <c r="P19" i="3"/>
  <c r="N19" i="3"/>
  <c r="L19" i="3"/>
  <c r="J19" i="3"/>
  <c r="R18" i="3"/>
  <c r="P18" i="3"/>
  <c r="N18" i="3"/>
  <c r="L18" i="3"/>
  <c r="J18" i="3"/>
  <c r="R17" i="3"/>
  <c r="P17" i="3"/>
  <c r="N17" i="3"/>
  <c r="L17" i="3"/>
  <c r="J17" i="3"/>
  <c r="R16" i="3"/>
  <c r="P16" i="3"/>
  <c r="N16" i="3"/>
  <c r="L16" i="3"/>
  <c r="J16" i="3"/>
  <c r="R15" i="3"/>
  <c r="P15" i="3"/>
  <c r="N15" i="3"/>
  <c r="L15" i="3"/>
  <c r="J15" i="3"/>
  <c r="R14" i="3"/>
  <c r="P14" i="3"/>
  <c r="N14" i="3"/>
  <c r="L14" i="3"/>
  <c r="J14" i="3"/>
  <c r="R13" i="3"/>
  <c r="P13" i="3"/>
  <c r="N13" i="3"/>
  <c r="L13" i="3"/>
  <c r="J13" i="3"/>
  <c r="R12" i="3"/>
  <c r="P12" i="3"/>
  <c r="N12" i="3"/>
  <c r="L12" i="3"/>
  <c r="J12" i="3"/>
  <c r="R11" i="3"/>
  <c r="P11" i="3"/>
  <c r="N11" i="3"/>
  <c r="L11" i="3"/>
  <c r="J11" i="3"/>
  <c r="R10" i="3"/>
  <c r="P10" i="3"/>
  <c r="N10" i="3"/>
  <c r="L10" i="3"/>
  <c r="J10" i="3"/>
  <c r="R740" i="5"/>
  <c r="P740" i="5"/>
  <c r="L740" i="5"/>
  <c r="J740" i="5"/>
  <c r="R739" i="5"/>
  <c r="P739" i="5"/>
  <c r="L739" i="5"/>
  <c r="J739" i="5"/>
  <c r="R738" i="5"/>
  <c r="P738" i="5"/>
  <c r="L738" i="5"/>
  <c r="J738" i="5"/>
  <c r="R737" i="5"/>
  <c r="P737" i="5"/>
  <c r="L737" i="5"/>
  <c r="J737" i="5"/>
  <c r="R736" i="5"/>
  <c r="P736" i="5"/>
  <c r="L736" i="5"/>
  <c r="J736" i="5"/>
  <c r="R735" i="5"/>
  <c r="P735" i="5"/>
  <c r="L735" i="5"/>
  <c r="J735" i="5"/>
  <c r="R734" i="5"/>
  <c r="P734" i="5"/>
  <c r="L734" i="5"/>
  <c r="J734" i="5"/>
  <c r="R733" i="5"/>
  <c r="P733" i="5"/>
  <c r="L733" i="5"/>
  <c r="J733" i="5"/>
  <c r="R732" i="5"/>
  <c r="P732" i="5"/>
  <c r="L732" i="5"/>
  <c r="J732" i="5"/>
  <c r="R731" i="5"/>
  <c r="P731" i="5"/>
  <c r="L731" i="5"/>
  <c r="J731" i="5"/>
  <c r="R730" i="5"/>
  <c r="P730" i="5"/>
  <c r="L730" i="5"/>
  <c r="J730" i="5"/>
  <c r="R729" i="5"/>
  <c r="P729" i="5"/>
  <c r="L729" i="5"/>
  <c r="J729" i="5"/>
  <c r="R728" i="5"/>
  <c r="P728" i="5"/>
  <c r="L728" i="5"/>
  <c r="J728" i="5"/>
  <c r="R727" i="5"/>
  <c r="L727" i="5"/>
  <c r="J727" i="5"/>
  <c r="R726" i="5"/>
  <c r="P726" i="5"/>
  <c r="L726" i="5"/>
  <c r="J726" i="5"/>
  <c r="R725" i="5"/>
  <c r="P725" i="5"/>
  <c r="L725" i="5"/>
  <c r="J725" i="5"/>
  <c r="R724" i="5"/>
  <c r="P724" i="5"/>
  <c r="L724" i="5"/>
  <c r="J724" i="5"/>
  <c r="R723" i="5"/>
  <c r="L723" i="5"/>
  <c r="J723" i="5"/>
  <c r="R722" i="5"/>
  <c r="L722" i="5"/>
  <c r="J722" i="5"/>
  <c r="R721" i="5"/>
  <c r="P721" i="5"/>
  <c r="L721" i="5"/>
  <c r="J721" i="5"/>
  <c r="R720" i="5"/>
  <c r="P720" i="5"/>
  <c r="L720" i="5"/>
  <c r="J720" i="5"/>
  <c r="R719" i="5"/>
  <c r="P719" i="5"/>
  <c r="L719" i="5"/>
  <c r="J719" i="5"/>
  <c r="R718" i="5"/>
  <c r="L718" i="5"/>
  <c r="J718" i="5"/>
  <c r="R717" i="5"/>
  <c r="P717" i="5"/>
  <c r="L717" i="5"/>
  <c r="J717" i="5"/>
  <c r="R716" i="5"/>
  <c r="L716" i="5"/>
  <c r="J716" i="5"/>
  <c r="R715" i="5"/>
  <c r="P715" i="5"/>
  <c r="L715" i="5"/>
  <c r="J715" i="5"/>
  <c r="R714" i="5"/>
  <c r="P714" i="5"/>
  <c r="L714" i="5"/>
  <c r="J714" i="5"/>
  <c r="R713" i="5"/>
  <c r="L713" i="5"/>
  <c r="J713" i="5"/>
  <c r="R712" i="5"/>
  <c r="L712" i="5"/>
  <c r="J712" i="5"/>
  <c r="R711" i="5"/>
  <c r="P711" i="5"/>
  <c r="L711" i="5"/>
  <c r="J711" i="5"/>
  <c r="R710" i="5"/>
  <c r="P710" i="5"/>
  <c r="L710" i="5"/>
  <c r="J710" i="5"/>
  <c r="R709" i="5"/>
  <c r="L709" i="5"/>
  <c r="J709" i="5"/>
  <c r="R708" i="5"/>
  <c r="P708" i="5"/>
  <c r="L708" i="5"/>
  <c r="J708" i="5"/>
  <c r="R707" i="5"/>
  <c r="P707" i="5"/>
  <c r="L707" i="5"/>
  <c r="J707" i="5"/>
  <c r="R706" i="5"/>
  <c r="L706" i="5"/>
  <c r="J706" i="5"/>
  <c r="R704" i="5"/>
  <c r="P704" i="5"/>
  <c r="L704" i="5"/>
  <c r="J704" i="5"/>
  <c r="R703" i="5"/>
  <c r="P703" i="5"/>
  <c r="L703" i="5"/>
  <c r="J703" i="5"/>
  <c r="R702" i="5"/>
  <c r="L702" i="5"/>
  <c r="J702" i="5"/>
  <c r="R701" i="5"/>
  <c r="P701" i="5"/>
  <c r="L701" i="5"/>
  <c r="J701" i="5"/>
  <c r="R700" i="5"/>
  <c r="P700" i="5"/>
  <c r="L700" i="5"/>
  <c r="J700" i="5"/>
  <c r="R699" i="5"/>
  <c r="P699" i="5"/>
  <c r="L699" i="5"/>
  <c r="J699" i="5"/>
  <c r="R698" i="5"/>
  <c r="P698" i="5"/>
  <c r="L698" i="5"/>
  <c r="J698" i="5"/>
  <c r="R697" i="5"/>
  <c r="P697" i="5"/>
  <c r="L697" i="5"/>
  <c r="J697" i="5"/>
  <c r="R696" i="5"/>
  <c r="P696" i="5"/>
  <c r="L696" i="5"/>
  <c r="J696" i="5"/>
  <c r="R695" i="5"/>
  <c r="L695" i="5"/>
  <c r="J695" i="5"/>
  <c r="R694" i="5"/>
  <c r="P694" i="5"/>
  <c r="L694" i="5"/>
  <c r="J694" i="5"/>
  <c r="R693" i="5"/>
  <c r="P693" i="5"/>
  <c r="L693" i="5"/>
  <c r="J693" i="5"/>
  <c r="R692" i="5"/>
  <c r="L692" i="5"/>
  <c r="J692" i="5"/>
  <c r="R691" i="5"/>
  <c r="L691" i="5"/>
  <c r="J691" i="5"/>
  <c r="R690" i="5"/>
  <c r="L690" i="5"/>
  <c r="J690" i="5"/>
  <c r="R689" i="5"/>
  <c r="P689" i="5"/>
  <c r="L689" i="5"/>
  <c r="J689" i="5"/>
  <c r="R688" i="5"/>
  <c r="P688" i="5"/>
  <c r="L688" i="5"/>
  <c r="J688" i="5"/>
  <c r="R687" i="5"/>
  <c r="P687" i="5"/>
  <c r="L687" i="5"/>
  <c r="J687" i="5"/>
  <c r="R686" i="5"/>
  <c r="P686" i="5"/>
  <c r="L686" i="5"/>
  <c r="J686" i="5"/>
  <c r="R685" i="5"/>
  <c r="P685" i="5"/>
  <c r="L685" i="5"/>
  <c r="J685" i="5"/>
  <c r="R684" i="5"/>
  <c r="P684" i="5"/>
  <c r="L684" i="5"/>
  <c r="J684" i="5"/>
  <c r="R683" i="5"/>
  <c r="P683" i="5"/>
  <c r="L683" i="5"/>
  <c r="J683" i="5"/>
  <c r="R682" i="5"/>
  <c r="P682" i="5"/>
  <c r="L682" i="5"/>
  <c r="J682" i="5"/>
  <c r="R681" i="5"/>
  <c r="P681" i="5"/>
  <c r="L681" i="5"/>
  <c r="J681" i="5"/>
  <c r="R680" i="5"/>
  <c r="P680" i="5"/>
  <c r="L680" i="5"/>
  <c r="J680" i="5"/>
  <c r="R679" i="5"/>
  <c r="P679" i="5"/>
  <c r="L679" i="5"/>
  <c r="J679" i="5"/>
  <c r="R678" i="5"/>
  <c r="L678" i="5"/>
  <c r="J678" i="5"/>
  <c r="R677" i="5"/>
  <c r="L677" i="5"/>
  <c r="J677" i="5"/>
  <c r="R676" i="5"/>
  <c r="L676" i="5"/>
  <c r="J676" i="5"/>
  <c r="R675" i="5"/>
  <c r="L675" i="5"/>
  <c r="J675" i="5"/>
  <c r="R674" i="5"/>
  <c r="L674" i="5"/>
  <c r="J674" i="5"/>
  <c r="R673" i="5"/>
  <c r="P673" i="5"/>
  <c r="L673" i="5"/>
  <c r="J673" i="5"/>
  <c r="R672" i="5"/>
  <c r="P672" i="5"/>
  <c r="L672" i="5"/>
  <c r="J672" i="5"/>
  <c r="R671" i="5"/>
  <c r="P671" i="5"/>
  <c r="L671" i="5"/>
  <c r="J671" i="5"/>
  <c r="R670" i="5"/>
  <c r="P670" i="5"/>
  <c r="L670" i="5"/>
  <c r="J670" i="5"/>
  <c r="R669" i="5"/>
  <c r="L669" i="5"/>
  <c r="J669" i="5"/>
  <c r="R668" i="5"/>
  <c r="L668" i="5"/>
  <c r="J668" i="5"/>
  <c r="R667" i="5"/>
  <c r="L667" i="5"/>
  <c r="J667" i="5"/>
  <c r="R666" i="5"/>
  <c r="P666" i="5"/>
  <c r="L666" i="5"/>
  <c r="J666" i="5"/>
  <c r="R665" i="5"/>
  <c r="P665" i="5"/>
  <c r="L665" i="5"/>
  <c r="J665" i="5"/>
  <c r="R664" i="5"/>
  <c r="P664" i="5"/>
  <c r="L664" i="5"/>
  <c r="J664" i="5"/>
  <c r="R663" i="5"/>
  <c r="P663" i="5"/>
  <c r="L663" i="5"/>
  <c r="J663" i="5"/>
  <c r="R662" i="5"/>
  <c r="P662" i="5"/>
  <c r="L662" i="5"/>
  <c r="J662" i="5"/>
  <c r="R661" i="5"/>
  <c r="P661" i="5"/>
  <c r="L661" i="5"/>
  <c r="J661" i="5"/>
  <c r="R660" i="5"/>
  <c r="P660" i="5"/>
  <c r="L660" i="5"/>
  <c r="J660" i="5"/>
  <c r="R659" i="5"/>
  <c r="L659" i="5"/>
  <c r="J659" i="5"/>
  <c r="R658" i="5"/>
  <c r="P658" i="5"/>
  <c r="L658" i="5"/>
  <c r="J658" i="5"/>
  <c r="R657" i="5"/>
  <c r="P657" i="5"/>
  <c r="L657" i="5"/>
  <c r="J657" i="5"/>
  <c r="R656" i="5"/>
  <c r="P656" i="5"/>
  <c r="L656" i="5"/>
  <c r="J656" i="5"/>
  <c r="R655" i="5"/>
  <c r="P655" i="5"/>
  <c r="L655" i="5"/>
  <c r="J655" i="5"/>
  <c r="R654" i="5"/>
  <c r="P654" i="5"/>
  <c r="L654" i="5"/>
  <c r="J654" i="5"/>
  <c r="R653" i="5"/>
  <c r="P653" i="5"/>
  <c r="L653" i="5"/>
  <c r="J653" i="5"/>
  <c r="R652" i="5"/>
  <c r="L652" i="5"/>
  <c r="J652" i="5"/>
  <c r="R651" i="5"/>
  <c r="P651" i="5"/>
  <c r="L651" i="5"/>
  <c r="J651" i="5"/>
  <c r="R650" i="5"/>
  <c r="L650" i="5"/>
  <c r="J650" i="5"/>
  <c r="R649" i="5"/>
  <c r="P649" i="5"/>
  <c r="L649" i="5"/>
  <c r="J649" i="5"/>
  <c r="R648" i="5"/>
  <c r="P648" i="5"/>
  <c r="L648" i="5"/>
  <c r="J648" i="5"/>
  <c r="R647" i="5"/>
  <c r="P647" i="5"/>
  <c r="L647" i="5"/>
  <c r="J647" i="5"/>
  <c r="R645" i="5"/>
  <c r="P645" i="5"/>
  <c r="L645" i="5"/>
  <c r="J645" i="5"/>
  <c r="R644" i="5"/>
  <c r="P644" i="5"/>
  <c r="L644" i="5"/>
  <c r="J644" i="5"/>
  <c r="R643" i="5"/>
  <c r="P643" i="5"/>
  <c r="L643" i="5"/>
  <c r="J643" i="5"/>
  <c r="R642" i="5"/>
  <c r="P642" i="5"/>
  <c r="L642" i="5"/>
  <c r="J642" i="5"/>
  <c r="R641" i="5"/>
  <c r="P641" i="5"/>
  <c r="L641" i="5"/>
  <c r="J641" i="5"/>
  <c r="R640" i="5"/>
  <c r="L640" i="5"/>
  <c r="J640" i="5"/>
  <c r="R639" i="5"/>
  <c r="L639" i="5"/>
  <c r="J639" i="5"/>
  <c r="R638" i="5"/>
  <c r="L638" i="5"/>
  <c r="J638" i="5"/>
  <c r="R637" i="5"/>
  <c r="P637" i="5"/>
  <c r="L637" i="5"/>
  <c r="J637" i="5"/>
  <c r="R636" i="5"/>
  <c r="P636" i="5"/>
  <c r="L636" i="5"/>
  <c r="J636" i="5"/>
  <c r="R635" i="5"/>
  <c r="P635" i="5"/>
  <c r="L635" i="5"/>
  <c r="J635" i="5"/>
  <c r="R634" i="5"/>
  <c r="P634" i="5"/>
  <c r="L634" i="5"/>
  <c r="J634" i="5"/>
  <c r="R633" i="5"/>
  <c r="P633" i="5"/>
  <c r="L633" i="5"/>
  <c r="J633" i="5"/>
  <c r="R632" i="5"/>
  <c r="L632" i="5"/>
  <c r="J632" i="5"/>
  <c r="R629" i="5"/>
  <c r="P629" i="5"/>
  <c r="L629" i="5"/>
  <c r="J629" i="5"/>
  <c r="R628" i="5"/>
  <c r="P628" i="5"/>
  <c r="L628" i="5"/>
  <c r="J628" i="5"/>
  <c r="R627" i="5"/>
  <c r="L627" i="5"/>
  <c r="J627" i="5"/>
  <c r="R626" i="5"/>
  <c r="L626" i="5"/>
  <c r="J626" i="5"/>
  <c r="R625" i="5"/>
  <c r="P625" i="5"/>
  <c r="L625" i="5"/>
  <c r="J625" i="5"/>
  <c r="R624" i="5"/>
  <c r="P624" i="5"/>
  <c r="L624" i="5"/>
  <c r="J624" i="5"/>
  <c r="R623" i="5"/>
  <c r="P623" i="5"/>
  <c r="L623" i="5"/>
  <c r="J623" i="5"/>
  <c r="R622" i="5"/>
  <c r="P622" i="5"/>
  <c r="L622" i="5"/>
  <c r="J622" i="5"/>
  <c r="R621" i="5"/>
  <c r="P621" i="5"/>
  <c r="L621" i="5"/>
  <c r="J621" i="5"/>
  <c r="R620" i="5"/>
  <c r="P620" i="5"/>
  <c r="L620" i="5"/>
  <c r="J620" i="5"/>
  <c r="R619" i="5"/>
  <c r="P619" i="5"/>
  <c r="L619" i="5"/>
  <c r="J619" i="5"/>
  <c r="R618" i="5"/>
  <c r="P618" i="5"/>
  <c r="L618" i="5"/>
  <c r="J618" i="5"/>
  <c r="R617" i="5"/>
  <c r="P617" i="5"/>
  <c r="L617" i="5"/>
  <c r="J617" i="5"/>
  <c r="R616" i="5"/>
  <c r="L616" i="5"/>
  <c r="J616" i="5"/>
  <c r="R615" i="5"/>
  <c r="P615" i="5"/>
  <c r="L615" i="5"/>
  <c r="J615" i="5"/>
  <c r="R614" i="5"/>
  <c r="P614" i="5"/>
  <c r="L614" i="5"/>
  <c r="J614" i="5"/>
  <c r="R613" i="5"/>
  <c r="L613" i="5"/>
  <c r="J613" i="5"/>
  <c r="R612" i="5"/>
  <c r="L612" i="5"/>
  <c r="J612" i="5"/>
  <c r="R611" i="5"/>
  <c r="P611" i="5"/>
  <c r="L611" i="5"/>
  <c r="J611" i="5"/>
  <c r="R610" i="5"/>
  <c r="P610" i="5"/>
  <c r="L610" i="5"/>
  <c r="J610" i="5"/>
  <c r="R609" i="5"/>
  <c r="P609" i="5"/>
  <c r="L609" i="5"/>
  <c r="J609" i="5"/>
  <c r="R608" i="5"/>
  <c r="L608" i="5"/>
  <c r="J608" i="5"/>
  <c r="R607" i="5"/>
  <c r="L607" i="5"/>
  <c r="J607" i="5"/>
  <c r="R606" i="5"/>
  <c r="P606" i="5"/>
  <c r="L606" i="5"/>
  <c r="J606" i="5"/>
  <c r="R605" i="5"/>
  <c r="P605" i="5"/>
  <c r="L605" i="5"/>
  <c r="J605" i="5"/>
  <c r="R604" i="5"/>
  <c r="P604" i="5"/>
  <c r="L604" i="5"/>
  <c r="J604" i="5"/>
  <c r="R603" i="5"/>
  <c r="P603" i="5"/>
  <c r="L603" i="5"/>
  <c r="J603" i="5"/>
  <c r="R602" i="5"/>
  <c r="P602" i="5"/>
  <c r="L602" i="5"/>
  <c r="J602" i="5"/>
  <c r="R601" i="5"/>
  <c r="L601" i="5"/>
  <c r="J601" i="5"/>
  <c r="R600" i="5"/>
  <c r="L600" i="5"/>
  <c r="J600" i="5"/>
  <c r="R599" i="5"/>
  <c r="P599" i="5"/>
  <c r="L599" i="5"/>
  <c r="J599" i="5"/>
  <c r="R598" i="5"/>
  <c r="P598" i="5"/>
  <c r="L598" i="5"/>
  <c r="J598" i="5"/>
  <c r="R597" i="5"/>
  <c r="P597" i="5"/>
  <c r="L597" i="5"/>
  <c r="J597" i="5"/>
  <c r="R596" i="5"/>
  <c r="P596" i="5"/>
  <c r="L596" i="5"/>
  <c r="J596" i="5"/>
  <c r="R595" i="5"/>
  <c r="P595" i="5"/>
  <c r="L595" i="5"/>
  <c r="J595" i="5"/>
  <c r="R594" i="5"/>
  <c r="P594" i="5"/>
  <c r="L594" i="5"/>
  <c r="J594" i="5"/>
  <c r="R593" i="5"/>
  <c r="P593" i="5"/>
  <c r="L593" i="5"/>
  <c r="J593" i="5"/>
  <c r="R592" i="5"/>
  <c r="P592" i="5"/>
  <c r="L592" i="5"/>
  <c r="J592" i="5"/>
  <c r="R591" i="5"/>
  <c r="P591" i="5"/>
  <c r="L591" i="5"/>
  <c r="J591" i="5"/>
  <c r="R590" i="5"/>
  <c r="P590" i="5"/>
  <c r="L590" i="5"/>
  <c r="J590" i="5"/>
  <c r="R589" i="5"/>
  <c r="P589" i="5"/>
  <c r="L589" i="5"/>
  <c r="J589" i="5"/>
  <c r="R588" i="5"/>
  <c r="P588" i="5"/>
  <c r="L588" i="5"/>
  <c r="J588" i="5"/>
  <c r="R587" i="5"/>
  <c r="P587" i="5"/>
  <c r="L587" i="5"/>
  <c r="J587" i="5"/>
  <c r="R586" i="5"/>
  <c r="P586" i="5"/>
  <c r="L586" i="5"/>
  <c r="J586" i="5"/>
  <c r="R585" i="5"/>
  <c r="P585" i="5"/>
  <c r="L585" i="5"/>
  <c r="J585" i="5"/>
  <c r="R584" i="5"/>
  <c r="P584" i="5"/>
  <c r="L584" i="5"/>
  <c r="J584" i="5"/>
  <c r="R583" i="5"/>
  <c r="P583" i="5"/>
  <c r="L583" i="5"/>
  <c r="J583" i="5"/>
  <c r="R582" i="5"/>
  <c r="P582" i="5"/>
  <c r="L582" i="5"/>
  <c r="J582" i="5"/>
  <c r="R581" i="5"/>
  <c r="P581" i="5"/>
  <c r="L581" i="5"/>
  <c r="J581" i="5"/>
  <c r="R580" i="5"/>
  <c r="P580" i="5"/>
  <c r="L580" i="5"/>
  <c r="J580" i="5"/>
  <c r="R579" i="5"/>
  <c r="P579" i="5"/>
  <c r="L579" i="5"/>
  <c r="J579" i="5"/>
  <c r="R578" i="5"/>
  <c r="P578" i="5"/>
  <c r="L578" i="5"/>
  <c r="J578" i="5"/>
  <c r="R577" i="5"/>
  <c r="P577" i="5"/>
  <c r="L577" i="5"/>
  <c r="J577" i="5"/>
  <c r="R576" i="5"/>
  <c r="P576" i="5"/>
  <c r="L576" i="5"/>
  <c r="J576" i="5"/>
  <c r="R575" i="5"/>
  <c r="P575" i="5"/>
  <c r="L575" i="5"/>
  <c r="J575" i="5"/>
  <c r="R574" i="5"/>
  <c r="P574" i="5"/>
  <c r="L574" i="5"/>
  <c r="J574" i="5"/>
  <c r="R573" i="5"/>
  <c r="P573" i="5"/>
  <c r="L573" i="5"/>
  <c r="J573" i="5"/>
  <c r="R572" i="5"/>
  <c r="P572" i="5"/>
  <c r="L572" i="5"/>
  <c r="J572" i="5"/>
  <c r="R571" i="5"/>
  <c r="P571" i="5"/>
  <c r="L571" i="5"/>
  <c r="J571" i="5"/>
  <c r="R570" i="5"/>
  <c r="P570" i="5"/>
  <c r="L570" i="5"/>
  <c r="J570" i="5"/>
  <c r="R569" i="5"/>
  <c r="P569" i="5"/>
  <c r="L569" i="5"/>
  <c r="J569" i="5"/>
  <c r="R568" i="5"/>
  <c r="P568" i="5"/>
  <c r="L568" i="5"/>
  <c r="J568" i="5"/>
  <c r="R567" i="5"/>
  <c r="P567" i="5"/>
  <c r="L567" i="5"/>
  <c r="J567" i="5"/>
  <c r="R566" i="5"/>
  <c r="L566" i="5"/>
  <c r="J566" i="5"/>
  <c r="R565" i="5"/>
  <c r="P565" i="5"/>
  <c r="L565" i="5"/>
  <c r="J565" i="5"/>
  <c r="R564" i="5"/>
  <c r="P564" i="5"/>
  <c r="L564" i="5"/>
  <c r="J564" i="5"/>
  <c r="R563" i="5"/>
  <c r="P563" i="5"/>
  <c r="L563" i="5"/>
  <c r="J563" i="5"/>
  <c r="R562" i="5"/>
  <c r="P562" i="5"/>
  <c r="L562" i="5"/>
  <c r="J562" i="5"/>
  <c r="R561" i="5"/>
  <c r="P561" i="5"/>
  <c r="L561" i="5"/>
  <c r="J561" i="5"/>
  <c r="R560" i="5"/>
  <c r="P560" i="5"/>
  <c r="L560" i="5"/>
  <c r="J560" i="5"/>
  <c r="R559" i="5"/>
  <c r="P559" i="5"/>
  <c r="L559" i="5"/>
  <c r="J559" i="5"/>
  <c r="R558" i="5"/>
  <c r="P558" i="5"/>
  <c r="L558" i="5"/>
  <c r="J558" i="5"/>
  <c r="R557" i="5"/>
  <c r="L557" i="5"/>
  <c r="J557" i="5"/>
  <c r="R555" i="5"/>
  <c r="L555" i="5"/>
  <c r="J555" i="5"/>
  <c r="R554" i="5"/>
  <c r="P554" i="5"/>
  <c r="L554" i="5"/>
  <c r="J554" i="5"/>
  <c r="R553" i="5"/>
  <c r="P553" i="5"/>
  <c r="L553" i="5"/>
  <c r="J553" i="5"/>
  <c r="R552" i="5"/>
  <c r="P552" i="5"/>
  <c r="L552" i="5"/>
  <c r="J552" i="5"/>
  <c r="R551" i="5"/>
  <c r="P551" i="5"/>
  <c r="L551" i="5"/>
  <c r="R550" i="5"/>
  <c r="P550" i="5"/>
  <c r="L550" i="5"/>
  <c r="J550" i="5"/>
  <c r="R549" i="5"/>
  <c r="L549" i="5"/>
  <c r="J549" i="5"/>
  <c r="R548" i="5"/>
  <c r="P548" i="5"/>
  <c r="L548" i="5"/>
  <c r="J548" i="5"/>
  <c r="R547" i="5"/>
  <c r="P547" i="5"/>
  <c r="L547" i="5"/>
  <c r="J547" i="5"/>
  <c r="R546" i="5"/>
  <c r="L546" i="5"/>
  <c r="J546" i="5"/>
  <c r="R545" i="5"/>
  <c r="L545" i="5"/>
  <c r="J545" i="5"/>
  <c r="R544" i="5"/>
  <c r="P544" i="5"/>
  <c r="L544" i="5"/>
  <c r="J544" i="5"/>
  <c r="R543" i="5"/>
  <c r="P543" i="5"/>
  <c r="L543" i="5"/>
  <c r="J543" i="5"/>
  <c r="R542" i="5"/>
  <c r="P542" i="5"/>
  <c r="L542" i="5"/>
  <c r="J542" i="5"/>
  <c r="R541" i="5"/>
  <c r="P541" i="5"/>
  <c r="L541" i="5"/>
  <c r="J541" i="5"/>
  <c r="R540" i="5"/>
  <c r="P540" i="5"/>
  <c r="L540" i="5"/>
  <c r="J540" i="5"/>
  <c r="R539" i="5"/>
  <c r="P539" i="5"/>
  <c r="L539" i="5"/>
  <c r="J539" i="5"/>
  <c r="R527" i="5"/>
  <c r="L527" i="5"/>
  <c r="J527" i="5"/>
  <c r="R526" i="5"/>
  <c r="P526" i="5"/>
  <c r="L526" i="5"/>
  <c r="J526" i="5"/>
  <c r="R525" i="5"/>
  <c r="P525" i="5"/>
  <c r="L525" i="5"/>
  <c r="J525" i="5"/>
  <c r="R524" i="5"/>
  <c r="P524" i="5"/>
  <c r="L524" i="5"/>
  <c r="J524" i="5"/>
  <c r="R523" i="5"/>
  <c r="P523" i="5"/>
  <c r="L523" i="5"/>
  <c r="J523" i="5"/>
  <c r="R522" i="5"/>
  <c r="P522" i="5"/>
  <c r="L522" i="5"/>
  <c r="J522" i="5"/>
  <c r="R521" i="5"/>
  <c r="L521" i="5"/>
  <c r="J521" i="5"/>
  <c r="R520" i="5"/>
  <c r="P520" i="5"/>
  <c r="L520" i="5"/>
  <c r="J520" i="5"/>
  <c r="R538" i="5"/>
  <c r="P538" i="5"/>
  <c r="L538" i="5"/>
  <c r="J538" i="5"/>
  <c r="R537" i="5"/>
  <c r="P537" i="5"/>
  <c r="L537" i="5"/>
  <c r="J537" i="5"/>
  <c r="R519" i="5"/>
  <c r="P519" i="5"/>
  <c r="L519" i="5"/>
  <c r="J519" i="5"/>
  <c r="R518" i="5"/>
  <c r="L518" i="5"/>
  <c r="J518" i="5"/>
  <c r="R517" i="5"/>
  <c r="L517" i="5"/>
  <c r="J517" i="5"/>
  <c r="R516" i="5"/>
  <c r="P516" i="5"/>
  <c r="L516" i="5"/>
  <c r="J516" i="5"/>
  <c r="R515" i="5"/>
  <c r="P515" i="5"/>
  <c r="L515" i="5"/>
  <c r="J515" i="5"/>
  <c r="R514" i="5"/>
  <c r="L514" i="5"/>
  <c r="J514" i="5"/>
  <c r="R513" i="5"/>
  <c r="P513" i="5"/>
  <c r="L513" i="5"/>
  <c r="J513" i="5"/>
  <c r="R536" i="5"/>
  <c r="P536" i="5"/>
  <c r="L536" i="5"/>
  <c r="J536" i="5"/>
  <c r="R535" i="5"/>
  <c r="L535" i="5"/>
  <c r="J535" i="5"/>
  <c r="R533" i="5"/>
  <c r="P533" i="5"/>
  <c r="L533" i="5"/>
  <c r="J533" i="5"/>
  <c r="R532" i="5"/>
  <c r="P532" i="5"/>
  <c r="L532" i="5"/>
  <c r="J532" i="5"/>
  <c r="R531" i="5"/>
  <c r="P531" i="5"/>
  <c r="L531" i="5"/>
  <c r="J531" i="5"/>
  <c r="R530" i="5"/>
  <c r="P530" i="5"/>
  <c r="L530" i="5"/>
  <c r="J530" i="5"/>
  <c r="R512" i="5"/>
  <c r="P512" i="5"/>
  <c r="L512" i="5"/>
  <c r="J512" i="5"/>
  <c r="R529" i="5"/>
  <c r="L529" i="5"/>
  <c r="J529" i="5"/>
  <c r="R528" i="5"/>
  <c r="P528" i="5"/>
  <c r="L528" i="5"/>
  <c r="J528" i="5"/>
  <c r="R511" i="5"/>
  <c r="L511" i="5"/>
  <c r="J511" i="5"/>
  <c r="R510" i="5"/>
  <c r="P510" i="5"/>
  <c r="L510" i="5"/>
  <c r="J510" i="5"/>
  <c r="R509" i="5"/>
  <c r="P509" i="5"/>
  <c r="L509" i="5"/>
  <c r="J509" i="5"/>
  <c r="R508" i="5"/>
  <c r="L508" i="5"/>
  <c r="J508" i="5"/>
  <c r="R507" i="5"/>
  <c r="P507" i="5"/>
  <c r="L507" i="5"/>
  <c r="J507" i="5"/>
  <c r="R505" i="5"/>
  <c r="P505" i="5"/>
  <c r="L505" i="5"/>
  <c r="J505" i="5"/>
  <c r="R504" i="5"/>
  <c r="L504" i="5"/>
  <c r="J504" i="5"/>
  <c r="R503" i="5"/>
  <c r="L503" i="5"/>
  <c r="J503" i="5"/>
  <c r="R502" i="5"/>
  <c r="P502" i="5"/>
  <c r="L502" i="5"/>
  <c r="J502" i="5"/>
  <c r="R501" i="5"/>
  <c r="P501" i="5"/>
  <c r="L501" i="5"/>
  <c r="J501" i="5"/>
  <c r="R500" i="5"/>
  <c r="L500" i="5"/>
  <c r="J500" i="5"/>
  <c r="R499" i="5"/>
  <c r="L499" i="5"/>
  <c r="J499" i="5"/>
  <c r="R498" i="5"/>
  <c r="L498" i="5"/>
  <c r="J498" i="5"/>
  <c r="R497" i="5"/>
  <c r="P497" i="5"/>
  <c r="L497" i="5"/>
  <c r="J497" i="5"/>
  <c r="R496" i="5"/>
  <c r="L496" i="5"/>
  <c r="J496" i="5"/>
  <c r="R495" i="5"/>
  <c r="P495" i="5"/>
  <c r="L495" i="5"/>
  <c r="J495" i="5"/>
  <c r="R494" i="5"/>
  <c r="P494" i="5"/>
  <c r="L494" i="5"/>
  <c r="J494" i="5"/>
  <c r="R493" i="5"/>
  <c r="L493" i="5"/>
  <c r="J493" i="5"/>
  <c r="R490" i="5"/>
  <c r="L490" i="5"/>
  <c r="J490" i="5"/>
  <c r="R489" i="5"/>
  <c r="P489" i="5"/>
  <c r="L489" i="5"/>
  <c r="J489" i="5"/>
  <c r="R488" i="5"/>
  <c r="P488" i="5"/>
  <c r="L488" i="5"/>
  <c r="J488" i="5"/>
  <c r="R487" i="5"/>
  <c r="P487" i="5"/>
  <c r="L487" i="5"/>
  <c r="J487" i="5"/>
  <c r="R486" i="5"/>
  <c r="P486" i="5"/>
  <c r="L486" i="5"/>
  <c r="J486" i="5"/>
  <c r="R485" i="5"/>
  <c r="P485" i="5"/>
  <c r="L485" i="5"/>
  <c r="J485" i="5"/>
  <c r="R484" i="5"/>
  <c r="P484" i="5"/>
  <c r="L484" i="5"/>
  <c r="J484" i="5"/>
  <c r="R483" i="5"/>
  <c r="P483" i="5"/>
  <c r="L483" i="5"/>
  <c r="J483" i="5"/>
  <c r="R482" i="5"/>
  <c r="P482" i="5"/>
  <c r="L482" i="5"/>
  <c r="J482" i="5"/>
  <c r="R481" i="5"/>
  <c r="P481" i="5"/>
  <c r="L481" i="5"/>
  <c r="J481" i="5"/>
  <c r="R479" i="5"/>
  <c r="P479" i="5"/>
  <c r="L479" i="5"/>
  <c r="J479" i="5"/>
  <c r="R478" i="5"/>
  <c r="P478" i="5"/>
  <c r="L478" i="5"/>
  <c r="J478" i="5"/>
  <c r="R477" i="5"/>
  <c r="P477" i="5"/>
  <c r="L477" i="5"/>
  <c r="J477" i="5"/>
  <c r="R476" i="5"/>
  <c r="P476" i="5"/>
  <c r="L476" i="5"/>
  <c r="J476" i="5"/>
  <c r="R475" i="5"/>
  <c r="L475" i="5"/>
  <c r="J475" i="5"/>
  <c r="R469" i="5"/>
  <c r="L469" i="5"/>
  <c r="J469" i="5"/>
  <c r="R472" i="5"/>
  <c r="P472" i="5"/>
  <c r="L472" i="5"/>
  <c r="J472" i="5"/>
  <c r="R471" i="5"/>
  <c r="L471" i="5"/>
  <c r="J471" i="5"/>
  <c r="R470" i="5"/>
  <c r="P470" i="5"/>
  <c r="L470" i="5"/>
  <c r="J470" i="5"/>
  <c r="R473" i="5"/>
  <c r="P473" i="5"/>
  <c r="L473" i="5"/>
  <c r="J473" i="5"/>
  <c r="R467" i="5"/>
  <c r="P467" i="5"/>
  <c r="L467" i="5"/>
  <c r="J467" i="5"/>
  <c r="R466" i="5"/>
  <c r="P466" i="5"/>
  <c r="L466" i="5"/>
  <c r="J466" i="5"/>
  <c r="R465" i="5"/>
  <c r="L465" i="5"/>
  <c r="J465" i="5"/>
  <c r="R464" i="5"/>
  <c r="P464" i="5"/>
  <c r="L464" i="5"/>
  <c r="J464" i="5"/>
  <c r="R463" i="5"/>
  <c r="L463" i="5"/>
  <c r="J463" i="5"/>
  <c r="R462" i="5"/>
  <c r="L462" i="5"/>
  <c r="J462" i="5"/>
  <c r="R461" i="5"/>
  <c r="L461" i="5"/>
  <c r="J461" i="5"/>
  <c r="R460" i="5"/>
  <c r="L460" i="5"/>
  <c r="J460" i="5"/>
  <c r="R459" i="5"/>
  <c r="L459" i="5"/>
  <c r="J459" i="5"/>
  <c r="R458" i="5"/>
  <c r="P458" i="5"/>
  <c r="L458" i="5"/>
  <c r="J458" i="5"/>
  <c r="R457" i="5"/>
  <c r="P457" i="5"/>
  <c r="L457" i="5"/>
  <c r="J457" i="5"/>
  <c r="R456" i="5"/>
  <c r="P456" i="5"/>
  <c r="L456" i="5"/>
  <c r="J456" i="5"/>
  <c r="R455" i="5"/>
  <c r="P455" i="5"/>
  <c r="L455" i="5"/>
  <c r="J455" i="5"/>
  <c r="R454" i="5"/>
  <c r="P454" i="5"/>
  <c r="L454" i="5"/>
  <c r="J454" i="5"/>
  <c r="R452" i="5"/>
  <c r="L452" i="5"/>
  <c r="J452" i="5"/>
  <c r="R451" i="5"/>
  <c r="P451" i="5"/>
  <c r="L451" i="5"/>
  <c r="J451" i="5"/>
  <c r="R450" i="5"/>
  <c r="P450" i="5"/>
  <c r="L450" i="5"/>
  <c r="J450" i="5"/>
  <c r="R449" i="5"/>
  <c r="P449" i="5"/>
  <c r="L449" i="5"/>
  <c r="J449" i="5"/>
  <c r="R447" i="5"/>
  <c r="L447" i="5"/>
  <c r="J447" i="5"/>
  <c r="R446" i="5"/>
  <c r="L446" i="5"/>
  <c r="J446" i="5"/>
  <c r="R445" i="5"/>
  <c r="P445" i="5"/>
  <c r="L445" i="5"/>
  <c r="J445" i="5"/>
  <c r="R444" i="5"/>
  <c r="P444" i="5"/>
  <c r="L444" i="5"/>
  <c r="J444" i="5"/>
  <c r="R443" i="5"/>
  <c r="L443" i="5"/>
  <c r="J443" i="5"/>
  <c r="R442" i="5"/>
  <c r="L442" i="5"/>
  <c r="J442" i="5"/>
  <c r="R441" i="5"/>
  <c r="P441" i="5"/>
  <c r="L441" i="5"/>
  <c r="J441" i="5"/>
  <c r="R440" i="5"/>
  <c r="L440" i="5"/>
  <c r="J440" i="5"/>
  <c r="R439" i="5"/>
  <c r="L439" i="5"/>
  <c r="J439" i="5"/>
  <c r="R438" i="5"/>
  <c r="P438" i="5"/>
  <c r="L438" i="5"/>
  <c r="J438" i="5"/>
  <c r="R437" i="5"/>
  <c r="L437" i="5"/>
  <c r="J437" i="5"/>
  <c r="R436" i="5"/>
  <c r="L436" i="5"/>
  <c r="J436" i="5"/>
  <c r="R434" i="5"/>
  <c r="L434" i="5"/>
  <c r="J434" i="5"/>
  <c r="R433" i="5"/>
  <c r="L433" i="5"/>
  <c r="J433" i="5"/>
  <c r="R432" i="5"/>
  <c r="L432" i="5"/>
  <c r="J432" i="5"/>
  <c r="R431" i="5"/>
  <c r="L431" i="5"/>
  <c r="J431" i="5"/>
  <c r="R430" i="5"/>
  <c r="P430" i="5"/>
  <c r="L430" i="5"/>
  <c r="J430" i="5"/>
  <c r="R429" i="5"/>
  <c r="L429" i="5"/>
  <c r="J429" i="5"/>
  <c r="R428" i="5"/>
  <c r="P428" i="5"/>
  <c r="L428" i="5"/>
  <c r="J428" i="5"/>
  <c r="R427" i="5"/>
  <c r="L427" i="5"/>
  <c r="J427" i="5"/>
  <c r="R426" i="5"/>
  <c r="P426" i="5"/>
  <c r="L426" i="5"/>
  <c r="J426" i="5"/>
  <c r="R425" i="5"/>
  <c r="P425" i="5"/>
  <c r="L425" i="5"/>
  <c r="J425" i="5"/>
  <c r="R422" i="5"/>
  <c r="L422" i="5"/>
  <c r="J422" i="5"/>
  <c r="R421" i="5"/>
  <c r="L421" i="5"/>
  <c r="J421" i="5"/>
  <c r="R420" i="5"/>
  <c r="L420" i="5"/>
  <c r="J420" i="5"/>
  <c r="R419" i="5"/>
  <c r="L419" i="5"/>
  <c r="J419" i="5"/>
  <c r="R418" i="5"/>
  <c r="P418" i="5"/>
  <c r="L418" i="5"/>
  <c r="J418" i="5"/>
  <c r="R417" i="5"/>
  <c r="L417" i="5"/>
  <c r="J417" i="5"/>
  <c r="R416" i="5"/>
  <c r="L416" i="5"/>
  <c r="J416" i="5"/>
  <c r="R415" i="5"/>
  <c r="L415" i="5"/>
  <c r="J415" i="5"/>
  <c r="R414" i="5"/>
  <c r="P414" i="5"/>
  <c r="L414" i="5"/>
  <c r="J414" i="5"/>
  <c r="R413" i="5"/>
  <c r="L413" i="5"/>
  <c r="J413" i="5"/>
  <c r="R412" i="5"/>
  <c r="L412" i="5"/>
  <c r="J412" i="5"/>
  <c r="R410" i="5"/>
  <c r="L410" i="5"/>
  <c r="J410" i="5"/>
  <c r="R408" i="5"/>
  <c r="P408" i="5"/>
  <c r="L408" i="5"/>
  <c r="J408" i="5"/>
  <c r="R407" i="5"/>
  <c r="L407" i="5"/>
  <c r="J407" i="5"/>
  <c r="R406" i="5"/>
  <c r="L406" i="5"/>
  <c r="J406" i="5"/>
  <c r="R405" i="5"/>
  <c r="P405" i="5"/>
  <c r="L405" i="5"/>
  <c r="J405" i="5"/>
  <c r="R404" i="5"/>
  <c r="L404" i="5"/>
  <c r="J404" i="5"/>
  <c r="R403" i="5"/>
  <c r="P403" i="5"/>
  <c r="L403" i="5"/>
  <c r="J403" i="5"/>
  <c r="R402" i="5"/>
  <c r="L402" i="5"/>
  <c r="J402" i="5"/>
  <c r="R401" i="5"/>
  <c r="P401" i="5"/>
  <c r="L401" i="5"/>
  <c r="J401" i="5"/>
  <c r="R399" i="5"/>
  <c r="L399" i="5"/>
  <c r="J399" i="5"/>
  <c r="R398" i="5"/>
  <c r="P398" i="5"/>
  <c r="L398" i="5"/>
  <c r="J398" i="5"/>
  <c r="R397" i="5"/>
  <c r="L397" i="5"/>
  <c r="J397" i="5"/>
  <c r="R395" i="5"/>
  <c r="P395" i="5"/>
  <c r="L395" i="5"/>
  <c r="J395" i="5"/>
  <c r="R394" i="5"/>
  <c r="L394" i="5"/>
  <c r="J394" i="5"/>
  <c r="R393" i="5"/>
  <c r="P393" i="5"/>
  <c r="L393" i="5"/>
  <c r="J393" i="5"/>
  <c r="R392" i="5"/>
  <c r="L392" i="5"/>
  <c r="J392" i="5"/>
  <c r="R390" i="5"/>
  <c r="P390" i="5"/>
  <c r="L390" i="5"/>
  <c r="J390" i="5"/>
  <c r="R389" i="5"/>
  <c r="P389" i="5"/>
  <c r="L389" i="5"/>
  <c r="J389" i="5"/>
  <c r="R387" i="5"/>
  <c r="L387" i="5"/>
  <c r="J387" i="5"/>
  <c r="R386" i="5"/>
  <c r="L386" i="5"/>
  <c r="J386" i="5"/>
  <c r="R385" i="5"/>
  <c r="P385" i="5"/>
  <c r="L385" i="5"/>
  <c r="J385" i="5"/>
  <c r="R384" i="5"/>
  <c r="L384" i="5"/>
  <c r="J384" i="5"/>
  <c r="R378" i="5"/>
  <c r="P378" i="5"/>
  <c r="L378" i="5"/>
  <c r="J378" i="5"/>
  <c r="R377" i="5"/>
  <c r="P377" i="5"/>
  <c r="L377" i="5"/>
  <c r="J377" i="5"/>
  <c r="R376" i="5"/>
  <c r="P376" i="5"/>
  <c r="L376" i="5"/>
  <c r="J376" i="5"/>
  <c r="R375" i="5"/>
  <c r="P375" i="5"/>
  <c r="L375" i="5"/>
  <c r="J375" i="5"/>
  <c r="R374" i="5"/>
  <c r="L374" i="5"/>
  <c r="J374" i="5"/>
  <c r="R371" i="5"/>
  <c r="P371" i="5"/>
  <c r="L371" i="5"/>
  <c r="J371" i="5"/>
  <c r="R370" i="5"/>
  <c r="L370" i="5"/>
  <c r="J370" i="5"/>
  <c r="R369" i="5"/>
  <c r="L369" i="5"/>
  <c r="J369" i="5"/>
  <c r="R368" i="5"/>
  <c r="L368" i="5"/>
  <c r="J368" i="5"/>
  <c r="R367" i="5"/>
  <c r="L367" i="5"/>
  <c r="J367" i="5"/>
  <c r="R366" i="5"/>
  <c r="P366" i="5"/>
  <c r="L366" i="5"/>
  <c r="J366" i="5"/>
  <c r="R365" i="5"/>
  <c r="L365" i="5"/>
  <c r="J365" i="5"/>
  <c r="R364" i="5"/>
  <c r="L364" i="5"/>
  <c r="J364" i="5"/>
  <c r="R363" i="5"/>
  <c r="L363" i="5"/>
  <c r="J363" i="5"/>
  <c r="R362" i="5"/>
  <c r="L362" i="5"/>
  <c r="J362" i="5"/>
  <c r="R361" i="5"/>
  <c r="L361" i="5"/>
  <c r="J361" i="5"/>
  <c r="R360" i="5"/>
  <c r="P360" i="5"/>
  <c r="L360" i="5"/>
  <c r="J360" i="5"/>
  <c r="R359" i="5"/>
  <c r="P359" i="5"/>
  <c r="L359" i="5"/>
  <c r="J359" i="5"/>
  <c r="R358" i="5"/>
  <c r="P358" i="5"/>
  <c r="L358" i="5"/>
  <c r="J358" i="5"/>
  <c r="R357" i="5"/>
  <c r="P357" i="5"/>
  <c r="L357" i="5"/>
  <c r="J357" i="5"/>
  <c r="R356" i="5"/>
  <c r="P356" i="5"/>
  <c r="L356" i="5"/>
  <c r="J356" i="5"/>
  <c r="R355" i="5"/>
  <c r="P355" i="5"/>
  <c r="L355" i="5"/>
  <c r="J355" i="5"/>
  <c r="R354" i="5"/>
  <c r="P354" i="5"/>
  <c r="L354" i="5"/>
  <c r="J354" i="5"/>
  <c r="R353" i="5"/>
  <c r="L353" i="5"/>
  <c r="J353" i="5"/>
  <c r="R352" i="5"/>
  <c r="L352" i="5"/>
  <c r="J352" i="5"/>
  <c r="R351" i="5"/>
  <c r="P351" i="5"/>
  <c r="L351" i="5"/>
  <c r="J351" i="5"/>
  <c r="R350" i="5"/>
  <c r="L350" i="5"/>
  <c r="J350" i="5"/>
  <c r="R349" i="5"/>
  <c r="L349" i="5"/>
  <c r="J349" i="5"/>
  <c r="R348" i="5"/>
  <c r="P348" i="5"/>
  <c r="L348" i="5"/>
  <c r="J348" i="5"/>
  <c r="R347" i="5"/>
  <c r="L347" i="5"/>
  <c r="J347" i="5"/>
  <c r="R346" i="5"/>
  <c r="L346" i="5"/>
  <c r="J346" i="5"/>
  <c r="R345" i="5"/>
  <c r="P345" i="5"/>
  <c r="L345" i="5"/>
  <c r="J345" i="5"/>
  <c r="R344" i="5"/>
  <c r="P344" i="5"/>
  <c r="L344" i="5"/>
  <c r="J344" i="5"/>
  <c r="R343" i="5"/>
  <c r="P343" i="5"/>
  <c r="L343" i="5"/>
  <c r="J343" i="5"/>
  <c r="R342" i="5"/>
  <c r="P342" i="5"/>
  <c r="L342" i="5"/>
  <c r="J342" i="5"/>
  <c r="R341" i="5"/>
  <c r="P341" i="5"/>
  <c r="L341" i="5"/>
  <c r="J341" i="5"/>
  <c r="R340" i="5"/>
  <c r="P340" i="5"/>
  <c r="L340" i="5"/>
  <c r="J340" i="5"/>
  <c r="R339" i="5"/>
  <c r="P339" i="5"/>
  <c r="L339" i="5"/>
  <c r="J339" i="5"/>
  <c r="R338" i="5"/>
  <c r="L338" i="5"/>
  <c r="J338" i="5"/>
  <c r="R337" i="5"/>
  <c r="P337" i="5"/>
  <c r="L337" i="5"/>
  <c r="J337" i="5"/>
  <c r="R335" i="5"/>
  <c r="P335" i="5"/>
  <c r="L335" i="5"/>
  <c r="J335" i="5"/>
  <c r="R334" i="5"/>
  <c r="L334" i="5"/>
  <c r="J334" i="5"/>
  <c r="R333" i="5"/>
  <c r="P333" i="5"/>
  <c r="L333" i="5"/>
  <c r="J333" i="5"/>
  <c r="R332" i="5"/>
  <c r="L332" i="5"/>
  <c r="J332" i="5"/>
  <c r="R331" i="5"/>
  <c r="P331" i="5"/>
  <c r="L331" i="5"/>
  <c r="J331" i="5"/>
  <c r="R330" i="5"/>
  <c r="P330" i="5"/>
  <c r="L330" i="5"/>
  <c r="J330" i="5"/>
  <c r="R329" i="5"/>
  <c r="P329" i="5"/>
  <c r="L329" i="5"/>
  <c r="J329" i="5"/>
  <c r="R328" i="5"/>
  <c r="L328" i="5"/>
  <c r="J328" i="5"/>
  <c r="R327" i="5"/>
  <c r="P327" i="5"/>
  <c r="L327" i="5"/>
  <c r="J327" i="5"/>
  <c r="R326" i="5"/>
  <c r="L326" i="5"/>
  <c r="J326" i="5"/>
  <c r="R324" i="5"/>
  <c r="P324" i="5"/>
  <c r="L324" i="5"/>
  <c r="J324" i="5"/>
  <c r="R323" i="5"/>
  <c r="L323" i="5"/>
  <c r="J323" i="5"/>
  <c r="R321" i="5"/>
  <c r="P321" i="5"/>
  <c r="L321" i="5"/>
  <c r="J321" i="5"/>
  <c r="R320" i="5"/>
  <c r="P320" i="5"/>
  <c r="L320" i="5"/>
  <c r="J320" i="5"/>
  <c r="R319" i="5"/>
  <c r="P319" i="5"/>
  <c r="L319" i="5"/>
  <c r="J319" i="5"/>
  <c r="R318" i="5"/>
  <c r="P318" i="5"/>
  <c r="L318" i="5"/>
  <c r="J318" i="5"/>
  <c r="R317" i="5"/>
  <c r="L317" i="5"/>
  <c r="J317" i="5"/>
  <c r="R316" i="5"/>
  <c r="L316" i="5"/>
  <c r="J316" i="5"/>
  <c r="R315" i="5"/>
  <c r="P315" i="5"/>
  <c r="L315" i="5"/>
  <c r="J315" i="5"/>
  <c r="R314" i="5"/>
  <c r="P314" i="5"/>
  <c r="L314" i="5"/>
  <c r="J314" i="5"/>
  <c r="R313" i="5"/>
  <c r="L313" i="5"/>
  <c r="J313" i="5"/>
  <c r="R312" i="5"/>
  <c r="L312" i="5"/>
  <c r="J312" i="5"/>
  <c r="R311" i="5"/>
  <c r="P311" i="5"/>
  <c r="L311" i="5"/>
  <c r="J311" i="5"/>
  <c r="R310" i="5"/>
  <c r="L310" i="5"/>
  <c r="J310" i="5"/>
  <c r="R309" i="5"/>
  <c r="L309" i="5"/>
  <c r="J309" i="5"/>
  <c r="R307" i="5"/>
  <c r="L307" i="5"/>
  <c r="J307" i="5"/>
  <c r="R306" i="5"/>
  <c r="L306" i="5"/>
  <c r="J306" i="5"/>
  <c r="R305" i="5"/>
  <c r="P305" i="5"/>
  <c r="L305" i="5"/>
  <c r="J305" i="5"/>
  <c r="R304" i="5"/>
  <c r="P304" i="5"/>
  <c r="L304" i="5"/>
  <c r="J304" i="5"/>
  <c r="R302" i="5"/>
  <c r="P302" i="5"/>
  <c r="L302" i="5"/>
  <c r="J302" i="5"/>
  <c r="R301" i="5"/>
  <c r="L301" i="5"/>
  <c r="J301" i="5"/>
  <c r="R300" i="5"/>
  <c r="P300" i="5"/>
  <c r="L300" i="5"/>
  <c r="J300" i="5"/>
  <c r="R299" i="5"/>
  <c r="L299" i="5"/>
  <c r="J299" i="5"/>
  <c r="R298" i="5"/>
  <c r="P298" i="5"/>
  <c r="L298" i="5"/>
  <c r="J298" i="5"/>
  <c r="R296" i="5"/>
  <c r="P296" i="5"/>
  <c r="L296" i="5"/>
  <c r="J296" i="5"/>
  <c r="R295" i="5"/>
  <c r="P295" i="5"/>
  <c r="L295" i="5"/>
  <c r="J295" i="5"/>
  <c r="R294" i="5"/>
  <c r="L294" i="5"/>
  <c r="J294" i="5"/>
  <c r="R293" i="5"/>
  <c r="P293" i="5"/>
  <c r="L293" i="5"/>
  <c r="J293" i="5"/>
  <c r="R292" i="5"/>
  <c r="P292" i="5"/>
  <c r="L292" i="5"/>
  <c r="J292" i="5"/>
  <c r="R291" i="5"/>
  <c r="P291" i="5"/>
  <c r="L291" i="5"/>
  <c r="J291" i="5"/>
  <c r="R290" i="5"/>
  <c r="P290" i="5"/>
  <c r="L290" i="5"/>
  <c r="J290" i="5"/>
  <c r="R289" i="5"/>
  <c r="L289" i="5"/>
  <c r="J289" i="5"/>
  <c r="R288" i="5"/>
  <c r="P288" i="5"/>
  <c r="L288" i="5"/>
  <c r="J288" i="5"/>
  <c r="R287" i="5"/>
  <c r="P287" i="5"/>
  <c r="L287" i="5"/>
  <c r="J287" i="5"/>
  <c r="R286" i="5"/>
  <c r="L286" i="5"/>
  <c r="J286" i="5"/>
  <c r="R284" i="5"/>
  <c r="P284" i="5"/>
  <c r="L284" i="5"/>
  <c r="J284" i="5"/>
  <c r="R283" i="5"/>
  <c r="P283" i="5"/>
  <c r="L283" i="5"/>
  <c r="J283" i="5"/>
  <c r="R282" i="5"/>
  <c r="L282" i="5"/>
  <c r="J282" i="5"/>
  <c r="R281" i="5"/>
  <c r="P281" i="5"/>
  <c r="L281" i="5"/>
  <c r="J281" i="5"/>
  <c r="R280" i="5"/>
  <c r="L280" i="5"/>
  <c r="J280" i="5"/>
  <c r="R279" i="5"/>
  <c r="P279" i="5"/>
  <c r="L279" i="5"/>
  <c r="J279" i="5"/>
  <c r="R278" i="5"/>
  <c r="P278" i="5"/>
  <c r="L278" i="5"/>
  <c r="J278" i="5"/>
  <c r="R277" i="5"/>
  <c r="P277" i="5"/>
  <c r="L277" i="5"/>
  <c r="J277" i="5"/>
  <c r="R276" i="5"/>
  <c r="P276" i="5"/>
  <c r="L276" i="5"/>
  <c r="J276" i="5"/>
  <c r="R275" i="5"/>
  <c r="L275" i="5"/>
  <c r="J275" i="5"/>
  <c r="R273" i="5"/>
  <c r="P273" i="5"/>
  <c r="L273" i="5"/>
  <c r="J273" i="5"/>
  <c r="R272" i="5"/>
  <c r="P272" i="5"/>
  <c r="L272" i="5"/>
  <c r="J272" i="5"/>
  <c r="R271" i="5"/>
  <c r="L271" i="5"/>
  <c r="J271" i="5"/>
  <c r="R269" i="5"/>
  <c r="L269" i="5"/>
  <c r="J269" i="5"/>
  <c r="R268" i="5"/>
  <c r="P268" i="5"/>
  <c r="L268" i="5"/>
  <c r="J268" i="5"/>
  <c r="R267" i="5"/>
  <c r="L267" i="5"/>
  <c r="J267" i="5"/>
  <c r="R266" i="5"/>
  <c r="L266" i="5"/>
  <c r="J266" i="5"/>
  <c r="R263" i="5"/>
  <c r="P263" i="5"/>
  <c r="L263" i="5"/>
  <c r="J263" i="5"/>
  <c r="R262" i="5"/>
  <c r="L262" i="5"/>
  <c r="J262" i="5"/>
  <c r="R261" i="5"/>
  <c r="P261" i="5"/>
  <c r="L261" i="5"/>
  <c r="J261" i="5"/>
  <c r="R260" i="5"/>
  <c r="P260" i="5"/>
  <c r="L260" i="5"/>
  <c r="J260" i="5"/>
  <c r="R259" i="5"/>
  <c r="L259" i="5"/>
  <c r="J259" i="5"/>
  <c r="R258" i="5"/>
  <c r="P258" i="5"/>
  <c r="L258" i="5"/>
  <c r="J258" i="5"/>
  <c r="R257" i="5"/>
  <c r="P257" i="5"/>
  <c r="L257" i="5"/>
  <c r="J257" i="5"/>
  <c r="R256" i="5"/>
  <c r="L256" i="5"/>
  <c r="J256" i="5"/>
  <c r="R255" i="5"/>
  <c r="P255" i="5"/>
  <c r="L255" i="5"/>
  <c r="J255" i="5"/>
  <c r="R254" i="5"/>
  <c r="P254" i="5"/>
  <c r="L254" i="5"/>
  <c r="J254" i="5"/>
  <c r="R253" i="5"/>
  <c r="P253" i="5"/>
  <c r="L253" i="5"/>
  <c r="J253" i="5"/>
  <c r="R252" i="5"/>
  <c r="P252" i="5"/>
  <c r="L252" i="5"/>
  <c r="J252" i="5"/>
  <c r="R251" i="5"/>
  <c r="P251" i="5"/>
  <c r="L251" i="5"/>
  <c r="J251" i="5"/>
  <c r="R250" i="5"/>
  <c r="P250" i="5"/>
  <c r="L250" i="5"/>
  <c r="J250" i="5"/>
  <c r="R249" i="5"/>
  <c r="L249" i="5"/>
  <c r="J249" i="5"/>
  <c r="R247" i="5"/>
  <c r="P247" i="5"/>
  <c r="L247" i="5"/>
  <c r="J247" i="5"/>
  <c r="R246" i="5"/>
  <c r="L246" i="5"/>
  <c r="J246" i="5"/>
  <c r="R245" i="5"/>
  <c r="P245" i="5"/>
  <c r="L245" i="5"/>
  <c r="J245" i="5"/>
  <c r="R244" i="5"/>
  <c r="L244" i="5"/>
  <c r="J244" i="5"/>
  <c r="R243" i="5"/>
  <c r="P243" i="5"/>
  <c r="L243" i="5"/>
  <c r="J243" i="5"/>
  <c r="R241" i="5"/>
  <c r="L241" i="5"/>
  <c r="J241" i="5"/>
  <c r="R240" i="5"/>
  <c r="L240" i="5"/>
  <c r="J240" i="5"/>
  <c r="R239" i="5"/>
  <c r="P239" i="5"/>
  <c r="L239" i="5"/>
  <c r="J239" i="5"/>
  <c r="R238" i="5"/>
  <c r="L238" i="5"/>
  <c r="J238" i="5"/>
  <c r="R237" i="5"/>
  <c r="J237" i="5"/>
  <c r="R235" i="5"/>
  <c r="P235" i="5"/>
  <c r="L235" i="5"/>
  <c r="J235" i="5"/>
  <c r="R234" i="5"/>
  <c r="P234" i="5"/>
  <c r="L234" i="5"/>
  <c r="J234" i="5"/>
  <c r="R233" i="5"/>
  <c r="P233" i="5"/>
  <c r="L233" i="5"/>
  <c r="J233" i="5"/>
  <c r="R232" i="5"/>
  <c r="L232" i="5"/>
  <c r="J232" i="5"/>
  <c r="R231" i="5"/>
  <c r="L231" i="5"/>
  <c r="J231" i="5"/>
  <c r="R230" i="5"/>
  <c r="P230" i="5"/>
  <c r="L230" i="5"/>
  <c r="J230" i="5"/>
  <c r="R229" i="5"/>
  <c r="P229" i="5"/>
  <c r="L229" i="5"/>
  <c r="J229" i="5"/>
  <c r="R228" i="5"/>
  <c r="P228" i="5"/>
  <c r="L228" i="5"/>
  <c r="J228" i="5"/>
  <c r="R227" i="5"/>
  <c r="P227" i="5"/>
  <c r="L227" i="5"/>
  <c r="J227" i="5"/>
  <c r="R226" i="5"/>
  <c r="P226" i="5"/>
  <c r="L226" i="5"/>
  <c r="J226" i="5"/>
  <c r="R225" i="5"/>
  <c r="L225" i="5"/>
  <c r="J225" i="5"/>
  <c r="R224" i="5"/>
  <c r="L224" i="5"/>
  <c r="J224" i="5"/>
  <c r="R223" i="5"/>
  <c r="P223" i="5"/>
  <c r="L223" i="5"/>
  <c r="J223" i="5"/>
  <c r="R222" i="5"/>
  <c r="L222" i="5"/>
  <c r="J222" i="5"/>
  <c r="R221" i="5"/>
  <c r="P221" i="5"/>
  <c r="L221" i="5"/>
  <c r="J221" i="5"/>
  <c r="R220" i="5"/>
  <c r="P220" i="5"/>
  <c r="L220" i="5"/>
  <c r="J220" i="5"/>
  <c r="R219" i="5"/>
  <c r="L219" i="5"/>
  <c r="J219" i="5"/>
  <c r="R218" i="5"/>
  <c r="P218" i="5"/>
  <c r="L218" i="5"/>
  <c r="J218" i="5"/>
  <c r="R217" i="5"/>
  <c r="P217" i="5"/>
  <c r="L217" i="5"/>
  <c r="J217" i="5"/>
  <c r="R216" i="5"/>
  <c r="P216" i="5"/>
  <c r="L216" i="5"/>
  <c r="J216" i="5"/>
  <c r="R215" i="5"/>
  <c r="L215" i="5"/>
  <c r="J215" i="5"/>
  <c r="R214" i="5"/>
  <c r="P214" i="5"/>
  <c r="L214" i="5"/>
  <c r="J214" i="5"/>
  <c r="R213" i="5"/>
  <c r="P213" i="5"/>
  <c r="L213" i="5"/>
  <c r="J213" i="5"/>
  <c r="R212" i="5"/>
  <c r="P212" i="5"/>
  <c r="L212" i="5"/>
  <c r="J212" i="5"/>
  <c r="R211" i="5"/>
  <c r="P211" i="5"/>
  <c r="L211" i="5"/>
  <c r="J211" i="5"/>
  <c r="R210" i="5"/>
  <c r="P210" i="5"/>
  <c r="L210" i="5"/>
  <c r="J210" i="5"/>
  <c r="R209" i="5"/>
  <c r="L209" i="5"/>
  <c r="J209" i="5"/>
  <c r="R208" i="5"/>
  <c r="P208" i="5"/>
  <c r="L208" i="5"/>
  <c r="J208" i="5"/>
  <c r="R207" i="5"/>
  <c r="P207" i="5"/>
  <c r="L207" i="5"/>
  <c r="J207" i="5"/>
  <c r="R205" i="5"/>
  <c r="L205" i="5"/>
  <c r="J205" i="5"/>
  <c r="R204" i="5"/>
  <c r="P204" i="5"/>
  <c r="L204" i="5"/>
  <c r="J204" i="5"/>
  <c r="R203" i="5"/>
  <c r="L203" i="5"/>
  <c r="J203" i="5"/>
  <c r="R202" i="5"/>
  <c r="P202" i="5"/>
  <c r="L202" i="5"/>
  <c r="J202" i="5"/>
  <c r="R201" i="5"/>
  <c r="P201" i="5"/>
  <c r="L201" i="5"/>
  <c r="J201" i="5"/>
  <c r="R200" i="5"/>
  <c r="P200" i="5"/>
  <c r="L200" i="5"/>
  <c r="J200" i="5"/>
  <c r="R199" i="5"/>
  <c r="P199" i="5"/>
  <c r="L199" i="5"/>
  <c r="J199" i="5"/>
  <c r="R198" i="5"/>
  <c r="P198" i="5"/>
  <c r="L198" i="5"/>
  <c r="J198" i="5"/>
  <c r="R197" i="5"/>
  <c r="P197" i="5"/>
  <c r="L197" i="5"/>
  <c r="J197" i="5"/>
  <c r="R196" i="5"/>
  <c r="L196" i="5"/>
  <c r="J196" i="5"/>
  <c r="R195" i="5"/>
  <c r="P195" i="5"/>
  <c r="L195" i="5"/>
  <c r="J195" i="5"/>
  <c r="R194" i="5"/>
  <c r="L194" i="5"/>
  <c r="J194" i="5"/>
  <c r="R193" i="5"/>
  <c r="P193" i="5"/>
  <c r="L193" i="5"/>
  <c r="J193" i="5"/>
  <c r="R192" i="5"/>
  <c r="P192" i="5"/>
  <c r="L192" i="5"/>
  <c r="J192" i="5"/>
  <c r="R191" i="5"/>
  <c r="P191" i="5"/>
  <c r="L191" i="5"/>
  <c r="J191" i="5"/>
  <c r="R190" i="5"/>
  <c r="P190" i="5"/>
  <c r="L190" i="5"/>
  <c r="J190" i="5"/>
  <c r="R189" i="5"/>
  <c r="L189" i="5"/>
  <c r="J189" i="5"/>
  <c r="R188" i="5"/>
  <c r="P188" i="5"/>
  <c r="L188" i="5"/>
  <c r="J188" i="5"/>
  <c r="R187" i="5"/>
  <c r="P187" i="5"/>
  <c r="L187" i="5"/>
  <c r="J187" i="5"/>
  <c r="R186" i="5"/>
  <c r="L186" i="5"/>
  <c r="J186" i="5"/>
  <c r="R185" i="5"/>
  <c r="L185" i="5"/>
  <c r="J185" i="5"/>
  <c r="R184" i="5"/>
  <c r="L184" i="5"/>
  <c r="J184" i="5"/>
  <c r="R183" i="5"/>
  <c r="L183" i="5"/>
  <c r="J183" i="5"/>
  <c r="R182" i="5"/>
  <c r="P182" i="5"/>
  <c r="L182" i="5"/>
  <c r="J182" i="5"/>
  <c r="R181" i="5"/>
  <c r="P181" i="5"/>
  <c r="L181" i="5"/>
  <c r="J181" i="5"/>
  <c r="L180" i="5"/>
  <c r="J180" i="5"/>
  <c r="P179" i="5"/>
  <c r="L179" i="5"/>
  <c r="J179" i="5"/>
  <c r="P177" i="5"/>
  <c r="L177" i="5"/>
  <c r="J177" i="5"/>
  <c r="P176" i="5"/>
  <c r="L176" i="5"/>
  <c r="J176" i="5"/>
  <c r="P175" i="5"/>
  <c r="L175" i="5"/>
  <c r="J175" i="5"/>
  <c r="L174" i="5"/>
  <c r="J174" i="5"/>
  <c r="L172" i="5"/>
  <c r="J172" i="5"/>
  <c r="P171" i="5"/>
  <c r="L171" i="5"/>
  <c r="J171" i="5"/>
  <c r="P169" i="5"/>
  <c r="L169" i="5"/>
  <c r="J169" i="5"/>
  <c r="P167" i="5"/>
  <c r="L167" i="5"/>
  <c r="J167" i="5"/>
  <c r="L166" i="5"/>
  <c r="J166" i="5"/>
  <c r="P165" i="5"/>
  <c r="L165" i="5"/>
  <c r="J165" i="5"/>
  <c r="P163" i="5"/>
  <c r="L163" i="5"/>
  <c r="J163" i="5"/>
  <c r="P162" i="5"/>
  <c r="L162" i="5"/>
  <c r="J162" i="5"/>
  <c r="P160" i="5"/>
  <c r="L160" i="5"/>
  <c r="J160" i="5"/>
  <c r="P159" i="5"/>
  <c r="L159" i="5"/>
  <c r="J159" i="5"/>
  <c r="P158" i="5"/>
  <c r="L158" i="5"/>
  <c r="J158" i="5"/>
  <c r="P157" i="5"/>
  <c r="L157" i="5"/>
  <c r="J157" i="5"/>
  <c r="L156" i="5"/>
  <c r="J156" i="5"/>
  <c r="P155" i="5"/>
  <c r="L155" i="5"/>
  <c r="J155" i="5"/>
  <c r="L154" i="5"/>
  <c r="J154" i="5"/>
  <c r="L153" i="5"/>
  <c r="J153" i="5"/>
  <c r="P152" i="5"/>
  <c r="L152" i="5"/>
  <c r="J152" i="5"/>
  <c r="L151" i="5"/>
  <c r="J151" i="5"/>
  <c r="P149" i="5"/>
  <c r="L149" i="5"/>
  <c r="J149" i="5"/>
  <c r="P148" i="5"/>
  <c r="L148" i="5"/>
  <c r="J148" i="5"/>
  <c r="P147" i="5"/>
  <c r="L147" i="5"/>
  <c r="J147" i="5"/>
  <c r="L146" i="5"/>
  <c r="J146" i="5"/>
  <c r="L145" i="5"/>
  <c r="J145" i="5"/>
  <c r="P144" i="5"/>
  <c r="L144" i="5"/>
  <c r="J144" i="5"/>
  <c r="L143" i="5"/>
  <c r="J143" i="5"/>
  <c r="P142" i="5"/>
  <c r="L142" i="5"/>
  <c r="J142" i="5"/>
  <c r="L141" i="5"/>
  <c r="J141" i="5"/>
  <c r="L140" i="5"/>
  <c r="J140" i="5"/>
  <c r="P139" i="5"/>
  <c r="L139" i="5"/>
  <c r="J139" i="5"/>
  <c r="P138" i="5"/>
  <c r="L138" i="5"/>
  <c r="J138" i="5"/>
  <c r="P137" i="5"/>
  <c r="L137" i="5"/>
  <c r="J137" i="5"/>
  <c r="L136" i="5"/>
  <c r="J136" i="5"/>
  <c r="L134" i="5"/>
  <c r="J134" i="5"/>
  <c r="L133" i="5"/>
  <c r="J133" i="5"/>
  <c r="P132" i="5"/>
  <c r="L132" i="5"/>
  <c r="J132" i="5"/>
  <c r="P131" i="5"/>
  <c r="L131" i="5"/>
  <c r="J131" i="5"/>
  <c r="L130" i="5"/>
  <c r="J130" i="5"/>
  <c r="P129" i="5"/>
  <c r="L129" i="5"/>
  <c r="J129" i="5"/>
  <c r="L128" i="5"/>
  <c r="J128" i="5"/>
  <c r="P127" i="5"/>
  <c r="L127" i="5"/>
  <c r="J127" i="5"/>
  <c r="L126" i="5"/>
  <c r="J126" i="5"/>
  <c r="P125" i="5"/>
  <c r="L125" i="5"/>
  <c r="J125" i="5"/>
  <c r="P123" i="5"/>
  <c r="L123" i="5"/>
  <c r="J123" i="5"/>
  <c r="L122" i="5"/>
  <c r="J122" i="5"/>
  <c r="L121" i="5"/>
  <c r="J121" i="5"/>
  <c r="L120" i="5"/>
  <c r="J120" i="5"/>
  <c r="P119" i="5"/>
  <c r="L119" i="5"/>
  <c r="J119" i="5"/>
  <c r="P118" i="5"/>
  <c r="L118" i="5"/>
  <c r="J118" i="5"/>
  <c r="P117" i="5"/>
  <c r="L117" i="5"/>
  <c r="J117" i="5"/>
  <c r="L116" i="5"/>
  <c r="J116" i="5"/>
  <c r="P115" i="5"/>
  <c r="L115" i="5"/>
  <c r="J115" i="5"/>
  <c r="P114" i="5"/>
  <c r="L114" i="5"/>
  <c r="J114" i="5"/>
  <c r="L113" i="5"/>
  <c r="J113" i="5"/>
  <c r="P111" i="5"/>
  <c r="L111" i="5"/>
  <c r="J111" i="5"/>
  <c r="P109" i="5"/>
  <c r="L109" i="5"/>
  <c r="J109" i="5"/>
  <c r="L108" i="5"/>
  <c r="J108" i="5"/>
  <c r="L107" i="5"/>
  <c r="J107" i="5"/>
  <c r="P106" i="5"/>
  <c r="L106" i="5"/>
  <c r="J106" i="5"/>
  <c r="P105" i="5"/>
  <c r="L105" i="5"/>
  <c r="J105" i="5"/>
  <c r="L104" i="5"/>
  <c r="J104" i="5"/>
  <c r="L103" i="5"/>
  <c r="J103" i="5"/>
  <c r="P102" i="5"/>
  <c r="L102" i="5"/>
  <c r="J102" i="5"/>
  <c r="P101" i="5"/>
  <c r="L101" i="5"/>
  <c r="J101" i="5"/>
  <c r="P100" i="5"/>
  <c r="L100" i="5"/>
  <c r="J100" i="5"/>
  <c r="L99" i="5"/>
  <c r="J99" i="5"/>
  <c r="L98" i="5"/>
  <c r="J98" i="5"/>
  <c r="P97" i="5"/>
  <c r="L97" i="5"/>
  <c r="J97" i="5"/>
  <c r="P95" i="5"/>
  <c r="L95" i="5"/>
  <c r="J95" i="5"/>
  <c r="L94" i="5"/>
  <c r="J94" i="5"/>
  <c r="L93" i="5"/>
  <c r="J93" i="5"/>
  <c r="L92" i="5"/>
  <c r="J92" i="5"/>
  <c r="P91" i="5"/>
  <c r="L91" i="5"/>
  <c r="J91" i="5"/>
  <c r="P90" i="5"/>
  <c r="L90" i="5"/>
  <c r="J90" i="5"/>
  <c r="L89" i="5"/>
  <c r="J89" i="5"/>
  <c r="P88" i="5"/>
  <c r="L88" i="5"/>
  <c r="J88" i="5"/>
  <c r="L87" i="5"/>
  <c r="J87" i="5"/>
  <c r="L86" i="5"/>
  <c r="J86" i="5"/>
  <c r="P85" i="5"/>
  <c r="L85" i="5"/>
  <c r="J85" i="5"/>
  <c r="P84" i="5"/>
  <c r="L84" i="5"/>
  <c r="J84" i="5"/>
  <c r="L83" i="5"/>
  <c r="J83" i="5"/>
  <c r="P82" i="5"/>
  <c r="L82" i="5"/>
  <c r="J82" i="5"/>
  <c r="L81" i="5"/>
  <c r="J81" i="5"/>
  <c r="P80" i="5"/>
  <c r="L80" i="5"/>
  <c r="J80" i="5"/>
  <c r="P79" i="5"/>
  <c r="L79" i="5"/>
  <c r="J79" i="5"/>
  <c r="L78" i="5"/>
  <c r="J78" i="5"/>
  <c r="P77" i="5"/>
  <c r="L77" i="5"/>
  <c r="J77" i="5"/>
  <c r="P76" i="5"/>
  <c r="L76" i="5"/>
  <c r="J76" i="5"/>
  <c r="P75" i="5"/>
  <c r="L75" i="5"/>
  <c r="J75" i="5"/>
  <c r="P74" i="5"/>
  <c r="L74" i="5"/>
  <c r="J74" i="5"/>
  <c r="L73" i="5"/>
  <c r="J73" i="5"/>
  <c r="P72" i="5"/>
  <c r="L72" i="5"/>
  <c r="J72" i="5"/>
  <c r="P71" i="5"/>
  <c r="L71" i="5"/>
  <c r="J71" i="5"/>
  <c r="P70" i="5"/>
  <c r="L70" i="5"/>
  <c r="J70" i="5"/>
  <c r="L69" i="5"/>
  <c r="J69" i="5"/>
  <c r="P68" i="5"/>
  <c r="L68" i="5"/>
  <c r="J68" i="5"/>
  <c r="P65" i="5"/>
  <c r="L65" i="5"/>
  <c r="J65" i="5"/>
  <c r="P64" i="5"/>
  <c r="L64" i="5"/>
  <c r="J64" i="5"/>
  <c r="P63" i="5"/>
  <c r="L63" i="5"/>
  <c r="J63" i="5"/>
  <c r="P62" i="5"/>
  <c r="L62" i="5"/>
  <c r="J62" i="5"/>
  <c r="L61" i="5"/>
  <c r="J61" i="5"/>
  <c r="P60" i="5"/>
  <c r="L60" i="5"/>
  <c r="J60" i="5"/>
  <c r="L59" i="5"/>
  <c r="J59" i="5"/>
  <c r="L58" i="5"/>
  <c r="J58" i="5"/>
  <c r="L57" i="5"/>
  <c r="J57" i="5"/>
  <c r="L55" i="5"/>
  <c r="J55" i="5"/>
  <c r="P54" i="5"/>
  <c r="L54" i="5"/>
  <c r="J54" i="5"/>
  <c r="P53" i="5"/>
  <c r="L53" i="5"/>
  <c r="J53" i="5"/>
  <c r="L52" i="5"/>
  <c r="J52" i="5"/>
  <c r="P51" i="5"/>
  <c r="L51" i="5"/>
  <c r="J51" i="5"/>
  <c r="P50" i="5"/>
  <c r="L50" i="5"/>
  <c r="J50" i="5"/>
  <c r="P49" i="5"/>
  <c r="L49" i="5"/>
  <c r="J49" i="5"/>
  <c r="P48" i="5"/>
  <c r="L48" i="5"/>
  <c r="J48" i="5"/>
  <c r="L47" i="5"/>
  <c r="J47" i="5"/>
  <c r="L46" i="5"/>
  <c r="J46" i="5"/>
  <c r="P45" i="5"/>
  <c r="L45" i="5"/>
  <c r="J45" i="5"/>
  <c r="L44" i="5"/>
  <c r="J44" i="5"/>
  <c r="L42" i="5"/>
  <c r="J42" i="5"/>
  <c r="P41" i="5"/>
  <c r="L41" i="5"/>
  <c r="J41" i="5"/>
  <c r="P40" i="5"/>
  <c r="L40" i="5"/>
  <c r="J40" i="5"/>
  <c r="L39" i="5"/>
  <c r="J39" i="5"/>
  <c r="L38" i="5"/>
  <c r="J38" i="5"/>
  <c r="P37" i="5"/>
  <c r="L37" i="5"/>
  <c r="J37" i="5"/>
  <c r="L36" i="5"/>
  <c r="J36" i="5"/>
  <c r="P35" i="5"/>
  <c r="L35" i="5"/>
  <c r="J35" i="5"/>
  <c r="P34" i="5"/>
  <c r="L34" i="5"/>
  <c r="J34" i="5"/>
  <c r="P33" i="5"/>
  <c r="L33" i="5"/>
  <c r="J33" i="5"/>
  <c r="P32" i="5"/>
  <c r="L32" i="5"/>
  <c r="J32" i="5"/>
  <c r="P30" i="5"/>
  <c r="L30" i="5"/>
  <c r="J30" i="5"/>
  <c r="P29" i="5"/>
  <c r="L29" i="5"/>
  <c r="J29" i="5"/>
  <c r="P28" i="5"/>
  <c r="L28" i="5"/>
  <c r="J28" i="5"/>
  <c r="P27" i="5"/>
  <c r="L27" i="5"/>
  <c r="J27" i="5"/>
  <c r="P26" i="5"/>
  <c r="L26" i="5"/>
  <c r="J26" i="5"/>
  <c r="L25" i="5"/>
  <c r="J25" i="5"/>
  <c r="L24" i="5"/>
  <c r="J24" i="5"/>
  <c r="P23" i="5"/>
  <c r="L23" i="5"/>
  <c r="J23" i="5"/>
  <c r="L21" i="5"/>
  <c r="J21" i="5"/>
  <c r="P20" i="5"/>
  <c r="L20" i="5"/>
  <c r="J20" i="5"/>
  <c r="L19" i="5"/>
  <c r="J19" i="5"/>
  <c r="L18" i="5"/>
  <c r="J18" i="5"/>
  <c r="P17" i="5"/>
  <c r="L17" i="5"/>
  <c r="J17" i="5"/>
  <c r="L16" i="5"/>
  <c r="J16" i="5"/>
  <c r="P15" i="5"/>
  <c r="L15" i="5"/>
  <c r="J15" i="5"/>
  <c r="L14" i="5"/>
  <c r="J14" i="5"/>
  <c r="P13" i="5"/>
  <c r="L13" i="5"/>
  <c r="J13" i="5"/>
  <c r="P12" i="5"/>
  <c r="L12" i="5"/>
  <c r="J12" i="5"/>
  <c r="P11" i="5"/>
  <c r="N11" i="5"/>
  <c r="L11" i="5"/>
  <c r="J11" i="5"/>
  <c r="R685" i="6"/>
  <c r="P685" i="6"/>
  <c r="N685" i="6"/>
  <c r="L685" i="6"/>
  <c r="J685" i="6"/>
  <c r="R684" i="6"/>
  <c r="P684" i="6"/>
  <c r="N684" i="6"/>
  <c r="L684" i="6"/>
  <c r="J684" i="6"/>
  <c r="R683" i="6"/>
  <c r="P683" i="6"/>
  <c r="N683" i="6"/>
  <c r="L683" i="6"/>
  <c r="J683" i="6"/>
  <c r="R682" i="6"/>
  <c r="P682" i="6"/>
  <c r="N682" i="6"/>
  <c r="L682" i="6"/>
  <c r="J682" i="6"/>
  <c r="R681" i="6"/>
  <c r="P681" i="6"/>
  <c r="N681" i="6"/>
  <c r="L681" i="6"/>
  <c r="J681" i="6"/>
  <c r="P680" i="6"/>
  <c r="N680" i="6"/>
  <c r="L680" i="6"/>
  <c r="J680" i="6"/>
  <c r="R679" i="6"/>
  <c r="P679" i="6"/>
  <c r="N679" i="6"/>
  <c r="L679" i="6"/>
  <c r="J679" i="6"/>
  <c r="R678" i="6"/>
  <c r="P678" i="6"/>
  <c r="N678" i="6"/>
  <c r="L678" i="6"/>
  <c r="J678" i="6"/>
  <c r="R677" i="6"/>
  <c r="P677" i="6"/>
  <c r="N677" i="6"/>
  <c r="L677" i="6"/>
  <c r="J677" i="6"/>
  <c r="R676" i="6"/>
  <c r="P676" i="6"/>
  <c r="N676" i="6"/>
  <c r="L676" i="6"/>
  <c r="J676" i="6"/>
  <c r="P675" i="6"/>
  <c r="N675" i="6"/>
  <c r="L675" i="6"/>
  <c r="J675" i="6"/>
  <c r="R674" i="6"/>
  <c r="P674" i="6"/>
  <c r="N674" i="6"/>
  <c r="L674" i="6"/>
  <c r="J674" i="6"/>
  <c r="R673" i="6"/>
  <c r="P673" i="6"/>
  <c r="N673" i="6"/>
  <c r="L673" i="6"/>
  <c r="J673" i="6"/>
  <c r="P671" i="6"/>
  <c r="N671" i="6"/>
  <c r="L671" i="6"/>
  <c r="J671" i="6"/>
  <c r="P670" i="6"/>
  <c r="N670" i="6"/>
  <c r="L670" i="6"/>
  <c r="J670" i="6"/>
  <c r="R669" i="6"/>
  <c r="P669" i="6"/>
  <c r="N669" i="6"/>
  <c r="L669" i="6"/>
  <c r="J669" i="6"/>
  <c r="P668" i="6"/>
  <c r="N668" i="6"/>
  <c r="L668" i="6"/>
  <c r="J668" i="6"/>
  <c r="R667" i="6"/>
  <c r="P667" i="6"/>
  <c r="N667" i="6"/>
  <c r="L667" i="6"/>
  <c r="J667" i="6"/>
  <c r="P666" i="6"/>
  <c r="N666" i="6"/>
  <c r="L666" i="6"/>
  <c r="J666" i="6"/>
  <c r="P665" i="6"/>
  <c r="N665" i="6"/>
  <c r="L665" i="6"/>
  <c r="J665" i="6"/>
  <c r="P664" i="6"/>
  <c r="N664" i="6"/>
  <c r="L664" i="6"/>
  <c r="J664" i="6"/>
  <c r="P663" i="6"/>
  <c r="N663" i="6"/>
  <c r="L663" i="6"/>
  <c r="J663" i="6"/>
  <c r="R662" i="6"/>
  <c r="P662" i="6"/>
  <c r="N662" i="6"/>
  <c r="L662" i="6"/>
  <c r="J662" i="6"/>
  <c r="R661" i="6"/>
  <c r="P661" i="6"/>
  <c r="N661" i="6"/>
  <c r="L661" i="6"/>
  <c r="J661" i="6"/>
  <c r="P660" i="6"/>
  <c r="N660" i="6"/>
  <c r="L660" i="6"/>
  <c r="J660" i="6"/>
  <c r="P659" i="6"/>
  <c r="N659" i="6"/>
  <c r="L659" i="6"/>
  <c r="J659" i="6"/>
  <c r="R658" i="6"/>
  <c r="P658" i="6"/>
  <c r="N658" i="6"/>
  <c r="L658" i="6"/>
  <c r="J658" i="6"/>
  <c r="R657" i="6"/>
  <c r="P657" i="6"/>
  <c r="N657" i="6"/>
  <c r="L657" i="6"/>
  <c r="J657" i="6"/>
  <c r="P656" i="6"/>
  <c r="N656" i="6"/>
  <c r="L656" i="6"/>
  <c r="J656" i="6"/>
  <c r="P654" i="6"/>
  <c r="N654" i="6"/>
  <c r="L654" i="6"/>
  <c r="J654" i="6"/>
  <c r="R653" i="6"/>
  <c r="P653" i="6"/>
  <c r="N653" i="6"/>
  <c r="L653" i="6"/>
  <c r="J653" i="6"/>
  <c r="R652" i="6"/>
  <c r="P652" i="6"/>
  <c r="N652" i="6"/>
  <c r="L652" i="6"/>
  <c r="J652" i="6"/>
  <c r="R651" i="6"/>
  <c r="P651" i="6"/>
  <c r="N651" i="6"/>
  <c r="L651" i="6"/>
  <c r="J651" i="6"/>
  <c r="R650" i="6"/>
  <c r="P650" i="6"/>
  <c r="N650" i="6"/>
  <c r="L650" i="6"/>
  <c r="J650" i="6"/>
  <c r="R649" i="6"/>
  <c r="P649" i="6"/>
  <c r="N649" i="6"/>
  <c r="L649" i="6"/>
  <c r="J649" i="6"/>
  <c r="R648" i="6"/>
  <c r="P648" i="6"/>
  <c r="N648" i="6"/>
  <c r="L648" i="6"/>
  <c r="J648" i="6"/>
  <c r="P647" i="6"/>
  <c r="N647" i="6"/>
  <c r="L647" i="6"/>
  <c r="J647" i="6"/>
  <c r="P646" i="6"/>
  <c r="N646" i="6"/>
  <c r="L646" i="6"/>
  <c r="J646" i="6"/>
  <c r="R645" i="6"/>
  <c r="P645" i="6"/>
  <c r="N645" i="6"/>
  <c r="L645" i="6"/>
  <c r="J645" i="6"/>
  <c r="R644" i="6"/>
  <c r="P644" i="6"/>
  <c r="N644" i="6"/>
  <c r="L644" i="6"/>
  <c r="J644" i="6"/>
  <c r="R643" i="6"/>
  <c r="P643" i="6"/>
  <c r="N643" i="6"/>
  <c r="L643" i="6"/>
  <c r="J643" i="6"/>
  <c r="P642" i="6"/>
  <c r="N642" i="6"/>
  <c r="L642" i="6"/>
  <c r="J642" i="6"/>
  <c r="P641" i="6"/>
  <c r="N641" i="6"/>
  <c r="L641" i="6"/>
  <c r="J641" i="6"/>
  <c r="P640" i="6"/>
  <c r="N640" i="6"/>
  <c r="L640" i="6"/>
  <c r="J640" i="6"/>
  <c r="P639" i="6"/>
  <c r="N639" i="6"/>
  <c r="L639" i="6"/>
  <c r="J639" i="6"/>
  <c r="P638" i="6"/>
  <c r="N638" i="6"/>
  <c r="L638" i="6"/>
  <c r="J638" i="6"/>
  <c r="P637" i="6"/>
  <c r="N637" i="6"/>
  <c r="L637" i="6"/>
  <c r="J637" i="6"/>
  <c r="R636" i="6"/>
  <c r="P636" i="6"/>
  <c r="N636" i="6"/>
  <c r="L636" i="6"/>
  <c r="J636" i="6"/>
  <c r="R635" i="6"/>
  <c r="P635" i="6"/>
  <c r="N635" i="6"/>
  <c r="L635" i="6"/>
  <c r="J635" i="6"/>
  <c r="R634" i="6"/>
  <c r="P634" i="6"/>
  <c r="N634" i="6"/>
  <c r="L634" i="6"/>
  <c r="J634" i="6"/>
  <c r="R633" i="6"/>
  <c r="P633" i="6"/>
  <c r="N633" i="6"/>
  <c r="L633" i="6"/>
  <c r="J633" i="6"/>
  <c r="R630" i="6"/>
  <c r="P630" i="6"/>
  <c r="N630" i="6"/>
  <c r="L630" i="6"/>
  <c r="J630" i="6"/>
  <c r="R629" i="6"/>
  <c r="P629" i="6"/>
  <c r="N629" i="6"/>
  <c r="L629" i="6"/>
  <c r="J629" i="6"/>
  <c r="P627" i="6"/>
  <c r="N627" i="6"/>
  <c r="L627" i="6"/>
  <c r="J627" i="6"/>
  <c r="R626" i="6"/>
  <c r="P626" i="6"/>
  <c r="N626" i="6"/>
  <c r="L626" i="6"/>
  <c r="J626" i="6"/>
  <c r="P625" i="6"/>
  <c r="N625" i="6"/>
  <c r="L625" i="6"/>
  <c r="J625" i="6"/>
  <c r="R624" i="6"/>
  <c r="P624" i="6"/>
  <c r="N624" i="6"/>
  <c r="L624" i="6"/>
  <c r="J624" i="6"/>
  <c r="P623" i="6"/>
  <c r="N623" i="6"/>
  <c r="L623" i="6"/>
  <c r="J623" i="6"/>
  <c r="R622" i="6"/>
  <c r="P622" i="6"/>
  <c r="N622" i="6"/>
  <c r="L622" i="6"/>
  <c r="J622" i="6"/>
  <c r="R621" i="6"/>
  <c r="P621" i="6"/>
  <c r="N621" i="6"/>
  <c r="L621" i="6"/>
  <c r="J621" i="6"/>
  <c r="R620" i="6"/>
  <c r="P620" i="6"/>
  <c r="N620" i="6"/>
  <c r="L620" i="6"/>
  <c r="J620" i="6"/>
  <c r="R619" i="6"/>
  <c r="P619" i="6"/>
  <c r="N619" i="6"/>
  <c r="L619" i="6"/>
  <c r="J619" i="6"/>
  <c r="R618" i="6"/>
  <c r="P618" i="6"/>
  <c r="N618" i="6"/>
  <c r="L618" i="6"/>
  <c r="J618" i="6"/>
  <c r="R617" i="6"/>
  <c r="P617" i="6"/>
  <c r="N617" i="6"/>
  <c r="L617" i="6"/>
  <c r="J617" i="6"/>
  <c r="R616" i="6"/>
  <c r="P616" i="6"/>
  <c r="N616" i="6"/>
  <c r="L616" i="6"/>
  <c r="J616" i="6"/>
  <c r="R615" i="6"/>
  <c r="P615" i="6"/>
  <c r="N615" i="6"/>
  <c r="L615" i="6"/>
  <c r="J615" i="6"/>
  <c r="P614" i="6"/>
  <c r="N614" i="6"/>
  <c r="L614" i="6"/>
  <c r="J614" i="6"/>
  <c r="P613" i="6"/>
  <c r="N613" i="6"/>
  <c r="J613" i="6"/>
  <c r="P612" i="6"/>
  <c r="N612" i="6"/>
  <c r="J612" i="6"/>
  <c r="P611" i="6"/>
  <c r="N611" i="6"/>
  <c r="L611" i="6"/>
  <c r="J611" i="6"/>
  <c r="R610" i="6"/>
  <c r="P610" i="6"/>
  <c r="N610" i="6"/>
  <c r="L610" i="6"/>
  <c r="J610" i="6"/>
  <c r="R609" i="6"/>
  <c r="P609" i="6"/>
  <c r="N609" i="6"/>
  <c r="L609" i="6"/>
  <c r="J609" i="6"/>
  <c r="P608" i="6"/>
  <c r="N608" i="6"/>
  <c r="L608" i="6"/>
  <c r="J608" i="6"/>
  <c r="P607" i="6"/>
  <c r="N607" i="6"/>
  <c r="L607" i="6"/>
  <c r="J607" i="6"/>
  <c r="P606" i="6"/>
  <c r="N606" i="6"/>
  <c r="L606" i="6"/>
  <c r="J606" i="6"/>
  <c r="P605" i="6"/>
  <c r="N605" i="6"/>
  <c r="L605" i="6"/>
  <c r="J605" i="6"/>
  <c r="P604" i="6"/>
  <c r="N604" i="6"/>
  <c r="L604" i="6"/>
  <c r="J604" i="6"/>
  <c r="R603" i="6"/>
  <c r="P603" i="6"/>
  <c r="N603" i="6"/>
  <c r="L603" i="6"/>
  <c r="J603" i="6"/>
  <c r="R602" i="6"/>
  <c r="P602" i="6"/>
  <c r="N602" i="6"/>
  <c r="L602" i="6"/>
  <c r="J602" i="6"/>
  <c r="R601" i="6"/>
  <c r="P601" i="6"/>
  <c r="N601" i="6"/>
  <c r="L601" i="6"/>
  <c r="J601" i="6"/>
  <c r="R600" i="6"/>
  <c r="P600" i="6"/>
  <c r="N600" i="6"/>
  <c r="L600" i="6"/>
  <c r="J600" i="6"/>
  <c r="R599" i="6"/>
  <c r="P599" i="6"/>
  <c r="N599" i="6"/>
  <c r="L599" i="6"/>
  <c r="J599" i="6"/>
  <c r="P598" i="6"/>
  <c r="N598" i="6"/>
  <c r="L598" i="6"/>
  <c r="J598" i="6"/>
  <c r="P596" i="6"/>
  <c r="N596" i="6"/>
  <c r="L596" i="6"/>
  <c r="J596" i="6"/>
  <c r="R595" i="6"/>
  <c r="P595" i="6"/>
  <c r="N595" i="6"/>
  <c r="L595" i="6"/>
  <c r="J595" i="6"/>
  <c r="P594" i="6"/>
  <c r="N594" i="6"/>
  <c r="L594" i="6"/>
  <c r="J594" i="6"/>
  <c r="R593" i="6"/>
  <c r="P593" i="6"/>
  <c r="N593" i="6"/>
  <c r="L593" i="6"/>
  <c r="J593" i="6"/>
  <c r="R592" i="6"/>
  <c r="P592" i="6"/>
  <c r="N592" i="6"/>
  <c r="L592" i="6"/>
  <c r="J592" i="6"/>
  <c r="R591" i="6"/>
  <c r="P591" i="6"/>
  <c r="N591" i="6"/>
  <c r="L591" i="6"/>
  <c r="J591" i="6"/>
  <c r="R590" i="6"/>
  <c r="P590" i="6"/>
  <c r="N590" i="6"/>
  <c r="L590" i="6"/>
  <c r="J590" i="6"/>
  <c r="R589" i="6"/>
  <c r="P589" i="6"/>
  <c r="N589" i="6"/>
  <c r="L589" i="6"/>
  <c r="J589" i="6"/>
  <c r="P588" i="6"/>
  <c r="N588" i="6"/>
  <c r="L588" i="6"/>
  <c r="J588" i="6"/>
  <c r="R586" i="6"/>
  <c r="P586" i="6"/>
  <c r="N586" i="6"/>
  <c r="L586" i="6"/>
  <c r="J586" i="6"/>
  <c r="R585" i="6"/>
  <c r="P585" i="6"/>
  <c r="N585" i="6"/>
  <c r="L585" i="6"/>
  <c r="J585" i="6"/>
  <c r="P584" i="6"/>
  <c r="N584" i="6"/>
  <c r="L584" i="6"/>
  <c r="J584" i="6"/>
  <c r="R583" i="6"/>
  <c r="P583" i="6"/>
  <c r="N583" i="6"/>
  <c r="L583" i="6"/>
  <c r="J583" i="6"/>
  <c r="R582" i="6"/>
  <c r="P582" i="6"/>
  <c r="N582" i="6"/>
  <c r="L582" i="6"/>
  <c r="J582" i="6"/>
  <c r="R581" i="6"/>
  <c r="P581" i="6"/>
  <c r="N581" i="6"/>
  <c r="L581" i="6"/>
  <c r="J581" i="6"/>
  <c r="P579" i="6"/>
  <c r="N579" i="6"/>
  <c r="J579" i="6"/>
  <c r="R578" i="6"/>
  <c r="P578" i="6"/>
  <c r="N578" i="6"/>
  <c r="L578" i="6"/>
  <c r="J578" i="6"/>
  <c r="R577" i="6"/>
  <c r="P577" i="6"/>
  <c r="N577" i="6"/>
  <c r="L577" i="6"/>
  <c r="J577" i="6"/>
  <c r="R576" i="6"/>
  <c r="P576" i="6"/>
  <c r="N576" i="6"/>
  <c r="L576" i="6"/>
  <c r="J576" i="6"/>
  <c r="R575" i="6"/>
  <c r="P575" i="6"/>
  <c r="N575" i="6"/>
  <c r="L575" i="6"/>
  <c r="J575" i="6"/>
  <c r="R574" i="6"/>
  <c r="P574" i="6"/>
  <c r="N574" i="6"/>
  <c r="L574" i="6"/>
  <c r="J574" i="6"/>
  <c r="R573" i="6"/>
  <c r="P573" i="6"/>
  <c r="N573" i="6"/>
  <c r="L573" i="6"/>
  <c r="J573" i="6"/>
  <c r="R572" i="6"/>
  <c r="P572" i="6"/>
  <c r="N572" i="6"/>
  <c r="L572" i="6"/>
  <c r="J572" i="6"/>
  <c r="P571" i="6"/>
  <c r="L571" i="6"/>
  <c r="J571" i="6"/>
  <c r="R570" i="6"/>
  <c r="P570" i="6"/>
  <c r="N570" i="6"/>
  <c r="L570" i="6"/>
  <c r="J570" i="6"/>
  <c r="P569" i="6"/>
  <c r="N569" i="6"/>
  <c r="L569" i="6"/>
  <c r="J569" i="6"/>
  <c r="R568" i="6"/>
  <c r="P568" i="6"/>
  <c r="N568" i="6"/>
  <c r="L568" i="6"/>
  <c r="J568" i="6"/>
  <c r="R567" i="6"/>
  <c r="P567" i="6"/>
  <c r="N567" i="6"/>
  <c r="L567" i="6"/>
  <c r="J567" i="6"/>
  <c r="R566" i="6"/>
  <c r="P566" i="6"/>
  <c r="N566" i="6"/>
  <c r="L566" i="6"/>
  <c r="J566" i="6"/>
  <c r="R565" i="6"/>
  <c r="P565" i="6"/>
  <c r="N565" i="6"/>
  <c r="L565" i="6"/>
  <c r="J565" i="6"/>
  <c r="R564" i="6"/>
  <c r="P564" i="6"/>
  <c r="N564" i="6"/>
  <c r="L564" i="6"/>
  <c r="J564" i="6"/>
  <c r="P563" i="6"/>
  <c r="N563" i="6"/>
  <c r="L563" i="6"/>
  <c r="J563" i="6"/>
  <c r="P562" i="6"/>
  <c r="N562" i="6"/>
  <c r="L562" i="6"/>
  <c r="J562" i="6"/>
  <c r="R561" i="6"/>
  <c r="P561" i="6"/>
  <c r="N561" i="6"/>
  <c r="L561" i="6"/>
  <c r="J561" i="6"/>
  <c r="R560" i="6"/>
  <c r="P560" i="6"/>
  <c r="N560" i="6"/>
  <c r="L560" i="6"/>
  <c r="J560" i="6"/>
  <c r="P559" i="6"/>
  <c r="N559" i="6"/>
  <c r="L559" i="6"/>
  <c r="J559" i="6"/>
  <c r="R558" i="6"/>
  <c r="P558" i="6"/>
  <c r="N558" i="6"/>
  <c r="L558" i="6"/>
  <c r="J558" i="6"/>
  <c r="P557" i="6"/>
  <c r="N557" i="6"/>
  <c r="L557" i="6"/>
  <c r="J557" i="6"/>
  <c r="P556" i="6"/>
  <c r="N556" i="6"/>
  <c r="L556" i="6"/>
  <c r="J556" i="6"/>
  <c r="P555" i="6"/>
  <c r="N555" i="6"/>
  <c r="L555" i="6"/>
  <c r="J555" i="6"/>
  <c r="P554" i="6"/>
  <c r="N554" i="6"/>
  <c r="L554" i="6"/>
  <c r="J554" i="6"/>
  <c r="R551" i="6"/>
  <c r="P551" i="6"/>
  <c r="N551" i="6"/>
  <c r="L551" i="6"/>
  <c r="J551" i="6"/>
  <c r="R550" i="6"/>
  <c r="P550" i="6"/>
  <c r="N550" i="6"/>
  <c r="L550" i="6"/>
  <c r="J550" i="6"/>
  <c r="R549" i="6"/>
  <c r="P549" i="6"/>
  <c r="N549" i="6"/>
  <c r="L549" i="6"/>
  <c r="J549" i="6"/>
  <c r="R548" i="6"/>
  <c r="P548" i="6"/>
  <c r="N548" i="6"/>
  <c r="L548" i="6"/>
  <c r="J548" i="6"/>
  <c r="P547" i="6"/>
  <c r="N547" i="6"/>
  <c r="L547" i="6"/>
  <c r="J547" i="6"/>
  <c r="R546" i="6"/>
  <c r="P546" i="6"/>
  <c r="N546" i="6"/>
  <c r="L546" i="6"/>
  <c r="J546" i="6"/>
  <c r="R545" i="6"/>
  <c r="P545" i="6"/>
  <c r="N545" i="6"/>
  <c r="L545" i="6"/>
  <c r="J545" i="6"/>
  <c r="R544" i="6"/>
  <c r="P544" i="6"/>
  <c r="N544" i="6"/>
  <c r="L544" i="6"/>
  <c r="J544" i="6"/>
  <c r="R543" i="6"/>
  <c r="P543" i="6"/>
  <c r="N543" i="6"/>
  <c r="L543" i="6"/>
  <c r="J543" i="6"/>
  <c r="R542" i="6"/>
  <c r="P542" i="6"/>
  <c r="N542" i="6"/>
  <c r="L542" i="6"/>
  <c r="J542" i="6"/>
  <c r="R541" i="6"/>
  <c r="P541" i="6"/>
  <c r="N541" i="6"/>
  <c r="L541" i="6"/>
  <c r="J541" i="6"/>
  <c r="R540" i="6"/>
  <c r="P540" i="6"/>
  <c r="N540" i="6"/>
  <c r="L540" i="6"/>
  <c r="J540" i="6"/>
  <c r="R539" i="6"/>
  <c r="P539" i="6"/>
  <c r="N539" i="6"/>
  <c r="L539" i="6"/>
  <c r="J539" i="6"/>
  <c r="R538" i="6"/>
  <c r="P538" i="6"/>
  <c r="N538" i="6"/>
  <c r="L538" i="6"/>
  <c r="J538" i="6"/>
  <c r="R537" i="6"/>
  <c r="P537" i="6"/>
  <c r="N537" i="6"/>
  <c r="L537" i="6"/>
  <c r="J537" i="6"/>
  <c r="R536" i="6"/>
  <c r="P536" i="6"/>
  <c r="N536" i="6"/>
  <c r="L536" i="6"/>
  <c r="J536" i="6"/>
  <c r="R535" i="6"/>
  <c r="P535" i="6"/>
  <c r="N535" i="6"/>
  <c r="L535" i="6"/>
  <c r="J535" i="6"/>
  <c r="R534" i="6"/>
  <c r="P534" i="6"/>
  <c r="N534" i="6"/>
  <c r="L534" i="6"/>
  <c r="J534" i="6"/>
  <c r="R533" i="6"/>
  <c r="P533" i="6"/>
  <c r="N533" i="6"/>
  <c r="L533" i="6"/>
  <c r="J533" i="6"/>
  <c r="P532" i="6"/>
  <c r="N532" i="6"/>
  <c r="L532" i="6"/>
  <c r="J532" i="6"/>
  <c r="R531" i="6"/>
  <c r="P531" i="6"/>
  <c r="N531" i="6"/>
  <c r="L531" i="6"/>
  <c r="J531" i="6"/>
  <c r="R530" i="6"/>
  <c r="P530" i="6"/>
  <c r="N530" i="6"/>
  <c r="L530" i="6"/>
  <c r="J530" i="6"/>
  <c r="R529" i="6"/>
  <c r="P529" i="6"/>
  <c r="N529" i="6"/>
  <c r="L529" i="6"/>
  <c r="J529" i="6"/>
  <c r="R528" i="6"/>
  <c r="P528" i="6"/>
  <c r="N528" i="6"/>
  <c r="L528" i="6"/>
  <c r="J528" i="6"/>
  <c r="R527" i="6"/>
  <c r="P527" i="6"/>
  <c r="N527" i="6"/>
  <c r="L527" i="6"/>
  <c r="J527" i="6"/>
  <c r="R526" i="6"/>
  <c r="P526" i="6"/>
  <c r="N526" i="6"/>
  <c r="L526" i="6"/>
  <c r="J526" i="6"/>
  <c r="R525" i="6"/>
  <c r="P525" i="6"/>
  <c r="N525" i="6"/>
  <c r="L525" i="6"/>
  <c r="J525" i="6"/>
  <c r="P524" i="6"/>
  <c r="N524" i="6"/>
  <c r="L524" i="6"/>
  <c r="J524" i="6"/>
  <c r="R523" i="6"/>
  <c r="P523" i="6"/>
  <c r="N523" i="6"/>
  <c r="L523" i="6"/>
  <c r="J523" i="6"/>
  <c r="R522" i="6"/>
  <c r="P522" i="6"/>
  <c r="N522" i="6"/>
  <c r="L522" i="6"/>
  <c r="J522" i="6"/>
  <c r="R521" i="6"/>
  <c r="P521" i="6"/>
  <c r="N521" i="6"/>
  <c r="L521" i="6"/>
  <c r="J521" i="6"/>
  <c r="R520" i="6"/>
  <c r="P520" i="6"/>
  <c r="N520" i="6"/>
  <c r="L520" i="6"/>
  <c r="J520" i="6"/>
  <c r="R519" i="6"/>
  <c r="P519" i="6"/>
  <c r="N519" i="6"/>
  <c r="L519" i="6"/>
  <c r="J519" i="6"/>
  <c r="R518" i="6"/>
  <c r="P518" i="6"/>
  <c r="N518" i="6"/>
  <c r="L518" i="6"/>
  <c r="J518" i="6"/>
  <c r="P517" i="6"/>
  <c r="N517" i="6"/>
  <c r="L517" i="6"/>
  <c r="J517" i="6"/>
  <c r="R516" i="6"/>
  <c r="P516" i="6"/>
  <c r="N516" i="6"/>
  <c r="L516" i="6"/>
  <c r="J516" i="6"/>
  <c r="R515" i="6"/>
  <c r="P515" i="6"/>
  <c r="N515" i="6"/>
  <c r="L515" i="6"/>
  <c r="J515" i="6"/>
  <c r="R514" i="6"/>
  <c r="P514" i="6"/>
  <c r="N514" i="6"/>
  <c r="L514" i="6"/>
  <c r="J514" i="6"/>
  <c r="P513" i="6"/>
  <c r="N513" i="6"/>
  <c r="L513" i="6"/>
  <c r="J513" i="6"/>
  <c r="R512" i="6"/>
  <c r="P512" i="6"/>
  <c r="N512" i="6"/>
  <c r="L512" i="6"/>
  <c r="J512" i="6"/>
  <c r="R511" i="6"/>
  <c r="P511" i="6"/>
  <c r="N511" i="6"/>
  <c r="L511" i="6"/>
  <c r="J511" i="6"/>
  <c r="R510" i="6"/>
  <c r="P510" i="6"/>
  <c r="N510" i="6"/>
  <c r="L510" i="6"/>
  <c r="J510" i="6"/>
  <c r="R509" i="6"/>
  <c r="P509" i="6"/>
  <c r="N509" i="6"/>
  <c r="L509" i="6"/>
  <c r="J509" i="6"/>
  <c r="R508" i="6"/>
  <c r="P508" i="6"/>
  <c r="N508" i="6"/>
  <c r="L508" i="6"/>
  <c r="J508" i="6"/>
  <c r="R507" i="6"/>
  <c r="P507" i="6"/>
  <c r="N507" i="6"/>
  <c r="L507" i="6"/>
  <c r="J507" i="6"/>
  <c r="R506" i="6"/>
  <c r="P506" i="6"/>
  <c r="L506" i="6"/>
  <c r="J506" i="6"/>
  <c r="R505" i="6"/>
  <c r="P505" i="6"/>
  <c r="N505" i="6"/>
  <c r="L505" i="6"/>
  <c r="J505" i="6"/>
  <c r="R504" i="6"/>
  <c r="P504" i="6"/>
  <c r="N504" i="6"/>
  <c r="L504" i="6"/>
  <c r="J504" i="6"/>
  <c r="P503" i="6"/>
  <c r="N503" i="6"/>
  <c r="L503" i="6"/>
  <c r="J503" i="6"/>
  <c r="R502" i="6"/>
  <c r="P502" i="6"/>
  <c r="N502" i="6"/>
  <c r="L502" i="6"/>
  <c r="J502" i="6"/>
  <c r="R501" i="6"/>
  <c r="P501" i="6"/>
  <c r="N501" i="6"/>
  <c r="L501" i="6"/>
  <c r="J501" i="6"/>
  <c r="R500" i="6"/>
  <c r="P500" i="6"/>
  <c r="N500" i="6"/>
  <c r="L500" i="6"/>
  <c r="J500" i="6"/>
  <c r="R499" i="6"/>
  <c r="P499" i="6"/>
  <c r="N499" i="6"/>
  <c r="L499" i="6"/>
  <c r="J499" i="6"/>
  <c r="R498" i="6"/>
  <c r="P498" i="6"/>
  <c r="N498" i="6"/>
  <c r="L498" i="6"/>
  <c r="J498" i="6"/>
  <c r="R497" i="6"/>
  <c r="P497" i="6"/>
  <c r="N497" i="6"/>
  <c r="L497" i="6"/>
  <c r="J497" i="6"/>
  <c r="R496" i="6"/>
  <c r="P496" i="6"/>
  <c r="N496" i="6"/>
  <c r="L496" i="6"/>
  <c r="J496" i="6"/>
  <c r="P495" i="6"/>
  <c r="N495" i="6"/>
  <c r="L495" i="6"/>
  <c r="J495" i="6"/>
  <c r="P494" i="6"/>
  <c r="N494" i="6"/>
  <c r="L494" i="6"/>
  <c r="J494" i="6"/>
  <c r="R493" i="6"/>
  <c r="P493" i="6"/>
  <c r="N493" i="6"/>
  <c r="L493" i="6"/>
  <c r="J493" i="6"/>
  <c r="R492" i="6"/>
  <c r="P492" i="6"/>
  <c r="N492" i="6"/>
  <c r="L492" i="6"/>
  <c r="J492" i="6"/>
  <c r="R483" i="6"/>
  <c r="P483" i="6"/>
  <c r="N483" i="6"/>
  <c r="L483" i="6"/>
  <c r="J483" i="6"/>
  <c r="R482" i="6"/>
  <c r="P482" i="6"/>
  <c r="N482" i="6"/>
  <c r="L482" i="6"/>
  <c r="J482" i="6"/>
  <c r="R481" i="6"/>
  <c r="P481" i="6"/>
  <c r="N481" i="6"/>
  <c r="L481" i="6"/>
  <c r="J481" i="6"/>
  <c r="R480" i="6"/>
  <c r="P480" i="6"/>
  <c r="N480" i="6"/>
  <c r="L480" i="6"/>
  <c r="J480" i="6"/>
  <c r="R479" i="6"/>
  <c r="P479" i="6"/>
  <c r="N479" i="6"/>
  <c r="L479" i="6"/>
  <c r="J479" i="6"/>
  <c r="R478" i="6"/>
  <c r="P478" i="6"/>
  <c r="N478" i="6"/>
  <c r="L478" i="6"/>
  <c r="J478" i="6"/>
  <c r="R477" i="6"/>
  <c r="P477" i="6"/>
  <c r="N477" i="6"/>
  <c r="L477" i="6"/>
  <c r="J477" i="6"/>
  <c r="R476" i="6"/>
  <c r="P476" i="6"/>
  <c r="N476" i="6"/>
  <c r="L476" i="6"/>
  <c r="J476" i="6"/>
  <c r="R491" i="6"/>
  <c r="P491" i="6"/>
  <c r="N491" i="6"/>
  <c r="L491" i="6"/>
  <c r="J491" i="6"/>
  <c r="R490" i="6"/>
  <c r="P490" i="6"/>
  <c r="N490" i="6"/>
  <c r="L490" i="6"/>
  <c r="J490" i="6"/>
  <c r="R475" i="6"/>
  <c r="P475" i="6"/>
  <c r="N475" i="6"/>
  <c r="L475" i="6"/>
  <c r="J475" i="6"/>
  <c r="R474" i="6"/>
  <c r="P474" i="6"/>
  <c r="N474" i="6"/>
  <c r="L474" i="6"/>
  <c r="J474" i="6"/>
  <c r="P473" i="6"/>
  <c r="N473" i="6"/>
  <c r="L473" i="6"/>
  <c r="J473" i="6"/>
  <c r="R472" i="6"/>
  <c r="P472" i="6"/>
  <c r="N472" i="6"/>
  <c r="L472" i="6"/>
  <c r="J472" i="6"/>
  <c r="P471" i="6"/>
  <c r="N471" i="6"/>
  <c r="L471" i="6"/>
  <c r="J471" i="6"/>
  <c r="R470" i="6"/>
  <c r="P470" i="6"/>
  <c r="N470" i="6"/>
  <c r="L470" i="6"/>
  <c r="J470" i="6"/>
  <c r="R489" i="6"/>
  <c r="P489" i="6"/>
  <c r="N489" i="6"/>
  <c r="L489" i="6"/>
  <c r="J489" i="6"/>
  <c r="R488" i="6"/>
  <c r="P488" i="6"/>
  <c r="N488" i="6"/>
  <c r="L488" i="6"/>
  <c r="J488" i="6"/>
  <c r="R487" i="6"/>
  <c r="P487" i="6"/>
  <c r="N487" i="6"/>
  <c r="L487" i="6"/>
  <c r="J487" i="6"/>
  <c r="R486" i="6"/>
  <c r="P486" i="6"/>
  <c r="N486" i="6"/>
  <c r="L486" i="6"/>
  <c r="J486" i="6"/>
  <c r="R469" i="6"/>
  <c r="P469" i="6"/>
  <c r="N469" i="6"/>
  <c r="L469" i="6"/>
  <c r="J469" i="6"/>
  <c r="P485" i="6"/>
  <c r="N485" i="6"/>
  <c r="L485" i="6"/>
  <c r="J485" i="6"/>
  <c r="R484" i="6"/>
  <c r="P484" i="6"/>
  <c r="N484" i="6"/>
  <c r="L484" i="6"/>
  <c r="J484" i="6"/>
  <c r="R468" i="6"/>
  <c r="P468" i="6"/>
  <c r="N468" i="6"/>
  <c r="L468" i="6"/>
  <c r="J468" i="6"/>
  <c r="R467" i="6"/>
  <c r="P467" i="6"/>
  <c r="N467" i="6"/>
  <c r="L467" i="6"/>
  <c r="J467" i="6"/>
  <c r="P466" i="6"/>
  <c r="N466" i="6"/>
  <c r="L466" i="6"/>
  <c r="J466" i="6"/>
  <c r="R465" i="6"/>
  <c r="P465" i="6"/>
  <c r="N465" i="6"/>
  <c r="L465" i="6"/>
  <c r="J465" i="6"/>
  <c r="P464" i="6"/>
  <c r="N464" i="6"/>
  <c r="L464" i="6"/>
  <c r="J464" i="6"/>
  <c r="R463" i="6"/>
  <c r="P463" i="6"/>
  <c r="N463" i="6"/>
  <c r="L463" i="6"/>
  <c r="J463" i="6"/>
  <c r="R462" i="6"/>
  <c r="P462" i="6"/>
  <c r="N462" i="6"/>
  <c r="L462" i="6"/>
  <c r="J462" i="6"/>
  <c r="P461" i="6"/>
  <c r="N461" i="6"/>
  <c r="L461" i="6"/>
  <c r="J461" i="6"/>
  <c r="R460" i="6"/>
  <c r="P460" i="6"/>
  <c r="N460" i="6"/>
  <c r="L460" i="6"/>
  <c r="J460" i="6"/>
  <c r="P459" i="6"/>
  <c r="N459" i="6"/>
  <c r="L459" i="6"/>
  <c r="J459" i="6"/>
  <c r="R458" i="6"/>
  <c r="P458" i="6"/>
  <c r="N458" i="6"/>
  <c r="L458" i="6"/>
  <c r="J458" i="6"/>
  <c r="R457" i="6"/>
  <c r="P457" i="6"/>
  <c r="N457" i="6"/>
  <c r="L457" i="6"/>
  <c r="J457" i="6"/>
  <c r="R456" i="6"/>
  <c r="P456" i="6"/>
  <c r="N456" i="6"/>
  <c r="L456" i="6"/>
  <c r="J456" i="6"/>
  <c r="R455" i="6"/>
  <c r="P455" i="6"/>
  <c r="N455" i="6"/>
  <c r="L455" i="6"/>
  <c r="J455" i="6"/>
  <c r="P454" i="6"/>
  <c r="L454" i="6"/>
  <c r="J454" i="6"/>
  <c r="R453" i="6"/>
  <c r="P453" i="6"/>
  <c r="N453" i="6"/>
  <c r="L453" i="6"/>
  <c r="J453" i="6"/>
  <c r="R452" i="6"/>
  <c r="P452" i="6"/>
  <c r="N452" i="6"/>
  <c r="L452" i="6"/>
  <c r="J452" i="6"/>
  <c r="R451" i="6"/>
  <c r="P451" i="6"/>
  <c r="N451" i="6"/>
  <c r="L451" i="6"/>
  <c r="J451" i="6"/>
  <c r="R450" i="6"/>
  <c r="P450" i="6"/>
  <c r="N450" i="6"/>
  <c r="L450" i="6"/>
  <c r="J450" i="6"/>
  <c r="R449" i="6"/>
  <c r="P449" i="6"/>
  <c r="N449" i="6"/>
  <c r="L449" i="6"/>
  <c r="J449" i="6"/>
  <c r="R448" i="6"/>
  <c r="P448" i="6"/>
  <c r="N448" i="6"/>
  <c r="L448" i="6"/>
  <c r="J448" i="6"/>
  <c r="P447" i="6"/>
  <c r="N447" i="6"/>
  <c r="L447" i="6"/>
  <c r="J447" i="6"/>
  <c r="R446" i="6"/>
  <c r="P446" i="6"/>
  <c r="N446" i="6"/>
  <c r="L446" i="6"/>
  <c r="J446" i="6"/>
  <c r="R445" i="6"/>
  <c r="P445" i="6"/>
  <c r="N445" i="6"/>
  <c r="L445" i="6"/>
  <c r="J445" i="6"/>
  <c r="R444" i="6"/>
  <c r="P444" i="6"/>
  <c r="N444" i="6"/>
  <c r="L444" i="6"/>
  <c r="J444" i="6"/>
  <c r="P443" i="6"/>
  <c r="N443" i="6"/>
  <c r="L443" i="6"/>
  <c r="J443" i="6"/>
  <c r="R441" i="6"/>
  <c r="P441" i="6"/>
  <c r="N441" i="6"/>
  <c r="L441" i="6"/>
  <c r="J441" i="6"/>
  <c r="R440" i="6"/>
  <c r="P440" i="6"/>
  <c r="N440" i="6"/>
  <c r="L440" i="6"/>
  <c r="J440" i="6"/>
  <c r="R439" i="6"/>
  <c r="P439" i="6"/>
  <c r="N439" i="6"/>
  <c r="L439" i="6"/>
  <c r="J439" i="6"/>
  <c r="R438" i="6"/>
  <c r="P438" i="6"/>
  <c r="N438" i="6"/>
  <c r="L438" i="6"/>
  <c r="J438" i="6"/>
  <c r="R437" i="6"/>
  <c r="P437" i="6"/>
  <c r="N437" i="6"/>
  <c r="L437" i="6"/>
  <c r="J437" i="6"/>
  <c r="P435" i="6"/>
  <c r="N435" i="6"/>
  <c r="L435" i="6"/>
  <c r="J435" i="6"/>
  <c r="R434" i="6"/>
  <c r="P434" i="6"/>
  <c r="N434" i="6"/>
  <c r="L434" i="6"/>
  <c r="J434" i="6"/>
  <c r="R433" i="6"/>
  <c r="P433" i="6"/>
  <c r="N433" i="6"/>
  <c r="L433" i="6"/>
  <c r="J433" i="6"/>
  <c r="R432" i="6"/>
  <c r="P432" i="6"/>
  <c r="N432" i="6"/>
  <c r="L432" i="6"/>
  <c r="J432" i="6"/>
  <c r="P431" i="6"/>
  <c r="N431" i="6"/>
  <c r="L431" i="6"/>
  <c r="J431" i="6"/>
  <c r="R430" i="6"/>
  <c r="P430" i="6"/>
  <c r="N430" i="6"/>
  <c r="L430" i="6"/>
  <c r="J430" i="6"/>
  <c r="R429" i="6"/>
  <c r="P429" i="6"/>
  <c r="N429" i="6"/>
  <c r="L429" i="6"/>
  <c r="J429" i="6"/>
  <c r="R428" i="6"/>
  <c r="P428" i="6"/>
  <c r="N428" i="6"/>
  <c r="L428" i="6"/>
  <c r="J428" i="6"/>
  <c r="P427" i="6"/>
  <c r="N427" i="6"/>
  <c r="L427" i="6"/>
  <c r="J427" i="6"/>
  <c r="P426" i="6"/>
  <c r="N426" i="6"/>
  <c r="L426" i="6"/>
  <c r="J426" i="6"/>
  <c r="R425" i="6"/>
  <c r="P425" i="6"/>
  <c r="N425" i="6"/>
  <c r="L425" i="6"/>
  <c r="J425" i="6"/>
  <c r="R424" i="6"/>
  <c r="P424" i="6"/>
  <c r="N424" i="6"/>
  <c r="L424" i="6"/>
  <c r="J424" i="6"/>
  <c r="P422" i="6"/>
  <c r="N422" i="6"/>
  <c r="L422" i="6"/>
  <c r="J422" i="6"/>
  <c r="P421" i="6"/>
  <c r="N421" i="6"/>
  <c r="L421" i="6"/>
  <c r="J421" i="6"/>
  <c r="R420" i="6"/>
  <c r="P420" i="6"/>
  <c r="N420" i="6"/>
  <c r="L420" i="6"/>
  <c r="J420" i="6"/>
  <c r="R419" i="6"/>
  <c r="P419" i="6"/>
  <c r="N419" i="6"/>
  <c r="L419" i="6"/>
  <c r="J419" i="6"/>
  <c r="P418" i="6"/>
  <c r="L418" i="6"/>
  <c r="J418" i="6"/>
  <c r="P417" i="6"/>
  <c r="N417" i="6"/>
  <c r="L417" i="6"/>
  <c r="J417" i="6"/>
  <c r="R416" i="6"/>
  <c r="P416" i="6"/>
  <c r="N416" i="6"/>
  <c r="L416" i="6"/>
  <c r="J416" i="6"/>
  <c r="R415" i="6"/>
  <c r="P415" i="6"/>
  <c r="N415" i="6"/>
  <c r="L415" i="6"/>
  <c r="J415" i="6"/>
  <c r="R414" i="6"/>
  <c r="P414" i="6"/>
  <c r="N414" i="6"/>
  <c r="L414" i="6"/>
  <c r="J414" i="6"/>
  <c r="R413" i="6"/>
  <c r="P413" i="6"/>
  <c r="N413" i="6"/>
  <c r="L413" i="6"/>
  <c r="J413" i="6"/>
  <c r="R412" i="6"/>
  <c r="P412" i="6"/>
  <c r="N412" i="6"/>
  <c r="L412" i="6"/>
  <c r="J412" i="6"/>
  <c r="P411" i="6"/>
  <c r="N411" i="6"/>
  <c r="L411" i="6"/>
  <c r="J411" i="6"/>
  <c r="P410" i="6"/>
  <c r="N410" i="6"/>
  <c r="L410" i="6"/>
  <c r="J410" i="6"/>
  <c r="R409" i="6"/>
  <c r="P409" i="6"/>
  <c r="N409" i="6"/>
  <c r="L409" i="6"/>
  <c r="J409" i="6"/>
  <c r="R408" i="6"/>
  <c r="P408" i="6"/>
  <c r="N408" i="6"/>
  <c r="L408" i="6"/>
  <c r="J408" i="6"/>
  <c r="R407" i="6"/>
  <c r="P407" i="6"/>
  <c r="N407" i="6"/>
  <c r="L407" i="6"/>
  <c r="J407" i="6"/>
  <c r="P406" i="6"/>
  <c r="N406" i="6"/>
  <c r="L406" i="6"/>
  <c r="J406" i="6"/>
  <c r="R405" i="6"/>
  <c r="P405" i="6"/>
  <c r="N405" i="6"/>
  <c r="L405" i="6"/>
  <c r="J405" i="6"/>
  <c r="P404" i="6"/>
  <c r="N404" i="6"/>
  <c r="L404" i="6"/>
  <c r="J404" i="6"/>
  <c r="R403" i="6"/>
  <c r="P403" i="6"/>
  <c r="N403" i="6"/>
  <c r="L403" i="6"/>
  <c r="J403" i="6"/>
  <c r="R402" i="6"/>
  <c r="P402" i="6"/>
  <c r="N402" i="6"/>
  <c r="L402" i="6"/>
  <c r="J402" i="6"/>
  <c r="P401" i="6"/>
  <c r="N401" i="6"/>
  <c r="L401" i="6"/>
  <c r="J401" i="6"/>
  <c r="R400" i="6"/>
  <c r="P400" i="6"/>
  <c r="N400" i="6"/>
  <c r="L400" i="6"/>
  <c r="J400" i="6"/>
  <c r="R399" i="6"/>
  <c r="P399" i="6"/>
  <c r="N399" i="6"/>
  <c r="L399" i="6"/>
  <c r="J399" i="6"/>
  <c r="P397" i="6"/>
  <c r="N397" i="6"/>
  <c r="L397" i="6"/>
  <c r="J397" i="6"/>
  <c r="R396" i="6"/>
  <c r="P396" i="6"/>
  <c r="N396" i="6"/>
  <c r="J396" i="6"/>
  <c r="R395" i="6"/>
  <c r="P395" i="6"/>
  <c r="N395" i="6"/>
  <c r="L395" i="6"/>
  <c r="J395" i="6"/>
  <c r="P394" i="6"/>
  <c r="N394" i="6"/>
  <c r="L394" i="6"/>
  <c r="J394" i="6"/>
  <c r="R393" i="6"/>
  <c r="P393" i="6"/>
  <c r="N393" i="6"/>
  <c r="L393" i="6"/>
  <c r="J393" i="6"/>
  <c r="R392" i="6"/>
  <c r="P392" i="6"/>
  <c r="N392" i="6"/>
  <c r="L392" i="6"/>
  <c r="J392" i="6"/>
  <c r="R391" i="6"/>
  <c r="P391" i="6"/>
  <c r="N391" i="6"/>
  <c r="L391" i="6"/>
  <c r="J391" i="6"/>
  <c r="R390" i="6"/>
  <c r="P390" i="6"/>
  <c r="N390" i="6"/>
  <c r="L390" i="6"/>
  <c r="J390" i="6"/>
  <c r="R389" i="6"/>
  <c r="P389" i="6"/>
  <c r="N389" i="6"/>
  <c r="L389" i="6"/>
  <c r="J389" i="6"/>
  <c r="R388" i="6"/>
  <c r="P388" i="6"/>
  <c r="N388" i="6"/>
  <c r="L388" i="6"/>
  <c r="J388" i="6"/>
  <c r="R387" i="6"/>
  <c r="P387" i="6"/>
  <c r="N387" i="6"/>
  <c r="L387" i="6"/>
  <c r="J387" i="6"/>
  <c r="P386" i="6"/>
  <c r="N386" i="6"/>
  <c r="L386" i="6"/>
  <c r="J386" i="6"/>
  <c r="R385" i="6"/>
  <c r="P385" i="6"/>
  <c r="N385" i="6"/>
  <c r="L385" i="6"/>
  <c r="J385" i="6"/>
  <c r="R384" i="6"/>
  <c r="P384" i="6"/>
  <c r="N384" i="6"/>
  <c r="L384" i="6"/>
  <c r="J384" i="6"/>
  <c r="R383" i="6"/>
  <c r="P383" i="6"/>
  <c r="N383" i="6"/>
  <c r="L383" i="6"/>
  <c r="J383" i="6"/>
  <c r="R382" i="6"/>
  <c r="P382" i="6"/>
  <c r="N382" i="6"/>
  <c r="L382" i="6"/>
  <c r="J382" i="6"/>
  <c r="R381" i="6"/>
  <c r="P381" i="6"/>
  <c r="N381" i="6"/>
  <c r="L381" i="6"/>
  <c r="J381" i="6"/>
  <c r="R380" i="6"/>
  <c r="P380" i="6"/>
  <c r="N380" i="6"/>
  <c r="L380" i="6"/>
  <c r="J380" i="6"/>
  <c r="R377" i="6"/>
  <c r="P377" i="6"/>
  <c r="N377" i="6"/>
  <c r="L377" i="6"/>
  <c r="J377" i="6"/>
  <c r="R376" i="6"/>
  <c r="P376" i="6"/>
  <c r="N376" i="6"/>
  <c r="L376" i="6"/>
  <c r="J376" i="6"/>
  <c r="R374" i="6"/>
  <c r="P374" i="6"/>
  <c r="J374" i="6"/>
  <c r="R373" i="6"/>
  <c r="P373" i="6"/>
  <c r="N373" i="6"/>
  <c r="L373" i="6"/>
  <c r="J373" i="6"/>
  <c r="P372" i="6"/>
  <c r="N372" i="6"/>
  <c r="L372" i="6"/>
  <c r="J372" i="6"/>
  <c r="P370" i="6"/>
  <c r="N370" i="6"/>
  <c r="L370" i="6"/>
  <c r="J370" i="6"/>
  <c r="R369" i="6"/>
  <c r="P369" i="6"/>
  <c r="N369" i="6"/>
  <c r="L369" i="6"/>
  <c r="J369" i="6"/>
  <c r="P368" i="6"/>
  <c r="N368" i="6"/>
  <c r="L368" i="6"/>
  <c r="J368" i="6"/>
  <c r="P367" i="6"/>
  <c r="N367" i="6"/>
  <c r="L367" i="6"/>
  <c r="J367" i="6"/>
  <c r="R366" i="6"/>
  <c r="P366" i="6"/>
  <c r="N366" i="6"/>
  <c r="L366" i="6"/>
  <c r="J366" i="6"/>
  <c r="R365" i="6"/>
  <c r="P365" i="6"/>
  <c r="N365" i="6"/>
  <c r="L365" i="6"/>
  <c r="J365" i="6"/>
  <c r="R364" i="6"/>
  <c r="P364" i="6"/>
  <c r="N364" i="6"/>
  <c r="L364" i="6"/>
  <c r="J364" i="6"/>
  <c r="R363" i="6"/>
  <c r="P363" i="6"/>
  <c r="N363" i="6"/>
  <c r="L363" i="6"/>
  <c r="J363" i="6"/>
  <c r="R362" i="6"/>
  <c r="P362" i="6"/>
  <c r="N362" i="6"/>
  <c r="L362" i="6"/>
  <c r="J362" i="6"/>
  <c r="R361" i="6"/>
  <c r="P361" i="6"/>
  <c r="N361" i="6"/>
  <c r="L361" i="6"/>
  <c r="J361" i="6"/>
  <c r="R360" i="6"/>
  <c r="P360" i="6"/>
  <c r="N360" i="6"/>
  <c r="L360" i="6"/>
  <c r="J360" i="6"/>
  <c r="R359" i="6"/>
  <c r="P359" i="6"/>
  <c r="N359" i="6"/>
  <c r="L359" i="6"/>
  <c r="J359" i="6"/>
  <c r="R358" i="6"/>
  <c r="P358" i="6"/>
  <c r="N358" i="6"/>
  <c r="L358" i="6"/>
  <c r="J358" i="6"/>
  <c r="R356" i="6"/>
  <c r="P356" i="6"/>
  <c r="N356" i="6"/>
  <c r="L356" i="6"/>
  <c r="J356" i="6"/>
  <c r="R355" i="6"/>
  <c r="P355" i="6"/>
  <c r="N355" i="6"/>
  <c r="L355" i="6"/>
  <c r="J355" i="6"/>
  <c r="R354" i="6"/>
  <c r="P354" i="6"/>
  <c r="N354" i="6"/>
  <c r="L354" i="6"/>
  <c r="J354" i="6"/>
  <c r="R352" i="6"/>
  <c r="P352" i="6"/>
  <c r="N352" i="6"/>
  <c r="L352" i="6"/>
  <c r="J352" i="6"/>
  <c r="P351" i="6"/>
  <c r="N351" i="6"/>
  <c r="L351" i="6"/>
  <c r="J351" i="6"/>
  <c r="P350" i="6"/>
  <c r="N350" i="6"/>
  <c r="L350" i="6"/>
  <c r="J350" i="6"/>
  <c r="P348" i="6"/>
  <c r="N348" i="6"/>
  <c r="L348" i="6"/>
  <c r="J348" i="6"/>
  <c r="R347" i="6"/>
  <c r="P347" i="6"/>
  <c r="N347" i="6"/>
  <c r="L347" i="6"/>
  <c r="J347" i="6"/>
  <c r="R345" i="6"/>
  <c r="P345" i="6"/>
  <c r="N345" i="6"/>
  <c r="L345" i="6"/>
  <c r="J345" i="6"/>
  <c r="R344" i="6"/>
  <c r="P344" i="6"/>
  <c r="N344" i="6"/>
  <c r="L344" i="6"/>
  <c r="J344" i="6"/>
  <c r="R343" i="6"/>
  <c r="P343" i="6"/>
  <c r="N343" i="6"/>
  <c r="L343" i="6"/>
  <c r="J343" i="6"/>
  <c r="P342" i="6"/>
  <c r="N342" i="6"/>
  <c r="L342" i="6"/>
  <c r="J342" i="6"/>
  <c r="R341" i="6"/>
  <c r="P341" i="6"/>
  <c r="N341" i="6"/>
  <c r="L341" i="6"/>
  <c r="J341" i="6"/>
  <c r="R340" i="6"/>
  <c r="P340" i="6"/>
  <c r="N340" i="6"/>
  <c r="L340" i="6"/>
  <c r="J340" i="6"/>
  <c r="R339" i="6"/>
  <c r="P339" i="6"/>
  <c r="N339" i="6"/>
  <c r="L339" i="6"/>
  <c r="J339" i="6"/>
  <c r="R338" i="6"/>
  <c r="P338" i="6"/>
  <c r="N338" i="6"/>
  <c r="L338" i="6"/>
  <c r="J338" i="6"/>
  <c r="R337" i="6"/>
  <c r="P337" i="6"/>
  <c r="N337" i="6"/>
  <c r="L337" i="6"/>
  <c r="J337" i="6"/>
  <c r="P336" i="6"/>
  <c r="N336" i="6"/>
  <c r="L336" i="6"/>
  <c r="J336" i="6"/>
  <c r="R335" i="6"/>
  <c r="P335" i="6"/>
  <c r="N335" i="6"/>
  <c r="L335" i="6"/>
  <c r="J335" i="6"/>
  <c r="R334" i="6"/>
  <c r="P334" i="6"/>
  <c r="N334" i="6"/>
  <c r="L334" i="6"/>
  <c r="J334" i="6"/>
  <c r="R333" i="6"/>
  <c r="P333" i="6"/>
  <c r="N333" i="6"/>
  <c r="L333" i="6"/>
  <c r="J333" i="6"/>
  <c r="P329" i="6"/>
  <c r="N329" i="6"/>
  <c r="L329" i="6"/>
  <c r="J329" i="6"/>
  <c r="R328" i="6"/>
  <c r="P328" i="6"/>
  <c r="N328" i="6"/>
  <c r="L328" i="6"/>
  <c r="J328" i="6"/>
  <c r="R327" i="6"/>
  <c r="P327" i="6"/>
  <c r="N327" i="6"/>
  <c r="L327" i="6"/>
  <c r="J327" i="6"/>
  <c r="P326" i="6"/>
  <c r="N326" i="6"/>
  <c r="L326" i="6"/>
  <c r="J326" i="6"/>
  <c r="R325" i="6"/>
  <c r="P325" i="6"/>
  <c r="N325" i="6"/>
  <c r="L325" i="6"/>
  <c r="J325" i="6"/>
  <c r="R324" i="6"/>
  <c r="P324" i="6"/>
  <c r="N324" i="6"/>
  <c r="L324" i="6"/>
  <c r="J324" i="6"/>
  <c r="P323" i="6"/>
  <c r="N323" i="6"/>
  <c r="L323" i="6"/>
  <c r="J323" i="6"/>
  <c r="P322" i="6"/>
  <c r="N322" i="6"/>
  <c r="L322" i="6"/>
  <c r="J322" i="6"/>
  <c r="R321" i="6"/>
  <c r="P321" i="6"/>
  <c r="N321" i="6"/>
  <c r="L321" i="6"/>
  <c r="J321" i="6"/>
  <c r="R320" i="6"/>
  <c r="P320" i="6"/>
  <c r="N320" i="6"/>
  <c r="L320" i="6"/>
  <c r="J320" i="6"/>
  <c r="R319" i="6"/>
  <c r="P319" i="6"/>
  <c r="N319" i="6"/>
  <c r="L319" i="6"/>
  <c r="J319" i="6"/>
  <c r="P318" i="6"/>
  <c r="N318" i="6"/>
  <c r="L318" i="6"/>
  <c r="J318" i="6"/>
  <c r="R317" i="6"/>
  <c r="P317" i="6"/>
  <c r="N317" i="6"/>
  <c r="L317" i="6"/>
  <c r="J317" i="6"/>
  <c r="R316" i="6"/>
  <c r="P316" i="6"/>
  <c r="N316" i="6"/>
  <c r="L316" i="6"/>
  <c r="J316" i="6"/>
  <c r="P315" i="6"/>
  <c r="N315" i="6"/>
  <c r="L315" i="6"/>
  <c r="J315" i="6"/>
  <c r="R314" i="6"/>
  <c r="P314" i="6"/>
  <c r="N314" i="6"/>
  <c r="L314" i="6"/>
  <c r="J314" i="6"/>
  <c r="R313" i="6"/>
  <c r="P313" i="6"/>
  <c r="N313" i="6"/>
  <c r="L313" i="6"/>
  <c r="J313" i="6"/>
  <c r="R312" i="6"/>
  <c r="P312" i="6"/>
  <c r="N312" i="6"/>
  <c r="L312" i="6"/>
  <c r="J312" i="6"/>
  <c r="R311" i="6"/>
  <c r="P311" i="6"/>
  <c r="N311" i="6"/>
  <c r="L311" i="6"/>
  <c r="J311" i="6"/>
  <c r="R310" i="6"/>
  <c r="P310" i="6"/>
  <c r="N310" i="6"/>
  <c r="L310" i="6"/>
  <c r="J310" i="6"/>
  <c r="R309" i="6"/>
  <c r="P309" i="6"/>
  <c r="N309" i="6"/>
  <c r="L309" i="6"/>
  <c r="J309" i="6"/>
  <c r="P308" i="6"/>
  <c r="N308" i="6"/>
  <c r="L308" i="6"/>
  <c r="J308" i="6"/>
  <c r="R307" i="6"/>
  <c r="P307" i="6"/>
  <c r="N307" i="6"/>
  <c r="L307" i="6"/>
  <c r="J307" i="6"/>
  <c r="R306" i="6"/>
  <c r="P306" i="6"/>
  <c r="N306" i="6"/>
  <c r="L306" i="6"/>
  <c r="J306" i="6"/>
  <c r="R305" i="6"/>
  <c r="P305" i="6"/>
  <c r="N305" i="6"/>
  <c r="L305" i="6"/>
  <c r="J305" i="6"/>
  <c r="R304" i="6"/>
  <c r="P304" i="6"/>
  <c r="N304" i="6"/>
  <c r="L304" i="6"/>
  <c r="J304" i="6"/>
  <c r="R303" i="6"/>
  <c r="P303" i="6"/>
  <c r="N303" i="6"/>
  <c r="L303" i="6"/>
  <c r="J303" i="6"/>
  <c r="R302" i="6"/>
  <c r="P302" i="6"/>
  <c r="N302" i="6"/>
  <c r="L302" i="6"/>
  <c r="J302" i="6"/>
  <c r="R301" i="6"/>
  <c r="P301" i="6"/>
  <c r="N301" i="6"/>
  <c r="L301" i="6"/>
  <c r="J301" i="6"/>
  <c r="R300" i="6"/>
  <c r="P300" i="6"/>
  <c r="N300" i="6"/>
  <c r="L300" i="6"/>
  <c r="J300" i="6"/>
  <c r="R299" i="6"/>
  <c r="P299" i="6"/>
  <c r="N299" i="6"/>
  <c r="L299" i="6"/>
  <c r="J299" i="6"/>
  <c r="R298" i="6"/>
  <c r="P298" i="6"/>
  <c r="N298" i="6"/>
  <c r="L298" i="6"/>
  <c r="J298" i="6"/>
  <c r="R297" i="6"/>
  <c r="P297" i="6"/>
  <c r="N297" i="6"/>
  <c r="L297" i="6"/>
  <c r="J297" i="6"/>
  <c r="R296" i="6"/>
  <c r="P296" i="6"/>
  <c r="N296" i="6"/>
  <c r="L296" i="6"/>
  <c r="J296" i="6"/>
  <c r="P295" i="6"/>
  <c r="N295" i="6"/>
  <c r="L295" i="6"/>
  <c r="J295" i="6"/>
  <c r="P293" i="6"/>
  <c r="N293" i="6"/>
  <c r="L293" i="6"/>
  <c r="J293" i="6"/>
  <c r="P292" i="6"/>
  <c r="N292" i="6"/>
  <c r="L292" i="6"/>
  <c r="J292" i="6"/>
  <c r="R291" i="6"/>
  <c r="P291" i="6"/>
  <c r="N291" i="6"/>
  <c r="L291" i="6"/>
  <c r="J291" i="6"/>
  <c r="R290" i="6"/>
  <c r="P290" i="6"/>
  <c r="N290" i="6"/>
  <c r="L290" i="6"/>
  <c r="J290" i="6"/>
  <c r="R289" i="6"/>
  <c r="P289" i="6"/>
  <c r="N289" i="6"/>
  <c r="L289" i="6"/>
  <c r="J289" i="6"/>
  <c r="R288" i="6"/>
  <c r="P288" i="6"/>
  <c r="N288" i="6"/>
  <c r="L288" i="6"/>
  <c r="J288" i="6"/>
  <c r="P287" i="6"/>
  <c r="N287" i="6"/>
  <c r="L287" i="6"/>
  <c r="J287" i="6"/>
  <c r="R286" i="6"/>
  <c r="P286" i="6"/>
  <c r="N286" i="6"/>
  <c r="L286" i="6"/>
  <c r="J286" i="6"/>
  <c r="R285" i="6"/>
  <c r="P285" i="6"/>
  <c r="N285" i="6"/>
  <c r="L285" i="6"/>
  <c r="J285" i="6"/>
  <c r="R284" i="6"/>
  <c r="P284" i="6"/>
  <c r="N284" i="6"/>
  <c r="L284" i="6"/>
  <c r="J284" i="6"/>
  <c r="R283" i="6"/>
  <c r="P283" i="6"/>
  <c r="N283" i="6"/>
  <c r="L283" i="6"/>
  <c r="J283" i="6"/>
  <c r="P282" i="6"/>
  <c r="N282" i="6"/>
  <c r="L282" i="6"/>
  <c r="J282" i="6"/>
  <c r="R281" i="6"/>
  <c r="P281" i="6"/>
  <c r="N281" i="6"/>
  <c r="L281" i="6"/>
  <c r="J281" i="6"/>
  <c r="R280" i="6"/>
  <c r="P280" i="6"/>
  <c r="N280" i="6"/>
  <c r="L280" i="6"/>
  <c r="J280" i="6"/>
  <c r="R279" i="6"/>
  <c r="P279" i="6"/>
  <c r="N279" i="6"/>
  <c r="L279" i="6"/>
  <c r="J279" i="6"/>
  <c r="R278" i="6"/>
  <c r="P278" i="6"/>
  <c r="N278" i="6"/>
  <c r="L278" i="6"/>
  <c r="J278" i="6"/>
  <c r="R277" i="6"/>
  <c r="P277" i="6"/>
  <c r="N277" i="6"/>
  <c r="L277" i="6"/>
  <c r="J277" i="6"/>
  <c r="R276" i="6"/>
  <c r="P276" i="6"/>
  <c r="N276" i="6"/>
  <c r="L276" i="6"/>
  <c r="J276" i="6"/>
  <c r="P275" i="6"/>
  <c r="N275" i="6"/>
  <c r="L275" i="6"/>
  <c r="J275" i="6"/>
  <c r="R274" i="6"/>
  <c r="P274" i="6"/>
  <c r="N274" i="6"/>
  <c r="L274" i="6"/>
  <c r="J274" i="6"/>
  <c r="R273" i="6"/>
  <c r="P273" i="6"/>
  <c r="N273" i="6"/>
  <c r="L273" i="6"/>
  <c r="J273" i="6"/>
  <c r="P272" i="6"/>
  <c r="N272" i="6"/>
  <c r="L272" i="6"/>
  <c r="J272" i="6"/>
  <c r="P271" i="6"/>
  <c r="N271" i="6"/>
  <c r="L271" i="6"/>
  <c r="J271" i="6"/>
  <c r="R270" i="6"/>
  <c r="P270" i="6"/>
  <c r="N270" i="6"/>
  <c r="L270" i="6"/>
  <c r="J270" i="6"/>
  <c r="R269" i="6"/>
  <c r="P269" i="6"/>
  <c r="N269" i="6"/>
  <c r="L269" i="6"/>
  <c r="J269" i="6"/>
  <c r="R268" i="6"/>
  <c r="P268" i="6"/>
  <c r="N268" i="6"/>
  <c r="L268" i="6"/>
  <c r="J268" i="6"/>
  <c r="R267" i="6"/>
  <c r="P267" i="6"/>
  <c r="N267" i="6"/>
  <c r="L267" i="6"/>
  <c r="J267" i="6"/>
  <c r="P266" i="6"/>
  <c r="N266" i="6"/>
  <c r="L266" i="6"/>
  <c r="J266" i="6"/>
  <c r="R265" i="6"/>
  <c r="P265" i="6"/>
  <c r="N265" i="6"/>
  <c r="L265" i="6"/>
  <c r="J265" i="6"/>
  <c r="R264" i="6"/>
  <c r="P264" i="6"/>
  <c r="N264" i="6"/>
  <c r="L264" i="6"/>
  <c r="J264" i="6"/>
  <c r="P263" i="6"/>
  <c r="N263" i="6"/>
  <c r="L263" i="6"/>
  <c r="J263" i="6"/>
  <c r="R262" i="6"/>
  <c r="P262" i="6"/>
  <c r="N262" i="6"/>
  <c r="L262" i="6"/>
  <c r="J262" i="6"/>
  <c r="P261" i="6"/>
  <c r="N261" i="6"/>
  <c r="L261" i="6"/>
  <c r="J261" i="6"/>
  <c r="R260" i="6"/>
  <c r="P260" i="6"/>
  <c r="N260" i="6"/>
  <c r="L260" i="6"/>
  <c r="J260" i="6"/>
  <c r="R259" i="6"/>
  <c r="P259" i="6"/>
  <c r="N259" i="6"/>
  <c r="L259" i="6"/>
  <c r="J259" i="6"/>
  <c r="R258" i="6"/>
  <c r="P258" i="6"/>
  <c r="N258" i="6"/>
  <c r="L258" i="6"/>
  <c r="J258" i="6"/>
  <c r="R257" i="6"/>
  <c r="P257" i="6"/>
  <c r="N257" i="6"/>
  <c r="L257" i="6"/>
  <c r="J257" i="6"/>
  <c r="P256" i="6"/>
  <c r="N256" i="6"/>
  <c r="L256" i="6"/>
  <c r="J256" i="6"/>
  <c r="P255" i="6"/>
  <c r="N255" i="6"/>
  <c r="L255" i="6"/>
  <c r="J255" i="6"/>
  <c r="R254" i="6"/>
  <c r="P254" i="6"/>
  <c r="N254" i="6"/>
  <c r="L254" i="6"/>
  <c r="J254" i="6"/>
  <c r="P251" i="6"/>
  <c r="N251" i="6"/>
  <c r="L251" i="6"/>
  <c r="J251" i="6"/>
  <c r="R250" i="6"/>
  <c r="P250" i="6"/>
  <c r="N250" i="6"/>
  <c r="L250" i="6"/>
  <c r="J250" i="6"/>
  <c r="P249" i="6"/>
  <c r="N249" i="6"/>
  <c r="L249" i="6"/>
  <c r="J249" i="6"/>
  <c r="R248" i="6"/>
  <c r="P248" i="6"/>
  <c r="N248" i="6"/>
  <c r="L248" i="6"/>
  <c r="J248" i="6"/>
  <c r="R247" i="6"/>
  <c r="P247" i="6"/>
  <c r="N247" i="6"/>
  <c r="L247" i="6"/>
  <c r="J247" i="6"/>
  <c r="R246" i="6"/>
  <c r="P246" i="6"/>
  <c r="N246" i="6"/>
  <c r="L246" i="6"/>
  <c r="J246" i="6"/>
  <c r="R245" i="6"/>
  <c r="P245" i="6"/>
  <c r="N245" i="6"/>
  <c r="L245" i="6"/>
  <c r="J245" i="6"/>
  <c r="R244" i="6"/>
  <c r="P244" i="6"/>
  <c r="N244" i="6"/>
  <c r="L244" i="6"/>
  <c r="J244" i="6"/>
  <c r="R243" i="6"/>
  <c r="P243" i="6"/>
  <c r="N243" i="6"/>
  <c r="L243" i="6"/>
  <c r="J243" i="6"/>
  <c r="R242" i="6"/>
  <c r="P242" i="6"/>
  <c r="N242" i="6"/>
  <c r="L242" i="6"/>
  <c r="J242" i="6"/>
  <c r="R241" i="6"/>
  <c r="P241" i="6"/>
  <c r="N241" i="6"/>
  <c r="L241" i="6"/>
  <c r="J241" i="6"/>
  <c r="P240" i="6"/>
  <c r="N240" i="6"/>
  <c r="L240" i="6"/>
  <c r="J240" i="6"/>
  <c r="R239" i="6"/>
  <c r="P239" i="6"/>
  <c r="N239" i="6"/>
  <c r="L239" i="6"/>
  <c r="J239" i="6"/>
  <c r="P237" i="6"/>
  <c r="N237" i="6"/>
  <c r="L237" i="6"/>
  <c r="J237" i="6"/>
  <c r="R236" i="6"/>
  <c r="P236" i="6"/>
  <c r="N236" i="6"/>
  <c r="L236" i="6"/>
  <c r="J236" i="6"/>
  <c r="R235" i="6"/>
  <c r="P235" i="6"/>
  <c r="N235" i="6"/>
  <c r="L235" i="6"/>
  <c r="J235" i="6"/>
  <c r="P234" i="6"/>
  <c r="N234" i="6"/>
  <c r="L234" i="6"/>
  <c r="J234" i="6"/>
  <c r="R232" i="6"/>
  <c r="P232" i="6"/>
  <c r="N232" i="6"/>
  <c r="L232" i="6"/>
  <c r="J232" i="6"/>
  <c r="R231" i="6"/>
  <c r="P231" i="6"/>
  <c r="N231" i="6"/>
  <c r="L231" i="6"/>
  <c r="J231" i="6"/>
  <c r="R230" i="6"/>
  <c r="P230" i="6"/>
  <c r="N230" i="6"/>
  <c r="L230" i="6"/>
  <c r="J230" i="6"/>
  <c r="R229" i="6"/>
  <c r="P229" i="6"/>
  <c r="N229" i="6"/>
  <c r="L229" i="6"/>
  <c r="J229" i="6"/>
  <c r="R228" i="6"/>
  <c r="P228" i="6"/>
  <c r="N228" i="6"/>
  <c r="L228" i="6"/>
  <c r="J228" i="6"/>
  <c r="R227" i="6"/>
  <c r="P227" i="6"/>
  <c r="N227" i="6"/>
  <c r="L227" i="6"/>
  <c r="J227" i="6"/>
  <c r="R226" i="6"/>
  <c r="P226" i="6"/>
  <c r="N226" i="6"/>
  <c r="L226" i="6"/>
  <c r="J226" i="6"/>
  <c r="P225" i="6"/>
  <c r="N225" i="6"/>
  <c r="L225" i="6"/>
  <c r="J225" i="6"/>
  <c r="R224" i="6"/>
  <c r="P224" i="6"/>
  <c r="N224" i="6"/>
  <c r="L224" i="6"/>
  <c r="J224" i="6"/>
  <c r="R223" i="6"/>
  <c r="P223" i="6"/>
  <c r="N223" i="6"/>
  <c r="L223" i="6"/>
  <c r="J223" i="6"/>
  <c r="P222" i="6"/>
  <c r="N222" i="6"/>
  <c r="L222" i="6"/>
  <c r="J222" i="6"/>
  <c r="P221" i="6"/>
  <c r="N221" i="6"/>
  <c r="L221" i="6"/>
  <c r="J221" i="6"/>
  <c r="R220" i="6"/>
  <c r="P220" i="6"/>
  <c r="N220" i="6"/>
  <c r="L220" i="6"/>
  <c r="J220" i="6"/>
  <c r="R219" i="6"/>
  <c r="P219" i="6"/>
  <c r="N219" i="6"/>
  <c r="L219" i="6"/>
  <c r="J219" i="6"/>
  <c r="R218" i="6"/>
  <c r="P218" i="6"/>
  <c r="N218" i="6"/>
  <c r="L218" i="6"/>
  <c r="J218" i="6"/>
  <c r="R217" i="6"/>
  <c r="P217" i="6"/>
  <c r="N217" i="6"/>
  <c r="L217" i="6"/>
  <c r="J217" i="6"/>
  <c r="R216" i="6"/>
  <c r="P216" i="6"/>
  <c r="N216" i="6"/>
  <c r="L216" i="6"/>
  <c r="J216" i="6"/>
  <c r="R215" i="6"/>
  <c r="P215" i="6"/>
  <c r="N215" i="6"/>
  <c r="L215" i="6"/>
  <c r="J215" i="6"/>
  <c r="R214" i="6"/>
  <c r="P214" i="6"/>
  <c r="N214" i="6"/>
  <c r="L214" i="6"/>
  <c r="J214" i="6"/>
  <c r="R213" i="6"/>
  <c r="P213" i="6"/>
  <c r="N213" i="6"/>
  <c r="L213" i="6"/>
  <c r="J213" i="6"/>
  <c r="P212" i="6"/>
  <c r="N212" i="6"/>
  <c r="L212" i="6"/>
  <c r="J212" i="6"/>
  <c r="R211" i="6"/>
  <c r="P211" i="6"/>
  <c r="N211" i="6"/>
  <c r="L211" i="6"/>
  <c r="J211" i="6"/>
  <c r="R210" i="6"/>
  <c r="P210" i="6"/>
  <c r="N210" i="6"/>
  <c r="L210" i="6"/>
  <c r="J210" i="6"/>
  <c r="R209" i="6"/>
  <c r="P209" i="6"/>
  <c r="N209" i="6"/>
  <c r="L209" i="6"/>
  <c r="J209" i="6"/>
  <c r="R208" i="6"/>
  <c r="P208" i="6"/>
  <c r="N208" i="6"/>
  <c r="L208" i="6"/>
  <c r="J208" i="6"/>
  <c r="R207" i="6"/>
  <c r="P207" i="6"/>
  <c r="N207" i="6"/>
  <c r="L207" i="6"/>
  <c r="J207" i="6"/>
  <c r="P206" i="6"/>
  <c r="N206" i="6"/>
  <c r="L206" i="6"/>
  <c r="J206" i="6"/>
  <c r="R205" i="6"/>
  <c r="P205" i="6"/>
  <c r="N205" i="6"/>
  <c r="L205" i="6"/>
  <c r="J205" i="6"/>
  <c r="R204" i="6"/>
  <c r="P204" i="6"/>
  <c r="N204" i="6"/>
  <c r="L204" i="6"/>
  <c r="J204" i="6"/>
  <c r="R203" i="6"/>
  <c r="P203" i="6"/>
  <c r="N203" i="6"/>
  <c r="L203" i="6"/>
  <c r="J203" i="6"/>
  <c r="R202" i="6"/>
  <c r="P202" i="6"/>
  <c r="N202" i="6"/>
  <c r="L202" i="6"/>
  <c r="J202" i="6"/>
  <c r="P201" i="6"/>
  <c r="N201" i="6"/>
  <c r="L201" i="6"/>
  <c r="J201" i="6"/>
  <c r="R200" i="6"/>
  <c r="P200" i="6"/>
  <c r="N200" i="6"/>
  <c r="L200" i="6"/>
  <c r="J200" i="6"/>
  <c r="R199" i="6"/>
  <c r="P199" i="6"/>
  <c r="N199" i="6"/>
  <c r="L199" i="6"/>
  <c r="J199" i="6"/>
  <c r="R198" i="6"/>
  <c r="P198" i="6"/>
  <c r="N198" i="6"/>
  <c r="L198" i="6"/>
  <c r="J198" i="6"/>
  <c r="P197" i="6"/>
  <c r="N197" i="6"/>
  <c r="L197" i="6"/>
  <c r="J197" i="6"/>
  <c r="P196" i="6"/>
  <c r="N196" i="6"/>
  <c r="L196" i="6"/>
  <c r="J196" i="6"/>
  <c r="R195" i="6"/>
  <c r="P195" i="6"/>
  <c r="N195" i="6"/>
  <c r="L195" i="6"/>
  <c r="J195" i="6"/>
  <c r="R194" i="6"/>
  <c r="P194" i="6"/>
  <c r="N194" i="6"/>
  <c r="L194" i="6"/>
  <c r="J194" i="6"/>
  <c r="P193" i="6"/>
  <c r="N193" i="6"/>
  <c r="L193" i="6"/>
  <c r="J193" i="6"/>
  <c r="R192" i="6"/>
  <c r="P192" i="6"/>
  <c r="N192" i="6"/>
  <c r="L192" i="6"/>
  <c r="J192" i="6"/>
  <c r="R191" i="6"/>
  <c r="P191" i="6"/>
  <c r="N191" i="6"/>
  <c r="L191" i="6"/>
  <c r="J191" i="6"/>
  <c r="R190" i="6"/>
  <c r="P190" i="6"/>
  <c r="N190" i="6"/>
  <c r="L190" i="6"/>
  <c r="J190" i="6"/>
  <c r="R189" i="6"/>
  <c r="P189" i="6"/>
  <c r="N189" i="6"/>
  <c r="L189" i="6"/>
  <c r="J189" i="6"/>
  <c r="R188" i="6"/>
  <c r="P188" i="6"/>
  <c r="N188" i="6"/>
  <c r="L188" i="6"/>
  <c r="J188" i="6"/>
  <c r="R186" i="6"/>
  <c r="P186" i="6"/>
  <c r="N186" i="6"/>
  <c r="L186" i="6"/>
  <c r="J186" i="6"/>
  <c r="R185" i="6"/>
  <c r="P185" i="6"/>
  <c r="N185" i="6"/>
  <c r="L185" i="6"/>
  <c r="J185" i="6"/>
  <c r="R184" i="6"/>
  <c r="P184" i="6"/>
  <c r="N184" i="6"/>
  <c r="L184" i="6"/>
  <c r="J184" i="6"/>
  <c r="R183" i="6"/>
  <c r="P183" i="6"/>
  <c r="N183" i="6"/>
  <c r="L183" i="6"/>
  <c r="J183" i="6"/>
  <c r="R182" i="6"/>
  <c r="P182" i="6"/>
  <c r="N182" i="6"/>
  <c r="L182" i="6"/>
  <c r="J182" i="6"/>
  <c r="R181" i="6"/>
  <c r="P181" i="6"/>
  <c r="N181" i="6"/>
  <c r="L181" i="6"/>
  <c r="J181" i="6"/>
  <c r="R180" i="6"/>
  <c r="P180" i="6"/>
  <c r="N180" i="6"/>
  <c r="L180" i="6"/>
  <c r="J180" i="6"/>
  <c r="P179" i="6"/>
  <c r="N179" i="6"/>
  <c r="L179" i="6"/>
  <c r="J179" i="6"/>
  <c r="R178" i="6"/>
  <c r="P178" i="6"/>
  <c r="N178" i="6"/>
  <c r="L178" i="6"/>
  <c r="J178" i="6"/>
  <c r="R177" i="6"/>
  <c r="P177" i="6"/>
  <c r="N177" i="6"/>
  <c r="L177" i="6"/>
  <c r="J177" i="6"/>
  <c r="R176" i="6"/>
  <c r="P176" i="6"/>
  <c r="N176" i="6"/>
  <c r="L176" i="6"/>
  <c r="J176" i="6"/>
  <c r="R175" i="6"/>
  <c r="P175" i="6"/>
  <c r="N175" i="6"/>
  <c r="L175" i="6"/>
  <c r="J175" i="6"/>
  <c r="R174" i="6"/>
  <c r="P174" i="6"/>
  <c r="N174" i="6"/>
  <c r="L174" i="6"/>
  <c r="J174" i="6"/>
  <c r="R173" i="6"/>
  <c r="P173" i="6"/>
  <c r="N173" i="6"/>
  <c r="L173" i="6"/>
  <c r="J173" i="6"/>
  <c r="R172" i="6"/>
  <c r="P172" i="6"/>
  <c r="N172" i="6"/>
  <c r="L172" i="6"/>
  <c r="J172" i="6"/>
  <c r="R171" i="6"/>
  <c r="P171" i="6"/>
  <c r="N171" i="6"/>
  <c r="L171" i="6"/>
  <c r="J171" i="6"/>
  <c r="R170" i="6"/>
  <c r="P170" i="6"/>
  <c r="N170" i="6"/>
  <c r="L170" i="6"/>
  <c r="J170" i="6"/>
  <c r="R169" i="6"/>
  <c r="P169" i="6"/>
  <c r="N169" i="6"/>
  <c r="L169" i="6"/>
  <c r="J169" i="6"/>
  <c r="R168" i="6"/>
  <c r="P168" i="6"/>
  <c r="N168" i="6"/>
  <c r="L168" i="6"/>
  <c r="J168" i="6"/>
  <c r="R167" i="6"/>
  <c r="P167" i="6"/>
  <c r="N167" i="6"/>
  <c r="L167" i="6"/>
  <c r="J167" i="6"/>
  <c r="R166" i="6"/>
  <c r="P166" i="6"/>
  <c r="N166" i="6"/>
  <c r="L166" i="6"/>
  <c r="J166" i="6"/>
  <c r="R165" i="6"/>
  <c r="P165" i="6"/>
  <c r="N165" i="6"/>
  <c r="L165" i="6"/>
  <c r="J165" i="6"/>
  <c r="P164" i="6"/>
  <c r="N164" i="6"/>
  <c r="L164" i="6"/>
  <c r="J164" i="6"/>
  <c r="P162" i="6"/>
  <c r="N162" i="6"/>
  <c r="L162" i="6"/>
  <c r="J162" i="6"/>
  <c r="R161" i="6"/>
  <c r="P161" i="6"/>
  <c r="N161" i="6"/>
  <c r="L161" i="6"/>
  <c r="J161" i="6"/>
  <c r="R160" i="6"/>
  <c r="P160" i="6"/>
  <c r="N160" i="6"/>
  <c r="L160" i="6"/>
  <c r="J160" i="6"/>
  <c r="R159" i="6"/>
  <c r="P159" i="6"/>
  <c r="N159" i="6"/>
  <c r="L159" i="6"/>
  <c r="J159" i="6"/>
  <c r="R158" i="6"/>
  <c r="P158" i="6"/>
  <c r="N158" i="6"/>
  <c r="L158" i="6"/>
  <c r="J158" i="6"/>
  <c r="R157" i="6"/>
  <c r="P157" i="6"/>
  <c r="N157" i="6"/>
  <c r="L157" i="6"/>
  <c r="J157" i="6"/>
  <c r="R156" i="6"/>
  <c r="P156" i="6"/>
  <c r="N156" i="6"/>
  <c r="L156" i="6"/>
  <c r="J156" i="6"/>
  <c r="R155" i="6"/>
  <c r="P155" i="6"/>
  <c r="N155" i="6"/>
  <c r="L155" i="6"/>
  <c r="J155" i="6"/>
  <c r="R154" i="6"/>
  <c r="P154" i="6"/>
  <c r="N154" i="6"/>
  <c r="L154" i="6"/>
  <c r="J154" i="6"/>
  <c r="R153" i="6"/>
  <c r="P153" i="6"/>
  <c r="N153" i="6"/>
  <c r="L153" i="6"/>
  <c r="J153" i="6"/>
  <c r="R152" i="6"/>
  <c r="P152" i="6"/>
  <c r="N152" i="6"/>
  <c r="L152" i="6"/>
  <c r="J152" i="6"/>
  <c r="P151" i="6"/>
  <c r="N151" i="6"/>
  <c r="L151" i="6"/>
  <c r="J151" i="6"/>
  <c r="R150" i="6"/>
  <c r="P150" i="6"/>
  <c r="N150" i="6"/>
  <c r="L150" i="6"/>
  <c r="J150" i="6"/>
  <c r="R149" i="6"/>
  <c r="P149" i="6"/>
  <c r="N149" i="6"/>
  <c r="L149" i="6"/>
  <c r="J149" i="6"/>
  <c r="R148" i="6"/>
  <c r="P148" i="6"/>
  <c r="N148" i="6"/>
  <c r="L148" i="6"/>
  <c r="J148" i="6"/>
  <c r="R147" i="6"/>
  <c r="P147" i="6"/>
  <c r="N147" i="6"/>
  <c r="L147" i="6"/>
  <c r="J147" i="6"/>
  <c r="R146" i="6"/>
  <c r="P146" i="6"/>
  <c r="N146" i="6"/>
  <c r="L146" i="6"/>
  <c r="J146" i="6"/>
  <c r="P145" i="6"/>
  <c r="N145" i="6"/>
  <c r="L145" i="6"/>
  <c r="J145" i="6"/>
  <c r="P144" i="6"/>
  <c r="N144" i="6"/>
  <c r="L144" i="6"/>
  <c r="J144" i="6"/>
  <c r="R143" i="6"/>
  <c r="P143" i="6"/>
  <c r="N143" i="6"/>
  <c r="L143" i="6"/>
  <c r="J143" i="6"/>
  <c r="P142" i="6"/>
  <c r="N142" i="6"/>
  <c r="L142" i="6"/>
  <c r="J142" i="6"/>
  <c r="R141" i="6"/>
  <c r="P141" i="6"/>
  <c r="N141" i="6"/>
  <c r="L141" i="6"/>
  <c r="J141" i="6"/>
  <c r="R140" i="6"/>
  <c r="P140" i="6"/>
  <c r="N140" i="6"/>
  <c r="L140" i="6"/>
  <c r="J140" i="6"/>
  <c r="R139" i="6"/>
  <c r="P139" i="6"/>
  <c r="N139" i="6"/>
  <c r="L139" i="6"/>
  <c r="J139" i="6"/>
  <c r="R137" i="6"/>
  <c r="P137" i="6"/>
  <c r="N137" i="6"/>
  <c r="L137" i="6"/>
  <c r="J137" i="6"/>
  <c r="P136" i="6"/>
  <c r="N136" i="6"/>
  <c r="L136" i="6"/>
  <c r="J136" i="6"/>
  <c r="R135" i="6"/>
  <c r="P135" i="6"/>
  <c r="N135" i="6"/>
  <c r="L135" i="6"/>
  <c r="J135" i="6"/>
  <c r="R134" i="6"/>
  <c r="P134" i="6"/>
  <c r="N134" i="6"/>
  <c r="L134" i="6"/>
  <c r="J134" i="6"/>
  <c r="R133" i="6"/>
  <c r="P133" i="6"/>
  <c r="N133" i="6"/>
  <c r="L133" i="6"/>
  <c r="J133" i="6"/>
  <c r="R132" i="6"/>
  <c r="P132" i="6"/>
  <c r="N132" i="6"/>
  <c r="L132" i="6"/>
  <c r="J132" i="6"/>
  <c r="R131" i="6"/>
  <c r="P131" i="6"/>
  <c r="N131" i="6"/>
  <c r="L131" i="6"/>
  <c r="J131" i="6"/>
  <c r="R130" i="6"/>
  <c r="P130" i="6"/>
  <c r="N130" i="6"/>
  <c r="L130" i="6"/>
  <c r="J130" i="6"/>
  <c r="R129" i="6"/>
  <c r="P129" i="6"/>
  <c r="N129" i="6"/>
  <c r="L129" i="6"/>
  <c r="J129" i="6"/>
  <c r="R128" i="6"/>
  <c r="P128" i="6"/>
  <c r="N128" i="6"/>
  <c r="L128" i="6"/>
  <c r="J128" i="6"/>
  <c r="P127" i="6"/>
  <c r="N127" i="6"/>
  <c r="L127" i="6"/>
  <c r="J127" i="6"/>
  <c r="P126" i="6"/>
  <c r="N126" i="6"/>
  <c r="L126" i="6"/>
  <c r="J126" i="6"/>
  <c r="R125" i="6"/>
  <c r="P125" i="6"/>
  <c r="N125" i="6"/>
  <c r="L125" i="6"/>
  <c r="J125" i="6"/>
  <c r="R124" i="6"/>
  <c r="P124" i="6"/>
  <c r="N124" i="6"/>
  <c r="L124" i="6"/>
  <c r="J124" i="6"/>
  <c r="P123" i="6"/>
  <c r="N123" i="6"/>
  <c r="L123" i="6"/>
  <c r="J123" i="6"/>
  <c r="R122" i="6"/>
  <c r="P122" i="6"/>
  <c r="N122" i="6"/>
  <c r="L122" i="6"/>
  <c r="J122" i="6"/>
  <c r="P121" i="6"/>
  <c r="N121" i="6"/>
  <c r="L121" i="6"/>
  <c r="J121" i="6"/>
  <c r="R120" i="6"/>
  <c r="P120" i="6"/>
  <c r="N120" i="6"/>
  <c r="L120" i="6"/>
  <c r="J120" i="6"/>
  <c r="R119" i="6"/>
  <c r="P119" i="6"/>
  <c r="N119" i="6"/>
  <c r="L119" i="6"/>
  <c r="J119" i="6"/>
  <c r="P118" i="6"/>
  <c r="N118" i="6"/>
  <c r="L118" i="6"/>
  <c r="J118" i="6"/>
  <c r="R117" i="6"/>
  <c r="P117" i="6"/>
  <c r="N117" i="6"/>
  <c r="L117" i="6"/>
  <c r="J117" i="6"/>
  <c r="R116" i="6"/>
  <c r="P116" i="6"/>
  <c r="N116" i="6"/>
  <c r="L116" i="6"/>
  <c r="J116" i="6"/>
  <c r="R115" i="6"/>
  <c r="P115" i="6"/>
  <c r="N115" i="6"/>
  <c r="L115" i="6"/>
  <c r="J115" i="6"/>
  <c r="R114" i="6"/>
  <c r="P114" i="6"/>
  <c r="N114" i="6"/>
  <c r="L114" i="6"/>
  <c r="J114" i="6"/>
  <c r="R113" i="6"/>
  <c r="P113" i="6"/>
  <c r="N113" i="6"/>
  <c r="L113" i="6"/>
  <c r="J113" i="6"/>
  <c r="R112" i="6"/>
  <c r="P112" i="6"/>
  <c r="N112" i="6"/>
  <c r="L112" i="6"/>
  <c r="J112" i="6"/>
  <c r="R111" i="6"/>
  <c r="P111" i="6"/>
  <c r="N111" i="6"/>
  <c r="L111" i="6"/>
  <c r="J111" i="6"/>
  <c r="P110" i="6"/>
  <c r="N110" i="6"/>
  <c r="L110" i="6"/>
  <c r="J110" i="6"/>
  <c r="R109" i="6"/>
  <c r="P109" i="6"/>
  <c r="N109" i="6"/>
  <c r="L109" i="6"/>
  <c r="J109" i="6"/>
  <c r="R108" i="6"/>
  <c r="P108" i="6"/>
  <c r="N108" i="6"/>
  <c r="L108" i="6"/>
  <c r="J108" i="6"/>
  <c r="R107" i="6"/>
  <c r="P107" i="6"/>
  <c r="N107" i="6"/>
  <c r="L107" i="6"/>
  <c r="J107" i="6"/>
  <c r="R106" i="6"/>
  <c r="P106" i="6"/>
  <c r="N106" i="6"/>
  <c r="L106" i="6"/>
  <c r="J106" i="6"/>
  <c r="P104" i="6"/>
  <c r="N104" i="6"/>
  <c r="L104" i="6"/>
  <c r="J104" i="6"/>
  <c r="R103" i="6"/>
  <c r="P103" i="6"/>
  <c r="N103" i="6"/>
  <c r="L103" i="6"/>
  <c r="J103" i="6"/>
  <c r="R102" i="6"/>
  <c r="P102" i="6"/>
  <c r="N102" i="6"/>
  <c r="L102" i="6"/>
  <c r="J102" i="6"/>
  <c r="R101" i="6"/>
  <c r="P101" i="6"/>
  <c r="N101" i="6"/>
  <c r="L101" i="6"/>
  <c r="J101" i="6"/>
  <c r="R99" i="6"/>
  <c r="P99" i="6"/>
  <c r="N99" i="6"/>
  <c r="L99" i="6"/>
  <c r="J99" i="6"/>
  <c r="R98" i="6"/>
  <c r="P98" i="6"/>
  <c r="N98" i="6"/>
  <c r="L98" i="6"/>
  <c r="J98" i="6"/>
  <c r="R97" i="6"/>
  <c r="P97" i="6"/>
  <c r="N97" i="6"/>
  <c r="L97" i="6"/>
  <c r="J97" i="6"/>
  <c r="R96" i="6"/>
  <c r="P96" i="6"/>
  <c r="N96" i="6"/>
  <c r="L96" i="6"/>
  <c r="J96" i="6"/>
  <c r="R95" i="6"/>
  <c r="P95" i="6"/>
  <c r="N95" i="6"/>
  <c r="L95" i="6"/>
  <c r="J95" i="6"/>
  <c r="P94" i="6"/>
  <c r="N94" i="6"/>
  <c r="L94" i="6"/>
  <c r="J94" i="6"/>
  <c r="P93" i="6"/>
  <c r="N93" i="6"/>
  <c r="L93" i="6"/>
  <c r="J93" i="6"/>
  <c r="P92" i="6"/>
  <c r="N92" i="6"/>
  <c r="L92" i="6"/>
  <c r="J92" i="6"/>
  <c r="R91" i="6"/>
  <c r="P91" i="6"/>
  <c r="N91" i="6"/>
  <c r="L91" i="6"/>
  <c r="J91" i="6"/>
  <c r="P90" i="6"/>
  <c r="N90" i="6"/>
  <c r="L90" i="6"/>
  <c r="J90" i="6"/>
  <c r="R89" i="6"/>
  <c r="P89" i="6"/>
  <c r="N89" i="6"/>
  <c r="L89" i="6"/>
  <c r="J89" i="6"/>
  <c r="P88" i="6"/>
  <c r="N88" i="6"/>
  <c r="L88" i="6"/>
  <c r="J88" i="6"/>
  <c r="R87" i="6"/>
  <c r="P87" i="6"/>
  <c r="N87" i="6"/>
  <c r="L87" i="6"/>
  <c r="J87" i="6"/>
  <c r="R86" i="6"/>
  <c r="P86" i="6"/>
  <c r="N86" i="6"/>
  <c r="L86" i="6"/>
  <c r="J86" i="6"/>
  <c r="P85" i="6"/>
  <c r="N85" i="6"/>
  <c r="L85" i="6"/>
  <c r="J85" i="6"/>
  <c r="R84" i="6"/>
  <c r="P84" i="6"/>
  <c r="N84" i="6"/>
  <c r="L84" i="6"/>
  <c r="J84" i="6"/>
  <c r="P83" i="6"/>
  <c r="N83" i="6"/>
  <c r="L83" i="6"/>
  <c r="J83" i="6"/>
  <c r="P82" i="6"/>
  <c r="N82" i="6"/>
  <c r="L82" i="6"/>
  <c r="J82" i="6"/>
  <c r="R81" i="6"/>
  <c r="P81" i="6"/>
  <c r="N81" i="6"/>
  <c r="L81" i="6"/>
  <c r="J81" i="6"/>
  <c r="P80" i="6"/>
  <c r="N80" i="6"/>
  <c r="L80" i="6"/>
  <c r="J80" i="6"/>
  <c r="R79" i="6"/>
  <c r="P79" i="6"/>
  <c r="N79" i="6"/>
  <c r="L79" i="6"/>
  <c r="J79" i="6"/>
  <c r="R78" i="6"/>
  <c r="P78" i="6"/>
  <c r="N78" i="6"/>
  <c r="L78" i="6"/>
  <c r="J78" i="6"/>
  <c r="P77" i="6"/>
  <c r="N77" i="6"/>
  <c r="L77" i="6"/>
  <c r="J77" i="6"/>
  <c r="R76" i="6"/>
  <c r="P76" i="6"/>
  <c r="N76" i="6"/>
  <c r="L76" i="6"/>
  <c r="J76" i="6"/>
  <c r="P75" i="6"/>
  <c r="N75" i="6"/>
  <c r="L75" i="6"/>
  <c r="J75" i="6"/>
  <c r="P74" i="6"/>
  <c r="L74" i="6"/>
  <c r="J74" i="6"/>
  <c r="R73" i="6"/>
  <c r="P73" i="6"/>
  <c r="N73" i="6"/>
  <c r="L73" i="6"/>
  <c r="J73" i="6"/>
  <c r="R72" i="6"/>
  <c r="P72" i="6"/>
  <c r="N72" i="6"/>
  <c r="L72" i="6"/>
  <c r="J72" i="6"/>
  <c r="R71" i="6"/>
  <c r="P71" i="6"/>
  <c r="N71" i="6"/>
  <c r="L71" i="6"/>
  <c r="J71" i="6"/>
  <c r="P70" i="6"/>
  <c r="N70" i="6"/>
  <c r="L70" i="6"/>
  <c r="J70" i="6"/>
  <c r="R69" i="6"/>
  <c r="P69" i="6"/>
  <c r="N69" i="6"/>
  <c r="L69" i="6"/>
  <c r="J69" i="6"/>
  <c r="R68" i="6"/>
  <c r="P68" i="6"/>
  <c r="N68" i="6"/>
  <c r="L68" i="6"/>
  <c r="J68" i="6"/>
  <c r="R67" i="6"/>
  <c r="P67" i="6"/>
  <c r="N67" i="6"/>
  <c r="L67" i="6"/>
  <c r="J67" i="6"/>
  <c r="P65" i="6"/>
  <c r="L65" i="6"/>
  <c r="J65" i="6"/>
  <c r="R64" i="6"/>
  <c r="P64" i="6"/>
  <c r="N64" i="6"/>
  <c r="L64" i="6"/>
  <c r="J64" i="6"/>
  <c r="P61" i="6"/>
  <c r="N61" i="6"/>
  <c r="L61" i="6"/>
  <c r="J61" i="6"/>
  <c r="R60" i="6"/>
  <c r="P60" i="6"/>
  <c r="N60" i="6"/>
  <c r="L60" i="6"/>
  <c r="J60" i="6"/>
  <c r="R59" i="6"/>
  <c r="P59" i="6"/>
  <c r="N59" i="6"/>
  <c r="L59" i="6"/>
  <c r="J59" i="6"/>
  <c r="P58" i="6"/>
  <c r="N58" i="6"/>
  <c r="L58" i="6"/>
  <c r="J58" i="6"/>
  <c r="P57" i="6"/>
  <c r="N57" i="6"/>
  <c r="L57" i="6"/>
  <c r="J57" i="6"/>
  <c r="R56" i="6"/>
  <c r="P56" i="6"/>
  <c r="N56" i="6"/>
  <c r="L56" i="6"/>
  <c r="J56" i="6"/>
  <c r="R54" i="6"/>
  <c r="P54" i="6"/>
  <c r="N54" i="6"/>
  <c r="L54" i="6"/>
  <c r="J54" i="6"/>
  <c r="R52" i="6"/>
  <c r="P52" i="6"/>
  <c r="N52" i="6"/>
  <c r="L52" i="6"/>
  <c r="J52" i="6"/>
  <c r="P50" i="6"/>
  <c r="N50" i="6"/>
  <c r="L50" i="6"/>
  <c r="J50" i="6"/>
  <c r="R49" i="6"/>
  <c r="P49" i="6"/>
  <c r="N49" i="6"/>
  <c r="L49" i="6"/>
  <c r="J49" i="6"/>
  <c r="P48" i="6"/>
  <c r="N48" i="6"/>
  <c r="L48" i="6"/>
  <c r="J48" i="6"/>
  <c r="R47" i="6"/>
  <c r="P47" i="6"/>
  <c r="N47" i="6"/>
  <c r="L47" i="6"/>
  <c r="J47" i="6"/>
  <c r="P46" i="6"/>
  <c r="N46" i="6"/>
  <c r="L46" i="6"/>
  <c r="J46" i="6"/>
  <c r="R45" i="6"/>
  <c r="P45" i="6"/>
  <c r="N45" i="6"/>
  <c r="L45" i="6"/>
  <c r="J45" i="6"/>
  <c r="R44" i="6"/>
  <c r="P44" i="6"/>
  <c r="N44" i="6"/>
  <c r="L44" i="6"/>
  <c r="J44" i="6"/>
  <c r="R43" i="6"/>
  <c r="P43" i="6"/>
  <c r="N43" i="6"/>
  <c r="L43" i="6"/>
  <c r="J43" i="6"/>
  <c r="R42" i="6"/>
  <c r="P42" i="6"/>
  <c r="N42" i="6"/>
  <c r="L42" i="6"/>
  <c r="J42" i="6"/>
  <c r="R41" i="6"/>
  <c r="P41" i="6"/>
  <c r="N41" i="6"/>
  <c r="L41" i="6"/>
  <c r="J41" i="6"/>
  <c r="R40" i="6"/>
  <c r="P40" i="6"/>
  <c r="N40" i="6"/>
  <c r="L40" i="6"/>
  <c r="J40" i="6"/>
  <c r="P39" i="6"/>
  <c r="N39" i="6"/>
  <c r="L39" i="6"/>
  <c r="J39" i="6"/>
  <c r="P38" i="6"/>
  <c r="N38" i="6"/>
  <c r="L38" i="6"/>
  <c r="J38" i="6"/>
  <c r="R37" i="6"/>
  <c r="P37" i="6"/>
  <c r="N37" i="6"/>
  <c r="L37" i="6"/>
  <c r="J37" i="6"/>
  <c r="R35" i="6"/>
  <c r="P35" i="6"/>
  <c r="R34" i="6"/>
  <c r="P34" i="6"/>
  <c r="N34" i="6"/>
  <c r="L34" i="6"/>
  <c r="J34" i="6"/>
  <c r="P33" i="6"/>
  <c r="N33" i="6"/>
  <c r="L33" i="6"/>
  <c r="J33" i="6"/>
  <c r="R32" i="6"/>
  <c r="P32" i="6"/>
  <c r="N32" i="6"/>
  <c r="L32" i="6"/>
  <c r="J32" i="6"/>
  <c r="R31" i="6"/>
  <c r="P31" i="6"/>
  <c r="N31" i="6"/>
  <c r="L31" i="6"/>
  <c r="J31" i="6"/>
  <c r="R30" i="6"/>
  <c r="P30" i="6"/>
  <c r="N30" i="6"/>
  <c r="L30" i="6"/>
  <c r="J30" i="6"/>
  <c r="R29" i="6"/>
  <c r="P29" i="6"/>
  <c r="N29" i="6"/>
  <c r="L29" i="6"/>
  <c r="J29" i="6"/>
  <c r="R28" i="6"/>
  <c r="P28" i="6"/>
  <c r="N28" i="6"/>
  <c r="L28" i="6"/>
  <c r="J28" i="6"/>
  <c r="R27" i="6"/>
  <c r="P27" i="6"/>
  <c r="N27" i="6"/>
  <c r="L27" i="6"/>
  <c r="J27" i="6"/>
  <c r="R26" i="6"/>
  <c r="P26" i="6"/>
  <c r="N26" i="6"/>
  <c r="L26" i="6"/>
  <c r="J26" i="6"/>
  <c r="R25" i="6"/>
  <c r="P25" i="6"/>
  <c r="N25" i="6"/>
  <c r="L25" i="6"/>
  <c r="J25" i="6"/>
  <c r="P24" i="6"/>
  <c r="N24" i="6"/>
  <c r="L24" i="6"/>
  <c r="P22" i="6"/>
  <c r="N22" i="6"/>
  <c r="L22" i="6"/>
  <c r="J22" i="6"/>
  <c r="R21" i="6"/>
  <c r="P21" i="6"/>
  <c r="N21" i="6"/>
  <c r="L21" i="6"/>
  <c r="J21" i="6"/>
  <c r="R20" i="6"/>
  <c r="P20" i="6"/>
  <c r="N20" i="6"/>
  <c r="L20" i="6"/>
  <c r="J20" i="6"/>
  <c r="R19" i="6"/>
  <c r="P19" i="6"/>
  <c r="N19" i="6"/>
  <c r="L19" i="6"/>
  <c r="J19" i="6"/>
  <c r="P18" i="6"/>
  <c r="N18" i="6"/>
  <c r="L18" i="6"/>
  <c r="J18" i="6"/>
  <c r="R17" i="6"/>
  <c r="P17" i="6"/>
  <c r="N17" i="6"/>
  <c r="L17" i="6"/>
  <c r="J17" i="6"/>
  <c r="P16" i="6"/>
  <c r="N16" i="6"/>
  <c r="L16" i="6"/>
  <c r="J16" i="6"/>
  <c r="R14" i="6"/>
  <c r="P14" i="6"/>
  <c r="N14" i="6"/>
  <c r="L14" i="6"/>
  <c r="J14" i="6"/>
  <c r="R13" i="6"/>
  <c r="P13" i="6"/>
  <c r="N13" i="6"/>
  <c r="L13" i="6"/>
  <c r="J13" i="6"/>
  <c r="R12" i="6"/>
  <c r="P12" i="6"/>
  <c r="N12" i="6"/>
  <c r="L12" i="6"/>
  <c r="J12" i="6"/>
  <c r="R11" i="6"/>
  <c r="P11" i="6"/>
  <c r="N11" i="6"/>
  <c r="L11" i="6"/>
  <c r="J11" i="6"/>
  <c r="R10" i="6"/>
  <c r="P10" i="6"/>
  <c r="L10" i="6"/>
  <c r="J10" i="6"/>
  <c r="K933" i="1" l="1"/>
  <c r="J933" i="1"/>
  <c r="J791" i="5"/>
  <c r="J786" i="5"/>
  <c r="J784" i="5"/>
  <c r="J783" i="5"/>
  <c r="J782" i="5"/>
  <c r="J718" i="3" l="1"/>
  <c r="I718" i="3"/>
  <c r="J717" i="3"/>
  <c r="I717" i="3"/>
  <c r="J716" i="3"/>
  <c r="I716" i="3"/>
  <c r="J715" i="3"/>
  <c r="I715" i="3"/>
  <c r="J714" i="3"/>
  <c r="I714" i="3"/>
  <c r="J713" i="3"/>
  <c r="I713" i="3"/>
  <c r="J712" i="3"/>
  <c r="I712" i="3"/>
  <c r="J711" i="3"/>
  <c r="I711" i="3"/>
  <c r="J710" i="3"/>
  <c r="I710" i="3"/>
  <c r="J709" i="3"/>
  <c r="I709" i="3"/>
  <c r="I921" i="1"/>
  <c r="Q686" i="6" l="1"/>
  <c r="O686" i="6"/>
  <c r="M686" i="6"/>
  <c r="K686" i="6"/>
  <c r="I686" i="6"/>
  <c r="Q774" i="5"/>
  <c r="O774" i="5"/>
  <c r="D24" i="9" s="1"/>
  <c r="M774" i="5"/>
  <c r="N774" i="5" s="1"/>
  <c r="K774" i="5"/>
  <c r="I774" i="5"/>
  <c r="R773" i="5"/>
  <c r="P773" i="5"/>
  <c r="L773" i="5"/>
  <c r="J773" i="5"/>
  <c r="R772" i="5"/>
  <c r="P772" i="5"/>
  <c r="L772" i="5"/>
  <c r="J772" i="5"/>
  <c r="R771" i="5"/>
  <c r="P771" i="5"/>
  <c r="L771" i="5"/>
  <c r="J771" i="5"/>
  <c r="R770" i="5"/>
  <c r="P770" i="5"/>
  <c r="L770" i="5"/>
  <c r="J770" i="5"/>
  <c r="R769" i="5"/>
  <c r="P769" i="5"/>
  <c r="L769" i="5"/>
  <c r="J769" i="5"/>
  <c r="R768" i="5"/>
  <c r="P768" i="5"/>
  <c r="L768" i="5"/>
  <c r="J768" i="5"/>
  <c r="R767" i="5"/>
  <c r="P767" i="5"/>
  <c r="L767" i="5"/>
  <c r="J767" i="5"/>
  <c r="R766" i="5"/>
  <c r="P766" i="5"/>
  <c r="L766" i="5"/>
  <c r="J766" i="5"/>
  <c r="R765" i="5"/>
  <c r="P765" i="5"/>
  <c r="L765" i="5"/>
  <c r="J765" i="5"/>
  <c r="R764" i="5"/>
  <c r="P764" i="5"/>
  <c r="L764" i="5"/>
  <c r="J764" i="5"/>
  <c r="R763" i="5"/>
  <c r="P763" i="5"/>
  <c r="L763" i="5"/>
  <c r="J763" i="5"/>
  <c r="R762" i="5"/>
  <c r="P762" i="5"/>
  <c r="L762" i="5"/>
  <c r="J762" i="5"/>
  <c r="R761" i="5"/>
  <c r="P761" i="5"/>
  <c r="L761" i="5"/>
  <c r="J761" i="5"/>
  <c r="R760" i="5"/>
  <c r="P760" i="5"/>
  <c r="L760" i="5"/>
  <c r="J760" i="5"/>
  <c r="R759" i="5"/>
  <c r="P759" i="5"/>
  <c r="L759" i="5"/>
  <c r="J759" i="5"/>
  <c r="R758" i="5"/>
  <c r="P758" i="5"/>
  <c r="L758" i="5"/>
  <c r="J758" i="5"/>
  <c r="R757" i="5"/>
  <c r="P757" i="5"/>
  <c r="L757" i="5"/>
  <c r="J757" i="5"/>
  <c r="R756" i="5"/>
  <c r="P756" i="5"/>
  <c r="L756" i="5"/>
  <c r="J756" i="5"/>
  <c r="R755" i="5"/>
  <c r="P755" i="5"/>
  <c r="L755" i="5"/>
  <c r="J755" i="5"/>
  <c r="R754" i="5"/>
  <c r="P754" i="5"/>
  <c r="L754" i="5"/>
  <c r="J754" i="5"/>
  <c r="R753" i="5"/>
  <c r="P753" i="5"/>
  <c r="L753" i="5"/>
  <c r="J753" i="5"/>
  <c r="R752" i="5"/>
  <c r="P752" i="5"/>
  <c r="L752" i="5"/>
  <c r="J752" i="5"/>
  <c r="R751" i="5"/>
  <c r="P751" i="5"/>
  <c r="L751" i="5"/>
  <c r="J751" i="5"/>
  <c r="R750" i="5"/>
  <c r="P750" i="5"/>
  <c r="L750" i="5"/>
  <c r="J750" i="5"/>
  <c r="R749" i="5"/>
  <c r="P749" i="5"/>
  <c r="L749" i="5"/>
  <c r="J749" i="5"/>
  <c r="R748" i="5"/>
  <c r="P748" i="5"/>
  <c r="L748" i="5"/>
  <c r="J748" i="5"/>
  <c r="R747" i="5"/>
  <c r="P747" i="5"/>
  <c r="L747" i="5"/>
  <c r="J747" i="5"/>
  <c r="R746" i="5"/>
  <c r="P746" i="5"/>
  <c r="L746" i="5"/>
  <c r="J746" i="5"/>
  <c r="R745" i="5"/>
  <c r="P745" i="5"/>
  <c r="L745" i="5"/>
  <c r="J745" i="5"/>
  <c r="R744" i="5"/>
  <c r="P744" i="5"/>
  <c r="L744" i="5"/>
  <c r="J744" i="5"/>
  <c r="R743" i="5"/>
  <c r="P743" i="5"/>
  <c r="L743" i="5"/>
  <c r="J743" i="5"/>
  <c r="R742" i="5"/>
  <c r="P742" i="5"/>
  <c r="L742" i="5"/>
  <c r="J742" i="5"/>
  <c r="R741" i="5"/>
  <c r="P741" i="5"/>
  <c r="L741" i="5"/>
  <c r="J741" i="5"/>
  <c r="Q701" i="3"/>
  <c r="O701" i="3"/>
  <c r="M701" i="3"/>
  <c r="K701" i="3"/>
  <c r="I701" i="3"/>
  <c r="R700" i="3"/>
  <c r="P700" i="3"/>
  <c r="N700" i="3"/>
  <c r="L700" i="3"/>
  <c r="J700" i="3"/>
  <c r="R699" i="3"/>
  <c r="P699" i="3"/>
  <c r="N699" i="3"/>
  <c r="L699" i="3"/>
  <c r="J699" i="3"/>
  <c r="R698" i="3"/>
  <c r="P698" i="3"/>
  <c r="N698" i="3"/>
  <c r="L698" i="3"/>
  <c r="J698" i="3"/>
  <c r="R697" i="3"/>
  <c r="P697" i="3"/>
  <c r="N697" i="3"/>
  <c r="L697" i="3"/>
  <c r="J697" i="3"/>
  <c r="R696" i="3"/>
  <c r="P696" i="3"/>
  <c r="N696" i="3"/>
  <c r="L696" i="3"/>
  <c r="J696" i="3"/>
  <c r="R695" i="3"/>
  <c r="P695" i="3"/>
  <c r="N695" i="3"/>
  <c r="L695" i="3"/>
  <c r="J695" i="3"/>
  <c r="R694" i="3"/>
  <c r="P694" i="3"/>
  <c r="N694" i="3"/>
  <c r="L694" i="3"/>
  <c r="J694" i="3"/>
  <c r="R693" i="3"/>
  <c r="P693" i="3"/>
  <c r="N693" i="3"/>
  <c r="L693" i="3"/>
  <c r="J693" i="3"/>
  <c r="Q921" i="1"/>
  <c r="O921" i="1"/>
  <c r="O922" i="1" s="1"/>
  <c r="M921" i="1"/>
  <c r="K921" i="1"/>
  <c r="R920" i="1"/>
  <c r="P920" i="1"/>
  <c r="N920" i="1"/>
  <c r="L920" i="1"/>
  <c r="J920" i="1"/>
  <c r="R919" i="1"/>
  <c r="P919" i="1"/>
  <c r="N919" i="1"/>
  <c r="L919" i="1"/>
  <c r="J919" i="1"/>
  <c r="R918" i="1"/>
  <c r="P918" i="1"/>
  <c r="N918" i="1"/>
  <c r="L918" i="1"/>
  <c r="J918" i="1"/>
  <c r="R917" i="1"/>
  <c r="P917" i="1"/>
  <c r="N917" i="1"/>
  <c r="L917" i="1"/>
  <c r="J917" i="1"/>
  <c r="R916" i="1"/>
  <c r="P916" i="1"/>
  <c r="N916" i="1"/>
  <c r="L916" i="1"/>
  <c r="J916" i="1"/>
  <c r="R915" i="1"/>
  <c r="P915" i="1"/>
  <c r="N915" i="1"/>
  <c r="L915" i="1"/>
  <c r="J915" i="1"/>
  <c r="R914" i="1"/>
  <c r="P914" i="1"/>
  <c r="N914" i="1"/>
  <c r="L914" i="1"/>
  <c r="J914" i="1"/>
  <c r="R913" i="1"/>
  <c r="P913" i="1"/>
  <c r="N913" i="1"/>
  <c r="L913" i="1"/>
  <c r="J913" i="1"/>
  <c r="R912" i="1"/>
  <c r="P912" i="1"/>
  <c r="N912" i="1"/>
  <c r="L912" i="1"/>
  <c r="J912" i="1"/>
  <c r="R911" i="1"/>
  <c r="P911" i="1"/>
  <c r="N911" i="1"/>
  <c r="L911" i="1"/>
  <c r="J911" i="1"/>
  <c r="R910" i="1"/>
  <c r="P910" i="1"/>
  <c r="N910" i="1"/>
  <c r="L910" i="1"/>
  <c r="J910" i="1"/>
  <c r="R909" i="1"/>
  <c r="P909" i="1"/>
  <c r="N909" i="1"/>
  <c r="L909" i="1"/>
  <c r="J909" i="1"/>
  <c r="R908" i="1"/>
  <c r="P908" i="1"/>
  <c r="N908" i="1"/>
  <c r="L908" i="1"/>
  <c r="J908" i="1"/>
  <c r="R907" i="1"/>
  <c r="P907" i="1"/>
  <c r="N907" i="1"/>
  <c r="L907" i="1"/>
  <c r="J907" i="1"/>
  <c r="R906" i="1"/>
  <c r="P906" i="1"/>
  <c r="N906" i="1"/>
  <c r="L906" i="1"/>
  <c r="J906" i="1"/>
  <c r="R905" i="1"/>
  <c r="P905" i="1"/>
  <c r="N905" i="1"/>
  <c r="L905" i="1"/>
  <c r="J905" i="1"/>
  <c r="R904" i="1"/>
  <c r="P904" i="1"/>
  <c r="N904" i="1"/>
  <c r="L904" i="1"/>
  <c r="J904" i="1"/>
  <c r="R903" i="1"/>
  <c r="P903" i="1"/>
  <c r="N903" i="1"/>
  <c r="L903" i="1"/>
  <c r="J903" i="1"/>
  <c r="R902" i="1"/>
  <c r="P902" i="1"/>
  <c r="N902" i="1"/>
  <c r="L902" i="1"/>
  <c r="J902" i="1"/>
  <c r="R901" i="1"/>
  <c r="P901" i="1"/>
  <c r="N901" i="1"/>
  <c r="L901" i="1"/>
  <c r="J901" i="1"/>
  <c r="R900" i="1"/>
  <c r="P900" i="1"/>
  <c r="N900" i="1"/>
  <c r="L900" i="1"/>
  <c r="J900" i="1"/>
  <c r="R899" i="1"/>
  <c r="P899" i="1"/>
  <c r="N899" i="1"/>
  <c r="L899" i="1"/>
  <c r="J899" i="1"/>
  <c r="R898" i="1"/>
  <c r="P898" i="1"/>
  <c r="N898" i="1"/>
  <c r="L898" i="1"/>
  <c r="J898" i="1"/>
  <c r="R897" i="1"/>
  <c r="P897" i="1"/>
  <c r="N897" i="1"/>
  <c r="L897" i="1"/>
  <c r="J897" i="1"/>
  <c r="R896" i="1"/>
  <c r="P896" i="1"/>
  <c r="N896" i="1"/>
  <c r="L896" i="1"/>
  <c r="J896" i="1"/>
  <c r="R895" i="1"/>
  <c r="P895" i="1"/>
  <c r="N895" i="1"/>
  <c r="L895" i="1"/>
  <c r="J895" i="1"/>
  <c r="R894" i="1"/>
  <c r="P894" i="1"/>
  <c r="N894" i="1"/>
  <c r="L894" i="1"/>
  <c r="J894" i="1"/>
  <c r="R893" i="1"/>
  <c r="P893" i="1"/>
  <c r="N893" i="1"/>
  <c r="L893" i="1"/>
  <c r="J893" i="1"/>
  <c r="R892" i="1"/>
  <c r="P892" i="1"/>
  <c r="N892" i="1"/>
  <c r="L892" i="1"/>
  <c r="J892" i="1"/>
  <c r="R891" i="1"/>
  <c r="P891" i="1"/>
  <c r="N891" i="1"/>
  <c r="L891" i="1"/>
  <c r="J891" i="1"/>
  <c r="R890" i="1"/>
  <c r="P890" i="1"/>
  <c r="N890" i="1"/>
  <c r="L890" i="1"/>
  <c r="J890" i="1"/>
  <c r="P775" i="5" l="1"/>
  <c r="P5" i="5" s="1"/>
  <c r="C24" i="9" s="1"/>
  <c r="P774" i="5"/>
  <c r="J921" i="1"/>
  <c r="L921" i="1"/>
  <c r="R775" i="5"/>
  <c r="J775" i="5"/>
  <c r="L775" i="5"/>
  <c r="N775" i="5"/>
  <c r="L701" i="3"/>
  <c r="P701" i="3"/>
  <c r="N701" i="3"/>
  <c r="J701" i="3"/>
  <c r="J5" i="3" s="1"/>
  <c r="N686" i="6"/>
  <c r="N5" i="6" s="1"/>
  <c r="P686" i="6"/>
  <c r="P5" i="6" s="1"/>
  <c r="L686" i="6"/>
  <c r="L5" i="6" s="1"/>
  <c r="J686" i="6"/>
  <c r="J5" i="6" s="1"/>
  <c r="R774" i="5"/>
  <c r="L774" i="5"/>
  <c r="P921" i="1"/>
  <c r="N921" i="1"/>
  <c r="R686" i="6"/>
  <c r="R5" i="6" s="1"/>
  <c r="R701" i="3"/>
  <c r="R702" i="3" s="1"/>
  <c r="R921" i="1"/>
  <c r="R5" i="1" s="1"/>
  <c r="S763" i="1" l="1"/>
  <c r="S756" i="1"/>
  <c r="T756" i="1" s="1"/>
  <c r="S755" i="1"/>
  <c r="T755" i="1" l="1"/>
  <c r="N936" i="1"/>
  <c r="T763" i="1"/>
  <c r="N937" i="1"/>
  <c r="T144" i="1"/>
  <c r="N939" i="1" l="1"/>
  <c r="D17" i="9" s="1"/>
  <c r="T143" i="1"/>
  <c r="T922" i="1" s="1"/>
  <c r="T5" i="1" s="1"/>
  <c r="C17" i="9" s="1"/>
  <c r="S922" i="1"/>
  <c r="H15" i="13"/>
  <c r="H16" i="13" l="1"/>
  <c r="H10" i="13" l="1"/>
  <c r="H52" i="13" l="1"/>
  <c r="H51" i="13"/>
  <c r="H43" i="13"/>
  <c r="H14" i="13"/>
  <c r="H12" i="13"/>
  <c r="H11" i="13"/>
  <c r="H9" i="13"/>
  <c r="G34" i="9" l="1"/>
  <c r="G30" i="9"/>
  <c r="G31" i="9"/>
  <c r="G33" i="9"/>
  <c r="G32" i="9"/>
  <c r="I706" i="6"/>
  <c r="M718" i="3"/>
  <c r="L718" i="3"/>
  <c r="K718" i="3"/>
  <c r="M717" i="3"/>
  <c r="K717" i="3"/>
  <c r="M716" i="3"/>
  <c r="K716" i="3"/>
  <c r="M715" i="3"/>
  <c r="K715" i="3"/>
  <c r="M714" i="3"/>
  <c r="K714" i="3"/>
  <c r="M713" i="3"/>
  <c r="K713" i="3"/>
  <c r="M712" i="3"/>
  <c r="K712" i="3"/>
  <c r="M711" i="3"/>
  <c r="K711" i="3"/>
  <c r="M710" i="3"/>
  <c r="K710" i="3"/>
  <c r="M709" i="3"/>
  <c r="K709" i="3"/>
  <c r="M706" i="6" l="1"/>
  <c r="H25" i="9" s="1"/>
  <c r="L706" i="6"/>
  <c r="H24" i="9" s="1"/>
  <c r="K706" i="6"/>
  <c r="H23" i="9" s="1"/>
  <c r="J706" i="6"/>
  <c r="H22" i="9" s="1"/>
  <c r="K719" i="3"/>
  <c r="H14" i="9" s="1"/>
  <c r="H21" i="9"/>
  <c r="L719" i="3"/>
  <c r="H15" i="9" s="1"/>
  <c r="I719" i="3"/>
  <c r="H12" i="9" s="1"/>
  <c r="M719" i="3"/>
  <c r="H16" i="9" s="1"/>
  <c r="J719" i="3"/>
  <c r="H13" i="9" s="1"/>
  <c r="J792" i="5"/>
  <c r="D22" i="9" s="1"/>
  <c r="I792" i="5"/>
  <c r="D21" i="9" s="1"/>
  <c r="M939" i="1"/>
  <c r="L939" i="1"/>
  <c r="D15" i="9" s="1"/>
  <c r="Q702" i="3"/>
  <c r="M702" i="3"/>
  <c r="K702" i="3"/>
  <c r="D16" i="9" l="1"/>
  <c r="K939" i="1"/>
  <c r="D14" i="9" s="1"/>
  <c r="K15" i="9"/>
  <c r="K14" i="9"/>
  <c r="K13" i="9"/>
  <c r="K16" i="9"/>
  <c r="G24" i="9"/>
  <c r="G25" i="9"/>
  <c r="N687" i="6"/>
  <c r="G23" i="9" s="1"/>
  <c r="G22" i="9"/>
  <c r="G21" i="9"/>
  <c r="K12" i="9"/>
  <c r="P702" i="3"/>
  <c r="P5" i="3" s="1"/>
  <c r="G15" i="9" s="1"/>
  <c r="G12" i="9"/>
  <c r="R5" i="3"/>
  <c r="G16" i="9" s="1"/>
  <c r="N702" i="3"/>
  <c r="N5" i="3" s="1"/>
  <c r="G14" i="9" s="1"/>
  <c r="R5" i="5"/>
  <c r="C25" i="9" s="1"/>
  <c r="N5" i="5"/>
  <c r="C23" i="9" s="1"/>
  <c r="L5" i="5"/>
  <c r="C22" i="9" s="1"/>
  <c r="I939" i="1"/>
  <c r="D12" i="9" s="1"/>
  <c r="J939" i="1"/>
  <c r="D13" i="9" s="1"/>
  <c r="L702" i="3"/>
  <c r="L5" i="3" s="1"/>
  <c r="G13" i="9" s="1"/>
  <c r="Q922" i="1" l="1"/>
  <c r="C16" i="9" l="1"/>
  <c r="N922" i="1"/>
  <c r="N5" i="1" s="1"/>
  <c r="C14" i="9" s="1"/>
  <c r="J922" i="1"/>
  <c r="L922" i="1"/>
  <c r="L5" i="1" s="1"/>
  <c r="C13" i="9" s="1"/>
  <c r="P922" i="1"/>
  <c r="P5" i="1" s="1"/>
  <c r="C15" i="9" s="1"/>
  <c r="J5" i="1" l="1"/>
  <c r="C12" i="9" s="1"/>
  <c r="U922" i="1" l="1"/>
  <c r="J774" i="5" l="1"/>
  <c r="J5" i="5"/>
  <c r="C21" i="9" s="1"/>
</calcChain>
</file>

<file path=xl/comments1.xml><?xml version="1.0" encoding="utf-8"?>
<comments xmlns="http://schemas.openxmlformats.org/spreadsheetml/2006/main">
  <authors>
    <author>Autor</author>
  </authors>
  <commentList>
    <comment ref="D234" authorId="0">
      <text>
        <r>
          <rPr>
            <b/>
            <sz val="9"/>
            <color indexed="81"/>
            <rFont val="Tahoma"/>
            <family val="2"/>
          </rPr>
          <t xml:space="preserve">Autor:
</t>
        </r>
      </text>
    </comment>
  </commentList>
</comments>
</file>

<file path=xl/sharedStrings.xml><?xml version="1.0" encoding="utf-8"?>
<sst xmlns="http://schemas.openxmlformats.org/spreadsheetml/2006/main" count="43488" uniqueCount="18299">
  <si>
    <t>Nº</t>
  </si>
  <si>
    <t>MEDICAMENTOS</t>
  </si>
  <si>
    <t>LABORATORIO</t>
  </si>
  <si>
    <t>PRESENTACION</t>
  </si>
  <si>
    <t>F.V</t>
  </si>
  <si>
    <t>P.U$</t>
  </si>
  <si>
    <t>TOTAL EXITENTE2</t>
  </si>
  <si>
    <t>TOTAL EXITENTE4</t>
  </si>
  <si>
    <t>TOTAL EXITENTE6</t>
  </si>
  <si>
    <t>TOTAL EXITENTE8</t>
  </si>
  <si>
    <t xml:space="preserve">TABLETAS </t>
  </si>
  <si>
    <t>AMPOLLA</t>
  </si>
  <si>
    <t>JARABE</t>
  </si>
  <si>
    <t>PSICOTROPICO</t>
  </si>
  <si>
    <t>ACETAMINOFEN 500MG X 10 TAB</t>
  </si>
  <si>
    <t xml:space="preserve">ACETAMINOFEN (BREXIM FORTE) 650MG X 10 TAB </t>
  </si>
  <si>
    <t>ACETAMINOFEN + CLORFENIRAMINA MALEATO X 20 TAB          (CLORACE)</t>
  </si>
  <si>
    <t>ACETAMINOFEN + CLORFENIRAMINA MALEATO X 10 TAB         (CLORACE)</t>
  </si>
  <si>
    <t xml:space="preserve">ACETAMINOFEN 500MG + IBUPROFENO 200MG  + CAFEINA 40MG </t>
  </si>
  <si>
    <t>ACICLOVIR 400MG  X 10 TAB (PRAVIR)</t>
  </si>
  <si>
    <t>ACICLOVIR 800MG  X 10 TAB</t>
  </si>
  <si>
    <t xml:space="preserve">ALKA SELTZER </t>
  </si>
  <si>
    <t>ACIDO ACETILSALICILICO 81MG X 10 TAB</t>
  </si>
  <si>
    <t>ACIDO FOLICO 10MG X 20 TAB</t>
  </si>
  <si>
    <t>ACIDO FOLICO 5MG X 10 TAB</t>
  </si>
  <si>
    <t xml:space="preserve">ACIDO FOLICO 10MG X 30 TAB </t>
  </si>
  <si>
    <t>ACIDO VALPROICO 500MG X 10 TAB</t>
  </si>
  <si>
    <t xml:space="preserve">ALBENDAZOL 200MG X 2 TAB </t>
  </si>
  <si>
    <t xml:space="preserve">ACICLOVIR 400MG 10X10 TABLETAS </t>
  </si>
  <si>
    <t xml:space="preserve">ACICLOVIR 800MG 10X10 TABLETAS </t>
  </si>
  <si>
    <t>ALLOPURINOL 100MG X 30 TAB</t>
  </si>
  <si>
    <t xml:space="preserve">ALBENDAZOL 400MG X 1 TAB </t>
  </si>
  <si>
    <t>AMIODARONA CLORHIDRATO 200MG X 10 TAB</t>
  </si>
  <si>
    <t xml:space="preserve">AMOXICILINA 500MG X 10 TAB </t>
  </si>
  <si>
    <t xml:space="preserve">AMOXICILINA 500MG C/ X 10 TAB </t>
  </si>
  <si>
    <t xml:space="preserve">AMOXICILINA + AC CLAVULANICO 1000MG (CURAM)  X 8 TAB  </t>
  </si>
  <si>
    <t xml:space="preserve">AMOXICILINA + AC CLAVULANICO 1000MG CAJA X 14 TABLETAS </t>
  </si>
  <si>
    <t>AMLODIPINA 10MG 10 X 10 TAB</t>
  </si>
  <si>
    <t>AMLODIPINA 5MG 10 X 10 TAB</t>
  </si>
  <si>
    <t>ATENOLOL 100MG X 10 TAB</t>
  </si>
  <si>
    <t xml:space="preserve">ATORVASTATINA 20MG CAJA X 30 TAB </t>
  </si>
  <si>
    <t xml:space="preserve">ATORVASTATINA 40MG 10 X 10 TAB </t>
  </si>
  <si>
    <t>BETAHISTINA 16MG X 20 TAB</t>
  </si>
  <si>
    <t xml:space="preserve">BENZODIAZOL X 16 PASTILLAS </t>
  </si>
  <si>
    <t>BISOPROLOL 5MG 10 X 10 COMP</t>
  </si>
  <si>
    <t xml:space="preserve">BISOPROLOL 10MG CAJA  X 30 TAB </t>
  </si>
  <si>
    <t>CARBONATO DE LITIO 300MG CAJA X 20</t>
  </si>
  <si>
    <t>CALCIBON D + VIT D3</t>
  </si>
  <si>
    <t xml:space="preserve">CARBONATO DE CALCIO 300MG 10 X10 </t>
  </si>
  <si>
    <t xml:space="preserve">CALCIO CARBONATO  600MG 10X10 TAB </t>
  </si>
  <si>
    <t>CAPTOPRIL 25MG X 10 TAB</t>
  </si>
  <si>
    <t xml:space="preserve">CAPTOPRIL 25 MG 10X10 TAB </t>
  </si>
  <si>
    <t>CAPTOPRIL 50MG CAJA X 30 TAB</t>
  </si>
  <si>
    <t xml:space="preserve">CARBAMAZEPINA 200MG CAJA X 20 TAB </t>
  </si>
  <si>
    <t xml:space="preserve">CARBAMAZEPINA 200MG 10X10 TA </t>
  </si>
  <si>
    <t xml:space="preserve">CARBAMAZEPINA 400MG 10X10 TA </t>
  </si>
  <si>
    <t xml:space="preserve">CARVEDILOL 25MG 10 X 10 TAB </t>
  </si>
  <si>
    <t>CEFALEXINA 500MG 10 X 10 CAP</t>
  </si>
  <si>
    <t>CEFIXIMA 400MG CAJA X 10 TAB</t>
  </si>
  <si>
    <t xml:space="preserve">CEFADROXILO 500MG  C X 10 TAB </t>
  </si>
  <si>
    <t>CELAY CETIRICINA 10 MG CAJA X 10</t>
  </si>
  <si>
    <t xml:space="preserve">CETIRICINA 10MG 10X10 TAB </t>
  </si>
  <si>
    <t xml:space="preserve">CETIRICINA 10MG CAJA X10 TAB </t>
  </si>
  <si>
    <t xml:space="preserve">CITICOLINA 500MG CAJA X 10 TAB </t>
  </si>
  <si>
    <t xml:space="preserve">COLCHICINA 0.5MG X 10 TAB </t>
  </si>
  <si>
    <t xml:space="preserve">CLORAC-I VITAMINA C 1000MG FRASCO X 30 TAB </t>
  </si>
  <si>
    <t xml:space="preserve">CLORACI PLUS + ZINC +VIT C SIN AZUCAR  FRASCO X 30 TAB </t>
  </si>
  <si>
    <t>CLONIDINA 0,2 MG X 10 TAB</t>
  </si>
  <si>
    <t>CLINDAMICINA 300MG CAJA X 24 TAB</t>
  </si>
  <si>
    <t>CLOPIDOGREL 75MG 10  X 10 TAB</t>
  </si>
  <si>
    <t xml:space="preserve">CLORFENIRAMINA MALEATO 4MG X 20 TAB </t>
  </si>
  <si>
    <t xml:space="preserve">DICLOFENAC  SODICO 50MG 10X10 TAB </t>
  </si>
  <si>
    <t xml:space="preserve">DICLOFENAC  SODICO 100MG 10X10 TAB </t>
  </si>
  <si>
    <t>DICLOFENAC POTASICO 100MG X 10 TAB</t>
  </si>
  <si>
    <t>DICLOFENAC POTASICO 50MG X 10 TAB</t>
  </si>
  <si>
    <t>DESLER-M DESLORATADINA 5MG X 10 TAB</t>
  </si>
  <si>
    <t xml:space="preserve">DESLORATADINA 5MG 10 X 10 TAB </t>
  </si>
  <si>
    <t>DESLORATADINA 10MG X 10 TAB</t>
  </si>
  <si>
    <t>DEXAMETASONA 4MG CAJA X 10 TAB</t>
  </si>
  <si>
    <t>DIGOXINA 0.25MG X 10 TAB</t>
  </si>
  <si>
    <t>DIOSMINA+HESPERIDINA 500MG/5MG CAJA X 10 TAB</t>
  </si>
  <si>
    <t>DIOSMINA 600MG X 10 TAB</t>
  </si>
  <si>
    <t>DULCOXUNI BISACODILO 5MG CAJA X 10</t>
  </si>
  <si>
    <t>DOLOBRIX ACETAMINOFEN 500MG + CAFEINA 40MG + ERGOTAMINA 1MG</t>
  </si>
  <si>
    <t xml:space="preserve">DOMPERIDONA   10MG 10X10 TAB </t>
  </si>
  <si>
    <t>DOLODRAN EXTRAFORTE DICLOFENAC SODICO 50MG + ACETAMINOFEN 500MG 10X10 TAB</t>
  </si>
  <si>
    <t xml:space="preserve">DOXICICLINA 100MG X 10 TAB </t>
  </si>
  <si>
    <t xml:space="preserve">DUROSIL-50 SILDENAFIL 50 MG C X 4 </t>
  </si>
  <si>
    <t>ENALAPRIL MALEATO USP  10MG X 10 TAB</t>
  </si>
  <si>
    <t>ENALAPRIL MALEATO 20MG 10X10 TAB</t>
  </si>
  <si>
    <t>ESOMEPRAZOL 40MG X 10 TAB</t>
  </si>
  <si>
    <t>ESPIRONOLACTONA 25MG X 10 TAB</t>
  </si>
  <si>
    <t xml:space="preserve">FEMME EXTRA (IBUPROFENO 200MG/HIOSCINA) CAJA X 10 TAB </t>
  </si>
  <si>
    <t xml:space="preserve">FENITOINA BP 100MG 10X10 TAB </t>
  </si>
  <si>
    <t>FINASTIRIDE 5MG CAJA X 30 TAB</t>
  </si>
  <si>
    <t xml:space="preserve">FLAVOXATO 200MG X 20 TAB </t>
  </si>
  <si>
    <t xml:space="preserve">FLAVOXATO CLORHIDRATO 200MG 10X10 TAB </t>
  </si>
  <si>
    <t xml:space="preserve">FLAVOXATO 200MG X 10 TAB </t>
  </si>
  <si>
    <t xml:space="preserve">FLEXURAX GLUCOSAMIDA </t>
  </si>
  <si>
    <t xml:space="preserve">FLUOXETINA 20MG CAJA X 30 TAB </t>
  </si>
  <si>
    <t>GLIBENCLAMIDA BP  5 MG 10 X 10 TAB</t>
  </si>
  <si>
    <t xml:space="preserve">HALOPERIDOL 5MG 10X10 TAB </t>
  </si>
  <si>
    <t xml:space="preserve">HOLOPERIDOL SOLTAN 0,5MG 10X10 </t>
  </si>
  <si>
    <t xml:space="preserve">HIDROCLOROTIAZIDA 12,5 MG 10X10 TAB </t>
  </si>
  <si>
    <t xml:space="preserve">HIDROCLOROTIAZIDA 50 MG 10X10 TAB </t>
  </si>
  <si>
    <t>IBERSARTAN 150MG 10 X 10 TAB</t>
  </si>
  <si>
    <t>IBUPRA IBUPROFENO 600MG CAJA X  10 TAB</t>
  </si>
  <si>
    <t>IBUPROFENO 600MG X 10 TAB</t>
  </si>
  <si>
    <t xml:space="preserve">IBUPROFENO 800MG 5 X 10 TAB </t>
  </si>
  <si>
    <t xml:space="preserve">IBUPROFENO 800MG 10 X 10 TAB </t>
  </si>
  <si>
    <t>IBUPROFENO+TIOCOLCHICOSIDO 400MG/4MG 10 X 10 TAB</t>
  </si>
  <si>
    <t>ITRACONAZOL 100 MG X 10 CAPS</t>
  </si>
  <si>
    <t xml:space="preserve">ISOSORBIDE MONITRATE 40 5 X 10 TAB </t>
  </si>
  <si>
    <t>KETOPROFENO 100MG X 10 CAP</t>
  </si>
  <si>
    <t>KETOROLACO TROMETAMINA 120MG  X 10TAB SUBL</t>
  </si>
  <si>
    <t xml:space="preserve">LANZOPRAZOL 30 MG CAJA X 10 TAB </t>
  </si>
  <si>
    <t xml:space="preserve">LAMOTRIGINA BP 100MG 10X10 TAB </t>
  </si>
  <si>
    <t xml:space="preserve">LEVOFLOXACINA 500MG CAJA X 10 TAB </t>
  </si>
  <si>
    <t>LEVOFLOXACINA 500MG X 10 TAB</t>
  </si>
  <si>
    <t>LEVOFLOXACINA 500MG CAJA X 10 TAB</t>
  </si>
  <si>
    <t>LEVOTIROXINA 100MCG CAJA X 30</t>
  </si>
  <si>
    <t xml:space="preserve">LEVOTIROXINA 100MCG FASCO X 100 TAB (THYRONA) </t>
  </si>
  <si>
    <t xml:space="preserve">LEVOTIROXINA SODICA 100MCG CAJA X 10 TAB </t>
  </si>
  <si>
    <t xml:space="preserve">LEVOTIROXINA SODICA 50MCG 10  X 10 TAB </t>
  </si>
  <si>
    <t xml:space="preserve">LEVOTIROXINA SODICA 25MCG 10  X 10 TAB </t>
  </si>
  <si>
    <t xml:space="preserve">LORATADINA 10MG CAJA  X 10 TAB </t>
  </si>
  <si>
    <t xml:space="preserve">LOPERAMIDA 2 MG X  6 TAB </t>
  </si>
  <si>
    <t xml:space="preserve"> LOSARTAN POTASICO 50MG CAJA X 30 TAB</t>
  </si>
  <si>
    <t>LORTAN-50 LOSARTAN POTASICO 50MG CAJA X 30 TAB</t>
  </si>
  <si>
    <t xml:space="preserve">LOSARTAN POTASICO 100MG 10X10  TAB </t>
  </si>
  <si>
    <t xml:space="preserve">LOSARTAN POTASICO 50MG + HIDROCLOROTIAZIDA 12,5MG 10X10 TAB </t>
  </si>
  <si>
    <t xml:space="preserve">MEDLO AMLODIPINO 10 MG CAJA X 30 TAB </t>
  </si>
  <si>
    <t>MELOXICAM 15MG 10 X 10 TAB</t>
  </si>
  <si>
    <t>METFORMINA 500 MGCAJA X 30 TAB</t>
  </si>
  <si>
    <t>METFORMINACLORHIDRATO  500MG X 10 TAB</t>
  </si>
  <si>
    <t>METFORMINA   850MG 10 X 10 TAB</t>
  </si>
  <si>
    <t>METFORMINA 850MG CAJA X 28TAB</t>
  </si>
  <si>
    <t xml:space="preserve">METFORMINA 850MG 5 X 10 TAB </t>
  </si>
  <si>
    <t>METOCLOPRAMIDA 10MG 10 X 10 TAB</t>
  </si>
  <si>
    <t xml:space="preserve">METRONIDAZOL 500MG 10 X 10 TAB </t>
  </si>
  <si>
    <t xml:space="preserve">MIOVIT COMPLEJO B CAJA X 30 TAB </t>
  </si>
  <si>
    <t>MIRTAZAPINA  15MG X 30 TAB</t>
  </si>
  <si>
    <t xml:space="preserve">MONTELUKAST 10MG 10 X 10 TAB </t>
  </si>
  <si>
    <t xml:space="preserve">MONTEPRAX-5 MONTELUKAST 5MG CAJA  X 10 TAB </t>
  </si>
  <si>
    <t>N-BUTILBROMURO DE HIOSCINA 10MG CAJA X 10 TAB</t>
  </si>
  <si>
    <t>NAPROXENO 250MG CAJA X 10 TAB</t>
  </si>
  <si>
    <t>NIFEDIPINO 10MG 10 X 10 TAB</t>
  </si>
  <si>
    <t>NIFEDIPINA . L. P 20MG 10 X 10 TAB</t>
  </si>
  <si>
    <t>NIFEDIPINA USP. 20MG 10 X 10 TAB</t>
  </si>
  <si>
    <t xml:space="preserve">NIMODINE 40 MG CAJA X 20 TAB </t>
  </si>
  <si>
    <t xml:space="preserve">NORSINA ACETAMINOFEN 500MG + N-BUTILBROMURO DE HIOSCINA 10 CAJA X 12 TAB  </t>
  </si>
  <si>
    <t xml:space="preserve">NITAZOXANIDA 500MG CAJA X 10 TAB </t>
  </si>
  <si>
    <t xml:space="preserve">OLMESARTAN 40MG + HIDROCLOROTIAZIDA 12,5 MG 10X10 </t>
  </si>
  <si>
    <t>OXCARBAMAZEPINA USP 300MG 10 X 10 TAB</t>
  </si>
  <si>
    <t xml:space="preserve">OLANZAPINA 5 MG CAJA X 30 TAB </t>
  </si>
  <si>
    <t xml:space="preserve">OMEPRAZOL 20 MG + BICARBONATO DE SODIO 110MG 10X10 CAPS </t>
  </si>
  <si>
    <t xml:space="preserve">PAMOATO DE PIRANTEL 250MG 10X10 TAB </t>
  </si>
  <si>
    <t xml:space="preserve">PARACETAMOL 500MG + IBUPROFENO+ CAFEINA 10X10 TAB </t>
  </si>
  <si>
    <t xml:space="preserve">PANTOPRAZOL 40 MG 10X10 TAB </t>
  </si>
  <si>
    <t xml:space="preserve">PENTOXIFILINA 400MG 10X10 TAB </t>
  </si>
  <si>
    <t xml:space="preserve">PREVALEX PREGABALINA 75 MG C X 30  TAB </t>
  </si>
  <si>
    <t xml:space="preserve">PREGABALINA 75 MG 10X10 TAB </t>
  </si>
  <si>
    <t xml:space="preserve">PREGABALINA 150 MG 10X10 TAB </t>
  </si>
  <si>
    <t xml:space="preserve">PREDNISONA 5 MG CAJA X 10 TAB </t>
  </si>
  <si>
    <t xml:space="preserve">PRABISO BISOPROLOL 5 MG CAJA X 30 TAB </t>
  </si>
  <si>
    <t>PROPANOLOL 40MG 10 X 10 TAB</t>
  </si>
  <si>
    <t xml:space="preserve">QUETIAPINA 100MG CAJA X 10 </t>
  </si>
  <si>
    <t xml:space="preserve">REDUBEN NIMESULIDE 100MG CAJA X 10 </t>
  </si>
  <si>
    <t xml:space="preserve">RISPERIDONA 1MG CAJA X 20 TAB </t>
  </si>
  <si>
    <t xml:space="preserve">RISPERIDONA 2MG CAJA X 20 TAB </t>
  </si>
  <si>
    <t>ROSUVASTATINA  20MG CAJA  X 10 TAB</t>
  </si>
  <si>
    <t>ROSUVASTATINA  20MG 10 X 10 TAB</t>
  </si>
  <si>
    <t>SECNIDAZOL 1G CAJA  X 2 TAB</t>
  </si>
  <si>
    <t>SERTRALINA 50MG CAJA X 20 TAB</t>
  </si>
  <si>
    <t xml:space="preserve">SILDENAFILO 100MG (ERBRIX CAJA X 4 TAB </t>
  </si>
  <si>
    <t xml:space="preserve">SULFATO FERROSO 300MG X 10 TAB </t>
  </si>
  <si>
    <t xml:space="preserve">SIMVASTATINA 20MG 10X10 TAB </t>
  </si>
  <si>
    <t xml:space="preserve">TANSUPRAD TAMSULOSINA 0.4MG 10 X 10 TAB </t>
  </si>
  <si>
    <t xml:space="preserve">TADALAFILO 10 MG CAJA X 4 TAB </t>
  </si>
  <si>
    <t>TIOCOLCHICOSIDO  (TIOCHAX) 4MG CAJA X 12 TAB</t>
  </si>
  <si>
    <t xml:space="preserve">TINIDAZOL 500MG CAJA X 10 TAB </t>
  </si>
  <si>
    <t xml:space="preserve">TERAGRIP FORTE DIA/ NOCHE CAJA X 4 TRATAMIENTOS </t>
  </si>
  <si>
    <t xml:space="preserve">TONUM DOMPERIDONE  10 MG CAJA X 30 TAB </t>
  </si>
  <si>
    <t xml:space="preserve">TRIMEBUTINA MALEATO (COLYPAN) 200MG CAJA  X 20 TAB </t>
  </si>
  <si>
    <t xml:space="preserve">TRIMETROPIN 800MG  SULFATOXAZOL 400ML 10X10 TAB </t>
  </si>
  <si>
    <t xml:space="preserve">TRIMETROPIN160MG  SULFATOXAZOL 800ML 10X10 TAB </t>
  </si>
  <si>
    <t>VALERIANA 100MG  CAJA X 30 TAB</t>
  </si>
  <si>
    <t xml:space="preserve">VALSARTAN 80 MG CAJA X 10 TAB  </t>
  </si>
  <si>
    <t xml:space="preserve">VITAMINAS COMPLEJO B 10X10 TAB </t>
  </si>
  <si>
    <t>VITAMINA E 400IU 10 X 10 CAP</t>
  </si>
  <si>
    <t xml:space="preserve">VITAMINA C 500MG 10 X 10 TAB </t>
  </si>
  <si>
    <t xml:space="preserve">VITAMINA C 1000MG FCO X 20 TAB EFERVESCENTES </t>
  </si>
  <si>
    <t>ZINC 25MG FRASCO X 30 TAB</t>
  </si>
  <si>
    <t xml:space="preserve">GDG PHARMA </t>
  </si>
  <si>
    <t>COFASA</t>
  </si>
  <si>
    <t>BIOQUIMICA</t>
  </si>
  <si>
    <t xml:space="preserve">JMW </t>
  </si>
  <si>
    <t>ADN MEDICAL</t>
  </si>
  <si>
    <t>JMW</t>
  </si>
  <si>
    <t xml:space="preserve">BAYER </t>
  </si>
  <si>
    <t xml:space="preserve">PROVE PHARMA </t>
  </si>
  <si>
    <t>BRIXIMEDIC</t>
  </si>
  <si>
    <t xml:space="preserve">MRYER </t>
  </si>
  <si>
    <t xml:space="preserve">BRIXMEDIC </t>
  </si>
  <si>
    <t xml:space="preserve">VERMA </t>
  </si>
  <si>
    <t xml:space="preserve">LAND </t>
  </si>
  <si>
    <t>COASPHARMA</t>
  </si>
  <si>
    <t xml:space="preserve">KIPPHARM </t>
  </si>
  <si>
    <t xml:space="preserve">ALFA </t>
  </si>
  <si>
    <t xml:space="preserve">FARMAMED </t>
  </si>
  <si>
    <t xml:space="preserve">JL PHARMA </t>
  </si>
  <si>
    <t xml:space="preserve">SANDEX </t>
  </si>
  <si>
    <t xml:space="preserve">ADN MEDICAL </t>
  </si>
  <si>
    <t xml:space="preserve">BALAXI </t>
  </si>
  <si>
    <t>SIEGFRIED</t>
  </si>
  <si>
    <t>EDS PHARMA</t>
  </si>
  <si>
    <t xml:space="preserve">ANGELUS </t>
  </si>
  <si>
    <t xml:space="preserve">BIOTECH </t>
  </si>
  <si>
    <t xml:space="preserve">PHARMA </t>
  </si>
  <si>
    <t xml:space="preserve">PORTUGAL </t>
  </si>
  <si>
    <t xml:space="preserve">BIOMEDIC </t>
  </si>
  <si>
    <t>RECIPE</t>
  </si>
  <si>
    <t>DAC55</t>
  </si>
  <si>
    <t xml:space="preserve">COFASA </t>
  </si>
  <si>
    <t xml:space="preserve">MERIT </t>
  </si>
  <si>
    <t xml:space="preserve">QUALITY-MED </t>
  </si>
  <si>
    <t xml:space="preserve">FAHD </t>
  </si>
  <si>
    <t xml:space="preserve">PHARMATIQUE </t>
  </si>
  <si>
    <t>UNIFARMA</t>
  </si>
  <si>
    <t>KWALITY</t>
  </si>
  <si>
    <t>CAPLIN POINT</t>
  </si>
  <si>
    <t xml:space="preserve">NATURISSIMA </t>
  </si>
  <si>
    <t>LAND</t>
  </si>
  <si>
    <t xml:space="preserve">BALXI </t>
  </si>
  <si>
    <t>BIOMEDIC</t>
  </si>
  <si>
    <t xml:space="preserve">OPHALAC </t>
  </si>
  <si>
    <t xml:space="preserve">CALOX </t>
  </si>
  <si>
    <t>WELLONA PHARMA</t>
  </si>
  <si>
    <t xml:space="preserve">JL PHARMACEUTICAL </t>
  </si>
  <si>
    <t xml:space="preserve">COASPHARMA </t>
  </si>
  <si>
    <t>ECAR</t>
  </si>
  <si>
    <t xml:space="preserve">LAPROFF </t>
  </si>
  <si>
    <t xml:space="preserve">BIOMAX </t>
  </si>
  <si>
    <t xml:space="preserve">BRIXMEDIC  </t>
  </si>
  <si>
    <t>QUIMFAR</t>
  </si>
  <si>
    <t xml:space="preserve">KWALITY PHARMA </t>
  </si>
  <si>
    <t>CLEO PHARMA</t>
  </si>
  <si>
    <t>FAHD</t>
  </si>
  <si>
    <t xml:space="preserve">DOLLER </t>
  </si>
  <si>
    <t xml:space="preserve">DAC55 </t>
  </si>
  <si>
    <t xml:space="preserve">COSPHARMA </t>
  </si>
  <si>
    <t>JL PHARMACEUTICAL</t>
  </si>
  <si>
    <t xml:space="preserve">ADN MRDICAL </t>
  </si>
  <si>
    <t xml:space="preserve">INMENOL </t>
  </si>
  <si>
    <t xml:space="preserve">UNICURE </t>
  </si>
  <si>
    <t xml:space="preserve">PLUSANDEX </t>
  </si>
  <si>
    <t>NATURSSIMA</t>
  </si>
  <si>
    <t xml:space="preserve"> BRIXMEDIC </t>
  </si>
  <si>
    <t>USO TERAPEUTICO</t>
  </si>
  <si>
    <t>ANTIPIRETICO</t>
  </si>
  <si>
    <t>ANALGESICO/ANTIALERGICO</t>
  </si>
  <si>
    <t>ANTIGRIPALES</t>
  </si>
  <si>
    <t>ANALGESICOS</t>
  </si>
  <si>
    <t>ANTIVIRAL</t>
  </si>
  <si>
    <t xml:space="preserve">ANTI ACIDO </t>
  </si>
  <si>
    <t>ANTIAGREGANTE PALQ.</t>
  </si>
  <si>
    <t>VITAMINAS</t>
  </si>
  <si>
    <t>ANTICONVULSIVO</t>
  </si>
  <si>
    <t xml:space="preserve">DESPARASITANTE </t>
  </si>
  <si>
    <t xml:space="preserve">ANTIMICOTICO </t>
  </si>
  <si>
    <t xml:space="preserve">HIPERUREMICO </t>
  </si>
  <si>
    <t>ANTIARRITMICO</t>
  </si>
  <si>
    <t>ANTIBIOTICO</t>
  </si>
  <si>
    <t>ANTI HIPERTENSIVOS</t>
  </si>
  <si>
    <t>HIPERCOLESTEROL</t>
  </si>
  <si>
    <t xml:space="preserve">ANTIVERTIGINOSO </t>
  </si>
  <si>
    <t xml:space="preserve">ANTISEPTICO </t>
  </si>
  <si>
    <t xml:space="preserve">B-BLOQUEADOR </t>
  </si>
  <si>
    <t xml:space="preserve">VITAMINAS </t>
  </si>
  <si>
    <t>SUPLEMENTO DE CALCIO</t>
  </si>
  <si>
    <t>SUPLEMENTO ALIMENTICIO</t>
  </si>
  <si>
    <t xml:space="preserve">ANTICONVULSIVO </t>
  </si>
  <si>
    <t xml:space="preserve">ANTIBIOTICO </t>
  </si>
  <si>
    <t xml:space="preserve">ANTIALERGICO </t>
  </si>
  <si>
    <t xml:space="preserve">PSICOESTIMULANTE </t>
  </si>
  <si>
    <t xml:space="preserve">ANTIINFLAMATORIO </t>
  </si>
  <si>
    <t xml:space="preserve">ANTIHIPERTENSIVO </t>
  </si>
  <si>
    <t xml:space="preserve">ANALGESICO </t>
  </si>
  <si>
    <t>ANTIALERGICO</t>
  </si>
  <si>
    <t>ESTEROIDE</t>
  </si>
  <si>
    <t>GLUCOSIDOS CARDIACOS</t>
  </si>
  <si>
    <t>ANTI VARICOSO</t>
  </si>
  <si>
    <t xml:space="preserve">ESTREÑIMIENTO </t>
  </si>
  <si>
    <t xml:space="preserve">ANTIEMETICO </t>
  </si>
  <si>
    <t xml:space="preserve">DIFUCION </t>
  </si>
  <si>
    <t>PROTECTOR GASTR</t>
  </si>
  <si>
    <t>DIURETICO</t>
  </si>
  <si>
    <t xml:space="preserve">ANALGESICO/ANTIESPASMODICO </t>
  </si>
  <si>
    <t xml:space="preserve">HORMONA </t>
  </si>
  <si>
    <t>ANTIESPASMODICO</t>
  </si>
  <si>
    <t>ANTIDEPRESIVO</t>
  </si>
  <si>
    <t xml:space="preserve">HIPOGLUCEMIANTES </t>
  </si>
  <si>
    <t>ESQUIZOFRENIA</t>
  </si>
  <si>
    <t>ANTIHIPERTENSIVO</t>
  </si>
  <si>
    <t>ANTIMICOTICO</t>
  </si>
  <si>
    <t xml:space="preserve">VASODILATADOR </t>
  </si>
  <si>
    <t xml:space="preserve">PORTEC. GASTRICO </t>
  </si>
  <si>
    <t xml:space="preserve">ANTIEPILECTICO </t>
  </si>
  <si>
    <t xml:space="preserve">HIPOTIROIDISMO </t>
  </si>
  <si>
    <t xml:space="preserve">ANITIDIARREICO </t>
  </si>
  <si>
    <t>ANTIREUMATICO</t>
  </si>
  <si>
    <t>ANTIDIABETICOS</t>
  </si>
  <si>
    <t>HIPOGLICEMIANTE</t>
  </si>
  <si>
    <t>ANTIEMETICO</t>
  </si>
  <si>
    <t xml:space="preserve">ANTIHIPRTENSIVO </t>
  </si>
  <si>
    <t xml:space="preserve">ANTIPIRETICO/ANTIESPASMODICO </t>
  </si>
  <si>
    <t xml:space="preserve">ANTIPARACITARIO  </t>
  </si>
  <si>
    <t xml:space="preserve">ANTIHIPERTENSIVO/ DIURETICO </t>
  </si>
  <si>
    <t xml:space="preserve">ANTIEPILEPTICO </t>
  </si>
  <si>
    <t xml:space="preserve">PROTECTOR GASTRICO/ANTIACIDO </t>
  </si>
  <si>
    <t xml:space="preserve">PROTECTOR GASTRICO </t>
  </si>
  <si>
    <t xml:space="preserve">ANTIHEMORRAGICO </t>
  </si>
  <si>
    <t xml:space="preserve">HIERRO </t>
  </si>
  <si>
    <t xml:space="preserve">HIPERPLASICO </t>
  </si>
  <si>
    <t xml:space="preserve">RELAJANTE MUSCULAR </t>
  </si>
  <si>
    <t xml:space="preserve">ANTIGRIPAL </t>
  </si>
  <si>
    <t xml:space="preserve">SEDANTE </t>
  </si>
  <si>
    <t xml:space="preserve">FARMA AMAZONAS C.A. </t>
  </si>
  <si>
    <t>RIF. G20016355-0</t>
  </si>
  <si>
    <t xml:space="preserve">TOTAL EN $ </t>
  </si>
  <si>
    <t>RESUMEN CANTIDAD DE PRODUCTOS</t>
  </si>
  <si>
    <t>EXISTENCIA</t>
  </si>
  <si>
    <t>AMPOLLAS</t>
  </si>
  <si>
    <t xml:space="preserve">JARABES </t>
  </si>
  <si>
    <t>CREMA</t>
  </si>
  <si>
    <t>GOTAS</t>
  </si>
  <si>
    <t>SUPOSITORIO</t>
  </si>
  <si>
    <t xml:space="preserve">OTROS INSUMOS </t>
  </si>
  <si>
    <t xml:space="preserve">MISCELANEOS </t>
  </si>
  <si>
    <t>INSUMOS MEDICOS</t>
  </si>
  <si>
    <t>TOTAL</t>
  </si>
  <si>
    <t xml:space="preserve">AMPOLLA </t>
  </si>
  <si>
    <t>SUSPENCION</t>
  </si>
  <si>
    <t xml:space="preserve">POLVO PARA SOLUCION ORAL </t>
  </si>
  <si>
    <t xml:space="preserve">SOLUCION ORAL </t>
  </si>
  <si>
    <t xml:space="preserve">CREMAS </t>
  </si>
  <si>
    <t xml:space="preserve">GEL </t>
  </si>
  <si>
    <t xml:space="preserve">CREMA </t>
  </si>
  <si>
    <t xml:space="preserve">MENTOL </t>
  </si>
  <si>
    <t xml:space="preserve">OVULOS </t>
  </si>
  <si>
    <t xml:space="preserve">SUPUSITORIOS </t>
  </si>
  <si>
    <t xml:space="preserve">SUPOSITORIOS </t>
  </si>
  <si>
    <t xml:space="preserve">HORMONAS </t>
  </si>
  <si>
    <t xml:space="preserve">GOTAS </t>
  </si>
  <si>
    <t>ACIDO TRANEXAMICO 100MG/3ML</t>
  </si>
  <si>
    <t>ADRENALINA1MG/ML</t>
  </si>
  <si>
    <t>AMIKACINA100ML/2ML</t>
  </si>
  <si>
    <t xml:space="preserve">AMIODARONA CLOHIDRATO150MG/3ML </t>
  </si>
  <si>
    <t>AMPICILINA +SULBACTAM 15G</t>
  </si>
  <si>
    <t xml:space="preserve">AMPICILINA 1G </t>
  </si>
  <si>
    <t>BENUCOMPLEX VITAMINAS DEL COMPLEJO B12</t>
  </si>
  <si>
    <t>BETAMETASONA 8MG</t>
  </si>
  <si>
    <t>BETAMETASONA4MG/2ML</t>
  </si>
  <si>
    <t>CEFAZOLINA 1G IM/IV AMP</t>
  </si>
  <si>
    <t>CEFTRIAXONA 1G</t>
  </si>
  <si>
    <t xml:space="preserve">CITICOLINA 500MG/2ML </t>
  </si>
  <si>
    <t>CLINDAMICINA 600MG /4ML</t>
  </si>
  <si>
    <t xml:space="preserve">CIPROFLOXACINA 500MG FCO X 100ML </t>
  </si>
  <si>
    <t>DEXAMETASONA 8MG/2ML</t>
  </si>
  <si>
    <t>DICLOFENAC SODICO 75MG/3ML</t>
  </si>
  <si>
    <t>DICLOFENAC POTASICO 75MG/3ML</t>
  </si>
  <si>
    <t>DIAZEPAM 5MG 2ML</t>
  </si>
  <si>
    <t>BIOVIT K (FITONIADONA )10MG/1ML IM / IV</t>
  </si>
  <si>
    <t>VITAMINA K 10MG/1ML</t>
  </si>
  <si>
    <t xml:space="preserve">METAMIZOL 500MG/5ML </t>
  </si>
  <si>
    <t>DIPIRONA SODICA 1G/2ML</t>
  </si>
  <si>
    <t xml:space="preserve">ENOXAPARINA SODICA 40MG/0.4ML AMP </t>
  </si>
  <si>
    <t>FLUCONAZOL 200MG/100ML IV AMP</t>
  </si>
  <si>
    <t xml:space="preserve">FOLIHEM (ACIDO FOLICO) 5MG/1ML </t>
  </si>
  <si>
    <t xml:space="preserve">GENTAMICINA 40MG/3 ML </t>
  </si>
  <si>
    <t xml:space="preserve">GENTAMICINA 80MG/3ML </t>
  </si>
  <si>
    <t>GLUCONATO DE CALCIO10%</t>
  </si>
  <si>
    <t>HIERROPRA HIERRO SACARROSA  100MG 5ML</t>
  </si>
  <si>
    <t xml:space="preserve">DIPIRONA500MG  +HIOSCINA20MG/5ML </t>
  </si>
  <si>
    <t>HIDROCORTISONA 500MG</t>
  </si>
  <si>
    <t>HIDROCORTISONA 100MG</t>
  </si>
  <si>
    <t>KETOPROFENO 50MG/1ML</t>
  </si>
  <si>
    <t xml:space="preserve">KETOROLACO TROMETAMINA 30MG/ML </t>
  </si>
  <si>
    <t>LEVOFLOXACINA 500MG/100ML IV AMP</t>
  </si>
  <si>
    <t>LEVOFLOXACINA500MG/100ML</t>
  </si>
  <si>
    <t xml:space="preserve">LIDOCAINA 2%BP 50ML </t>
  </si>
  <si>
    <t>METRONIDAZOL 500MG/100ML IV AMP</t>
  </si>
  <si>
    <t>METROCLOPRAMIDA500MG/2ML</t>
  </si>
  <si>
    <t>METILPRENICSONA</t>
  </si>
  <si>
    <t>METROTEXATO50MG/2ML</t>
  </si>
  <si>
    <t>ONDASETRON 8MG/4ML</t>
  </si>
  <si>
    <t>OMEPRAZOL 40MG</t>
  </si>
  <si>
    <t>PARACETAMOL100ML IV</t>
  </si>
  <si>
    <t>PENICILINA G1200.000000</t>
  </si>
  <si>
    <t>PENICILINA 2400.000000</t>
  </si>
  <si>
    <t xml:space="preserve">TIOCOLCHICOSIDO 2 MG / ML </t>
  </si>
  <si>
    <t>APIRET  ACETAMINOFEN 180MG/5ML</t>
  </si>
  <si>
    <t>AUMEXICLAV 312.5 MG/5ML</t>
  </si>
  <si>
    <t>ACIDO VALPROICO 250MG/5ML JBE</t>
  </si>
  <si>
    <t>AMOXIVAL AMOXICILINA  750MG/5ML 70 ML</t>
  </si>
  <si>
    <t xml:space="preserve">AZITROMICINA 200MG/5ML USP </t>
  </si>
  <si>
    <t>BROMOPRA BROMEXINA ADULTO 8MG/5ML 120 ML</t>
  </si>
  <si>
    <t>BROMEXINA 4MG/5ML X 120ML JBE PED</t>
  </si>
  <si>
    <t>CETIRIZINA 5MG/5ML X 60ML JBE</t>
  </si>
  <si>
    <t>COMPLEJO B JBE 100 ML</t>
  </si>
  <si>
    <t>CLARITROMICINA 250MG/5ML</t>
  </si>
  <si>
    <t>CLODOXIN METOCLOPRAMIDA 50MG + VIT B6 5ML 120ML</t>
  </si>
  <si>
    <t>CLOP(METOCLOPRAMIDA) 100MG / 120 ML</t>
  </si>
  <si>
    <t>CEFADROXILO 250MG/5ML 100ML</t>
  </si>
  <si>
    <t>CEFALEXINA 250MG / 60 ML</t>
  </si>
  <si>
    <t xml:space="preserve">CITRATO DE POTASIO 10G/100ML </t>
  </si>
  <si>
    <t>DEXTAMIN DESLORATADINA  0,5%/ML 60 ML SU</t>
  </si>
  <si>
    <t>GLUCONATO FERROSO 50MG/15ML 120 ML</t>
  </si>
  <si>
    <t>KATIVIL L-CARNITINA 1G/10ML  120 ML</t>
  </si>
  <si>
    <t>KATIVIL L-CARNITINA 1G/10ML  90 ML</t>
  </si>
  <si>
    <t xml:space="preserve">LOKARIN  SULFATO DE LORATADINA 5 MG / 60MG </t>
  </si>
  <si>
    <t>LORATADINA 1MG/ML 120 ML</t>
  </si>
  <si>
    <t>MEBENDAZOL 100/5ML</t>
  </si>
  <si>
    <t xml:space="preserve">MIOVIT COMPLEJO B 90 ML </t>
  </si>
  <si>
    <t>MIOVIT COMPLEJO B 180 ML</t>
  </si>
  <si>
    <t>MUCOMAX CLORHIDRATO DE AMBROXOL ADULTO 30MG/5ML</t>
  </si>
  <si>
    <t>MUCOMAX CLORHIDRATO DE AMBROXOL PEDI 15MG/5ML</t>
  </si>
  <si>
    <t xml:space="preserve">NITAZOXANIDA </t>
  </si>
  <si>
    <t>NISTATINA 60 ML</t>
  </si>
  <si>
    <t>TEOFILINA 80MG/15ML  100 ML</t>
  </si>
  <si>
    <t>VITAMINAS COMPLEJO B 100 ML</t>
  </si>
  <si>
    <t>ACICLOVIR 5% 15 G</t>
  </si>
  <si>
    <t xml:space="preserve">AVISPA CREMA REPELENTE 60G </t>
  </si>
  <si>
    <t xml:space="preserve">ALL-DOVARI 60G </t>
  </si>
  <si>
    <t>BACITRACINA 500UI X 15G CRM</t>
  </si>
  <si>
    <t>BETAMETASONA 0.1% 20 G</t>
  </si>
  <si>
    <t xml:space="preserve">BRUCEN CON VITAMINA E </t>
  </si>
  <si>
    <t xml:space="preserve">BRUCEN ADULTCARE </t>
  </si>
  <si>
    <t>CLONEDAC FEET 1% 20 G</t>
  </si>
  <si>
    <t xml:space="preserve">CLOTRIMAZOL 10% 1 DIA DE TRATAMIENTO 15G </t>
  </si>
  <si>
    <t xml:space="preserve">CLOTRIMAZOL 1%  50GR + 5APLICADORES </t>
  </si>
  <si>
    <t>DIADEX 50MG CON PANTENOL</t>
  </si>
  <si>
    <t>DENCORUB ICE GEL X 40G</t>
  </si>
  <si>
    <t>DICLOFENACO GEL 1%</t>
  </si>
  <si>
    <t>GENTAMICINA 0,120G</t>
  </si>
  <si>
    <t>IPALAT 1% 20GR</t>
  </si>
  <si>
    <t>OVESTIN 40%</t>
  </si>
  <si>
    <t>PIROXICAM 30G AL 0,05%</t>
  </si>
  <si>
    <t xml:space="preserve">SULFADIAZINA DE PLATA 1% </t>
  </si>
  <si>
    <t xml:space="preserve">VASELINA </t>
  </si>
  <si>
    <t xml:space="preserve">VAPORUB 50G </t>
  </si>
  <si>
    <t>VERALEN 1.16%20G</t>
  </si>
  <si>
    <t>CLOTRIMAZOL100MG X 6OVULOS</t>
  </si>
  <si>
    <t>ACETAMINOFEN 100MG CAJA X 6 SUP.</t>
  </si>
  <si>
    <t>LONAC DICLOFENNAC SODICO 50 MG CAJA X 10 SUP.</t>
  </si>
  <si>
    <t xml:space="preserve">ANCTIVA 21 LEVONOGESTREL 1,5 MG  + ETINILESTRAIDIOL 0,15MG </t>
  </si>
  <si>
    <t xml:space="preserve">GESTASYN 100MG </t>
  </si>
  <si>
    <t xml:space="preserve">GESTASYN 200MG </t>
  </si>
  <si>
    <t xml:space="preserve">LEVONOGESTREL 1,5  MG </t>
  </si>
  <si>
    <t>AIRFEN PED 0,025 % 15 ML</t>
  </si>
  <si>
    <t>BUDENAS BUDESONIDA 1 MG/ML 200 DOSIS</t>
  </si>
  <si>
    <t>BUDENAS BUDESONIDA 1 MG/ML 32 DOSIS</t>
  </si>
  <si>
    <t>CLARASOL COLIRIO 0,12 MG 15 ML</t>
  </si>
  <si>
    <t>COFADOR DORZOLAMIDA 2 % 5ML</t>
  </si>
  <si>
    <t>CLOFEN PEDI 15ML/ML</t>
  </si>
  <si>
    <t>TALERC CETIRIZINA 10MG/ML 15 ML</t>
  </si>
  <si>
    <t>CLORANFENICOL 0,5 % 10 ML</t>
  </si>
  <si>
    <t xml:space="preserve">CIPROFLOXACINA 0,3% </t>
  </si>
  <si>
    <t>FANASAL PEDIATRICO 15 ML</t>
  </si>
  <si>
    <t>FANASAL ADULTO 15 ML</t>
  </si>
  <si>
    <t xml:space="preserve">GOTAS ANTIESTRES </t>
  </si>
  <si>
    <t>LAGRIMAS ARTIFICIALES SODICA 10ML/ 0,5 %</t>
  </si>
  <si>
    <t>OPTI QUA TIMOLOL-DORZOLAMIDMA</t>
  </si>
  <si>
    <t>TOBRAPRADEX 3MG/1ML 5ML</t>
  </si>
  <si>
    <t xml:space="preserve">SALBUTAMOL 100MCG/200 DOSIS </t>
  </si>
  <si>
    <t>VALERIANA ANTI ESTRÉS 30 CM</t>
  </si>
  <si>
    <t>ACETAMINOFEN 100MG 6 SUPOSITORIO</t>
  </si>
  <si>
    <t>LOFNAC-50 (DICLOFENAC SODICA 50MG)</t>
  </si>
  <si>
    <t xml:space="preserve">ACEITE DE ALMENDRAS </t>
  </si>
  <si>
    <t>AZUL DE METILENO 30ML</t>
  </si>
  <si>
    <t>CHAMPU AVISPA</t>
  </si>
  <si>
    <t>ACEITE DE COCO 30ML</t>
  </si>
  <si>
    <t>ENTEROGERMINA 2000UI/5ML</t>
  </si>
  <si>
    <t xml:space="preserve">SUERO PARA REHIDRATACION ORAL </t>
  </si>
  <si>
    <t>DAC - LAX 8,5G</t>
  </si>
  <si>
    <t>FORTISURE KIDS 400GM</t>
  </si>
  <si>
    <t>FORTISURE CAL +D 400MG</t>
  </si>
  <si>
    <t>HIDROXIDO DE ALUMINIO 4% + HIDROXIDO DE MAGNESIO  4% + SIMETICONA 0,4 %</t>
  </si>
  <si>
    <t xml:space="preserve">ACEITE DE RICINO </t>
  </si>
  <si>
    <t>AFEITADORAS  GILLET SOBRE X 2 UND</t>
  </si>
  <si>
    <t>AMY CHAMPU</t>
  </si>
  <si>
    <t>JABON ANTIBACTERIAL LECHE DE COCO</t>
  </si>
  <si>
    <t>CHAMPU ROLDA PLUS</t>
  </si>
  <si>
    <t>CHAMPU CHICCO</t>
  </si>
  <si>
    <t>GILLETE MAX 3 AFEITADORA X 2</t>
  </si>
  <si>
    <t>BANDAS NASALES LIMPIEZA PROFUNDA</t>
  </si>
  <si>
    <t>PRESERVATIVO DUO X 3</t>
  </si>
  <si>
    <t>LUBRIX GEL LUBRICANTE</t>
  </si>
  <si>
    <t>ALLUAYS (TOALLAS SANITARIAS )</t>
  </si>
  <si>
    <t>ALLWAYS  MAX SOF (TOALLAS SANITARIAS)</t>
  </si>
  <si>
    <t>AMY SEC (TOALLAS HUMEDAS) X 72 UND</t>
  </si>
  <si>
    <t>BALSAMO LABIAL 8GR</t>
  </si>
  <si>
    <t xml:space="preserve">BUCOXOL SOLUCION TOPICA </t>
  </si>
  <si>
    <t>CHAMPU ROPACK PLUS FANTASY 380ML</t>
  </si>
  <si>
    <t>CHAMPU PROTEINA SALERM 250CM</t>
  </si>
  <si>
    <t>CHAMPU CAIDA SALERM</t>
  </si>
  <si>
    <t>CHAMPU NUTRIDERM (KERATINA) 240ML</t>
  </si>
  <si>
    <t>CHAMPU NUTRIDERM (ALOE VERA) 240ML</t>
  </si>
  <si>
    <t>CHAMPU TERMO 5FIVE KARITE &amp; QUERATINE</t>
  </si>
  <si>
    <t xml:space="preserve">CLORURO DE MAGNESIO  240ML </t>
  </si>
  <si>
    <t xml:space="preserve">CREST SCOPE (ENJUAGUE BUCAL) 500ML </t>
  </si>
  <si>
    <t>CREMA PARA PEINAR COLAGENO</t>
  </si>
  <si>
    <t xml:space="preserve">DUO RETARDANTE </t>
  </si>
  <si>
    <t xml:space="preserve">DUO SABORES </t>
  </si>
  <si>
    <t xml:space="preserve">DUO G- SENSATION </t>
  </si>
  <si>
    <t xml:space="preserve">DUCHA VAGINAL GINACOL </t>
  </si>
  <si>
    <t>ENTEROGERMINA  5ML</t>
  </si>
  <si>
    <t xml:space="preserve"> HEAD SHOULDER  LIMPIEZA RENOVADORA</t>
  </si>
  <si>
    <t>MACH 3 GILLET X 2 CARTUCHOS</t>
  </si>
  <si>
    <t>MINOXIDIL 60ML (CRECIMIENTO CABELLO)</t>
  </si>
  <si>
    <t xml:space="preserve">NUTRIBELA 15GR TTO  REPOLARIZACION </t>
  </si>
  <si>
    <t>NUTRIBELA 15GR TTO  CAUTERIZACION</t>
  </si>
  <si>
    <t>PERT SHAMPOO REPARACION PROFUNDA 400ML</t>
  </si>
  <si>
    <t>PERT SHAMPOO FUERZA Y VITALIDAD 400ML</t>
  </si>
  <si>
    <t>PH BALANCE LAVANDA  ANTITRANSPIRANTE SECRET</t>
  </si>
  <si>
    <t xml:space="preserve">   ANTITRANSPIRANTE SECRET  POWDER PROTECT</t>
  </si>
  <si>
    <t>SECUREZZA CONFORT ADULTO T/ L X 6 UND</t>
  </si>
  <si>
    <t xml:space="preserve">DIGI GEL FRAGANCIA MASCULINA 150G  </t>
  </si>
  <si>
    <t xml:space="preserve">GEL FIJADOR ESTRAXTOS BOTANICOS 120G </t>
  </si>
  <si>
    <t xml:space="preserve">PROTECTORES DE INCONTINENCIA URINARIA </t>
  </si>
  <si>
    <t xml:space="preserve">PRESERVATIVOS </t>
  </si>
  <si>
    <t xml:space="preserve">GEL ANTI BACTERIAL </t>
  </si>
  <si>
    <t xml:space="preserve">PAÑAL DE SECHABLES SIEMPRE SECO </t>
  </si>
  <si>
    <t>SECUREZZA CONFORT ADULTO T/ M X 6 UND</t>
  </si>
  <si>
    <t>ALCOHOL ISOPROPILICO 70 % 120 ML</t>
  </si>
  <si>
    <t>ALCOHOL ISOPROPILICO 70 % 100 ML</t>
  </si>
  <si>
    <t>ALCOHOL 70 % 500ML</t>
  </si>
  <si>
    <t>ALCOHOL ABSOLUTO 240CM3</t>
  </si>
  <si>
    <t>ALGODÓN EN MOTAS 100UNDS</t>
  </si>
  <si>
    <t>ALGODÓN EN MOTAS 50UNDS</t>
  </si>
  <si>
    <t>ADHESIVO MICROPORE (1,25 CM X 9,1M )</t>
  </si>
  <si>
    <t>ADHESIVO MICROPORE (5 CM X 9.1 M )</t>
  </si>
  <si>
    <t>GUANTES PARA CIRUGIA 7.5</t>
  </si>
  <si>
    <t>GUANTES DE NITRILO  M</t>
  </si>
  <si>
    <t>ITACORT AQ 55 MCG (10,8M)</t>
  </si>
  <si>
    <t xml:space="preserve">JERINGAS DE INSULINA 1ML </t>
  </si>
  <si>
    <t>JERINGAS 3 ML</t>
  </si>
  <si>
    <t>JERINGA 5 ML</t>
  </si>
  <si>
    <t>JERINGA 10 ML</t>
  </si>
  <si>
    <t>JERINGAS 20 ML</t>
  </si>
  <si>
    <t>JELCO N18</t>
  </si>
  <si>
    <t>JELCO N20</t>
  </si>
  <si>
    <t>JELCO N22</t>
  </si>
  <si>
    <t>JELCO N24</t>
  </si>
  <si>
    <t>KIT NEBULISACION ADULTO</t>
  </si>
  <si>
    <t>KIT NEBULISACION PEDIATRICO</t>
  </si>
  <si>
    <t>RINGER LACTATO 500 ML</t>
  </si>
  <si>
    <t>MACROGOTERO 20 GOTAS</t>
  </si>
  <si>
    <t>MACROGOTERO 1Y</t>
  </si>
  <si>
    <t>GASAS 3X3</t>
  </si>
  <si>
    <t>RECOLECTORES DE ORINA</t>
  </si>
  <si>
    <t>RECOLECTORES DE HECES</t>
  </si>
  <si>
    <t>PERIDONT (GLUCONATO DE CLORHEXIDINA 0,12% 350ML</t>
  </si>
  <si>
    <t>YODO SEPTIC 10% 120 ML</t>
  </si>
  <si>
    <t xml:space="preserve">SCALP #21 </t>
  </si>
  <si>
    <t>SCALP #23</t>
  </si>
  <si>
    <t>SCALP #25</t>
  </si>
  <si>
    <t>VENDAS 1.5MX 20 CM</t>
  </si>
  <si>
    <t xml:space="preserve">RIFOTRAT SPRAY </t>
  </si>
  <si>
    <t>CLONAZEPAM 2 MG  (CLONZEP)</t>
  </si>
  <si>
    <t>ALPRAZOLAM 1MG</t>
  </si>
  <si>
    <t>BROMAZEPAM 3MG</t>
  </si>
  <si>
    <t xml:space="preserve">CLONAZEPAM 2 MG  </t>
  </si>
  <si>
    <t>BIOSANO</t>
  </si>
  <si>
    <t>D.P.T</t>
  </si>
  <si>
    <t>BALAXI</t>
  </si>
  <si>
    <t>BIOGLAS</t>
  </si>
  <si>
    <t>FARMIONNI</t>
  </si>
  <si>
    <t>EL MORRO</t>
  </si>
  <si>
    <t>BLASKOV</t>
  </si>
  <si>
    <t xml:space="preserve">BIOGLAS </t>
  </si>
  <si>
    <t>PHARMA</t>
  </si>
  <si>
    <t>EXIR</t>
  </si>
  <si>
    <t xml:space="preserve">BIOSANO </t>
  </si>
  <si>
    <t>VENEQUIMEX</t>
  </si>
  <si>
    <t>DISTRILAD</t>
  </si>
  <si>
    <t>ALFA</t>
  </si>
  <si>
    <t>CARPAUL</t>
  </si>
  <si>
    <t>BLAU</t>
  </si>
  <si>
    <t>P X</t>
  </si>
  <si>
    <t>P M</t>
  </si>
  <si>
    <t xml:space="preserve">EL MORRO </t>
  </si>
  <si>
    <t>DPT</t>
  </si>
  <si>
    <t>OFTALMI</t>
  </si>
  <si>
    <t>RX</t>
  </si>
  <si>
    <t>VALMORCA</t>
  </si>
  <si>
    <t>QUIM-FAR</t>
  </si>
  <si>
    <t>PLUS ANDEX</t>
  </si>
  <si>
    <t>MEMPHIS</t>
  </si>
  <si>
    <t>RECETTE MARK</t>
  </si>
  <si>
    <t>BIO QUIMICA</t>
  </si>
  <si>
    <t>KIPHARM</t>
  </si>
  <si>
    <t>UNILINK</t>
  </si>
  <si>
    <t xml:space="preserve">INTERCOS </t>
  </si>
  <si>
    <t>ETIFAR</t>
  </si>
  <si>
    <t>DACC 55</t>
  </si>
  <si>
    <t xml:space="preserve">BRUPHARM </t>
  </si>
  <si>
    <t xml:space="preserve">KIMICEG </t>
  </si>
  <si>
    <t xml:space="preserve">FARMIONI </t>
  </si>
  <si>
    <t>POLINAC</t>
  </si>
  <si>
    <t xml:space="preserve">PONCE&amp;BENZO </t>
  </si>
  <si>
    <t>QUALITYMED</t>
  </si>
  <si>
    <t xml:space="preserve">VICK </t>
  </si>
  <si>
    <t>TIARES</t>
  </si>
  <si>
    <t xml:space="preserve">KMPLUS </t>
  </si>
  <si>
    <t xml:space="preserve">BLISS </t>
  </si>
  <si>
    <t xml:space="preserve">BCN MEDICAL </t>
  </si>
  <si>
    <t xml:space="preserve">SYNOKEN </t>
  </si>
  <si>
    <t>DOLIDER</t>
  </si>
  <si>
    <t>ESTERIL</t>
  </si>
  <si>
    <t>RECCETTE MARK</t>
  </si>
  <si>
    <t>KMPLUS</t>
  </si>
  <si>
    <t>BLISS</t>
  </si>
  <si>
    <t xml:space="preserve">LYA </t>
  </si>
  <si>
    <t>INTERCOS</t>
  </si>
  <si>
    <t xml:space="preserve">SANOFI </t>
  </si>
  <si>
    <t>WILCAST</t>
  </si>
  <si>
    <t>GILLETE</t>
  </si>
  <si>
    <t>PHARSANA</t>
  </si>
  <si>
    <t>DIAL</t>
  </si>
  <si>
    <t>ROLDA</t>
  </si>
  <si>
    <t>P G</t>
  </si>
  <si>
    <t>BACC</t>
  </si>
  <si>
    <t>DUO</t>
  </si>
  <si>
    <t>SULCAGEL</t>
  </si>
  <si>
    <t xml:space="preserve">PHARMASANA </t>
  </si>
  <si>
    <t xml:space="preserve">NEVADA </t>
  </si>
  <si>
    <t>P/&amp;</t>
  </si>
  <si>
    <t xml:space="preserve">CREST </t>
  </si>
  <si>
    <t xml:space="preserve">THERMO </t>
  </si>
  <si>
    <t xml:space="preserve">OFTALMI </t>
  </si>
  <si>
    <t xml:space="preserve">SANFER </t>
  </si>
  <si>
    <t xml:space="preserve">P&amp;G </t>
  </si>
  <si>
    <t xml:space="preserve">GILLETE </t>
  </si>
  <si>
    <t xml:space="preserve">PERT </t>
  </si>
  <si>
    <t xml:space="preserve">SECRET </t>
  </si>
  <si>
    <t xml:space="preserve">ROLDA </t>
  </si>
  <si>
    <t xml:space="preserve">N/T </t>
  </si>
  <si>
    <t xml:space="preserve">XTREM </t>
  </si>
  <si>
    <t xml:space="preserve">DIOXENG </t>
  </si>
  <si>
    <t xml:space="preserve">PHARMASANAVE </t>
  </si>
  <si>
    <t xml:space="preserve">UNIPHARMA </t>
  </si>
  <si>
    <t>DERMO PROTECTORA</t>
  </si>
  <si>
    <t xml:space="preserve">EL GUARDIAN </t>
  </si>
  <si>
    <t>ALVE</t>
  </si>
  <si>
    <t>3M</t>
  </si>
  <si>
    <t>SOFT</t>
  </si>
  <si>
    <t>MADAID</t>
  </si>
  <si>
    <t>ALPINE</t>
  </si>
  <si>
    <t>MEDAID</t>
  </si>
  <si>
    <t>DINAMICS</t>
  </si>
  <si>
    <t>VENSALUD</t>
  </si>
  <si>
    <t>GDG</t>
  </si>
  <si>
    <t>ECOMED</t>
  </si>
  <si>
    <t>SAFELET</t>
  </si>
  <si>
    <t>MC MEDICAL</t>
  </si>
  <si>
    <t>JL PHARMA</t>
  </si>
  <si>
    <t>LASER</t>
  </si>
  <si>
    <t>GAESCA</t>
  </si>
  <si>
    <t>DEXX</t>
  </si>
  <si>
    <t>YODINE</t>
  </si>
  <si>
    <t>INSUMEDICAL</t>
  </si>
  <si>
    <t>GAVETITEX</t>
  </si>
  <si>
    <t>NATULAB</t>
  </si>
  <si>
    <t>ATHENA</t>
  </si>
  <si>
    <t xml:space="preserve">CARDIO ESTIMULANTE </t>
  </si>
  <si>
    <t>BRONCODILATADOR</t>
  </si>
  <si>
    <t xml:space="preserve">ANTIARITMICO </t>
  </si>
  <si>
    <t xml:space="preserve">OXIGENANTE </t>
  </si>
  <si>
    <t xml:space="preserve">ANTICOAGULANTE </t>
  </si>
  <si>
    <t xml:space="preserve">ANTIPIRETICO </t>
  </si>
  <si>
    <t xml:space="preserve">VITAMINA </t>
  </si>
  <si>
    <t xml:space="preserve">HIPOCALCEMICO </t>
  </si>
  <si>
    <t xml:space="preserve">ESTEROIDE </t>
  </si>
  <si>
    <t>ANALGESICO</t>
  </si>
  <si>
    <t xml:space="preserve">ANESTESICO </t>
  </si>
  <si>
    <t>MUCOLITICO</t>
  </si>
  <si>
    <t>ESPECTORANTE</t>
  </si>
  <si>
    <t>ANTITUSIVO</t>
  </si>
  <si>
    <t xml:space="preserve">REPELENTE </t>
  </si>
  <si>
    <t xml:space="preserve">CICATRIZANTE </t>
  </si>
  <si>
    <t xml:space="preserve">DERMATOLOGICA </t>
  </si>
  <si>
    <t xml:space="preserve">ANTIPAÑALITIS </t>
  </si>
  <si>
    <t xml:space="preserve">QUEMADURAS </t>
  </si>
  <si>
    <t xml:space="preserve">HIDRATANTE </t>
  </si>
  <si>
    <t>GEL</t>
  </si>
  <si>
    <t xml:space="preserve">ROLLON </t>
  </si>
  <si>
    <t xml:space="preserve">ANTIMICOTICOS </t>
  </si>
  <si>
    <t xml:space="preserve">ANTICONSETIVO </t>
  </si>
  <si>
    <t xml:space="preserve">PROGESTERONA </t>
  </si>
  <si>
    <t xml:space="preserve">ANTICOCEPTIVO </t>
  </si>
  <si>
    <t xml:space="preserve">DESCONGESTIONANTA </t>
  </si>
  <si>
    <t xml:space="preserve">COLIRIO </t>
  </si>
  <si>
    <t xml:space="preserve">DESCONGESTTIONANTE </t>
  </si>
  <si>
    <t xml:space="preserve">SEDANTET </t>
  </si>
  <si>
    <t xml:space="preserve">ESTEROIDE/ANTIBIOTICOM </t>
  </si>
  <si>
    <t xml:space="preserve">BROCODILATADOR </t>
  </si>
  <si>
    <t>HIDRATANTE</t>
  </si>
  <si>
    <t xml:space="preserve">N/A </t>
  </si>
  <si>
    <t xml:space="preserve">SUSPENSION ORAL </t>
  </si>
  <si>
    <t>N/A</t>
  </si>
  <si>
    <t>ANTIACIDO</t>
  </si>
  <si>
    <t>CRECIMIENTO VELLO</t>
  </si>
  <si>
    <t>ANTISEPTICO</t>
  </si>
  <si>
    <t>USO TOCADOR</t>
  </si>
  <si>
    <t>CAJA X 30</t>
  </si>
  <si>
    <t>CAJA X 31</t>
  </si>
  <si>
    <t>CAJA X 32</t>
  </si>
  <si>
    <t>CAJA X 33</t>
  </si>
  <si>
    <t>01/112023</t>
  </si>
  <si>
    <t>01/07/026</t>
  </si>
  <si>
    <t>TOTAL2</t>
  </si>
  <si>
    <t>TOTAL3</t>
  </si>
  <si>
    <t>TOTAL4</t>
  </si>
  <si>
    <t>TOTAL5</t>
  </si>
  <si>
    <t>INVETARIO INICIAL</t>
  </si>
  <si>
    <t xml:space="preserve">BELEZZA-21(LEVONOSGESTREL 0,15MG+ETHINYLESTRADIOL 0,03MG X21 TAB </t>
  </si>
  <si>
    <t>OQPHARMA</t>
  </si>
  <si>
    <t>ANTICONCEPTIVO</t>
  </si>
  <si>
    <t>LIFE SCIENCES</t>
  </si>
  <si>
    <t xml:space="preserve">LEVOTIROXINA SODICA 100MCG X10 TAB </t>
  </si>
  <si>
    <t>OMEPRAZOL 40MG 10X10 TAB</t>
  </si>
  <si>
    <t>BRIXMEDC</t>
  </si>
  <si>
    <t>PROTGASTRICO</t>
  </si>
  <si>
    <t>VITABONE VITANA A,E,C MABI NE</t>
  </si>
  <si>
    <t>MABI NE</t>
  </si>
  <si>
    <t>BRIXMEDIC</t>
  </si>
  <si>
    <t>ITRACORT 5MGG SUSP SPRAY INTRANASAL</t>
  </si>
  <si>
    <t xml:space="preserve">DIOXOGEN ANTIBACTERIAL </t>
  </si>
  <si>
    <t>DIOXOGEN</t>
  </si>
  <si>
    <t>JABON DE BAÑO REXONA 120G</t>
  </si>
  <si>
    <t>REXONA</t>
  </si>
  <si>
    <t>CHAMPU PARA BEBE AMY</t>
  </si>
  <si>
    <t>SHAMPOO MANZANILLA X200CC</t>
  </si>
  <si>
    <t>CHICCO</t>
  </si>
  <si>
    <t>TALCO CON ALMISON DE MAIZ</t>
  </si>
  <si>
    <t>SHAMPOO ORIGINAL X200C</t>
  </si>
  <si>
    <t>JABON DE BAÑO PROTEX 110G</t>
  </si>
  <si>
    <t xml:space="preserve">COLGANTE </t>
  </si>
  <si>
    <t>DESODORANTE NIVEA DAMA</t>
  </si>
  <si>
    <t>NIVEA</t>
  </si>
  <si>
    <t>ALIVE</t>
  </si>
  <si>
    <t>SHAMPOO CABELLO GRASO</t>
  </si>
  <si>
    <t>LOCION CORPORAL COCO TROPIAL</t>
  </si>
  <si>
    <t xml:space="preserve">LOCION CORPORAL FLOR DE LA PASION </t>
  </si>
  <si>
    <t xml:space="preserve">COLONIA </t>
  </si>
  <si>
    <t xml:space="preserve">TOALLAS SANITARIAS FRIENDS MALLA REGULAR CON ALA </t>
  </si>
  <si>
    <t>PHARMASANA</t>
  </si>
  <si>
    <t>TOALLAS SANITARIAS ULTRA INVISIBLE PAQUTE</t>
  </si>
  <si>
    <t>NOSOTRAS</t>
  </si>
  <si>
    <t>TOALLAS DIARIA PAQUTE 40 UNIDADES</t>
  </si>
  <si>
    <t>FRIENDS</t>
  </si>
  <si>
    <t>CHAMPU PIKOF</t>
  </si>
  <si>
    <t>PIKOF</t>
  </si>
  <si>
    <t>TOALLAS HUMEDAS</t>
  </si>
  <si>
    <t>LOCION REPELENTE DE INSECTOS</t>
  </si>
  <si>
    <t>CREMA DENTAL TRIPLE ACCION 75ML UNIDAD</t>
  </si>
  <si>
    <t>VAPORUB 20G ROLO</t>
  </si>
  <si>
    <t xml:space="preserve">VAPORUB 12G </t>
  </si>
  <si>
    <t>USQUARE</t>
  </si>
  <si>
    <t>FUROSEMIDA 20MG/2ML IM/IV</t>
  </si>
  <si>
    <t>LIDOCAINA 2%(ADRENALINA)</t>
  </si>
  <si>
    <t>VITAMINA C 500MG/5ML IM/IV</t>
  </si>
  <si>
    <t>VITAMINA</t>
  </si>
  <si>
    <t>AZITROMICINA 500MG X3 TAB</t>
  </si>
  <si>
    <t>CIPROFLOXACINA 500MG X10 TAB</t>
  </si>
  <si>
    <t>FLUCONAZOL 150MG CAP</t>
  </si>
  <si>
    <t>AMOCIXILINA/ACIDO CLAVULANICO 600MG/42.9MG 5ML-60ML</t>
  </si>
  <si>
    <t>CEFIXIMA 100MG/5MG- 60ML USO PEDIATRICO</t>
  </si>
  <si>
    <t>NISTATINA 100000UI SUSP 30ML</t>
  </si>
  <si>
    <t>SALES REHIDRATACION ORAL SOBRE DE 20.5G X 50</t>
  </si>
  <si>
    <t>CREMA TRIPLT (CLOTR+GENTAM+BETAME 20G</t>
  </si>
  <si>
    <t xml:space="preserve">AHESIVO TUBOX 5 ROLLOS </t>
  </si>
  <si>
    <t xml:space="preserve">GUANTES GUIRURGICOS 6,5 </t>
  </si>
  <si>
    <t>SUTURA NYLON 3,0</t>
  </si>
  <si>
    <t>ACETAMINOFEN 10%X 15ML</t>
  </si>
  <si>
    <t>JARABE DE CITRATO DE POTASIO AL 10%X 120ML</t>
  </si>
  <si>
    <t>RECETTEMARK</t>
  </si>
  <si>
    <t>METRONIDAZOL BENZOL 125MG/5ML X120ML</t>
  </si>
  <si>
    <t>MUCOMAX 15MG/5ML PEDIATRICO</t>
  </si>
  <si>
    <t>MUCOMAX 30MG/5ML ADULTO</t>
  </si>
  <si>
    <t xml:space="preserve"> </t>
  </si>
  <si>
    <t>N°</t>
  </si>
  <si>
    <t>UNIDAD DE MEDIDA</t>
  </si>
  <si>
    <t>FARMA-AMAZONAS SEDE</t>
  </si>
  <si>
    <t>SUCURSA ALTO PARIMA</t>
  </si>
  <si>
    <t>DISTRITO MOTOR "BAUXILUM"</t>
  </si>
  <si>
    <t>TOTAL $</t>
  </si>
  <si>
    <t>SUCURSA ATABAPO</t>
  </si>
  <si>
    <t>SUCURSA AUTANA</t>
  </si>
  <si>
    <t>FECHA</t>
  </si>
  <si>
    <t>INICIO</t>
  </si>
  <si>
    <t>HUGGIES</t>
  </si>
  <si>
    <t xml:space="preserve">ATORVASTATINA 20MG 10 X 10 TAB </t>
  </si>
  <si>
    <t xml:space="preserve">MIOVIT VITAMINAS DEL COMPLEJO B CAJA X  3 AMPOLLAS </t>
  </si>
  <si>
    <t xml:space="preserve">JARABE </t>
  </si>
  <si>
    <t>SUPOSITORIOS</t>
  </si>
  <si>
    <t>ALMACEN DE FARMA-AMAZONAS</t>
  </si>
  <si>
    <t>ENTRADAS</t>
  </si>
  <si>
    <t>SALIDAS</t>
  </si>
  <si>
    <t>P.U $</t>
  </si>
  <si>
    <t>3ACETAMINOFEN 750MG X 10 COMP</t>
  </si>
  <si>
    <t xml:space="preserve">PX </t>
  </si>
  <si>
    <t xml:space="preserve"> CARVEDILOL 12.5MG CAJ X 20 TAB </t>
  </si>
  <si>
    <t xml:space="preserve">KAMPLUS </t>
  </si>
  <si>
    <t>ARTEMEDICAL</t>
  </si>
  <si>
    <t>ENALAPRIL MALEATO USP  20MG X 10 TAB</t>
  </si>
  <si>
    <t xml:space="preserve">LEVOTIROXINA SODICA 50MCG X10 TAB </t>
  </si>
  <si>
    <t xml:space="preserve">LEXIWELL-500 CEFALEXINA 500 MG 10X10 CAPS </t>
  </si>
  <si>
    <t>METFORMINA   500MG 10 X 10 TAB</t>
  </si>
  <si>
    <t xml:space="preserve">HOME BIOCIENCIE </t>
  </si>
  <si>
    <t xml:space="preserve">PARACETAMOL 500MG  10X10 TAB </t>
  </si>
  <si>
    <t>ZINC 220MG 10X10  TAB</t>
  </si>
  <si>
    <t xml:space="preserve">METRIT </t>
  </si>
  <si>
    <t>AMOXICILINA  SUSP. 250MG / 5 ML 100ML</t>
  </si>
  <si>
    <t>AMOXICILINA  SUSP. 250MG / 5 ML 60ML</t>
  </si>
  <si>
    <t xml:space="preserve">BROMEXINA 8MG/5ML  </t>
  </si>
  <si>
    <t>CLAVUTRIM(AMOXICILINA) 250MG</t>
  </si>
  <si>
    <t>AMINOFILINA 25MG/10ML</t>
  </si>
  <si>
    <t xml:space="preserve">MIOVIT VITAMINAS DEL COMPLEJO B CAJA X  1 AMPOLLAS </t>
  </si>
  <si>
    <t>9/20223</t>
  </si>
  <si>
    <t>KIMBERLY-CLARK</t>
  </si>
  <si>
    <t>HUGGIES ACTIVE SECRE GX16</t>
  </si>
  <si>
    <t xml:space="preserve">SECUREZZA POST PARTOS  PREMIUM 10UNID </t>
  </si>
  <si>
    <t>SECUREZZA POST PARTOS  10UNID TALLA U</t>
  </si>
  <si>
    <t xml:space="preserve">(PTOTECTORES DIARIOS) TELA SUAVE </t>
  </si>
  <si>
    <t>ALCOHOL ISOPROPILICO 70 % 100 ML SPRY</t>
  </si>
  <si>
    <t>YODUNI AL 100% 120ML</t>
  </si>
  <si>
    <t>GUANTES TALLA S 100UNIDADES</t>
  </si>
  <si>
    <t>SMITNS-MEDICAL</t>
  </si>
  <si>
    <t>DYNAMICS</t>
  </si>
  <si>
    <t>CHICCO 60 UNIDAD COTONCITOS X 60</t>
  </si>
  <si>
    <t>REXONA ANTIBACTERIA 3X20G</t>
  </si>
  <si>
    <t>JELCO N19</t>
  </si>
  <si>
    <t>NIPRO MEDICAL</t>
  </si>
  <si>
    <t>OBTURADOR AMARILLO</t>
  </si>
  <si>
    <t>SCALP #21 G</t>
  </si>
  <si>
    <t>JELCO N21</t>
  </si>
  <si>
    <t>SCALP #24</t>
  </si>
  <si>
    <t>JELCO N23</t>
  </si>
  <si>
    <t>VENDAS 15MX15CM</t>
  </si>
  <si>
    <t>VENDAS 10 CM</t>
  </si>
  <si>
    <t>GLOVZCO</t>
  </si>
  <si>
    <t>ACETAMINOFEN 300MG CAJA X 6 SUP.</t>
  </si>
  <si>
    <t xml:space="preserve">MEDICAMENTO </t>
  </si>
  <si>
    <t xml:space="preserve">PRESENTACION </t>
  </si>
  <si>
    <t xml:space="preserve">TOTAL GENERAL </t>
  </si>
  <si>
    <t>MEDICAMENTOS GENERAL</t>
  </si>
  <si>
    <t xml:space="preserve">GENTAMICINA 40 MG </t>
  </si>
  <si>
    <t xml:space="preserve">GENTAMICINA 80 MG </t>
  </si>
  <si>
    <t xml:space="preserve">NINAVIR REMDESIVIR  100MG </t>
  </si>
  <si>
    <t xml:space="preserve">INCEPTA </t>
  </si>
  <si>
    <t>DALPAS 10 MG (CLORH. DE BUSPIRONA CAJA X 30</t>
  </si>
  <si>
    <t>DAC-LAX 8,5 GR POLVO PARA SOLUCION ORAL 120 G</t>
  </si>
  <si>
    <t>COOPER</t>
  </si>
  <si>
    <t>BIOTECH</t>
  </si>
  <si>
    <t>MARS</t>
  </si>
  <si>
    <t>TARRO</t>
  </si>
  <si>
    <t>MERIT</t>
  </si>
  <si>
    <t xml:space="preserve">RELACION DE MEDICAMENTOS VENCIDOS </t>
  </si>
  <si>
    <t xml:space="preserve">LOPERAMIDA 2 MG X 6 TAB </t>
  </si>
  <si>
    <t xml:space="preserve">DEXAMETASONA 8MG / ML </t>
  </si>
  <si>
    <t xml:space="preserve">MELAX LAXANTE NATURAL </t>
  </si>
  <si>
    <t xml:space="preserve">FRASCO </t>
  </si>
  <si>
    <t xml:space="preserve">GENTAMICINA 40MG </t>
  </si>
  <si>
    <t>ANGELUS</t>
  </si>
  <si>
    <t xml:space="preserve">DIPIRONA 1G /2ML </t>
  </si>
  <si>
    <t xml:space="preserve">LA SANTE </t>
  </si>
  <si>
    <t xml:space="preserve">AMPOLLAS </t>
  </si>
  <si>
    <t xml:space="preserve">TEHRAN </t>
  </si>
  <si>
    <t>DESODORANTE NIVEA CABALLERO</t>
  </si>
  <si>
    <t xml:space="preserve">AMINOFILINA 25MG/10ML </t>
  </si>
  <si>
    <t xml:space="preserve">DESINCORPORADO POR CAMBIO DE COMPOSICION QUIMICA </t>
  </si>
  <si>
    <t xml:space="preserve">LEVOTIROXINA SODICA 50MCG CAJA X 10 TAB </t>
  </si>
  <si>
    <t>EXEMESTANE 25MG CAJA X 50 TAB</t>
  </si>
  <si>
    <t>METFORMINACLORHIDRATO  800MG X 10 TAB</t>
  </si>
  <si>
    <t xml:space="preserve">PARACETAMOL 750MG  10X10 TAB </t>
  </si>
  <si>
    <t>ALTEFAR</t>
  </si>
  <si>
    <t>GLOBALMEDIC</t>
  </si>
  <si>
    <t>JABON DE AVENA</t>
  </si>
  <si>
    <t>JABON BAMBO</t>
  </si>
  <si>
    <t>DESTINO</t>
  </si>
  <si>
    <t xml:space="preserve">CLARITROMICINA 500MG CAJA X10 </t>
  </si>
  <si>
    <t>ACIDO FOLICO 10MG CAJA X 10 TAB</t>
  </si>
  <si>
    <t>JL FARMA</t>
  </si>
  <si>
    <t>FUROSEMIDA BP  40MG 10  X 10 TAB</t>
  </si>
  <si>
    <t>GLIMEPIRIDA 2MG CAJA X 30 TAB</t>
  </si>
  <si>
    <t>IBUPROFENO 400MG 10 X 10TAB</t>
  </si>
  <si>
    <t>LEVOFLOXACINA  750MG 10  X 10 TAB</t>
  </si>
  <si>
    <t>LOSARTAN POTASICO 50MG 10 X10 TAB</t>
  </si>
  <si>
    <t>METOTREXATO 2,5MG CAJA X 10 TAB</t>
  </si>
  <si>
    <t>OMEPRAZOL 20MG  10X10 CAP</t>
  </si>
  <si>
    <t>TOTAL SALIDAS</t>
  </si>
  <si>
    <t>ALOPURINOL 300MG X 30 TAB</t>
  </si>
  <si>
    <t>PARMA GEN</t>
  </si>
  <si>
    <t>N° DE LOTE</t>
  </si>
  <si>
    <t xml:space="preserve">N° DE LOTE </t>
  </si>
  <si>
    <t>AGUA OXIGENADA 240CC</t>
  </si>
  <si>
    <t>ALNA</t>
  </si>
  <si>
    <t>ACETAMINOFE 150MG/ML SABOR CEREZA X120</t>
  </si>
  <si>
    <t xml:space="preserve">ALGODÓN HIDROFILO 25G </t>
  </si>
  <si>
    <t>ALGOBAP</t>
  </si>
  <si>
    <t xml:space="preserve">BATAS PARA CIRUJANO ESTERIL 45GR </t>
  </si>
  <si>
    <t>ALTAMEDIC</t>
  </si>
  <si>
    <t xml:space="preserve">BOLSA RECOLECTORA DE ORINE 2000ML </t>
  </si>
  <si>
    <t>JHC</t>
  </si>
  <si>
    <t>CENTRO DE CAMA, PAQUETE X 6UNI</t>
  </si>
  <si>
    <t>INDUSTRIES</t>
  </si>
  <si>
    <t>CEPILLO QUIRUGICOS IODO 7.5%</t>
  </si>
  <si>
    <t>BIOSCRUB</t>
  </si>
  <si>
    <t>COMPRESAS DE GASAS ESTERIL 3X3 CAJA X 25 SOBRE X 2UNID</t>
  </si>
  <si>
    <t>GROSSMED</t>
  </si>
  <si>
    <t>COMPRESAS DE LAPAROTOMIA ESTERILES PAQUETE DE 5UNID</t>
  </si>
  <si>
    <t xml:space="preserve">CUBREBOTAS DESCARTABLES 25G </t>
  </si>
  <si>
    <t xml:space="preserve">GEL PARA ULTRASONIDO 250ML </t>
  </si>
  <si>
    <t>BIOGEL</t>
  </si>
  <si>
    <t xml:space="preserve">GUANTES DE NITRILO PARA EXAMENES TALLA L </t>
  </si>
  <si>
    <t>GUANTES DE NITRILO PARA EXAMENES TALLA S</t>
  </si>
  <si>
    <t>GUANTES QUIRURGICOS ESTRILES TALLA 6,5</t>
  </si>
  <si>
    <t>VALEMEDID</t>
  </si>
  <si>
    <t>GUANTES QUIRURGICOS ESTRILES TALLA 7</t>
  </si>
  <si>
    <t>GUANTES QUIRURGICOS ESTRILES TALLA 7,5</t>
  </si>
  <si>
    <t>SMART</t>
  </si>
  <si>
    <t>GUANTES QUIRURGICOS ESTRILES TALLA 8</t>
  </si>
  <si>
    <t xml:space="preserve">HOJILLAS DE BISTURI N°10 </t>
  </si>
  <si>
    <t>DIPHOCARE</t>
  </si>
  <si>
    <t>HOJILLAS DE BISTURI N°15</t>
  </si>
  <si>
    <t>HOJILLAS DE BISTURI N°11</t>
  </si>
  <si>
    <t>HOJILLAS DE BISTURI N°20</t>
  </si>
  <si>
    <t>JERINGAS 3ML CON ROSCA</t>
  </si>
  <si>
    <t>JERINGAS 20ML CON ROSCA</t>
  </si>
  <si>
    <t>JERINGAS 5ML CON ROSCA</t>
  </si>
  <si>
    <t>KIT DE LAPAROTOMIA II 40GR</t>
  </si>
  <si>
    <t>KIT DE PACIENTE</t>
  </si>
  <si>
    <t>DESCART INDUTRIES</t>
  </si>
  <si>
    <t>MACROGOTERO ESTERIL EN Y 20 GOTAS</t>
  </si>
  <si>
    <t>MASCARILLAS QUIRURGICAS COLOR NEGRO</t>
  </si>
  <si>
    <t>MASCARILLAS QUIRURGICAS COLOR AZUL</t>
  </si>
  <si>
    <t>PINZA (CLAMP) UMBILICAL</t>
  </si>
  <si>
    <t>HMD</t>
  </si>
  <si>
    <t xml:space="preserve">RECOCTORES DE ORINAS </t>
  </si>
  <si>
    <t>SCALP #19</t>
  </si>
  <si>
    <t>VALEMEDIC</t>
  </si>
  <si>
    <t xml:space="preserve">SONDA FOLEY LATEX 2 VIA 16FR </t>
  </si>
  <si>
    <t>SUTURA CROMICO 0-70CM AGUJA 1/2  CIRCULO PUNTA CONICA 35MM</t>
  </si>
  <si>
    <t xml:space="preserve">VENDA ELASTICA 10CM X 4M </t>
  </si>
  <si>
    <t xml:space="preserve">VENDA ELASTICA 20CM X 4M </t>
  </si>
  <si>
    <t>ALCOHOL AL 70%120CC</t>
  </si>
  <si>
    <t xml:space="preserve">ACETAMINOFE 500MG 10 X 10 </t>
  </si>
  <si>
    <t>ALCOHOL ANTISEPTICO 250</t>
  </si>
  <si>
    <t>PINTOS PHARMA</t>
  </si>
  <si>
    <t>CHAMPU AVISPA 60ML</t>
  </si>
  <si>
    <t xml:space="preserve">AVISPA CREMA REPELENTE 100G </t>
  </si>
  <si>
    <t>CALAMINOL FRESH 90ML</t>
  </si>
  <si>
    <t>VITA</t>
  </si>
  <si>
    <t>COLONIA PARA NIÑOS</t>
  </si>
  <si>
    <t>PARMASANA</t>
  </si>
  <si>
    <t>ALGODÓN MOPAS 12 X 100PZ</t>
  </si>
  <si>
    <t>DESODORANTE ALOE VERA ROLL-ON</t>
  </si>
  <si>
    <t>DESODORANTE TALCON ROLL-ON</t>
  </si>
  <si>
    <t>JABON DE TOCADOR MIMLOT LIMON 125GRM</t>
  </si>
  <si>
    <t>MILOT</t>
  </si>
  <si>
    <t>JABON DE TOCADOR MIMLOT MANZANA 125GRM</t>
  </si>
  <si>
    <t>CREMA CORPORAL NATURALLY GOOD ALOE</t>
  </si>
  <si>
    <t>CREMA CORPORAL NATURALLY GOOD AVENA</t>
  </si>
  <si>
    <t xml:space="preserve">DIOXOGEN SOLUCION ANTISEPTICA 220 MED </t>
  </si>
  <si>
    <t>OVERSKIN ANTIPAÑALITIS 40%</t>
  </si>
  <si>
    <t>PAÑALES DE NIÑOS HUGGIES ACTIVE SEC</t>
  </si>
  <si>
    <t>PILA MAXELL AA X2</t>
  </si>
  <si>
    <t>PILA MAXELL AAA X2</t>
  </si>
  <si>
    <t>ALCALINE</t>
  </si>
  <si>
    <t>PRESTOBARBA SCHICK EXACTA 2 DELICADA (MUJER)</t>
  </si>
  <si>
    <t xml:space="preserve">PRESTOBARBA SCHICK EXACTA 2 SENSIBLE </t>
  </si>
  <si>
    <t>SCHICK</t>
  </si>
  <si>
    <t>PROTECTOR DIARIA FRIENDS MANZANILLA</t>
  </si>
  <si>
    <t>PROTECTOR NOSOTRASDIARIO</t>
  </si>
  <si>
    <t xml:space="preserve">SECUREZZA CLASIC M REGULAR PAQ X 6 </t>
  </si>
  <si>
    <t xml:space="preserve">SECUREZZA POST PARTO PREMIUM PAQ X 10 </t>
  </si>
  <si>
    <t>TOALLAS SANITARIA FRIENDS TELA SUAVE X 14</t>
  </si>
  <si>
    <t xml:space="preserve">TOALLAS ACTIVA SEC PERDIDA ABUNDANTE PAQ X 10 </t>
  </si>
  <si>
    <t xml:space="preserve">TALCO CHICCO CON ALMIDON DE MAIZ X 200 </t>
  </si>
  <si>
    <t xml:space="preserve">SHAMPOO CABELLO CLARO CON EXTRACTO DE MANZANILLA X 200CC </t>
  </si>
  <si>
    <t>ACEITE DE NIÑO  CON VITAMINA E X 220CC</t>
  </si>
  <si>
    <t>GEL ANTI BACTERIAL  CON VITAMINA E Y ALOE VERA</t>
  </si>
  <si>
    <t>LOCION PARA NIÑO CON VITAMINA E X 220CC</t>
  </si>
  <si>
    <t xml:space="preserve"> DESODORANTE ANTITRANSPIRANTE ACLARADO NATURAL ROLLO-ON</t>
  </si>
  <si>
    <t>DESODORANTE ANTITRANSPIRANTE ACLARADO NATURA BLACKL ROLLO-ON</t>
  </si>
  <si>
    <t>PALMOLIVE</t>
  </si>
  <si>
    <t>SHAMPOO TODO TIPO DE CABELLO 350ML</t>
  </si>
  <si>
    <t>CAPTOPRIL 50MG 10 X 10 TAB</t>
  </si>
  <si>
    <t xml:space="preserve">CARVIHEN CARVEDILOL 12,5MG CAJA X 10 TAB </t>
  </si>
  <si>
    <t>Columna1</t>
  </si>
  <si>
    <t>OMEPRAZOL 40MG  10X10 CAP</t>
  </si>
  <si>
    <t>ALBENDAZOL 400MG/10ML</t>
  </si>
  <si>
    <t>COMPLEJO B + LIDOCAINA 3 ML</t>
  </si>
  <si>
    <t>VERMA</t>
  </si>
  <si>
    <t>METRONIDAZOL 500 MG/ X 10</t>
  </si>
  <si>
    <t>COLMED</t>
  </si>
  <si>
    <t>BIOGLASS</t>
  </si>
  <si>
    <t>CAMBRIDGE</t>
  </si>
  <si>
    <t>RANITIDINA 25MG/2ML</t>
  </si>
  <si>
    <t xml:space="preserve">BISOPROLOL 5MG  CAJA X 30 TAB </t>
  </si>
  <si>
    <t>NIO PHARMACEUTICA</t>
  </si>
  <si>
    <t xml:space="preserve">AMPICILINA 500MG </t>
  </si>
  <si>
    <t>ESOMEPRAZOL 40MG</t>
  </si>
  <si>
    <t>ACETAMINOFE 60MG/ML SABOR CEREZA</t>
  </si>
  <si>
    <t>NAFAZOLINA CLORHIDRATO 0,1% SOL OFTALMICA X 10ML</t>
  </si>
  <si>
    <t xml:space="preserve">COLIRIO GOTAS FRASCO X 20ML </t>
  </si>
  <si>
    <t xml:space="preserve">BRIMONIDINA 2MG / ML FRASCO X 5ML </t>
  </si>
  <si>
    <t xml:space="preserve">LORATADINA 10MG 10  X 10 TAB </t>
  </si>
  <si>
    <t>BIOQUIFAR</t>
  </si>
  <si>
    <t xml:space="preserve">TAMSULOSINA 0.4MG CAJA X 10 TAB </t>
  </si>
  <si>
    <t>BRIXMEDI</t>
  </si>
  <si>
    <t>ALBENDAZOL 400MG CAJA X 2 TAB</t>
  </si>
  <si>
    <t>17/2024</t>
  </si>
  <si>
    <t>CANDESARTAN CILEXETILO BP 16MG X 10 TAB</t>
  </si>
  <si>
    <t xml:space="preserve">CLOTRIMAZOL 2% CREMA TOPICA Y VAGINAL 30G </t>
  </si>
  <si>
    <t>AZITROMICINA 500MG X 3 TAB</t>
  </si>
  <si>
    <t xml:space="preserve">CARVEDILOL 6,25MG </t>
  </si>
  <si>
    <t>CLENBUTEROL 0,01MG ADULTO X 120ML</t>
  </si>
  <si>
    <t>METRONIDAZOL 250MG/5ML X120ML</t>
  </si>
  <si>
    <t>G</t>
  </si>
  <si>
    <t>Bemikit</t>
  </si>
  <si>
    <t>ACETAMINOFEN 750MG X 10 COMP</t>
  </si>
  <si>
    <t>ACETAMINOFEN 325MG + IBUPROFENO 200MG + CAFEINA 40MG 10X10 TAB</t>
  </si>
  <si>
    <t xml:space="preserve">WELLONA PHARMA </t>
  </si>
  <si>
    <t xml:space="preserve">EMIKIT LEVONOGESTREL 0,75MG CAJA X 2 TAB </t>
  </si>
  <si>
    <t xml:space="preserve">GESTASYN PROGESTERONA  200MG CAJA X 10 TAB </t>
  </si>
  <si>
    <t xml:space="preserve">GESTASYN PROGESTERONA  100MG CAJA X 10 TAB </t>
  </si>
  <si>
    <t xml:space="preserve">LOSARPRAD LOSARTAN POTASICO 100MG 10X10  TAB </t>
  </si>
  <si>
    <t xml:space="preserve">DPT </t>
  </si>
  <si>
    <t>PENICILINA 2400.000001</t>
  </si>
  <si>
    <t xml:space="preserve">FARMALOGICA </t>
  </si>
  <si>
    <t>JARABE DE BERRO 120ML</t>
  </si>
  <si>
    <t xml:space="preserve">GEOLAB </t>
  </si>
  <si>
    <t xml:space="preserve">2N </t>
  </si>
  <si>
    <t xml:space="preserve">METILCANFOR 120ML </t>
  </si>
  <si>
    <t xml:space="preserve">PROTECTOR NOSOTRAS DIARIO X 15UDS </t>
  </si>
  <si>
    <t xml:space="preserve">GDG GIDAGUS </t>
  </si>
  <si>
    <t>VENDAS 12 CM</t>
  </si>
  <si>
    <t xml:space="preserve">SAFELET </t>
  </si>
  <si>
    <t xml:space="preserve">VALEMDIC </t>
  </si>
  <si>
    <t>EMIKIL CAJA X 2 TAB</t>
  </si>
  <si>
    <t>GLIMEPIRIDA 2MG 10 X 10 TAB</t>
  </si>
  <si>
    <t xml:space="preserve">TOBRAMICINA + DEXAMETASONA </t>
  </si>
  <si>
    <t xml:space="preserve">CARE VISION </t>
  </si>
  <si>
    <t>CICATRIMED</t>
  </si>
  <si>
    <t xml:space="preserve">ATROPINA 1% /5ML </t>
  </si>
  <si>
    <t>CLEO FAR</t>
  </si>
  <si>
    <t>TARTARATO BRIMONDINA</t>
  </si>
  <si>
    <t>TEUTO</t>
  </si>
  <si>
    <t>2N</t>
  </si>
  <si>
    <t>GEOLAB</t>
  </si>
  <si>
    <t>DESODORANTE  DAMA PERLA Y BEAUTY</t>
  </si>
  <si>
    <t>brixmedi</t>
  </si>
  <si>
    <t>DPT PLUS</t>
  </si>
  <si>
    <t>BISOPROLOL 2,5MG CAJA X 30 COMP</t>
  </si>
  <si>
    <t>BOSKA PARACEMO+CAFEINA</t>
  </si>
  <si>
    <t>ACIDO FOLICO 10MG X 10 TAB</t>
  </si>
  <si>
    <t>ENALAPRIL MALEATO 10MG 10X10 TAB</t>
  </si>
  <si>
    <t>GENFIBROZILO 600MG 10 X10 TAB</t>
  </si>
  <si>
    <t xml:space="preserve">KIPHARM </t>
  </si>
  <si>
    <t xml:space="preserve">HIDROCLOROTIAZIDA 25 MG 10X10 TAB </t>
  </si>
  <si>
    <t>coaspharma</t>
  </si>
  <si>
    <t xml:space="preserve">ACIDO FOLICO </t>
  </si>
  <si>
    <t>BIOGLA</t>
  </si>
  <si>
    <t>TDS GENETIC</t>
  </si>
  <si>
    <t>BISACODILO 5MG 10 X 10 TAB</t>
  </si>
  <si>
    <t>UNIPHARMA</t>
  </si>
  <si>
    <t>LAXANTE</t>
  </si>
  <si>
    <t xml:space="preserve">ACICIDO FOLICO </t>
  </si>
  <si>
    <t>DESLORATADINA 5ML</t>
  </si>
  <si>
    <t>ENEMAX-A</t>
  </si>
  <si>
    <t>METAMIZOL 100MG /5ML</t>
  </si>
  <si>
    <t xml:space="preserve">HEMORROIDE 15G </t>
  </si>
  <si>
    <t>ANTIEMORROIDE</t>
  </si>
  <si>
    <t>HIDROCORTIZONA 1%</t>
  </si>
  <si>
    <t xml:space="preserve">ACIDO FOLICO 10MG X 20 TAB </t>
  </si>
  <si>
    <t>ADM MEDICA</t>
  </si>
  <si>
    <t xml:space="preserve">CALCIBON D  1500MG </t>
  </si>
  <si>
    <t xml:space="preserve">LOSAPRA LOSARTA POTASICO 50MG </t>
  </si>
  <si>
    <t>PIROXICAM 20MG 10 X10 TAB</t>
  </si>
  <si>
    <t>RANITIDINA 75 MG VIZERUL</t>
  </si>
  <si>
    <t>DOLIDE</t>
  </si>
  <si>
    <t>PROTECTOR GASTRICO</t>
  </si>
  <si>
    <t xml:space="preserve">SULFATO FERROSO 200MG X 10 TAB </t>
  </si>
  <si>
    <t xml:space="preserve">BROMEXINA 4MG/5ML  </t>
  </si>
  <si>
    <t>CLORACEN (ACETAMINOFE +CLORFEMIRAMINA</t>
  </si>
  <si>
    <t>JARABE DE BERRO</t>
  </si>
  <si>
    <t xml:space="preserve">MAGMILK (ANTIACIODO LECHE MAGNESIA </t>
  </si>
  <si>
    <t>AIRELA</t>
  </si>
  <si>
    <t>RINOMAX 250MG /5ML</t>
  </si>
  <si>
    <t>AFTAMICA</t>
  </si>
  <si>
    <t xml:space="preserve">METILCANFOR </t>
  </si>
  <si>
    <t xml:space="preserve">ENEMAX-A </t>
  </si>
  <si>
    <t>CALPA DE CITRATO DE CALCIO 1500MG CAJA X 30 TAB</t>
  </si>
  <si>
    <t xml:space="preserve">CALCIBO D CITRATO DE CALCIO 1500MG </t>
  </si>
  <si>
    <t>FARMA LAB</t>
  </si>
  <si>
    <t xml:space="preserve">CLENBUTEROL 0,005MG CLORHIDRATO </t>
  </si>
  <si>
    <t>ATORVASTATINA 40MG CAJA X 30 TAB (TORTASVTEX</t>
  </si>
  <si>
    <t>TORVASTEX</t>
  </si>
  <si>
    <t>NEOSTIGMINA 0,5MG/ ML I.V /I.M</t>
  </si>
  <si>
    <t>SOLUCION ISOTONICA DE CLORURO DE SODIO AL 0.9% X 500ML</t>
  </si>
  <si>
    <t xml:space="preserve">GASA ESTERIL 4 X 4 </t>
  </si>
  <si>
    <t>SANIPAD</t>
  </si>
  <si>
    <t>TAPA BOCA QUIRURGICO DESECHABLE</t>
  </si>
  <si>
    <t>3- LAYER MASK</t>
  </si>
  <si>
    <t xml:space="preserve">CARVIHEN CARVEDILOL 12,5MG CAJA X 20 TAB </t>
  </si>
  <si>
    <t>SULFATO FERROSO 300MG/5ML</t>
  </si>
  <si>
    <t>ACIDO FOLICO 800MCG/ML</t>
  </si>
  <si>
    <t xml:space="preserve">NITAZOXANIDA 100MG /5ML </t>
  </si>
  <si>
    <t xml:space="preserve">BIOQUIMFAR </t>
  </si>
  <si>
    <t>KINGS</t>
  </si>
  <si>
    <t xml:space="preserve">SECUREZZA POST PARTOS  10UNID </t>
  </si>
  <si>
    <t>INSUMEDIC</t>
  </si>
  <si>
    <t xml:space="preserve">SHAMPU CABELLO CLARO CON EXTRACTO DE MANZANILLA X 200CC </t>
  </si>
  <si>
    <t>ACIDO FOLICO 10MG CAJA X 20 TAB</t>
  </si>
  <si>
    <t>ACETAMINOFE 120MG/5ML</t>
  </si>
  <si>
    <t>ZUZU</t>
  </si>
  <si>
    <t>T</t>
  </si>
  <si>
    <t>R</t>
  </si>
  <si>
    <t>AMLODIPINA 5MG CAJA X 30</t>
  </si>
  <si>
    <t>SOBHAN</t>
  </si>
  <si>
    <t>BUSSIE</t>
  </si>
  <si>
    <t>FLUCONAZOL 200MG CAJA X 5 TAB</t>
  </si>
  <si>
    <t>OMEPRAZOL 20MG  CAJA X 30 CAP</t>
  </si>
  <si>
    <t>HB</t>
  </si>
  <si>
    <t xml:space="preserve">PARACETAMOL200MG / 5ML </t>
  </si>
  <si>
    <t>CREMA PARA PEINAR / CREMA DE AVEJA</t>
  </si>
  <si>
    <t>TALCO CON BORICADO 50G</t>
  </si>
  <si>
    <t>CONSORCIO ABSORVEN</t>
  </si>
  <si>
    <t xml:space="preserve">TINTURA DE YODO </t>
  </si>
  <si>
    <t>LATEX</t>
  </si>
  <si>
    <t xml:space="preserve">GASAS ESTERIS 10CM </t>
  </si>
  <si>
    <t>MEDICAD</t>
  </si>
  <si>
    <t>MEMECO</t>
  </si>
  <si>
    <t>BASIOS VIEGAS</t>
  </si>
  <si>
    <t>SOLUCION 0.9%</t>
  </si>
  <si>
    <t xml:space="preserve">BIOGALE </t>
  </si>
  <si>
    <t>BISACODILO</t>
  </si>
  <si>
    <t>LANXATE</t>
  </si>
  <si>
    <t xml:space="preserve">CLOTRIMAZOL 1%  50GR + 6APLICADORES </t>
  </si>
  <si>
    <t>GEL CONDUCTOR</t>
  </si>
  <si>
    <t>MEDICAL</t>
  </si>
  <si>
    <t>SOLUCION ISOTONICA AL 0,9%</t>
  </si>
  <si>
    <t>BEMRENS</t>
  </si>
  <si>
    <t>CETIRIZINA 4MG/5ML X 60ML JBE</t>
  </si>
  <si>
    <t>TALCO PARA BEBE CON PROTEINA</t>
  </si>
  <si>
    <t>PHARMA SANA</t>
  </si>
  <si>
    <t xml:space="preserve"> DESODORANTE DE DAMA PERLA BEAUTY</t>
  </si>
  <si>
    <t xml:space="preserve">ACETAMINIFEN   500MG X 10 TAB </t>
  </si>
  <si>
    <t>BRXIMEDIC</t>
  </si>
  <si>
    <t>E.D.S</t>
  </si>
  <si>
    <t>CLOPIDOGREL 75MG 10 X 10 TAB</t>
  </si>
  <si>
    <t>CLOPIDOGREL 75MG C  X 10 TAB</t>
  </si>
  <si>
    <t>SOBHAN DAROU</t>
  </si>
  <si>
    <t>01/012/2026</t>
  </si>
  <si>
    <t>KETOROLACO TROMETAMINA 20MG  X 10TAB SUBL</t>
  </si>
  <si>
    <t>SHAMPOO CABELLO CLARO CON EXTRACTO DE MANZANILLA X  200C</t>
  </si>
  <si>
    <t xml:space="preserve">CANDESARTAN 16 MG CAJA X 10 TAB </t>
  </si>
  <si>
    <t>LEVOFLOXACINA  750MG CAJA  X 10 TAB</t>
  </si>
  <si>
    <t>NAPROXENO 20MG CAJA X 10 TAB</t>
  </si>
  <si>
    <t xml:space="preserve">CR MEDICARE </t>
  </si>
  <si>
    <t>AMINOFILINA 250MG/10ML</t>
  </si>
  <si>
    <t xml:space="preserve">AMIODARONA CLOHIDRATO150MG/3ML  </t>
  </si>
  <si>
    <t>REYOUNG</t>
  </si>
  <si>
    <t xml:space="preserve"> COMPLEJO B12 CAJA X 1</t>
  </si>
  <si>
    <t xml:space="preserve">DIURETICO </t>
  </si>
  <si>
    <t>VITALES</t>
  </si>
  <si>
    <t>SEARLE</t>
  </si>
  <si>
    <t>FA-0576</t>
  </si>
  <si>
    <t xml:space="preserve">NEOSTIGMINA 0.5MG/ML </t>
  </si>
  <si>
    <t xml:space="preserve">REVERSOR ANESTESICO </t>
  </si>
  <si>
    <t xml:space="preserve">  ACETAMINOFEN 180MG/5ML</t>
  </si>
  <si>
    <t>VIVATRIL</t>
  </si>
  <si>
    <t xml:space="preserve">DROVEN PLUS </t>
  </si>
  <si>
    <t xml:space="preserve">METRONIDAZOL TAB VAGINAL </t>
  </si>
  <si>
    <t>ACETAMINOFEN 100MG -MLBRXIN GOTAS 15ML</t>
  </si>
  <si>
    <t>DESODORANTE NIVEA  CABALLERO DRY IMPACT</t>
  </si>
  <si>
    <t>DESODORANTE NIVEA CABALLERO FRESH</t>
  </si>
  <si>
    <t>DESODORANTE NIVEA DAMA PEARL BEAUTY</t>
  </si>
  <si>
    <t xml:space="preserve">TALCO BORICADO </t>
  </si>
  <si>
    <t xml:space="preserve">SECUREZZA POST PARTOS  </t>
  </si>
  <si>
    <t>SUPER VENT</t>
  </si>
  <si>
    <t>VENDAS 15MX10CM</t>
  </si>
  <si>
    <t>TOTAL EXITENTE</t>
  </si>
  <si>
    <t>TOTAL EXITENTE3</t>
  </si>
  <si>
    <t xml:space="preserve">SOLUCION RINGER LACTATO FCOX 500 ML </t>
  </si>
  <si>
    <t xml:space="preserve">DESODORANTE NIVEA DAMA INVISIBLE </t>
  </si>
  <si>
    <t xml:space="preserve">EUSILEN TIOCOLCHICOSIDO 2 MG / ML </t>
  </si>
  <si>
    <t xml:space="preserve">ACETAMINOFE 120MG/5ML </t>
  </si>
  <si>
    <t xml:space="preserve">ALBENDAZOL 400MG CAJA X1 TAB </t>
  </si>
  <si>
    <t>DESORASITANTE</t>
  </si>
  <si>
    <t xml:space="preserve">CALCIO  CON VIT D3 250 MG 10 X 10 TAB </t>
  </si>
  <si>
    <t>CAPTOPRIL 50MG CAJA X 10 TAB</t>
  </si>
  <si>
    <t xml:space="preserve">CAPTOPRIL 50MG 10  X10 TAB </t>
  </si>
  <si>
    <t xml:space="preserve"> CARVEDILOL 12,5MG CAJA X 10 TAB </t>
  </si>
  <si>
    <t>CANDESARTAN CILEXETILO BP 8MG X 10 TAB</t>
  </si>
  <si>
    <t xml:space="preserve">DICLOFENAC  POTASICO 50MG 10X10 TAB </t>
  </si>
  <si>
    <t xml:space="preserve"> (ERBRIX  50MG CAJA X 8 TAB </t>
  </si>
  <si>
    <t xml:space="preserve">TIARES </t>
  </si>
  <si>
    <t>METOCLOPRAMIDA 10MG 15 X 10 TAB</t>
  </si>
  <si>
    <t>MISULVA 30MG/5ML</t>
  </si>
  <si>
    <t>NITAZOXANIDA (NITOXIPAR)</t>
  </si>
  <si>
    <t>NEW</t>
  </si>
  <si>
    <t>CHAMPU CHICCO CABELLO NORMAL</t>
  </si>
  <si>
    <t>DESODORANTE NIVEA CABALLERO DRY</t>
  </si>
  <si>
    <t>MC CARE</t>
  </si>
  <si>
    <t>NIFEDIPINA 20MG 10 X 10 TAB</t>
  </si>
  <si>
    <t xml:space="preserve">TAMSULOSINA 0.4MG 10 X 10 TAB </t>
  </si>
  <si>
    <t>SEFARLA</t>
  </si>
  <si>
    <t>AZITROMICINA 500MG X 5 TAB</t>
  </si>
  <si>
    <t>SN FARMA</t>
  </si>
  <si>
    <t>SM FARMA</t>
  </si>
  <si>
    <t>GYNOTRIZOL 1% VAGINAL 50G</t>
  </si>
  <si>
    <t>IBUDOL 100MG / 5 ML  60ML</t>
  </si>
  <si>
    <t>ANTIFLAMATORIO</t>
  </si>
  <si>
    <t xml:space="preserve">TRIMETOPRI SULFAMETAZOL 40MG+200MG/ 5ML </t>
  </si>
  <si>
    <t xml:space="preserve">IBUPROFENO 100MG/5ML 100ML </t>
  </si>
  <si>
    <t xml:space="preserve">N-BUTILBROMURO DE HIOSCINA20MG/1ML </t>
  </si>
  <si>
    <t xml:space="preserve">                                                </t>
  </si>
  <si>
    <t>MOTIVO</t>
  </si>
  <si>
    <t>YODOI</t>
  </si>
  <si>
    <t>METOTREXATO 2,5 MG CAJA X 10</t>
  </si>
  <si>
    <t>SM FARNA</t>
  </si>
  <si>
    <t>IBUPROFENO 400MG CAJA X 20TAB</t>
  </si>
  <si>
    <t xml:space="preserve">AMBROXO 15MG / 5 ML </t>
  </si>
  <si>
    <t>DESLORT (DESLORATADINA 0,5 MG /5 ML</t>
  </si>
  <si>
    <t>IBUDOL (IBUPROFENO 100MG/5ML)</t>
  </si>
  <si>
    <t>IBUPROFENO 100MG / 5ML</t>
  </si>
  <si>
    <t xml:space="preserve">TRIMETOP´RIM SUFAMETAXAZOL 40MG+200MG/5ML </t>
  </si>
  <si>
    <t>PROTECTORES TOALLAS DIARIA TELA SUAVE REGULAR SIN PERFUME X 40 UNIDADES</t>
  </si>
  <si>
    <t>TOTAL7</t>
  </si>
  <si>
    <t>TOTAL8</t>
  </si>
  <si>
    <t>TOTAL9</t>
  </si>
  <si>
    <t>TOTAL10</t>
  </si>
  <si>
    <t>TOTAL11</t>
  </si>
  <si>
    <t>TOTAL12</t>
  </si>
  <si>
    <t>TOTAL13</t>
  </si>
  <si>
    <t>TOTAL14</t>
  </si>
  <si>
    <t>TOTAL15</t>
  </si>
  <si>
    <t>TOTAL16</t>
  </si>
  <si>
    <t>TOTAL17</t>
  </si>
  <si>
    <t>TOTAL18</t>
  </si>
  <si>
    <t>TOTAL19</t>
  </si>
  <si>
    <t>TOTAL20</t>
  </si>
  <si>
    <t>TOTAL21</t>
  </si>
  <si>
    <t>TOTAL22</t>
  </si>
  <si>
    <t>TOTAL23</t>
  </si>
  <si>
    <t>TOTAL24</t>
  </si>
  <si>
    <t>TOTAL25</t>
  </si>
  <si>
    <t>TOTAL26</t>
  </si>
  <si>
    <t>TOTAL27</t>
  </si>
  <si>
    <t>TOTAL28</t>
  </si>
  <si>
    <t>TOTAL29</t>
  </si>
  <si>
    <t>TOTAL30</t>
  </si>
  <si>
    <t>TOTAL31</t>
  </si>
  <si>
    <t>TOTAL32</t>
  </si>
  <si>
    <t>TOTAL33</t>
  </si>
  <si>
    <t>TOTAL34</t>
  </si>
  <si>
    <t>TOTAL35</t>
  </si>
  <si>
    <t>TOTAL36</t>
  </si>
  <si>
    <t>TOTAL37</t>
  </si>
  <si>
    <t>TOTAL38</t>
  </si>
  <si>
    <t>TOTAL39</t>
  </si>
  <si>
    <t>TOTAL40</t>
  </si>
  <si>
    <t>TOTAL41</t>
  </si>
  <si>
    <t>TOTAL42</t>
  </si>
  <si>
    <t>TOTAL43</t>
  </si>
  <si>
    <t>TOTAL44</t>
  </si>
  <si>
    <t>TOTAL45</t>
  </si>
  <si>
    <t>TOTAL46</t>
  </si>
  <si>
    <t>TOTAL47</t>
  </si>
  <si>
    <t>TOTAL48</t>
  </si>
  <si>
    <t>TOTAL49</t>
  </si>
  <si>
    <t>TOTAL50</t>
  </si>
  <si>
    <t>TOTAL51</t>
  </si>
  <si>
    <t>TOTAL52</t>
  </si>
  <si>
    <t>TOTAL53</t>
  </si>
  <si>
    <t>TOTAL54</t>
  </si>
  <si>
    <t>TOTAL55</t>
  </si>
  <si>
    <t>TOTAL56</t>
  </si>
  <si>
    <t>TOTAL57</t>
  </si>
  <si>
    <t>TOTAL58</t>
  </si>
  <si>
    <t>TOTAL59</t>
  </si>
  <si>
    <t>TOTAL60</t>
  </si>
  <si>
    <t>TOTAL61</t>
  </si>
  <si>
    <t>TOTAL62</t>
  </si>
  <si>
    <t>TOTAL63</t>
  </si>
  <si>
    <t>TOTAL64</t>
  </si>
  <si>
    <t>TOTAL65</t>
  </si>
  <si>
    <t>TOTAL66</t>
  </si>
  <si>
    <t>TOTAL67</t>
  </si>
  <si>
    <t>TOTAL68</t>
  </si>
  <si>
    <t>TOTAL69</t>
  </si>
  <si>
    <t>TOTAL70</t>
  </si>
  <si>
    <t>TOTAL71</t>
  </si>
  <si>
    <t>TOTAL72</t>
  </si>
  <si>
    <t>TOTAL73</t>
  </si>
  <si>
    <t>TOTAL74</t>
  </si>
  <si>
    <t>TOTAL75</t>
  </si>
  <si>
    <t>TOTAL76</t>
  </si>
  <si>
    <t>TOTAL77</t>
  </si>
  <si>
    <t>TOTAL78</t>
  </si>
  <si>
    <t>TOTAL79</t>
  </si>
  <si>
    <t>TOTAL80</t>
  </si>
  <si>
    <t>TOTAL81</t>
  </si>
  <si>
    <t>TOTAL82</t>
  </si>
  <si>
    <t>TOTAL83</t>
  </si>
  <si>
    <t>TOTAL84</t>
  </si>
  <si>
    <t>TOTAL85</t>
  </si>
  <si>
    <t>TOTAL86</t>
  </si>
  <si>
    <t>TOTAL87</t>
  </si>
  <si>
    <t>TOTAL88</t>
  </si>
  <si>
    <t>TOTAL89</t>
  </si>
  <si>
    <t>TOTAL90</t>
  </si>
  <si>
    <t>TOTAL91</t>
  </si>
  <si>
    <t>TOTAL92</t>
  </si>
  <si>
    <t>TOTAL93</t>
  </si>
  <si>
    <t>TOTAL94</t>
  </si>
  <si>
    <t>TOTAL95</t>
  </si>
  <si>
    <t>TOTAL96</t>
  </si>
  <si>
    <t>TOTAL97</t>
  </si>
  <si>
    <t>TOTAL98</t>
  </si>
  <si>
    <t>TOTAL99</t>
  </si>
  <si>
    <t>TOTAL100</t>
  </si>
  <si>
    <t>TOTAL101</t>
  </si>
  <si>
    <t>TOTAL102</t>
  </si>
  <si>
    <t>TOTAL103</t>
  </si>
  <si>
    <t>TOTAL104</t>
  </si>
  <si>
    <t>TOTAL105</t>
  </si>
  <si>
    <t>TOTAL106</t>
  </si>
  <si>
    <t>TOTAL107</t>
  </si>
  <si>
    <t>TOTAL108</t>
  </si>
  <si>
    <t>TOTAL109</t>
  </si>
  <si>
    <t>TOTAL110</t>
  </si>
  <si>
    <t>TOTAL111</t>
  </si>
  <si>
    <t>TOTAL112</t>
  </si>
  <si>
    <t>TOTAL113</t>
  </si>
  <si>
    <t>TOTAL114</t>
  </si>
  <si>
    <t>TOTAL115</t>
  </si>
  <si>
    <t>TOTAL116</t>
  </si>
  <si>
    <t>TOTAL117</t>
  </si>
  <si>
    <t>TOTAL118</t>
  </si>
  <si>
    <t>TOTAL119</t>
  </si>
  <si>
    <t>TOTAL120</t>
  </si>
  <si>
    <t>TOTAL121</t>
  </si>
  <si>
    <t>TOTAL122</t>
  </si>
  <si>
    <t>TOTAL123</t>
  </si>
  <si>
    <t>TOTAL124</t>
  </si>
  <si>
    <t>TOTAL125</t>
  </si>
  <si>
    <t>TOTAL126</t>
  </si>
  <si>
    <t>TOTAL127</t>
  </si>
  <si>
    <t>TOTAL128</t>
  </si>
  <si>
    <t>TOTAL129</t>
  </si>
  <si>
    <t>TOTAL130</t>
  </si>
  <si>
    <t>TOTAL131</t>
  </si>
  <si>
    <t>TOTAL132</t>
  </si>
  <si>
    <t>TOTAL133</t>
  </si>
  <si>
    <t>TOTAL134</t>
  </si>
  <si>
    <t>TOTAL135</t>
  </si>
  <si>
    <t>TOTAL136</t>
  </si>
  <si>
    <t>TOTAL137</t>
  </si>
  <si>
    <t>TOTAL138</t>
  </si>
  <si>
    <t>TOTAL139</t>
  </si>
  <si>
    <t>TOTAL140</t>
  </si>
  <si>
    <t>TOTAL141</t>
  </si>
  <si>
    <t>TOTAL142</t>
  </si>
  <si>
    <t>TOTAL143</t>
  </si>
  <si>
    <t>TOTAL144</t>
  </si>
  <si>
    <t>TOTAL145</t>
  </si>
  <si>
    <t>TOTAL146</t>
  </si>
  <si>
    <t>TOTAL147</t>
  </si>
  <si>
    <t>TOTAL148</t>
  </si>
  <si>
    <t>TOTAL149</t>
  </si>
  <si>
    <t>TOTAL150</t>
  </si>
  <si>
    <t>TOTAL151</t>
  </si>
  <si>
    <t>TOTAL152</t>
  </si>
  <si>
    <t>TOTAL153</t>
  </si>
  <si>
    <t>TOTAL154</t>
  </si>
  <si>
    <t>TOTAL155</t>
  </si>
  <si>
    <t>TOTAL156</t>
  </si>
  <si>
    <t>TOTAL157</t>
  </si>
  <si>
    <t>TOTAL158</t>
  </si>
  <si>
    <t>TOTAL159</t>
  </si>
  <si>
    <t>TOTAL160</t>
  </si>
  <si>
    <t>TOTAL161</t>
  </si>
  <si>
    <t>TOTAL162</t>
  </si>
  <si>
    <t>TOTAL163</t>
  </si>
  <si>
    <t>TOTAL164</t>
  </si>
  <si>
    <t>TOTAL165</t>
  </si>
  <si>
    <t>TOTAL166</t>
  </si>
  <si>
    <t>TOTAL167</t>
  </si>
  <si>
    <t>TOTAL168</t>
  </si>
  <si>
    <t>TOTAL169</t>
  </si>
  <si>
    <t>TOTAL170</t>
  </si>
  <si>
    <t>TOTAL171</t>
  </si>
  <si>
    <t>TOTAL172</t>
  </si>
  <si>
    <t>TOTAL173</t>
  </si>
  <si>
    <t>TOTAL174</t>
  </si>
  <si>
    <t>TOTAL175</t>
  </si>
  <si>
    <t>TOTAL176</t>
  </si>
  <si>
    <t>TOTAL177</t>
  </si>
  <si>
    <t>TOTAL178</t>
  </si>
  <si>
    <t>TOTAL179</t>
  </si>
  <si>
    <t>TOTAL180</t>
  </si>
  <si>
    <t>TOTAL181</t>
  </si>
  <si>
    <t>TOTAL182</t>
  </si>
  <si>
    <t>TOTAL183</t>
  </si>
  <si>
    <t>TOTAL184</t>
  </si>
  <si>
    <t>TOTAL185</t>
  </si>
  <si>
    <t>TOTAL186</t>
  </si>
  <si>
    <t>TOTAL187</t>
  </si>
  <si>
    <t>TOTAL188</t>
  </si>
  <si>
    <t>TOTAL189</t>
  </si>
  <si>
    <t>TOTAL190</t>
  </si>
  <si>
    <t>TOTAL191</t>
  </si>
  <si>
    <t>TOTAL192</t>
  </si>
  <si>
    <t>TOTAL193</t>
  </si>
  <si>
    <t>TOTAL194</t>
  </si>
  <si>
    <t>TOTAL195</t>
  </si>
  <si>
    <t>TOTAL196</t>
  </si>
  <si>
    <t>TOTAL197</t>
  </si>
  <si>
    <t>TOTAL198</t>
  </si>
  <si>
    <t>TOTAL199</t>
  </si>
  <si>
    <t>TOTAL200</t>
  </si>
  <si>
    <t>TOTAL201</t>
  </si>
  <si>
    <t>TOTAL202</t>
  </si>
  <si>
    <t>TOTAL203</t>
  </si>
  <si>
    <t>TOTAL204</t>
  </si>
  <si>
    <t>TOTAL205</t>
  </si>
  <si>
    <t>TOTAL206</t>
  </si>
  <si>
    <t>TOTAL207</t>
  </si>
  <si>
    <t>TOTAL208</t>
  </si>
  <si>
    <t>TOTAL209</t>
  </si>
  <si>
    <t>TOTAL210</t>
  </si>
  <si>
    <t>TOTAL211</t>
  </si>
  <si>
    <t>TOTAL212</t>
  </si>
  <si>
    <t>TOTAL213</t>
  </si>
  <si>
    <t>TOTAL214</t>
  </si>
  <si>
    <t>TOTAL215</t>
  </si>
  <si>
    <t>TOTAL216</t>
  </si>
  <si>
    <t>TOTAL217</t>
  </si>
  <si>
    <t>TOTAL218</t>
  </si>
  <si>
    <t>TOTAL219</t>
  </si>
  <si>
    <t>TOTAL220</t>
  </si>
  <si>
    <t>TOTAL221</t>
  </si>
  <si>
    <t>TOTAL222</t>
  </si>
  <si>
    <t>TOTAL223</t>
  </si>
  <si>
    <t>TOTAL224</t>
  </si>
  <si>
    <t>TOTAL225</t>
  </si>
  <si>
    <t>TOTAL226</t>
  </si>
  <si>
    <t>TOTAL227</t>
  </si>
  <si>
    <t>TOTAL228</t>
  </si>
  <si>
    <t>TOTAL229</t>
  </si>
  <si>
    <t>TOTAL230</t>
  </si>
  <si>
    <t>TOTAL231</t>
  </si>
  <si>
    <t>TOTAL232</t>
  </si>
  <si>
    <t>TOTAL233</t>
  </si>
  <si>
    <t>TOTAL234</t>
  </si>
  <si>
    <t>TOTAL235</t>
  </si>
  <si>
    <t>TOTAL236</t>
  </si>
  <si>
    <t>TOTAL237</t>
  </si>
  <si>
    <t>TOTAL238</t>
  </si>
  <si>
    <t>TOTAL239</t>
  </si>
  <si>
    <t>TOTAL240</t>
  </si>
  <si>
    <t>TOTAL241</t>
  </si>
  <si>
    <t>TOTAL242</t>
  </si>
  <si>
    <t>TOTAL243</t>
  </si>
  <si>
    <t>TOTAL244</t>
  </si>
  <si>
    <t>TOTAL245</t>
  </si>
  <si>
    <t>TOTAL246</t>
  </si>
  <si>
    <t>TOTAL247</t>
  </si>
  <si>
    <t>TOTAL248</t>
  </si>
  <si>
    <t>TOTAL249</t>
  </si>
  <si>
    <t>TOTAL250</t>
  </si>
  <si>
    <t>TOTAL251</t>
  </si>
  <si>
    <t>TOTAL252</t>
  </si>
  <si>
    <t>TOTAL253</t>
  </si>
  <si>
    <t>TOTAL254</t>
  </si>
  <si>
    <t>TOTAL255</t>
  </si>
  <si>
    <t>TOTAL256</t>
  </si>
  <si>
    <t>TOTAL257</t>
  </si>
  <si>
    <t>TOTAL258</t>
  </si>
  <si>
    <t>TOTAL259</t>
  </si>
  <si>
    <t>TOTAL260</t>
  </si>
  <si>
    <t>TOTAL261</t>
  </si>
  <si>
    <t>TOTAL262</t>
  </si>
  <si>
    <t>TOTAL263</t>
  </si>
  <si>
    <t>TOTAL264</t>
  </si>
  <si>
    <t>TOTAL265</t>
  </si>
  <si>
    <t>TOTAL266</t>
  </si>
  <si>
    <t>TOTAL267</t>
  </si>
  <si>
    <t>TOTAL268</t>
  </si>
  <si>
    <t>TOTAL269</t>
  </si>
  <si>
    <t>TOTAL270</t>
  </si>
  <si>
    <t>TOTAL271</t>
  </si>
  <si>
    <t>TOTAL272</t>
  </si>
  <si>
    <t>TOTAL273</t>
  </si>
  <si>
    <t>TOTAL274</t>
  </si>
  <si>
    <t>TOTAL275</t>
  </si>
  <si>
    <t>TOTAL276</t>
  </si>
  <si>
    <t>TOTAL277</t>
  </si>
  <si>
    <t>TOTAL278</t>
  </si>
  <si>
    <t>TOTAL279</t>
  </si>
  <si>
    <t>TOTAL280</t>
  </si>
  <si>
    <t>TOTAL281</t>
  </si>
  <si>
    <t>TOTAL282</t>
  </si>
  <si>
    <t>TOTAL283</t>
  </si>
  <si>
    <t>TOTAL284</t>
  </si>
  <si>
    <t>TOTAL285</t>
  </si>
  <si>
    <t>TOTAL286</t>
  </si>
  <si>
    <t>TOTAL287</t>
  </si>
  <si>
    <t>TOTAL288</t>
  </si>
  <si>
    <t>TOTAL289</t>
  </si>
  <si>
    <t>TOTAL290</t>
  </si>
  <si>
    <t>TOTAL291</t>
  </si>
  <si>
    <t>TOTAL292</t>
  </si>
  <si>
    <t>TOTAL293</t>
  </si>
  <si>
    <t>TOTAL294</t>
  </si>
  <si>
    <t>TOTAL295</t>
  </si>
  <si>
    <t>TOTAL296</t>
  </si>
  <si>
    <t>TOTAL297</t>
  </si>
  <si>
    <t>TOTAL298</t>
  </si>
  <si>
    <t>TOTAL299</t>
  </si>
  <si>
    <t>TOTAL300</t>
  </si>
  <si>
    <t>TOTAL301</t>
  </si>
  <si>
    <t>TOTAL302</t>
  </si>
  <si>
    <t>TOTAL303</t>
  </si>
  <si>
    <t>TOTAL304</t>
  </si>
  <si>
    <t>TOTAL305</t>
  </si>
  <si>
    <t>TOTAL306</t>
  </si>
  <si>
    <t>TOTAL307</t>
  </si>
  <si>
    <t>TOTAL308</t>
  </si>
  <si>
    <t>TOTAL309</t>
  </si>
  <si>
    <t>TOTAL310</t>
  </si>
  <si>
    <t>TOTAL311</t>
  </si>
  <si>
    <t>TOTAL312</t>
  </si>
  <si>
    <t>TOTAL313</t>
  </si>
  <si>
    <t>TOTAL314</t>
  </si>
  <si>
    <t>TOTAL315</t>
  </si>
  <si>
    <t>TOTAL316</t>
  </si>
  <si>
    <t>TOTAL317</t>
  </si>
  <si>
    <t>TOTAL318</t>
  </si>
  <si>
    <t>TOTAL319</t>
  </si>
  <si>
    <t>TOTAL320</t>
  </si>
  <si>
    <t>TOTAL321</t>
  </si>
  <si>
    <t>TOTAL322</t>
  </si>
  <si>
    <t>TOTAL323</t>
  </si>
  <si>
    <t>TOTAL324</t>
  </si>
  <si>
    <t>TOTAL325</t>
  </si>
  <si>
    <t>TOTAL326</t>
  </si>
  <si>
    <t>TOTAL327</t>
  </si>
  <si>
    <t>TOTAL328</t>
  </si>
  <si>
    <t>TOTAL329</t>
  </si>
  <si>
    <t>TOTAL330</t>
  </si>
  <si>
    <t>TOTAL331</t>
  </si>
  <si>
    <t>TOTAL332</t>
  </si>
  <si>
    <t>TOTAL333</t>
  </si>
  <si>
    <t>TOTAL334</t>
  </si>
  <si>
    <t>TOTAL335</t>
  </si>
  <si>
    <t>TOTAL336</t>
  </si>
  <si>
    <t>TOTAL337</t>
  </si>
  <si>
    <t>TOTAL338</t>
  </si>
  <si>
    <t>TOTAL339</t>
  </si>
  <si>
    <t>TOTAL340</t>
  </si>
  <si>
    <t>TOTAL341</t>
  </si>
  <si>
    <t>TOTAL342</t>
  </si>
  <si>
    <t>TOTAL343</t>
  </si>
  <si>
    <t>TOTAL344</t>
  </si>
  <si>
    <t>TOTAL345</t>
  </si>
  <si>
    <t>TOTAL346</t>
  </si>
  <si>
    <t>TOTAL347</t>
  </si>
  <si>
    <t>TOTAL348</t>
  </si>
  <si>
    <t>TOTAL349</t>
  </si>
  <si>
    <t>TOTAL350</t>
  </si>
  <si>
    <t>TOTAL351</t>
  </si>
  <si>
    <t>TOTAL352</t>
  </si>
  <si>
    <t>TOTAL353</t>
  </si>
  <si>
    <t>TOTAL354</t>
  </si>
  <si>
    <t>TOTAL355</t>
  </si>
  <si>
    <t>TOTAL356</t>
  </si>
  <si>
    <t>TOTAL357</t>
  </si>
  <si>
    <t>TOTAL358</t>
  </si>
  <si>
    <t>TOTAL359</t>
  </si>
  <si>
    <t>TOTAL360</t>
  </si>
  <si>
    <t>TOTAL361</t>
  </si>
  <si>
    <t>TOTAL362</t>
  </si>
  <si>
    <t>TOTAL363</t>
  </si>
  <si>
    <t>TOTAL364</t>
  </si>
  <si>
    <t>TOTAL365</t>
  </si>
  <si>
    <t>TOTAL366</t>
  </si>
  <si>
    <t>TOTAL367</t>
  </si>
  <si>
    <t>TOTAL368</t>
  </si>
  <si>
    <t>TOTAL369</t>
  </si>
  <si>
    <t>TOTAL370</t>
  </si>
  <si>
    <t>TOTAL371</t>
  </si>
  <si>
    <t>TOTAL372</t>
  </si>
  <si>
    <t>TOTAL373</t>
  </si>
  <si>
    <t>TOTAL374</t>
  </si>
  <si>
    <t>TOTAL375</t>
  </si>
  <si>
    <t>TOTAL376</t>
  </si>
  <si>
    <t>TOTAL377</t>
  </si>
  <si>
    <t>TOTAL378</t>
  </si>
  <si>
    <t>TOTAL379</t>
  </si>
  <si>
    <t>TOTAL380</t>
  </si>
  <si>
    <t>TOTAL381</t>
  </si>
  <si>
    <t>TOTAL382</t>
  </si>
  <si>
    <t>TOTAL383</t>
  </si>
  <si>
    <t>TOTAL384</t>
  </si>
  <si>
    <t>TOTAL385</t>
  </si>
  <si>
    <t>TOTAL386</t>
  </si>
  <si>
    <t>TOTAL387</t>
  </si>
  <si>
    <t>TOTAL388</t>
  </si>
  <si>
    <t>TOTAL389</t>
  </si>
  <si>
    <t>TOTAL390</t>
  </si>
  <si>
    <t>TOTAL391</t>
  </si>
  <si>
    <t>TOTAL392</t>
  </si>
  <si>
    <t>TOTAL393</t>
  </si>
  <si>
    <t>TOTAL394</t>
  </si>
  <si>
    <t>TOTAL395</t>
  </si>
  <si>
    <t>TOTAL396</t>
  </si>
  <si>
    <t>TOTAL397</t>
  </si>
  <si>
    <t>TOTAL398</t>
  </si>
  <si>
    <t>TOTAL399</t>
  </si>
  <si>
    <t>TOTAL400</t>
  </si>
  <si>
    <t>TOTAL401</t>
  </si>
  <si>
    <t>TOTAL402</t>
  </si>
  <si>
    <t>TOTAL403</t>
  </si>
  <si>
    <t>TOTAL404</t>
  </si>
  <si>
    <t>TOTAL405</t>
  </si>
  <si>
    <t>TOTAL406</t>
  </si>
  <si>
    <t>TOTAL407</t>
  </si>
  <si>
    <t>TOTAL408</t>
  </si>
  <si>
    <t>TOTAL409</t>
  </si>
  <si>
    <t>TOTAL410</t>
  </si>
  <si>
    <t>TOTAL411</t>
  </si>
  <si>
    <t>TOTAL412</t>
  </si>
  <si>
    <t>TOTAL413</t>
  </si>
  <si>
    <t>TOTAL414</t>
  </si>
  <si>
    <t>TOTAL415</t>
  </si>
  <si>
    <t>TOTAL416</t>
  </si>
  <si>
    <t>TOTAL417</t>
  </si>
  <si>
    <t>TOTAL418</t>
  </si>
  <si>
    <t>TOTAL419</t>
  </si>
  <si>
    <t>TOTAL420</t>
  </si>
  <si>
    <t>TOTAL421</t>
  </si>
  <si>
    <t>TOTAL422</t>
  </si>
  <si>
    <t>TOTAL423</t>
  </si>
  <si>
    <t>TOTAL424</t>
  </si>
  <si>
    <t>TOTAL425</t>
  </si>
  <si>
    <t>TOTAL426</t>
  </si>
  <si>
    <t>TOTAL427</t>
  </si>
  <si>
    <t>TOTAL428</t>
  </si>
  <si>
    <t>TOTAL429</t>
  </si>
  <si>
    <t>TOTAL430</t>
  </si>
  <si>
    <t>TOTAL431</t>
  </si>
  <si>
    <t>TOTAL432</t>
  </si>
  <si>
    <t>TOTAL433</t>
  </si>
  <si>
    <t>TOTAL434</t>
  </si>
  <si>
    <t>TOTAL435</t>
  </si>
  <si>
    <t>TOTAL436</t>
  </si>
  <si>
    <t>TOTAL437</t>
  </si>
  <si>
    <t>TOTAL438</t>
  </si>
  <si>
    <t>TOTAL439</t>
  </si>
  <si>
    <t>TOTAL440</t>
  </si>
  <si>
    <t>TOTAL441</t>
  </si>
  <si>
    <t>TOTAL442</t>
  </si>
  <si>
    <t>TOTAL443</t>
  </si>
  <si>
    <t>TOTAL444</t>
  </si>
  <si>
    <t>TOTAL445</t>
  </si>
  <si>
    <t>TOTAL446</t>
  </si>
  <si>
    <t>TOTAL447</t>
  </si>
  <si>
    <t>TOTAL448</t>
  </si>
  <si>
    <t>TOTAL449</t>
  </si>
  <si>
    <t>TOTAL450</t>
  </si>
  <si>
    <t>TOTAL451</t>
  </si>
  <si>
    <t>TOTAL452</t>
  </si>
  <si>
    <t>TOTAL453</t>
  </si>
  <si>
    <t>TOTAL454</t>
  </si>
  <si>
    <t>TOTAL455</t>
  </si>
  <si>
    <t>TOTAL456</t>
  </si>
  <si>
    <t>TOTAL457</t>
  </si>
  <si>
    <t>TOTAL458</t>
  </si>
  <si>
    <t>TOTAL459</t>
  </si>
  <si>
    <t>TOTAL460</t>
  </si>
  <si>
    <t>TOTAL461</t>
  </si>
  <si>
    <t>TOTAL462</t>
  </si>
  <si>
    <t>TOTAL463</t>
  </si>
  <si>
    <t>TOTAL464</t>
  </si>
  <si>
    <t>TOTAL465</t>
  </si>
  <si>
    <t>TOTAL466</t>
  </si>
  <si>
    <t>TOTAL467</t>
  </si>
  <si>
    <t>TOTAL468</t>
  </si>
  <si>
    <t>TOTAL469</t>
  </si>
  <si>
    <t>TOTAL470</t>
  </si>
  <si>
    <t>TOTAL471</t>
  </si>
  <si>
    <t>TOTAL472</t>
  </si>
  <si>
    <t>TOTAL473</t>
  </si>
  <si>
    <t>TOTAL474</t>
  </si>
  <si>
    <t>TOTAL475</t>
  </si>
  <si>
    <t>TOTAL476</t>
  </si>
  <si>
    <t>TOTAL477</t>
  </si>
  <si>
    <t>TOTAL478</t>
  </si>
  <si>
    <t>TOTAL479</t>
  </si>
  <si>
    <t>TOTAL480</t>
  </si>
  <si>
    <t>TOTAL481</t>
  </si>
  <si>
    <t>TOTAL482</t>
  </si>
  <si>
    <t>TOTAL483</t>
  </si>
  <si>
    <t>TOTAL484</t>
  </si>
  <si>
    <t>TOTAL485</t>
  </si>
  <si>
    <t>TOTAL486</t>
  </si>
  <si>
    <t>TOTAL487</t>
  </si>
  <si>
    <t>TOTAL488</t>
  </si>
  <si>
    <t>TOTAL489</t>
  </si>
  <si>
    <t>TOTAL490</t>
  </si>
  <si>
    <t>TOTAL491</t>
  </si>
  <si>
    <t>TOTAL492</t>
  </si>
  <si>
    <t>TOTAL493</t>
  </si>
  <si>
    <t>TOTAL494</t>
  </si>
  <si>
    <t>TOTAL495</t>
  </si>
  <si>
    <t>TOTAL496</t>
  </si>
  <si>
    <t>TOTAL497</t>
  </si>
  <si>
    <t>TOTAL498</t>
  </si>
  <si>
    <t>TOTAL499</t>
  </si>
  <si>
    <t>TOTAL500</t>
  </si>
  <si>
    <t>TOTAL501</t>
  </si>
  <si>
    <t>TOTAL502</t>
  </si>
  <si>
    <t>TOTAL503</t>
  </si>
  <si>
    <t>TOTAL504</t>
  </si>
  <si>
    <t>TOTAL505</t>
  </si>
  <si>
    <t>TOTAL506</t>
  </si>
  <si>
    <t>TOTAL507</t>
  </si>
  <si>
    <t>TOTAL508</t>
  </si>
  <si>
    <t>TOTAL509</t>
  </si>
  <si>
    <t>TOTAL510</t>
  </si>
  <si>
    <t>TOTAL511</t>
  </si>
  <si>
    <t>TOTAL512</t>
  </si>
  <si>
    <t>TOTAL513</t>
  </si>
  <si>
    <t>TOTAL514</t>
  </si>
  <si>
    <t>TOTAL515</t>
  </si>
  <si>
    <t>TOTAL516</t>
  </si>
  <si>
    <t>TOTAL517</t>
  </si>
  <si>
    <t>TOTAL518</t>
  </si>
  <si>
    <t>TOTAL519</t>
  </si>
  <si>
    <t>TOTAL520</t>
  </si>
  <si>
    <t>TOTAL521</t>
  </si>
  <si>
    <t>TOTAL522</t>
  </si>
  <si>
    <t>TOTAL523</t>
  </si>
  <si>
    <t>TOTAL524</t>
  </si>
  <si>
    <t>TOTAL525</t>
  </si>
  <si>
    <t>TOTAL526</t>
  </si>
  <si>
    <t>TOTAL527</t>
  </si>
  <si>
    <t>TOTAL528</t>
  </si>
  <si>
    <t>TOTAL529</t>
  </si>
  <si>
    <t>TOTAL530</t>
  </si>
  <si>
    <t>TOTAL531</t>
  </si>
  <si>
    <t>TOTAL532</t>
  </si>
  <si>
    <t>TOTAL533</t>
  </si>
  <si>
    <t>TOTAL534</t>
  </si>
  <si>
    <t>TOTAL535</t>
  </si>
  <si>
    <t>TOTAL536</t>
  </si>
  <si>
    <t>TOTAL537</t>
  </si>
  <si>
    <t>TOTAL538</t>
  </si>
  <si>
    <t>TOTAL539</t>
  </si>
  <si>
    <t>TOTAL540</t>
  </si>
  <si>
    <t>TOTAL541</t>
  </si>
  <si>
    <t>TOTAL542</t>
  </si>
  <si>
    <t>TOTAL543</t>
  </si>
  <si>
    <t>TOTAL544</t>
  </si>
  <si>
    <t>TOTAL545</t>
  </si>
  <si>
    <t>TOTAL546</t>
  </si>
  <si>
    <t>TOTAL547</t>
  </si>
  <si>
    <t>TOTAL548</t>
  </si>
  <si>
    <t>TOTAL549</t>
  </si>
  <si>
    <t>TOTAL550</t>
  </si>
  <si>
    <t>TOTAL551</t>
  </si>
  <si>
    <t>TOTAL552</t>
  </si>
  <si>
    <t>TOTAL553</t>
  </si>
  <si>
    <t>TOTAL554</t>
  </si>
  <si>
    <t>TOTAL555</t>
  </si>
  <si>
    <t>TOTAL556</t>
  </si>
  <si>
    <t>TOTAL557</t>
  </si>
  <si>
    <t>TOTAL558</t>
  </si>
  <si>
    <t>TOTAL559</t>
  </si>
  <si>
    <t>TOTAL560</t>
  </si>
  <si>
    <t>TOTAL561</t>
  </si>
  <si>
    <t>TOTAL562</t>
  </si>
  <si>
    <t>TOTAL563</t>
  </si>
  <si>
    <t>TOTAL564</t>
  </si>
  <si>
    <t>TOTAL565</t>
  </si>
  <si>
    <t>TOTAL566</t>
  </si>
  <si>
    <t>TOTAL567</t>
  </si>
  <si>
    <t>TOTAL568</t>
  </si>
  <si>
    <t>TOTAL569</t>
  </si>
  <si>
    <t>TOTAL570</t>
  </si>
  <si>
    <t>TOTAL571</t>
  </si>
  <si>
    <t>TOTAL572</t>
  </si>
  <si>
    <t>TOTAL573</t>
  </si>
  <si>
    <t>TOTAL574</t>
  </si>
  <si>
    <t>TOTAL575</t>
  </si>
  <si>
    <t>TOTAL576</t>
  </si>
  <si>
    <t>TOTAL577</t>
  </si>
  <si>
    <t>TOTAL578</t>
  </si>
  <si>
    <t>TOTAL579</t>
  </si>
  <si>
    <t>TOTAL580</t>
  </si>
  <si>
    <t>TOTAL581</t>
  </si>
  <si>
    <t>TOTAL582</t>
  </si>
  <si>
    <t>TOTAL583</t>
  </si>
  <si>
    <t>TOTAL584</t>
  </si>
  <si>
    <t>TOTAL585</t>
  </si>
  <si>
    <t>TOTAL586</t>
  </si>
  <si>
    <t>TOTAL587</t>
  </si>
  <si>
    <t>TOTAL588</t>
  </si>
  <si>
    <t>TOTAL589</t>
  </si>
  <si>
    <t>TOTAL590</t>
  </si>
  <si>
    <t>TOTAL591</t>
  </si>
  <si>
    <t>TOTAL592</t>
  </si>
  <si>
    <t>TOTAL593</t>
  </si>
  <si>
    <t>TOTAL594</t>
  </si>
  <si>
    <t>TOTAL595</t>
  </si>
  <si>
    <t>TOTAL596</t>
  </si>
  <si>
    <t>TOTAL597</t>
  </si>
  <si>
    <t>TOTAL598</t>
  </si>
  <si>
    <t>TOTAL599</t>
  </si>
  <si>
    <t>TOTAL600</t>
  </si>
  <si>
    <t>TOTAL601</t>
  </si>
  <si>
    <t>TOTAL602</t>
  </si>
  <si>
    <t>TOTAL603</t>
  </si>
  <si>
    <t>TOTAL604</t>
  </si>
  <si>
    <t>TOTAL605</t>
  </si>
  <si>
    <t>TOTAL606</t>
  </si>
  <si>
    <t>TOTAL607</t>
  </si>
  <si>
    <t>TOTAL608</t>
  </si>
  <si>
    <t>TOTAL609</t>
  </si>
  <si>
    <t>TOTAL610</t>
  </si>
  <si>
    <t>TOTAL611</t>
  </si>
  <si>
    <t>TOTAL612</t>
  </si>
  <si>
    <t>TOTAL613</t>
  </si>
  <si>
    <t>TOTAL614</t>
  </si>
  <si>
    <t>TOTAL615</t>
  </si>
  <si>
    <t>TOTAL616</t>
  </si>
  <si>
    <t>TOTAL617</t>
  </si>
  <si>
    <t>TOTAL618</t>
  </si>
  <si>
    <t>TOTAL619</t>
  </si>
  <si>
    <t>TOTAL620</t>
  </si>
  <si>
    <t>TOTAL621</t>
  </si>
  <si>
    <t>TOTAL622</t>
  </si>
  <si>
    <t>TOTAL623</t>
  </si>
  <si>
    <t>TOTAL624</t>
  </si>
  <si>
    <t>TOTAL625</t>
  </si>
  <si>
    <t>TOTAL626</t>
  </si>
  <si>
    <t>TOTAL627</t>
  </si>
  <si>
    <t>TOTAL628</t>
  </si>
  <si>
    <t>TOTAL629</t>
  </si>
  <si>
    <t>TOTAL630</t>
  </si>
  <si>
    <t>TOTAL631</t>
  </si>
  <si>
    <t>TOTAL632</t>
  </si>
  <si>
    <t>TOTAL633</t>
  </si>
  <si>
    <t>TOTAL634</t>
  </si>
  <si>
    <t>TOTAL635</t>
  </si>
  <si>
    <t>TOTAL636</t>
  </si>
  <si>
    <t>TOTAL637</t>
  </si>
  <si>
    <t>TOTAL638</t>
  </si>
  <si>
    <t>TOTAL639</t>
  </si>
  <si>
    <t>TOTAL640</t>
  </si>
  <si>
    <t>TOTAL641</t>
  </si>
  <si>
    <t>TOTAL642</t>
  </si>
  <si>
    <t>TOTAL643</t>
  </si>
  <si>
    <t>TOTAL644</t>
  </si>
  <si>
    <t>TOTAL645</t>
  </si>
  <si>
    <t>TOTAL646</t>
  </si>
  <si>
    <t>TOTAL647</t>
  </si>
  <si>
    <t>TOTAL648</t>
  </si>
  <si>
    <t>TOTAL649</t>
  </si>
  <si>
    <t>TOTAL650</t>
  </si>
  <si>
    <t>TOTAL651</t>
  </si>
  <si>
    <t>TOTAL652</t>
  </si>
  <si>
    <t>TOTAL653</t>
  </si>
  <si>
    <t>TOTAL654</t>
  </si>
  <si>
    <t>TOTAL655</t>
  </si>
  <si>
    <t>TOTAL656</t>
  </si>
  <si>
    <t>TOTAL657</t>
  </si>
  <si>
    <t>TOTAL658</t>
  </si>
  <si>
    <t>TOTAL659</t>
  </si>
  <si>
    <t>TOTAL660</t>
  </si>
  <si>
    <t>TOTAL661</t>
  </si>
  <si>
    <t>TOTAL662</t>
  </si>
  <si>
    <t>TOTAL663</t>
  </si>
  <si>
    <t>TOTAL664</t>
  </si>
  <si>
    <t>TOTAL665</t>
  </si>
  <si>
    <t>TOTAL666</t>
  </si>
  <si>
    <t>TOTAL667</t>
  </si>
  <si>
    <t>TOTAL668</t>
  </si>
  <si>
    <t>TOTAL669</t>
  </si>
  <si>
    <t>TOTAL670</t>
  </si>
  <si>
    <t>TOTAL671</t>
  </si>
  <si>
    <t>TOTAL672</t>
  </si>
  <si>
    <t>TOTAL673</t>
  </si>
  <si>
    <t>TOTAL674</t>
  </si>
  <si>
    <t>TOTAL675</t>
  </si>
  <si>
    <t>TOTAL676</t>
  </si>
  <si>
    <t>TOTAL677</t>
  </si>
  <si>
    <t>TOTAL678</t>
  </si>
  <si>
    <t>TOTAL679</t>
  </si>
  <si>
    <t>TOTAL680</t>
  </si>
  <si>
    <t>TOTAL681</t>
  </si>
  <si>
    <t>TOTAL682</t>
  </si>
  <si>
    <t>TOTAL683</t>
  </si>
  <si>
    <t>TOTAL684</t>
  </si>
  <si>
    <t>TOTAL685</t>
  </si>
  <si>
    <t>TOTAL686</t>
  </si>
  <si>
    <t>TOTAL687</t>
  </si>
  <si>
    <t>TOTAL688</t>
  </si>
  <si>
    <t>TOTAL689</t>
  </si>
  <si>
    <t>TOTAL690</t>
  </si>
  <si>
    <t>TOTAL691</t>
  </si>
  <si>
    <t>TOTAL692</t>
  </si>
  <si>
    <t>TOTAL693</t>
  </si>
  <si>
    <t>TOTAL694</t>
  </si>
  <si>
    <t>TOTAL695</t>
  </si>
  <si>
    <t>TOTAL696</t>
  </si>
  <si>
    <t>TOTAL697</t>
  </si>
  <si>
    <t>TOTAL698</t>
  </si>
  <si>
    <t>TOTAL699</t>
  </si>
  <si>
    <t>TOTAL700</t>
  </si>
  <si>
    <t>TOTAL701</t>
  </si>
  <si>
    <t>TOTAL702</t>
  </si>
  <si>
    <t>TOTAL703</t>
  </si>
  <si>
    <t>TOTAL704</t>
  </si>
  <si>
    <t>TOTAL705</t>
  </si>
  <si>
    <t>TOTAL706</t>
  </si>
  <si>
    <t>TOTAL707</t>
  </si>
  <si>
    <t>TOTAL708</t>
  </si>
  <si>
    <t>TOTAL709</t>
  </si>
  <si>
    <t>TOTAL710</t>
  </si>
  <si>
    <t>TOTAL711</t>
  </si>
  <si>
    <t>TOTAL712</t>
  </si>
  <si>
    <t>TOTAL713</t>
  </si>
  <si>
    <t>TOTAL714</t>
  </si>
  <si>
    <t>TOTAL715</t>
  </si>
  <si>
    <t>TOTAL716</t>
  </si>
  <si>
    <t>TOTAL717</t>
  </si>
  <si>
    <t>TOTAL718</t>
  </si>
  <si>
    <t>TOTAL719</t>
  </si>
  <si>
    <t>TOTAL720</t>
  </si>
  <si>
    <t>TOTAL721</t>
  </si>
  <si>
    <t>TOTAL722</t>
  </si>
  <si>
    <t>TOTAL723</t>
  </si>
  <si>
    <t>TOTAL724</t>
  </si>
  <si>
    <t>TOTAL725</t>
  </si>
  <si>
    <t>TOTAL726</t>
  </si>
  <si>
    <t>TOTAL727</t>
  </si>
  <si>
    <t>TOTAL728</t>
  </si>
  <si>
    <t>TOTAL729</t>
  </si>
  <si>
    <t>TOTAL730</t>
  </si>
  <si>
    <t>TOTAL731</t>
  </si>
  <si>
    <t>TOTAL732</t>
  </si>
  <si>
    <t>TOTAL733</t>
  </si>
  <si>
    <t>TOTAL734</t>
  </si>
  <si>
    <t>TOTAL735</t>
  </si>
  <si>
    <t>TOTAL736</t>
  </si>
  <si>
    <t>TOTAL737</t>
  </si>
  <si>
    <t>TOTAL738</t>
  </si>
  <si>
    <t>TOTAL739</t>
  </si>
  <si>
    <t>TOTAL740</t>
  </si>
  <si>
    <t>TOTAL741</t>
  </si>
  <si>
    <t>TOTAL742</t>
  </si>
  <si>
    <t>TOTAL743</t>
  </si>
  <si>
    <t>TOTAL744</t>
  </si>
  <si>
    <t>TOTAL745</t>
  </si>
  <si>
    <t>TOTAL746</t>
  </si>
  <si>
    <t>TOTAL747</t>
  </si>
  <si>
    <t>TOTAL748</t>
  </si>
  <si>
    <t>TOTAL749</t>
  </si>
  <si>
    <t>TOTAL750</t>
  </si>
  <si>
    <t>TOTAL751</t>
  </si>
  <si>
    <t>TOTAL752</t>
  </si>
  <si>
    <t>TOTAL753</t>
  </si>
  <si>
    <t>TOTAL754</t>
  </si>
  <si>
    <t>TOTAL755</t>
  </si>
  <si>
    <t>TOTAL756</t>
  </si>
  <si>
    <t>TOTAL757</t>
  </si>
  <si>
    <t>TOTAL758</t>
  </si>
  <si>
    <t>TOTAL759</t>
  </si>
  <si>
    <t>TOTAL760</t>
  </si>
  <si>
    <t>TOTAL761</t>
  </si>
  <si>
    <t>TOTAL762</t>
  </si>
  <si>
    <t>TOTAL763</t>
  </si>
  <si>
    <t>TOTAL764</t>
  </si>
  <si>
    <t>TOTAL765</t>
  </si>
  <si>
    <t>TOTAL766</t>
  </si>
  <si>
    <t>TOTAL767</t>
  </si>
  <si>
    <t>TOTAL768</t>
  </si>
  <si>
    <t>TOTAL769</t>
  </si>
  <si>
    <t>TOTAL770</t>
  </si>
  <si>
    <t>TOTAL771</t>
  </si>
  <si>
    <t>TOTAL772</t>
  </si>
  <si>
    <t>TOTAL773</t>
  </si>
  <si>
    <t>TOTAL774</t>
  </si>
  <si>
    <t>TOTAL775</t>
  </si>
  <si>
    <t>TOTAL776</t>
  </si>
  <si>
    <t>TOTAL777</t>
  </si>
  <si>
    <t>TOTAL778</t>
  </si>
  <si>
    <t>TOTAL779</t>
  </si>
  <si>
    <t>TOTAL780</t>
  </si>
  <si>
    <t>TOTAL781</t>
  </si>
  <si>
    <t>TOTAL782</t>
  </si>
  <si>
    <t>TOTAL783</t>
  </si>
  <si>
    <t>TOTAL784</t>
  </si>
  <si>
    <t>TOTAL785</t>
  </si>
  <si>
    <t>TOTAL786</t>
  </si>
  <si>
    <t>TOTAL787</t>
  </si>
  <si>
    <t>TOTAL788</t>
  </si>
  <si>
    <t>TOTAL789</t>
  </si>
  <si>
    <t>TOTAL790</t>
  </si>
  <si>
    <t>TOTAL791</t>
  </si>
  <si>
    <t>TOTAL792</t>
  </si>
  <si>
    <t>TOTAL793</t>
  </si>
  <si>
    <t>TOTAL794</t>
  </si>
  <si>
    <t>TOTAL795</t>
  </si>
  <si>
    <t>TOTAL796</t>
  </si>
  <si>
    <t>TOTAL797</t>
  </si>
  <si>
    <t>TOTAL798</t>
  </si>
  <si>
    <t>TOTAL799</t>
  </si>
  <si>
    <t>TOTAL800</t>
  </si>
  <si>
    <t>TOTAL801</t>
  </si>
  <si>
    <t>TOTAL802</t>
  </si>
  <si>
    <t>TOTAL803</t>
  </si>
  <si>
    <t>TOTAL804</t>
  </si>
  <si>
    <t>TOTAL805</t>
  </si>
  <si>
    <t>TOTAL806</t>
  </si>
  <si>
    <t>TOTAL807</t>
  </si>
  <si>
    <t>TOTAL808</t>
  </si>
  <si>
    <t>TOTAL809</t>
  </si>
  <si>
    <t>TOTAL810</t>
  </si>
  <si>
    <t>TOTAL811</t>
  </si>
  <si>
    <t>TOTAL812</t>
  </si>
  <si>
    <t>TOTAL813</t>
  </si>
  <si>
    <t>TOTAL814</t>
  </si>
  <si>
    <t>TOTAL815</t>
  </si>
  <si>
    <t>TOTAL816</t>
  </si>
  <si>
    <t>TOTAL817</t>
  </si>
  <si>
    <t>TOTAL818</t>
  </si>
  <si>
    <t>TOTAL819</t>
  </si>
  <si>
    <t>TOTAL820</t>
  </si>
  <si>
    <t>TOTAL821</t>
  </si>
  <si>
    <t>TOTAL822</t>
  </si>
  <si>
    <t>TOTAL823</t>
  </si>
  <si>
    <t>TOTAL824</t>
  </si>
  <si>
    <t>TOTAL825</t>
  </si>
  <si>
    <t>TOTAL826</t>
  </si>
  <si>
    <t>TOTAL827</t>
  </si>
  <si>
    <t>TOTAL828</t>
  </si>
  <si>
    <t>TOTAL829</t>
  </si>
  <si>
    <t>TOTAL830</t>
  </si>
  <si>
    <t>TOTAL831</t>
  </si>
  <si>
    <t>TOTAL832</t>
  </si>
  <si>
    <t>TOTAL833</t>
  </si>
  <si>
    <t>TOTAL834</t>
  </si>
  <si>
    <t>TOTAL835</t>
  </si>
  <si>
    <t>TOTAL836</t>
  </si>
  <si>
    <t>TOTAL837</t>
  </si>
  <si>
    <t>TOTAL838</t>
  </si>
  <si>
    <t>TOTAL839</t>
  </si>
  <si>
    <t>TOTAL840</t>
  </si>
  <si>
    <t>TOTAL841</t>
  </si>
  <si>
    <t>TOTAL842</t>
  </si>
  <si>
    <t>TOTAL843</t>
  </si>
  <si>
    <t>TOTAL844</t>
  </si>
  <si>
    <t>TOTAL845</t>
  </si>
  <si>
    <t>TOTAL846</t>
  </si>
  <si>
    <t>TOTAL847</t>
  </si>
  <si>
    <t>TOTAL848</t>
  </si>
  <si>
    <t>TOTAL849</t>
  </si>
  <si>
    <t>TOTAL850</t>
  </si>
  <si>
    <t>TOTAL851</t>
  </si>
  <si>
    <t>TOTAL852</t>
  </si>
  <si>
    <t>TOTAL853</t>
  </si>
  <si>
    <t>TOTAL854</t>
  </si>
  <si>
    <t>TOTAL855</t>
  </si>
  <si>
    <t>TOTAL856</t>
  </si>
  <si>
    <t>TOTAL857</t>
  </si>
  <si>
    <t>TOTAL858</t>
  </si>
  <si>
    <t>TOTAL859</t>
  </si>
  <si>
    <t>TOTAL860</t>
  </si>
  <si>
    <t>TOTAL861</t>
  </si>
  <si>
    <t>TOTAL862</t>
  </si>
  <si>
    <t>TOTAL863</t>
  </si>
  <si>
    <t>TOTAL864</t>
  </si>
  <si>
    <t>TOTAL865</t>
  </si>
  <si>
    <t>TOTAL866</t>
  </si>
  <si>
    <t>TOTAL867</t>
  </si>
  <si>
    <t>TOTAL868</t>
  </si>
  <si>
    <t>TOTAL869</t>
  </si>
  <si>
    <t>TOTAL870</t>
  </si>
  <si>
    <t>TOTAL871</t>
  </si>
  <si>
    <t>TOTAL872</t>
  </si>
  <si>
    <t>TOTAL873</t>
  </si>
  <si>
    <t>TOTAL874</t>
  </si>
  <si>
    <t>TOTAL875</t>
  </si>
  <si>
    <t>TOTAL876</t>
  </si>
  <si>
    <t>TOTAL877</t>
  </si>
  <si>
    <t>TOTAL878</t>
  </si>
  <si>
    <t>TOTAL879</t>
  </si>
  <si>
    <t>TOTAL880</t>
  </si>
  <si>
    <t>TOTAL881</t>
  </si>
  <si>
    <t>TOTAL882</t>
  </si>
  <si>
    <t>TOTAL883</t>
  </si>
  <si>
    <t>TOTAL884</t>
  </si>
  <si>
    <t>TOTAL885</t>
  </si>
  <si>
    <t>TOTAL886</t>
  </si>
  <si>
    <t>TOTAL887</t>
  </si>
  <si>
    <t>TOTAL888</t>
  </si>
  <si>
    <t>TOTAL889</t>
  </si>
  <si>
    <t>TOTAL890</t>
  </si>
  <si>
    <t>TOTAL891</t>
  </si>
  <si>
    <t>TOTAL892</t>
  </si>
  <si>
    <t>TOTAL893</t>
  </si>
  <si>
    <t>TOTAL894</t>
  </si>
  <si>
    <t>TOTAL895</t>
  </si>
  <si>
    <t>TOTAL896</t>
  </si>
  <si>
    <t>TOTAL897</t>
  </si>
  <si>
    <t>TOTAL898</t>
  </si>
  <si>
    <t>TOTAL899</t>
  </si>
  <si>
    <t>TOTAL900</t>
  </si>
  <si>
    <t>TOTAL901</t>
  </si>
  <si>
    <t>TOTAL902</t>
  </si>
  <si>
    <t>TOTAL903</t>
  </si>
  <si>
    <t>TOTAL904</t>
  </si>
  <si>
    <t>TOTAL905</t>
  </si>
  <si>
    <t>TOTAL906</t>
  </si>
  <si>
    <t>TOTAL907</t>
  </si>
  <si>
    <t>TOTAL908</t>
  </si>
  <si>
    <t>TOTAL909</t>
  </si>
  <si>
    <t>TOTAL910</t>
  </si>
  <si>
    <t>TOTAL911</t>
  </si>
  <si>
    <t>TOTAL912</t>
  </si>
  <si>
    <t>TOTAL913</t>
  </si>
  <si>
    <t>TOTAL914</t>
  </si>
  <si>
    <t>TOTAL915</t>
  </si>
  <si>
    <t>TOTAL916</t>
  </si>
  <si>
    <t>TOTAL917</t>
  </si>
  <si>
    <t>TOTAL918</t>
  </si>
  <si>
    <t>TOTAL919</t>
  </si>
  <si>
    <t>TOTAL920</t>
  </si>
  <si>
    <t>TOTAL921</t>
  </si>
  <si>
    <t>TOTAL922</t>
  </si>
  <si>
    <t>TOTAL923</t>
  </si>
  <si>
    <t>TOTAL924</t>
  </si>
  <si>
    <t>TOTAL925</t>
  </si>
  <si>
    <t>TOTAL926</t>
  </si>
  <si>
    <t>TOTAL927</t>
  </si>
  <si>
    <t>TOTAL928</t>
  </si>
  <si>
    <t>TOTAL929</t>
  </si>
  <si>
    <t>TOTAL930</t>
  </si>
  <si>
    <t>TOTAL931</t>
  </si>
  <si>
    <t>TOTAL932</t>
  </si>
  <si>
    <t>TOTAL933</t>
  </si>
  <si>
    <t>TOTAL934</t>
  </si>
  <si>
    <t>TOTAL935</t>
  </si>
  <si>
    <t>TOTAL936</t>
  </si>
  <si>
    <t>TOTAL937</t>
  </si>
  <si>
    <t>TOTAL938</t>
  </si>
  <si>
    <t>TOTAL939</t>
  </si>
  <si>
    <t>TOTAL940</t>
  </si>
  <si>
    <t>TOTAL941</t>
  </si>
  <si>
    <t>TOTAL942</t>
  </si>
  <si>
    <t>TOTAL943</t>
  </si>
  <si>
    <t>TOTAL944</t>
  </si>
  <si>
    <t>TOTAL945</t>
  </si>
  <si>
    <t>TOTAL946</t>
  </si>
  <si>
    <t>TOTAL947</t>
  </si>
  <si>
    <t>TOTAL948</t>
  </si>
  <si>
    <t>TOTAL949</t>
  </si>
  <si>
    <t>TOTAL950</t>
  </si>
  <si>
    <t>TOTAL951</t>
  </si>
  <si>
    <t>TOTAL952</t>
  </si>
  <si>
    <t>TOTAL953</t>
  </si>
  <si>
    <t>TOTAL954</t>
  </si>
  <si>
    <t>TOTAL955</t>
  </si>
  <si>
    <t>TOTAL956</t>
  </si>
  <si>
    <t>TOTAL957</t>
  </si>
  <si>
    <t>TOTAL958</t>
  </si>
  <si>
    <t>TOTAL959</t>
  </si>
  <si>
    <t>TOTAL960</t>
  </si>
  <si>
    <t>TOTAL961</t>
  </si>
  <si>
    <t>TOTAL962</t>
  </si>
  <si>
    <t>TOTAL963</t>
  </si>
  <si>
    <t>TOTAL964</t>
  </si>
  <si>
    <t>TOTAL965</t>
  </si>
  <si>
    <t>TOTAL966</t>
  </si>
  <si>
    <t>TOTAL967</t>
  </si>
  <si>
    <t>TOTAL968</t>
  </si>
  <si>
    <t>TOTAL969</t>
  </si>
  <si>
    <t>TOTAL970</t>
  </si>
  <si>
    <t>TOTAL971</t>
  </si>
  <si>
    <t>TOTAL972</t>
  </si>
  <si>
    <t>TOTAL973</t>
  </si>
  <si>
    <t>TOTAL974</t>
  </si>
  <si>
    <t>TOTAL975</t>
  </si>
  <si>
    <t>TOTAL976</t>
  </si>
  <si>
    <t>TOTAL977</t>
  </si>
  <si>
    <t>TOTAL978</t>
  </si>
  <si>
    <t>TOTAL979</t>
  </si>
  <si>
    <t>TOTAL980</t>
  </si>
  <si>
    <t>TOTAL981</t>
  </si>
  <si>
    <t>TOTAL982</t>
  </si>
  <si>
    <t>TOTAL983</t>
  </si>
  <si>
    <t>TOTAL984</t>
  </si>
  <si>
    <t>TOTAL985</t>
  </si>
  <si>
    <t>TOTAL986</t>
  </si>
  <si>
    <t>TOTAL987</t>
  </si>
  <si>
    <t>TOTAL988</t>
  </si>
  <si>
    <t>TOTAL989</t>
  </si>
  <si>
    <t>TOTAL990</t>
  </si>
  <si>
    <t>TOTAL991</t>
  </si>
  <si>
    <t>TOTAL992</t>
  </si>
  <si>
    <t>TOTAL993</t>
  </si>
  <si>
    <t>TOTAL994</t>
  </si>
  <si>
    <t>TOTAL995</t>
  </si>
  <si>
    <t>TOTAL996</t>
  </si>
  <si>
    <t>TOTAL997</t>
  </si>
  <si>
    <t>TOTAL998</t>
  </si>
  <si>
    <t>TOTAL999</t>
  </si>
  <si>
    <t>TOTAL1000</t>
  </si>
  <si>
    <t>TOTAL1001</t>
  </si>
  <si>
    <t>TOTAL1002</t>
  </si>
  <si>
    <t>TOTAL1003</t>
  </si>
  <si>
    <t>TOTAL1004</t>
  </si>
  <si>
    <t>TOTAL1005</t>
  </si>
  <si>
    <t>TOTAL1006</t>
  </si>
  <si>
    <t>TOTAL1007</t>
  </si>
  <si>
    <t>TOTAL1008</t>
  </si>
  <si>
    <t>TOTAL1009</t>
  </si>
  <si>
    <t>TOTAL1010</t>
  </si>
  <si>
    <t>TOTAL1011</t>
  </si>
  <si>
    <t>TOTAL1012</t>
  </si>
  <si>
    <t>TOTAL1013</t>
  </si>
  <si>
    <t>TOTAL1014</t>
  </si>
  <si>
    <t>TOTAL1015</t>
  </si>
  <si>
    <t>TOTAL1016</t>
  </si>
  <si>
    <t>TOTAL1017</t>
  </si>
  <si>
    <t>TOTAL1018</t>
  </si>
  <si>
    <t>TOTAL1019</t>
  </si>
  <si>
    <t>TOTAL1020</t>
  </si>
  <si>
    <t>TOTAL1021</t>
  </si>
  <si>
    <t>TOTAL1022</t>
  </si>
  <si>
    <t>TOTAL1023</t>
  </si>
  <si>
    <t>TOTAL1024</t>
  </si>
  <si>
    <t>TOTAL1025</t>
  </si>
  <si>
    <t>TOTAL1026</t>
  </si>
  <si>
    <t>TOTAL1027</t>
  </si>
  <si>
    <t>TOTAL1028</t>
  </si>
  <si>
    <t>TOTAL1029</t>
  </si>
  <si>
    <t>TOTAL1030</t>
  </si>
  <si>
    <t>TOTAL1031</t>
  </si>
  <si>
    <t>TOTAL1032</t>
  </si>
  <si>
    <t>TOTAL1033</t>
  </si>
  <si>
    <t>TOTAL1034</t>
  </si>
  <si>
    <t>TOTAL1035</t>
  </si>
  <si>
    <t>TOTAL1036</t>
  </si>
  <si>
    <t>TOTAL1037</t>
  </si>
  <si>
    <t>TOTAL1038</t>
  </si>
  <si>
    <t>TOTAL1039</t>
  </si>
  <si>
    <t>TOTAL1040</t>
  </si>
  <si>
    <t>TOTAL1041</t>
  </si>
  <si>
    <t>TOTAL1042</t>
  </si>
  <si>
    <t>TOTAL1043</t>
  </si>
  <si>
    <t>TOTAL1044</t>
  </si>
  <si>
    <t>TOTAL1045</t>
  </si>
  <si>
    <t>TOTAL1046</t>
  </si>
  <si>
    <t>TOTAL1047</t>
  </si>
  <si>
    <t>TOTAL1048</t>
  </si>
  <si>
    <t>TOTAL1049</t>
  </si>
  <si>
    <t>TOTAL1050</t>
  </si>
  <si>
    <t>TOTAL1051</t>
  </si>
  <si>
    <t>TOTAL1052</t>
  </si>
  <si>
    <t>TOTAL1053</t>
  </si>
  <si>
    <t>TOTAL1054</t>
  </si>
  <si>
    <t>TOTAL1055</t>
  </si>
  <si>
    <t>TOTAL1056</t>
  </si>
  <si>
    <t>TOTAL1057</t>
  </si>
  <si>
    <t>TOTAL1058</t>
  </si>
  <si>
    <t>TOTAL1059</t>
  </si>
  <si>
    <t>TOTAL1060</t>
  </si>
  <si>
    <t>TOTAL1061</t>
  </si>
  <si>
    <t>TOTAL1062</t>
  </si>
  <si>
    <t>TOTAL1063</t>
  </si>
  <si>
    <t>TOTAL1064</t>
  </si>
  <si>
    <t>TOTAL1065</t>
  </si>
  <si>
    <t>TOTAL1066</t>
  </si>
  <si>
    <t>TOTAL1067</t>
  </si>
  <si>
    <t>TOTAL1068</t>
  </si>
  <si>
    <t>TOTAL1069</t>
  </si>
  <si>
    <t>TOTAL1070</t>
  </si>
  <si>
    <t>TOTAL1071</t>
  </si>
  <si>
    <t>TOTAL1072</t>
  </si>
  <si>
    <t>TOTAL1073</t>
  </si>
  <si>
    <t>TOTAL1074</t>
  </si>
  <si>
    <t>TOTAL1075</t>
  </si>
  <si>
    <t>TOTAL1076</t>
  </si>
  <si>
    <t>TOTAL1077</t>
  </si>
  <si>
    <t>TOTAL1078</t>
  </si>
  <si>
    <t>TOTAL1079</t>
  </si>
  <si>
    <t>TOTAL1080</t>
  </si>
  <si>
    <t>TOTAL1081</t>
  </si>
  <si>
    <t>TOTAL1082</t>
  </si>
  <si>
    <t>TOTAL1083</t>
  </si>
  <si>
    <t>TOTAL1084</t>
  </si>
  <si>
    <t>TOTAL1085</t>
  </si>
  <si>
    <t>TOTAL1086</t>
  </si>
  <si>
    <t>TOTAL1087</t>
  </si>
  <si>
    <t>TOTAL1088</t>
  </si>
  <si>
    <t>TOTAL1089</t>
  </si>
  <si>
    <t>TOTAL1090</t>
  </si>
  <si>
    <t>TOTAL1091</t>
  </si>
  <si>
    <t>TOTAL1092</t>
  </si>
  <si>
    <t>TOTAL1093</t>
  </si>
  <si>
    <t>TOTAL1094</t>
  </si>
  <si>
    <t>TOTAL1095</t>
  </si>
  <si>
    <t>TOTAL1096</t>
  </si>
  <si>
    <t>TOTAL1097</t>
  </si>
  <si>
    <t>TOTAL1098</t>
  </si>
  <si>
    <t>TOTAL1099</t>
  </si>
  <si>
    <t>TOTAL1100</t>
  </si>
  <si>
    <t>TOTAL1101</t>
  </si>
  <si>
    <t>TOTAL1102</t>
  </si>
  <si>
    <t>TOTAL1103</t>
  </si>
  <si>
    <t>TOTAL1104</t>
  </si>
  <si>
    <t>TOTAL1105</t>
  </si>
  <si>
    <t>TOTAL1106</t>
  </si>
  <si>
    <t>TOTAL1107</t>
  </si>
  <si>
    <t>TOTAL1108</t>
  </si>
  <si>
    <t>TOTAL1109</t>
  </si>
  <si>
    <t>TOTAL1110</t>
  </si>
  <si>
    <t>TOTAL1111</t>
  </si>
  <si>
    <t>TOTAL1112</t>
  </si>
  <si>
    <t>TOTAL1113</t>
  </si>
  <si>
    <t>TOTAL1114</t>
  </si>
  <si>
    <t>TOTAL1115</t>
  </si>
  <si>
    <t>TOTAL1116</t>
  </si>
  <si>
    <t>TOTAL1117</t>
  </si>
  <si>
    <t>TOTAL1118</t>
  </si>
  <si>
    <t>TOTAL1119</t>
  </si>
  <si>
    <t>TOTAL1120</t>
  </si>
  <si>
    <t>TOTAL1121</t>
  </si>
  <si>
    <t>TOTAL1122</t>
  </si>
  <si>
    <t>TOTAL1123</t>
  </si>
  <si>
    <t>TOTAL1124</t>
  </si>
  <si>
    <t>TOTAL1125</t>
  </si>
  <si>
    <t>TOTAL1126</t>
  </si>
  <si>
    <t>TOTAL1127</t>
  </si>
  <si>
    <t>TOTAL1128</t>
  </si>
  <si>
    <t>TOTAL1129</t>
  </si>
  <si>
    <t>TOTAL1130</t>
  </si>
  <si>
    <t>TOTAL1131</t>
  </si>
  <si>
    <t>TOTAL1132</t>
  </si>
  <si>
    <t>TOTAL1133</t>
  </si>
  <si>
    <t>TOTAL1134</t>
  </si>
  <si>
    <t>TOTAL1135</t>
  </si>
  <si>
    <t>TOTAL1136</t>
  </si>
  <si>
    <t>TOTAL1137</t>
  </si>
  <si>
    <t>TOTAL1138</t>
  </si>
  <si>
    <t>TOTAL1139</t>
  </si>
  <si>
    <t>TOTAL1140</t>
  </si>
  <si>
    <t>TOTAL1141</t>
  </si>
  <si>
    <t>TOTAL1142</t>
  </si>
  <si>
    <t>TOTAL1143</t>
  </si>
  <si>
    <t>TOTAL1144</t>
  </si>
  <si>
    <t>TOTAL1145</t>
  </si>
  <si>
    <t>TOTAL1146</t>
  </si>
  <si>
    <t>TOTAL1147</t>
  </si>
  <si>
    <t>TOTAL1148</t>
  </si>
  <si>
    <t>TOTAL1149</t>
  </si>
  <si>
    <t>TOTAL1150</t>
  </si>
  <si>
    <t>TOTAL1151</t>
  </si>
  <si>
    <t>TOTAL1152</t>
  </si>
  <si>
    <t>TOTAL1153</t>
  </si>
  <si>
    <t>TOTAL1154</t>
  </si>
  <si>
    <t>TOTAL1155</t>
  </si>
  <si>
    <t>TOTAL1156</t>
  </si>
  <si>
    <t>TOTAL1157</t>
  </si>
  <si>
    <t>TOTAL1158</t>
  </si>
  <si>
    <t>TOTAL1159</t>
  </si>
  <si>
    <t>TOTAL1160</t>
  </si>
  <si>
    <t>TOTAL1161</t>
  </si>
  <si>
    <t>TOTAL1162</t>
  </si>
  <si>
    <t>TOTAL1163</t>
  </si>
  <si>
    <t>TOTAL1164</t>
  </si>
  <si>
    <t>TOTAL1165</t>
  </si>
  <si>
    <t>TOTAL1166</t>
  </si>
  <si>
    <t>TOTAL1167</t>
  </si>
  <si>
    <t>TOTAL1168</t>
  </si>
  <si>
    <t>TOTAL1169</t>
  </si>
  <si>
    <t>TOTAL1170</t>
  </si>
  <si>
    <t>TOTAL1171</t>
  </si>
  <si>
    <t>TOTAL1172</t>
  </si>
  <si>
    <t>TOTAL1173</t>
  </si>
  <si>
    <t>TOTAL1174</t>
  </si>
  <si>
    <t>TOTAL1175</t>
  </si>
  <si>
    <t>TOTAL1176</t>
  </si>
  <si>
    <t>TOTAL1177</t>
  </si>
  <si>
    <t>TOTAL1178</t>
  </si>
  <si>
    <t>TOTAL1179</t>
  </si>
  <si>
    <t>TOTAL1180</t>
  </si>
  <si>
    <t>TOTAL1181</t>
  </si>
  <si>
    <t>TOTAL1182</t>
  </si>
  <si>
    <t>TOTAL1183</t>
  </si>
  <si>
    <t>TOTAL1184</t>
  </si>
  <si>
    <t>TOTAL1185</t>
  </si>
  <si>
    <t>TOTAL1186</t>
  </si>
  <si>
    <t>TOTAL1187</t>
  </si>
  <si>
    <t>TOTAL1188</t>
  </si>
  <si>
    <t>TOTAL1189</t>
  </si>
  <si>
    <t>TOTAL1190</t>
  </si>
  <si>
    <t>TOTAL1191</t>
  </si>
  <si>
    <t>TOTAL1192</t>
  </si>
  <si>
    <t>TOTAL1193</t>
  </si>
  <si>
    <t>TOTAL1194</t>
  </si>
  <si>
    <t>TOTAL1195</t>
  </si>
  <si>
    <t>TOTAL1196</t>
  </si>
  <si>
    <t>TOTAL1197</t>
  </si>
  <si>
    <t>TOTAL1198</t>
  </si>
  <si>
    <t>TOTAL1199</t>
  </si>
  <si>
    <t>TOTAL1200</t>
  </si>
  <si>
    <t>TOTAL1201</t>
  </si>
  <si>
    <t>TOTAL1202</t>
  </si>
  <si>
    <t>TOTAL1203</t>
  </si>
  <si>
    <t>TOTAL1204</t>
  </si>
  <si>
    <t>TOTAL1205</t>
  </si>
  <si>
    <t>TOTAL1206</t>
  </si>
  <si>
    <t>TOTAL1207</t>
  </si>
  <si>
    <t>TOTAL1208</t>
  </si>
  <si>
    <t>TOTAL1209</t>
  </si>
  <si>
    <t>TOTAL1210</t>
  </si>
  <si>
    <t>TOTAL1211</t>
  </si>
  <si>
    <t>TOTAL1212</t>
  </si>
  <si>
    <t>TOTAL1213</t>
  </si>
  <si>
    <t>TOTAL1214</t>
  </si>
  <si>
    <t>TOTAL1215</t>
  </si>
  <si>
    <t>TOTAL1216</t>
  </si>
  <si>
    <t>TOTAL1217</t>
  </si>
  <si>
    <t>TOTAL1218</t>
  </si>
  <si>
    <t>TOTAL1219</t>
  </si>
  <si>
    <t>TOTAL1220</t>
  </si>
  <si>
    <t>TOTAL1221</t>
  </si>
  <si>
    <t>TOTAL1222</t>
  </si>
  <si>
    <t>TOTAL1223</t>
  </si>
  <si>
    <t>TOTAL1224</t>
  </si>
  <si>
    <t>TOTAL1225</t>
  </si>
  <si>
    <t>TOTAL1226</t>
  </si>
  <si>
    <t>TOTAL1227</t>
  </si>
  <si>
    <t>TOTAL1228</t>
  </si>
  <si>
    <t>TOTAL1229</t>
  </si>
  <si>
    <t>TOTAL1230</t>
  </si>
  <si>
    <t>TOTAL1231</t>
  </si>
  <si>
    <t>TOTAL1232</t>
  </si>
  <si>
    <t>TOTAL1233</t>
  </si>
  <si>
    <t>TOTAL1234</t>
  </si>
  <si>
    <t>TOTAL1235</t>
  </si>
  <si>
    <t>TOTAL1236</t>
  </si>
  <si>
    <t>TOTAL1237</t>
  </si>
  <si>
    <t>TOTAL1238</t>
  </si>
  <si>
    <t>TOTAL1239</t>
  </si>
  <si>
    <t>TOTAL1240</t>
  </si>
  <si>
    <t>TOTAL1241</t>
  </si>
  <si>
    <t>TOTAL1242</t>
  </si>
  <si>
    <t>TOTAL1243</t>
  </si>
  <si>
    <t>TOTAL1244</t>
  </si>
  <si>
    <t>TOTAL1245</t>
  </si>
  <si>
    <t>TOTAL1246</t>
  </si>
  <si>
    <t>TOTAL1247</t>
  </si>
  <si>
    <t>TOTAL1248</t>
  </si>
  <si>
    <t>TOTAL1249</t>
  </si>
  <si>
    <t>TOTAL1250</t>
  </si>
  <si>
    <t>TOTAL1251</t>
  </si>
  <si>
    <t>TOTAL1252</t>
  </si>
  <si>
    <t>TOTAL1253</t>
  </si>
  <si>
    <t>TOTAL1254</t>
  </si>
  <si>
    <t>TOTAL1255</t>
  </si>
  <si>
    <t>TOTAL1256</t>
  </si>
  <si>
    <t>TOTAL1257</t>
  </si>
  <si>
    <t>TOTAL1258</t>
  </si>
  <si>
    <t>TOTAL1259</t>
  </si>
  <si>
    <t>TOTAL1260</t>
  </si>
  <si>
    <t>TOTAL1261</t>
  </si>
  <si>
    <t>TOTAL1262</t>
  </si>
  <si>
    <t>TOTAL1263</t>
  </si>
  <si>
    <t>TOTAL1264</t>
  </si>
  <si>
    <t>TOTAL1265</t>
  </si>
  <si>
    <t>TOTAL1266</t>
  </si>
  <si>
    <t>TOTAL1267</t>
  </si>
  <si>
    <t>TOTAL1268</t>
  </si>
  <si>
    <t>TOTAL1269</t>
  </si>
  <si>
    <t>TOTAL1270</t>
  </si>
  <si>
    <t>TOTAL1271</t>
  </si>
  <si>
    <t>TOTAL1272</t>
  </si>
  <si>
    <t>TOTAL1273</t>
  </si>
  <si>
    <t>TOTAL1274</t>
  </si>
  <si>
    <t>TOTAL1275</t>
  </si>
  <si>
    <t>TOTAL1276</t>
  </si>
  <si>
    <t>TOTAL1277</t>
  </si>
  <si>
    <t>TOTAL1278</t>
  </si>
  <si>
    <t>TOTAL1279</t>
  </si>
  <si>
    <t>TOTAL1280</t>
  </si>
  <si>
    <t>TOTAL1281</t>
  </si>
  <si>
    <t>TOTAL1282</t>
  </si>
  <si>
    <t>TOTAL1283</t>
  </si>
  <si>
    <t>TOTAL1284</t>
  </si>
  <si>
    <t>TOTAL1285</t>
  </si>
  <si>
    <t>TOTAL1286</t>
  </si>
  <si>
    <t>TOTAL1287</t>
  </si>
  <si>
    <t>TOTAL1288</t>
  </si>
  <si>
    <t>TOTAL1289</t>
  </si>
  <si>
    <t>TOTAL1290</t>
  </si>
  <si>
    <t>TOTAL1291</t>
  </si>
  <si>
    <t>TOTAL1292</t>
  </si>
  <si>
    <t>TOTAL1293</t>
  </si>
  <si>
    <t>TOTAL1294</t>
  </si>
  <si>
    <t>TOTAL1295</t>
  </si>
  <si>
    <t>TOTAL1296</t>
  </si>
  <si>
    <t>TOTAL1297</t>
  </si>
  <si>
    <t>TOTAL1298</t>
  </si>
  <si>
    <t>TOTAL1299</t>
  </si>
  <si>
    <t>TOTAL1300</t>
  </si>
  <si>
    <t>TOTAL1301</t>
  </si>
  <si>
    <t>TOTAL1302</t>
  </si>
  <si>
    <t>TOTAL1303</t>
  </si>
  <si>
    <t>TOTAL1304</t>
  </si>
  <si>
    <t>TOTAL1305</t>
  </si>
  <si>
    <t>TOTAL1306</t>
  </si>
  <si>
    <t>TOTAL1307</t>
  </si>
  <si>
    <t>TOTAL1308</t>
  </si>
  <si>
    <t>TOTAL1309</t>
  </si>
  <si>
    <t>TOTAL1310</t>
  </si>
  <si>
    <t>TOTAL1311</t>
  </si>
  <si>
    <t>TOTAL1312</t>
  </si>
  <si>
    <t>TOTAL1313</t>
  </si>
  <si>
    <t>TOTAL1314</t>
  </si>
  <si>
    <t>TOTAL1315</t>
  </si>
  <si>
    <t>TOTAL1316</t>
  </si>
  <si>
    <t>TOTAL1317</t>
  </si>
  <si>
    <t>TOTAL1318</t>
  </si>
  <si>
    <t>TOTAL1319</t>
  </si>
  <si>
    <t>TOTAL1320</t>
  </si>
  <si>
    <t>TOTAL1321</t>
  </si>
  <si>
    <t>TOTAL1322</t>
  </si>
  <si>
    <t>TOTAL1323</t>
  </si>
  <si>
    <t>TOTAL1324</t>
  </si>
  <si>
    <t>TOTAL1325</t>
  </si>
  <si>
    <t>TOTAL1326</t>
  </si>
  <si>
    <t>TOTAL1327</t>
  </si>
  <si>
    <t>TOTAL1328</t>
  </si>
  <si>
    <t>TOTAL1329</t>
  </si>
  <si>
    <t>TOTAL1330</t>
  </si>
  <si>
    <t>TOTAL1331</t>
  </si>
  <si>
    <t>TOTAL1332</t>
  </si>
  <si>
    <t>TOTAL1333</t>
  </si>
  <si>
    <t>TOTAL1334</t>
  </si>
  <si>
    <t>TOTAL1335</t>
  </si>
  <si>
    <t>TOTAL1336</t>
  </si>
  <si>
    <t>TOTAL1337</t>
  </si>
  <si>
    <t>TOTAL1338</t>
  </si>
  <si>
    <t>TOTAL1339</t>
  </si>
  <si>
    <t>TOTAL1340</t>
  </si>
  <si>
    <t>TOTAL1341</t>
  </si>
  <si>
    <t>TOTAL1342</t>
  </si>
  <si>
    <t>TOTAL1343</t>
  </si>
  <si>
    <t>TOTAL1344</t>
  </si>
  <si>
    <t>TOTAL1345</t>
  </si>
  <si>
    <t>TOTAL1346</t>
  </si>
  <si>
    <t>TOTAL1347</t>
  </si>
  <si>
    <t>TOTAL1348</t>
  </si>
  <si>
    <t>TOTAL1349</t>
  </si>
  <si>
    <t>TOTAL1350</t>
  </si>
  <si>
    <t>TOTAL1351</t>
  </si>
  <si>
    <t>TOTAL1352</t>
  </si>
  <si>
    <t>TOTAL1353</t>
  </si>
  <si>
    <t>TOTAL1354</t>
  </si>
  <si>
    <t>TOTAL1355</t>
  </si>
  <si>
    <t>TOTAL1356</t>
  </si>
  <si>
    <t>TOTAL1357</t>
  </si>
  <si>
    <t>TOTAL1358</t>
  </si>
  <si>
    <t>TOTAL1359</t>
  </si>
  <si>
    <t>TOTAL1360</t>
  </si>
  <si>
    <t>TOTAL1361</t>
  </si>
  <si>
    <t>TOTAL1362</t>
  </si>
  <si>
    <t>TOTAL1363</t>
  </si>
  <si>
    <t>TOTAL1364</t>
  </si>
  <si>
    <t>TOTAL1365</t>
  </si>
  <si>
    <t>TOTAL1366</t>
  </si>
  <si>
    <t>TOTAL1367</t>
  </si>
  <si>
    <t>TOTAL1368</t>
  </si>
  <si>
    <t>TOTAL1369</t>
  </si>
  <si>
    <t>TOTAL1370</t>
  </si>
  <si>
    <t>TOTAL1371</t>
  </si>
  <si>
    <t>TOTAL1372</t>
  </si>
  <si>
    <t>TOTAL1373</t>
  </si>
  <si>
    <t>TOTAL1374</t>
  </si>
  <si>
    <t>TOTAL1375</t>
  </si>
  <si>
    <t>TOTAL1376</t>
  </si>
  <si>
    <t>TOTAL1377</t>
  </si>
  <si>
    <t>TOTAL1378</t>
  </si>
  <si>
    <t>TOTAL1379</t>
  </si>
  <si>
    <t>TOTAL1380</t>
  </si>
  <si>
    <t>TOTAL1381</t>
  </si>
  <si>
    <t>TOTAL1382</t>
  </si>
  <si>
    <t>TOTAL1383</t>
  </si>
  <si>
    <t>TOTAL1384</t>
  </si>
  <si>
    <t>TOTAL1385</t>
  </si>
  <si>
    <t>TOTAL1386</t>
  </si>
  <si>
    <t>TOTAL1387</t>
  </si>
  <si>
    <t>TOTAL1388</t>
  </si>
  <si>
    <t>TOTAL1389</t>
  </si>
  <si>
    <t>TOTAL1390</t>
  </si>
  <si>
    <t>TOTAL1391</t>
  </si>
  <si>
    <t>TOTAL1392</t>
  </si>
  <si>
    <t>TOTAL1393</t>
  </si>
  <si>
    <t>TOTAL1394</t>
  </si>
  <si>
    <t>TOTAL1395</t>
  </si>
  <si>
    <t>TOTAL1396</t>
  </si>
  <si>
    <t>TOTAL1397</t>
  </si>
  <si>
    <t>TOTAL1398</t>
  </si>
  <si>
    <t>TOTAL1399</t>
  </si>
  <si>
    <t>TOTAL1400</t>
  </si>
  <si>
    <t>TOTAL1401</t>
  </si>
  <si>
    <t>TOTAL1402</t>
  </si>
  <si>
    <t>TOTAL1403</t>
  </si>
  <si>
    <t>TOTAL1404</t>
  </si>
  <si>
    <t>TOTAL1405</t>
  </si>
  <si>
    <t>TOTAL1406</t>
  </si>
  <si>
    <t>TOTAL1407</t>
  </si>
  <si>
    <t>TOTAL1408</t>
  </si>
  <si>
    <t>TOTAL1409</t>
  </si>
  <si>
    <t>TOTAL1410</t>
  </si>
  <si>
    <t>TOTAL1411</t>
  </si>
  <si>
    <t>TOTAL1412</t>
  </si>
  <si>
    <t>TOTAL1413</t>
  </si>
  <si>
    <t>TOTAL1414</t>
  </si>
  <si>
    <t>TOTAL1415</t>
  </si>
  <si>
    <t>TOTAL1416</t>
  </si>
  <si>
    <t>TOTAL1417</t>
  </si>
  <si>
    <t>TOTAL1418</t>
  </si>
  <si>
    <t>TOTAL1419</t>
  </si>
  <si>
    <t>TOTAL1420</t>
  </si>
  <si>
    <t>TOTAL1421</t>
  </si>
  <si>
    <t>TOTAL1422</t>
  </si>
  <si>
    <t>TOTAL1423</t>
  </si>
  <si>
    <t>TOTAL1424</t>
  </si>
  <si>
    <t>TOTAL1425</t>
  </si>
  <si>
    <t>TOTAL1426</t>
  </si>
  <si>
    <t>TOTAL1427</t>
  </si>
  <si>
    <t>TOTAL1428</t>
  </si>
  <si>
    <t>TOTAL1429</t>
  </si>
  <si>
    <t>TOTAL1430</t>
  </si>
  <si>
    <t>TOTAL1431</t>
  </si>
  <si>
    <t>TOTAL1432</t>
  </si>
  <si>
    <t>TOTAL1433</t>
  </si>
  <si>
    <t>TOTAL1434</t>
  </si>
  <si>
    <t>TOTAL1435</t>
  </si>
  <si>
    <t>TOTAL1436</t>
  </si>
  <si>
    <t>TOTAL1437</t>
  </si>
  <si>
    <t>TOTAL1438</t>
  </si>
  <si>
    <t>TOTAL1439</t>
  </si>
  <si>
    <t>TOTAL1440</t>
  </si>
  <si>
    <t>TOTAL1441</t>
  </si>
  <si>
    <t>TOTAL1442</t>
  </si>
  <si>
    <t>TOTAL1443</t>
  </si>
  <si>
    <t>TOTAL1444</t>
  </si>
  <si>
    <t>TOTAL1445</t>
  </si>
  <si>
    <t>TOTAL1446</t>
  </si>
  <si>
    <t>TOTAL1447</t>
  </si>
  <si>
    <t>TOTAL1448</t>
  </si>
  <si>
    <t>TOTAL1449</t>
  </si>
  <si>
    <t>TOTAL1450</t>
  </si>
  <si>
    <t>TOTAL1451</t>
  </si>
  <si>
    <t>TOTAL1452</t>
  </si>
  <si>
    <t>TOTAL1453</t>
  </si>
  <si>
    <t>TOTAL1454</t>
  </si>
  <si>
    <t>TOTAL1455</t>
  </si>
  <si>
    <t>TOTAL1456</t>
  </si>
  <si>
    <t>TOTAL1457</t>
  </si>
  <si>
    <t>TOTAL1458</t>
  </si>
  <si>
    <t>TOTAL1459</t>
  </si>
  <si>
    <t>TOTAL1460</t>
  </si>
  <si>
    <t>TOTAL1461</t>
  </si>
  <si>
    <t>TOTAL1462</t>
  </si>
  <si>
    <t>TOTAL1463</t>
  </si>
  <si>
    <t>TOTAL1464</t>
  </si>
  <si>
    <t>TOTAL1465</t>
  </si>
  <si>
    <t>TOTAL1466</t>
  </si>
  <si>
    <t>TOTAL1467</t>
  </si>
  <si>
    <t>TOTAL1468</t>
  </si>
  <si>
    <t>TOTAL1469</t>
  </si>
  <si>
    <t>TOTAL1470</t>
  </si>
  <si>
    <t>TOTAL1471</t>
  </si>
  <si>
    <t>TOTAL1472</t>
  </si>
  <si>
    <t>TOTAL1473</t>
  </si>
  <si>
    <t>TOTAL1474</t>
  </si>
  <si>
    <t>TOTAL1475</t>
  </si>
  <si>
    <t>TOTAL1476</t>
  </si>
  <si>
    <t>TOTAL1477</t>
  </si>
  <si>
    <t>TOTAL1478</t>
  </si>
  <si>
    <t>TOTAL1479</t>
  </si>
  <si>
    <t>TOTAL1480</t>
  </si>
  <si>
    <t>TOTAL1481</t>
  </si>
  <si>
    <t>TOTAL1482</t>
  </si>
  <si>
    <t>TOTAL1483</t>
  </si>
  <si>
    <t>TOTAL1484</t>
  </si>
  <si>
    <t>TOTAL1485</t>
  </si>
  <si>
    <t>TOTAL1486</t>
  </si>
  <si>
    <t>TOTAL1487</t>
  </si>
  <si>
    <t>TOTAL1488</t>
  </si>
  <si>
    <t>TOTAL1489</t>
  </si>
  <si>
    <t>TOTAL1490</t>
  </si>
  <si>
    <t>TOTAL1491</t>
  </si>
  <si>
    <t>TOTAL1492</t>
  </si>
  <si>
    <t>TOTAL1493</t>
  </si>
  <si>
    <t>TOTAL1494</t>
  </si>
  <si>
    <t>TOTAL1495</t>
  </si>
  <si>
    <t>TOTAL1496</t>
  </si>
  <si>
    <t>TOTAL1497</t>
  </si>
  <si>
    <t>TOTAL1498</t>
  </si>
  <si>
    <t>TOTAL1499</t>
  </si>
  <si>
    <t>TOTAL1500</t>
  </si>
  <si>
    <t>TOTAL1501</t>
  </si>
  <si>
    <t>TOTAL1502</t>
  </si>
  <si>
    <t>TOTAL1503</t>
  </si>
  <si>
    <t>TOTAL1504</t>
  </si>
  <si>
    <t>TOTAL1505</t>
  </si>
  <si>
    <t>TOTAL1506</t>
  </si>
  <si>
    <t>TOTAL1507</t>
  </si>
  <si>
    <t>TOTAL1508</t>
  </si>
  <si>
    <t>TOTAL1509</t>
  </si>
  <si>
    <t>TOTAL1510</t>
  </si>
  <si>
    <t>TOTAL1511</t>
  </si>
  <si>
    <t>TOTAL1512</t>
  </si>
  <si>
    <t>TOTAL1513</t>
  </si>
  <si>
    <t>TOTAL1514</t>
  </si>
  <si>
    <t>TOTAL1515</t>
  </si>
  <si>
    <t>TOTAL1516</t>
  </si>
  <si>
    <t>TOTAL1517</t>
  </si>
  <si>
    <t>TOTAL1518</t>
  </si>
  <si>
    <t>TOTAL1519</t>
  </si>
  <si>
    <t>TOTAL1520</t>
  </si>
  <si>
    <t>TOTAL1521</t>
  </si>
  <si>
    <t>TOTAL1522</t>
  </si>
  <si>
    <t>TOTAL1523</t>
  </si>
  <si>
    <t>TOTAL1524</t>
  </si>
  <si>
    <t>TOTAL1525</t>
  </si>
  <si>
    <t>TOTAL1526</t>
  </si>
  <si>
    <t>TOTAL1527</t>
  </si>
  <si>
    <t>TOTAL1528</t>
  </si>
  <si>
    <t>TOTAL1529</t>
  </si>
  <si>
    <t>TOTAL1530</t>
  </si>
  <si>
    <t>TOTAL1531</t>
  </si>
  <si>
    <t>TOTAL1532</t>
  </si>
  <si>
    <t>TOTAL1533</t>
  </si>
  <si>
    <t>TOTAL1534</t>
  </si>
  <si>
    <t>TOTAL1535</t>
  </si>
  <si>
    <t>TOTAL1536</t>
  </si>
  <si>
    <t>TOTAL1537</t>
  </si>
  <si>
    <t>TOTAL1538</t>
  </si>
  <si>
    <t>TOTAL1539</t>
  </si>
  <si>
    <t>TOTAL1540</t>
  </si>
  <si>
    <t>TOTAL1541</t>
  </si>
  <si>
    <t>TOTAL1542</t>
  </si>
  <si>
    <t>TOTAL1543</t>
  </si>
  <si>
    <t>TOTAL1544</t>
  </si>
  <si>
    <t>TOTAL1545</t>
  </si>
  <si>
    <t>TOTAL1546</t>
  </si>
  <si>
    <t>TOTAL1547</t>
  </si>
  <si>
    <t>TOTAL1548</t>
  </si>
  <si>
    <t>TOTAL1549</t>
  </si>
  <si>
    <t>TOTAL1550</t>
  </si>
  <si>
    <t>TOTAL1551</t>
  </si>
  <si>
    <t>TOTAL1552</t>
  </si>
  <si>
    <t>TOTAL1553</t>
  </si>
  <si>
    <t>TOTAL1554</t>
  </si>
  <si>
    <t>TOTAL1555</t>
  </si>
  <si>
    <t>TOTAL1556</t>
  </si>
  <si>
    <t>TOTAL1557</t>
  </si>
  <si>
    <t>TOTAL1558</t>
  </si>
  <si>
    <t>TOTAL1559</t>
  </si>
  <si>
    <t>TOTAL1560</t>
  </si>
  <si>
    <t>TOTAL1561</t>
  </si>
  <si>
    <t>TOTAL1562</t>
  </si>
  <si>
    <t>TOTAL1563</t>
  </si>
  <si>
    <t>TOTAL1564</t>
  </si>
  <si>
    <t>TOTAL1565</t>
  </si>
  <si>
    <t>TOTAL1566</t>
  </si>
  <si>
    <t>TOTAL1567</t>
  </si>
  <si>
    <t>TOTAL1568</t>
  </si>
  <si>
    <t>TOTAL1569</t>
  </si>
  <si>
    <t>TOTAL1570</t>
  </si>
  <si>
    <t>TOTAL1571</t>
  </si>
  <si>
    <t>TOTAL1572</t>
  </si>
  <si>
    <t>TOTAL1573</t>
  </si>
  <si>
    <t>TOTAL1574</t>
  </si>
  <si>
    <t>TOTAL1575</t>
  </si>
  <si>
    <t>TOTAL1576</t>
  </si>
  <si>
    <t>TOTAL1577</t>
  </si>
  <si>
    <t>TOTAL1578</t>
  </si>
  <si>
    <t>TOTAL1579</t>
  </si>
  <si>
    <t>TOTAL1580</t>
  </si>
  <si>
    <t>TOTAL1581</t>
  </si>
  <si>
    <t>TOTAL1582</t>
  </si>
  <si>
    <t>TOTAL1583</t>
  </si>
  <si>
    <t>TOTAL1584</t>
  </si>
  <si>
    <t>TOTAL1585</t>
  </si>
  <si>
    <t>TOTAL1586</t>
  </si>
  <si>
    <t>TOTAL1587</t>
  </si>
  <si>
    <t>TOTAL1588</t>
  </si>
  <si>
    <t>TOTAL1589</t>
  </si>
  <si>
    <t>TOTAL1590</t>
  </si>
  <si>
    <t>TOTAL1591</t>
  </si>
  <si>
    <t>TOTAL1592</t>
  </si>
  <si>
    <t>TOTAL1593</t>
  </si>
  <si>
    <t>TOTAL1594</t>
  </si>
  <si>
    <t>TOTAL1595</t>
  </si>
  <si>
    <t>TOTAL1596</t>
  </si>
  <si>
    <t>TOTAL1597</t>
  </si>
  <si>
    <t>TOTAL1598</t>
  </si>
  <si>
    <t>TOTAL1599</t>
  </si>
  <si>
    <t>TOTAL1600</t>
  </si>
  <si>
    <t>TOTAL1601</t>
  </si>
  <si>
    <t>TOTAL1602</t>
  </si>
  <si>
    <t>TOTAL1603</t>
  </si>
  <si>
    <t>TOTAL1604</t>
  </si>
  <si>
    <t>TOTAL1605</t>
  </si>
  <si>
    <t>TOTAL1606</t>
  </si>
  <si>
    <t>TOTAL1607</t>
  </si>
  <si>
    <t>TOTAL1608</t>
  </si>
  <si>
    <t>TOTAL1609</t>
  </si>
  <si>
    <t>TOTAL1610</t>
  </si>
  <si>
    <t>TOTAL1611</t>
  </si>
  <si>
    <t>TOTAL1612</t>
  </si>
  <si>
    <t>TOTAL1613</t>
  </si>
  <si>
    <t>TOTAL1614</t>
  </si>
  <si>
    <t>TOTAL1615</t>
  </si>
  <si>
    <t>TOTAL1616</t>
  </si>
  <si>
    <t>TOTAL1617</t>
  </si>
  <si>
    <t>TOTAL1618</t>
  </si>
  <si>
    <t>TOTAL1619</t>
  </si>
  <si>
    <t>TOTAL1620</t>
  </si>
  <si>
    <t>TOTAL1621</t>
  </si>
  <si>
    <t>TOTAL1622</t>
  </si>
  <si>
    <t>TOTAL1623</t>
  </si>
  <si>
    <t>TOTAL1624</t>
  </si>
  <si>
    <t>TOTAL1625</t>
  </si>
  <si>
    <t>TOTAL1626</t>
  </si>
  <si>
    <t>TOTAL1627</t>
  </si>
  <si>
    <t>TOTAL1628</t>
  </si>
  <si>
    <t>TOTAL1629</t>
  </si>
  <si>
    <t>TOTAL1630</t>
  </si>
  <si>
    <t>TOTAL1631</t>
  </si>
  <si>
    <t>TOTAL1632</t>
  </si>
  <si>
    <t>TOTAL1633</t>
  </si>
  <si>
    <t>TOTAL1634</t>
  </si>
  <si>
    <t>TOTAL1635</t>
  </si>
  <si>
    <t>TOTAL1636</t>
  </si>
  <si>
    <t>TOTAL1637</t>
  </si>
  <si>
    <t>TOTAL1638</t>
  </si>
  <si>
    <t>TOTAL1639</t>
  </si>
  <si>
    <t>TOTAL1640</t>
  </si>
  <si>
    <t>TOTAL1641</t>
  </si>
  <si>
    <t>TOTAL1642</t>
  </si>
  <si>
    <t>TOTAL1643</t>
  </si>
  <si>
    <t>TOTAL1644</t>
  </si>
  <si>
    <t>TOTAL1645</t>
  </si>
  <si>
    <t>TOTAL1646</t>
  </si>
  <si>
    <t>TOTAL1647</t>
  </si>
  <si>
    <t>TOTAL1648</t>
  </si>
  <si>
    <t>TOTAL1649</t>
  </si>
  <si>
    <t>TOTAL1650</t>
  </si>
  <si>
    <t>TOTAL1651</t>
  </si>
  <si>
    <t>TOTAL1652</t>
  </si>
  <si>
    <t>TOTAL1653</t>
  </si>
  <si>
    <t>TOTAL1654</t>
  </si>
  <si>
    <t>TOTAL1655</t>
  </si>
  <si>
    <t>TOTAL1656</t>
  </si>
  <si>
    <t>TOTAL1657</t>
  </si>
  <si>
    <t>TOTAL1658</t>
  </si>
  <si>
    <t>TOTAL1659</t>
  </si>
  <si>
    <t>TOTAL1660</t>
  </si>
  <si>
    <t>TOTAL1661</t>
  </si>
  <si>
    <t>TOTAL1662</t>
  </si>
  <si>
    <t>TOTAL1663</t>
  </si>
  <si>
    <t>TOTAL1664</t>
  </si>
  <si>
    <t>TOTAL1665</t>
  </si>
  <si>
    <t>TOTAL1666</t>
  </si>
  <si>
    <t>TOTAL1667</t>
  </si>
  <si>
    <t>TOTAL1668</t>
  </si>
  <si>
    <t>TOTAL1669</t>
  </si>
  <si>
    <t>TOTAL1670</t>
  </si>
  <si>
    <t>TOTAL1671</t>
  </si>
  <si>
    <t>TOTAL1672</t>
  </si>
  <si>
    <t>TOTAL1673</t>
  </si>
  <si>
    <t>TOTAL1674</t>
  </si>
  <si>
    <t>TOTAL1675</t>
  </si>
  <si>
    <t>TOTAL1676</t>
  </si>
  <si>
    <t>TOTAL1677</t>
  </si>
  <si>
    <t>TOTAL1678</t>
  </si>
  <si>
    <t>TOTAL1679</t>
  </si>
  <si>
    <t>TOTAL1680</t>
  </si>
  <si>
    <t>TOTAL1681</t>
  </si>
  <si>
    <t>TOTAL1682</t>
  </si>
  <si>
    <t>TOTAL1683</t>
  </si>
  <si>
    <t>TOTAL1684</t>
  </si>
  <si>
    <t>TOTAL1685</t>
  </si>
  <si>
    <t>TOTAL1686</t>
  </si>
  <si>
    <t>TOTAL1687</t>
  </si>
  <si>
    <t>TOTAL1688</t>
  </si>
  <si>
    <t>TOTAL1689</t>
  </si>
  <si>
    <t>TOTAL1690</t>
  </si>
  <si>
    <t>TOTAL1691</t>
  </si>
  <si>
    <t>TOTAL1692</t>
  </si>
  <si>
    <t>TOTAL1693</t>
  </si>
  <si>
    <t>TOTAL1694</t>
  </si>
  <si>
    <t>TOTAL1695</t>
  </si>
  <si>
    <t>TOTAL1696</t>
  </si>
  <si>
    <t>TOTAL1697</t>
  </si>
  <si>
    <t>TOTAL1698</t>
  </si>
  <si>
    <t>TOTAL1699</t>
  </si>
  <si>
    <t>TOTAL1700</t>
  </si>
  <si>
    <t>TOTAL1701</t>
  </si>
  <si>
    <t>TOTAL1702</t>
  </si>
  <si>
    <t>TOTAL1703</t>
  </si>
  <si>
    <t>TOTAL1704</t>
  </si>
  <si>
    <t>TOTAL1705</t>
  </si>
  <si>
    <t>TOTAL1706</t>
  </si>
  <si>
    <t>TOTAL1707</t>
  </si>
  <si>
    <t>TOTAL1708</t>
  </si>
  <si>
    <t>TOTAL1709</t>
  </si>
  <si>
    <t>TOTAL1710</t>
  </si>
  <si>
    <t>TOTAL1711</t>
  </si>
  <si>
    <t>TOTAL1712</t>
  </si>
  <si>
    <t>TOTAL1713</t>
  </si>
  <si>
    <t>TOTAL1714</t>
  </si>
  <si>
    <t>TOTAL1715</t>
  </si>
  <si>
    <t>TOTAL1716</t>
  </si>
  <si>
    <t>TOTAL1717</t>
  </si>
  <si>
    <t>TOTAL1718</t>
  </si>
  <si>
    <t>TOTAL1719</t>
  </si>
  <si>
    <t>TOTAL1720</t>
  </si>
  <si>
    <t>TOTAL1721</t>
  </si>
  <si>
    <t>TOTAL1722</t>
  </si>
  <si>
    <t>TOTAL1723</t>
  </si>
  <si>
    <t>TOTAL1724</t>
  </si>
  <si>
    <t>TOTAL1725</t>
  </si>
  <si>
    <t>TOTAL1726</t>
  </si>
  <si>
    <t>TOTAL1727</t>
  </si>
  <si>
    <t>TOTAL1728</t>
  </si>
  <si>
    <t>TOTAL1729</t>
  </si>
  <si>
    <t>TOTAL1730</t>
  </si>
  <si>
    <t>TOTAL1731</t>
  </si>
  <si>
    <t>TOTAL1732</t>
  </si>
  <si>
    <t>TOTAL1733</t>
  </si>
  <si>
    <t>TOTAL1734</t>
  </si>
  <si>
    <t>TOTAL1735</t>
  </si>
  <si>
    <t>TOTAL1736</t>
  </si>
  <si>
    <t>TOTAL1737</t>
  </si>
  <si>
    <t>TOTAL1738</t>
  </si>
  <si>
    <t>TOTAL1739</t>
  </si>
  <si>
    <t>TOTAL1740</t>
  </si>
  <si>
    <t>TOTAL1741</t>
  </si>
  <si>
    <t>TOTAL1742</t>
  </si>
  <si>
    <t>TOTAL1743</t>
  </si>
  <si>
    <t>TOTAL1744</t>
  </si>
  <si>
    <t>TOTAL1745</t>
  </si>
  <si>
    <t>TOTAL1746</t>
  </si>
  <si>
    <t>TOTAL1747</t>
  </si>
  <si>
    <t>TOTAL1748</t>
  </si>
  <si>
    <t>TOTAL1749</t>
  </si>
  <si>
    <t>TOTAL1750</t>
  </si>
  <si>
    <t>TOTAL1751</t>
  </si>
  <si>
    <t>TOTAL1752</t>
  </si>
  <si>
    <t>TOTAL1753</t>
  </si>
  <si>
    <t>TOTAL1754</t>
  </si>
  <si>
    <t>TOTAL1755</t>
  </si>
  <si>
    <t>TOTAL1756</t>
  </si>
  <si>
    <t>TOTAL1757</t>
  </si>
  <si>
    <t>TOTAL1758</t>
  </si>
  <si>
    <t>TOTAL1759</t>
  </si>
  <si>
    <t>TOTAL1760</t>
  </si>
  <si>
    <t>TOTAL1761</t>
  </si>
  <si>
    <t>TOTAL1762</t>
  </si>
  <si>
    <t>TOTAL1763</t>
  </si>
  <si>
    <t>TOTAL1764</t>
  </si>
  <si>
    <t>TOTAL1765</t>
  </si>
  <si>
    <t>TOTAL1766</t>
  </si>
  <si>
    <t>TOTAL1767</t>
  </si>
  <si>
    <t>TOTAL1768</t>
  </si>
  <si>
    <t>TOTAL1769</t>
  </si>
  <si>
    <t>TOTAL1770</t>
  </si>
  <si>
    <t>TOTAL1771</t>
  </si>
  <si>
    <t>TOTAL1772</t>
  </si>
  <si>
    <t>TOTAL1773</t>
  </si>
  <si>
    <t>TOTAL1774</t>
  </si>
  <si>
    <t>TOTAL1775</t>
  </si>
  <si>
    <t>TOTAL1776</t>
  </si>
  <si>
    <t>TOTAL1777</t>
  </si>
  <si>
    <t>TOTAL1778</t>
  </si>
  <si>
    <t>TOTAL1779</t>
  </si>
  <si>
    <t>TOTAL1780</t>
  </si>
  <si>
    <t>TOTAL1781</t>
  </si>
  <si>
    <t>TOTAL1782</t>
  </si>
  <si>
    <t>TOTAL1783</t>
  </si>
  <si>
    <t>TOTAL1784</t>
  </si>
  <si>
    <t>TOTAL1785</t>
  </si>
  <si>
    <t>TOTAL1786</t>
  </si>
  <si>
    <t>TOTAL1787</t>
  </si>
  <si>
    <t>TOTAL1788</t>
  </si>
  <si>
    <t>TOTAL1789</t>
  </si>
  <si>
    <t>TOTAL1790</t>
  </si>
  <si>
    <t>TOTAL1791</t>
  </si>
  <si>
    <t>TOTAL1792</t>
  </si>
  <si>
    <t>TOTAL1793</t>
  </si>
  <si>
    <t>TOTAL1794</t>
  </si>
  <si>
    <t>TOTAL1795</t>
  </si>
  <si>
    <t>TOTAL1796</t>
  </si>
  <si>
    <t>TOTAL1797</t>
  </si>
  <si>
    <t>TOTAL1798</t>
  </si>
  <si>
    <t>TOTAL1799</t>
  </si>
  <si>
    <t>TOTAL1800</t>
  </si>
  <si>
    <t>TOTAL1801</t>
  </si>
  <si>
    <t>TOTAL1802</t>
  </si>
  <si>
    <t>TOTAL1803</t>
  </si>
  <si>
    <t>TOTAL1804</t>
  </si>
  <si>
    <t>TOTAL1805</t>
  </si>
  <si>
    <t>TOTAL1806</t>
  </si>
  <si>
    <t>TOTAL1807</t>
  </si>
  <si>
    <t>TOTAL1808</t>
  </si>
  <si>
    <t>TOTAL1809</t>
  </si>
  <si>
    <t>TOTAL1810</t>
  </si>
  <si>
    <t>TOTAL1811</t>
  </si>
  <si>
    <t>TOTAL1812</t>
  </si>
  <si>
    <t>TOTAL1813</t>
  </si>
  <si>
    <t>TOTAL1814</t>
  </si>
  <si>
    <t>TOTAL1815</t>
  </si>
  <si>
    <t>TOTAL1816</t>
  </si>
  <si>
    <t>TOTAL1817</t>
  </si>
  <si>
    <t>TOTAL1818</t>
  </si>
  <si>
    <t>TOTAL1819</t>
  </si>
  <si>
    <t>TOTAL1820</t>
  </si>
  <si>
    <t>TOTAL1821</t>
  </si>
  <si>
    <t>TOTAL1822</t>
  </si>
  <si>
    <t>TOTAL1823</t>
  </si>
  <si>
    <t>TOTAL1824</t>
  </si>
  <si>
    <t>TOTAL1825</t>
  </si>
  <si>
    <t>TOTAL1826</t>
  </si>
  <si>
    <t>TOTAL1827</t>
  </si>
  <si>
    <t>TOTAL1828</t>
  </si>
  <si>
    <t>TOTAL1829</t>
  </si>
  <si>
    <t>TOTAL1830</t>
  </si>
  <si>
    <t>TOTAL1831</t>
  </si>
  <si>
    <t>TOTAL1832</t>
  </si>
  <si>
    <t>TOTAL1833</t>
  </si>
  <si>
    <t>TOTAL1834</t>
  </si>
  <si>
    <t>TOTAL1835</t>
  </si>
  <si>
    <t>TOTAL1836</t>
  </si>
  <si>
    <t>TOTAL1837</t>
  </si>
  <si>
    <t>TOTAL1838</t>
  </si>
  <si>
    <t>TOTAL1839</t>
  </si>
  <si>
    <t>TOTAL1840</t>
  </si>
  <si>
    <t>TOTAL1841</t>
  </si>
  <si>
    <t>TOTAL1842</t>
  </si>
  <si>
    <t>TOTAL1843</t>
  </si>
  <si>
    <t>TOTAL1844</t>
  </si>
  <si>
    <t>TOTAL1845</t>
  </si>
  <si>
    <t>TOTAL1846</t>
  </si>
  <si>
    <t>TOTAL1847</t>
  </si>
  <si>
    <t>TOTAL1848</t>
  </si>
  <si>
    <t>TOTAL1849</t>
  </si>
  <si>
    <t>TOTAL1850</t>
  </si>
  <si>
    <t>TOTAL1851</t>
  </si>
  <si>
    <t>TOTAL1852</t>
  </si>
  <si>
    <t>TOTAL1853</t>
  </si>
  <si>
    <t>TOTAL1854</t>
  </si>
  <si>
    <t>TOTAL1855</t>
  </si>
  <si>
    <t>TOTAL1856</t>
  </si>
  <si>
    <t>TOTAL1857</t>
  </si>
  <si>
    <t>TOTAL1858</t>
  </si>
  <si>
    <t>TOTAL1859</t>
  </si>
  <si>
    <t>TOTAL1860</t>
  </si>
  <si>
    <t>TOTAL1861</t>
  </si>
  <si>
    <t>TOTAL1862</t>
  </si>
  <si>
    <t>TOTAL1863</t>
  </si>
  <si>
    <t>TOTAL1864</t>
  </si>
  <si>
    <t>TOTAL1865</t>
  </si>
  <si>
    <t>TOTAL1866</t>
  </si>
  <si>
    <t>TOTAL1867</t>
  </si>
  <si>
    <t>TOTAL1868</t>
  </si>
  <si>
    <t>TOTAL1869</t>
  </si>
  <si>
    <t>TOTAL1870</t>
  </si>
  <si>
    <t>TOTAL1871</t>
  </si>
  <si>
    <t>TOTAL1872</t>
  </si>
  <si>
    <t>TOTAL1873</t>
  </si>
  <si>
    <t>TOTAL1874</t>
  </si>
  <si>
    <t>TOTAL1875</t>
  </si>
  <si>
    <t>TOTAL1876</t>
  </si>
  <si>
    <t>TOTAL1877</t>
  </si>
  <si>
    <t>TOTAL1878</t>
  </si>
  <si>
    <t>TOTAL1879</t>
  </si>
  <si>
    <t>TOTAL1880</t>
  </si>
  <si>
    <t>TOTAL1881</t>
  </si>
  <si>
    <t>TOTAL1882</t>
  </si>
  <si>
    <t>TOTAL1883</t>
  </si>
  <si>
    <t>TOTAL1884</t>
  </si>
  <si>
    <t>TOTAL1885</t>
  </si>
  <si>
    <t>TOTAL1886</t>
  </si>
  <si>
    <t>TOTAL1887</t>
  </si>
  <si>
    <t>TOTAL1888</t>
  </si>
  <si>
    <t>TOTAL1889</t>
  </si>
  <si>
    <t>TOTAL1890</t>
  </si>
  <si>
    <t>TOTAL1891</t>
  </si>
  <si>
    <t>TOTAL1892</t>
  </si>
  <si>
    <t>TOTAL1893</t>
  </si>
  <si>
    <t>TOTAL1894</t>
  </si>
  <si>
    <t>TOTAL1895</t>
  </si>
  <si>
    <t>TOTAL1896</t>
  </si>
  <si>
    <t>TOTAL1897</t>
  </si>
  <si>
    <t>TOTAL1898</t>
  </si>
  <si>
    <t>TOTAL1899</t>
  </si>
  <si>
    <t>TOTAL1900</t>
  </si>
  <si>
    <t>TOTAL1901</t>
  </si>
  <si>
    <t>TOTAL1902</t>
  </si>
  <si>
    <t>TOTAL1903</t>
  </si>
  <si>
    <t>TOTAL1904</t>
  </si>
  <si>
    <t>TOTAL1905</t>
  </si>
  <si>
    <t>TOTAL1906</t>
  </si>
  <si>
    <t>TOTAL1907</t>
  </si>
  <si>
    <t>TOTAL1908</t>
  </si>
  <si>
    <t>TOTAL1909</t>
  </si>
  <si>
    <t>TOTAL1910</t>
  </si>
  <si>
    <t>TOTAL1911</t>
  </si>
  <si>
    <t>TOTAL1912</t>
  </si>
  <si>
    <t>TOTAL1913</t>
  </si>
  <si>
    <t>TOTAL1914</t>
  </si>
  <si>
    <t>TOTAL1915</t>
  </si>
  <si>
    <t>TOTAL1916</t>
  </si>
  <si>
    <t>TOTAL1917</t>
  </si>
  <si>
    <t>TOTAL1918</t>
  </si>
  <si>
    <t>TOTAL1919</t>
  </si>
  <si>
    <t>TOTAL1920</t>
  </si>
  <si>
    <t>TOTAL1921</t>
  </si>
  <si>
    <t>TOTAL1922</t>
  </si>
  <si>
    <t>TOTAL1923</t>
  </si>
  <si>
    <t>TOTAL1924</t>
  </si>
  <si>
    <t>TOTAL1925</t>
  </si>
  <si>
    <t>TOTAL1926</t>
  </si>
  <si>
    <t>TOTAL1927</t>
  </si>
  <si>
    <t>TOTAL1928</t>
  </si>
  <si>
    <t>TOTAL1929</t>
  </si>
  <si>
    <t>TOTAL1930</t>
  </si>
  <si>
    <t>TOTAL1931</t>
  </si>
  <si>
    <t>TOTAL1932</t>
  </si>
  <si>
    <t>TOTAL1933</t>
  </si>
  <si>
    <t>TOTAL1934</t>
  </si>
  <si>
    <t>TOTAL1935</t>
  </si>
  <si>
    <t>TOTAL1936</t>
  </si>
  <si>
    <t>TOTAL1937</t>
  </si>
  <si>
    <t>TOTAL1938</t>
  </si>
  <si>
    <t>TOTAL1939</t>
  </si>
  <si>
    <t>TOTAL1940</t>
  </si>
  <si>
    <t>TOTAL1941</t>
  </si>
  <si>
    <t>TOTAL1942</t>
  </si>
  <si>
    <t>TOTAL1943</t>
  </si>
  <si>
    <t>TOTAL1944</t>
  </si>
  <si>
    <t>TOTAL1945</t>
  </si>
  <si>
    <t>TOTAL1946</t>
  </si>
  <si>
    <t>TOTAL1947</t>
  </si>
  <si>
    <t>TOTAL1948</t>
  </si>
  <si>
    <t>TOTAL1949</t>
  </si>
  <si>
    <t>TOTAL1950</t>
  </si>
  <si>
    <t>TOTAL1951</t>
  </si>
  <si>
    <t>TOTAL1952</t>
  </si>
  <si>
    <t>TOTAL1953</t>
  </si>
  <si>
    <t>TOTAL1954</t>
  </si>
  <si>
    <t>TOTAL1955</t>
  </si>
  <si>
    <t>TOTAL1956</t>
  </si>
  <si>
    <t>TOTAL1957</t>
  </si>
  <si>
    <t>TOTAL1958</t>
  </si>
  <si>
    <t>TOTAL1959</t>
  </si>
  <si>
    <t>TOTAL1960</t>
  </si>
  <si>
    <t>TOTAL1961</t>
  </si>
  <si>
    <t>TOTAL1962</t>
  </si>
  <si>
    <t>TOTAL1963</t>
  </si>
  <si>
    <t>TOTAL1964</t>
  </si>
  <si>
    <t>TOTAL1965</t>
  </si>
  <si>
    <t>TOTAL1966</t>
  </si>
  <si>
    <t>TOTAL1967</t>
  </si>
  <si>
    <t>TOTAL1968</t>
  </si>
  <si>
    <t>TOTAL1969</t>
  </si>
  <si>
    <t>TOTAL1970</t>
  </si>
  <si>
    <t>TOTAL1971</t>
  </si>
  <si>
    <t>TOTAL1972</t>
  </si>
  <si>
    <t>TOTAL1973</t>
  </si>
  <si>
    <t>TOTAL1974</t>
  </si>
  <si>
    <t>TOTAL1975</t>
  </si>
  <si>
    <t>TOTAL1976</t>
  </si>
  <si>
    <t>TOTAL1977</t>
  </si>
  <si>
    <t>TOTAL1978</t>
  </si>
  <si>
    <t>TOTAL1979</t>
  </si>
  <si>
    <t>TOTAL1980</t>
  </si>
  <si>
    <t>TOTAL1981</t>
  </si>
  <si>
    <t>TOTAL1982</t>
  </si>
  <si>
    <t>TOTAL1983</t>
  </si>
  <si>
    <t>TOTAL1984</t>
  </si>
  <si>
    <t>TOTAL1985</t>
  </si>
  <si>
    <t>TOTAL1986</t>
  </si>
  <si>
    <t>TOTAL1987</t>
  </si>
  <si>
    <t>TOTAL1988</t>
  </si>
  <si>
    <t>TOTAL1989</t>
  </si>
  <si>
    <t>TOTAL1990</t>
  </si>
  <si>
    <t>TOTAL1991</t>
  </si>
  <si>
    <t>TOTAL1992</t>
  </si>
  <si>
    <t>TOTAL1993</t>
  </si>
  <si>
    <t>TOTAL1994</t>
  </si>
  <si>
    <t>TOTAL1995</t>
  </si>
  <si>
    <t>TOTAL1996</t>
  </si>
  <si>
    <t>TOTAL1997</t>
  </si>
  <si>
    <t>TOTAL1998</t>
  </si>
  <si>
    <t>TOTAL1999</t>
  </si>
  <si>
    <t>TOTAL2000</t>
  </si>
  <si>
    <t>TOTAL2001</t>
  </si>
  <si>
    <t>TOTAL2002</t>
  </si>
  <si>
    <t>TOTAL2003</t>
  </si>
  <si>
    <t>TOTAL2004</t>
  </si>
  <si>
    <t>TOTAL2005</t>
  </si>
  <si>
    <t>TOTAL2006</t>
  </si>
  <si>
    <t>TOTAL2007</t>
  </si>
  <si>
    <t>TOTAL2008</t>
  </si>
  <si>
    <t>TOTAL2009</t>
  </si>
  <si>
    <t>TOTAL2010</t>
  </si>
  <si>
    <t>TOTAL2011</t>
  </si>
  <si>
    <t>TOTAL2012</t>
  </si>
  <si>
    <t>TOTAL2013</t>
  </si>
  <si>
    <t>TOTAL2014</t>
  </si>
  <si>
    <t>TOTAL2015</t>
  </si>
  <si>
    <t>TOTAL2016</t>
  </si>
  <si>
    <t>TOTAL2017</t>
  </si>
  <si>
    <t>TOTAL2018</t>
  </si>
  <si>
    <t>TOTAL2019</t>
  </si>
  <si>
    <t>TOTAL2020</t>
  </si>
  <si>
    <t>TOTAL2021</t>
  </si>
  <si>
    <t>TOTAL2022</t>
  </si>
  <si>
    <t>TOTAL2023</t>
  </si>
  <si>
    <t>TOTAL2024</t>
  </si>
  <si>
    <t>TOTAL2025</t>
  </si>
  <si>
    <t>TOTAL2026</t>
  </si>
  <si>
    <t>TOTAL2027</t>
  </si>
  <si>
    <t>TOTAL2028</t>
  </si>
  <si>
    <t>TOTAL2029</t>
  </si>
  <si>
    <t>TOTAL2030</t>
  </si>
  <si>
    <t>TOTAL2031</t>
  </si>
  <si>
    <t>TOTAL2032</t>
  </si>
  <si>
    <t>TOTAL2033</t>
  </si>
  <si>
    <t>TOTAL2034</t>
  </si>
  <si>
    <t>TOTAL2035</t>
  </si>
  <si>
    <t>TOTAL2036</t>
  </si>
  <si>
    <t>TOTAL2037</t>
  </si>
  <si>
    <t>TOTAL2038</t>
  </si>
  <si>
    <t>TOTAL2039</t>
  </si>
  <si>
    <t>TOTAL2040</t>
  </si>
  <si>
    <t>TOTAL2041</t>
  </si>
  <si>
    <t>TOTAL2042</t>
  </si>
  <si>
    <t>TOTAL2043</t>
  </si>
  <si>
    <t>TOTAL2044</t>
  </si>
  <si>
    <t>TOTAL2045</t>
  </si>
  <si>
    <t>TOTAL2046</t>
  </si>
  <si>
    <t>TOTAL2047</t>
  </si>
  <si>
    <t>TOTAL2048</t>
  </si>
  <si>
    <t>TOTAL2049</t>
  </si>
  <si>
    <t>TOTAL2050</t>
  </si>
  <si>
    <t>TOTAL2051</t>
  </si>
  <si>
    <t>TOTAL2052</t>
  </si>
  <si>
    <t>TOTAL2053</t>
  </si>
  <si>
    <t>TOTAL2054</t>
  </si>
  <si>
    <t>TOTAL2055</t>
  </si>
  <si>
    <t>TOTAL2056</t>
  </si>
  <si>
    <t>TOTAL2057</t>
  </si>
  <si>
    <t>TOTAL2058</t>
  </si>
  <si>
    <t>TOTAL2059</t>
  </si>
  <si>
    <t>TOTAL2060</t>
  </si>
  <si>
    <t>TOTAL2061</t>
  </si>
  <si>
    <t>TOTAL2062</t>
  </si>
  <si>
    <t>TOTAL2063</t>
  </si>
  <si>
    <t>TOTAL2064</t>
  </si>
  <si>
    <t>TOTAL2065</t>
  </si>
  <si>
    <t>TOTAL2066</t>
  </si>
  <si>
    <t>TOTAL2067</t>
  </si>
  <si>
    <t>TOTAL2068</t>
  </si>
  <si>
    <t>TOTAL2069</t>
  </si>
  <si>
    <t>TOTAL2070</t>
  </si>
  <si>
    <t>TOTAL2071</t>
  </si>
  <si>
    <t>TOTAL2072</t>
  </si>
  <si>
    <t>TOTAL2073</t>
  </si>
  <si>
    <t>TOTAL2074</t>
  </si>
  <si>
    <t>TOTAL2075</t>
  </si>
  <si>
    <t>TOTAL2076</t>
  </si>
  <si>
    <t>TOTAL2077</t>
  </si>
  <si>
    <t>TOTAL2078</t>
  </si>
  <si>
    <t>TOTAL2079</t>
  </si>
  <si>
    <t>TOTAL2080</t>
  </si>
  <si>
    <t>TOTAL2081</t>
  </si>
  <si>
    <t>TOTAL2082</t>
  </si>
  <si>
    <t>TOTAL2083</t>
  </si>
  <si>
    <t>TOTAL2084</t>
  </si>
  <si>
    <t>TOTAL2085</t>
  </si>
  <si>
    <t>TOTAL2086</t>
  </si>
  <si>
    <t>TOTAL2087</t>
  </si>
  <si>
    <t>TOTAL2088</t>
  </si>
  <si>
    <t>TOTAL2089</t>
  </si>
  <si>
    <t>TOTAL2090</t>
  </si>
  <si>
    <t>TOTAL2091</t>
  </si>
  <si>
    <t>TOTAL2092</t>
  </si>
  <si>
    <t>TOTAL2093</t>
  </si>
  <si>
    <t>TOTAL2094</t>
  </si>
  <si>
    <t>TOTAL2095</t>
  </si>
  <si>
    <t>TOTAL2096</t>
  </si>
  <si>
    <t>TOTAL2097</t>
  </si>
  <si>
    <t>TOTAL2098</t>
  </si>
  <si>
    <t>TOTAL2099</t>
  </si>
  <si>
    <t>TOTAL2100</t>
  </si>
  <si>
    <t>TOTAL2101</t>
  </si>
  <si>
    <t>TOTAL2102</t>
  </si>
  <si>
    <t>TOTAL2103</t>
  </si>
  <si>
    <t>TOTAL2104</t>
  </si>
  <si>
    <t>TOTAL2105</t>
  </si>
  <si>
    <t>TOTAL2106</t>
  </si>
  <si>
    <t>TOTAL2107</t>
  </si>
  <si>
    <t>TOTAL2108</t>
  </si>
  <si>
    <t>TOTAL2109</t>
  </si>
  <si>
    <t>TOTAL2110</t>
  </si>
  <si>
    <t>TOTAL2111</t>
  </si>
  <si>
    <t>TOTAL2112</t>
  </si>
  <si>
    <t>TOTAL2113</t>
  </si>
  <si>
    <t>TOTAL2114</t>
  </si>
  <si>
    <t>TOTAL2115</t>
  </si>
  <si>
    <t>TOTAL2116</t>
  </si>
  <si>
    <t>TOTAL2117</t>
  </si>
  <si>
    <t>TOTAL2118</t>
  </si>
  <si>
    <t>TOTAL2119</t>
  </si>
  <si>
    <t>TOTAL2120</t>
  </si>
  <si>
    <t>TOTAL2121</t>
  </si>
  <si>
    <t>TOTAL2122</t>
  </si>
  <si>
    <t>TOTAL2123</t>
  </si>
  <si>
    <t>TOTAL2124</t>
  </si>
  <si>
    <t>TOTAL2125</t>
  </si>
  <si>
    <t>TOTAL2126</t>
  </si>
  <si>
    <t>TOTAL2127</t>
  </si>
  <si>
    <t>TOTAL2128</t>
  </si>
  <si>
    <t>TOTAL2129</t>
  </si>
  <si>
    <t>TOTAL2130</t>
  </si>
  <si>
    <t>TOTAL2131</t>
  </si>
  <si>
    <t>TOTAL2132</t>
  </si>
  <si>
    <t>TOTAL2133</t>
  </si>
  <si>
    <t>TOTAL2134</t>
  </si>
  <si>
    <t>TOTAL2135</t>
  </si>
  <si>
    <t>TOTAL2136</t>
  </si>
  <si>
    <t>TOTAL2137</t>
  </si>
  <si>
    <t>TOTAL2138</t>
  </si>
  <si>
    <t>TOTAL2139</t>
  </si>
  <si>
    <t>TOTAL2140</t>
  </si>
  <si>
    <t>TOTAL2141</t>
  </si>
  <si>
    <t>TOTAL2142</t>
  </si>
  <si>
    <t>TOTAL2143</t>
  </si>
  <si>
    <t>TOTAL2144</t>
  </si>
  <si>
    <t>TOTAL2145</t>
  </si>
  <si>
    <t>TOTAL2146</t>
  </si>
  <si>
    <t>TOTAL2147</t>
  </si>
  <si>
    <t>TOTAL2148</t>
  </si>
  <si>
    <t>TOTAL2149</t>
  </si>
  <si>
    <t>TOTAL2150</t>
  </si>
  <si>
    <t>TOTAL2151</t>
  </si>
  <si>
    <t>TOTAL2152</t>
  </si>
  <si>
    <t>TOTAL2153</t>
  </si>
  <si>
    <t>TOTAL2154</t>
  </si>
  <si>
    <t>TOTAL2155</t>
  </si>
  <si>
    <t>TOTAL2156</t>
  </si>
  <si>
    <t>TOTAL2157</t>
  </si>
  <si>
    <t>TOTAL2158</t>
  </si>
  <si>
    <t>TOTAL2159</t>
  </si>
  <si>
    <t>TOTAL2160</t>
  </si>
  <si>
    <t>TOTAL2161</t>
  </si>
  <si>
    <t>TOTAL2162</t>
  </si>
  <si>
    <t>TOTAL2163</t>
  </si>
  <si>
    <t>TOTAL2164</t>
  </si>
  <si>
    <t>TOTAL2165</t>
  </si>
  <si>
    <t>TOTAL2166</t>
  </si>
  <si>
    <t>TOTAL2167</t>
  </si>
  <si>
    <t>TOTAL2168</t>
  </si>
  <si>
    <t>TOTAL2169</t>
  </si>
  <si>
    <t>TOTAL2170</t>
  </si>
  <si>
    <t>TOTAL2171</t>
  </si>
  <si>
    <t>TOTAL2172</t>
  </si>
  <si>
    <t>TOTAL2173</t>
  </si>
  <si>
    <t>TOTAL2174</t>
  </si>
  <si>
    <t>TOTAL2175</t>
  </si>
  <si>
    <t>TOTAL2176</t>
  </si>
  <si>
    <t>TOTAL2177</t>
  </si>
  <si>
    <t>TOTAL2178</t>
  </si>
  <si>
    <t>TOTAL2179</t>
  </si>
  <si>
    <t>TOTAL2180</t>
  </si>
  <si>
    <t>TOTAL2181</t>
  </si>
  <si>
    <t>TOTAL2182</t>
  </si>
  <si>
    <t>TOTAL2183</t>
  </si>
  <si>
    <t>TOTAL2184</t>
  </si>
  <si>
    <t>TOTAL2185</t>
  </si>
  <si>
    <t>TOTAL2186</t>
  </si>
  <si>
    <t>TOTAL2187</t>
  </si>
  <si>
    <t>TOTAL2188</t>
  </si>
  <si>
    <t>TOTAL2189</t>
  </si>
  <si>
    <t>TOTAL2190</t>
  </si>
  <si>
    <t>TOTAL2191</t>
  </si>
  <si>
    <t>TOTAL2192</t>
  </si>
  <si>
    <t>TOTAL2193</t>
  </si>
  <si>
    <t>TOTAL2194</t>
  </si>
  <si>
    <t>TOTAL2195</t>
  </si>
  <si>
    <t>TOTAL2196</t>
  </si>
  <si>
    <t>TOTAL2197</t>
  </si>
  <si>
    <t>TOTAL2198</t>
  </si>
  <si>
    <t>TOTAL2199</t>
  </si>
  <si>
    <t>TOTAL2200</t>
  </si>
  <si>
    <t>TOTAL2201</t>
  </si>
  <si>
    <t>TOTAL2202</t>
  </si>
  <si>
    <t>TOTAL2203</t>
  </si>
  <si>
    <t>TOTAL2204</t>
  </si>
  <si>
    <t>TOTAL2205</t>
  </si>
  <si>
    <t>TOTAL2206</t>
  </si>
  <si>
    <t>TOTAL2207</t>
  </si>
  <si>
    <t>TOTAL2208</t>
  </si>
  <si>
    <t>TOTAL2209</t>
  </si>
  <si>
    <t>TOTAL2210</t>
  </si>
  <si>
    <t>TOTAL2211</t>
  </si>
  <si>
    <t>TOTAL2212</t>
  </si>
  <si>
    <t>TOTAL2213</t>
  </si>
  <si>
    <t>TOTAL2214</t>
  </si>
  <si>
    <t>TOTAL2215</t>
  </si>
  <si>
    <t>TOTAL2216</t>
  </si>
  <si>
    <t>TOTAL2217</t>
  </si>
  <si>
    <t>TOTAL2218</t>
  </si>
  <si>
    <t>TOTAL2219</t>
  </si>
  <si>
    <t>TOTAL2220</t>
  </si>
  <si>
    <t>TOTAL2221</t>
  </si>
  <si>
    <t>TOTAL2222</t>
  </si>
  <si>
    <t>TOTAL2223</t>
  </si>
  <si>
    <t>TOTAL2224</t>
  </si>
  <si>
    <t>TOTAL2225</t>
  </si>
  <si>
    <t>TOTAL2226</t>
  </si>
  <si>
    <t>TOTAL2227</t>
  </si>
  <si>
    <t>TOTAL2228</t>
  </si>
  <si>
    <t>TOTAL2229</t>
  </si>
  <si>
    <t>TOTAL2230</t>
  </si>
  <si>
    <t>TOTAL2231</t>
  </si>
  <si>
    <t>TOTAL2232</t>
  </si>
  <si>
    <t>TOTAL2233</t>
  </si>
  <si>
    <t>TOTAL2234</t>
  </si>
  <si>
    <t>TOTAL2235</t>
  </si>
  <si>
    <t>TOTAL2236</t>
  </si>
  <si>
    <t>TOTAL2237</t>
  </si>
  <si>
    <t>TOTAL2238</t>
  </si>
  <si>
    <t>TOTAL2239</t>
  </si>
  <si>
    <t>TOTAL2240</t>
  </si>
  <si>
    <t>TOTAL2241</t>
  </si>
  <si>
    <t>TOTAL2242</t>
  </si>
  <si>
    <t>TOTAL2243</t>
  </si>
  <si>
    <t>TOTAL2244</t>
  </si>
  <si>
    <t>TOTAL2245</t>
  </si>
  <si>
    <t>TOTAL2246</t>
  </si>
  <si>
    <t>TOTAL2247</t>
  </si>
  <si>
    <t>TOTAL2248</t>
  </si>
  <si>
    <t>TOTAL2249</t>
  </si>
  <si>
    <t>TOTAL2250</t>
  </si>
  <si>
    <t>TOTAL2251</t>
  </si>
  <si>
    <t>TOTAL2252</t>
  </si>
  <si>
    <t>TOTAL2253</t>
  </si>
  <si>
    <t>TOTAL2254</t>
  </si>
  <si>
    <t>TOTAL2255</t>
  </si>
  <si>
    <t>TOTAL2256</t>
  </si>
  <si>
    <t>TOTAL2257</t>
  </si>
  <si>
    <t>TOTAL2258</t>
  </si>
  <si>
    <t>TOTAL2259</t>
  </si>
  <si>
    <t>TOTAL2260</t>
  </si>
  <si>
    <t>TOTAL2261</t>
  </si>
  <si>
    <t>TOTAL2262</t>
  </si>
  <si>
    <t>TOTAL2263</t>
  </si>
  <si>
    <t>TOTAL2264</t>
  </si>
  <si>
    <t>TOTAL2265</t>
  </si>
  <si>
    <t>TOTAL2266</t>
  </si>
  <si>
    <t>TOTAL2267</t>
  </si>
  <si>
    <t>TOTAL2268</t>
  </si>
  <si>
    <t>TOTAL2269</t>
  </si>
  <si>
    <t>TOTAL2270</t>
  </si>
  <si>
    <t>TOTAL2271</t>
  </si>
  <si>
    <t>TOTAL2272</t>
  </si>
  <si>
    <t>TOTAL2273</t>
  </si>
  <si>
    <t>TOTAL2274</t>
  </si>
  <si>
    <t>TOTAL2275</t>
  </si>
  <si>
    <t>TOTAL2276</t>
  </si>
  <si>
    <t>TOTAL2277</t>
  </si>
  <si>
    <t>TOTAL2278</t>
  </si>
  <si>
    <t>TOTAL2279</t>
  </si>
  <si>
    <t>TOTAL2280</t>
  </si>
  <si>
    <t>TOTAL2281</t>
  </si>
  <si>
    <t>TOTAL2282</t>
  </si>
  <si>
    <t>TOTAL2283</t>
  </si>
  <si>
    <t>TOTAL2284</t>
  </si>
  <si>
    <t>TOTAL2285</t>
  </si>
  <si>
    <t>TOTAL2286</t>
  </si>
  <si>
    <t>TOTAL2287</t>
  </si>
  <si>
    <t>TOTAL2288</t>
  </si>
  <si>
    <t>TOTAL2289</t>
  </si>
  <si>
    <t>TOTAL2290</t>
  </si>
  <si>
    <t>TOTAL2291</t>
  </si>
  <si>
    <t>TOTAL2292</t>
  </si>
  <si>
    <t>TOTAL2293</t>
  </si>
  <si>
    <t>TOTAL2294</t>
  </si>
  <si>
    <t>TOTAL2295</t>
  </si>
  <si>
    <t>TOTAL2296</t>
  </si>
  <si>
    <t>TOTAL2297</t>
  </si>
  <si>
    <t>TOTAL2298</t>
  </si>
  <si>
    <t>TOTAL2299</t>
  </si>
  <si>
    <t>TOTAL2300</t>
  </si>
  <si>
    <t>TOTAL2301</t>
  </si>
  <si>
    <t>TOTAL2302</t>
  </si>
  <si>
    <t>TOTAL2303</t>
  </si>
  <si>
    <t>TOTAL2304</t>
  </si>
  <si>
    <t>TOTAL2305</t>
  </si>
  <si>
    <t>TOTAL2306</t>
  </si>
  <si>
    <t>TOTAL2307</t>
  </si>
  <si>
    <t>TOTAL2308</t>
  </si>
  <si>
    <t>TOTAL2309</t>
  </si>
  <si>
    <t>TOTAL2310</t>
  </si>
  <si>
    <t>TOTAL2311</t>
  </si>
  <si>
    <t>TOTAL2312</t>
  </si>
  <si>
    <t>TOTAL2313</t>
  </si>
  <si>
    <t>TOTAL2314</t>
  </si>
  <si>
    <t>TOTAL2315</t>
  </si>
  <si>
    <t>TOTAL2316</t>
  </si>
  <si>
    <t>TOTAL2317</t>
  </si>
  <si>
    <t>TOTAL2318</t>
  </si>
  <si>
    <t>TOTAL2319</t>
  </si>
  <si>
    <t>TOTAL2320</t>
  </si>
  <si>
    <t>TOTAL2321</t>
  </si>
  <si>
    <t>TOTAL2322</t>
  </si>
  <si>
    <t>TOTAL2323</t>
  </si>
  <si>
    <t>TOTAL2324</t>
  </si>
  <si>
    <t>TOTAL2325</t>
  </si>
  <si>
    <t>TOTAL2326</t>
  </si>
  <si>
    <t>TOTAL2327</t>
  </si>
  <si>
    <t>TOTAL2328</t>
  </si>
  <si>
    <t>TOTAL2329</t>
  </si>
  <si>
    <t>TOTAL2330</t>
  </si>
  <si>
    <t>TOTAL2331</t>
  </si>
  <si>
    <t>TOTAL2332</t>
  </si>
  <si>
    <t>TOTAL2333</t>
  </si>
  <si>
    <t>TOTAL2334</t>
  </si>
  <si>
    <t>TOTAL2335</t>
  </si>
  <si>
    <t>TOTAL2336</t>
  </si>
  <si>
    <t>TOTAL2337</t>
  </si>
  <si>
    <t>TOTAL2338</t>
  </si>
  <si>
    <t>TOTAL2339</t>
  </si>
  <si>
    <t>TOTAL2340</t>
  </si>
  <si>
    <t>TOTAL2341</t>
  </si>
  <si>
    <t>TOTAL2342</t>
  </si>
  <si>
    <t>TOTAL2343</t>
  </si>
  <si>
    <t>TOTAL2344</t>
  </si>
  <si>
    <t>TOTAL2345</t>
  </si>
  <si>
    <t>TOTAL2346</t>
  </si>
  <si>
    <t>TOTAL2347</t>
  </si>
  <si>
    <t>TOTAL2348</t>
  </si>
  <si>
    <t>TOTAL2349</t>
  </si>
  <si>
    <t>TOTAL2350</t>
  </si>
  <si>
    <t>TOTAL2351</t>
  </si>
  <si>
    <t>TOTAL2352</t>
  </si>
  <si>
    <t>TOTAL2353</t>
  </si>
  <si>
    <t>TOTAL2354</t>
  </si>
  <si>
    <t>TOTAL2355</t>
  </si>
  <si>
    <t>TOTAL2356</t>
  </si>
  <si>
    <t>TOTAL2357</t>
  </si>
  <si>
    <t>TOTAL2358</t>
  </si>
  <si>
    <t>TOTAL2359</t>
  </si>
  <si>
    <t>TOTAL2360</t>
  </si>
  <si>
    <t>TOTAL2361</t>
  </si>
  <si>
    <t>TOTAL2362</t>
  </si>
  <si>
    <t>TOTAL2363</t>
  </si>
  <si>
    <t>TOTAL2364</t>
  </si>
  <si>
    <t>TOTAL2365</t>
  </si>
  <si>
    <t>TOTAL2366</t>
  </si>
  <si>
    <t>TOTAL2367</t>
  </si>
  <si>
    <t>TOTAL2368</t>
  </si>
  <si>
    <t>TOTAL2369</t>
  </si>
  <si>
    <t>TOTAL2370</t>
  </si>
  <si>
    <t>TOTAL2371</t>
  </si>
  <si>
    <t>TOTAL2372</t>
  </si>
  <si>
    <t>TOTAL2373</t>
  </si>
  <si>
    <t>TOTAL2374</t>
  </si>
  <si>
    <t>TOTAL2375</t>
  </si>
  <si>
    <t>TOTAL2376</t>
  </si>
  <si>
    <t>TOTAL2377</t>
  </si>
  <si>
    <t>TOTAL2378</t>
  </si>
  <si>
    <t>TOTAL2379</t>
  </si>
  <si>
    <t>TOTAL2380</t>
  </si>
  <si>
    <t>TOTAL2381</t>
  </si>
  <si>
    <t>TOTAL2382</t>
  </si>
  <si>
    <t>TOTAL2383</t>
  </si>
  <si>
    <t>TOTAL2384</t>
  </si>
  <si>
    <t>TOTAL2385</t>
  </si>
  <si>
    <t>TOTAL2386</t>
  </si>
  <si>
    <t>TOTAL2387</t>
  </si>
  <si>
    <t>TOTAL2388</t>
  </si>
  <si>
    <t>TOTAL2389</t>
  </si>
  <si>
    <t>TOTAL2390</t>
  </si>
  <si>
    <t>TOTAL2391</t>
  </si>
  <si>
    <t>TOTAL2392</t>
  </si>
  <si>
    <t>TOTAL2393</t>
  </si>
  <si>
    <t>TOTAL2394</t>
  </si>
  <si>
    <t>TOTAL2395</t>
  </si>
  <si>
    <t>TOTAL2396</t>
  </si>
  <si>
    <t>TOTAL2397</t>
  </si>
  <si>
    <t>TOTAL2398</t>
  </si>
  <si>
    <t>TOTAL2399</t>
  </si>
  <si>
    <t>TOTAL2400</t>
  </si>
  <si>
    <t>TOTAL2401</t>
  </si>
  <si>
    <t>TOTAL2402</t>
  </si>
  <si>
    <t>TOTAL2403</t>
  </si>
  <si>
    <t>TOTAL2404</t>
  </si>
  <si>
    <t>TOTAL2405</t>
  </si>
  <si>
    <t>TOTAL2406</t>
  </si>
  <si>
    <t>TOTAL2407</t>
  </si>
  <si>
    <t>TOTAL2408</t>
  </si>
  <si>
    <t>TOTAL2409</t>
  </si>
  <si>
    <t>TOTAL2410</t>
  </si>
  <si>
    <t>TOTAL2411</t>
  </si>
  <si>
    <t>TOTAL2412</t>
  </si>
  <si>
    <t>TOTAL2413</t>
  </si>
  <si>
    <t>TOTAL2414</t>
  </si>
  <si>
    <t>TOTAL2415</t>
  </si>
  <si>
    <t>TOTAL2416</t>
  </si>
  <si>
    <t>TOTAL2417</t>
  </si>
  <si>
    <t>TOTAL2418</t>
  </si>
  <si>
    <t>TOTAL2419</t>
  </si>
  <si>
    <t>TOTAL2420</t>
  </si>
  <si>
    <t>TOTAL2421</t>
  </si>
  <si>
    <t>TOTAL2422</t>
  </si>
  <si>
    <t>TOTAL2423</t>
  </si>
  <si>
    <t>TOTAL2424</t>
  </si>
  <si>
    <t>TOTAL2425</t>
  </si>
  <si>
    <t>TOTAL2426</t>
  </si>
  <si>
    <t>TOTAL2427</t>
  </si>
  <si>
    <t>TOTAL2428</t>
  </si>
  <si>
    <t>TOTAL2429</t>
  </si>
  <si>
    <t>TOTAL2430</t>
  </si>
  <si>
    <t>TOTAL2431</t>
  </si>
  <si>
    <t>TOTAL2432</t>
  </si>
  <si>
    <t>TOTAL2433</t>
  </si>
  <si>
    <t>TOTAL2434</t>
  </si>
  <si>
    <t>TOTAL2435</t>
  </si>
  <si>
    <t>TOTAL2436</t>
  </si>
  <si>
    <t>TOTAL2437</t>
  </si>
  <si>
    <t>TOTAL2438</t>
  </si>
  <si>
    <t>TOTAL2439</t>
  </si>
  <si>
    <t>TOTAL2440</t>
  </si>
  <si>
    <t>TOTAL2441</t>
  </si>
  <si>
    <t>TOTAL2442</t>
  </si>
  <si>
    <t>TOTAL2443</t>
  </si>
  <si>
    <t>TOTAL2444</t>
  </si>
  <si>
    <t>TOTAL2445</t>
  </si>
  <si>
    <t>TOTAL2446</t>
  </si>
  <si>
    <t>TOTAL2447</t>
  </si>
  <si>
    <t>TOTAL2448</t>
  </si>
  <si>
    <t>TOTAL2449</t>
  </si>
  <si>
    <t>TOTAL2450</t>
  </si>
  <si>
    <t>TOTAL2451</t>
  </si>
  <si>
    <t>TOTAL2452</t>
  </si>
  <si>
    <t>TOTAL2453</t>
  </si>
  <si>
    <t>TOTAL2454</t>
  </si>
  <si>
    <t>TOTAL2455</t>
  </si>
  <si>
    <t>TOTAL2456</t>
  </si>
  <si>
    <t>TOTAL2457</t>
  </si>
  <si>
    <t>TOTAL2458</t>
  </si>
  <si>
    <t>TOTAL2459</t>
  </si>
  <si>
    <t>TOTAL2460</t>
  </si>
  <si>
    <t>TOTAL2461</t>
  </si>
  <si>
    <t>TOTAL2462</t>
  </si>
  <si>
    <t>TOTAL2463</t>
  </si>
  <si>
    <t>TOTAL2464</t>
  </si>
  <si>
    <t>TOTAL2465</t>
  </si>
  <si>
    <t>TOTAL2466</t>
  </si>
  <si>
    <t>TOTAL2467</t>
  </si>
  <si>
    <t>TOTAL2468</t>
  </si>
  <si>
    <t>TOTAL2469</t>
  </si>
  <si>
    <t>TOTAL2470</t>
  </si>
  <si>
    <t>TOTAL2471</t>
  </si>
  <si>
    <t>TOTAL2472</t>
  </si>
  <si>
    <t>TOTAL2473</t>
  </si>
  <si>
    <t>TOTAL2474</t>
  </si>
  <si>
    <t>TOTAL2475</t>
  </si>
  <si>
    <t>TOTAL2476</t>
  </si>
  <si>
    <t>TOTAL2477</t>
  </si>
  <si>
    <t>TOTAL2478</t>
  </si>
  <si>
    <t>TOTAL2479</t>
  </si>
  <si>
    <t>TOTAL2480</t>
  </si>
  <si>
    <t>TOTAL2481</t>
  </si>
  <si>
    <t>TOTAL2482</t>
  </si>
  <si>
    <t>TOTAL2483</t>
  </si>
  <si>
    <t>TOTAL2484</t>
  </si>
  <si>
    <t>TOTAL2485</t>
  </si>
  <si>
    <t>TOTAL2486</t>
  </si>
  <si>
    <t>TOTAL2487</t>
  </si>
  <si>
    <t>TOTAL2488</t>
  </si>
  <si>
    <t>TOTAL2489</t>
  </si>
  <si>
    <t>TOTAL2490</t>
  </si>
  <si>
    <t>TOTAL2491</t>
  </si>
  <si>
    <t>TOTAL2492</t>
  </si>
  <si>
    <t>TOTAL2493</t>
  </si>
  <si>
    <t>TOTAL2494</t>
  </si>
  <si>
    <t>TOTAL2495</t>
  </si>
  <si>
    <t>TOTAL2496</t>
  </si>
  <si>
    <t>TOTAL2497</t>
  </si>
  <si>
    <t>TOTAL2498</t>
  </si>
  <si>
    <t>TOTAL2499</t>
  </si>
  <si>
    <t>TOTAL2500</t>
  </si>
  <si>
    <t>TOTAL2501</t>
  </si>
  <si>
    <t>TOTAL2502</t>
  </si>
  <si>
    <t>TOTAL2503</t>
  </si>
  <si>
    <t>TOTAL2504</t>
  </si>
  <si>
    <t>TOTAL2505</t>
  </si>
  <si>
    <t>TOTAL2506</t>
  </si>
  <si>
    <t>TOTAL2507</t>
  </si>
  <si>
    <t>TOTAL2508</t>
  </si>
  <si>
    <t>TOTAL2509</t>
  </si>
  <si>
    <t>TOTAL2510</t>
  </si>
  <si>
    <t>TOTAL2511</t>
  </si>
  <si>
    <t>TOTAL2512</t>
  </si>
  <si>
    <t>TOTAL2513</t>
  </si>
  <si>
    <t>TOTAL2514</t>
  </si>
  <si>
    <t>TOTAL2515</t>
  </si>
  <si>
    <t>TOTAL2516</t>
  </si>
  <si>
    <t>TOTAL2517</t>
  </si>
  <si>
    <t>TOTAL2518</t>
  </si>
  <si>
    <t>TOTAL2519</t>
  </si>
  <si>
    <t>TOTAL2520</t>
  </si>
  <si>
    <t>TOTAL2521</t>
  </si>
  <si>
    <t>TOTAL2522</t>
  </si>
  <si>
    <t>TOTAL2523</t>
  </si>
  <si>
    <t>TOTAL2524</t>
  </si>
  <si>
    <t>TOTAL2525</t>
  </si>
  <si>
    <t>TOTAL2526</t>
  </si>
  <si>
    <t>TOTAL2527</t>
  </si>
  <si>
    <t>TOTAL2528</t>
  </si>
  <si>
    <t>TOTAL2529</t>
  </si>
  <si>
    <t>TOTAL2530</t>
  </si>
  <si>
    <t>TOTAL2531</t>
  </si>
  <si>
    <t>TOTAL2532</t>
  </si>
  <si>
    <t>TOTAL2533</t>
  </si>
  <si>
    <t>TOTAL2534</t>
  </si>
  <si>
    <t>TOTAL2535</t>
  </si>
  <si>
    <t>TOTAL2536</t>
  </si>
  <si>
    <t>TOTAL2537</t>
  </si>
  <si>
    <t>TOTAL2538</t>
  </si>
  <si>
    <t>TOTAL2539</t>
  </si>
  <si>
    <t>TOTAL2540</t>
  </si>
  <si>
    <t>TOTAL2541</t>
  </si>
  <si>
    <t>TOTAL2542</t>
  </si>
  <si>
    <t>TOTAL2543</t>
  </si>
  <si>
    <t>TOTAL2544</t>
  </si>
  <si>
    <t>TOTAL2545</t>
  </si>
  <si>
    <t>TOTAL2546</t>
  </si>
  <si>
    <t>TOTAL2547</t>
  </si>
  <si>
    <t>TOTAL2548</t>
  </si>
  <si>
    <t>TOTAL2549</t>
  </si>
  <si>
    <t>TOTAL2550</t>
  </si>
  <si>
    <t>TOTAL2551</t>
  </si>
  <si>
    <t>TOTAL2552</t>
  </si>
  <si>
    <t>TOTAL2553</t>
  </si>
  <si>
    <t>TOTAL2554</t>
  </si>
  <si>
    <t>TOTAL2555</t>
  </si>
  <si>
    <t>TOTAL2556</t>
  </si>
  <si>
    <t>TOTAL2557</t>
  </si>
  <si>
    <t>TOTAL2558</t>
  </si>
  <si>
    <t>TOTAL2559</t>
  </si>
  <si>
    <t>TOTAL2560</t>
  </si>
  <si>
    <t>TOTAL2561</t>
  </si>
  <si>
    <t>TOTAL2562</t>
  </si>
  <si>
    <t>TOTAL2563</t>
  </si>
  <si>
    <t>TOTAL2564</t>
  </si>
  <si>
    <t>TOTAL2565</t>
  </si>
  <si>
    <t>TOTAL2566</t>
  </si>
  <si>
    <t>TOTAL2567</t>
  </si>
  <si>
    <t>TOTAL2568</t>
  </si>
  <si>
    <t>TOTAL2569</t>
  </si>
  <si>
    <t>TOTAL2570</t>
  </si>
  <si>
    <t>TOTAL2571</t>
  </si>
  <si>
    <t>TOTAL2572</t>
  </si>
  <si>
    <t>TOTAL2573</t>
  </si>
  <si>
    <t>TOTAL2574</t>
  </si>
  <si>
    <t>TOTAL2575</t>
  </si>
  <si>
    <t>TOTAL2576</t>
  </si>
  <si>
    <t>TOTAL2577</t>
  </si>
  <si>
    <t>TOTAL2578</t>
  </si>
  <si>
    <t>TOTAL2579</t>
  </si>
  <si>
    <t>TOTAL2580</t>
  </si>
  <si>
    <t>TOTAL2581</t>
  </si>
  <si>
    <t>TOTAL2582</t>
  </si>
  <si>
    <t>TOTAL2583</t>
  </si>
  <si>
    <t>TOTAL2584</t>
  </si>
  <si>
    <t>TOTAL2585</t>
  </si>
  <si>
    <t>TOTAL2586</t>
  </si>
  <si>
    <t>TOTAL2587</t>
  </si>
  <si>
    <t>TOTAL2588</t>
  </si>
  <si>
    <t>TOTAL2589</t>
  </si>
  <si>
    <t>TOTAL2590</t>
  </si>
  <si>
    <t>TOTAL2591</t>
  </si>
  <si>
    <t>TOTAL2592</t>
  </si>
  <si>
    <t>TOTAL2593</t>
  </si>
  <si>
    <t>TOTAL2594</t>
  </si>
  <si>
    <t>TOTAL2595</t>
  </si>
  <si>
    <t>TOTAL2596</t>
  </si>
  <si>
    <t>TOTAL2597</t>
  </si>
  <si>
    <t>TOTAL2598</t>
  </si>
  <si>
    <t>TOTAL2599</t>
  </si>
  <si>
    <t>TOTAL2600</t>
  </si>
  <si>
    <t>TOTAL2601</t>
  </si>
  <si>
    <t>TOTAL2602</t>
  </si>
  <si>
    <t>TOTAL2603</t>
  </si>
  <si>
    <t>TOTAL2604</t>
  </si>
  <si>
    <t>TOTAL2605</t>
  </si>
  <si>
    <t>TOTAL2606</t>
  </si>
  <si>
    <t>TOTAL2607</t>
  </si>
  <si>
    <t>TOTAL2608</t>
  </si>
  <si>
    <t>TOTAL2609</t>
  </si>
  <si>
    <t>TOTAL2610</t>
  </si>
  <si>
    <t>TOTAL2611</t>
  </si>
  <si>
    <t>TOTAL2612</t>
  </si>
  <si>
    <t>TOTAL2613</t>
  </si>
  <si>
    <t>TOTAL2614</t>
  </si>
  <si>
    <t>TOTAL2615</t>
  </si>
  <si>
    <t>TOTAL2616</t>
  </si>
  <si>
    <t>TOTAL2617</t>
  </si>
  <si>
    <t>TOTAL2618</t>
  </si>
  <si>
    <t>TOTAL2619</t>
  </si>
  <si>
    <t>TOTAL2620</t>
  </si>
  <si>
    <t>TOTAL2621</t>
  </si>
  <si>
    <t>TOTAL2622</t>
  </si>
  <si>
    <t>TOTAL2623</t>
  </si>
  <si>
    <t>TOTAL2624</t>
  </si>
  <si>
    <t>TOTAL2625</t>
  </si>
  <si>
    <t>TOTAL2626</t>
  </si>
  <si>
    <t>TOTAL2627</t>
  </si>
  <si>
    <t>TOTAL2628</t>
  </si>
  <si>
    <t>TOTAL2629</t>
  </si>
  <si>
    <t>TOTAL2630</t>
  </si>
  <si>
    <t>TOTAL2631</t>
  </si>
  <si>
    <t>TOTAL2632</t>
  </si>
  <si>
    <t>TOTAL2633</t>
  </si>
  <si>
    <t>TOTAL2634</t>
  </si>
  <si>
    <t>TOTAL2635</t>
  </si>
  <si>
    <t>TOTAL2636</t>
  </si>
  <si>
    <t>TOTAL2637</t>
  </si>
  <si>
    <t>TOTAL2638</t>
  </si>
  <si>
    <t>TOTAL2639</t>
  </si>
  <si>
    <t>TOTAL2640</t>
  </si>
  <si>
    <t>TOTAL2641</t>
  </si>
  <si>
    <t>TOTAL2642</t>
  </si>
  <si>
    <t>TOTAL2643</t>
  </si>
  <si>
    <t>TOTAL2644</t>
  </si>
  <si>
    <t>TOTAL2645</t>
  </si>
  <si>
    <t>TOTAL2646</t>
  </si>
  <si>
    <t>TOTAL2647</t>
  </si>
  <si>
    <t>TOTAL2648</t>
  </si>
  <si>
    <t>TOTAL2649</t>
  </si>
  <si>
    <t>TOTAL2650</t>
  </si>
  <si>
    <t>TOTAL2651</t>
  </si>
  <si>
    <t>TOTAL2652</t>
  </si>
  <si>
    <t>TOTAL2653</t>
  </si>
  <si>
    <t>TOTAL2654</t>
  </si>
  <si>
    <t>TOTAL2655</t>
  </si>
  <si>
    <t>TOTAL2656</t>
  </si>
  <si>
    <t>TOTAL2657</t>
  </si>
  <si>
    <t>TOTAL2658</t>
  </si>
  <si>
    <t>TOTAL2659</t>
  </si>
  <si>
    <t>TOTAL2660</t>
  </si>
  <si>
    <t>TOTAL2661</t>
  </si>
  <si>
    <t>TOTAL2662</t>
  </si>
  <si>
    <t>TOTAL2663</t>
  </si>
  <si>
    <t>TOTAL2664</t>
  </si>
  <si>
    <t>TOTAL2665</t>
  </si>
  <si>
    <t>TOTAL2666</t>
  </si>
  <si>
    <t>TOTAL2667</t>
  </si>
  <si>
    <t>TOTAL2668</t>
  </si>
  <si>
    <t>TOTAL2669</t>
  </si>
  <si>
    <t>TOTAL2670</t>
  </si>
  <si>
    <t>TOTAL2671</t>
  </si>
  <si>
    <t>TOTAL2672</t>
  </si>
  <si>
    <t>TOTAL2673</t>
  </si>
  <si>
    <t>TOTAL2674</t>
  </si>
  <si>
    <t>TOTAL2675</t>
  </si>
  <si>
    <t>TOTAL2676</t>
  </si>
  <si>
    <t>TOTAL2677</t>
  </si>
  <si>
    <t>TOTAL2678</t>
  </si>
  <si>
    <t>TOTAL2679</t>
  </si>
  <si>
    <t>TOTAL2680</t>
  </si>
  <si>
    <t>TOTAL2681</t>
  </si>
  <si>
    <t>TOTAL2682</t>
  </si>
  <si>
    <t>TOTAL2683</t>
  </si>
  <si>
    <t>TOTAL2684</t>
  </si>
  <si>
    <t>TOTAL2685</t>
  </si>
  <si>
    <t>TOTAL2686</t>
  </si>
  <si>
    <t>TOTAL2687</t>
  </si>
  <si>
    <t>TOTAL2688</t>
  </si>
  <si>
    <t>TOTAL2689</t>
  </si>
  <si>
    <t>TOTAL2690</t>
  </si>
  <si>
    <t>TOTAL2691</t>
  </si>
  <si>
    <t>TOTAL2692</t>
  </si>
  <si>
    <t>TOTAL2693</t>
  </si>
  <si>
    <t>TOTAL2694</t>
  </si>
  <si>
    <t>TOTAL2695</t>
  </si>
  <si>
    <t>TOTAL2696</t>
  </si>
  <si>
    <t>TOTAL2697</t>
  </si>
  <si>
    <t>TOTAL2698</t>
  </si>
  <si>
    <t>TOTAL2699</t>
  </si>
  <si>
    <t>TOTAL2700</t>
  </si>
  <si>
    <t>TOTAL2701</t>
  </si>
  <si>
    <t>TOTAL2702</t>
  </si>
  <si>
    <t>TOTAL2703</t>
  </si>
  <si>
    <t>TOTAL2704</t>
  </si>
  <si>
    <t>TOTAL2705</t>
  </si>
  <si>
    <t>TOTAL2706</t>
  </si>
  <si>
    <t>TOTAL2707</t>
  </si>
  <si>
    <t>TOTAL2708</t>
  </si>
  <si>
    <t>TOTAL2709</t>
  </si>
  <si>
    <t>TOTAL2710</t>
  </si>
  <si>
    <t>TOTAL2711</t>
  </si>
  <si>
    <t>TOTAL2712</t>
  </si>
  <si>
    <t>TOTAL2713</t>
  </si>
  <si>
    <t>TOTAL2714</t>
  </si>
  <si>
    <t>TOTAL2715</t>
  </si>
  <si>
    <t>TOTAL2716</t>
  </si>
  <si>
    <t>TOTAL2717</t>
  </si>
  <si>
    <t>TOTAL2718</t>
  </si>
  <si>
    <t>TOTAL2719</t>
  </si>
  <si>
    <t>TOTAL2720</t>
  </si>
  <si>
    <t>TOTAL2721</t>
  </si>
  <si>
    <t>TOTAL2722</t>
  </si>
  <si>
    <t>TOTAL2723</t>
  </si>
  <si>
    <t>TOTAL2724</t>
  </si>
  <si>
    <t>TOTAL2725</t>
  </si>
  <si>
    <t>TOTAL2726</t>
  </si>
  <si>
    <t>TOTAL2727</t>
  </si>
  <si>
    <t>TOTAL2728</t>
  </si>
  <si>
    <t>TOTAL2729</t>
  </si>
  <si>
    <t>TOTAL2730</t>
  </si>
  <si>
    <t>TOTAL2731</t>
  </si>
  <si>
    <t>TOTAL2732</t>
  </si>
  <si>
    <t>TOTAL2733</t>
  </si>
  <si>
    <t>TOTAL2734</t>
  </si>
  <si>
    <t>TOTAL2735</t>
  </si>
  <si>
    <t>TOTAL2736</t>
  </si>
  <si>
    <t>TOTAL2737</t>
  </si>
  <si>
    <t>TOTAL2738</t>
  </si>
  <si>
    <t>TOTAL2739</t>
  </si>
  <si>
    <t>TOTAL2740</t>
  </si>
  <si>
    <t>TOTAL2741</t>
  </si>
  <si>
    <t>TOTAL2742</t>
  </si>
  <si>
    <t>TOTAL2743</t>
  </si>
  <si>
    <t>TOTAL2744</t>
  </si>
  <si>
    <t>TOTAL2745</t>
  </si>
  <si>
    <t>TOTAL2746</t>
  </si>
  <si>
    <t>TOTAL2747</t>
  </si>
  <si>
    <t>TOTAL2748</t>
  </si>
  <si>
    <t>TOTAL2749</t>
  </si>
  <si>
    <t>TOTAL2750</t>
  </si>
  <si>
    <t>TOTAL2751</t>
  </si>
  <si>
    <t>TOTAL2752</t>
  </si>
  <si>
    <t>TOTAL2753</t>
  </si>
  <si>
    <t>TOTAL2754</t>
  </si>
  <si>
    <t>TOTAL2755</t>
  </si>
  <si>
    <t>TOTAL2756</t>
  </si>
  <si>
    <t>TOTAL2757</t>
  </si>
  <si>
    <t>TOTAL2758</t>
  </si>
  <si>
    <t>TOTAL2759</t>
  </si>
  <si>
    <t>TOTAL2760</t>
  </si>
  <si>
    <t>TOTAL2761</t>
  </si>
  <si>
    <t>TOTAL2762</t>
  </si>
  <si>
    <t>TOTAL2763</t>
  </si>
  <si>
    <t>TOTAL2764</t>
  </si>
  <si>
    <t>TOTAL2765</t>
  </si>
  <si>
    <t>TOTAL2766</t>
  </si>
  <si>
    <t>TOTAL2767</t>
  </si>
  <si>
    <t>TOTAL2768</t>
  </si>
  <si>
    <t>TOTAL2769</t>
  </si>
  <si>
    <t>TOTAL2770</t>
  </si>
  <si>
    <t>TOTAL2771</t>
  </si>
  <si>
    <t>TOTAL2772</t>
  </si>
  <si>
    <t>TOTAL2773</t>
  </si>
  <si>
    <t>TOTAL2774</t>
  </si>
  <si>
    <t>TOTAL2775</t>
  </si>
  <si>
    <t>TOTAL2776</t>
  </si>
  <si>
    <t>TOTAL2777</t>
  </si>
  <si>
    <t>TOTAL2778</t>
  </si>
  <si>
    <t>TOTAL2779</t>
  </si>
  <si>
    <t>TOTAL2780</t>
  </si>
  <si>
    <t>TOTAL2781</t>
  </si>
  <si>
    <t>TOTAL2782</t>
  </si>
  <si>
    <t>TOTAL2783</t>
  </si>
  <si>
    <t>TOTAL2784</t>
  </si>
  <si>
    <t>TOTAL2785</t>
  </si>
  <si>
    <t>TOTAL2786</t>
  </si>
  <si>
    <t>TOTAL2787</t>
  </si>
  <si>
    <t>TOTAL2788</t>
  </si>
  <si>
    <t>TOTAL2789</t>
  </si>
  <si>
    <t>TOTAL2790</t>
  </si>
  <si>
    <t>TOTAL2791</t>
  </si>
  <si>
    <t>TOTAL2792</t>
  </si>
  <si>
    <t>TOTAL2793</t>
  </si>
  <si>
    <t>TOTAL2794</t>
  </si>
  <si>
    <t>TOTAL2795</t>
  </si>
  <si>
    <t>TOTAL2796</t>
  </si>
  <si>
    <t>TOTAL2797</t>
  </si>
  <si>
    <t>TOTAL2798</t>
  </si>
  <si>
    <t>TOTAL2799</t>
  </si>
  <si>
    <t>TOTAL2800</t>
  </si>
  <si>
    <t>TOTAL2801</t>
  </si>
  <si>
    <t>TOTAL2802</t>
  </si>
  <si>
    <t>TOTAL2803</t>
  </si>
  <si>
    <t>TOTAL2804</t>
  </si>
  <si>
    <t>TOTAL2805</t>
  </si>
  <si>
    <t>TOTAL2806</t>
  </si>
  <si>
    <t>TOTAL2807</t>
  </si>
  <si>
    <t>TOTAL2808</t>
  </si>
  <si>
    <t>TOTAL2809</t>
  </si>
  <si>
    <t>TOTAL2810</t>
  </si>
  <si>
    <t>TOTAL2811</t>
  </si>
  <si>
    <t>TOTAL2812</t>
  </si>
  <si>
    <t>TOTAL2813</t>
  </si>
  <si>
    <t>TOTAL2814</t>
  </si>
  <si>
    <t>TOTAL2815</t>
  </si>
  <si>
    <t>TOTAL2816</t>
  </si>
  <si>
    <t>TOTAL2817</t>
  </si>
  <si>
    <t>TOTAL2818</t>
  </si>
  <si>
    <t>TOTAL2819</t>
  </si>
  <si>
    <t>TOTAL2820</t>
  </si>
  <si>
    <t>TOTAL2821</t>
  </si>
  <si>
    <t>TOTAL2822</t>
  </si>
  <si>
    <t>TOTAL2823</t>
  </si>
  <si>
    <t>TOTAL2824</t>
  </si>
  <si>
    <t>TOTAL2825</t>
  </si>
  <si>
    <t>TOTAL2826</t>
  </si>
  <si>
    <t>TOTAL2827</t>
  </si>
  <si>
    <t>TOTAL2828</t>
  </si>
  <si>
    <t>TOTAL2829</t>
  </si>
  <si>
    <t>TOTAL2830</t>
  </si>
  <si>
    <t>TOTAL2831</t>
  </si>
  <si>
    <t>TOTAL2832</t>
  </si>
  <si>
    <t>TOTAL2833</t>
  </si>
  <si>
    <t>TOTAL2834</t>
  </si>
  <si>
    <t>TOTAL2835</t>
  </si>
  <si>
    <t>TOTAL2836</t>
  </si>
  <si>
    <t>TOTAL2837</t>
  </si>
  <si>
    <t>TOTAL2838</t>
  </si>
  <si>
    <t>TOTAL2839</t>
  </si>
  <si>
    <t>TOTAL2840</t>
  </si>
  <si>
    <t>TOTAL2841</t>
  </si>
  <si>
    <t>TOTAL2842</t>
  </si>
  <si>
    <t>TOTAL2843</t>
  </si>
  <si>
    <t>TOTAL2844</t>
  </si>
  <si>
    <t>TOTAL2845</t>
  </si>
  <si>
    <t>TOTAL2846</t>
  </si>
  <si>
    <t>TOTAL2847</t>
  </si>
  <si>
    <t>TOTAL2848</t>
  </si>
  <si>
    <t>TOTAL2849</t>
  </si>
  <si>
    <t>TOTAL2850</t>
  </si>
  <si>
    <t>TOTAL2851</t>
  </si>
  <si>
    <t>TOTAL2852</t>
  </si>
  <si>
    <t>TOTAL2853</t>
  </si>
  <si>
    <t>TOTAL2854</t>
  </si>
  <si>
    <t>TOTAL2855</t>
  </si>
  <si>
    <t>TOTAL2856</t>
  </si>
  <si>
    <t>TOTAL2857</t>
  </si>
  <si>
    <t>TOTAL2858</t>
  </si>
  <si>
    <t>TOTAL2859</t>
  </si>
  <si>
    <t>TOTAL2860</t>
  </si>
  <si>
    <t>TOTAL2861</t>
  </si>
  <si>
    <t>TOTAL2862</t>
  </si>
  <si>
    <t>TOTAL2863</t>
  </si>
  <si>
    <t>TOTAL2864</t>
  </si>
  <si>
    <t>TOTAL2865</t>
  </si>
  <si>
    <t>TOTAL2866</t>
  </si>
  <si>
    <t>TOTAL2867</t>
  </si>
  <si>
    <t>TOTAL2868</t>
  </si>
  <si>
    <t>TOTAL2869</t>
  </si>
  <si>
    <t>TOTAL2870</t>
  </si>
  <si>
    <t>TOTAL2871</t>
  </si>
  <si>
    <t>TOTAL2872</t>
  </si>
  <si>
    <t>TOTAL2873</t>
  </si>
  <si>
    <t>TOTAL2874</t>
  </si>
  <si>
    <t>TOTAL2875</t>
  </si>
  <si>
    <t>TOTAL2876</t>
  </si>
  <si>
    <t>TOTAL2877</t>
  </si>
  <si>
    <t>TOTAL2878</t>
  </si>
  <si>
    <t>TOTAL2879</t>
  </si>
  <si>
    <t>TOTAL2880</t>
  </si>
  <si>
    <t>TOTAL2881</t>
  </si>
  <si>
    <t>TOTAL2882</t>
  </si>
  <si>
    <t>TOTAL2883</t>
  </si>
  <si>
    <t>TOTAL2884</t>
  </si>
  <si>
    <t>TOTAL2885</t>
  </si>
  <si>
    <t>TOTAL2886</t>
  </si>
  <si>
    <t>TOTAL2887</t>
  </si>
  <si>
    <t>TOTAL2888</t>
  </si>
  <si>
    <t>TOTAL2889</t>
  </si>
  <si>
    <t>TOTAL2890</t>
  </si>
  <si>
    <t>TOTAL2891</t>
  </si>
  <si>
    <t>TOTAL2892</t>
  </si>
  <si>
    <t>TOTAL2893</t>
  </si>
  <si>
    <t>TOTAL2894</t>
  </si>
  <si>
    <t>TOTAL2895</t>
  </si>
  <si>
    <t>TOTAL2896</t>
  </si>
  <si>
    <t>TOTAL2897</t>
  </si>
  <si>
    <t>TOTAL2898</t>
  </si>
  <si>
    <t>TOTAL2899</t>
  </si>
  <si>
    <t>TOTAL2900</t>
  </si>
  <si>
    <t>TOTAL2901</t>
  </si>
  <si>
    <t>TOTAL2902</t>
  </si>
  <si>
    <t>TOTAL2903</t>
  </si>
  <si>
    <t>TOTAL2904</t>
  </si>
  <si>
    <t>TOTAL2905</t>
  </si>
  <si>
    <t>TOTAL2906</t>
  </si>
  <si>
    <t>TOTAL2907</t>
  </si>
  <si>
    <t>TOTAL2908</t>
  </si>
  <si>
    <t>TOTAL2909</t>
  </si>
  <si>
    <t>TOTAL2910</t>
  </si>
  <si>
    <t>TOTAL2911</t>
  </si>
  <si>
    <t>TOTAL2912</t>
  </si>
  <si>
    <t>TOTAL2913</t>
  </si>
  <si>
    <t>TOTAL2914</t>
  </si>
  <si>
    <t>TOTAL2915</t>
  </si>
  <si>
    <t>TOTAL2916</t>
  </si>
  <si>
    <t>TOTAL2917</t>
  </si>
  <si>
    <t>TOTAL2918</t>
  </si>
  <si>
    <t>TOTAL2919</t>
  </si>
  <si>
    <t>TOTAL2920</t>
  </si>
  <si>
    <t>TOTAL2921</t>
  </si>
  <si>
    <t>TOTAL2922</t>
  </si>
  <si>
    <t>TOTAL2923</t>
  </si>
  <si>
    <t>TOTAL2924</t>
  </si>
  <si>
    <t>TOTAL2925</t>
  </si>
  <si>
    <t>TOTAL2926</t>
  </si>
  <si>
    <t>TOTAL2927</t>
  </si>
  <si>
    <t>TOTAL2928</t>
  </si>
  <si>
    <t>TOTAL2929</t>
  </si>
  <si>
    <t>TOTAL2930</t>
  </si>
  <si>
    <t>TOTAL2931</t>
  </si>
  <si>
    <t>TOTAL2932</t>
  </si>
  <si>
    <t>TOTAL2933</t>
  </si>
  <si>
    <t>TOTAL2934</t>
  </si>
  <si>
    <t>TOTAL2935</t>
  </si>
  <si>
    <t>TOTAL2936</t>
  </si>
  <si>
    <t>TOTAL2937</t>
  </si>
  <si>
    <t>TOTAL2938</t>
  </si>
  <si>
    <t>TOTAL2939</t>
  </si>
  <si>
    <t>TOTAL2940</t>
  </si>
  <si>
    <t>TOTAL2941</t>
  </si>
  <si>
    <t>TOTAL2942</t>
  </si>
  <si>
    <t>TOTAL2943</t>
  </si>
  <si>
    <t>TOTAL2944</t>
  </si>
  <si>
    <t>TOTAL2945</t>
  </si>
  <si>
    <t>TOTAL2946</t>
  </si>
  <si>
    <t>TOTAL2947</t>
  </si>
  <si>
    <t>TOTAL2948</t>
  </si>
  <si>
    <t>TOTAL2949</t>
  </si>
  <si>
    <t>TOTAL2950</t>
  </si>
  <si>
    <t>TOTAL2951</t>
  </si>
  <si>
    <t>TOTAL2952</t>
  </si>
  <si>
    <t>TOTAL2953</t>
  </si>
  <si>
    <t>TOTAL2954</t>
  </si>
  <si>
    <t>TOTAL2955</t>
  </si>
  <si>
    <t>TOTAL2956</t>
  </si>
  <si>
    <t>TOTAL2957</t>
  </si>
  <si>
    <t>TOTAL2958</t>
  </si>
  <si>
    <t>TOTAL2959</t>
  </si>
  <si>
    <t>TOTAL2960</t>
  </si>
  <si>
    <t>TOTAL2961</t>
  </si>
  <si>
    <t>TOTAL2962</t>
  </si>
  <si>
    <t>TOTAL2963</t>
  </si>
  <si>
    <t>TOTAL2964</t>
  </si>
  <si>
    <t>TOTAL2965</t>
  </si>
  <si>
    <t>TOTAL2966</t>
  </si>
  <si>
    <t>TOTAL2967</t>
  </si>
  <si>
    <t>TOTAL2968</t>
  </si>
  <si>
    <t>TOTAL2969</t>
  </si>
  <si>
    <t>TOTAL2970</t>
  </si>
  <si>
    <t>TOTAL2971</t>
  </si>
  <si>
    <t>TOTAL2972</t>
  </si>
  <si>
    <t>TOTAL2973</t>
  </si>
  <si>
    <t>TOTAL2974</t>
  </si>
  <si>
    <t>TOTAL2975</t>
  </si>
  <si>
    <t>TOTAL2976</t>
  </si>
  <si>
    <t>TOTAL2977</t>
  </si>
  <si>
    <t>TOTAL2978</t>
  </si>
  <si>
    <t>TOTAL2979</t>
  </si>
  <si>
    <t>TOTAL2980</t>
  </si>
  <si>
    <t>TOTAL2981</t>
  </si>
  <si>
    <t>TOTAL2982</t>
  </si>
  <si>
    <t>TOTAL2983</t>
  </si>
  <si>
    <t>TOTAL2984</t>
  </si>
  <si>
    <t>TOTAL2985</t>
  </si>
  <si>
    <t>TOTAL2986</t>
  </si>
  <si>
    <t>TOTAL2987</t>
  </si>
  <si>
    <t>TOTAL2988</t>
  </si>
  <si>
    <t>TOTAL2989</t>
  </si>
  <si>
    <t>TOTAL2990</t>
  </si>
  <si>
    <t>TOTAL2991</t>
  </si>
  <si>
    <t>TOTAL2992</t>
  </si>
  <si>
    <t>TOTAL2993</t>
  </si>
  <si>
    <t>TOTAL2994</t>
  </si>
  <si>
    <t>TOTAL2995</t>
  </si>
  <si>
    <t>TOTAL2996</t>
  </si>
  <si>
    <t>TOTAL2997</t>
  </si>
  <si>
    <t>TOTAL2998</t>
  </si>
  <si>
    <t>TOTAL2999</t>
  </si>
  <si>
    <t>TOTAL3000</t>
  </si>
  <si>
    <t>TOTAL3001</t>
  </si>
  <si>
    <t>TOTAL3002</t>
  </si>
  <si>
    <t>TOTAL3003</t>
  </si>
  <si>
    <t>TOTAL3004</t>
  </si>
  <si>
    <t>TOTAL3005</t>
  </si>
  <si>
    <t>TOTAL3006</t>
  </si>
  <si>
    <t>TOTAL3007</t>
  </si>
  <si>
    <t>TOTAL3008</t>
  </si>
  <si>
    <t>TOTAL3009</t>
  </si>
  <si>
    <t>TOTAL3010</t>
  </si>
  <si>
    <t>TOTAL3011</t>
  </si>
  <si>
    <t>TOTAL3012</t>
  </si>
  <si>
    <t>TOTAL3013</t>
  </si>
  <si>
    <t>TOTAL3014</t>
  </si>
  <si>
    <t>TOTAL3015</t>
  </si>
  <si>
    <t>TOTAL3016</t>
  </si>
  <si>
    <t>TOTAL3017</t>
  </si>
  <si>
    <t>TOTAL3018</t>
  </si>
  <si>
    <t>TOTAL3019</t>
  </si>
  <si>
    <t>TOTAL3020</t>
  </si>
  <si>
    <t>TOTAL3021</t>
  </si>
  <si>
    <t>TOTAL3022</t>
  </si>
  <si>
    <t>TOTAL3023</t>
  </si>
  <si>
    <t>TOTAL3024</t>
  </si>
  <si>
    <t>TOTAL3025</t>
  </si>
  <si>
    <t>TOTAL3026</t>
  </si>
  <si>
    <t>TOTAL3027</t>
  </si>
  <si>
    <t>TOTAL3028</t>
  </si>
  <si>
    <t>TOTAL3029</t>
  </si>
  <si>
    <t>TOTAL3030</t>
  </si>
  <si>
    <t>TOTAL3031</t>
  </si>
  <si>
    <t>TOTAL3032</t>
  </si>
  <si>
    <t>TOTAL3033</t>
  </si>
  <si>
    <t>TOTAL3034</t>
  </si>
  <si>
    <t>TOTAL3035</t>
  </si>
  <si>
    <t>TOTAL3036</t>
  </si>
  <si>
    <t>TOTAL3037</t>
  </si>
  <si>
    <t>TOTAL3038</t>
  </si>
  <si>
    <t>TOTAL3039</t>
  </si>
  <si>
    <t>TOTAL3040</t>
  </si>
  <si>
    <t>TOTAL3041</t>
  </si>
  <si>
    <t>TOTAL3042</t>
  </si>
  <si>
    <t>TOTAL3043</t>
  </si>
  <si>
    <t>TOTAL3044</t>
  </si>
  <si>
    <t>TOTAL3045</t>
  </si>
  <si>
    <t>TOTAL3046</t>
  </si>
  <si>
    <t>TOTAL3047</t>
  </si>
  <si>
    <t>TOTAL3048</t>
  </si>
  <si>
    <t>TOTAL3049</t>
  </si>
  <si>
    <t>TOTAL3050</t>
  </si>
  <si>
    <t>TOTAL3051</t>
  </si>
  <si>
    <t>TOTAL3052</t>
  </si>
  <si>
    <t>TOTAL3053</t>
  </si>
  <si>
    <t>TOTAL3054</t>
  </si>
  <si>
    <t>TOTAL3055</t>
  </si>
  <si>
    <t>TOTAL3056</t>
  </si>
  <si>
    <t>TOTAL3057</t>
  </si>
  <si>
    <t>TOTAL3058</t>
  </si>
  <si>
    <t>TOTAL3059</t>
  </si>
  <si>
    <t>TOTAL3060</t>
  </si>
  <si>
    <t>TOTAL3061</t>
  </si>
  <si>
    <t>TOTAL3062</t>
  </si>
  <si>
    <t>TOTAL3063</t>
  </si>
  <si>
    <t>TOTAL3064</t>
  </si>
  <si>
    <t>TOTAL3065</t>
  </si>
  <si>
    <t>TOTAL3066</t>
  </si>
  <si>
    <t>TOTAL3067</t>
  </si>
  <si>
    <t>TOTAL3068</t>
  </si>
  <si>
    <t>TOTAL3069</t>
  </si>
  <si>
    <t>TOTAL3070</t>
  </si>
  <si>
    <t>TOTAL3071</t>
  </si>
  <si>
    <t>TOTAL3072</t>
  </si>
  <si>
    <t>TOTAL3073</t>
  </si>
  <si>
    <t>TOTAL3074</t>
  </si>
  <si>
    <t>TOTAL3075</t>
  </si>
  <si>
    <t>TOTAL3076</t>
  </si>
  <si>
    <t>TOTAL3077</t>
  </si>
  <si>
    <t>TOTAL3078</t>
  </si>
  <si>
    <t>TOTAL3079</t>
  </si>
  <si>
    <t>TOTAL3080</t>
  </si>
  <si>
    <t>TOTAL3081</t>
  </si>
  <si>
    <t>TOTAL3082</t>
  </si>
  <si>
    <t>TOTAL3083</t>
  </si>
  <si>
    <t>TOTAL3084</t>
  </si>
  <si>
    <t>TOTAL3085</t>
  </si>
  <si>
    <t>TOTAL3086</t>
  </si>
  <si>
    <t>TOTAL3087</t>
  </si>
  <si>
    <t>TOTAL3088</t>
  </si>
  <si>
    <t>TOTAL3089</t>
  </si>
  <si>
    <t>TOTAL3090</t>
  </si>
  <si>
    <t>TOTAL3091</t>
  </si>
  <si>
    <t>TOTAL3092</t>
  </si>
  <si>
    <t>TOTAL3093</t>
  </si>
  <si>
    <t>TOTAL3094</t>
  </si>
  <si>
    <t>TOTAL3095</t>
  </si>
  <si>
    <t>TOTAL3096</t>
  </si>
  <si>
    <t>TOTAL3097</t>
  </si>
  <si>
    <t>TOTAL3098</t>
  </si>
  <si>
    <t>TOTAL3099</t>
  </si>
  <si>
    <t>TOTAL3100</t>
  </si>
  <si>
    <t>TOTAL3101</t>
  </si>
  <si>
    <t>TOTAL3102</t>
  </si>
  <si>
    <t>TOTAL3103</t>
  </si>
  <si>
    <t>TOTAL3104</t>
  </si>
  <si>
    <t>TOTAL3105</t>
  </si>
  <si>
    <t>TOTAL3106</t>
  </si>
  <si>
    <t>TOTAL3107</t>
  </si>
  <si>
    <t>TOTAL3108</t>
  </si>
  <si>
    <t>TOTAL3109</t>
  </si>
  <si>
    <t>TOTAL3110</t>
  </si>
  <si>
    <t>TOTAL3111</t>
  </si>
  <si>
    <t>TOTAL3112</t>
  </si>
  <si>
    <t>TOTAL3113</t>
  </si>
  <si>
    <t>TOTAL3114</t>
  </si>
  <si>
    <t>TOTAL3115</t>
  </si>
  <si>
    <t>TOTAL3116</t>
  </si>
  <si>
    <t>TOTAL3117</t>
  </si>
  <si>
    <t>TOTAL3118</t>
  </si>
  <si>
    <t>TOTAL3119</t>
  </si>
  <si>
    <t>TOTAL3120</t>
  </si>
  <si>
    <t>TOTAL3121</t>
  </si>
  <si>
    <t>TOTAL3122</t>
  </si>
  <si>
    <t>TOTAL3123</t>
  </si>
  <si>
    <t>TOTAL3124</t>
  </si>
  <si>
    <t>TOTAL3125</t>
  </si>
  <si>
    <t>TOTAL3126</t>
  </si>
  <si>
    <t>TOTAL3127</t>
  </si>
  <si>
    <t>TOTAL3128</t>
  </si>
  <si>
    <t>TOTAL3129</t>
  </si>
  <si>
    <t>TOTAL3130</t>
  </si>
  <si>
    <t>TOTAL3131</t>
  </si>
  <si>
    <t>TOTAL3132</t>
  </si>
  <si>
    <t>TOTAL3133</t>
  </si>
  <si>
    <t>TOTAL3134</t>
  </si>
  <si>
    <t>TOTAL3135</t>
  </si>
  <si>
    <t>TOTAL3136</t>
  </si>
  <si>
    <t>TOTAL3137</t>
  </si>
  <si>
    <t>TOTAL3138</t>
  </si>
  <si>
    <t>TOTAL3139</t>
  </si>
  <si>
    <t>TOTAL3140</t>
  </si>
  <si>
    <t>TOTAL3141</t>
  </si>
  <si>
    <t>TOTAL3142</t>
  </si>
  <si>
    <t>TOTAL3143</t>
  </si>
  <si>
    <t>TOTAL3144</t>
  </si>
  <si>
    <t>TOTAL3145</t>
  </si>
  <si>
    <t>TOTAL3146</t>
  </si>
  <si>
    <t>TOTAL3147</t>
  </si>
  <si>
    <t>TOTAL3148</t>
  </si>
  <si>
    <t>TOTAL3149</t>
  </si>
  <si>
    <t>TOTAL3150</t>
  </si>
  <si>
    <t>TOTAL3151</t>
  </si>
  <si>
    <t>TOTAL3152</t>
  </si>
  <si>
    <t>TOTAL3153</t>
  </si>
  <si>
    <t>TOTAL3154</t>
  </si>
  <si>
    <t>TOTAL3155</t>
  </si>
  <si>
    <t>TOTAL3156</t>
  </si>
  <si>
    <t>TOTAL3157</t>
  </si>
  <si>
    <t>TOTAL3158</t>
  </si>
  <si>
    <t>TOTAL3159</t>
  </si>
  <si>
    <t>TOTAL3160</t>
  </si>
  <si>
    <t>TOTAL3161</t>
  </si>
  <si>
    <t>TOTAL3162</t>
  </si>
  <si>
    <t>TOTAL3163</t>
  </si>
  <si>
    <t>TOTAL3164</t>
  </si>
  <si>
    <t>TOTAL3165</t>
  </si>
  <si>
    <t>TOTAL3166</t>
  </si>
  <si>
    <t>TOTAL3167</t>
  </si>
  <si>
    <t>TOTAL3168</t>
  </si>
  <si>
    <t>TOTAL3169</t>
  </si>
  <si>
    <t>TOTAL3170</t>
  </si>
  <si>
    <t>TOTAL3171</t>
  </si>
  <si>
    <t>TOTAL3172</t>
  </si>
  <si>
    <t>TOTAL3173</t>
  </si>
  <si>
    <t>TOTAL3174</t>
  </si>
  <si>
    <t>TOTAL3175</t>
  </si>
  <si>
    <t>TOTAL3176</t>
  </si>
  <si>
    <t>TOTAL3177</t>
  </si>
  <si>
    <t>TOTAL3178</t>
  </si>
  <si>
    <t>TOTAL3179</t>
  </si>
  <si>
    <t>TOTAL3180</t>
  </si>
  <si>
    <t>TOTAL3181</t>
  </si>
  <si>
    <t>TOTAL3182</t>
  </si>
  <si>
    <t>TOTAL3183</t>
  </si>
  <si>
    <t>TOTAL3184</t>
  </si>
  <si>
    <t>TOTAL3185</t>
  </si>
  <si>
    <t>TOTAL3186</t>
  </si>
  <si>
    <t>TOTAL3187</t>
  </si>
  <si>
    <t>TOTAL3188</t>
  </si>
  <si>
    <t>TOTAL3189</t>
  </si>
  <si>
    <t>TOTAL3190</t>
  </si>
  <si>
    <t>TOTAL3191</t>
  </si>
  <si>
    <t>TOTAL3192</t>
  </si>
  <si>
    <t>TOTAL3193</t>
  </si>
  <si>
    <t>TOTAL3194</t>
  </si>
  <si>
    <t>TOTAL3195</t>
  </si>
  <si>
    <t>TOTAL3196</t>
  </si>
  <si>
    <t>TOTAL3197</t>
  </si>
  <si>
    <t>TOTAL3198</t>
  </si>
  <si>
    <t>TOTAL3199</t>
  </si>
  <si>
    <t>TOTAL3200</t>
  </si>
  <si>
    <t>TOTAL3201</t>
  </si>
  <si>
    <t>TOTAL3202</t>
  </si>
  <si>
    <t>TOTAL3203</t>
  </si>
  <si>
    <t>TOTAL3204</t>
  </si>
  <si>
    <t>TOTAL3205</t>
  </si>
  <si>
    <t>TOTAL3206</t>
  </si>
  <si>
    <t>TOTAL3207</t>
  </si>
  <si>
    <t>TOTAL3208</t>
  </si>
  <si>
    <t>TOTAL3209</t>
  </si>
  <si>
    <t>TOTAL3210</t>
  </si>
  <si>
    <t>TOTAL3211</t>
  </si>
  <si>
    <t>TOTAL3212</t>
  </si>
  <si>
    <t>TOTAL3213</t>
  </si>
  <si>
    <t>TOTAL3214</t>
  </si>
  <si>
    <t>TOTAL3215</t>
  </si>
  <si>
    <t>TOTAL3216</t>
  </si>
  <si>
    <t>TOTAL3217</t>
  </si>
  <si>
    <t>TOTAL3218</t>
  </si>
  <si>
    <t>TOTAL3219</t>
  </si>
  <si>
    <t>TOTAL3220</t>
  </si>
  <si>
    <t>TOTAL3221</t>
  </si>
  <si>
    <t>TOTAL3222</t>
  </si>
  <si>
    <t>TOTAL3223</t>
  </si>
  <si>
    <t>TOTAL3224</t>
  </si>
  <si>
    <t>TOTAL3225</t>
  </si>
  <si>
    <t>TOTAL3226</t>
  </si>
  <si>
    <t>TOTAL3227</t>
  </si>
  <si>
    <t>TOTAL3228</t>
  </si>
  <si>
    <t>TOTAL3229</t>
  </si>
  <si>
    <t>TOTAL3230</t>
  </si>
  <si>
    <t>TOTAL3231</t>
  </si>
  <si>
    <t>TOTAL3232</t>
  </si>
  <si>
    <t>TOTAL3233</t>
  </si>
  <si>
    <t>TOTAL3234</t>
  </si>
  <si>
    <t>TOTAL3235</t>
  </si>
  <si>
    <t>TOTAL3236</t>
  </si>
  <si>
    <t>TOTAL3237</t>
  </si>
  <si>
    <t>TOTAL3238</t>
  </si>
  <si>
    <t>TOTAL3239</t>
  </si>
  <si>
    <t>TOTAL3240</t>
  </si>
  <si>
    <t>TOTAL3241</t>
  </si>
  <si>
    <t>TOTAL3242</t>
  </si>
  <si>
    <t>TOTAL3243</t>
  </si>
  <si>
    <t>TOTAL3244</t>
  </si>
  <si>
    <t>TOTAL3245</t>
  </si>
  <si>
    <t>TOTAL3246</t>
  </si>
  <si>
    <t>TOTAL3247</t>
  </si>
  <si>
    <t>TOTAL3248</t>
  </si>
  <si>
    <t>TOTAL3249</t>
  </si>
  <si>
    <t>TOTAL3250</t>
  </si>
  <si>
    <t>TOTAL3251</t>
  </si>
  <si>
    <t>TOTAL3252</t>
  </si>
  <si>
    <t>TOTAL3253</t>
  </si>
  <si>
    <t>TOTAL3254</t>
  </si>
  <si>
    <t>TOTAL3255</t>
  </si>
  <si>
    <t>TOTAL3256</t>
  </si>
  <si>
    <t>TOTAL3257</t>
  </si>
  <si>
    <t>TOTAL3258</t>
  </si>
  <si>
    <t>TOTAL3259</t>
  </si>
  <si>
    <t>TOTAL3260</t>
  </si>
  <si>
    <t>TOTAL3261</t>
  </si>
  <si>
    <t>TOTAL3262</t>
  </si>
  <si>
    <t>TOTAL3263</t>
  </si>
  <si>
    <t>TOTAL3264</t>
  </si>
  <si>
    <t>TOTAL3265</t>
  </si>
  <si>
    <t>TOTAL3266</t>
  </si>
  <si>
    <t>TOTAL3267</t>
  </si>
  <si>
    <t>TOTAL3268</t>
  </si>
  <si>
    <t>TOTAL3269</t>
  </si>
  <si>
    <t>TOTAL3270</t>
  </si>
  <si>
    <t>TOTAL3271</t>
  </si>
  <si>
    <t>TOTAL3272</t>
  </si>
  <si>
    <t>TOTAL3273</t>
  </si>
  <si>
    <t>TOTAL3274</t>
  </si>
  <si>
    <t>TOTAL3275</t>
  </si>
  <si>
    <t>TOTAL3276</t>
  </si>
  <si>
    <t>TOTAL3277</t>
  </si>
  <si>
    <t>TOTAL3278</t>
  </si>
  <si>
    <t>TOTAL3279</t>
  </si>
  <si>
    <t>TOTAL3280</t>
  </si>
  <si>
    <t>TOTAL3281</t>
  </si>
  <si>
    <t>TOTAL3282</t>
  </si>
  <si>
    <t>TOTAL3283</t>
  </si>
  <si>
    <t>TOTAL3284</t>
  </si>
  <si>
    <t>TOTAL3285</t>
  </si>
  <si>
    <t>TOTAL3286</t>
  </si>
  <si>
    <t>TOTAL3287</t>
  </si>
  <si>
    <t>TOTAL3288</t>
  </si>
  <si>
    <t>TOTAL3289</t>
  </si>
  <si>
    <t>TOTAL3290</t>
  </si>
  <si>
    <t>TOTAL3291</t>
  </si>
  <si>
    <t>TOTAL3292</t>
  </si>
  <si>
    <t>TOTAL3293</t>
  </si>
  <si>
    <t>TOTAL3294</t>
  </si>
  <si>
    <t>TOTAL3295</t>
  </si>
  <si>
    <t>TOTAL3296</t>
  </si>
  <si>
    <t>TOTAL3297</t>
  </si>
  <si>
    <t>TOTAL3298</t>
  </si>
  <si>
    <t>TOTAL3299</t>
  </si>
  <si>
    <t>TOTAL3300</t>
  </si>
  <si>
    <t>TOTAL3301</t>
  </si>
  <si>
    <t>TOTAL3302</t>
  </si>
  <si>
    <t>TOTAL3303</t>
  </si>
  <si>
    <t>TOTAL3304</t>
  </si>
  <si>
    <t>TOTAL3305</t>
  </si>
  <si>
    <t>TOTAL3306</t>
  </si>
  <si>
    <t>TOTAL3307</t>
  </si>
  <si>
    <t>TOTAL3308</t>
  </si>
  <si>
    <t>TOTAL3309</t>
  </si>
  <si>
    <t>TOTAL3310</t>
  </si>
  <si>
    <t>TOTAL3311</t>
  </si>
  <si>
    <t>TOTAL3312</t>
  </si>
  <si>
    <t>TOTAL3313</t>
  </si>
  <si>
    <t>TOTAL3314</t>
  </si>
  <si>
    <t>TOTAL3315</t>
  </si>
  <si>
    <t>TOTAL3316</t>
  </si>
  <si>
    <t>TOTAL3317</t>
  </si>
  <si>
    <t>TOTAL3318</t>
  </si>
  <si>
    <t>TOTAL3319</t>
  </si>
  <si>
    <t>TOTAL3320</t>
  </si>
  <si>
    <t>TOTAL3321</t>
  </si>
  <si>
    <t>TOTAL3322</t>
  </si>
  <si>
    <t>TOTAL3323</t>
  </si>
  <si>
    <t>TOTAL3324</t>
  </si>
  <si>
    <t>TOTAL3325</t>
  </si>
  <si>
    <t>TOTAL3326</t>
  </si>
  <si>
    <t>TOTAL3327</t>
  </si>
  <si>
    <t>TOTAL3328</t>
  </si>
  <si>
    <t>TOTAL3329</t>
  </si>
  <si>
    <t>TOTAL3330</t>
  </si>
  <si>
    <t>TOTAL3331</t>
  </si>
  <si>
    <t>TOTAL3332</t>
  </si>
  <si>
    <t>TOTAL3333</t>
  </si>
  <si>
    <t>TOTAL3334</t>
  </si>
  <si>
    <t>TOTAL3335</t>
  </si>
  <si>
    <t>TOTAL3336</t>
  </si>
  <si>
    <t>TOTAL3337</t>
  </si>
  <si>
    <t>TOTAL3338</t>
  </si>
  <si>
    <t>TOTAL3339</t>
  </si>
  <si>
    <t>TOTAL3340</t>
  </si>
  <si>
    <t>TOTAL3341</t>
  </si>
  <si>
    <t>TOTAL3342</t>
  </si>
  <si>
    <t>TOTAL3343</t>
  </si>
  <si>
    <t>TOTAL3344</t>
  </si>
  <si>
    <t>TOTAL3345</t>
  </si>
  <si>
    <t>TOTAL3346</t>
  </si>
  <si>
    <t>TOTAL3347</t>
  </si>
  <si>
    <t>TOTAL3348</t>
  </si>
  <si>
    <t>TOTAL3349</t>
  </si>
  <si>
    <t>TOTAL3350</t>
  </si>
  <si>
    <t>TOTAL3351</t>
  </si>
  <si>
    <t>TOTAL3352</t>
  </si>
  <si>
    <t>TOTAL3353</t>
  </si>
  <si>
    <t>TOTAL3354</t>
  </si>
  <si>
    <t>TOTAL3355</t>
  </si>
  <si>
    <t>TOTAL3356</t>
  </si>
  <si>
    <t>TOTAL3357</t>
  </si>
  <si>
    <t>TOTAL3358</t>
  </si>
  <si>
    <t>TOTAL3359</t>
  </si>
  <si>
    <t>TOTAL3360</t>
  </si>
  <si>
    <t>TOTAL3361</t>
  </si>
  <si>
    <t>TOTAL3362</t>
  </si>
  <si>
    <t>TOTAL3363</t>
  </si>
  <si>
    <t>TOTAL3364</t>
  </si>
  <si>
    <t>TOTAL3365</t>
  </si>
  <si>
    <t>TOTAL3366</t>
  </si>
  <si>
    <t>TOTAL3367</t>
  </si>
  <si>
    <t>TOTAL3368</t>
  </si>
  <si>
    <t>TOTAL3369</t>
  </si>
  <si>
    <t>TOTAL3370</t>
  </si>
  <si>
    <t>TOTAL3371</t>
  </si>
  <si>
    <t>TOTAL3372</t>
  </si>
  <si>
    <t>TOTAL3373</t>
  </si>
  <si>
    <t>TOTAL3374</t>
  </si>
  <si>
    <t>TOTAL3375</t>
  </si>
  <si>
    <t>TOTAL3376</t>
  </si>
  <si>
    <t>TOTAL3377</t>
  </si>
  <si>
    <t>TOTAL3378</t>
  </si>
  <si>
    <t>TOTAL3379</t>
  </si>
  <si>
    <t>TOTAL3380</t>
  </si>
  <si>
    <t>TOTAL3381</t>
  </si>
  <si>
    <t>TOTAL3382</t>
  </si>
  <si>
    <t>TOTAL3383</t>
  </si>
  <si>
    <t>TOTAL3384</t>
  </si>
  <si>
    <t>TOTAL3385</t>
  </si>
  <si>
    <t>TOTAL3386</t>
  </si>
  <si>
    <t>TOTAL3387</t>
  </si>
  <si>
    <t>TOTAL3388</t>
  </si>
  <si>
    <t>TOTAL3389</t>
  </si>
  <si>
    <t>TOTAL3390</t>
  </si>
  <si>
    <t>TOTAL3391</t>
  </si>
  <si>
    <t>TOTAL3392</t>
  </si>
  <si>
    <t>TOTAL3393</t>
  </si>
  <si>
    <t>TOTAL3394</t>
  </si>
  <si>
    <t>TOTAL3395</t>
  </si>
  <si>
    <t>TOTAL3396</t>
  </si>
  <si>
    <t>TOTAL3397</t>
  </si>
  <si>
    <t>TOTAL3398</t>
  </si>
  <si>
    <t>TOTAL3399</t>
  </si>
  <si>
    <t>TOTAL3400</t>
  </si>
  <si>
    <t>TOTAL3401</t>
  </si>
  <si>
    <t>TOTAL3402</t>
  </si>
  <si>
    <t>TOTAL3403</t>
  </si>
  <si>
    <t>TOTAL3404</t>
  </si>
  <si>
    <t>TOTAL3405</t>
  </si>
  <si>
    <t>TOTAL3406</t>
  </si>
  <si>
    <t>TOTAL3407</t>
  </si>
  <si>
    <t>TOTAL3408</t>
  </si>
  <si>
    <t>TOTAL3409</t>
  </si>
  <si>
    <t>TOTAL3410</t>
  </si>
  <si>
    <t>TOTAL3411</t>
  </si>
  <si>
    <t>TOTAL3412</t>
  </si>
  <si>
    <t>TOTAL3413</t>
  </si>
  <si>
    <t>TOTAL3414</t>
  </si>
  <si>
    <t>TOTAL3415</t>
  </si>
  <si>
    <t>TOTAL3416</t>
  </si>
  <si>
    <t>TOTAL3417</t>
  </si>
  <si>
    <t>TOTAL3418</t>
  </si>
  <si>
    <t>TOTAL3419</t>
  </si>
  <si>
    <t>TOTAL3420</t>
  </si>
  <si>
    <t>TOTAL3421</t>
  </si>
  <si>
    <t>TOTAL3422</t>
  </si>
  <si>
    <t>TOTAL3423</t>
  </si>
  <si>
    <t>TOTAL3424</t>
  </si>
  <si>
    <t>TOTAL3425</t>
  </si>
  <si>
    <t>TOTAL3426</t>
  </si>
  <si>
    <t>TOTAL3427</t>
  </si>
  <si>
    <t>TOTAL3428</t>
  </si>
  <si>
    <t>TOTAL3429</t>
  </si>
  <si>
    <t>TOTAL3430</t>
  </si>
  <si>
    <t>TOTAL3431</t>
  </si>
  <si>
    <t>TOTAL3432</t>
  </si>
  <si>
    <t>TOTAL3433</t>
  </si>
  <si>
    <t>TOTAL3434</t>
  </si>
  <si>
    <t>TOTAL3435</t>
  </si>
  <si>
    <t>TOTAL3436</t>
  </si>
  <si>
    <t>TOTAL3437</t>
  </si>
  <si>
    <t>TOTAL3438</t>
  </si>
  <si>
    <t>TOTAL3439</t>
  </si>
  <si>
    <t>TOTAL3440</t>
  </si>
  <si>
    <t>TOTAL3441</t>
  </si>
  <si>
    <t>TOTAL3442</t>
  </si>
  <si>
    <t>TOTAL3443</t>
  </si>
  <si>
    <t>TOTAL3444</t>
  </si>
  <si>
    <t>TOTAL3445</t>
  </si>
  <si>
    <t>TOTAL3446</t>
  </si>
  <si>
    <t>TOTAL3447</t>
  </si>
  <si>
    <t>TOTAL3448</t>
  </si>
  <si>
    <t>TOTAL3449</t>
  </si>
  <si>
    <t>TOTAL3450</t>
  </si>
  <si>
    <t>TOTAL3451</t>
  </si>
  <si>
    <t>TOTAL3452</t>
  </si>
  <si>
    <t>TOTAL3453</t>
  </si>
  <si>
    <t>TOTAL3454</t>
  </si>
  <si>
    <t>TOTAL3455</t>
  </si>
  <si>
    <t>TOTAL3456</t>
  </si>
  <si>
    <t>TOTAL3457</t>
  </si>
  <si>
    <t>TOTAL3458</t>
  </si>
  <si>
    <t>TOTAL3459</t>
  </si>
  <si>
    <t>TOTAL3460</t>
  </si>
  <si>
    <t>TOTAL3461</t>
  </si>
  <si>
    <t>TOTAL3462</t>
  </si>
  <si>
    <t>TOTAL3463</t>
  </si>
  <si>
    <t>TOTAL3464</t>
  </si>
  <si>
    <t>TOTAL3465</t>
  </si>
  <si>
    <t>TOTAL3466</t>
  </si>
  <si>
    <t>TOTAL3467</t>
  </si>
  <si>
    <t>TOTAL3468</t>
  </si>
  <si>
    <t>TOTAL3469</t>
  </si>
  <si>
    <t>TOTAL3470</t>
  </si>
  <si>
    <t>TOTAL3471</t>
  </si>
  <si>
    <t>TOTAL3472</t>
  </si>
  <si>
    <t>TOTAL3473</t>
  </si>
  <si>
    <t>TOTAL3474</t>
  </si>
  <si>
    <t>TOTAL3475</t>
  </si>
  <si>
    <t>TOTAL3476</t>
  </si>
  <si>
    <t>TOTAL3477</t>
  </si>
  <si>
    <t>TOTAL3478</t>
  </si>
  <si>
    <t>TOTAL3479</t>
  </si>
  <si>
    <t>TOTAL3480</t>
  </si>
  <si>
    <t>TOTAL3481</t>
  </si>
  <si>
    <t>TOTAL3482</t>
  </si>
  <si>
    <t>TOTAL3483</t>
  </si>
  <si>
    <t>TOTAL3484</t>
  </si>
  <si>
    <t>TOTAL3485</t>
  </si>
  <si>
    <t>TOTAL3486</t>
  </si>
  <si>
    <t>TOTAL3487</t>
  </si>
  <si>
    <t>TOTAL3488</t>
  </si>
  <si>
    <t>TOTAL3489</t>
  </si>
  <si>
    <t>TOTAL3490</t>
  </si>
  <si>
    <t>TOTAL3491</t>
  </si>
  <si>
    <t>TOTAL3492</t>
  </si>
  <si>
    <t>TOTAL3493</t>
  </si>
  <si>
    <t>TOTAL3494</t>
  </si>
  <si>
    <t>TOTAL3495</t>
  </si>
  <si>
    <t>TOTAL3496</t>
  </si>
  <si>
    <t>TOTAL3497</t>
  </si>
  <si>
    <t>TOTAL3498</t>
  </si>
  <si>
    <t>TOTAL3499</t>
  </si>
  <si>
    <t>TOTAL3500</t>
  </si>
  <si>
    <t>TOTAL3501</t>
  </si>
  <si>
    <t>TOTAL3502</t>
  </si>
  <si>
    <t>TOTAL3503</t>
  </si>
  <si>
    <t>TOTAL3504</t>
  </si>
  <si>
    <t>TOTAL3505</t>
  </si>
  <si>
    <t>TOTAL3506</t>
  </si>
  <si>
    <t>TOTAL3507</t>
  </si>
  <si>
    <t>TOTAL3508</t>
  </si>
  <si>
    <t>TOTAL3509</t>
  </si>
  <si>
    <t>TOTAL3510</t>
  </si>
  <si>
    <t>TOTAL3511</t>
  </si>
  <si>
    <t>TOTAL3512</t>
  </si>
  <si>
    <t>TOTAL3513</t>
  </si>
  <si>
    <t>TOTAL3514</t>
  </si>
  <si>
    <t>TOTAL3515</t>
  </si>
  <si>
    <t>TOTAL3516</t>
  </si>
  <si>
    <t>TOTAL3517</t>
  </si>
  <si>
    <t>TOTAL3518</t>
  </si>
  <si>
    <t>TOTAL3519</t>
  </si>
  <si>
    <t>TOTAL3520</t>
  </si>
  <si>
    <t>TOTAL3521</t>
  </si>
  <si>
    <t>TOTAL3522</t>
  </si>
  <si>
    <t>TOTAL3523</t>
  </si>
  <si>
    <t>TOTAL3524</t>
  </si>
  <si>
    <t>TOTAL3525</t>
  </si>
  <si>
    <t>TOTAL3526</t>
  </si>
  <si>
    <t>TOTAL3527</t>
  </si>
  <si>
    <t>TOTAL3528</t>
  </si>
  <si>
    <t>TOTAL3529</t>
  </si>
  <si>
    <t>TOTAL3530</t>
  </si>
  <si>
    <t>TOTAL3531</t>
  </si>
  <si>
    <t>TOTAL3532</t>
  </si>
  <si>
    <t>TOTAL3533</t>
  </si>
  <si>
    <t>TOTAL3534</t>
  </si>
  <si>
    <t>TOTAL3535</t>
  </si>
  <si>
    <t>TOTAL3536</t>
  </si>
  <si>
    <t>TOTAL3537</t>
  </si>
  <si>
    <t>TOTAL3538</t>
  </si>
  <si>
    <t>TOTAL3539</t>
  </si>
  <si>
    <t>TOTAL3540</t>
  </si>
  <si>
    <t>TOTAL3541</t>
  </si>
  <si>
    <t>TOTAL3542</t>
  </si>
  <si>
    <t>TOTAL3543</t>
  </si>
  <si>
    <t>TOTAL3544</t>
  </si>
  <si>
    <t>TOTAL3545</t>
  </si>
  <si>
    <t>TOTAL3546</t>
  </si>
  <si>
    <t>TOTAL3547</t>
  </si>
  <si>
    <t>TOTAL3548</t>
  </si>
  <si>
    <t>TOTAL3549</t>
  </si>
  <si>
    <t>TOTAL3550</t>
  </si>
  <si>
    <t>TOTAL3551</t>
  </si>
  <si>
    <t>TOTAL3552</t>
  </si>
  <si>
    <t>TOTAL3553</t>
  </si>
  <si>
    <t>TOTAL3554</t>
  </si>
  <si>
    <t>TOTAL3555</t>
  </si>
  <si>
    <t>TOTAL3556</t>
  </si>
  <si>
    <t>TOTAL3557</t>
  </si>
  <si>
    <t>TOTAL3558</t>
  </si>
  <si>
    <t>TOTAL3559</t>
  </si>
  <si>
    <t>TOTAL3560</t>
  </si>
  <si>
    <t>TOTAL3561</t>
  </si>
  <si>
    <t>TOTAL3562</t>
  </si>
  <si>
    <t>TOTAL3563</t>
  </si>
  <si>
    <t>TOTAL3564</t>
  </si>
  <si>
    <t>TOTAL3565</t>
  </si>
  <si>
    <t>TOTAL3566</t>
  </si>
  <si>
    <t>TOTAL3567</t>
  </si>
  <si>
    <t>TOTAL3568</t>
  </si>
  <si>
    <t>TOTAL3569</t>
  </si>
  <si>
    <t>TOTAL3570</t>
  </si>
  <si>
    <t>TOTAL3571</t>
  </si>
  <si>
    <t>TOTAL3572</t>
  </si>
  <si>
    <t>TOTAL3573</t>
  </si>
  <si>
    <t>TOTAL3574</t>
  </si>
  <si>
    <t>TOTAL3575</t>
  </si>
  <si>
    <t>TOTAL3576</t>
  </si>
  <si>
    <t>TOTAL3577</t>
  </si>
  <si>
    <t>TOTAL3578</t>
  </si>
  <si>
    <t>TOTAL3579</t>
  </si>
  <si>
    <t>TOTAL3580</t>
  </si>
  <si>
    <t>TOTAL3581</t>
  </si>
  <si>
    <t>TOTAL3582</t>
  </si>
  <si>
    <t>TOTAL3583</t>
  </si>
  <si>
    <t>TOTAL3584</t>
  </si>
  <si>
    <t>TOTAL3585</t>
  </si>
  <si>
    <t>TOTAL3586</t>
  </si>
  <si>
    <t>TOTAL3587</t>
  </si>
  <si>
    <t>TOTAL3588</t>
  </si>
  <si>
    <t>TOTAL3589</t>
  </si>
  <si>
    <t>TOTAL3590</t>
  </si>
  <si>
    <t>TOTAL3591</t>
  </si>
  <si>
    <t>TOTAL3592</t>
  </si>
  <si>
    <t>TOTAL3593</t>
  </si>
  <si>
    <t>TOTAL3594</t>
  </si>
  <si>
    <t>TOTAL3595</t>
  </si>
  <si>
    <t>TOTAL3596</t>
  </si>
  <si>
    <t>TOTAL3597</t>
  </si>
  <si>
    <t>TOTAL3598</t>
  </si>
  <si>
    <t>TOTAL3599</t>
  </si>
  <si>
    <t>TOTAL3600</t>
  </si>
  <si>
    <t>TOTAL3601</t>
  </si>
  <si>
    <t>TOTAL3602</t>
  </si>
  <si>
    <t>TOTAL3603</t>
  </si>
  <si>
    <t>TOTAL3604</t>
  </si>
  <si>
    <t>TOTAL3605</t>
  </si>
  <si>
    <t>TOTAL3606</t>
  </si>
  <si>
    <t>TOTAL3607</t>
  </si>
  <si>
    <t>TOTAL3608</t>
  </si>
  <si>
    <t>TOTAL3609</t>
  </si>
  <si>
    <t>TOTAL3610</t>
  </si>
  <si>
    <t>TOTAL3611</t>
  </si>
  <si>
    <t>TOTAL3612</t>
  </si>
  <si>
    <t>TOTAL3613</t>
  </si>
  <si>
    <t>TOTAL3614</t>
  </si>
  <si>
    <t>TOTAL3615</t>
  </si>
  <si>
    <t>TOTAL3616</t>
  </si>
  <si>
    <t>TOTAL3617</t>
  </si>
  <si>
    <t>TOTAL3618</t>
  </si>
  <si>
    <t>TOTAL3619</t>
  </si>
  <si>
    <t>TOTAL3620</t>
  </si>
  <si>
    <t>TOTAL3621</t>
  </si>
  <si>
    <t>TOTAL3622</t>
  </si>
  <si>
    <t>TOTAL3623</t>
  </si>
  <si>
    <t>TOTAL3624</t>
  </si>
  <si>
    <t>TOTAL3625</t>
  </si>
  <si>
    <t>TOTAL3626</t>
  </si>
  <si>
    <t>TOTAL3627</t>
  </si>
  <si>
    <t>TOTAL3628</t>
  </si>
  <si>
    <t>TOTAL3629</t>
  </si>
  <si>
    <t>TOTAL3630</t>
  </si>
  <si>
    <t>TOTAL3631</t>
  </si>
  <si>
    <t>TOTAL3632</t>
  </si>
  <si>
    <t>TOTAL3633</t>
  </si>
  <si>
    <t>TOTAL3634</t>
  </si>
  <si>
    <t>TOTAL3635</t>
  </si>
  <si>
    <t>TOTAL3636</t>
  </si>
  <si>
    <t>TOTAL3637</t>
  </si>
  <si>
    <t>TOTAL3638</t>
  </si>
  <si>
    <t>TOTAL3639</t>
  </si>
  <si>
    <t>TOTAL3640</t>
  </si>
  <si>
    <t>TOTAL3641</t>
  </si>
  <si>
    <t>TOTAL3642</t>
  </si>
  <si>
    <t>TOTAL3643</t>
  </si>
  <si>
    <t>TOTAL3644</t>
  </si>
  <si>
    <t>TOTAL3645</t>
  </si>
  <si>
    <t>TOTAL3646</t>
  </si>
  <si>
    <t>TOTAL3647</t>
  </si>
  <si>
    <t>TOTAL3648</t>
  </si>
  <si>
    <t>TOTAL3649</t>
  </si>
  <si>
    <t>TOTAL3650</t>
  </si>
  <si>
    <t>TOTAL3651</t>
  </si>
  <si>
    <t>TOTAL3652</t>
  </si>
  <si>
    <t>TOTAL3653</t>
  </si>
  <si>
    <t>TOTAL3654</t>
  </si>
  <si>
    <t>TOTAL3655</t>
  </si>
  <si>
    <t>TOTAL3656</t>
  </si>
  <si>
    <t>TOTAL3657</t>
  </si>
  <si>
    <t>TOTAL3658</t>
  </si>
  <si>
    <t>TOTAL3659</t>
  </si>
  <si>
    <t>TOTAL3660</t>
  </si>
  <si>
    <t>TOTAL3661</t>
  </si>
  <si>
    <t>TOTAL3662</t>
  </si>
  <si>
    <t>TOTAL3663</t>
  </si>
  <si>
    <t>TOTAL3664</t>
  </si>
  <si>
    <t>TOTAL3665</t>
  </si>
  <si>
    <t>TOTAL3666</t>
  </si>
  <si>
    <t>TOTAL3667</t>
  </si>
  <si>
    <t>TOTAL3668</t>
  </si>
  <si>
    <t>TOTAL3669</t>
  </si>
  <si>
    <t>TOTAL3670</t>
  </si>
  <si>
    <t>TOTAL3671</t>
  </si>
  <si>
    <t>TOTAL3672</t>
  </si>
  <si>
    <t>TOTAL3673</t>
  </si>
  <si>
    <t>TOTAL3674</t>
  </si>
  <si>
    <t>TOTAL3675</t>
  </si>
  <si>
    <t>TOTAL3676</t>
  </si>
  <si>
    <t>TOTAL3677</t>
  </si>
  <si>
    <t>TOTAL3678</t>
  </si>
  <si>
    <t>TOTAL3679</t>
  </si>
  <si>
    <t>TOTAL3680</t>
  </si>
  <si>
    <t>TOTAL3681</t>
  </si>
  <si>
    <t>TOTAL3682</t>
  </si>
  <si>
    <t>TOTAL3683</t>
  </si>
  <si>
    <t>TOTAL3684</t>
  </si>
  <si>
    <t>TOTAL3685</t>
  </si>
  <si>
    <t>TOTAL3686</t>
  </si>
  <si>
    <t>TOTAL3687</t>
  </si>
  <si>
    <t>TOTAL3688</t>
  </si>
  <si>
    <t>TOTAL3689</t>
  </si>
  <si>
    <t>TOTAL3690</t>
  </si>
  <si>
    <t>TOTAL3691</t>
  </si>
  <si>
    <t>TOTAL3692</t>
  </si>
  <si>
    <t>TOTAL3693</t>
  </si>
  <si>
    <t>TOTAL3694</t>
  </si>
  <si>
    <t>TOTAL3695</t>
  </si>
  <si>
    <t>TOTAL3696</t>
  </si>
  <si>
    <t>TOTAL3697</t>
  </si>
  <si>
    <t>TOTAL3698</t>
  </si>
  <si>
    <t>TOTAL3699</t>
  </si>
  <si>
    <t>TOTAL3700</t>
  </si>
  <si>
    <t>TOTAL3701</t>
  </si>
  <si>
    <t>TOTAL3702</t>
  </si>
  <si>
    <t>TOTAL3703</t>
  </si>
  <si>
    <t>TOTAL3704</t>
  </si>
  <si>
    <t>TOTAL3705</t>
  </si>
  <si>
    <t>TOTAL3706</t>
  </si>
  <si>
    <t>TOTAL3707</t>
  </si>
  <si>
    <t>TOTAL3708</t>
  </si>
  <si>
    <t>TOTAL3709</t>
  </si>
  <si>
    <t>TOTAL3710</t>
  </si>
  <si>
    <t>TOTAL3711</t>
  </si>
  <si>
    <t>TOTAL3712</t>
  </si>
  <si>
    <t>TOTAL3713</t>
  </si>
  <si>
    <t>TOTAL3714</t>
  </si>
  <si>
    <t>TOTAL3715</t>
  </si>
  <si>
    <t>TOTAL3716</t>
  </si>
  <si>
    <t>TOTAL3717</t>
  </si>
  <si>
    <t>TOTAL3718</t>
  </si>
  <si>
    <t>TOTAL3719</t>
  </si>
  <si>
    <t>TOTAL3720</t>
  </si>
  <si>
    <t>TOTAL3721</t>
  </si>
  <si>
    <t>TOTAL3722</t>
  </si>
  <si>
    <t>TOTAL3723</t>
  </si>
  <si>
    <t>TOTAL3724</t>
  </si>
  <si>
    <t>TOTAL3725</t>
  </si>
  <si>
    <t>TOTAL3726</t>
  </si>
  <si>
    <t>TOTAL3727</t>
  </si>
  <si>
    <t>TOTAL3728</t>
  </si>
  <si>
    <t>TOTAL3729</t>
  </si>
  <si>
    <t>TOTAL3730</t>
  </si>
  <si>
    <t>TOTAL3731</t>
  </si>
  <si>
    <t>TOTAL3732</t>
  </si>
  <si>
    <t>TOTAL3733</t>
  </si>
  <si>
    <t>TOTAL3734</t>
  </si>
  <si>
    <t>TOTAL3735</t>
  </si>
  <si>
    <t>TOTAL3736</t>
  </si>
  <si>
    <t>TOTAL3737</t>
  </si>
  <si>
    <t>TOTAL3738</t>
  </si>
  <si>
    <t>TOTAL3739</t>
  </si>
  <si>
    <t>TOTAL3740</t>
  </si>
  <si>
    <t>TOTAL3741</t>
  </si>
  <si>
    <t>TOTAL3742</t>
  </si>
  <si>
    <t>TOTAL3743</t>
  </si>
  <si>
    <t>TOTAL3744</t>
  </si>
  <si>
    <t>TOTAL3745</t>
  </si>
  <si>
    <t>TOTAL3746</t>
  </si>
  <si>
    <t>TOTAL3747</t>
  </si>
  <si>
    <t>TOTAL3748</t>
  </si>
  <si>
    <t>TOTAL3749</t>
  </si>
  <si>
    <t>TOTAL3750</t>
  </si>
  <si>
    <t>TOTAL3751</t>
  </si>
  <si>
    <t>TOTAL3752</t>
  </si>
  <si>
    <t>TOTAL3753</t>
  </si>
  <si>
    <t>TOTAL3754</t>
  </si>
  <si>
    <t>TOTAL3755</t>
  </si>
  <si>
    <t>TOTAL3756</t>
  </si>
  <si>
    <t>TOTAL3757</t>
  </si>
  <si>
    <t>TOTAL3758</t>
  </si>
  <si>
    <t>TOTAL3759</t>
  </si>
  <si>
    <t>TOTAL3760</t>
  </si>
  <si>
    <t>TOTAL3761</t>
  </si>
  <si>
    <t>TOTAL3762</t>
  </si>
  <si>
    <t>TOTAL3763</t>
  </si>
  <si>
    <t>TOTAL3764</t>
  </si>
  <si>
    <t>TOTAL3765</t>
  </si>
  <si>
    <t>TOTAL3766</t>
  </si>
  <si>
    <t>TOTAL3767</t>
  </si>
  <si>
    <t>TOTAL3768</t>
  </si>
  <si>
    <t>TOTAL3769</t>
  </si>
  <si>
    <t>TOTAL3770</t>
  </si>
  <si>
    <t>TOTAL3771</t>
  </si>
  <si>
    <t>TOTAL3772</t>
  </si>
  <si>
    <t>TOTAL3773</t>
  </si>
  <si>
    <t>TOTAL3774</t>
  </si>
  <si>
    <t>TOTAL3775</t>
  </si>
  <si>
    <t>TOTAL3776</t>
  </si>
  <si>
    <t>TOTAL3777</t>
  </si>
  <si>
    <t>TOTAL3778</t>
  </si>
  <si>
    <t>TOTAL3779</t>
  </si>
  <si>
    <t>TOTAL3780</t>
  </si>
  <si>
    <t>TOTAL3781</t>
  </si>
  <si>
    <t>TOTAL3782</t>
  </si>
  <si>
    <t>TOTAL3783</t>
  </si>
  <si>
    <t>TOTAL3784</t>
  </si>
  <si>
    <t>TOTAL3785</t>
  </si>
  <si>
    <t>TOTAL3786</t>
  </si>
  <si>
    <t>TOTAL3787</t>
  </si>
  <si>
    <t>TOTAL3788</t>
  </si>
  <si>
    <t>TOTAL3789</t>
  </si>
  <si>
    <t>TOTAL3790</t>
  </si>
  <si>
    <t>TOTAL3791</t>
  </si>
  <si>
    <t>TOTAL3792</t>
  </si>
  <si>
    <t>TOTAL3793</t>
  </si>
  <si>
    <t>TOTAL3794</t>
  </si>
  <si>
    <t>TOTAL3795</t>
  </si>
  <si>
    <t>TOTAL3796</t>
  </si>
  <si>
    <t>TOTAL3797</t>
  </si>
  <si>
    <t>TOTAL3798</t>
  </si>
  <si>
    <t>TOTAL3799</t>
  </si>
  <si>
    <t>TOTAL3800</t>
  </si>
  <si>
    <t>TOTAL3801</t>
  </si>
  <si>
    <t>TOTAL3802</t>
  </si>
  <si>
    <t>TOTAL3803</t>
  </si>
  <si>
    <t>TOTAL3804</t>
  </si>
  <si>
    <t>TOTAL3805</t>
  </si>
  <si>
    <t>TOTAL3806</t>
  </si>
  <si>
    <t>TOTAL3807</t>
  </si>
  <si>
    <t>TOTAL3808</t>
  </si>
  <si>
    <t>TOTAL3809</t>
  </si>
  <si>
    <t>TOTAL3810</t>
  </si>
  <si>
    <t>TOTAL3811</t>
  </si>
  <si>
    <t>TOTAL3812</t>
  </si>
  <si>
    <t>TOTAL3813</t>
  </si>
  <si>
    <t>TOTAL3814</t>
  </si>
  <si>
    <t>TOTAL3815</t>
  </si>
  <si>
    <t>TOTAL3816</t>
  </si>
  <si>
    <t>TOTAL3817</t>
  </si>
  <si>
    <t>TOTAL3818</t>
  </si>
  <si>
    <t>TOTAL3819</t>
  </si>
  <si>
    <t>TOTAL3820</t>
  </si>
  <si>
    <t>TOTAL3821</t>
  </si>
  <si>
    <t>TOTAL3822</t>
  </si>
  <si>
    <t>TOTAL3823</t>
  </si>
  <si>
    <t>TOTAL3824</t>
  </si>
  <si>
    <t>TOTAL3825</t>
  </si>
  <si>
    <t>TOTAL3826</t>
  </si>
  <si>
    <t>TOTAL3827</t>
  </si>
  <si>
    <t>TOTAL3828</t>
  </si>
  <si>
    <t>TOTAL3829</t>
  </si>
  <si>
    <t>TOTAL3830</t>
  </si>
  <si>
    <t>TOTAL3831</t>
  </si>
  <si>
    <t>TOTAL3832</t>
  </si>
  <si>
    <t>TOTAL3833</t>
  </si>
  <si>
    <t>TOTAL3834</t>
  </si>
  <si>
    <t>TOTAL3835</t>
  </si>
  <si>
    <t>TOTAL3836</t>
  </si>
  <si>
    <t>TOTAL3837</t>
  </si>
  <si>
    <t>TOTAL3838</t>
  </si>
  <si>
    <t>TOTAL3839</t>
  </si>
  <si>
    <t>TOTAL3840</t>
  </si>
  <si>
    <t>TOTAL3841</t>
  </si>
  <si>
    <t>TOTAL3842</t>
  </si>
  <si>
    <t>TOTAL3843</t>
  </si>
  <si>
    <t>TOTAL3844</t>
  </si>
  <si>
    <t>TOTAL3845</t>
  </si>
  <si>
    <t>TOTAL3846</t>
  </si>
  <si>
    <t>TOTAL3847</t>
  </si>
  <si>
    <t>TOTAL3848</t>
  </si>
  <si>
    <t>TOTAL3849</t>
  </si>
  <si>
    <t>TOTAL3850</t>
  </si>
  <si>
    <t>TOTAL3851</t>
  </si>
  <si>
    <t>TOTAL3852</t>
  </si>
  <si>
    <t>TOTAL3853</t>
  </si>
  <si>
    <t>TOTAL3854</t>
  </si>
  <si>
    <t>TOTAL3855</t>
  </si>
  <si>
    <t>TOTAL3856</t>
  </si>
  <si>
    <t>TOTAL3857</t>
  </si>
  <si>
    <t>TOTAL3858</t>
  </si>
  <si>
    <t>TOTAL3859</t>
  </si>
  <si>
    <t>TOTAL3860</t>
  </si>
  <si>
    <t>TOTAL3861</t>
  </si>
  <si>
    <t>TOTAL3862</t>
  </si>
  <si>
    <t>TOTAL3863</t>
  </si>
  <si>
    <t>TOTAL3864</t>
  </si>
  <si>
    <t>TOTAL3865</t>
  </si>
  <si>
    <t>TOTAL3866</t>
  </si>
  <si>
    <t>TOTAL3867</t>
  </si>
  <si>
    <t>TOTAL3868</t>
  </si>
  <si>
    <t>TOTAL3869</t>
  </si>
  <si>
    <t>TOTAL3870</t>
  </si>
  <si>
    <t>TOTAL3871</t>
  </si>
  <si>
    <t>TOTAL3872</t>
  </si>
  <si>
    <t>TOTAL3873</t>
  </si>
  <si>
    <t>TOTAL3874</t>
  </si>
  <si>
    <t>TOTAL3875</t>
  </si>
  <si>
    <t>TOTAL3876</t>
  </si>
  <si>
    <t>TOTAL3877</t>
  </si>
  <si>
    <t>TOTAL3878</t>
  </si>
  <si>
    <t>TOTAL3879</t>
  </si>
  <si>
    <t>TOTAL3880</t>
  </si>
  <si>
    <t>TOTAL3881</t>
  </si>
  <si>
    <t>TOTAL3882</t>
  </si>
  <si>
    <t>TOTAL3883</t>
  </si>
  <si>
    <t>TOTAL3884</t>
  </si>
  <si>
    <t>TOTAL3885</t>
  </si>
  <si>
    <t>TOTAL3886</t>
  </si>
  <si>
    <t>TOTAL3887</t>
  </si>
  <si>
    <t>TOTAL3888</t>
  </si>
  <si>
    <t>TOTAL3889</t>
  </si>
  <si>
    <t>TOTAL3890</t>
  </si>
  <si>
    <t>TOTAL3891</t>
  </si>
  <si>
    <t>TOTAL3892</t>
  </si>
  <si>
    <t>TOTAL3893</t>
  </si>
  <si>
    <t>TOTAL3894</t>
  </si>
  <si>
    <t>TOTAL3895</t>
  </si>
  <si>
    <t>TOTAL3896</t>
  </si>
  <si>
    <t>TOTAL3897</t>
  </si>
  <si>
    <t>TOTAL3898</t>
  </si>
  <si>
    <t>TOTAL3899</t>
  </si>
  <si>
    <t>TOTAL3900</t>
  </si>
  <si>
    <t>TOTAL3901</t>
  </si>
  <si>
    <t>TOTAL3902</t>
  </si>
  <si>
    <t>TOTAL3903</t>
  </si>
  <si>
    <t>TOTAL3904</t>
  </si>
  <si>
    <t>TOTAL3905</t>
  </si>
  <si>
    <t>TOTAL3906</t>
  </si>
  <si>
    <t>TOTAL3907</t>
  </si>
  <si>
    <t>TOTAL3908</t>
  </si>
  <si>
    <t>TOTAL3909</t>
  </si>
  <si>
    <t>TOTAL3910</t>
  </si>
  <si>
    <t>TOTAL3911</t>
  </si>
  <si>
    <t>TOTAL3912</t>
  </si>
  <si>
    <t>TOTAL3913</t>
  </si>
  <si>
    <t>TOTAL3914</t>
  </si>
  <si>
    <t>TOTAL3915</t>
  </si>
  <si>
    <t>TOTAL3916</t>
  </si>
  <si>
    <t>TOTAL3917</t>
  </si>
  <si>
    <t>TOTAL3918</t>
  </si>
  <si>
    <t>TOTAL3919</t>
  </si>
  <si>
    <t>TOTAL3920</t>
  </si>
  <si>
    <t>TOTAL3921</t>
  </si>
  <si>
    <t>TOTAL3922</t>
  </si>
  <si>
    <t>TOTAL3923</t>
  </si>
  <si>
    <t>TOTAL3924</t>
  </si>
  <si>
    <t>TOTAL3925</t>
  </si>
  <si>
    <t>TOTAL3926</t>
  </si>
  <si>
    <t>TOTAL3927</t>
  </si>
  <si>
    <t>TOTAL3928</t>
  </si>
  <si>
    <t>TOTAL3929</t>
  </si>
  <si>
    <t>TOTAL3930</t>
  </si>
  <si>
    <t>TOTAL3931</t>
  </si>
  <si>
    <t>TOTAL3932</t>
  </si>
  <si>
    <t>TOTAL3933</t>
  </si>
  <si>
    <t>TOTAL3934</t>
  </si>
  <si>
    <t>TOTAL3935</t>
  </si>
  <si>
    <t>TOTAL3936</t>
  </si>
  <si>
    <t>TOTAL3937</t>
  </si>
  <si>
    <t>TOTAL3938</t>
  </si>
  <si>
    <t>TOTAL3939</t>
  </si>
  <si>
    <t>TOTAL3940</t>
  </si>
  <si>
    <t>TOTAL3941</t>
  </si>
  <si>
    <t>TOTAL3942</t>
  </si>
  <si>
    <t>TOTAL3943</t>
  </si>
  <si>
    <t>TOTAL3944</t>
  </si>
  <si>
    <t>TOTAL3945</t>
  </si>
  <si>
    <t>TOTAL3946</t>
  </si>
  <si>
    <t>TOTAL3947</t>
  </si>
  <si>
    <t>TOTAL3948</t>
  </si>
  <si>
    <t>TOTAL3949</t>
  </si>
  <si>
    <t>TOTAL3950</t>
  </si>
  <si>
    <t>TOTAL3951</t>
  </si>
  <si>
    <t>TOTAL3952</t>
  </si>
  <si>
    <t>TOTAL3953</t>
  </si>
  <si>
    <t>TOTAL3954</t>
  </si>
  <si>
    <t>TOTAL3955</t>
  </si>
  <si>
    <t>TOTAL3956</t>
  </si>
  <si>
    <t>TOTAL3957</t>
  </si>
  <si>
    <t>TOTAL3958</t>
  </si>
  <si>
    <t>TOTAL3959</t>
  </si>
  <si>
    <t>TOTAL3960</t>
  </si>
  <si>
    <t>TOTAL3961</t>
  </si>
  <si>
    <t>TOTAL3962</t>
  </si>
  <si>
    <t>TOTAL3963</t>
  </si>
  <si>
    <t>TOTAL3964</t>
  </si>
  <si>
    <t>TOTAL3965</t>
  </si>
  <si>
    <t>TOTAL3966</t>
  </si>
  <si>
    <t>TOTAL3967</t>
  </si>
  <si>
    <t>TOTAL3968</t>
  </si>
  <si>
    <t>TOTAL3969</t>
  </si>
  <si>
    <t>TOTAL3970</t>
  </si>
  <si>
    <t>TOTAL3971</t>
  </si>
  <si>
    <t>TOTAL3972</t>
  </si>
  <si>
    <t>TOTAL3973</t>
  </si>
  <si>
    <t>TOTAL3974</t>
  </si>
  <si>
    <t>TOTAL3975</t>
  </si>
  <si>
    <t>TOTAL3976</t>
  </si>
  <si>
    <t>TOTAL3977</t>
  </si>
  <si>
    <t>TOTAL3978</t>
  </si>
  <si>
    <t>TOTAL3979</t>
  </si>
  <si>
    <t>TOTAL3980</t>
  </si>
  <si>
    <t>TOTAL3981</t>
  </si>
  <si>
    <t>TOTAL3982</t>
  </si>
  <si>
    <t>TOTAL3983</t>
  </si>
  <si>
    <t>TOTAL3984</t>
  </si>
  <si>
    <t>TOTAL3985</t>
  </si>
  <si>
    <t>TOTAL3986</t>
  </si>
  <si>
    <t>TOTAL3987</t>
  </si>
  <si>
    <t>TOTAL3988</t>
  </si>
  <si>
    <t>TOTAL3989</t>
  </si>
  <si>
    <t>TOTAL3990</t>
  </si>
  <si>
    <t>TOTAL3991</t>
  </si>
  <si>
    <t>TOTAL3992</t>
  </si>
  <si>
    <t>TOTAL3993</t>
  </si>
  <si>
    <t>TOTAL3994</t>
  </si>
  <si>
    <t>TOTAL3995</t>
  </si>
  <si>
    <t>TOTAL3996</t>
  </si>
  <si>
    <t>TOTAL3997</t>
  </si>
  <si>
    <t>TOTAL3998</t>
  </si>
  <si>
    <t>TOTAL3999</t>
  </si>
  <si>
    <t>TOTAL4000</t>
  </si>
  <si>
    <t>TOTAL4001</t>
  </si>
  <si>
    <t>TOTAL4002</t>
  </si>
  <si>
    <t>TOTAL4003</t>
  </si>
  <si>
    <t>TOTAL4004</t>
  </si>
  <si>
    <t>TOTAL4005</t>
  </si>
  <si>
    <t>TOTAL4006</t>
  </si>
  <si>
    <t>TOTAL4007</t>
  </si>
  <si>
    <t>TOTAL4008</t>
  </si>
  <si>
    <t>TOTAL4009</t>
  </si>
  <si>
    <t>TOTAL4010</t>
  </si>
  <si>
    <t>TOTAL4011</t>
  </si>
  <si>
    <t>TOTAL4012</t>
  </si>
  <si>
    <t>TOTAL4013</t>
  </si>
  <si>
    <t>TOTAL4014</t>
  </si>
  <si>
    <t>TOTAL4015</t>
  </si>
  <si>
    <t>TOTAL4016</t>
  </si>
  <si>
    <t>TOTAL4017</t>
  </si>
  <si>
    <t>TOTAL4018</t>
  </si>
  <si>
    <t>TOTAL4019</t>
  </si>
  <si>
    <t>TOTAL4020</t>
  </si>
  <si>
    <t>TOTAL4021</t>
  </si>
  <si>
    <t>TOTAL4022</t>
  </si>
  <si>
    <t>TOTAL4023</t>
  </si>
  <si>
    <t>TOTAL4024</t>
  </si>
  <si>
    <t>TOTAL4025</t>
  </si>
  <si>
    <t>TOTAL4026</t>
  </si>
  <si>
    <t>TOTAL4027</t>
  </si>
  <si>
    <t>TOTAL4028</t>
  </si>
  <si>
    <t>TOTAL4029</t>
  </si>
  <si>
    <t>TOTAL4030</t>
  </si>
  <si>
    <t>TOTAL4031</t>
  </si>
  <si>
    <t>TOTAL4032</t>
  </si>
  <si>
    <t>TOTAL4033</t>
  </si>
  <si>
    <t>TOTAL4034</t>
  </si>
  <si>
    <t>TOTAL4035</t>
  </si>
  <si>
    <t>TOTAL4036</t>
  </si>
  <si>
    <t>TOTAL4037</t>
  </si>
  <si>
    <t>TOTAL4038</t>
  </si>
  <si>
    <t>TOTAL4039</t>
  </si>
  <si>
    <t>TOTAL4040</t>
  </si>
  <si>
    <t>TOTAL4041</t>
  </si>
  <si>
    <t>TOTAL4042</t>
  </si>
  <si>
    <t>TOTAL4043</t>
  </si>
  <si>
    <t>TOTAL4044</t>
  </si>
  <si>
    <t>TOTAL4045</t>
  </si>
  <si>
    <t>TOTAL4046</t>
  </si>
  <si>
    <t>TOTAL4047</t>
  </si>
  <si>
    <t>TOTAL4048</t>
  </si>
  <si>
    <t>TOTAL4049</t>
  </si>
  <si>
    <t>TOTAL4050</t>
  </si>
  <si>
    <t>TOTAL4051</t>
  </si>
  <si>
    <t>TOTAL4052</t>
  </si>
  <si>
    <t>TOTAL4053</t>
  </si>
  <si>
    <t>TOTAL4054</t>
  </si>
  <si>
    <t>TOTAL4055</t>
  </si>
  <si>
    <t>TOTAL4056</t>
  </si>
  <si>
    <t>TOTAL4057</t>
  </si>
  <si>
    <t>TOTAL4058</t>
  </si>
  <si>
    <t>TOTAL4059</t>
  </si>
  <si>
    <t>TOTAL4060</t>
  </si>
  <si>
    <t>TOTAL4061</t>
  </si>
  <si>
    <t>TOTAL4062</t>
  </si>
  <si>
    <t>TOTAL4063</t>
  </si>
  <si>
    <t>TOTAL4064</t>
  </si>
  <si>
    <t>TOTAL4065</t>
  </si>
  <si>
    <t>TOTAL4066</t>
  </si>
  <si>
    <t>TOTAL4067</t>
  </si>
  <si>
    <t>TOTAL4068</t>
  </si>
  <si>
    <t>TOTAL4069</t>
  </si>
  <si>
    <t>TOTAL4070</t>
  </si>
  <si>
    <t>TOTAL4071</t>
  </si>
  <si>
    <t>TOTAL4072</t>
  </si>
  <si>
    <t>TOTAL4073</t>
  </si>
  <si>
    <t>TOTAL4074</t>
  </si>
  <si>
    <t>TOTAL4075</t>
  </si>
  <si>
    <t>TOTAL4076</t>
  </si>
  <si>
    <t>TOTAL4077</t>
  </si>
  <si>
    <t>TOTAL4078</t>
  </si>
  <si>
    <t>TOTAL4079</t>
  </si>
  <si>
    <t>TOTAL4080</t>
  </si>
  <si>
    <t>TOTAL4081</t>
  </si>
  <si>
    <t>TOTAL4082</t>
  </si>
  <si>
    <t>TOTAL4083</t>
  </si>
  <si>
    <t>TOTAL4084</t>
  </si>
  <si>
    <t>TOTAL4085</t>
  </si>
  <si>
    <t>TOTAL4086</t>
  </si>
  <si>
    <t>TOTAL4087</t>
  </si>
  <si>
    <t>TOTAL4088</t>
  </si>
  <si>
    <t>TOTAL4089</t>
  </si>
  <si>
    <t>TOTAL4090</t>
  </si>
  <si>
    <t>TOTAL4091</t>
  </si>
  <si>
    <t>TOTAL4092</t>
  </si>
  <si>
    <t>TOTAL4093</t>
  </si>
  <si>
    <t>TOTAL4094</t>
  </si>
  <si>
    <t>TOTAL4095</t>
  </si>
  <si>
    <t>TOTAL4096</t>
  </si>
  <si>
    <t>TOTAL4097</t>
  </si>
  <si>
    <t>TOTAL4098</t>
  </si>
  <si>
    <t>TOTAL4099</t>
  </si>
  <si>
    <t>TOTAL4100</t>
  </si>
  <si>
    <t>TOTAL4101</t>
  </si>
  <si>
    <t>TOTAL4102</t>
  </si>
  <si>
    <t>TOTAL4103</t>
  </si>
  <si>
    <t>TOTAL4104</t>
  </si>
  <si>
    <t>TOTAL4105</t>
  </si>
  <si>
    <t>TOTAL4106</t>
  </si>
  <si>
    <t>TOTAL4107</t>
  </si>
  <si>
    <t>TOTAL4108</t>
  </si>
  <si>
    <t>TOTAL4109</t>
  </si>
  <si>
    <t>TOTAL4110</t>
  </si>
  <si>
    <t>TOTAL4111</t>
  </si>
  <si>
    <t>TOTAL4112</t>
  </si>
  <si>
    <t>TOTAL4113</t>
  </si>
  <si>
    <t>TOTAL4114</t>
  </si>
  <si>
    <t>TOTAL4115</t>
  </si>
  <si>
    <t>TOTAL4116</t>
  </si>
  <si>
    <t>TOTAL4117</t>
  </si>
  <si>
    <t>TOTAL4118</t>
  </si>
  <si>
    <t>TOTAL4119</t>
  </si>
  <si>
    <t>TOTAL4120</t>
  </si>
  <si>
    <t>TOTAL4121</t>
  </si>
  <si>
    <t>TOTAL4122</t>
  </si>
  <si>
    <t>TOTAL4123</t>
  </si>
  <si>
    <t>TOTAL4124</t>
  </si>
  <si>
    <t>TOTAL4125</t>
  </si>
  <si>
    <t>TOTAL4126</t>
  </si>
  <si>
    <t>TOTAL4127</t>
  </si>
  <si>
    <t>TOTAL4128</t>
  </si>
  <si>
    <t>TOTAL4129</t>
  </si>
  <si>
    <t>TOTAL4130</t>
  </si>
  <si>
    <t>TOTAL4131</t>
  </si>
  <si>
    <t>TOTAL4132</t>
  </si>
  <si>
    <t>TOTAL4133</t>
  </si>
  <si>
    <t>TOTAL4134</t>
  </si>
  <si>
    <t>TOTAL4135</t>
  </si>
  <si>
    <t>TOTAL4136</t>
  </si>
  <si>
    <t>TOTAL4137</t>
  </si>
  <si>
    <t>TOTAL4138</t>
  </si>
  <si>
    <t>TOTAL4139</t>
  </si>
  <si>
    <t>TOTAL4140</t>
  </si>
  <si>
    <t>TOTAL4141</t>
  </si>
  <si>
    <t>TOTAL4142</t>
  </si>
  <si>
    <t>TOTAL4143</t>
  </si>
  <si>
    <t>TOTAL4144</t>
  </si>
  <si>
    <t>TOTAL4145</t>
  </si>
  <si>
    <t>TOTAL4146</t>
  </si>
  <si>
    <t>TOTAL4147</t>
  </si>
  <si>
    <t>TOTAL4148</t>
  </si>
  <si>
    <t>TOTAL4149</t>
  </si>
  <si>
    <t>TOTAL4150</t>
  </si>
  <si>
    <t>TOTAL4151</t>
  </si>
  <si>
    <t>TOTAL4152</t>
  </si>
  <si>
    <t>TOTAL4153</t>
  </si>
  <si>
    <t>TOTAL4154</t>
  </si>
  <si>
    <t>TOTAL4155</t>
  </si>
  <si>
    <t>TOTAL4156</t>
  </si>
  <si>
    <t>TOTAL4157</t>
  </si>
  <si>
    <t>TOTAL4158</t>
  </si>
  <si>
    <t>TOTAL4159</t>
  </si>
  <si>
    <t>TOTAL4160</t>
  </si>
  <si>
    <t>TOTAL4161</t>
  </si>
  <si>
    <t>TOTAL4162</t>
  </si>
  <si>
    <t>TOTAL4163</t>
  </si>
  <si>
    <t>TOTAL4164</t>
  </si>
  <si>
    <t>TOTAL4165</t>
  </si>
  <si>
    <t>TOTAL4166</t>
  </si>
  <si>
    <t>TOTAL4167</t>
  </si>
  <si>
    <t>TOTAL4168</t>
  </si>
  <si>
    <t>TOTAL4169</t>
  </si>
  <si>
    <t>TOTAL4170</t>
  </si>
  <si>
    <t>TOTAL4171</t>
  </si>
  <si>
    <t>TOTAL4172</t>
  </si>
  <si>
    <t>TOTAL4173</t>
  </si>
  <si>
    <t>TOTAL4174</t>
  </si>
  <si>
    <t>TOTAL4175</t>
  </si>
  <si>
    <t>TOTAL4176</t>
  </si>
  <si>
    <t>TOTAL4177</t>
  </si>
  <si>
    <t>TOTAL4178</t>
  </si>
  <si>
    <t>TOTAL4179</t>
  </si>
  <si>
    <t>TOTAL4180</t>
  </si>
  <si>
    <t>TOTAL4181</t>
  </si>
  <si>
    <t>TOTAL4182</t>
  </si>
  <si>
    <t>TOTAL4183</t>
  </si>
  <si>
    <t>TOTAL4184</t>
  </si>
  <si>
    <t>TOTAL4185</t>
  </si>
  <si>
    <t>TOTAL4186</t>
  </si>
  <si>
    <t>TOTAL4187</t>
  </si>
  <si>
    <t>TOTAL4188</t>
  </si>
  <si>
    <t>TOTAL4189</t>
  </si>
  <si>
    <t>TOTAL4190</t>
  </si>
  <si>
    <t>TOTAL4191</t>
  </si>
  <si>
    <t>TOTAL4192</t>
  </si>
  <si>
    <t>TOTAL4193</t>
  </si>
  <si>
    <t>TOTAL4194</t>
  </si>
  <si>
    <t>TOTAL4195</t>
  </si>
  <si>
    <t>TOTAL4196</t>
  </si>
  <si>
    <t>TOTAL4197</t>
  </si>
  <si>
    <t>TOTAL4198</t>
  </si>
  <si>
    <t>TOTAL4199</t>
  </si>
  <si>
    <t>TOTAL4200</t>
  </si>
  <si>
    <t>TOTAL4201</t>
  </si>
  <si>
    <t>TOTAL4202</t>
  </si>
  <si>
    <t>TOTAL4203</t>
  </si>
  <si>
    <t>TOTAL4204</t>
  </si>
  <si>
    <t>TOTAL4205</t>
  </si>
  <si>
    <t>TOTAL4206</t>
  </si>
  <si>
    <t>TOTAL4207</t>
  </si>
  <si>
    <t>TOTAL4208</t>
  </si>
  <si>
    <t>TOTAL4209</t>
  </si>
  <si>
    <t>TOTAL4210</t>
  </si>
  <si>
    <t>TOTAL4211</t>
  </si>
  <si>
    <t>TOTAL4212</t>
  </si>
  <si>
    <t>TOTAL4213</t>
  </si>
  <si>
    <t>TOTAL4214</t>
  </si>
  <si>
    <t>TOTAL4215</t>
  </si>
  <si>
    <t>TOTAL4216</t>
  </si>
  <si>
    <t>TOTAL4217</t>
  </si>
  <si>
    <t>TOTAL4218</t>
  </si>
  <si>
    <t>TOTAL4219</t>
  </si>
  <si>
    <t>TOTAL4220</t>
  </si>
  <si>
    <t>TOTAL4221</t>
  </si>
  <si>
    <t>TOTAL4222</t>
  </si>
  <si>
    <t>TOTAL4223</t>
  </si>
  <si>
    <t>TOTAL4224</t>
  </si>
  <si>
    <t>TOTAL4225</t>
  </si>
  <si>
    <t>TOTAL4226</t>
  </si>
  <si>
    <t>TOTAL4227</t>
  </si>
  <si>
    <t>TOTAL4228</t>
  </si>
  <si>
    <t>TOTAL4229</t>
  </si>
  <si>
    <t>TOTAL4230</t>
  </si>
  <si>
    <t>TOTAL4231</t>
  </si>
  <si>
    <t>TOTAL4232</t>
  </si>
  <si>
    <t>TOTAL4233</t>
  </si>
  <si>
    <t>TOTAL4234</t>
  </si>
  <si>
    <t>TOTAL4235</t>
  </si>
  <si>
    <t>TOTAL4236</t>
  </si>
  <si>
    <t>TOTAL4237</t>
  </si>
  <si>
    <t>TOTAL4238</t>
  </si>
  <si>
    <t>TOTAL4239</t>
  </si>
  <si>
    <t>TOTAL4240</t>
  </si>
  <si>
    <t>TOTAL4241</t>
  </si>
  <si>
    <t>TOTAL4242</t>
  </si>
  <si>
    <t>TOTAL4243</t>
  </si>
  <si>
    <t>TOTAL4244</t>
  </si>
  <si>
    <t>TOTAL4245</t>
  </si>
  <si>
    <t>TOTAL4246</t>
  </si>
  <si>
    <t>TOTAL4247</t>
  </si>
  <si>
    <t>TOTAL4248</t>
  </si>
  <si>
    <t>TOTAL4249</t>
  </si>
  <si>
    <t>TOTAL4250</t>
  </si>
  <si>
    <t>TOTAL4251</t>
  </si>
  <si>
    <t>TOTAL4252</t>
  </si>
  <si>
    <t>TOTAL4253</t>
  </si>
  <si>
    <t>TOTAL4254</t>
  </si>
  <si>
    <t>TOTAL4255</t>
  </si>
  <si>
    <t>TOTAL4256</t>
  </si>
  <si>
    <t>TOTAL4257</t>
  </si>
  <si>
    <t>TOTAL4258</t>
  </si>
  <si>
    <t>TOTAL4259</t>
  </si>
  <si>
    <t>TOTAL4260</t>
  </si>
  <si>
    <t>TOTAL4261</t>
  </si>
  <si>
    <t>TOTAL4262</t>
  </si>
  <si>
    <t>TOTAL4263</t>
  </si>
  <si>
    <t>TOTAL4264</t>
  </si>
  <si>
    <t>TOTAL4265</t>
  </si>
  <si>
    <t>TOTAL4266</t>
  </si>
  <si>
    <t>TOTAL4267</t>
  </si>
  <si>
    <t>TOTAL4268</t>
  </si>
  <si>
    <t>TOTAL4269</t>
  </si>
  <si>
    <t>TOTAL4270</t>
  </si>
  <si>
    <t>TOTAL4271</t>
  </si>
  <si>
    <t>TOTAL4272</t>
  </si>
  <si>
    <t>TOTAL4273</t>
  </si>
  <si>
    <t>TOTAL4274</t>
  </si>
  <si>
    <t>TOTAL4275</t>
  </si>
  <si>
    <t>TOTAL4276</t>
  </si>
  <si>
    <t>TOTAL4277</t>
  </si>
  <si>
    <t>TOTAL4278</t>
  </si>
  <si>
    <t>TOTAL4279</t>
  </si>
  <si>
    <t>TOTAL4280</t>
  </si>
  <si>
    <t>TOTAL4281</t>
  </si>
  <si>
    <t>TOTAL4282</t>
  </si>
  <si>
    <t>TOTAL4283</t>
  </si>
  <si>
    <t>TOTAL4284</t>
  </si>
  <si>
    <t>TOTAL4285</t>
  </si>
  <si>
    <t>TOTAL4286</t>
  </si>
  <si>
    <t>TOTAL4287</t>
  </si>
  <si>
    <t>TOTAL4288</t>
  </si>
  <si>
    <t>TOTAL4289</t>
  </si>
  <si>
    <t>TOTAL4290</t>
  </si>
  <si>
    <t>TOTAL4291</t>
  </si>
  <si>
    <t>TOTAL4292</t>
  </si>
  <si>
    <t>TOTAL4293</t>
  </si>
  <si>
    <t>TOTAL4294</t>
  </si>
  <si>
    <t>TOTAL4295</t>
  </si>
  <si>
    <t>TOTAL4296</t>
  </si>
  <si>
    <t>TOTAL4297</t>
  </si>
  <si>
    <t>TOTAL4298</t>
  </si>
  <si>
    <t>TOTAL4299</t>
  </si>
  <si>
    <t>TOTAL4300</t>
  </si>
  <si>
    <t>TOTAL4301</t>
  </si>
  <si>
    <t>TOTAL4302</t>
  </si>
  <si>
    <t>TOTAL4303</t>
  </si>
  <si>
    <t>TOTAL4304</t>
  </si>
  <si>
    <t>TOTAL4305</t>
  </si>
  <si>
    <t>TOTAL4306</t>
  </si>
  <si>
    <t>TOTAL4307</t>
  </si>
  <si>
    <t>TOTAL4308</t>
  </si>
  <si>
    <t>TOTAL4309</t>
  </si>
  <si>
    <t>TOTAL4310</t>
  </si>
  <si>
    <t>TOTAL4311</t>
  </si>
  <si>
    <t>TOTAL4312</t>
  </si>
  <si>
    <t>TOTAL4313</t>
  </si>
  <si>
    <t>TOTAL4314</t>
  </si>
  <si>
    <t>TOTAL4315</t>
  </si>
  <si>
    <t>TOTAL4316</t>
  </si>
  <si>
    <t>TOTAL4317</t>
  </si>
  <si>
    <t>TOTAL4318</t>
  </si>
  <si>
    <t>TOTAL4319</t>
  </si>
  <si>
    <t>TOTAL4320</t>
  </si>
  <si>
    <t>TOTAL4321</t>
  </si>
  <si>
    <t>TOTAL4322</t>
  </si>
  <si>
    <t>TOTAL4323</t>
  </si>
  <si>
    <t>TOTAL4324</t>
  </si>
  <si>
    <t>TOTAL4325</t>
  </si>
  <si>
    <t>TOTAL4326</t>
  </si>
  <si>
    <t>TOTAL4327</t>
  </si>
  <si>
    <t>TOTAL4328</t>
  </si>
  <si>
    <t>TOTAL4329</t>
  </si>
  <si>
    <t>TOTAL4330</t>
  </si>
  <si>
    <t>TOTAL4331</t>
  </si>
  <si>
    <t>TOTAL4332</t>
  </si>
  <si>
    <t>TOTAL4333</t>
  </si>
  <si>
    <t>TOTAL4334</t>
  </si>
  <si>
    <t>TOTAL4335</t>
  </si>
  <si>
    <t>TOTAL4336</t>
  </si>
  <si>
    <t>TOTAL4337</t>
  </si>
  <si>
    <t>TOTAL4338</t>
  </si>
  <si>
    <t>TOTAL4339</t>
  </si>
  <si>
    <t>TOTAL4340</t>
  </si>
  <si>
    <t>TOTAL4341</t>
  </si>
  <si>
    <t>TOTAL4342</t>
  </si>
  <si>
    <t>TOTAL4343</t>
  </si>
  <si>
    <t>TOTAL4344</t>
  </si>
  <si>
    <t>TOTAL4345</t>
  </si>
  <si>
    <t>TOTAL4346</t>
  </si>
  <si>
    <t>TOTAL4347</t>
  </si>
  <si>
    <t>TOTAL4348</t>
  </si>
  <si>
    <t>TOTAL4349</t>
  </si>
  <si>
    <t>TOTAL4350</t>
  </si>
  <si>
    <t>TOTAL4351</t>
  </si>
  <si>
    <t>TOTAL4352</t>
  </si>
  <si>
    <t>TOTAL4353</t>
  </si>
  <si>
    <t>TOTAL4354</t>
  </si>
  <si>
    <t>TOTAL4355</t>
  </si>
  <si>
    <t>TOTAL4356</t>
  </si>
  <si>
    <t>TOTAL4357</t>
  </si>
  <si>
    <t>TOTAL4358</t>
  </si>
  <si>
    <t>TOTAL4359</t>
  </si>
  <si>
    <t>TOTAL4360</t>
  </si>
  <si>
    <t>TOTAL4361</t>
  </si>
  <si>
    <t>TOTAL4362</t>
  </si>
  <si>
    <t>TOTAL4363</t>
  </si>
  <si>
    <t>TOTAL4364</t>
  </si>
  <si>
    <t>TOTAL4365</t>
  </si>
  <si>
    <t>TOTAL4366</t>
  </si>
  <si>
    <t>TOTAL4367</t>
  </si>
  <si>
    <t>TOTAL4368</t>
  </si>
  <si>
    <t>TOTAL4369</t>
  </si>
  <si>
    <t>TOTAL4370</t>
  </si>
  <si>
    <t>TOTAL4371</t>
  </si>
  <si>
    <t>TOTAL4372</t>
  </si>
  <si>
    <t>TOTAL4373</t>
  </si>
  <si>
    <t>TOTAL4374</t>
  </si>
  <si>
    <t>TOTAL4375</t>
  </si>
  <si>
    <t>TOTAL4376</t>
  </si>
  <si>
    <t>TOTAL4377</t>
  </si>
  <si>
    <t>TOTAL4378</t>
  </si>
  <si>
    <t>TOTAL4379</t>
  </si>
  <si>
    <t>TOTAL4380</t>
  </si>
  <si>
    <t>TOTAL4381</t>
  </si>
  <si>
    <t>TOTAL4382</t>
  </si>
  <si>
    <t>TOTAL4383</t>
  </si>
  <si>
    <t>TOTAL4384</t>
  </si>
  <si>
    <t>TOTAL4385</t>
  </si>
  <si>
    <t>TOTAL4386</t>
  </si>
  <si>
    <t>TOTAL4387</t>
  </si>
  <si>
    <t>TOTAL4388</t>
  </si>
  <si>
    <t>TOTAL4389</t>
  </si>
  <si>
    <t>TOTAL4390</t>
  </si>
  <si>
    <t>TOTAL4391</t>
  </si>
  <si>
    <t>TOTAL4392</t>
  </si>
  <si>
    <t>TOTAL4393</t>
  </si>
  <si>
    <t>TOTAL4394</t>
  </si>
  <si>
    <t>TOTAL4395</t>
  </si>
  <si>
    <t>TOTAL4396</t>
  </si>
  <si>
    <t>TOTAL4397</t>
  </si>
  <si>
    <t>TOTAL4398</t>
  </si>
  <si>
    <t>TOTAL4399</t>
  </si>
  <si>
    <t>TOTAL4400</t>
  </si>
  <si>
    <t>TOTAL4401</t>
  </si>
  <si>
    <t>TOTAL4402</t>
  </si>
  <si>
    <t>TOTAL4403</t>
  </si>
  <si>
    <t>TOTAL4404</t>
  </si>
  <si>
    <t>TOTAL4405</t>
  </si>
  <si>
    <t>TOTAL4406</t>
  </si>
  <si>
    <t>TOTAL4407</t>
  </si>
  <si>
    <t>TOTAL4408</t>
  </si>
  <si>
    <t>TOTAL4409</t>
  </si>
  <si>
    <t>TOTAL4410</t>
  </si>
  <si>
    <t>TOTAL4411</t>
  </si>
  <si>
    <t>TOTAL4412</t>
  </si>
  <si>
    <t>TOTAL4413</t>
  </si>
  <si>
    <t>TOTAL4414</t>
  </si>
  <si>
    <t>TOTAL4415</t>
  </si>
  <si>
    <t>TOTAL4416</t>
  </si>
  <si>
    <t>TOTAL4417</t>
  </si>
  <si>
    <t>TOTAL4418</t>
  </si>
  <si>
    <t>TOTAL4419</t>
  </si>
  <si>
    <t>TOTAL4420</t>
  </si>
  <si>
    <t>TOTAL4421</t>
  </si>
  <si>
    <t>TOTAL4422</t>
  </si>
  <si>
    <t>TOTAL4423</t>
  </si>
  <si>
    <t>TOTAL4424</t>
  </si>
  <si>
    <t>TOTAL4425</t>
  </si>
  <si>
    <t>TOTAL4426</t>
  </si>
  <si>
    <t>TOTAL4427</t>
  </si>
  <si>
    <t>TOTAL4428</t>
  </si>
  <si>
    <t>TOTAL4429</t>
  </si>
  <si>
    <t>TOTAL4430</t>
  </si>
  <si>
    <t>TOTAL4431</t>
  </si>
  <si>
    <t>TOTAL4432</t>
  </si>
  <si>
    <t>TOTAL4433</t>
  </si>
  <si>
    <t>TOTAL4434</t>
  </si>
  <si>
    <t>TOTAL4435</t>
  </si>
  <si>
    <t>TOTAL4436</t>
  </si>
  <si>
    <t>TOTAL4437</t>
  </si>
  <si>
    <t>TOTAL4438</t>
  </si>
  <si>
    <t>TOTAL4439</t>
  </si>
  <si>
    <t>TOTAL4440</t>
  </si>
  <si>
    <t>TOTAL4441</t>
  </si>
  <si>
    <t>TOTAL4442</t>
  </si>
  <si>
    <t>TOTAL4443</t>
  </si>
  <si>
    <t>TOTAL4444</t>
  </si>
  <si>
    <t>TOTAL4445</t>
  </si>
  <si>
    <t>TOTAL4446</t>
  </si>
  <si>
    <t>TOTAL4447</t>
  </si>
  <si>
    <t>TOTAL4448</t>
  </si>
  <si>
    <t>TOTAL4449</t>
  </si>
  <si>
    <t>TOTAL4450</t>
  </si>
  <si>
    <t>TOTAL4451</t>
  </si>
  <si>
    <t>TOTAL4452</t>
  </si>
  <si>
    <t>TOTAL4453</t>
  </si>
  <si>
    <t>TOTAL4454</t>
  </si>
  <si>
    <t>TOTAL4455</t>
  </si>
  <si>
    <t>TOTAL4456</t>
  </si>
  <si>
    <t>TOTAL4457</t>
  </si>
  <si>
    <t>TOTAL4458</t>
  </si>
  <si>
    <t>TOTAL4459</t>
  </si>
  <si>
    <t>TOTAL4460</t>
  </si>
  <si>
    <t>TOTAL4461</t>
  </si>
  <si>
    <t>TOTAL4462</t>
  </si>
  <si>
    <t>TOTAL4463</t>
  </si>
  <si>
    <t>TOTAL4464</t>
  </si>
  <si>
    <t>TOTAL4465</t>
  </si>
  <si>
    <t>TOTAL4466</t>
  </si>
  <si>
    <t>TOTAL4467</t>
  </si>
  <si>
    <t>TOTAL4468</t>
  </si>
  <si>
    <t>TOTAL4469</t>
  </si>
  <si>
    <t>TOTAL4470</t>
  </si>
  <si>
    <t>TOTAL4471</t>
  </si>
  <si>
    <t>TOTAL4472</t>
  </si>
  <si>
    <t>TOTAL4473</t>
  </si>
  <si>
    <t>TOTAL4474</t>
  </si>
  <si>
    <t>TOTAL4475</t>
  </si>
  <si>
    <t>TOTAL4476</t>
  </si>
  <si>
    <t>TOTAL4477</t>
  </si>
  <si>
    <t>TOTAL4478</t>
  </si>
  <si>
    <t>TOTAL4479</t>
  </si>
  <si>
    <t>TOTAL4480</t>
  </si>
  <si>
    <t>TOTAL4481</t>
  </si>
  <si>
    <t>TOTAL4482</t>
  </si>
  <si>
    <t>TOTAL4483</t>
  </si>
  <si>
    <t>TOTAL4484</t>
  </si>
  <si>
    <t>TOTAL4485</t>
  </si>
  <si>
    <t>TOTAL4486</t>
  </si>
  <si>
    <t>TOTAL4487</t>
  </si>
  <si>
    <t>TOTAL4488</t>
  </si>
  <si>
    <t>TOTAL4489</t>
  </si>
  <si>
    <t>TOTAL4490</t>
  </si>
  <si>
    <t>TOTAL4491</t>
  </si>
  <si>
    <t>TOTAL4492</t>
  </si>
  <si>
    <t>TOTAL4493</t>
  </si>
  <si>
    <t>TOTAL4494</t>
  </si>
  <si>
    <t>TOTAL4495</t>
  </si>
  <si>
    <t>TOTAL4496</t>
  </si>
  <si>
    <t>TOTAL4497</t>
  </si>
  <si>
    <t>TOTAL4498</t>
  </si>
  <si>
    <t>TOTAL4499</t>
  </si>
  <si>
    <t>TOTAL4500</t>
  </si>
  <si>
    <t>TOTAL4501</t>
  </si>
  <si>
    <t>TOTAL4502</t>
  </si>
  <si>
    <t>TOTAL4503</t>
  </si>
  <si>
    <t>TOTAL4504</t>
  </si>
  <si>
    <t>TOTAL4505</t>
  </si>
  <si>
    <t>TOTAL4506</t>
  </si>
  <si>
    <t>TOTAL4507</t>
  </si>
  <si>
    <t>TOTAL4508</t>
  </si>
  <si>
    <t>TOTAL4509</t>
  </si>
  <si>
    <t>TOTAL4510</t>
  </si>
  <si>
    <t>TOTAL4511</t>
  </si>
  <si>
    <t>TOTAL4512</t>
  </si>
  <si>
    <t>TOTAL4513</t>
  </si>
  <si>
    <t>TOTAL4514</t>
  </si>
  <si>
    <t>TOTAL4515</t>
  </si>
  <si>
    <t>TOTAL4516</t>
  </si>
  <si>
    <t>TOTAL4517</t>
  </si>
  <si>
    <t>TOTAL4518</t>
  </si>
  <si>
    <t>TOTAL4519</t>
  </si>
  <si>
    <t>TOTAL4520</t>
  </si>
  <si>
    <t>TOTAL4521</t>
  </si>
  <si>
    <t>TOTAL4522</t>
  </si>
  <si>
    <t>TOTAL4523</t>
  </si>
  <si>
    <t>TOTAL4524</t>
  </si>
  <si>
    <t>TOTAL4525</t>
  </si>
  <si>
    <t>TOTAL4526</t>
  </si>
  <si>
    <t>TOTAL4527</t>
  </si>
  <si>
    <t>TOTAL4528</t>
  </si>
  <si>
    <t>TOTAL4529</t>
  </si>
  <si>
    <t>TOTAL4530</t>
  </si>
  <si>
    <t>TOTAL4531</t>
  </si>
  <si>
    <t>TOTAL4532</t>
  </si>
  <si>
    <t>TOTAL4533</t>
  </si>
  <si>
    <t>TOTAL4534</t>
  </si>
  <si>
    <t>TOTAL4535</t>
  </si>
  <si>
    <t>TOTAL4536</t>
  </si>
  <si>
    <t>TOTAL4537</t>
  </si>
  <si>
    <t>TOTAL4538</t>
  </si>
  <si>
    <t>TOTAL4539</t>
  </si>
  <si>
    <t>TOTAL4540</t>
  </si>
  <si>
    <t>TOTAL4541</t>
  </si>
  <si>
    <t>TOTAL4542</t>
  </si>
  <si>
    <t>TOTAL4543</t>
  </si>
  <si>
    <t>TOTAL4544</t>
  </si>
  <si>
    <t>TOTAL4545</t>
  </si>
  <si>
    <t>TOTAL4546</t>
  </si>
  <si>
    <t>TOTAL4547</t>
  </si>
  <si>
    <t>TOTAL4548</t>
  </si>
  <si>
    <t>TOTAL4549</t>
  </si>
  <si>
    <t>TOTAL4550</t>
  </si>
  <si>
    <t>TOTAL4551</t>
  </si>
  <si>
    <t>TOTAL4552</t>
  </si>
  <si>
    <t>TOTAL4553</t>
  </si>
  <si>
    <t>TOTAL4554</t>
  </si>
  <si>
    <t>TOTAL4555</t>
  </si>
  <si>
    <t>TOTAL4556</t>
  </si>
  <si>
    <t>TOTAL4557</t>
  </si>
  <si>
    <t>TOTAL4558</t>
  </si>
  <si>
    <t>TOTAL4559</t>
  </si>
  <si>
    <t>TOTAL4560</t>
  </si>
  <si>
    <t>TOTAL4561</t>
  </si>
  <si>
    <t>TOTAL4562</t>
  </si>
  <si>
    <t>TOTAL4563</t>
  </si>
  <si>
    <t>TOTAL4564</t>
  </si>
  <si>
    <t>TOTAL4565</t>
  </si>
  <si>
    <t>TOTAL4566</t>
  </si>
  <si>
    <t>TOTAL4567</t>
  </si>
  <si>
    <t>TOTAL4568</t>
  </si>
  <si>
    <t>TOTAL4569</t>
  </si>
  <si>
    <t>TOTAL4570</t>
  </si>
  <si>
    <t>TOTAL4571</t>
  </si>
  <si>
    <t>TOTAL4572</t>
  </si>
  <si>
    <t>TOTAL4573</t>
  </si>
  <si>
    <t>TOTAL4574</t>
  </si>
  <si>
    <t>TOTAL4575</t>
  </si>
  <si>
    <t>TOTAL4576</t>
  </si>
  <si>
    <t>TOTAL4577</t>
  </si>
  <si>
    <t>TOTAL4578</t>
  </si>
  <si>
    <t>TOTAL4579</t>
  </si>
  <si>
    <t>TOTAL4580</t>
  </si>
  <si>
    <t>TOTAL4581</t>
  </si>
  <si>
    <t>TOTAL4582</t>
  </si>
  <si>
    <t>TOTAL4583</t>
  </si>
  <si>
    <t>TOTAL4584</t>
  </si>
  <si>
    <t>TOTAL4585</t>
  </si>
  <si>
    <t>TOTAL4586</t>
  </si>
  <si>
    <t>TOTAL4587</t>
  </si>
  <si>
    <t>TOTAL4588</t>
  </si>
  <si>
    <t>TOTAL4589</t>
  </si>
  <si>
    <t>TOTAL4590</t>
  </si>
  <si>
    <t>TOTAL4591</t>
  </si>
  <si>
    <t>TOTAL4592</t>
  </si>
  <si>
    <t>TOTAL4593</t>
  </si>
  <si>
    <t>TOTAL4594</t>
  </si>
  <si>
    <t>TOTAL4595</t>
  </si>
  <si>
    <t>TOTAL4596</t>
  </si>
  <si>
    <t>TOTAL4597</t>
  </si>
  <si>
    <t>TOTAL4598</t>
  </si>
  <si>
    <t>TOTAL4599</t>
  </si>
  <si>
    <t>TOTAL4600</t>
  </si>
  <si>
    <t>TOTAL4601</t>
  </si>
  <si>
    <t>TOTAL4602</t>
  </si>
  <si>
    <t>TOTAL4603</t>
  </si>
  <si>
    <t>TOTAL4604</t>
  </si>
  <si>
    <t>TOTAL4605</t>
  </si>
  <si>
    <t>TOTAL4606</t>
  </si>
  <si>
    <t>TOTAL4607</t>
  </si>
  <si>
    <t>TOTAL4608</t>
  </si>
  <si>
    <t>TOTAL4609</t>
  </si>
  <si>
    <t>TOTAL4610</t>
  </si>
  <si>
    <t>TOTAL4611</t>
  </si>
  <si>
    <t>TOTAL4612</t>
  </si>
  <si>
    <t>TOTAL4613</t>
  </si>
  <si>
    <t>TOTAL4614</t>
  </si>
  <si>
    <t>TOTAL4615</t>
  </si>
  <si>
    <t>TOTAL4616</t>
  </si>
  <si>
    <t>TOTAL4617</t>
  </si>
  <si>
    <t>TOTAL4618</t>
  </si>
  <si>
    <t>TOTAL4619</t>
  </si>
  <si>
    <t>TOTAL4620</t>
  </si>
  <si>
    <t>TOTAL4621</t>
  </si>
  <si>
    <t>TOTAL4622</t>
  </si>
  <si>
    <t>TOTAL4623</t>
  </si>
  <si>
    <t>TOTAL4624</t>
  </si>
  <si>
    <t>TOTAL4625</t>
  </si>
  <si>
    <t>TOTAL4626</t>
  </si>
  <si>
    <t>TOTAL4627</t>
  </si>
  <si>
    <t>TOTAL4628</t>
  </si>
  <si>
    <t>TOTAL4629</t>
  </si>
  <si>
    <t>TOTAL4630</t>
  </si>
  <si>
    <t>TOTAL4631</t>
  </si>
  <si>
    <t>TOTAL4632</t>
  </si>
  <si>
    <t>TOTAL4633</t>
  </si>
  <si>
    <t>TOTAL4634</t>
  </si>
  <si>
    <t>TOTAL4635</t>
  </si>
  <si>
    <t>TOTAL4636</t>
  </si>
  <si>
    <t>TOTAL4637</t>
  </si>
  <si>
    <t>TOTAL4638</t>
  </si>
  <si>
    <t>TOTAL4639</t>
  </si>
  <si>
    <t>TOTAL4640</t>
  </si>
  <si>
    <t>TOTAL4641</t>
  </si>
  <si>
    <t>TOTAL4642</t>
  </si>
  <si>
    <t>TOTAL4643</t>
  </si>
  <si>
    <t>TOTAL4644</t>
  </si>
  <si>
    <t>TOTAL4645</t>
  </si>
  <si>
    <t>TOTAL4646</t>
  </si>
  <si>
    <t>TOTAL4647</t>
  </si>
  <si>
    <t>TOTAL4648</t>
  </si>
  <si>
    <t>TOTAL4649</t>
  </si>
  <si>
    <t>TOTAL4650</t>
  </si>
  <si>
    <t>TOTAL4651</t>
  </si>
  <si>
    <t>TOTAL4652</t>
  </si>
  <si>
    <t>TOTAL4653</t>
  </si>
  <si>
    <t>TOTAL4654</t>
  </si>
  <si>
    <t>TOTAL4655</t>
  </si>
  <si>
    <t>TOTAL4656</t>
  </si>
  <si>
    <t>TOTAL4657</t>
  </si>
  <si>
    <t>TOTAL4658</t>
  </si>
  <si>
    <t>TOTAL4659</t>
  </si>
  <si>
    <t>TOTAL4660</t>
  </si>
  <si>
    <t>TOTAL4661</t>
  </si>
  <si>
    <t>TOTAL4662</t>
  </si>
  <si>
    <t>TOTAL4663</t>
  </si>
  <si>
    <t>TOTAL4664</t>
  </si>
  <si>
    <t>TOTAL4665</t>
  </si>
  <si>
    <t>TOTAL4666</t>
  </si>
  <si>
    <t>TOTAL4667</t>
  </si>
  <si>
    <t>TOTAL4668</t>
  </si>
  <si>
    <t>TOTAL4669</t>
  </si>
  <si>
    <t>TOTAL4670</t>
  </si>
  <si>
    <t>TOTAL4671</t>
  </si>
  <si>
    <t>TOTAL4672</t>
  </si>
  <si>
    <t>TOTAL4673</t>
  </si>
  <si>
    <t>TOTAL4674</t>
  </si>
  <si>
    <t>TOTAL4675</t>
  </si>
  <si>
    <t>TOTAL4676</t>
  </si>
  <si>
    <t>TOTAL4677</t>
  </si>
  <si>
    <t>TOTAL4678</t>
  </si>
  <si>
    <t>TOTAL4679</t>
  </si>
  <si>
    <t>TOTAL4680</t>
  </si>
  <si>
    <t>TOTAL4681</t>
  </si>
  <si>
    <t>TOTAL4682</t>
  </si>
  <si>
    <t>TOTAL4683</t>
  </si>
  <si>
    <t>TOTAL4684</t>
  </si>
  <si>
    <t>TOTAL4685</t>
  </si>
  <si>
    <t>TOTAL4686</t>
  </si>
  <si>
    <t>TOTAL4687</t>
  </si>
  <si>
    <t>TOTAL4688</t>
  </si>
  <si>
    <t>TOTAL4689</t>
  </si>
  <si>
    <t>TOTAL4690</t>
  </si>
  <si>
    <t>TOTAL4691</t>
  </si>
  <si>
    <t>TOTAL4692</t>
  </si>
  <si>
    <t>TOTAL4693</t>
  </si>
  <si>
    <t>TOTAL4694</t>
  </si>
  <si>
    <t>TOTAL4695</t>
  </si>
  <si>
    <t>TOTAL4696</t>
  </si>
  <si>
    <t>TOTAL4697</t>
  </si>
  <si>
    <t>TOTAL4698</t>
  </si>
  <si>
    <t>TOTAL4699</t>
  </si>
  <si>
    <t>TOTAL4700</t>
  </si>
  <si>
    <t>TOTAL4701</t>
  </si>
  <si>
    <t>TOTAL4702</t>
  </si>
  <si>
    <t>TOTAL4703</t>
  </si>
  <si>
    <t>TOTAL4704</t>
  </si>
  <si>
    <t>TOTAL4705</t>
  </si>
  <si>
    <t>TOTAL4706</t>
  </si>
  <si>
    <t>TOTAL4707</t>
  </si>
  <si>
    <t>TOTAL4708</t>
  </si>
  <si>
    <t>TOTAL4709</t>
  </si>
  <si>
    <t>TOTAL4710</t>
  </si>
  <si>
    <t>TOTAL4711</t>
  </si>
  <si>
    <t>TOTAL4712</t>
  </si>
  <si>
    <t>TOTAL4713</t>
  </si>
  <si>
    <t>TOTAL4714</t>
  </si>
  <si>
    <t>TOTAL4715</t>
  </si>
  <si>
    <t>TOTAL4716</t>
  </si>
  <si>
    <t>TOTAL4717</t>
  </si>
  <si>
    <t>TOTAL4718</t>
  </si>
  <si>
    <t>TOTAL4719</t>
  </si>
  <si>
    <t>TOTAL4720</t>
  </si>
  <si>
    <t>TOTAL4721</t>
  </si>
  <si>
    <t>TOTAL4722</t>
  </si>
  <si>
    <t>TOTAL4723</t>
  </si>
  <si>
    <t>TOTAL4724</t>
  </si>
  <si>
    <t>TOTAL4725</t>
  </si>
  <si>
    <t>TOTAL4726</t>
  </si>
  <si>
    <t>TOTAL4727</t>
  </si>
  <si>
    <t>TOTAL4728</t>
  </si>
  <si>
    <t>TOTAL4729</t>
  </si>
  <si>
    <t>TOTAL4730</t>
  </si>
  <si>
    <t>TOTAL4731</t>
  </si>
  <si>
    <t>TOTAL4732</t>
  </si>
  <si>
    <t>TOTAL4733</t>
  </si>
  <si>
    <t>TOTAL4734</t>
  </si>
  <si>
    <t>TOTAL4735</t>
  </si>
  <si>
    <t>TOTAL4736</t>
  </si>
  <si>
    <t>TOTAL4737</t>
  </si>
  <si>
    <t>TOTAL4738</t>
  </si>
  <si>
    <t>TOTAL4739</t>
  </si>
  <si>
    <t>TOTAL4740</t>
  </si>
  <si>
    <t>TOTAL4741</t>
  </si>
  <si>
    <t>TOTAL4742</t>
  </si>
  <si>
    <t>TOTAL4743</t>
  </si>
  <si>
    <t>TOTAL4744</t>
  </si>
  <si>
    <t>TOTAL4745</t>
  </si>
  <si>
    <t>TOTAL4746</t>
  </si>
  <si>
    <t>TOTAL4747</t>
  </si>
  <si>
    <t>TOTAL4748</t>
  </si>
  <si>
    <t>TOTAL4749</t>
  </si>
  <si>
    <t>TOTAL4750</t>
  </si>
  <si>
    <t>TOTAL4751</t>
  </si>
  <si>
    <t>TOTAL4752</t>
  </si>
  <si>
    <t>TOTAL4753</t>
  </si>
  <si>
    <t>TOTAL4754</t>
  </si>
  <si>
    <t>TOTAL4755</t>
  </si>
  <si>
    <t>TOTAL4756</t>
  </si>
  <si>
    <t>TOTAL4757</t>
  </si>
  <si>
    <t>TOTAL4758</t>
  </si>
  <si>
    <t>TOTAL4759</t>
  </si>
  <si>
    <t>TOTAL4760</t>
  </si>
  <si>
    <t>TOTAL4761</t>
  </si>
  <si>
    <t>TOTAL4762</t>
  </si>
  <si>
    <t>TOTAL4763</t>
  </si>
  <si>
    <t>TOTAL4764</t>
  </si>
  <si>
    <t>TOTAL4765</t>
  </si>
  <si>
    <t>TOTAL4766</t>
  </si>
  <si>
    <t>TOTAL4767</t>
  </si>
  <si>
    <t>TOTAL4768</t>
  </si>
  <si>
    <t>TOTAL4769</t>
  </si>
  <si>
    <t>TOTAL4770</t>
  </si>
  <si>
    <t>TOTAL4771</t>
  </si>
  <si>
    <t>TOTAL4772</t>
  </si>
  <si>
    <t>TOTAL4773</t>
  </si>
  <si>
    <t>TOTAL4774</t>
  </si>
  <si>
    <t>TOTAL4775</t>
  </si>
  <si>
    <t>TOTAL4776</t>
  </si>
  <si>
    <t>TOTAL4777</t>
  </si>
  <si>
    <t>TOTAL4778</t>
  </si>
  <si>
    <t>TOTAL4779</t>
  </si>
  <si>
    <t>TOTAL4780</t>
  </si>
  <si>
    <t>TOTAL4781</t>
  </si>
  <si>
    <t>TOTAL4782</t>
  </si>
  <si>
    <t>TOTAL4783</t>
  </si>
  <si>
    <t>TOTAL4784</t>
  </si>
  <si>
    <t>TOTAL4785</t>
  </si>
  <si>
    <t>TOTAL4786</t>
  </si>
  <si>
    <t>TOTAL4787</t>
  </si>
  <si>
    <t>TOTAL4788</t>
  </si>
  <si>
    <t>TOTAL4789</t>
  </si>
  <si>
    <t>TOTAL4790</t>
  </si>
  <si>
    <t>TOTAL4791</t>
  </si>
  <si>
    <t>TOTAL4792</t>
  </si>
  <si>
    <t>TOTAL4793</t>
  </si>
  <si>
    <t>TOTAL4794</t>
  </si>
  <si>
    <t>TOTAL4795</t>
  </si>
  <si>
    <t>TOTAL4796</t>
  </si>
  <si>
    <t>TOTAL4797</t>
  </si>
  <si>
    <t>TOTAL4798</t>
  </si>
  <si>
    <t>TOTAL4799</t>
  </si>
  <si>
    <t>TOTAL4800</t>
  </si>
  <si>
    <t>TOTAL4801</t>
  </si>
  <si>
    <t>TOTAL4802</t>
  </si>
  <si>
    <t>TOTAL4803</t>
  </si>
  <si>
    <t>TOTAL4804</t>
  </si>
  <si>
    <t>TOTAL4805</t>
  </si>
  <si>
    <t>TOTAL4806</t>
  </si>
  <si>
    <t>TOTAL4807</t>
  </si>
  <si>
    <t>TOTAL4808</t>
  </si>
  <si>
    <t>TOTAL4809</t>
  </si>
  <si>
    <t>TOTAL4810</t>
  </si>
  <si>
    <t>TOTAL4811</t>
  </si>
  <si>
    <t>TOTAL4812</t>
  </si>
  <si>
    <t>TOTAL4813</t>
  </si>
  <si>
    <t>TOTAL4814</t>
  </si>
  <si>
    <t>TOTAL4815</t>
  </si>
  <si>
    <t>TOTAL4816</t>
  </si>
  <si>
    <t>TOTAL4817</t>
  </si>
  <si>
    <t>TOTAL4818</t>
  </si>
  <si>
    <t>TOTAL4819</t>
  </si>
  <si>
    <t>TOTAL4820</t>
  </si>
  <si>
    <t>TOTAL4821</t>
  </si>
  <si>
    <t>TOTAL4822</t>
  </si>
  <si>
    <t>TOTAL4823</t>
  </si>
  <si>
    <t>TOTAL4824</t>
  </si>
  <si>
    <t>TOTAL4825</t>
  </si>
  <si>
    <t>TOTAL4826</t>
  </si>
  <si>
    <t>TOTAL4827</t>
  </si>
  <si>
    <t>TOTAL4828</t>
  </si>
  <si>
    <t>TOTAL4829</t>
  </si>
  <si>
    <t>TOTAL4830</t>
  </si>
  <si>
    <t>TOTAL4831</t>
  </si>
  <si>
    <t>TOTAL4832</t>
  </si>
  <si>
    <t>TOTAL4833</t>
  </si>
  <si>
    <t>TOTAL4834</t>
  </si>
  <si>
    <t>TOTAL4835</t>
  </si>
  <si>
    <t>TOTAL4836</t>
  </si>
  <si>
    <t>TOTAL4837</t>
  </si>
  <si>
    <t>TOTAL4838</t>
  </si>
  <si>
    <t>TOTAL4839</t>
  </si>
  <si>
    <t>TOTAL4840</t>
  </si>
  <si>
    <t>TOTAL4841</t>
  </si>
  <si>
    <t>TOTAL4842</t>
  </si>
  <si>
    <t>TOTAL4843</t>
  </si>
  <si>
    <t>TOTAL4844</t>
  </si>
  <si>
    <t>TOTAL4845</t>
  </si>
  <si>
    <t>TOTAL4846</t>
  </si>
  <si>
    <t>TOTAL4847</t>
  </si>
  <si>
    <t>TOTAL4848</t>
  </si>
  <si>
    <t>TOTAL4849</t>
  </si>
  <si>
    <t>TOTAL4850</t>
  </si>
  <si>
    <t>TOTAL4851</t>
  </si>
  <si>
    <t>TOTAL4852</t>
  </si>
  <si>
    <t>TOTAL4853</t>
  </si>
  <si>
    <t>TOTAL4854</t>
  </si>
  <si>
    <t>TOTAL4855</t>
  </si>
  <si>
    <t>TOTAL4856</t>
  </si>
  <si>
    <t>TOTAL4857</t>
  </si>
  <si>
    <t>TOTAL4858</t>
  </si>
  <si>
    <t>TOTAL4859</t>
  </si>
  <si>
    <t>TOTAL4860</t>
  </si>
  <si>
    <t>TOTAL4861</t>
  </si>
  <si>
    <t>TOTAL4862</t>
  </si>
  <si>
    <t>TOTAL4863</t>
  </si>
  <si>
    <t>TOTAL4864</t>
  </si>
  <si>
    <t>TOTAL4865</t>
  </si>
  <si>
    <t>TOTAL4866</t>
  </si>
  <si>
    <t>TOTAL4867</t>
  </si>
  <si>
    <t>TOTAL4868</t>
  </si>
  <si>
    <t>TOTAL4869</t>
  </si>
  <si>
    <t>TOTAL4870</t>
  </si>
  <si>
    <t>TOTAL4871</t>
  </si>
  <si>
    <t>TOTAL4872</t>
  </si>
  <si>
    <t>TOTAL4873</t>
  </si>
  <si>
    <t>TOTAL4874</t>
  </si>
  <si>
    <t>TOTAL4875</t>
  </si>
  <si>
    <t>TOTAL4876</t>
  </si>
  <si>
    <t>TOTAL4877</t>
  </si>
  <si>
    <t>TOTAL4878</t>
  </si>
  <si>
    <t>TOTAL4879</t>
  </si>
  <si>
    <t>TOTAL4880</t>
  </si>
  <si>
    <t>TOTAL4881</t>
  </si>
  <si>
    <t>TOTAL4882</t>
  </si>
  <si>
    <t>TOTAL4883</t>
  </si>
  <si>
    <t>TOTAL4884</t>
  </si>
  <si>
    <t>TOTAL4885</t>
  </si>
  <si>
    <t>TOTAL4886</t>
  </si>
  <si>
    <t>TOTAL4887</t>
  </si>
  <si>
    <t>TOTAL4888</t>
  </si>
  <si>
    <t>TOTAL4889</t>
  </si>
  <si>
    <t>TOTAL4890</t>
  </si>
  <si>
    <t>TOTAL4891</t>
  </si>
  <si>
    <t>TOTAL4892</t>
  </si>
  <si>
    <t>TOTAL4893</t>
  </si>
  <si>
    <t>TOTAL4894</t>
  </si>
  <si>
    <t>TOTAL4895</t>
  </si>
  <si>
    <t>TOTAL4896</t>
  </si>
  <si>
    <t>TOTAL4897</t>
  </si>
  <si>
    <t>TOTAL4898</t>
  </si>
  <si>
    <t>TOTAL4899</t>
  </si>
  <si>
    <t>TOTAL4900</t>
  </si>
  <si>
    <t>TOTAL4901</t>
  </si>
  <si>
    <t>TOTAL4902</t>
  </si>
  <si>
    <t>TOTAL4903</t>
  </si>
  <si>
    <t>TOTAL4904</t>
  </si>
  <si>
    <t>TOTAL4905</t>
  </si>
  <si>
    <t>TOTAL4906</t>
  </si>
  <si>
    <t>TOTAL4907</t>
  </si>
  <si>
    <t>TOTAL4908</t>
  </si>
  <si>
    <t>TOTAL4909</t>
  </si>
  <si>
    <t>TOTAL4910</t>
  </si>
  <si>
    <t>TOTAL4911</t>
  </si>
  <si>
    <t>TOTAL4912</t>
  </si>
  <si>
    <t>TOTAL4913</t>
  </si>
  <si>
    <t>TOTAL4914</t>
  </si>
  <si>
    <t>TOTAL4915</t>
  </si>
  <si>
    <t>TOTAL4916</t>
  </si>
  <si>
    <t>TOTAL4917</t>
  </si>
  <si>
    <t>TOTAL4918</t>
  </si>
  <si>
    <t>TOTAL4919</t>
  </si>
  <si>
    <t>TOTAL4920</t>
  </si>
  <si>
    <t>TOTAL4921</t>
  </si>
  <si>
    <t>TOTAL4922</t>
  </si>
  <si>
    <t>TOTAL4923</t>
  </si>
  <si>
    <t>TOTAL4924</t>
  </si>
  <si>
    <t>TOTAL4925</t>
  </si>
  <si>
    <t>TOTAL4926</t>
  </si>
  <si>
    <t>TOTAL4927</t>
  </si>
  <si>
    <t>TOTAL4928</t>
  </si>
  <si>
    <t>TOTAL4929</t>
  </si>
  <si>
    <t>TOTAL4930</t>
  </si>
  <si>
    <t>TOTAL4931</t>
  </si>
  <si>
    <t>TOTAL4932</t>
  </si>
  <si>
    <t>TOTAL4933</t>
  </si>
  <si>
    <t>TOTAL4934</t>
  </si>
  <si>
    <t>TOTAL4935</t>
  </si>
  <si>
    <t>TOTAL4936</t>
  </si>
  <si>
    <t>TOTAL4937</t>
  </si>
  <si>
    <t>TOTAL4938</t>
  </si>
  <si>
    <t>TOTAL4939</t>
  </si>
  <si>
    <t>TOTAL4940</t>
  </si>
  <si>
    <t>TOTAL4941</t>
  </si>
  <si>
    <t>TOTAL4942</t>
  </si>
  <si>
    <t>TOTAL4943</t>
  </si>
  <si>
    <t>TOTAL4944</t>
  </si>
  <si>
    <t>TOTAL4945</t>
  </si>
  <si>
    <t>TOTAL4946</t>
  </si>
  <si>
    <t>TOTAL4947</t>
  </si>
  <si>
    <t>TOTAL4948</t>
  </si>
  <si>
    <t>TOTAL4949</t>
  </si>
  <si>
    <t>TOTAL4950</t>
  </si>
  <si>
    <t>TOTAL4951</t>
  </si>
  <si>
    <t>TOTAL4952</t>
  </si>
  <si>
    <t>TOTAL4953</t>
  </si>
  <si>
    <t>TOTAL4954</t>
  </si>
  <si>
    <t>TOTAL4955</t>
  </si>
  <si>
    <t>TOTAL4956</t>
  </si>
  <si>
    <t>TOTAL4957</t>
  </si>
  <si>
    <t>TOTAL4958</t>
  </si>
  <si>
    <t>TOTAL4959</t>
  </si>
  <si>
    <t>TOTAL4960</t>
  </si>
  <si>
    <t>TOTAL4961</t>
  </si>
  <si>
    <t>TOTAL4962</t>
  </si>
  <si>
    <t>TOTAL4963</t>
  </si>
  <si>
    <t>TOTAL4964</t>
  </si>
  <si>
    <t>TOTAL4965</t>
  </si>
  <si>
    <t>TOTAL4966</t>
  </si>
  <si>
    <t>TOTAL4967</t>
  </si>
  <si>
    <t>TOTAL4968</t>
  </si>
  <si>
    <t>TOTAL4969</t>
  </si>
  <si>
    <t>TOTAL4970</t>
  </si>
  <si>
    <t>TOTAL4971</t>
  </si>
  <si>
    <t>TOTAL4972</t>
  </si>
  <si>
    <t>TOTAL4973</t>
  </si>
  <si>
    <t>TOTAL4974</t>
  </si>
  <si>
    <t>TOTAL4975</t>
  </si>
  <si>
    <t>TOTAL4976</t>
  </si>
  <si>
    <t>TOTAL4977</t>
  </si>
  <si>
    <t>TOTAL4978</t>
  </si>
  <si>
    <t>TOTAL4979</t>
  </si>
  <si>
    <t>TOTAL4980</t>
  </si>
  <si>
    <t>TOTAL4981</t>
  </si>
  <si>
    <t>TOTAL4982</t>
  </si>
  <si>
    <t>TOTAL4983</t>
  </si>
  <si>
    <t>TOTAL4984</t>
  </si>
  <si>
    <t>TOTAL4985</t>
  </si>
  <si>
    <t>TOTAL4986</t>
  </si>
  <si>
    <t>TOTAL4987</t>
  </si>
  <si>
    <t>TOTAL4988</t>
  </si>
  <si>
    <t>TOTAL4989</t>
  </si>
  <si>
    <t>TOTAL4990</t>
  </si>
  <si>
    <t>TOTAL4991</t>
  </si>
  <si>
    <t>TOTAL4992</t>
  </si>
  <si>
    <t>TOTAL4993</t>
  </si>
  <si>
    <t>TOTAL4994</t>
  </si>
  <si>
    <t>TOTAL4995</t>
  </si>
  <si>
    <t>TOTAL4996</t>
  </si>
  <si>
    <t>TOTAL4997</t>
  </si>
  <si>
    <t>TOTAL4998</t>
  </si>
  <si>
    <t>TOTAL4999</t>
  </si>
  <si>
    <t>TOTAL5000</t>
  </si>
  <si>
    <t>TOTAL5001</t>
  </si>
  <si>
    <t>TOTAL5002</t>
  </si>
  <si>
    <t>TOTAL5003</t>
  </si>
  <si>
    <t>TOTAL5004</t>
  </si>
  <si>
    <t>TOTAL5005</t>
  </si>
  <si>
    <t>TOTAL5006</t>
  </si>
  <si>
    <t>TOTAL5007</t>
  </si>
  <si>
    <t>TOTAL5008</t>
  </si>
  <si>
    <t>TOTAL5009</t>
  </si>
  <si>
    <t>TOTAL5010</t>
  </si>
  <si>
    <t>TOTAL5011</t>
  </si>
  <si>
    <t>TOTAL5012</t>
  </si>
  <si>
    <t>TOTAL5013</t>
  </si>
  <si>
    <t>TOTAL5014</t>
  </si>
  <si>
    <t>TOTAL5015</t>
  </si>
  <si>
    <t>TOTAL5016</t>
  </si>
  <si>
    <t>TOTAL5017</t>
  </si>
  <si>
    <t>TOTAL5018</t>
  </si>
  <si>
    <t>TOTAL5019</t>
  </si>
  <si>
    <t>TOTAL5020</t>
  </si>
  <si>
    <t>TOTAL5021</t>
  </si>
  <si>
    <t>TOTAL5022</t>
  </si>
  <si>
    <t>TOTAL5023</t>
  </si>
  <si>
    <t>TOTAL5024</t>
  </si>
  <si>
    <t>TOTAL5025</t>
  </si>
  <si>
    <t>TOTAL5026</t>
  </si>
  <si>
    <t>TOTAL5027</t>
  </si>
  <si>
    <t>TOTAL5028</t>
  </si>
  <si>
    <t>TOTAL5029</t>
  </si>
  <si>
    <t>TOTAL5030</t>
  </si>
  <si>
    <t>TOTAL5031</t>
  </si>
  <si>
    <t>TOTAL5032</t>
  </si>
  <si>
    <t>TOTAL5033</t>
  </si>
  <si>
    <t>TOTAL5034</t>
  </si>
  <si>
    <t>TOTAL5035</t>
  </si>
  <si>
    <t>TOTAL5036</t>
  </si>
  <si>
    <t>TOTAL5037</t>
  </si>
  <si>
    <t>TOTAL5038</t>
  </si>
  <si>
    <t>TOTAL5039</t>
  </si>
  <si>
    <t>TOTAL5040</t>
  </si>
  <si>
    <t>TOTAL5041</t>
  </si>
  <si>
    <t>TOTAL5042</t>
  </si>
  <si>
    <t>TOTAL5043</t>
  </si>
  <si>
    <t>TOTAL5044</t>
  </si>
  <si>
    <t>TOTAL5045</t>
  </si>
  <si>
    <t>TOTAL5046</t>
  </si>
  <si>
    <t>TOTAL5047</t>
  </si>
  <si>
    <t>TOTAL5048</t>
  </si>
  <si>
    <t>TOTAL5049</t>
  </si>
  <si>
    <t>TOTAL5050</t>
  </si>
  <si>
    <t>TOTAL5051</t>
  </si>
  <si>
    <t>TOTAL5052</t>
  </si>
  <si>
    <t>TOTAL5053</t>
  </si>
  <si>
    <t>TOTAL5054</t>
  </si>
  <si>
    <t>TOTAL5055</t>
  </si>
  <si>
    <t>TOTAL5056</t>
  </si>
  <si>
    <t>TOTAL5057</t>
  </si>
  <si>
    <t>TOTAL5058</t>
  </si>
  <si>
    <t>TOTAL5059</t>
  </si>
  <si>
    <t>TOTAL5060</t>
  </si>
  <si>
    <t>TOTAL5061</t>
  </si>
  <si>
    <t>TOTAL5062</t>
  </si>
  <si>
    <t>TOTAL5063</t>
  </si>
  <si>
    <t>TOTAL5064</t>
  </si>
  <si>
    <t>TOTAL5065</t>
  </si>
  <si>
    <t>TOTAL5066</t>
  </si>
  <si>
    <t>TOTAL5067</t>
  </si>
  <si>
    <t>TOTAL5068</t>
  </si>
  <si>
    <t>TOTAL5069</t>
  </si>
  <si>
    <t>TOTAL5070</t>
  </si>
  <si>
    <t>TOTAL5071</t>
  </si>
  <si>
    <t>TOTAL5072</t>
  </si>
  <si>
    <t>TOTAL5073</t>
  </si>
  <si>
    <t>TOTAL5074</t>
  </si>
  <si>
    <t>TOTAL5075</t>
  </si>
  <si>
    <t>TOTAL5076</t>
  </si>
  <si>
    <t>TOTAL5077</t>
  </si>
  <si>
    <t>TOTAL5078</t>
  </si>
  <si>
    <t>TOTAL5079</t>
  </si>
  <si>
    <t>TOTAL5080</t>
  </si>
  <si>
    <t>TOTAL5081</t>
  </si>
  <si>
    <t>TOTAL5082</t>
  </si>
  <si>
    <t>TOTAL5083</t>
  </si>
  <si>
    <t>TOTAL5084</t>
  </si>
  <si>
    <t>TOTAL5085</t>
  </si>
  <si>
    <t>TOTAL5086</t>
  </si>
  <si>
    <t>TOTAL5087</t>
  </si>
  <si>
    <t>TOTAL5088</t>
  </si>
  <si>
    <t>TOTAL5089</t>
  </si>
  <si>
    <t>TOTAL5090</t>
  </si>
  <si>
    <t>TOTAL5091</t>
  </si>
  <si>
    <t>TOTAL5092</t>
  </si>
  <si>
    <t>TOTAL5093</t>
  </si>
  <si>
    <t>TOTAL5094</t>
  </si>
  <si>
    <t>TOTAL5095</t>
  </si>
  <si>
    <t>TOTAL5096</t>
  </si>
  <si>
    <t>TOTAL5097</t>
  </si>
  <si>
    <t>TOTAL5098</t>
  </si>
  <si>
    <t>TOTAL5099</t>
  </si>
  <si>
    <t>TOTAL5100</t>
  </si>
  <si>
    <t>TOTAL5101</t>
  </si>
  <si>
    <t>TOTAL5102</t>
  </si>
  <si>
    <t>TOTAL5103</t>
  </si>
  <si>
    <t>TOTAL5104</t>
  </si>
  <si>
    <t>TOTAL5105</t>
  </si>
  <si>
    <t>TOTAL5106</t>
  </si>
  <si>
    <t>TOTAL5107</t>
  </si>
  <si>
    <t>TOTAL5108</t>
  </si>
  <si>
    <t>TOTAL5109</t>
  </si>
  <si>
    <t>TOTAL5110</t>
  </si>
  <si>
    <t>TOTAL5111</t>
  </si>
  <si>
    <t>TOTAL5112</t>
  </si>
  <si>
    <t>TOTAL5113</t>
  </si>
  <si>
    <t>TOTAL5114</t>
  </si>
  <si>
    <t>TOTAL5115</t>
  </si>
  <si>
    <t>TOTAL5116</t>
  </si>
  <si>
    <t>TOTAL5117</t>
  </si>
  <si>
    <t>TOTAL5118</t>
  </si>
  <si>
    <t>TOTAL5119</t>
  </si>
  <si>
    <t>TOTAL5120</t>
  </si>
  <si>
    <t>TOTAL5121</t>
  </si>
  <si>
    <t>TOTAL5122</t>
  </si>
  <si>
    <t>TOTAL5123</t>
  </si>
  <si>
    <t>TOTAL5124</t>
  </si>
  <si>
    <t>TOTAL5125</t>
  </si>
  <si>
    <t>TOTAL5126</t>
  </si>
  <si>
    <t>TOTAL5127</t>
  </si>
  <si>
    <t>TOTAL5128</t>
  </si>
  <si>
    <t>TOTAL5129</t>
  </si>
  <si>
    <t>TOTAL5130</t>
  </si>
  <si>
    <t>TOTAL5131</t>
  </si>
  <si>
    <t>TOTAL5132</t>
  </si>
  <si>
    <t>TOTAL5133</t>
  </si>
  <si>
    <t>TOTAL5134</t>
  </si>
  <si>
    <t>TOTAL5135</t>
  </si>
  <si>
    <t>TOTAL5136</t>
  </si>
  <si>
    <t>TOTAL5137</t>
  </si>
  <si>
    <t>TOTAL5138</t>
  </si>
  <si>
    <t>TOTAL5139</t>
  </si>
  <si>
    <t>TOTAL5140</t>
  </si>
  <si>
    <t>TOTAL5141</t>
  </si>
  <si>
    <t>TOTAL5142</t>
  </si>
  <si>
    <t>TOTAL5143</t>
  </si>
  <si>
    <t>TOTAL5144</t>
  </si>
  <si>
    <t>TOTAL5145</t>
  </si>
  <si>
    <t>TOTAL5146</t>
  </si>
  <si>
    <t>TOTAL5147</t>
  </si>
  <si>
    <t>TOTAL5148</t>
  </si>
  <si>
    <t>TOTAL5149</t>
  </si>
  <si>
    <t>TOTAL5150</t>
  </si>
  <si>
    <t>TOTAL5151</t>
  </si>
  <si>
    <t>TOTAL5152</t>
  </si>
  <si>
    <t>TOTAL5153</t>
  </si>
  <si>
    <t>TOTAL5154</t>
  </si>
  <si>
    <t>TOTAL5155</t>
  </si>
  <si>
    <t>TOTAL5156</t>
  </si>
  <si>
    <t>TOTAL5157</t>
  </si>
  <si>
    <t>TOTAL5158</t>
  </si>
  <si>
    <t>TOTAL5159</t>
  </si>
  <si>
    <t>TOTAL5160</t>
  </si>
  <si>
    <t>TOTAL5161</t>
  </si>
  <si>
    <t>TOTAL5162</t>
  </si>
  <si>
    <t>TOTAL5163</t>
  </si>
  <si>
    <t>TOTAL5164</t>
  </si>
  <si>
    <t>TOTAL5165</t>
  </si>
  <si>
    <t>TOTAL5166</t>
  </si>
  <si>
    <t>TOTAL5167</t>
  </si>
  <si>
    <t>TOTAL5168</t>
  </si>
  <si>
    <t>TOTAL5169</t>
  </si>
  <si>
    <t>TOTAL5170</t>
  </si>
  <si>
    <t>TOTAL5171</t>
  </si>
  <si>
    <t>TOTAL5172</t>
  </si>
  <si>
    <t>TOTAL5173</t>
  </si>
  <si>
    <t>TOTAL5174</t>
  </si>
  <si>
    <t>TOTAL5175</t>
  </si>
  <si>
    <t>TOTAL5176</t>
  </si>
  <si>
    <t>TOTAL5177</t>
  </si>
  <si>
    <t>TOTAL5178</t>
  </si>
  <si>
    <t>TOTAL5179</t>
  </si>
  <si>
    <t>TOTAL5180</t>
  </si>
  <si>
    <t>TOTAL5181</t>
  </si>
  <si>
    <t>TOTAL5182</t>
  </si>
  <si>
    <t>TOTAL5183</t>
  </si>
  <si>
    <t>TOTAL5184</t>
  </si>
  <si>
    <t>TOTAL5185</t>
  </si>
  <si>
    <t>TOTAL5186</t>
  </si>
  <si>
    <t>TOTAL5187</t>
  </si>
  <si>
    <t>TOTAL5188</t>
  </si>
  <si>
    <t>TOTAL5189</t>
  </si>
  <si>
    <t>TOTAL5190</t>
  </si>
  <si>
    <t>TOTAL5191</t>
  </si>
  <si>
    <t>TOTAL5192</t>
  </si>
  <si>
    <t>TOTAL5193</t>
  </si>
  <si>
    <t>TOTAL5194</t>
  </si>
  <si>
    <t>TOTAL5195</t>
  </si>
  <si>
    <t>TOTAL5196</t>
  </si>
  <si>
    <t>TOTAL5197</t>
  </si>
  <si>
    <t>TOTAL5198</t>
  </si>
  <si>
    <t>TOTAL5199</t>
  </si>
  <si>
    <t>TOTAL5200</t>
  </si>
  <si>
    <t>TOTAL5201</t>
  </si>
  <si>
    <t>TOTAL5202</t>
  </si>
  <si>
    <t>TOTAL5203</t>
  </si>
  <si>
    <t>TOTAL5204</t>
  </si>
  <si>
    <t>TOTAL5205</t>
  </si>
  <si>
    <t>TOTAL5206</t>
  </si>
  <si>
    <t>TOTAL5207</t>
  </si>
  <si>
    <t>TOTAL5208</t>
  </si>
  <si>
    <t>TOTAL5209</t>
  </si>
  <si>
    <t>TOTAL5210</t>
  </si>
  <si>
    <t>TOTAL5211</t>
  </si>
  <si>
    <t>TOTAL5212</t>
  </si>
  <si>
    <t>TOTAL5213</t>
  </si>
  <si>
    <t>TOTAL5214</t>
  </si>
  <si>
    <t>TOTAL5215</t>
  </si>
  <si>
    <t>TOTAL5216</t>
  </si>
  <si>
    <t>TOTAL5217</t>
  </si>
  <si>
    <t>TOTAL5218</t>
  </si>
  <si>
    <t>TOTAL5219</t>
  </si>
  <si>
    <t>TOTAL5220</t>
  </si>
  <si>
    <t>TOTAL5221</t>
  </si>
  <si>
    <t>TOTAL5222</t>
  </si>
  <si>
    <t>TOTAL5223</t>
  </si>
  <si>
    <t>TOTAL5224</t>
  </si>
  <si>
    <t>TOTAL5225</t>
  </si>
  <si>
    <t>TOTAL5226</t>
  </si>
  <si>
    <t>TOTAL5227</t>
  </si>
  <si>
    <t>TOTAL5228</t>
  </si>
  <si>
    <t>TOTAL5229</t>
  </si>
  <si>
    <t>TOTAL5230</t>
  </si>
  <si>
    <t>TOTAL5231</t>
  </si>
  <si>
    <t>TOTAL5232</t>
  </si>
  <si>
    <t>TOTAL5233</t>
  </si>
  <si>
    <t>TOTAL5234</t>
  </si>
  <si>
    <t>TOTAL5235</t>
  </si>
  <si>
    <t>TOTAL5236</t>
  </si>
  <si>
    <t>TOTAL5237</t>
  </si>
  <si>
    <t>TOTAL5238</t>
  </si>
  <si>
    <t>TOTAL5239</t>
  </si>
  <si>
    <t>TOTAL5240</t>
  </si>
  <si>
    <t>TOTAL5241</t>
  </si>
  <si>
    <t>TOTAL5242</t>
  </si>
  <si>
    <t>TOTAL5243</t>
  </si>
  <si>
    <t>TOTAL5244</t>
  </si>
  <si>
    <t>TOTAL5245</t>
  </si>
  <si>
    <t>TOTAL5246</t>
  </si>
  <si>
    <t>TOTAL5247</t>
  </si>
  <si>
    <t>TOTAL5248</t>
  </si>
  <si>
    <t>TOTAL5249</t>
  </si>
  <si>
    <t>TOTAL5250</t>
  </si>
  <si>
    <t>TOTAL5251</t>
  </si>
  <si>
    <t>TOTAL5252</t>
  </si>
  <si>
    <t>TOTAL5253</t>
  </si>
  <si>
    <t>TOTAL5254</t>
  </si>
  <si>
    <t>TOTAL5255</t>
  </si>
  <si>
    <t>TOTAL5256</t>
  </si>
  <si>
    <t>TOTAL5257</t>
  </si>
  <si>
    <t>TOTAL5258</t>
  </si>
  <si>
    <t>TOTAL5259</t>
  </si>
  <si>
    <t>TOTAL5260</t>
  </si>
  <si>
    <t>TOTAL5261</t>
  </si>
  <si>
    <t>TOTAL5262</t>
  </si>
  <si>
    <t>TOTAL5263</t>
  </si>
  <si>
    <t>TOTAL5264</t>
  </si>
  <si>
    <t>TOTAL5265</t>
  </si>
  <si>
    <t>TOTAL5266</t>
  </si>
  <si>
    <t>TOTAL5267</t>
  </si>
  <si>
    <t>TOTAL5268</t>
  </si>
  <si>
    <t>TOTAL5269</t>
  </si>
  <si>
    <t>TOTAL5270</t>
  </si>
  <si>
    <t>TOTAL5271</t>
  </si>
  <si>
    <t>TOTAL5272</t>
  </si>
  <si>
    <t>TOTAL5273</t>
  </si>
  <si>
    <t>TOTAL5274</t>
  </si>
  <si>
    <t>TOTAL5275</t>
  </si>
  <si>
    <t>TOTAL5276</t>
  </si>
  <si>
    <t>TOTAL5277</t>
  </si>
  <si>
    <t>TOTAL5278</t>
  </si>
  <si>
    <t>TOTAL5279</t>
  </si>
  <si>
    <t>TOTAL5280</t>
  </si>
  <si>
    <t>TOTAL5281</t>
  </si>
  <si>
    <t>TOTAL5282</t>
  </si>
  <si>
    <t>TOTAL5283</t>
  </si>
  <si>
    <t>TOTAL5284</t>
  </si>
  <si>
    <t>TOTAL5285</t>
  </si>
  <si>
    <t>TOTAL5286</t>
  </si>
  <si>
    <t>TOTAL5287</t>
  </si>
  <si>
    <t>TOTAL5288</t>
  </si>
  <si>
    <t>TOTAL5289</t>
  </si>
  <si>
    <t>TOTAL5290</t>
  </si>
  <si>
    <t>TOTAL5291</t>
  </si>
  <si>
    <t>TOTAL5292</t>
  </si>
  <si>
    <t>TOTAL5293</t>
  </si>
  <si>
    <t>TOTAL5294</t>
  </si>
  <si>
    <t>TOTAL5295</t>
  </si>
  <si>
    <t>TOTAL5296</t>
  </si>
  <si>
    <t>TOTAL5297</t>
  </si>
  <si>
    <t>TOTAL5298</t>
  </si>
  <si>
    <t>TOTAL5299</t>
  </si>
  <si>
    <t>TOTAL5300</t>
  </si>
  <si>
    <t>TOTAL5301</t>
  </si>
  <si>
    <t>TOTAL5302</t>
  </si>
  <si>
    <t>TOTAL5303</t>
  </si>
  <si>
    <t>TOTAL5304</t>
  </si>
  <si>
    <t>TOTAL5305</t>
  </si>
  <si>
    <t>TOTAL5306</t>
  </si>
  <si>
    <t>TOTAL5307</t>
  </si>
  <si>
    <t>TOTAL5308</t>
  </si>
  <si>
    <t>TOTAL5309</t>
  </si>
  <si>
    <t>TOTAL5310</t>
  </si>
  <si>
    <t>TOTAL5311</t>
  </si>
  <si>
    <t>TOTAL5312</t>
  </si>
  <si>
    <t>TOTAL5313</t>
  </si>
  <si>
    <t>TOTAL5314</t>
  </si>
  <si>
    <t>TOTAL5315</t>
  </si>
  <si>
    <t>TOTAL5316</t>
  </si>
  <si>
    <t>TOTAL5317</t>
  </si>
  <si>
    <t>TOTAL5318</t>
  </si>
  <si>
    <t>TOTAL5319</t>
  </si>
  <si>
    <t>TOTAL5320</t>
  </si>
  <si>
    <t>TOTAL5321</t>
  </si>
  <si>
    <t>TOTAL5322</t>
  </si>
  <si>
    <t>TOTAL5323</t>
  </si>
  <si>
    <t>TOTAL5324</t>
  </si>
  <si>
    <t>TOTAL5325</t>
  </si>
  <si>
    <t>TOTAL5326</t>
  </si>
  <si>
    <t>TOTAL5327</t>
  </si>
  <si>
    <t>TOTAL5328</t>
  </si>
  <si>
    <t>TOTAL5329</t>
  </si>
  <si>
    <t>TOTAL5330</t>
  </si>
  <si>
    <t>TOTAL5331</t>
  </si>
  <si>
    <t>TOTAL5332</t>
  </si>
  <si>
    <t>TOTAL5333</t>
  </si>
  <si>
    <t>TOTAL5334</t>
  </si>
  <si>
    <t>TOTAL5335</t>
  </si>
  <si>
    <t>TOTAL5336</t>
  </si>
  <si>
    <t>TOTAL5337</t>
  </si>
  <si>
    <t>TOTAL5338</t>
  </si>
  <si>
    <t>TOTAL5339</t>
  </si>
  <si>
    <t>TOTAL5340</t>
  </si>
  <si>
    <t>TOTAL5341</t>
  </si>
  <si>
    <t>TOTAL5342</t>
  </si>
  <si>
    <t>TOTAL5343</t>
  </si>
  <si>
    <t>TOTAL5344</t>
  </si>
  <si>
    <t>TOTAL5345</t>
  </si>
  <si>
    <t>TOTAL5346</t>
  </si>
  <si>
    <t>TOTAL5347</t>
  </si>
  <si>
    <t>TOTAL5348</t>
  </si>
  <si>
    <t>TOTAL5349</t>
  </si>
  <si>
    <t>TOTAL5350</t>
  </si>
  <si>
    <t>TOTAL5351</t>
  </si>
  <si>
    <t>TOTAL5352</t>
  </si>
  <si>
    <t>TOTAL5353</t>
  </si>
  <si>
    <t>TOTAL5354</t>
  </si>
  <si>
    <t>TOTAL5355</t>
  </si>
  <si>
    <t>TOTAL5356</t>
  </si>
  <si>
    <t>TOTAL5357</t>
  </si>
  <si>
    <t>TOTAL5358</t>
  </si>
  <si>
    <t>TOTAL5359</t>
  </si>
  <si>
    <t>TOTAL5360</t>
  </si>
  <si>
    <t>TOTAL5361</t>
  </si>
  <si>
    <t>TOTAL5362</t>
  </si>
  <si>
    <t>TOTAL5363</t>
  </si>
  <si>
    <t>TOTAL5364</t>
  </si>
  <si>
    <t>TOTAL5365</t>
  </si>
  <si>
    <t>TOTAL5366</t>
  </si>
  <si>
    <t>TOTAL5367</t>
  </si>
  <si>
    <t>TOTAL5368</t>
  </si>
  <si>
    <t>TOTAL5369</t>
  </si>
  <si>
    <t>TOTAL5370</t>
  </si>
  <si>
    <t>TOTAL5371</t>
  </si>
  <si>
    <t>TOTAL5372</t>
  </si>
  <si>
    <t>TOTAL5373</t>
  </si>
  <si>
    <t>TOTAL5374</t>
  </si>
  <si>
    <t>TOTAL5375</t>
  </si>
  <si>
    <t>TOTAL5376</t>
  </si>
  <si>
    <t>TOTAL5377</t>
  </si>
  <si>
    <t>TOTAL5378</t>
  </si>
  <si>
    <t>TOTAL5379</t>
  </si>
  <si>
    <t>TOTAL5380</t>
  </si>
  <si>
    <t>TOTAL5381</t>
  </si>
  <si>
    <t>TOTAL5382</t>
  </si>
  <si>
    <t>TOTAL5383</t>
  </si>
  <si>
    <t>TOTAL5384</t>
  </si>
  <si>
    <t>TOTAL5385</t>
  </si>
  <si>
    <t>TOTAL5386</t>
  </si>
  <si>
    <t>TOTAL5387</t>
  </si>
  <si>
    <t>TOTAL5388</t>
  </si>
  <si>
    <t>TOTAL5389</t>
  </si>
  <si>
    <t>TOTAL5390</t>
  </si>
  <si>
    <t>TOTAL5391</t>
  </si>
  <si>
    <t>TOTAL5392</t>
  </si>
  <si>
    <t>TOTAL5393</t>
  </si>
  <si>
    <t>TOTAL5394</t>
  </si>
  <si>
    <t>TOTAL5395</t>
  </si>
  <si>
    <t>TOTAL5396</t>
  </si>
  <si>
    <t>TOTAL5397</t>
  </si>
  <si>
    <t>TOTAL5398</t>
  </si>
  <si>
    <t>TOTAL5399</t>
  </si>
  <si>
    <t>TOTAL5400</t>
  </si>
  <si>
    <t>TOTAL5401</t>
  </si>
  <si>
    <t>TOTAL5402</t>
  </si>
  <si>
    <t>TOTAL5403</t>
  </si>
  <si>
    <t>TOTAL5404</t>
  </si>
  <si>
    <t>TOTAL5405</t>
  </si>
  <si>
    <t>TOTAL5406</t>
  </si>
  <si>
    <t>TOTAL5407</t>
  </si>
  <si>
    <t>TOTAL5408</t>
  </si>
  <si>
    <t>TOTAL5409</t>
  </si>
  <si>
    <t>TOTAL5410</t>
  </si>
  <si>
    <t>TOTAL5411</t>
  </si>
  <si>
    <t>TOTAL5412</t>
  </si>
  <si>
    <t>TOTAL5413</t>
  </si>
  <si>
    <t>TOTAL5414</t>
  </si>
  <si>
    <t>TOTAL5415</t>
  </si>
  <si>
    <t>TOTAL5416</t>
  </si>
  <si>
    <t>TOTAL5417</t>
  </si>
  <si>
    <t>TOTAL5418</t>
  </si>
  <si>
    <t>TOTAL5419</t>
  </si>
  <si>
    <t>TOTAL5420</t>
  </si>
  <si>
    <t>TOTAL5421</t>
  </si>
  <si>
    <t>TOTAL5422</t>
  </si>
  <si>
    <t>TOTAL5423</t>
  </si>
  <si>
    <t>TOTAL5424</t>
  </si>
  <si>
    <t>TOTAL5425</t>
  </si>
  <si>
    <t>TOTAL5426</t>
  </si>
  <si>
    <t>TOTAL5427</t>
  </si>
  <si>
    <t>TOTAL5428</t>
  </si>
  <si>
    <t>TOTAL5429</t>
  </si>
  <si>
    <t>TOTAL5430</t>
  </si>
  <si>
    <t>TOTAL5431</t>
  </si>
  <si>
    <t>TOTAL5432</t>
  </si>
  <si>
    <t>TOTAL5433</t>
  </si>
  <si>
    <t>TOTAL5434</t>
  </si>
  <si>
    <t>TOTAL5435</t>
  </si>
  <si>
    <t>TOTAL5436</t>
  </si>
  <si>
    <t>TOTAL5437</t>
  </si>
  <si>
    <t>TOTAL5438</t>
  </si>
  <si>
    <t>TOTAL5439</t>
  </si>
  <si>
    <t>TOTAL5440</t>
  </si>
  <si>
    <t>TOTAL5441</t>
  </si>
  <si>
    <t>TOTAL5442</t>
  </si>
  <si>
    <t>TOTAL5443</t>
  </si>
  <si>
    <t>TOTAL5444</t>
  </si>
  <si>
    <t>TOTAL5445</t>
  </si>
  <si>
    <t>TOTAL5446</t>
  </si>
  <si>
    <t>TOTAL5447</t>
  </si>
  <si>
    <t>TOTAL5448</t>
  </si>
  <si>
    <t>TOTAL5449</t>
  </si>
  <si>
    <t>TOTAL5450</t>
  </si>
  <si>
    <t>TOTAL5451</t>
  </si>
  <si>
    <t>TOTAL5452</t>
  </si>
  <si>
    <t>TOTAL5453</t>
  </si>
  <si>
    <t>TOTAL5454</t>
  </si>
  <si>
    <t>TOTAL5455</t>
  </si>
  <si>
    <t>TOTAL5456</t>
  </si>
  <si>
    <t>TOTAL5457</t>
  </si>
  <si>
    <t>TOTAL5458</t>
  </si>
  <si>
    <t>TOTAL5459</t>
  </si>
  <si>
    <t>TOTAL5460</t>
  </si>
  <si>
    <t>TOTAL5461</t>
  </si>
  <si>
    <t>TOTAL5462</t>
  </si>
  <si>
    <t>TOTAL5463</t>
  </si>
  <si>
    <t>TOTAL5464</t>
  </si>
  <si>
    <t>TOTAL5465</t>
  </si>
  <si>
    <t>TOTAL5466</t>
  </si>
  <si>
    <t>TOTAL5467</t>
  </si>
  <si>
    <t>TOTAL5468</t>
  </si>
  <si>
    <t>TOTAL5469</t>
  </si>
  <si>
    <t>TOTAL5470</t>
  </si>
  <si>
    <t>TOTAL5471</t>
  </si>
  <si>
    <t>TOTAL5472</t>
  </si>
  <si>
    <t>TOTAL5473</t>
  </si>
  <si>
    <t>TOTAL5474</t>
  </si>
  <si>
    <t>TOTAL5475</t>
  </si>
  <si>
    <t>TOTAL5476</t>
  </si>
  <si>
    <t>TOTAL5477</t>
  </si>
  <si>
    <t>TOTAL5478</t>
  </si>
  <si>
    <t>TOTAL5479</t>
  </si>
  <si>
    <t>TOTAL5480</t>
  </si>
  <si>
    <t>TOTAL5481</t>
  </si>
  <si>
    <t>TOTAL5482</t>
  </si>
  <si>
    <t>TOTAL5483</t>
  </si>
  <si>
    <t>TOTAL5484</t>
  </si>
  <si>
    <t>TOTAL5485</t>
  </si>
  <si>
    <t>TOTAL5486</t>
  </si>
  <si>
    <t>TOTAL5487</t>
  </si>
  <si>
    <t>TOTAL5488</t>
  </si>
  <si>
    <t>TOTAL5489</t>
  </si>
  <si>
    <t>TOTAL5490</t>
  </si>
  <si>
    <t>TOTAL5491</t>
  </si>
  <si>
    <t>TOTAL5492</t>
  </si>
  <si>
    <t>TOTAL5493</t>
  </si>
  <si>
    <t>TOTAL5494</t>
  </si>
  <si>
    <t>TOTAL5495</t>
  </si>
  <si>
    <t>TOTAL5496</t>
  </si>
  <si>
    <t>TOTAL5497</t>
  </si>
  <si>
    <t>TOTAL5498</t>
  </si>
  <si>
    <t>TOTAL5499</t>
  </si>
  <si>
    <t>TOTAL5500</t>
  </si>
  <si>
    <t>TOTAL5501</t>
  </si>
  <si>
    <t>TOTAL5502</t>
  </si>
  <si>
    <t>TOTAL5503</t>
  </si>
  <si>
    <t>TOTAL5504</t>
  </si>
  <si>
    <t>TOTAL5505</t>
  </si>
  <si>
    <t>TOTAL5506</t>
  </si>
  <si>
    <t>TOTAL5507</t>
  </si>
  <si>
    <t>TOTAL5508</t>
  </si>
  <si>
    <t>TOTAL5509</t>
  </si>
  <si>
    <t>TOTAL5510</t>
  </si>
  <si>
    <t>TOTAL5511</t>
  </si>
  <si>
    <t>TOTAL5512</t>
  </si>
  <si>
    <t>TOTAL5513</t>
  </si>
  <si>
    <t>TOTAL5514</t>
  </si>
  <si>
    <t>TOTAL5515</t>
  </si>
  <si>
    <t>TOTAL5516</t>
  </si>
  <si>
    <t>TOTAL5517</t>
  </si>
  <si>
    <t>TOTAL5518</t>
  </si>
  <si>
    <t>TOTAL5519</t>
  </si>
  <si>
    <t>TOTAL5520</t>
  </si>
  <si>
    <t>TOTAL5521</t>
  </si>
  <si>
    <t>TOTAL5522</t>
  </si>
  <si>
    <t>TOTAL5523</t>
  </si>
  <si>
    <t>TOTAL5524</t>
  </si>
  <si>
    <t>TOTAL5525</t>
  </si>
  <si>
    <t>TOTAL5526</t>
  </si>
  <si>
    <t>TOTAL5527</t>
  </si>
  <si>
    <t>TOTAL5528</t>
  </si>
  <si>
    <t>TOTAL5529</t>
  </si>
  <si>
    <t>TOTAL5530</t>
  </si>
  <si>
    <t>TOTAL5531</t>
  </si>
  <si>
    <t>TOTAL5532</t>
  </si>
  <si>
    <t>TOTAL5533</t>
  </si>
  <si>
    <t>TOTAL5534</t>
  </si>
  <si>
    <t>TOTAL5535</t>
  </si>
  <si>
    <t>TOTAL5536</t>
  </si>
  <si>
    <t>TOTAL5537</t>
  </si>
  <si>
    <t>TOTAL5538</t>
  </si>
  <si>
    <t>TOTAL5539</t>
  </si>
  <si>
    <t>TOTAL5540</t>
  </si>
  <si>
    <t>TOTAL5541</t>
  </si>
  <si>
    <t>TOTAL5542</t>
  </si>
  <si>
    <t>TOTAL5543</t>
  </si>
  <si>
    <t>TOTAL5544</t>
  </si>
  <si>
    <t>TOTAL5545</t>
  </si>
  <si>
    <t>TOTAL5546</t>
  </si>
  <si>
    <t>TOTAL5547</t>
  </si>
  <si>
    <t>TOTAL5548</t>
  </si>
  <si>
    <t>TOTAL5549</t>
  </si>
  <si>
    <t>TOTAL5550</t>
  </si>
  <si>
    <t>TOTAL5551</t>
  </si>
  <si>
    <t>TOTAL5552</t>
  </si>
  <si>
    <t>TOTAL5553</t>
  </si>
  <si>
    <t>TOTAL5554</t>
  </si>
  <si>
    <t>TOTAL5555</t>
  </si>
  <si>
    <t>TOTAL5556</t>
  </si>
  <si>
    <t>TOTAL5557</t>
  </si>
  <si>
    <t>TOTAL5558</t>
  </si>
  <si>
    <t>TOTAL5559</t>
  </si>
  <si>
    <t>TOTAL5560</t>
  </si>
  <si>
    <t>TOTAL5561</t>
  </si>
  <si>
    <t>TOTAL5562</t>
  </si>
  <si>
    <t>TOTAL5563</t>
  </si>
  <si>
    <t>TOTAL5564</t>
  </si>
  <si>
    <t>TOTAL5565</t>
  </si>
  <si>
    <t>TOTAL5566</t>
  </si>
  <si>
    <t>TOTAL5567</t>
  </si>
  <si>
    <t>TOTAL5568</t>
  </si>
  <si>
    <t>TOTAL5569</t>
  </si>
  <si>
    <t>TOTAL5570</t>
  </si>
  <si>
    <t>TOTAL5571</t>
  </si>
  <si>
    <t>TOTAL5572</t>
  </si>
  <si>
    <t>TOTAL5573</t>
  </si>
  <si>
    <t>TOTAL5574</t>
  </si>
  <si>
    <t>TOTAL5575</t>
  </si>
  <si>
    <t>TOTAL5576</t>
  </si>
  <si>
    <t>TOTAL5577</t>
  </si>
  <si>
    <t>TOTAL5578</t>
  </si>
  <si>
    <t>TOTAL5579</t>
  </si>
  <si>
    <t>TOTAL5580</t>
  </si>
  <si>
    <t>TOTAL5581</t>
  </si>
  <si>
    <t>TOTAL5582</t>
  </si>
  <si>
    <t>TOTAL5583</t>
  </si>
  <si>
    <t>TOTAL5584</t>
  </si>
  <si>
    <t>TOTAL5585</t>
  </si>
  <si>
    <t>TOTAL5586</t>
  </si>
  <si>
    <t>TOTAL5587</t>
  </si>
  <si>
    <t>TOTAL5588</t>
  </si>
  <si>
    <t>TOTAL5589</t>
  </si>
  <si>
    <t>TOTAL5590</t>
  </si>
  <si>
    <t>TOTAL5591</t>
  </si>
  <si>
    <t>TOTAL5592</t>
  </si>
  <si>
    <t>TOTAL5593</t>
  </si>
  <si>
    <t>TOTAL5594</t>
  </si>
  <si>
    <t>TOTAL5595</t>
  </si>
  <si>
    <t>TOTAL5596</t>
  </si>
  <si>
    <t>TOTAL5597</t>
  </si>
  <si>
    <t>TOTAL5598</t>
  </si>
  <si>
    <t>TOTAL5599</t>
  </si>
  <si>
    <t>TOTAL5600</t>
  </si>
  <si>
    <t>TOTAL5601</t>
  </si>
  <si>
    <t>TOTAL5602</t>
  </si>
  <si>
    <t>TOTAL5603</t>
  </si>
  <si>
    <t>TOTAL5604</t>
  </si>
  <si>
    <t>TOTAL5605</t>
  </si>
  <si>
    <t>TOTAL5606</t>
  </si>
  <si>
    <t>TOTAL5607</t>
  </si>
  <si>
    <t>TOTAL5608</t>
  </si>
  <si>
    <t>TOTAL5609</t>
  </si>
  <si>
    <t>TOTAL5610</t>
  </si>
  <si>
    <t>TOTAL5611</t>
  </si>
  <si>
    <t>TOTAL5612</t>
  </si>
  <si>
    <t>TOTAL5613</t>
  </si>
  <si>
    <t>TOTAL5614</t>
  </si>
  <si>
    <t>TOTAL5615</t>
  </si>
  <si>
    <t>TOTAL5616</t>
  </si>
  <si>
    <t>TOTAL5617</t>
  </si>
  <si>
    <t>TOTAL5618</t>
  </si>
  <si>
    <t>TOTAL5619</t>
  </si>
  <si>
    <t>TOTAL5620</t>
  </si>
  <si>
    <t>TOTAL5621</t>
  </si>
  <si>
    <t>TOTAL5622</t>
  </si>
  <si>
    <t>TOTAL5623</t>
  </si>
  <si>
    <t>TOTAL5624</t>
  </si>
  <si>
    <t>TOTAL5625</t>
  </si>
  <si>
    <t>TOTAL5626</t>
  </si>
  <si>
    <t>TOTAL5627</t>
  </si>
  <si>
    <t>TOTAL5628</t>
  </si>
  <si>
    <t>TOTAL5629</t>
  </si>
  <si>
    <t>TOTAL5630</t>
  </si>
  <si>
    <t>TOTAL5631</t>
  </si>
  <si>
    <t>TOTAL5632</t>
  </si>
  <si>
    <t>TOTAL5633</t>
  </si>
  <si>
    <t>TOTAL5634</t>
  </si>
  <si>
    <t>TOTAL5635</t>
  </si>
  <si>
    <t>TOTAL5636</t>
  </si>
  <si>
    <t>TOTAL5637</t>
  </si>
  <si>
    <t>TOTAL5638</t>
  </si>
  <si>
    <t>TOTAL5639</t>
  </si>
  <si>
    <t>TOTAL5640</t>
  </si>
  <si>
    <t>TOTAL5641</t>
  </si>
  <si>
    <t>TOTAL5642</t>
  </si>
  <si>
    <t>TOTAL5643</t>
  </si>
  <si>
    <t>TOTAL5644</t>
  </si>
  <si>
    <t>TOTAL5645</t>
  </si>
  <si>
    <t>TOTAL5646</t>
  </si>
  <si>
    <t>TOTAL5647</t>
  </si>
  <si>
    <t>TOTAL5648</t>
  </si>
  <si>
    <t>TOTAL5649</t>
  </si>
  <si>
    <t>TOTAL5650</t>
  </si>
  <si>
    <t>TOTAL5651</t>
  </si>
  <si>
    <t>TOTAL5652</t>
  </si>
  <si>
    <t>TOTAL5653</t>
  </si>
  <si>
    <t>TOTAL5654</t>
  </si>
  <si>
    <t>TOTAL5655</t>
  </si>
  <si>
    <t>TOTAL5656</t>
  </si>
  <si>
    <t>TOTAL5657</t>
  </si>
  <si>
    <t>TOTAL5658</t>
  </si>
  <si>
    <t>TOTAL5659</t>
  </si>
  <si>
    <t>TOTAL5660</t>
  </si>
  <si>
    <t>TOTAL5661</t>
  </si>
  <si>
    <t>TOTAL5662</t>
  </si>
  <si>
    <t>TOTAL5663</t>
  </si>
  <si>
    <t>TOTAL5664</t>
  </si>
  <si>
    <t>TOTAL5665</t>
  </si>
  <si>
    <t>TOTAL5666</t>
  </si>
  <si>
    <t>TOTAL5667</t>
  </si>
  <si>
    <t>TOTAL5668</t>
  </si>
  <si>
    <t>TOTAL5669</t>
  </si>
  <si>
    <t>TOTAL5670</t>
  </si>
  <si>
    <t>TOTAL5671</t>
  </si>
  <si>
    <t>TOTAL5672</t>
  </si>
  <si>
    <t>TOTAL5673</t>
  </si>
  <si>
    <t>TOTAL5674</t>
  </si>
  <si>
    <t>TOTAL5675</t>
  </si>
  <si>
    <t>TOTAL5676</t>
  </si>
  <si>
    <t>TOTAL5677</t>
  </si>
  <si>
    <t>TOTAL5678</t>
  </si>
  <si>
    <t>TOTAL5679</t>
  </si>
  <si>
    <t>TOTAL5680</t>
  </si>
  <si>
    <t>TOTAL5681</t>
  </si>
  <si>
    <t>TOTAL5682</t>
  </si>
  <si>
    <t>TOTAL5683</t>
  </si>
  <si>
    <t>TOTAL5684</t>
  </si>
  <si>
    <t>TOTAL5685</t>
  </si>
  <si>
    <t>TOTAL5686</t>
  </si>
  <si>
    <t>TOTAL5687</t>
  </si>
  <si>
    <t>TOTAL5688</t>
  </si>
  <si>
    <t>TOTAL5689</t>
  </si>
  <si>
    <t>TOTAL5690</t>
  </si>
  <si>
    <t>TOTAL5691</t>
  </si>
  <si>
    <t>TOTAL5692</t>
  </si>
  <si>
    <t>TOTAL5693</t>
  </si>
  <si>
    <t>TOTAL5694</t>
  </si>
  <si>
    <t>TOTAL5695</t>
  </si>
  <si>
    <t>TOTAL5696</t>
  </si>
  <si>
    <t>TOTAL5697</t>
  </si>
  <si>
    <t>TOTAL5698</t>
  </si>
  <si>
    <t>TOTAL5699</t>
  </si>
  <si>
    <t>TOTAL5700</t>
  </si>
  <si>
    <t>TOTAL5701</t>
  </si>
  <si>
    <t>TOTAL5702</t>
  </si>
  <si>
    <t>TOTAL5703</t>
  </si>
  <si>
    <t>TOTAL5704</t>
  </si>
  <si>
    <t>TOTAL5705</t>
  </si>
  <si>
    <t>TOTAL5706</t>
  </si>
  <si>
    <t>TOTAL5707</t>
  </si>
  <si>
    <t>TOTAL5708</t>
  </si>
  <si>
    <t>TOTAL5709</t>
  </si>
  <si>
    <t>TOTAL5710</t>
  </si>
  <si>
    <t>TOTAL5711</t>
  </si>
  <si>
    <t>TOTAL5712</t>
  </si>
  <si>
    <t>TOTAL5713</t>
  </si>
  <si>
    <t>TOTAL5714</t>
  </si>
  <si>
    <t>TOTAL5715</t>
  </si>
  <si>
    <t>TOTAL5716</t>
  </si>
  <si>
    <t>TOTAL5717</t>
  </si>
  <si>
    <t>TOTAL5718</t>
  </si>
  <si>
    <t>TOTAL5719</t>
  </si>
  <si>
    <t>TOTAL5720</t>
  </si>
  <si>
    <t>TOTAL5721</t>
  </si>
  <si>
    <t>TOTAL5722</t>
  </si>
  <si>
    <t>TOTAL5723</t>
  </si>
  <si>
    <t>TOTAL5724</t>
  </si>
  <si>
    <t>TOTAL5725</t>
  </si>
  <si>
    <t>TOTAL5726</t>
  </si>
  <si>
    <t>TOTAL5727</t>
  </si>
  <si>
    <t>TOTAL5728</t>
  </si>
  <si>
    <t>TOTAL5729</t>
  </si>
  <si>
    <t>TOTAL5730</t>
  </si>
  <si>
    <t>TOTAL5731</t>
  </si>
  <si>
    <t>TOTAL5732</t>
  </si>
  <si>
    <t>TOTAL5733</t>
  </si>
  <si>
    <t>TOTAL5734</t>
  </si>
  <si>
    <t>TOTAL5735</t>
  </si>
  <si>
    <t>TOTAL5736</t>
  </si>
  <si>
    <t>TOTAL5737</t>
  </si>
  <si>
    <t>TOTAL5738</t>
  </si>
  <si>
    <t>TOTAL5739</t>
  </si>
  <si>
    <t>TOTAL5740</t>
  </si>
  <si>
    <t>TOTAL5741</t>
  </si>
  <si>
    <t>TOTAL5742</t>
  </si>
  <si>
    <t>TOTAL5743</t>
  </si>
  <si>
    <t>TOTAL5744</t>
  </si>
  <si>
    <t>TOTAL5745</t>
  </si>
  <si>
    <t>TOTAL5746</t>
  </si>
  <si>
    <t>TOTAL5747</t>
  </si>
  <si>
    <t>TOTAL5748</t>
  </si>
  <si>
    <t>TOTAL5749</t>
  </si>
  <si>
    <t>TOTAL5750</t>
  </si>
  <si>
    <t>TOTAL5751</t>
  </si>
  <si>
    <t>TOTAL5752</t>
  </si>
  <si>
    <t>TOTAL5753</t>
  </si>
  <si>
    <t>TOTAL5754</t>
  </si>
  <si>
    <t>TOTAL5755</t>
  </si>
  <si>
    <t>TOTAL5756</t>
  </si>
  <si>
    <t>TOTAL5757</t>
  </si>
  <si>
    <t>TOTAL5758</t>
  </si>
  <si>
    <t>TOTAL5759</t>
  </si>
  <si>
    <t>TOTAL5760</t>
  </si>
  <si>
    <t>TOTAL5761</t>
  </si>
  <si>
    <t>TOTAL5762</t>
  </si>
  <si>
    <t>TOTAL5763</t>
  </si>
  <si>
    <t>TOTAL5764</t>
  </si>
  <si>
    <t>TOTAL5765</t>
  </si>
  <si>
    <t>TOTAL5766</t>
  </si>
  <si>
    <t>TOTAL5767</t>
  </si>
  <si>
    <t>TOTAL5768</t>
  </si>
  <si>
    <t>TOTAL5769</t>
  </si>
  <si>
    <t>TOTAL5770</t>
  </si>
  <si>
    <t>TOTAL5771</t>
  </si>
  <si>
    <t>TOTAL5772</t>
  </si>
  <si>
    <t>TOTAL5773</t>
  </si>
  <si>
    <t>TOTAL5774</t>
  </si>
  <si>
    <t>TOTAL5775</t>
  </si>
  <si>
    <t>TOTAL5776</t>
  </si>
  <si>
    <t>TOTAL5777</t>
  </si>
  <si>
    <t>TOTAL5778</t>
  </si>
  <si>
    <t>TOTAL5779</t>
  </si>
  <si>
    <t>TOTAL5780</t>
  </si>
  <si>
    <t>TOTAL5781</t>
  </si>
  <si>
    <t>TOTAL5782</t>
  </si>
  <si>
    <t>TOTAL5783</t>
  </si>
  <si>
    <t>TOTAL5784</t>
  </si>
  <si>
    <t>TOTAL5785</t>
  </si>
  <si>
    <t>TOTAL5786</t>
  </si>
  <si>
    <t>TOTAL5787</t>
  </si>
  <si>
    <t>TOTAL5788</t>
  </si>
  <si>
    <t>TOTAL5789</t>
  </si>
  <si>
    <t>TOTAL5790</t>
  </si>
  <si>
    <t>TOTAL5791</t>
  </si>
  <si>
    <t>TOTAL5792</t>
  </si>
  <si>
    <t>TOTAL5793</t>
  </si>
  <si>
    <t>TOTAL5794</t>
  </si>
  <si>
    <t>TOTAL5795</t>
  </si>
  <si>
    <t>TOTAL5796</t>
  </si>
  <si>
    <t>TOTAL5797</t>
  </si>
  <si>
    <t>TOTAL5798</t>
  </si>
  <si>
    <t>TOTAL5799</t>
  </si>
  <si>
    <t>TOTAL5800</t>
  </si>
  <si>
    <t>TOTAL5801</t>
  </si>
  <si>
    <t>TOTAL5802</t>
  </si>
  <si>
    <t>TOTAL5803</t>
  </si>
  <si>
    <t>TOTAL5804</t>
  </si>
  <si>
    <t>TOTAL5805</t>
  </si>
  <si>
    <t>TOTAL5806</t>
  </si>
  <si>
    <t>TOTAL5807</t>
  </si>
  <si>
    <t>TOTAL5808</t>
  </si>
  <si>
    <t>TOTAL5809</t>
  </si>
  <si>
    <t>TOTAL5810</t>
  </si>
  <si>
    <t>TOTAL5811</t>
  </si>
  <si>
    <t>TOTAL5812</t>
  </si>
  <si>
    <t>TOTAL5813</t>
  </si>
  <si>
    <t>TOTAL5814</t>
  </si>
  <si>
    <t>TOTAL5815</t>
  </si>
  <si>
    <t>TOTAL5816</t>
  </si>
  <si>
    <t>TOTAL5817</t>
  </si>
  <si>
    <t>TOTAL5818</t>
  </si>
  <si>
    <t>TOTAL5819</t>
  </si>
  <si>
    <t>TOTAL5820</t>
  </si>
  <si>
    <t>TOTAL5821</t>
  </si>
  <si>
    <t>TOTAL5822</t>
  </si>
  <si>
    <t>TOTAL5823</t>
  </si>
  <si>
    <t>TOTAL5824</t>
  </si>
  <si>
    <t>TOTAL5825</t>
  </si>
  <si>
    <t>TOTAL5826</t>
  </si>
  <si>
    <t>TOTAL5827</t>
  </si>
  <si>
    <t>TOTAL5828</t>
  </si>
  <si>
    <t>TOTAL5829</t>
  </si>
  <si>
    <t>TOTAL5830</t>
  </si>
  <si>
    <t>TOTAL5831</t>
  </si>
  <si>
    <t>TOTAL5832</t>
  </si>
  <si>
    <t>TOTAL5833</t>
  </si>
  <si>
    <t>TOTAL5834</t>
  </si>
  <si>
    <t>TOTAL5835</t>
  </si>
  <si>
    <t>TOTAL5836</t>
  </si>
  <si>
    <t>TOTAL5837</t>
  </si>
  <si>
    <t>TOTAL5838</t>
  </si>
  <si>
    <t>TOTAL5839</t>
  </si>
  <si>
    <t>TOTAL5840</t>
  </si>
  <si>
    <t>TOTAL5841</t>
  </si>
  <si>
    <t>TOTAL5842</t>
  </si>
  <si>
    <t>TOTAL5843</t>
  </si>
  <si>
    <t>TOTAL5844</t>
  </si>
  <si>
    <t>TOTAL5845</t>
  </si>
  <si>
    <t>TOTAL5846</t>
  </si>
  <si>
    <t>TOTAL5847</t>
  </si>
  <si>
    <t>TOTAL5848</t>
  </si>
  <si>
    <t>TOTAL5849</t>
  </si>
  <si>
    <t>TOTAL5850</t>
  </si>
  <si>
    <t>TOTAL5851</t>
  </si>
  <si>
    <t>TOTAL5852</t>
  </si>
  <si>
    <t>TOTAL5853</t>
  </si>
  <si>
    <t>TOTAL5854</t>
  </si>
  <si>
    <t>TOTAL5855</t>
  </si>
  <si>
    <t>TOTAL5856</t>
  </si>
  <si>
    <t>TOTAL5857</t>
  </si>
  <si>
    <t>TOTAL5858</t>
  </si>
  <si>
    <t>TOTAL5859</t>
  </si>
  <si>
    <t>TOTAL5860</t>
  </si>
  <si>
    <t>TOTAL5861</t>
  </si>
  <si>
    <t>TOTAL5862</t>
  </si>
  <si>
    <t>TOTAL5863</t>
  </si>
  <si>
    <t>TOTAL5864</t>
  </si>
  <si>
    <t>TOTAL5865</t>
  </si>
  <si>
    <t>TOTAL5866</t>
  </si>
  <si>
    <t>TOTAL5867</t>
  </si>
  <si>
    <t>TOTAL5868</t>
  </si>
  <si>
    <t>TOTAL5869</t>
  </si>
  <si>
    <t>TOTAL5870</t>
  </si>
  <si>
    <t>TOTAL5871</t>
  </si>
  <si>
    <t>TOTAL5872</t>
  </si>
  <si>
    <t>TOTAL5873</t>
  </si>
  <si>
    <t>TOTAL5874</t>
  </si>
  <si>
    <t>TOTAL5875</t>
  </si>
  <si>
    <t>TOTAL5876</t>
  </si>
  <si>
    <t>TOTAL5877</t>
  </si>
  <si>
    <t>TOTAL5878</t>
  </si>
  <si>
    <t>TOTAL5879</t>
  </si>
  <si>
    <t>TOTAL5880</t>
  </si>
  <si>
    <t>TOTAL5881</t>
  </si>
  <si>
    <t>TOTAL5882</t>
  </si>
  <si>
    <t>TOTAL5883</t>
  </si>
  <si>
    <t>TOTAL5884</t>
  </si>
  <si>
    <t>TOTAL5885</t>
  </si>
  <si>
    <t>TOTAL5886</t>
  </si>
  <si>
    <t>TOTAL5887</t>
  </si>
  <si>
    <t>TOTAL5888</t>
  </si>
  <si>
    <t>TOTAL5889</t>
  </si>
  <si>
    <t>TOTAL5890</t>
  </si>
  <si>
    <t>TOTAL5891</t>
  </si>
  <si>
    <t>TOTAL5892</t>
  </si>
  <si>
    <t>TOTAL5893</t>
  </si>
  <si>
    <t>TOTAL5894</t>
  </si>
  <si>
    <t>TOTAL5895</t>
  </si>
  <si>
    <t>TOTAL5896</t>
  </si>
  <si>
    <t>TOTAL5897</t>
  </si>
  <si>
    <t>TOTAL5898</t>
  </si>
  <si>
    <t>TOTAL5899</t>
  </si>
  <si>
    <t>TOTAL5900</t>
  </si>
  <si>
    <t>TOTAL5901</t>
  </si>
  <si>
    <t>TOTAL5902</t>
  </si>
  <si>
    <t>TOTAL5903</t>
  </si>
  <si>
    <t>TOTAL5904</t>
  </si>
  <si>
    <t>TOTAL5905</t>
  </si>
  <si>
    <t>TOTAL5906</t>
  </si>
  <si>
    <t>TOTAL5907</t>
  </si>
  <si>
    <t>TOTAL5908</t>
  </si>
  <si>
    <t>TOTAL5909</t>
  </si>
  <si>
    <t>TOTAL5910</t>
  </si>
  <si>
    <t>TOTAL5911</t>
  </si>
  <si>
    <t>TOTAL5912</t>
  </si>
  <si>
    <t>TOTAL5913</t>
  </si>
  <si>
    <t>TOTAL5914</t>
  </si>
  <si>
    <t>TOTAL5915</t>
  </si>
  <si>
    <t>TOTAL5916</t>
  </si>
  <si>
    <t>TOTAL5917</t>
  </si>
  <si>
    <t>TOTAL5918</t>
  </si>
  <si>
    <t>TOTAL5919</t>
  </si>
  <si>
    <t>TOTAL5920</t>
  </si>
  <si>
    <t>TOTAL5921</t>
  </si>
  <si>
    <t>TOTAL5922</t>
  </si>
  <si>
    <t>TOTAL5923</t>
  </si>
  <si>
    <t>TOTAL5924</t>
  </si>
  <si>
    <t>TOTAL5925</t>
  </si>
  <si>
    <t>TOTAL5926</t>
  </si>
  <si>
    <t>TOTAL5927</t>
  </si>
  <si>
    <t>TOTAL5928</t>
  </si>
  <si>
    <t>TOTAL5929</t>
  </si>
  <si>
    <t>TOTAL5930</t>
  </si>
  <si>
    <t>TOTAL5931</t>
  </si>
  <si>
    <t>TOTAL5932</t>
  </si>
  <si>
    <t>TOTAL5933</t>
  </si>
  <si>
    <t>TOTAL5934</t>
  </si>
  <si>
    <t>TOTAL5935</t>
  </si>
  <si>
    <t>TOTAL5936</t>
  </si>
  <si>
    <t>TOTAL5937</t>
  </si>
  <si>
    <t>TOTAL5938</t>
  </si>
  <si>
    <t>TOTAL5939</t>
  </si>
  <si>
    <t>TOTAL5940</t>
  </si>
  <si>
    <t>TOTAL5941</t>
  </si>
  <si>
    <t>TOTAL5942</t>
  </si>
  <si>
    <t>TOTAL5943</t>
  </si>
  <si>
    <t>TOTAL5944</t>
  </si>
  <si>
    <t>TOTAL5945</t>
  </si>
  <si>
    <t>TOTAL5946</t>
  </si>
  <si>
    <t>TOTAL5947</t>
  </si>
  <si>
    <t>TOTAL5948</t>
  </si>
  <si>
    <t>TOTAL5949</t>
  </si>
  <si>
    <t>TOTAL5950</t>
  </si>
  <si>
    <t>TOTAL5951</t>
  </si>
  <si>
    <t>TOTAL5952</t>
  </si>
  <si>
    <t>TOTAL5953</t>
  </si>
  <si>
    <t>TOTAL5954</t>
  </si>
  <si>
    <t>TOTAL5955</t>
  </si>
  <si>
    <t>TOTAL5956</t>
  </si>
  <si>
    <t>TOTAL5957</t>
  </si>
  <si>
    <t>TOTAL5958</t>
  </si>
  <si>
    <t>TOTAL5959</t>
  </si>
  <si>
    <t>TOTAL5960</t>
  </si>
  <si>
    <t>TOTAL5961</t>
  </si>
  <si>
    <t>TOTAL5962</t>
  </si>
  <si>
    <t>TOTAL5963</t>
  </si>
  <si>
    <t>TOTAL5964</t>
  </si>
  <si>
    <t>TOTAL5965</t>
  </si>
  <si>
    <t>TOTAL5966</t>
  </si>
  <si>
    <t>TOTAL5967</t>
  </si>
  <si>
    <t>TOTAL5968</t>
  </si>
  <si>
    <t>TOTAL5969</t>
  </si>
  <si>
    <t>TOTAL5970</t>
  </si>
  <si>
    <t>TOTAL5971</t>
  </si>
  <si>
    <t>TOTAL5972</t>
  </si>
  <si>
    <t>TOTAL5973</t>
  </si>
  <si>
    <t>TOTAL5974</t>
  </si>
  <si>
    <t>TOTAL5975</t>
  </si>
  <si>
    <t>TOTAL5976</t>
  </si>
  <si>
    <t>TOTAL5977</t>
  </si>
  <si>
    <t>TOTAL5978</t>
  </si>
  <si>
    <t>TOTAL5979</t>
  </si>
  <si>
    <t>TOTAL5980</t>
  </si>
  <si>
    <t>TOTAL5981</t>
  </si>
  <si>
    <t>TOTAL5982</t>
  </si>
  <si>
    <t>TOTAL5983</t>
  </si>
  <si>
    <t>TOTAL5984</t>
  </si>
  <si>
    <t>TOTAL5985</t>
  </si>
  <si>
    <t>TOTAL5986</t>
  </si>
  <si>
    <t>TOTAL5987</t>
  </si>
  <si>
    <t>TOTAL5988</t>
  </si>
  <si>
    <t>TOTAL5989</t>
  </si>
  <si>
    <t>TOTAL5990</t>
  </si>
  <si>
    <t>TOTAL5991</t>
  </si>
  <si>
    <t>TOTAL5992</t>
  </si>
  <si>
    <t>TOTAL5993</t>
  </si>
  <si>
    <t>TOTAL5994</t>
  </si>
  <si>
    <t>TOTAL5995</t>
  </si>
  <si>
    <t>TOTAL5996</t>
  </si>
  <si>
    <t>TOTAL5997</t>
  </si>
  <si>
    <t>TOTAL5998</t>
  </si>
  <si>
    <t>TOTAL5999</t>
  </si>
  <si>
    <t>TOTAL6000</t>
  </si>
  <si>
    <t>TOTAL6001</t>
  </si>
  <si>
    <t>TOTAL6002</t>
  </si>
  <si>
    <t>TOTAL6003</t>
  </si>
  <si>
    <t>TOTAL6004</t>
  </si>
  <si>
    <t>TOTAL6005</t>
  </si>
  <si>
    <t>TOTAL6006</t>
  </si>
  <si>
    <t>TOTAL6007</t>
  </si>
  <si>
    <t>TOTAL6008</t>
  </si>
  <si>
    <t>TOTAL6009</t>
  </si>
  <si>
    <t>TOTAL6010</t>
  </si>
  <si>
    <t>TOTAL6011</t>
  </si>
  <si>
    <t>TOTAL6012</t>
  </si>
  <si>
    <t>TOTAL6013</t>
  </si>
  <si>
    <t>TOTAL6014</t>
  </si>
  <si>
    <t>TOTAL6015</t>
  </si>
  <si>
    <t>TOTAL6016</t>
  </si>
  <si>
    <t>TOTAL6017</t>
  </si>
  <si>
    <t>TOTAL6018</t>
  </si>
  <si>
    <t>TOTAL6019</t>
  </si>
  <si>
    <t>TOTAL6020</t>
  </si>
  <si>
    <t>TOTAL6021</t>
  </si>
  <si>
    <t>TOTAL6022</t>
  </si>
  <si>
    <t>TOTAL6023</t>
  </si>
  <si>
    <t>TOTAL6024</t>
  </si>
  <si>
    <t>TOTAL6025</t>
  </si>
  <si>
    <t>TOTAL6026</t>
  </si>
  <si>
    <t>TOTAL6027</t>
  </si>
  <si>
    <t>TOTAL6028</t>
  </si>
  <si>
    <t>TOTAL6029</t>
  </si>
  <si>
    <t>TOTAL6030</t>
  </si>
  <si>
    <t>TOTAL6031</t>
  </si>
  <si>
    <t>TOTAL6032</t>
  </si>
  <si>
    <t>TOTAL6033</t>
  </si>
  <si>
    <t>TOTAL6034</t>
  </si>
  <si>
    <t>TOTAL6035</t>
  </si>
  <si>
    <t>TOTAL6036</t>
  </si>
  <si>
    <t>TOTAL6037</t>
  </si>
  <si>
    <t>TOTAL6038</t>
  </si>
  <si>
    <t>TOTAL6039</t>
  </si>
  <si>
    <t>TOTAL6040</t>
  </si>
  <si>
    <t>TOTAL6041</t>
  </si>
  <si>
    <t>TOTAL6042</t>
  </si>
  <si>
    <t>TOTAL6043</t>
  </si>
  <si>
    <t>TOTAL6044</t>
  </si>
  <si>
    <t>TOTAL6045</t>
  </si>
  <si>
    <t>TOTAL6046</t>
  </si>
  <si>
    <t>TOTAL6047</t>
  </si>
  <si>
    <t>TOTAL6048</t>
  </si>
  <si>
    <t>TOTAL6049</t>
  </si>
  <si>
    <t>TOTAL6050</t>
  </si>
  <si>
    <t>TOTAL6051</t>
  </si>
  <si>
    <t>TOTAL6052</t>
  </si>
  <si>
    <t>TOTAL6053</t>
  </si>
  <si>
    <t>TOTAL6054</t>
  </si>
  <si>
    <t>TOTAL6055</t>
  </si>
  <si>
    <t>TOTAL6056</t>
  </si>
  <si>
    <t>TOTAL6057</t>
  </si>
  <si>
    <t>TOTAL6058</t>
  </si>
  <si>
    <t>TOTAL6059</t>
  </si>
  <si>
    <t>TOTAL6060</t>
  </si>
  <si>
    <t>TOTAL6061</t>
  </si>
  <si>
    <t>TOTAL6062</t>
  </si>
  <si>
    <t>TOTAL6063</t>
  </si>
  <si>
    <t>TOTAL6064</t>
  </si>
  <si>
    <t>TOTAL6065</t>
  </si>
  <si>
    <t>TOTAL6066</t>
  </si>
  <si>
    <t>TOTAL6067</t>
  </si>
  <si>
    <t>TOTAL6068</t>
  </si>
  <si>
    <t>TOTAL6069</t>
  </si>
  <si>
    <t>TOTAL6070</t>
  </si>
  <si>
    <t>TOTAL6071</t>
  </si>
  <si>
    <t>TOTAL6072</t>
  </si>
  <si>
    <t>TOTAL6073</t>
  </si>
  <si>
    <t>TOTAL6074</t>
  </si>
  <si>
    <t>TOTAL6075</t>
  </si>
  <si>
    <t>TOTAL6076</t>
  </si>
  <si>
    <t>TOTAL6077</t>
  </si>
  <si>
    <t>TOTAL6078</t>
  </si>
  <si>
    <t>TOTAL6079</t>
  </si>
  <si>
    <t>TOTAL6080</t>
  </si>
  <si>
    <t>TOTAL6081</t>
  </si>
  <si>
    <t>TOTAL6082</t>
  </si>
  <si>
    <t>TOTAL6083</t>
  </si>
  <si>
    <t>TOTAL6084</t>
  </si>
  <si>
    <t>TOTAL6085</t>
  </si>
  <si>
    <t>TOTAL6086</t>
  </si>
  <si>
    <t>TOTAL6087</t>
  </si>
  <si>
    <t>TOTAL6088</t>
  </si>
  <si>
    <t>TOTAL6089</t>
  </si>
  <si>
    <t>TOTAL6090</t>
  </si>
  <si>
    <t>TOTAL6091</t>
  </si>
  <si>
    <t>TOTAL6092</t>
  </si>
  <si>
    <t>TOTAL6093</t>
  </si>
  <si>
    <t>TOTAL6094</t>
  </si>
  <si>
    <t>TOTAL6095</t>
  </si>
  <si>
    <t>TOTAL6096</t>
  </si>
  <si>
    <t>TOTAL6097</t>
  </si>
  <si>
    <t>TOTAL6098</t>
  </si>
  <si>
    <t>TOTAL6099</t>
  </si>
  <si>
    <t>TOTAL6100</t>
  </si>
  <si>
    <t>TOTAL6101</t>
  </si>
  <si>
    <t>TOTAL6102</t>
  </si>
  <si>
    <t>TOTAL6103</t>
  </si>
  <si>
    <t>TOTAL6104</t>
  </si>
  <si>
    <t>TOTAL6105</t>
  </si>
  <si>
    <t>TOTAL6106</t>
  </si>
  <si>
    <t>TOTAL6107</t>
  </si>
  <si>
    <t>TOTAL6108</t>
  </si>
  <si>
    <t>TOTAL6109</t>
  </si>
  <si>
    <t>TOTAL6110</t>
  </si>
  <si>
    <t>TOTAL6111</t>
  </si>
  <si>
    <t>TOTAL6112</t>
  </si>
  <si>
    <t>TOTAL6113</t>
  </si>
  <si>
    <t>TOTAL6114</t>
  </si>
  <si>
    <t>TOTAL6115</t>
  </si>
  <si>
    <t>TOTAL6116</t>
  </si>
  <si>
    <t>TOTAL6117</t>
  </si>
  <si>
    <t>TOTAL6118</t>
  </si>
  <si>
    <t>TOTAL6119</t>
  </si>
  <si>
    <t>TOTAL6120</t>
  </si>
  <si>
    <t>TOTAL6121</t>
  </si>
  <si>
    <t>TOTAL6122</t>
  </si>
  <si>
    <t>TOTAL6123</t>
  </si>
  <si>
    <t>TOTAL6124</t>
  </si>
  <si>
    <t>TOTAL6125</t>
  </si>
  <si>
    <t>TOTAL6126</t>
  </si>
  <si>
    <t>TOTAL6127</t>
  </si>
  <si>
    <t>TOTAL6128</t>
  </si>
  <si>
    <t>TOTAL6129</t>
  </si>
  <si>
    <t>TOTAL6130</t>
  </si>
  <si>
    <t>TOTAL6131</t>
  </si>
  <si>
    <t>TOTAL6132</t>
  </si>
  <si>
    <t>TOTAL6133</t>
  </si>
  <si>
    <t>TOTAL6134</t>
  </si>
  <si>
    <t>TOTAL6135</t>
  </si>
  <si>
    <t>TOTAL6136</t>
  </si>
  <si>
    <t>TOTAL6137</t>
  </si>
  <si>
    <t>TOTAL6138</t>
  </si>
  <si>
    <t>TOTAL6139</t>
  </si>
  <si>
    <t>TOTAL6140</t>
  </si>
  <si>
    <t>TOTAL6141</t>
  </si>
  <si>
    <t>TOTAL6142</t>
  </si>
  <si>
    <t>TOTAL6143</t>
  </si>
  <si>
    <t>TOTAL6144</t>
  </si>
  <si>
    <t>TOTAL6145</t>
  </si>
  <si>
    <t>TOTAL6146</t>
  </si>
  <si>
    <t>TOTAL6147</t>
  </si>
  <si>
    <t>TOTAL6148</t>
  </si>
  <si>
    <t>TOTAL6149</t>
  </si>
  <si>
    <t>TOTAL6150</t>
  </si>
  <si>
    <t>TOTAL6151</t>
  </si>
  <si>
    <t>TOTAL6152</t>
  </si>
  <si>
    <t>TOTAL6153</t>
  </si>
  <si>
    <t>TOTAL6154</t>
  </si>
  <si>
    <t>TOTAL6155</t>
  </si>
  <si>
    <t>TOTAL6156</t>
  </si>
  <si>
    <t>TOTAL6157</t>
  </si>
  <si>
    <t>TOTAL6158</t>
  </si>
  <si>
    <t>TOTAL6159</t>
  </si>
  <si>
    <t>TOTAL6160</t>
  </si>
  <si>
    <t>TOTAL6161</t>
  </si>
  <si>
    <t>TOTAL6162</t>
  </si>
  <si>
    <t>TOTAL6163</t>
  </si>
  <si>
    <t>TOTAL6164</t>
  </si>
  <si>
    <t>TOTAL6165</t>
  </si>
  <si>
    <t>TOTAL6166</t>
  </si>
  <si>
    <t>TOTAL6167</t>
  </si>
  <si>
    <t>TOTAL6168</t>
  </si>
  <si>
    <t>TOTAL6169</t>
  </si>
  <si>
    <t>TOTAL6170</t>
  </si>
  <si>
    <t>TOTAL6171</t>
  </si>
  <si>
    <t>TOTAL6172</t>
  </si>
  <si>
    <t>TOTAL6173</t>
  </si>
  <si>
    <t>TOTAL6174</t>
  </si>
  <si>
    <t>TOTAL6175</t>
  </si>
  <si>
    <t>TOTAL6176</t>
  </si>
  <si>
    <t>TOTAL6177</t>
  </si>
  <si>
    <t>TOTAL6178</t>
  </si>
  <si>
    <t>TOTAL6179</t>
  </si>
  <si>
    <t>TOTAL6180</t>
  </si>
  <si>
    <t>TOTAL6181</t>
  </si>
  <si>
    <t>TOTAL6182</t>
  </si>
  <si>
    <t>TOTAL6183</t>
  </si>
  <si>
    <t>TOTAL6184</t>
  </si>
  <si>
    <t>TOTAL6185</t>
  </si>
  <si>
    <t>TOTAL6186</t>
  </si>
  <si>
    <t>TOTAL6187</t>
  </si>
  <si>
    <t>TOTAL6188</t>
  </si>
  <si>
    <t>TOTAL6189</t>
  </si>
  <si>
    <t>TOTAL6190</t>
  </si>
  <si>
    <t>TOTAL6191</t>
  </si>
  <si>
    <t>TOTAL6192</t>
  </si>
  <si>
    <t>TOTAL6193</t>
  </si>
  <si>
    <t>TOTAL6194</t>
  </si>
  <si>
    <t>TOTAL6195</t>
  </si>
  <si>
    <t>TOTAL6196</t>
  </si>
  <si>
    <t>TOTAL6197</t>
  </si>
  <si>
    <t>TOTAL6198</t>
  </si>
  <si>
    <t>TOTAL6199</t>
  </si>
  <si>
    <t>TOTAL6200</t>
  </si>
  <si>
    <t>TOTAL6201</t>
  </si>
  <si>
    <t>TOTAL6202</t>
  </si>
  <si>
    <t>TOTAL6203</t>
  </si>
  <si>
    <t>TOTAL6204</t>
  </si>
  <si>
    <t>TOTAL6205</t>
  </si>
  <si>
    <t>TOTAL6206</t>
  </si>
  <si>
    <t>TOTAL6207</t>
  </si>
  <si>
    <t>TOTAL6208</t>
  </si>
  <si>
    <t>TOTAL6209</t>
  </si>
  <si>
    <t>TOTAL6210</t>
  </si>
  <si>
    <t>TOTAL6211</t>
  </si>
  <si>
    <t>TOTAL6212</t>
  </si>
  <si>
    <t>TOTAL6213</t>
  </si>
  <si>
    <t>TOTAL6214</t>
  </si>
  <si>
    <t>TOTAL6215</t>
  </si>
  <si>
    <t>TOTAL6216</t>
  </si>
  <si>
    <t>TOTAL6217</t>
  </si>
  <si>
    <t>TOTAL6218</t>
  </si>
  <si>
    <t>TOTAL6219</t>
  </si>
  <si>
    <t>TOTAL6220</t>
  </si>
  <si>
    <t>TOTAL6221</t>
  </si>
  <si>
    <t>TOTAL6222</t>
  </si>
  <si>
    <t>TOTAL6223</t>
  </si>
  <si>
    <t>TOTAL6224</t>
  </si>
  <si>
    <t>TOTAL6225</t>
  </si>
  <si>
    <t>TOTAL6226</t>
  </si>
  <si>
    <t>TOTAL6227</t>
  </si>
  <si>
    <t>TOTAL6228</t>
  </si>
  <si>
    <t>TOTAL6229</t>
  </si>
  <si>
    <t>TOTAL6230</t>
  </si>
  <si>
    <t>TOTAL6231</t>
  </si>
  <si>
    <t>TOTAL6232</t>
  </si>
  <si>
    <t>TOTAL6233</t>
  </si>
  <si>
    <t>TOTAL6234</t>
  </si>
  <si>
    <t>TOTAL6235</t>
  </si>
  <si>
    <t>TOTAL6236</t>
  </si>
  <si>
    <t>TOTAL6237</t>
  </si>
  <si>
    <t>TOTAL6238</t>
  </si>
  <si>
    <t>TOTAL6239</t>
  </si>
  <si>
    <t>TOTAL6240</t>
  </si>
  <si>
    <t>TOTAL6241</t>
  </si>
  <si>
    <t>TOTAL6242</t>
  </si>
  <si>
    <t>TOTAL6243</t>
  </si>
  <si>
    <t>TOTAL6244</t>
  </si>
  <si>
    <t>TOTAL6245</t>
  </si>
  <si>
    <t>TOTAL6246</t>
  </si>
  <si>
    <t>TOTAL6247</t>
  </si>
  <si>
    <t>TOTAL6248</t>
  </si>
  <si>
    <t>TOTAL6249</t>
  </si>
  <si>
    <t>TOTAL6250</t>
  </si>
  <si>
    <t>TOTAL6251</t>
  </si>
  <si>
    <t>TOTAL6252</t>
  </si>
  <si>
    <t>TOTAL6253</t>
  </si>
  <si>
    <t>TOTAL6254</t>
  </si>
  <si>
    <t>TOTAL6255</t>
  </si>
  <si>
    <t>TOTAL6256</t>
  </si>
  <si>
    <t>TOTAL6257</t>
  </si>
  <si>
    <t>TOTAL6258</t>
  </si>
  <si>
    <t>TOTAL6259</t>
  </si>
  <si>
    <t>TOTAL6260</t>
  </si>
  <si>
    <t>TOTAL6261</t>
  </si>
  <si>
    <t>TOTAL6262</t>
  </si>
  <si>
    <t>TOTAL6263</t>
  </si>
  <si>
    <t>TOTAL6264</t>
  </si>
  <si>
    <t>TOTAL6265</t>
  </si>
  <si>
    <t>TOTAL6266</t>
  </si>
  <si>
    <t>TOTAL6267</t>
  </si>
  <si>
    <t>TOTAL6268</t>
  </si>
  <si>
    <t>TOTAL6269</t>
  </si>
  <si>
    <t>TOTAL6270</t>
  </si>
  <si>
    <t>TOTAL6271</t>
  </si>
  <si>
    <t>TOTAL6272</t>
  </si>
  <si>
    <t>TOTAL6273</t>
  </si>
  <si>
    <t>TOTAL6274</t>
  </si>
  <si>
    <t>TOTAL6275</t>
  </si>
  <si>
    <t>TOTAL6276</t>
  </si>
  <si>
    <t>TOTAL6277</t>
  </si>
  <si>
    <t>TOTAL6278</t>
  </si>
  <si>
    <t>TOTAL6279</t>
  </si>
  <si>
    <t>TOTAL6280</t>
  </si>
  <si>
    <t>TOTAL6281</t>
  </si>
  <si>
    <t>TOTAL6282</t>
  </si>
  <si>
    <t>TOTAL6283</t>
  </si>
  <si>
    <t>TOTAL6284</t>
  </si>
  <si>
    <t>TOTAL6285</t>
  </si>
  <si>
    <t>TOTAL6286</t>
  </si>
  <si>
    <t>TOTAL6287</t>
  </si>
  <si>
    <t>TOTAL6288</t>
  </si>
  <si>
    <t>TOTAL6289</t>
  </si>
  <si>
    <t>TOTAL6290</t>
  </si>
  <si>
    <t>TOTAL6291</t>
  </si>
  <si>
    <t>TOTAL6292</t>
  </si>
  <si>
    <t>TOTAL6293</t>
  </si>
  <si>
    <t>TOTAL6294</t>
  </si>
  <si>
    <t>TOTAL6295</t>
  </si>
  <si>
    <t>TOTAL6296</t>
  </si>
  <si>
    <t>TOTAL6297</t>
  </si>
  <si>
    <t>TOTAL6298</t>
  </si>
  <si>
    <t>TOTAL6299</t>
  </si>
  <si>
    <t>TOTAL6300</t>
  </si>
  <si>
    <t>TOTAL6301</t>
  </si>
  <si>
    <t>TOTAL6302</t>
  </si>
  <si>
    <t>TOTAL6303</t>
  </si>
  <si>
    <t>TOTAL6304</t>
  </si>
  <si>
    <t>TOTAL6305</t>
  </si>
  <si>
    <t>TOTAL6306</t>
  </si>
  <si>
    <t>TOTAL6307</t>
  </si>
  <si>
    <t>TOTAL6308</t>
  </si>
  <si>
    <t>TOTAL6309</t>
  </si>
  <si>
    <t>TOTAL6310</t>
  </si>
  <si>
    <t>TOTAL6311</t>
  </si>
  <si>
    <t>TOTAL6312</t>
  </si>
  <si>
    <t>TOTAL6313</t>
  </si>
  <si>
    <t>TOTAL6314</t>
  </si>
  <si>
    <t>TOTAL6315</t>
  </si>
  <si>
    <t>TOTAL6316</t>
  </si>
  <si>
    <t>TOTAL6317</t>
  </si>
  <si>
    <t>TOTAL6318</t>
  </si>
  <si>
    <t>TOTAL6319</t>
  </si>
  <si>
    <t>TOTAL6320</t>
  </si>
  <si>
    <t>TOTAL6321</t>
  </si>
  <si>
    <t>TOTAL6322</t>
  </si>
  <si>
    <t>TOTAL6323</t>
  </si>
  <si>
    <t>TOTAL6324</t>
  </si>
  <si>
    <t>TOTAL6325</t>
  </si>
  <si>
    <t>TOTAL6326</t>
  </si>
  <si>
    <t>TOTAL6327</t>
  </si>
  <si>
    <t>TOTAL6328</t>
  </si>
  <si>
    <t>TOTAL6329</t>
  </si>
  <si>
    <t>TOTAL6330</t>
  </si>
  <si>
    <t>TOTAL6331</t>
  </si>
  <si>
    <t>TOTAL6332</t>
  </si>
  <si>
    <t>TOTAL6333</t>
  </si>
  <si>
    <t>TOTAL6334</t>
  </si>
  <si>
    <t>TOTAL6335</t>
  </si>
  <si>
    <t>TOTAL6336</t>
  </si>
  <si>
    <t>TOTAL6337</t>
  </si>
  <si>
    <t>TOTAL6338</t>
  </si>
  <si>
    <t>TOTAL6339</t>
  </si>
  <si>
    <t>TOTAL6340</t>
  </si>
  <si>
    <t>TOTAL6341</t>
  </si>
  <si>
    <t>TOTAL6342</t>
  </si>
  <si>
    <t>TOTAL6343</t>
  </si>
  <si>
    <t>TOTAL6344</t>
  </si>
  <si>
    <t>TOTAL6345</t>
  </si>
  <si>
    <t>TOTAL6346</t>
  </si>
  <si>
    <t>TOTAL6347</t>
  </si>
  <si>
    <t>TOTAL6348</t>
  </si>
  <si>
    <t>TOTAL6349</t>
  </si>
  <si>
    <t>TOTAL6350</t>
  </si>
  <si>
    <t>TOTAL6351</t>
  </si>
  <si>
    <t>TOTAL6352</t>
  </si>
  <si>
    <t>TOTAL6353</t>
  </si>
  <si>
    <t>TOTAL6354</t>
  </si>
  <si>
    <t>TOTAL6355</t>
  </si>
  <si>
    <t>TOTAL6356</t>
  </si>
  <si>
    <t>TOTAL6357</t>
  </si>
  <si>
    <t>TOTAL6358</t>
  </si>
  <si>
    <t>TOTAL6359</t>
  </si>
  <si>
    <t>TOTAL6360</t>
  </si>
  <si>
    <t>TOTAL6361</t>
  </si>
  <si>
    <t>TOTAL6362</t>
  </si>
  <si>
    <t>TOTAL6363</t>
  </si>
  <si>
    <t>TOTAL6364</t>
  </si>
  <si>
    <t>TOTAL6365</t>
  </si>
  <si>
    <t>TOTAL6366</t>
  </si>
  <si>
    <t>TOTAL6367</t>
  </si>
  <si>
    <t>TOTAL6368</t>
  </si>
  <si>
    <t>TOTAL6369</t>
  </si>
  <si>
    <t>TOTAL6370</t>
  </si>
  <si>
    <t>TOTAL6371</t>
  </si>
  <si>
    <t>TOTAL6372</t>
  </si>
  <si>
    <t>TOTAL6373</t>
  </si>
  <si>
    <t>TOTAL6374</t>
  </si>
  <si>
    <t>TOTAL6375</t>
  </si>
  <si>
    <t>TOTAL6376</t>
  </si>
  <si>
    <t>TOTAL6377</t>
  </si>
  <si>
    <t>TOTAL6378</t>
  </si>
  <si>
    <t>TOTAL6379</t>
  </si>
  <si>
    <t>TOTAL6380</t>
  </si>
  <si>
    <t>TOTAL6381</t>
  </si>
  <si>
    <t>TOTAL6382</t>
  </si>
  <si>
    <t>TOTAL6383</t>
  </si>
  <si>
    <t>TOTAL6384</t>
  </si>
  <si>
    <t>TOTAL6385</t>
  </si>
  <si>
    <t>TOTAL6386</t>
  </si>
  <si>
    <t>TOTAL6387</t>
  </si>
  <si>
    <t>TOTAL6388</t>
  </si>
  <si>
    <t>TOTAL6389</t>
  </si>
  <si>
    <t>TOTAL6390</t>
  </si>
  <si>
    <t>TOTAL6391</t>
  </si>
  <si>
    <t>TOTAL6392</t>
  </si>
  <si>
    <t>TOTAL6393</t>
  </si>
  <si>
    <t>TOTAL6394</t>
  </si>
  <si>
    <t>TOTAL6395</t>
  </si>
  <si>
    <t>TOTAL6396</t>
  </si>
  <si>
    <t>TOTAL6397</t>
  </si>
  <si>
    <t>TOTAL6398</t>
  </si>
  <si>
    <t>TOTAL6399</t>
  </si>
  <si>
    <t>TOTAL6400</t>
  </si>
  <si>
    <t>TOTAL6401</t>
  </si>
  <si>
    <t>TOTAL6402</t>
  </si>
  <si>
    <t>TOTAL6403</t>
  </si>
  <si>
    <t>TOTAL6404</t>
  </si>
  <si>
    <t>TOTAL6405</t>
  </si>
  <si>
    <t>TOTAL6406</t>
  </si>
  <si>
    <t>TOTAL6407</t>
  </si>
  <si>
    <t>TOTAL6408</t>
  </si>
  <si>
    <t>TOTAL6409</t>
  </si>
  <si>
    <t>TOTAL6410</t>
  </si>
  <si>
    <t>TOTAL6411</t>
  </si>
  <si>
    <t>TOTAL6412</t>
  </si>
  <si>
    <t>TOTAL6413</t>
  </si>
  <si>
    <t>TOTAL6414</t>
  </si>
  <si>
    <t>TOTAL6415</t>
  </si>
  <si>
    <t>TOTAL6416</t>
  </si>
  <si>
    <t>TOTAL6417</t>
  </si>
  <si>
    <t>TOTAL6418</t>
  </si>
  <si>
    <t>TOTAL6419</t>
  </si>
  <si>
    <t>TOTAL6420</t>
  </si>
  <si>
    <t>TOTAL6421</t>
  </si>
  <si>
    <t>TOTAL6422</t>
  </si>
  <si>
    <t>TOTAL6423</t>
  </si>
  <si>
    <t>TOTAL6424</t>
  </si>
  <si>
    <t>TOTAL6425</t>
  </si>
  <si>
    <t>TOTAL6426</t>
  </si>
  <si>
    <t>TOTAL6427</t>
  </si>
  <si>
    <t>TOTAL6428</t>
  </si>
  <si>
    <t>TOTAL6429</t>
  </si>
  <si>
    <t>TOTAL6430</t>
  </si>
  <si>
    <t>TOTAL6431</t>
  </si>
  <si>
    <t>TOTAL6432</t>
  </si>
  <si>
    <t>TOTAL6433</t>
  </si>
  <si>
    <t>TOTAL6434</t>
  </si>
  <si>
    <t>TOTAL6435</t>
  </si>
  <si>
    <t>TOTAL6436</t>
  </si>
  <si>
    <t>TOTAL6437</t>
  </si>
  <si>
    <t>TOTAL6438</t>
  </si>
  <si>
    <t>TOTAL6439</t>
  </si>
  <si>
    <t>TOTAL6440</t>
  </si>
  <si>
    <t>TOTAL6441</t>
  </si>
  <si>
    <t>TOTAL6442</t>
  </si>
  <si>
    <t>TOTAL6443</t>
  </si>
  <si>
    <t>TOTAL6444</t>
  </si>
  <si>
    <t>TOTAL6445</t>
  </si>
  <si>
    <t>TOTAL6446</t>
  </si>
  <si>
    <t>TOTAL6447</t>
  </si>
  <si>
    <t>TOTAL6448</t>
  </si>
  <si>
    <t>TOTAL6449</t>
  </si>
  <si>
    <t>TOTAL6450</t>
  </si>
  <si>
    <t>TOTAL6451</t>
  </si>
  <si>
    <t>TOTAL6452</t>
  </si>
  <si>
    <t>TOTAL6453</t>
  </si>
  <si>
    <t>TOTAL6454</t>
  </si>
  <si>
    <t>TOTAL6455</t>
  </si>
  <si>
    <t>TOTAL6456</t>
  </si>
  <si>
    <t>TOTAL6457</t>
  </si>
  <si>
    <t>TOTAL6458</t>
  </si>
  <si>
    <t>TOTAL6459</t>
  </si>
  <si>
    <t>TOTAL6460</t>
  </si>
  <si>
    <t>TOTAL6461</t>
  </si>
  <si>
    <t>TOTAL6462</t>
  </si>
  <si>
    <t>TOTAL6463</t>
  </si>
  <si>
    <t>TOTAL6464</t>
  </si>
  <si>
    <t>TOTAL6465</t>
  </si>
  <si>
    <t>TOTAL6466</t>
  </si>
  <si>
    <t>TOTAL6467</t>
  </si>
  <si>
    <t>TOTAL6468</t>
  </si>
  <si>
    <t>TOTAL6469</t>
  </si>
  <si>
    <t>TOTAL6470</t>
  </si>
  <si>
    <t>TOTAL6471</t>
  </si>
  <si>
    <t>TOTAL6472</t>
  </si>
  <si>
    <t>TOTAL6473</t>
  </si>
  <si>
    <t>TOTAL6474</t>
  </si>
  <si>
    <t>TOTAL6475</t>
  </si>
  <si>
    <t>TOTAL6476</t>
  </si>
  <si>
    <t>TOTAL6477</t>
  </si>
  <si>
    <t>TOTAL6478</t>
  </si>
  <si>
    <t>TOTAL6479</t>
  </si>
  <si>
    <t>TOTAL6480</t>
  </si>
  <si>
    <t>TOTAL6481</t>
  </si>
  <si>
    <t>TOTAL6482</t>
  </si>
  <si>
    <t>TOTAL6483</t>
  </si>
  <si>
    <t>TOTAL6484</t>
  </si>
  <si>
    <t>TOTAL6485</t>
  </si>
  <si>
    <t>TOTAL6486</t>
  </si>
  <si>
    <t>TOTAL6487</t>
  </si>
  <si>
    <t>TOTAL6488</t>
  </si>
  <si>
    <t>TOTAL6489</t>
  </si>
  <si>
    <t>TOTAL6490</t>
  </si>
  <si>
    <t>TOTAL6491</t>
  </si>
  <si>
    <t>TOTAL6492</t>
  </si>
  <si>
    <t>TOTAL6493</t>
  </si>
  <si>
    <t>TOTAL6494</t>
  </si>
  <si>
    <t>TOTAL6495</t>
  </si>
  <si>
    <t>TOTAL6496</t>
  </si>
  <si>
    <t>TOTAL6497</t>
  </si>
  <si>
    <t>TOTAL6498</t>
  </si>
  <si>
    <t>TOTAL6499</t>
  </si>
  <si>
    <t>TOTAL6500</t>
  </si>
  <si>
    <t>TOTAL6501</t>
  </si>
  <si>
    <t>TOTAL6502</t>
  </si>
  <si>
    <t>TOTAL6503</t>
  </si>
  <si>
    <t>TOTAL6504</t>
  </si>
  <si>
    <t>TOTAL6505</t>
  </si>
  <si>
    <t>TOTAL6506</t>
  </si>
  <si>
    <t>TOTAL6507</t>
  </si>
  <si>
    <t>TOTAL6508</t>
  </si>
  <si>
    <t>TOTAL6509</t>
  </si>
  <si>
    <t>TOTAL6510</t>
  </si>
  <si>
    <t>TOTAL6511</t>
  </si>
  <si>
    <t>TOTAL6512</t>
  </si>
  <si>
    <t>TOTAL6513</t>
  </si>
  <si>
    <t>TOTAL6514</t>
  </si>
  <si>
    <t>TOTAL6515</t>
  </si>
  <si>
    <t>TOTAL6516</t>
  </si>
  <si>
    <t>TOTAL6517</t>
  </si>
  <si>
    <t>TOTAL6518</t>
  </si>
  <si>
    <t>TOTAL6519</t>
  </si>
  <si>
    <t>TOTAL6520</t>
  </si>
  <si>
    <t>TOTAL6521</t>
  </si>
  <si>
    <t>TOTAL6522</t>
  </si>
  <si>
    <t>TOTAL6523</t>
  </si>
  <si>
    <t>TOTAL6524</t>
  </si>
  <si>
    <t>TOTAL6525</t>
  </si>
  <si>
    <t>TOTAL6526</t>
  </si>
  <si>
    <t>TOTAL6527</t>
  </si>
  <si>
    <t>TOTAL6528</t>
  </si>
  <si>
    <t>TOTAL6529</t>
  </si>
  <si>
    <t>TOTAL6530</t>
  </si>
  <si>
    <t>TOTAL6531</t>
  </si>
  <si>
    <t>TOTAL6532</t>
  </si>
  <si>
    <t>TOTAL6533</t>
  </si>
  <si>
    <t>TOTAL6534</t>
  </si>
  <si>
    <t>TOTAL6535</t>
  </si>
  <si>
    <t>TOTAL6536</t>
  </si>
  <si>
    <t>TOTAL6537</t>
  </si>
  <si>
    <t>TOTAL6538</t>
  </si>
  <si>
    <t>TOTAL6539</t>
  </si>
  <si>
    <t>TOTAL6540</t>
  </si>
  <si>
    <t>TOTAL6541</t>
  </si>
  <si>
    <t>TOTAL6542</t>
  </si>
  <si>
    <t>TOTAL6543</t>
  </si>
  <si>
    <t>TOTAL6544</t>
  </si>
  <si>
    <t>TOTAL6545</t>
  </si>
  <si>
    <t>TOTAL6546</t>
  </si>
  <si>
    <t>TOTAL6547</t>
  </si>
  <si>
    <t>TOTAL6548</t>
  </si>
  <si>
    <t>TOTAL6549</t>
  </si>
  <si>
    <t>TOTAL6550</t>
  </si>
  <si>
    <t>TOTAL6551</t>
  </si>
  <si>
    <t>TOTAL6552</t>
  </si>
  <si>
    <t>TOTAL6553</t>
  </si>
  <si>
    <t>TOTAL6554</t>
  </si>
  <si>
    <t>TOTAL6555</t>
  </si>
  <si>
    <t>TOTAL6556</t>
  </si>
  <si>
    <t>TOTAL6557</t>
  </si>
  <si>
    <t>TOTAL6558</t>
  </si>
  <si>
    <t>TOTAL6559</t>
  </si>
  <si>
    <t>TOTAL6560</t>
  </si>
  <si>
    <t>TOTAL6561</t>
  </si>
  <si>
    <t>TOTAL6562</t>
  </si>
  <si>
    <t>TOTAL6563</t>
  </si>
  <si>
    <t>TOTAL6564</t>
  </si>
  <si>
    <t>TOTAL6565</t>
  </si>
  <si>
    <t>TOTAL6566</t>
  </si>
  <si>
    <t>TOTAL6567</t>
  </si>
  <si>
    <t>TOTAL6568</t>
  </si>
  <si>
    <t>TOTAL6569</t>
  </si>
  <si>
    <t>TOTAL6570</t>
  </si>
  <si>
    <t>TOTAL6571</t>
  </si>
  <si>
    <t>TOTAL6572</t>
  </si>
  <si>
    <t>TOTAL6573</t>
  </si>
  <si>
    <t>TOTAL6574</t>
  </si>
  <si>
    <t>TOTAL6575</t>
  </si>
  <si>
    <t>TOTAL6576</t>
  </si>
  <si>
    <t>TOTAL6577</t>
  </si>
  <si>
    <t>TOTAL6578</t>
  </si>
  <si>
    <t>TOTAL6579</t>
  </si>
  <si>
    <t>TOTAL6580</t>
  </si>
  <si>
    <t>TOTAL6581</t>
  </si>
  <si>
    <t>TOTAL6582</t>
  </si>
  <si>
    <t>TOTAL6583</t>
  </si>
  <si>
    <t>TOTAL6584</t>
  </si>
  <si>
    <t>TOTAL6585</t>
  </si>
  <si>
    <t>TOTAL6586</t>
  </si>
  <si>
    <t>TOTAL6587</t>
  </si>
  <si>
    <t>TOTAL6588</t>
  </si>
  <si>
    <t>TOTAL6589</t>
  </si>
  <si>
    <t>TOTAL6590</t>
  </si>
  <si>
    <t>TOTAL6591</t>
  </si>
  <si>
    <t>TOTAL6592</t>
  </si>
  <si>
    <t>TOTAL6593</t>
  </si>
  <si>
    <t>TOTAL6594</t>
  </si>
  <si>
    <t>TOTAL6595</t>
  </si>
  <si>
    <t>TOTAL6596</t>
  </si>
  <si>
    <t>TOTAL6597</t>
  </si>
  <si>
    <t>TOTAL6598</t>
  </si>
  <si>
    <t>TOTAL6599</t>
  </si>
  <si>
    <t>TOTAL6600</t>
  </si>
  <si>
    <t>TOTAL6601</t>
  </si>
  <si>
    <t>TOTAL6602</t>
  </si>
  <si>
    <t>TOTAL6603</t>
  </si>
  <si>
    <t>TOTAL6604</t>
  </si>
  <si>
    <t>TOTAL6605</t>
  </si>
  <si>
    <t>TOTAL6606</t>
  </si>
  <si>
    <t>TOTAL6607</t>
  </si>
  <si>
    <t>TOTAL6608</t>
  </si>
  <si>
    <t>TOTAL6609</t>
  </si>
  <si>
    <t>TOTAL6610</t>
  </si>
  <si>
    <t>TOTAL6611</t>
  </si>
  <si>
    <t>TOTAL6612</t>
  </si>
  <si>
    <t>TOTAL6613</t>
  </si>
  <si>
    <t>TOTAL6614</t>
  </si>
  <si>
    <t>TOTAL6615</t>
  </si>
  <si>
    <t>TOTAL6616</t>
  </si>
  <si>
    <t>TOTAL6617</t>
  </si>
  <si>
    <t>TOTAL6618</t>
  </si>
  <si>
    <t>TOTAL6619</t>
  </si>
  <si>
    <t>TOTAL6620</t>
  </si>
  <si>
    <t>TOTAL6621</t>
  </si>
  <si>
    <t>TOTAL6622</t>
  </si>
  <si>
    <t>TOTAL6623</t>
  </si>
  <si>
    <t>TOTAL6624</t>
  </si>
  <si>
    <t>TOTAL6625</t>
  </si>
  <si>
    <t>TOTAL6626</t>
  </si>
  <si>
    <t>TOTAL6627</t>
  </si>
  <si>
    <t>TOTAL6628</t>
  </si>
  <si>
    <t>TOTAL6629</t>
  </si>
  <si>
    <t>TOTAL6630</t>
  </si>
  <si>
    <t>TOTAL6631</t>
  </si>
  <si>
    <t>TOTAL6632</t>
  </si>
  <si>
    <t>TOTAL6633</t>
  </si>
  <si>
    <t>TOTAL6634</t>
  </si>
  <si>
    <t>TOTAL6635</t>
  </si>
  <si>
    <t>TOTAL6636</t>
  </si>
  <si>
    <t>TOTAL6637</t>
  </si>
  <si>
    <t>TOTAL6638</t>
  </si>
  <si>
    <t>TOTAL6639</t>
  </si>
  <si>
    <t>TOTAL6640</t>
  </si>
  <si>
    <t>TOTAL6641</t>
  </si>
  <si>
    <t>TOTAL6642</t>
  </si>
  <si>
    <t>TOTAL6643</t>
  </si>
  <si>
    <t>TOTAL6644</t>
  </si>
  <si>
    <t>TOTAL6645</t>
  </si>
  <si>
    <t>TOTAL6646</t>
  </si>
  <si>
    <t>TOTAL6647</t>
  </si>
  <si>
    <t>TOTAL6648</t>
  </si>
  <si>
    <t>TOTAL6649</t>
  </si>
  <si>
    <t>TOTAL6650</t>
  </si>
  <si>
    <t>TOTAL6651</t>
  </si>
  <si>
    <t>TOTAL6652</t>
  </si>
  <si>
    <t>TOTAL6653</t>
  </si>
  <si>
    <t>TOTAL6654</t>
  </si>
  <si>
    <t>TOTAL6655</t>
  </si>
  <si>
    <t>TOTAL6656</t>
  </si>
  <si>
    <t>TOTAL6657</t>
  </si>
  <si>
    <t>TOTAL6658</t>
  </si>
  <si>
    <t>TOTAL6659</t>
  </si>
  <si>
    <t>TOTAL6660</t>
  </si>
  <si>
    <t>TOTAL6661</t>
  </si>
  <si>
    <t>TOTAL6662</t>
  </si>
  <si>
    <t>TOTAL6663</t>
  </si>
  <si>
    <t>TOTAL6664</t>
  </si>
  <si>
    <t>TOTAL6665</t>
  </si>
  <si>
    <t>TOTAL6666</t>
  </si>
  <si>
    <t>TOTAL6667</t>
  </si>
  <si>
    <t>TOTAL6668</t>
  </si>
  <si>
    <t>TOTAL6669</t>
  </si>
  <si>
    <t>TOTAL6670</t>
  </si>
  <si>
    <t>TOTAL6671</t>
  </si>
  <si>
    <t>TOTAL6672</t>
  </si>
  <si>
    <t>TOTAL6673</t>
  </si>
  <si>
    <t>TOTAL6674</t>
  </si>
  <si>
    <t>TOTAL6675</t>
  </si>
  <si>
    <t>TOTAL6676</t>
  </si>
  <si>
    <t>TOTAL6677</t>
  </si>
  <si>
    <t>TOTAL6678</t>
  </si>
  <si>
    <t>TOTAL6679</t>
  </si>
  <si>
    <t>TOTAL6680</t>
  </si>
  <si>
    <t>TOTAL6681</t>
  </si>
  <si>
    <t>TOTAL6682</t>
  </si>
  <si>
    <t>TOTAL6683</t>
  </si>
  <si>
    <t>TOTAL6684</t>
  </si>
  <si>
    <t>TOTAL6685</t>
  </si>
  <si>
    <t>TOTAL6686</t>
  </si>
  <si>
    <t>TOTAL6687</t>
  </si>
  <si>
    <t>TOTAL6688</t>
  </si>
  <si>
    <t>TOTAL6689</t>
  </si>
  <si>
    <t>TOTAL6690</t>
  </si>
  <si>
    <t>TOTAL6691</t>
  </si>
  <si>
    <t>TOTAL6692</t>
  </si>
  <si>
    <t>TOTAL6693</t>
  </si>
  <si>
    <t>TOTAL6694</t>
  </si>
  <si>
    <t>TOTAL6695</t>
  </si>
  <si>
    <t>TOTAL6696</t>
  </si>
  <si>
    <t>TOTAL6697</t>
  </si>
  <si>
    <t>TOTAL6698</t>
  </si>
  <si>
    <t>TOTAL6699</t>
  </si>
  <si>
    <t>TOTAL6700</t>
  </si>
  <si>
    <t>TOTAL6701</t>
  </si>
  <si>
    <t>TOTAL6702</t>
  </si>
  <si>
    <t>TOTAL6703</t>
  </si>
  <si>
    <t>TOTAL6704</t>
  </si>
  <si>
    <t>TOTAL6705</t>
  </si>
  <si>
    <t>TOTAL6706</t>
  </si>
  <si>
    <t>TOTAL6707</t>
  </si>
  <si>
    <t>TOTAL6708</t>
  </si>
  <si>
    <t>TOTAL6709</t>
  </si>
  <si>
    <t>TOTAL6710</t>
  </si>
  <si>
    <t>TOTAL6711</t>
  </si>
  <si>
    <t>TOTAL6712</t>
  </si>
  <si>
    <t>TOTAL6713</t>
  </si>
  <si>
    <t>TOTAL6714</t>
  </si>
  <si>
    <t>TOTAL6715</t>
  </si>
  <si>
    <t>TOTAL6716</t>
  </si>
  <si>
    <t>TOTAL6717</t>
  </si>
  <si>
    <t>TOTAL6718</t>
  </si>
  <si>
    <t>TOTAL6719</t>
  </si>
  <si>
    <t>TOTAL6720</t>
  </si>
  <si>
    <t>TOTAL6721</t>
  </si>
  <si>
    <t>TOTAL6722</t>
  </si>
  <si>
    <t>TOTAL6723</t>
  </si>
  <si>
    <t>TOTAL6724</t>
  </si>
  <si>
    <t>TOTAL6725</t>
  </si>
  <si>
    <t>TOTAL6726</t>
  </si>
  <si>
    <t>TOTAL6727</t>
  </si>
  <si>
    <t>TOTAL6728</t>
  </si>
  <si>
    <t>TOTAL6729</t>
  </si>
  <si>
    <t>TOTAL6730</t>
  </si>
  <si>
    <t>TOTAL6731</t>
  </si>
  <si>
    <t>TOTAL6732</t>
  </si>
  <si>
    <t>TOTAL6733</t>
  </si>
  <si>
    <t>TOTAL6734</t>
  </si>
  <si>
    <t>TOTAL6735</t>
  </si>
  <si>
    <t>TOTAL6736</t>
  </si>
  <si>
    <t>TOTAL6737</t>
  </si>
  <si>
    <t>TOTAL6738</t>
  </si>
  <si>
    <t>TOTAL6739</t>
  </si>
  <si>
    <t>TOTAL6740</t>
  </si>
  <si>
    <t>TOTAL6741</t>
  </si>
  <si>
    <t>TOTAL6742</t>
  </si>
  <si>
    <t>TOTAL6743</t>
  </si>
  <si>
    <t>TOTAL6744</t>
  </si>
  <si>
    <t>TOTAL6745</t>
  </si>
  <si>
    <t>TOTAL6746</t>
  </si>
  <si>
    <t>TOTAL6747</t>
  </si>
  <si>
    <t>TOTAL6748</t>
  </si>
  <si>
    <t>TOTAL6749</t>
  </si>
  <si>
    <t>TOTAL6750</t>
  </si>
  <si>
    <t>TOTAL6751</t>
  </si>
  <si>
    <t>TOTAL6752</t>
  </si>
  <si>
    <t>TOTAL6753</t>
  </si>
  <si>
    <t>TOTAL6754</t>
  </si>
  <si>
    <t>TOTAL6755</t>
  </si>
  <si>
    <t>TOTAL6756</t>
  </si>
  <si>
    <t>TOTAL6757</t>
  </si>
  <si>
    <t>TOTAL6758</t>
  </si>
  <si>
    <t>TOTAL6759</t>
  </si>
  <si>
    <t>TOTAL6760</t>
  </si>
  <si>
    <t>TOTAL6761</t>
  </si>
  <si>
    <t>TOTAL6762</t>
  </si>
  <si>
    <t>TOTAL6763</t>
  </si>
  <si>
    <t>TOTAL6764</t>
  </si>
  <si>
    <t>TOTAL6765</t>
  </si>
  <si>
    <t>TOTAL6766</t>
  </si>
  <si>
    <t>TOTAL6767</t>
  </si>
  <si>
    <t>TOTAL6768</t>
  </si>
  <si>
    <t>TOTAL6769</t>
  </si>
  <si>
    <t>TOTAL6770</t>
  </si>
  <si>
    <t>TOTAL6771</t>
  </si>
  <si>
    <t>TOTAL6772</t>
  </si>
  <si>
    <t>TOTAL6773</t>
  </si>
  <si>
    <t>TOTAL6774</t>
  </si>
  <si>
    <t>TOTAL6775</t>
  </si>
  <si>
    <t>TOTAL6776</t>
  </si>
  <si>
    <t>TOTAL6777</t>
  </si>
  <si>
    <t>TOTAL6778</t>
  </si>
  <si>
    <t>TOTAL6779</t>
  </si>
  <si>
    <t>TOTAL6780</t>
  </si>
  <si>
    <t>TOTAL6781</t>
  </si>
  <si>
    <t>TOTAL6782</t>
  </si>
  <si>
    <t>TOTAL6783</t>
  </si>
  <si>
    <t>TOTAL6784</t>
  </si>
  <si>
    <t>TOTAL6785</t>
  </si>
  <si>
    <t>TOTAL6786</t>
  </si>
  <si>
    <t>TOTAL6787</t>
  </si>
  <si>
    <t>TOTAL6788</t>
  </si>
  <si>
    <t>TOTAL6789</t>
  </si>
  <si>
    <t>TOTAL6790</t>
  </si>
  <si>
    <t>TOTAL6791</t>
  </si>
  <si>
    <t>TOTAL6792</t>
  </si>
  <si>
    <t>TOTAL6793</t>
  </si>
  <si>
    <t>TOTAL6794</t>
  </si>
  <si>
    <t>TOTAL6795</t>
  </si>
  <si>
    <t>TOTAL6796</t>
  </si>
  <si>
    <t>TOTAL6797</t>
  </si>
  <si>
    <t>TOTAL6798</t>
  </si>
  <si>
    <t>TOTAL6799</t>
  </si>
  <si>
    <t>TOTAL6800</t>
  </si>
  <si>
    <t>TOTAL6801</t>
  </si>
  <si>
    <t>TOTAL6802</t>
  </si>
  <si>
    <t>TOTAL6803</t>
  </si>
  <si>
    <t>TOTAL6804</t>
  </si>
  <si>
    <t>TOTAL6805</t>
  </si>
  <si>
    <t>TOTAL6806</t>
  </si>
  <si>
    <t>TOTAL6807</t>
  </si>
  <si>
    <t>TOTAL6808</t>
  </si>
  <si>
    <t>TOTAL6809</t>
  </si>
  <si>
    <t>TOTAL6810</t>
  </si>
  <si>
    <t>TOTAL6811</t>
  </si>
  <si>
    <t>TOTAL6812</t>
  </si>
  <si>
    <t>TOTAL6813</t>
  </si>
  <si>
    <t>TOTAL6814</t>
  </si>
  <si>
    <t>TOTAL6815</t>
  </si>
  <si>
    <t>TOTAL6816</t>
  </si>
  <si>
    <t>TOTAL6817</t>
  </si>
  <si>
    <t>TOTAL6818</t>
  </si>
  <si>
    <t>TOTAL6819</t>
  </si>
  <si>
    <t>TOTAL6820</t>
  </si>
  <si>
    <t>TOTAL6821</t>
  </si>
  <si>
    <t>TOTAL6822</t>
  </si>
  <si>
    <t>TOTAL6823</t>
  </si>
  <si>
    <t>TOTAL6824</t>
  </si>
  <si>
    <t>TOTAL6825</t>
  </si>
  <si>
    <t>TOTAL6826</t>
  </si>
  <si>
    <t>TOTAL6827</t>
  </si>
  <si>
    <t>TOTAL6828</t>
  </si>
  <si>
    <t>TOTAL6829</t>
  </si>
  <si>
    <t>TOTAL6830</t>
  </si>
  <si>
    <t>TOTAL6831</t>
  </si>
  <si>
    <t>TOTAL6832</t>
  </si>
  <si>
    <t>TOTAL6833</t>
  </si>
  <si>
    <t>TOTAL6834</t>
  </si>
  <si>
    <t>TOTAL6835</t>
  </si>
  <si>
    <t>TOTAL6836</t>
  </si>
  <si>
    <t>TOTAL6837</t>
  </si>
  <si>
    <t>TOTAL6838</t>
  </si>
  <si>
    <t>TOTAL6839</t>
  </si>
  <si>
    <t>TOTAL6840</t>
  </si>
  <si>
    <t>TOTAL6841</t>
  </si>
  <si>
    <t>TOTAL6842</t>
  </si>
  <si>
    <t>TOTAL6843</t>
  </si>
  <si>
    <t>TOTAL6844</t>
  </si>
  <si>
    <t>TOTAL6845</t>
  </si>
  <si>
    <t>TOTAL6846</t>
  </si>
  <si>
    <t>TOTAL6847</t>
  </si>
  <si>
    <t>TOTAL6848</t>
  </si>
  <si>
    <t>TOTAL6849</t>
  </si>
  <si>
    <t>TOTAL6850</t>
  </si>
  <si>
    <t>TOTAL6851</t>
  </si>
  <si>
    <t>TOTAL6852</t>
  </si>
  <si>
    <t>TOTAL6853</t>
  </si>
  <si>
    <t>TOTAL6854</t>
  </si>
  <si>
    <t>TOTAL6855</t>
  </si>
  <si>
    <t>TOTAL6856</t>
  </si>
  <si>
    <t>TOTAL6857</t>
  </si>
  <si>
    <t>TOTAL6858</t>
  </si>
  <si>
    <t>TOTAL6859</t>
  </si>
  <si>
    <t>TOTAL6860</t>
  </si>
  <si>
    <t>TOTAL6861</t>
  </si>
  <si>
    <t>TOTAL6862</t>
  </si>
  <si>
    <t>TOTAL6863</t>
  </si>
  <si>
    <t>TOTAL6864</t>
  </si>
  <si>
    <t>TOTAL6865</t>
  </si>
  <si>
    <t>TOTAL6866</t>
  </si>
  <si>
    <t>TOTAL6867</t>
  </si>
  <si>
    <t>TOTAL6868</t>
  </si>
  <si>
    <t>TOTAL6869</t>
  </si>
  <si>
    <t>TOTAL6870</t>
  </si>
  <si>
    <t>TOTAL6871</t>
  </si>
  <si>
    <t>TOTAL6872</t>
  </si>
  <si>
    <t>TOTAL6873</t>
  </si>
  <si>
    <t>TOTAL6874</t>
  </si>
  <si>
    <t>TOTAL6875</t>
  </si>
  <si>
    <t>TOTAL6876</t>
  </si>
  <si>
    <t>TOTAL6877</t>
  </si>
  <si>
    <t>TOTAL6878</t>
  </si>
  <si>
    <t>TOTAL6879</t>
  </si>
  <si>
    <t>TOTAL6880</t>
  </si>
  <si>
    <t>TOTAL6881</t>
  </si>
  <si>
    <t>TOTAL6882</t>
  </si>
  <si>
    <t>TOTAL6883</t>
  </si>
  <si>
    <t>TOTAL6884</t>
  </si>
  <si>
    <t>TOTAL6885</t>
  </si>
  <si>
    <t>TOTAL6886</t>
  </si>
  <si>
    <t>TOTAL6887</t>
  </si>
  <si>
    <t>TOTAL6888</t>
  </si>
  <si>
    <t>TOTAL6889</t>
  </si>
  <si>
    <t>TOTAL6890</t>
  </si>
  <si>
    <t>TOTAL6891</t>
  </si>
  <si>
    <t>TOTAL6892</t>
  </si>
  <si>
    <t>TOTAL6893</t>
  </si>
  <si>
    <t>TOTAL6894</t>
  </si>
  <si>
    <t>TOTAL6895</t>
  </si>
  <si>
    <t>TOTAL6896</t>
  </si>
  <si>
    <t>TOTAL6897</t>
  </si>
  <si>
    <t>TOTAL6898</t>
  </si>
  <si>
    <t>TOTAL6899</t>
  </si>
  <si>
    <t>TOTAL6900</t>
  </si>
  <si>
    <t>TOTAL6901</t>
  </si>
  <si>
    <t>TOTAL6902</t>
  </si>
  <si>
    <t>TOTAL6903</t>
  </si>
  <si>
    <t>TOTAL6904</t>
  </si>
  <si>
    <t>TOTAL6905</t>
  </si>
  <si>
    <t>TOTAL6906</t>
  </si>
  <si>
    <t>TOTAL6907</t>
  </si>
  <si>
    <t>TOTAL6908</t>
  </si>
  <si>
    <t>TOTAL6909</t>
  </si>
  <si>
    <t>TOTAL6910</t>
  </si>
  <si>
    <t>TOTAL6911</t>
  </si>
  <si>
    <t>TOTAL6912</t>
  </si>
  <si>
    <t>TOTAL6913</t>
  </si>
  <si>
    <t>TOTAL6914</t>
  </si>
  <si>
    <t>TOTAL6915</t>
  </si>
  <si>
    <t>TOTAL6916</t>
  </si>
  <si>
    <t>TOTAL6917</t>
  </si>
  <si>
    <t>TOTAL6918</t>
  </si>
  <si>
    <t>TOTAL6919</t>
  </si>
  <si>
    <t>TOTAL6920</t>
  </si>
  <si>
    <t>TOTAL6921</t>
  </si>
  <si>
    <t>TOTAL6922</t>
  </si>
  <si>
    <t>TOTAL6923</t>
  </si>
  <si>
    <t>TOTAL6924</t>
  </si>
  <si>
    <t>TOTAL6925</t>
  </si>
  <si>
    <t>TOTAL6926</t>
  </si>
  <si>
    <t>TOTAL6927</t>
  </si>
  <si>
    <t>TOTAL6928</t>
  </si>
  <si>
    <t>TOTAL6929</t>
  </si>
  <si>
    <t>TOTAL6930</t>
  </si>
  <si>
    <t>TOTAL6931</t>
  </si>
  <si>
    <t>TOTAL6932</t>
  </si>
  <si>
    <t>TOTAL6933</t>
  </si>
  <si>
    <t>TOTAL6934</t>
  </si>
  <si>
    <t>TOTAL6935</t>
  </si>
  <si>
    <t>TOTAL6936</t>
  </si>
  <si>
    <t>TOTAL6937</t>
  </si>
  <si>
    <t>TOTAL6938</t>
  </si>
  <si>
    <t>TOTAL6939</t>
  </si>
  <si>
    <t>TOTAL6940</t>
  </si>
  <si>
    <t>TOTAL6941</t>
  </si>
  <si>
    <t>TOTAL6942</t>
  </si>
  <si>
    <t>TOTAL6943</t>
  </si>
  <si>
    <t>TOTAL6944</t>
  </si>
  <si>
    <t>TOTAL6945</t>
  </si>
  <si>
    <t>TOTAL6946</t>
  </si>
  <si>
    <t>TOTAL6947</t>
  </si>
  <si>
    <t>TOTAL6948</t>
  </si>
  <si>
    <t>TOTAL6949</t>
  </si>
  <si>
    <t>TOTAL6950</t>
  </si>
  <si>
    <t>TOTAL6951</t>
  </si>
  <si>
    <t>TOTAL6952</t>
  </si>
  <si>
    <t>TOTAL6953</t>
  </si>
  <si>
    <t>TOTAL6954</t>
  </si>
  <si>
    <t>TOTAL6955</t>
  </si>
  <si>
    <t>TOTAL6956</t>
  </si>
  <si>
    <t>TOTAL6957</t>
  </si>
  <si>
    <t>TOTAL6958</t>
  </si>
  <si>
    <t>TOTAL6959</t>
  </si>
  <si>
    <t>TOTAL6960</t>
  </si>
  <si>
    <t>TOTAL6961</t>
  </si>
  <si>
    <t>TOTAL6962</t>
  </si>
  <si>
    <t>TOTAL6963</t>
  </si>
  <si>
    <t>TOTAL6964</t>
  </si>
  <si>
    <t>TOTAL6965</t>
  </si>
  <si>
    <t>TOTAL6966</t>
  </si>
  <si>
    <t>TOTAL6967</t>
  </si>
  <si>
    <t>TOTAL6968</t>
  </si>
  <si>
    <t>TOTAL6969</t>
  </si>
  <si>
    <t>TOTAL6970</t>
  </si>
  <si>
    <t>TOTAL6971</t>
  </si>
  <si>
    <t>TOTAL6972</t>
  </si>
  <si>
    <t>TOTAL6973</t>
  </si>
  <si>
    <t>TOTAL6974</t>
  </si>
  <si>
    <t>TOTAL6975</t>
  </si>
  <si>
    <t>TOTAL6976</t>
  </si>
  <si>
    <t>TOTAL6977</t>
  </si>
  <si>
    <t>TOTAL6978</t>
  </si>
  <si>
    <t>TOTAL6979</t>
  </si>
  <si>
    <t>TOTAL6980</t>
  </si>
  <si>
    <t>TOTAL6981</t>
  </si>
  <si>
    <t>TOTAL6982</t>
  </si>
  <si>
    <t>TOTAL6983</t>
  </si>
  <si>
    <t>TOTAL6984</t>
  </si>
  <si>
    <t>TOTAL6985</t>
  </si>
  <si>
    <t>TOTAL6986</t>
  </si>
  <si>
    <t>TOTAL6987</t>
  </si>
  <si>
    <t>TOTAL6988</t>
  </si>
  <si>
    <t>TOTAL6989</t>
  </si>
  <si>
    <t>TOTAL6990</t>
  </si>
  <si>
    <t>TOTAL6991</t>
  </si>
  <si>
    <t>TOTAL6992</t>
  </si>
  <si>
    <t>TOTAL6993</t>
  </si>
  <si>
    <t>TOTAL6994</t>
  </si>
  <si>
    <t>TOTAL6995</t>
  </si>
  <si>
    <t>TOTAL6996</t>
  </si>
  <si>
    <t>TOTAL6997</t>
  </si>
  <si>
    <t>TOTAL6998</t>
  </si>
  <si>
    <t>TOTAL6999</t>
  </si>
  <si>
    <t>TOTAL7000</t>
  </si>
  <si>
    <t>TOTAL7001</t>
  </si>
  <si>
    <t>TOTAL7002</t>
  </si>
  <si>
    <t>TOTAL7003</t>
  </si>
  <si>
    <t>TOTAL7004</t>
  </si>
  <si>
    <t>TOTAL7005</t>
  </si>
  <si>
    <t>TOTAL7006</t>
  </si>
  <si>
    <t>TOTAL7007</t>
  </si>
  <si>
    <t>TOTAL7008</t>
  </si>
  <si>
    <t>TOTAL7009</t>
  </si>
  <si>
    <t>TOTAL7010</t>
  </si>
  <si>
    <t>TOTAL7011</t>
  </si>
  <si>
    <t>TOTAL7012</t>
  </si>
  <si>
    <t>TOTAL7013</t>
  </si>
  <si>
    <t>TOTAL7014</t>
  </si>
  <si>
    <t>TOTAL7015</t>
  </si>
  <si>
    <t>TOTAL7016</t>
  </si>
  <si>
    <t>TOTAL7017</t>
  </si>
  <si>
    <t>TOTAL7018</t>
  </si>
  <si>
    <t>TOTAL7019</t>
  </si>
  <si>
    <t>TOTAL7020</t>
  </si>
  <si>
    <t>TOTAL7021</t>
  </si>
  <si>
    <t>TOTAL7022</t>
  </si>
  <si>
    <t>TOTAL7023</t>
  </si>
  <si>
    <t>TOTAL7024</t>
  </si>
  <si>
    <t>TOTAL7025</t>
  </si>
  <si>
    <t>TOTAL7026</t>
  </si>
  <si>
    <t>TOTAL7027</t>
  </si>
  <si>
    <t>TOTAL7028</t>
  </si>
  <si>
    <t>TOTAL7029</t>
  </si>
  <si>
    <t>TOTAL7030</t>
  </si>
  <si>
    <t>TOTAL7031</t>
  </si>
  <si>
    <t>TOTAL7032</t>
  </si>
  <si>
    <t>TOTAL7033</t>
  </si>
  <si>
    <t>TOTAL7034</t>
  </si>
  <si>
    <t>TOTAL7035</t>
  </si>
  <si>
    <t>TOTAL7036</t>
  </si>
  <si>
    <t>TOTAL7037</t>
  </si>
  <si>
    <t>TOTAL7038</t>
  </si>
  <si>
    <t>TOTAL7039</t>
  </si>
  <si>
    <t>TOTAL7040</t>
  </si>
  <si>
    <t>TOTAL7041</t>
  </si>
  <si>
    <t>TOTAL7042</t>
  </si>
  <si>
    <t>TOTAL7043</t>
  </si>
  <si>
    <t>TOTAL7044</t>
  </si>
  <si>
    <t>TOTAL7045</t>
  </si>
  <si>
    <t>TOTAL7046</t>
  </si>
  <si>
    <t>TOTAL7047</t>
  </si>
  <si>
    <t>TOTAL7048</t>
  </si>
  <si>
    <t>TOTAL7049</t>
  </si>
  <si>
    <t>TOTAL7050</t>
  </si>
  <si>
    <t>TOTAL7051</t>
  </si>
  <si>
    <t>TOTAL7052</t>
  </si>
  <si>
    <t>TOTAL7053</t>
  </si>
  <si>
    <t>TOTAL7054</t>
  </si>
  <si>
    <t>TOTAL7055</t>
  </si>
  <si>
    <t>TOTAL7056</t>
  </si>
  <si>
    <t>TOTAL7057</t>
  </si>
  <si>
    <t>TOTAL7058</t>
  </si>
  <si>
    <t>TOTAL7059</t>
  </si>
  <si>
    <t>TOTAL7060</t>
  </si>
  <si>
    <t>TOTAL7061</t>
  </si>
  <si>
    <t>TOTAL7062</t>
  </si>
  <si>
    <t>TOTAL7063</t>
  </si>
  <si>
    <t>TOTAL7064</t>
  </si>
  <si>
    <t>TOTAL7065</t>
  </si>
  <si>
    <t>TOTAL7066</t>
  </si>
  <si>
    <t>TOTAL7067</t>
  </si>
  <si>
    <t>TOTAL7068</t>
  </si>
  <si>
    <t>TOTAL7069</t>
  </si>
  <si>
    <t>TOTAL7070</t>
  </si>
  <si>
    <t>TOTAL7071</t>
  </si>
  <si>
    <t>TOTAL7072</t>
  </si>
  <si>
    <t>TOTAL7073</t>
  </si>
  <si>
    <t>TOTAL7074</t>
  </si>
  <si>
    <t>TOTAL7075</t>
  </si>
  <si>
    <t>TOTAL7076</t>
  </si>
  <si>
    <t>TOTAL7077</t>
  </si>
  <si>
    <t>TOTAL7078</t>
  </si>
  <si>
    <t>TOTAL7079</t>
  </si>
  <si>
    <t>TOTAL7080</t>
  </si>
  <si>
    <t>TOTAL7081</t>
  </si>
  <si>
    <t>TOTAL7082</t>
  </si>
  <si>
    <t>TOTAL7083</t>
  </si>
  <si>
    <t>TOTAL7084</t>
  </si>
  <si>
    <t>TOTAL7085</t>
  </si>
  <si>
    <t>TOTAL7086</t>
  </si>
  <si>
    <t>TOTAL7087</t>
  </si>
  <si>
    <t>TOTAL7088</t>
  </si>
  <si>
    <t>TOTAL7089</t>
  </si>
  <si>
    <t>TOTAL7090</t>
  </si>
  <si>
    <t>TOTAL7091</t>
  </si>
  <si>
    <t>TOTAL7092</t>
  </si>
  <si>
    <t>TOTAL7093</t>
  </si>
  <si>
    <t>TOTAL7094</t>
  </si>
  <si>
    <t>TOTAL7095</t>
  </si>
  <si>
    <t>TOTAL7096</t>
  </si>
  <si>
    <t>TOTAL7097</t>
  </si>
  <si>
    <t>TOTAL7098</t>
  </si>
  <si>
    <t>TOTAL7099</t>
  </si>
  <si>
    <t>TOTAL7100</t>
  </si>
  <si>
    <t>TOTAL7101</t>
  </si>
  <si>
    <t>TOTAL7102</t>
  </si>
  <si>
    <t>TOTAL7103</t>
  </si>
  <si>
    <t>TOTAL7104</t>
  </si>
  <si>
    <t>TOTAL7105</t>
  </si>
  <si>
    <t>TOTAL7106</t>
  </si>
  <si>
    <t>TOTAL7107</t>
  </si>
  <si>
    <t>TOTAL7108</t>
  </si>
  <si>
    <t>TOTAL7109</t>
  </si>
  <si>
    <t>TOTAL7110</t>
  </si>
  <si>
    <t>TOTAL7111</t>
  </si>
  <si>
    <t>TOTAL7112</t>
  </si>
  <si>
    <t>TOTAL7113</t>
  </si>
  <si>
    <t>TOTAL7114</t>
  </si>
  <si>
    <t>TOTAL7115</t>
  </si>
  <si>
    <t>TOTAL7116</t>
  </si>
  <si>
    <t>TOTAL7117</t>
  </si>
  <si>
    <t>TOTAL7118</t>
  </si>
  <si>
    <t>TOTAL7119</t>
  </si>
  <si>
    <t>TOTAL7120</t>
  </si>
  <si>
    <t>TOTAL7121</t>
  </si>
  <si>
    <t>TOTAL7122</t>
  </si>
  <si>
    <t>TOTAL7123</t>
  </si>
  <si>
    <t>TOTAL7124</t>
  </si>
  <si>
    <t>TOTAL7125</t>
  </si>
  <si>
    <t>TOTAL7126</t>
  </si>
  <si>
    <t>TOTAL7127</t>
  </si>
  <si>
    <t>TOTAL7128</t>
  </si>
  <si>
    <t>TOTAL7129</t>
  </si>
  <si>
    <t>TOTAL7130</t>
  </si>
  <si>
    <t>TOTAL7131</t>
  </si>
  <si>
    <t>TOTAL7132</t>
  </si>
  <si>
    <t>TOTAL7133</t>
  </si>
  <si>
    <t>TOTAL7134</t>
  </si>
  <si>
    <t>TOTAL7135</t>
  </si>
  <si>
    <t>TOTAL7136</t>
  </si>
  <si>
    <t>TOTAL7137</t>
  </si>
  <si>
    <t>TOTAL7138</t>
  </si>
  <si>
    <t>TOTAL7139</t>
  </si>
  <si>
    <t>TOTAL7140</t>
  </si>
  <si>
    <t>TOTAL7141</t>
  </si>
  <si>
    <t>TOTAL7142</t>
  </si>
  <si>
    <t>TOTAL7143</t>
  </si>
  <si>
    <t>TOTAL7144</t>
  </si>
  <si>
    <t>TOTAL7145</t>
  </si>
  <si>
    <t>TOTAL7146</t>
  </si>
  <si>
    <t>TOTAL7147</t>
  </si>
  <si>
    <t>TOTAL7148</t>
  </si>
  <si>
    <t>TOTAL7149</t>
  </si>
  <si>
    <t>TOTAL7150</t>
  </si>
  <si>
    <t>TOTAL7151</t>
  </si>
  <si>
    <t>TOTAL7152</t>
  </si>
  <si>
    <t>TOTAL7153</t>
  </si>
  <si>
    <t>TOTAL7154</t>
  </si>
  <si>
    <t>TOTAL7155</t>
  </si>
  <si>
    <t>TOTAL7156</t>
  </si>
  <si>
    <t>TOTAL7157</t>
  </si>
  <si>
    <t>TOTAL7158</t>
  </si>
  <si>
    <t>TOTAL7159</t>
  </si>
  <si>
    <t>TOTAL7160</t>
  </si>
  <si>
    <t>TOTAL7161</t>
  </si>
  <si>
    <t>TOTAL7162</t>
  </si>
  <si>
    <t>TOTAL7163</t>
  </si>
  <si>
    <t>TOTAL7164</t>
  </si>
  <si>
    <t>TOTAL7165</t>
  </si>
  <si>
    <t>TOTAL7166</t>
  </si>
  <si>
    <t>TOTAL7167</t>
  </si>
  <si>
    <t>TOTAL7168</t>
  </si>
  <si>
    <t>TOTAL7169</t>
  </si>
  <si>
    <t>TOTAL7170</t>
  </si>
  <si>
    <t>TOTAL7171</t>
  </si>
  <si>
    <t>TOTAL7172</t>
  </si>
  <si>
    <t>TOTAL7173</t>
  </si>
  <si>
    <t>TOTAL7174</t>
  </si>
  <si>
    <t>TOTAL7175</t>
  </si>
  <si>
    <t>TOTAL7176</t>
  </si>
  <si>
    <t>TOTAL7177</t>
  </si>
  <si>
    <t>TOTAL7178</t>
  </si>
  <si>
    <t>TOTAL7179</t>
  </si>
  <si>
    <t>TOTAL7180</t>
  </si>
  <si>
    <t>TOTAL7181</t>
  </si>
  <si>
    <t>TOTAL7182</t>
  </si>
  <si>
    <t>TOTAL7183</t>
  </si>
  <si>
    <t>TOTAL7184</t>
  </si>
  <si>
    <t>TOTAL7185</t>
  </si>
  <si>
    <t>TOTAL7186</t>
  </si>
  <si>
    <t>TOTAL7187</t>
  </si>
  <si>
    <t>TOTAL7188</t>
  </si>
  <si>
    <t>TOTAL7189</t>
  </si>
  <si>
    <t>TOTAL7190</t>
  </si>
  <si>
    <t>TOTAL7191</t>
  </si>
  <si>
    <t>TOTAL7192</t>
  </si>
  <si>
    <t>TOTAL7193</t>
  </si>
  <si>
    <t>TOTAL7194</t>
  </si>
  <si>
    <t>TOTAL7195</t>
  </si>
  <si>
    <t>TOTAL7196</t>
  </si>
  <si>
    <t>TOTAL7197</t>
  </si>
  <si>
    <t>TOTAL7198</t>
  </si>
  <si>
    <t>TOTAL7199</t>
  </si>
  <si>
    <t>TOTAL7200</t>
  </si>
  <si>
    <t>TOTAL7201</t>
  </si>
  <si>
    <t>TOTAL7202</t>
  </si>
  <si>
    <t>TOTAL7203</t>
  </si>
  <si>
    <t>TOTAL7204</t>
  </si>
  <si>
    <t>TOTAL7205</t>
  </si>
  <si>
    <t>TOTAL7206</t>
  </si>
  <si>
    <t>TOTAL7207</t>
  </si>
  <si>
    <t>TOTAL7208</t>
  </si>
  <si>
    <t>TOTAL7209</t>
  </si>
  <si>
    <t>TOTAL7210</t>
  </si>
  <si>
    <t>TOTAL7211</t>
  </si>
  <si>
    <t>TOTAL7212</t>
  </si>
  <si>
    <t>TOTAL7213</t>
  </si>
  <si>
    <t>TOTAL7214</t>
  </si>
  <si>
    <t>TOTAL7215</t>
  </si>
  <si>
    <t>TOTAL7216</t>
  </si>
  <si>
    <t>TOTAL7217</t>
  </si>
  <si>
    <t>TOTAL7218</t>
  </si>
  <si>
    <t>TOTAL7219</t>
  </si>
  <si>
    <t>TOTAL7220</t>
  </si>
  <si>
    <t>TOTAL7221</t>
  </si>
  <si>
    <t>TOTAL7222</t>
  </si>
  <si>
    <t>TOTAL7223</t>
  </si>
  <si>
    <t>TOTAL7224</t>
  </si>
  <si>
    <t>TOTAL7225</t>
  </si>
  <si>
    <t>TOTAL7226</t>
  </si>
  <si>
    <t>TOTAL7227</t>
  </si>
  <si>
    <t>TOTAL7228</t>
  </si>
  <si>
    <t>TOTAL7229</t>
  </si>
  <si>
    <t>TOTAL7230</t>
  </si>
  <si>
    <t>TOTAL7231</t>
  </si>
  <si>
    <t>TOTAL7232</t>
  </si>
  <si>
    <t>TOTAL7233</t>
  </si>
  <si>
    <t>TOTAL7234</t>
  </si>
  <si>
    <t>TOTAL7235</t>
  </si>
  <si>
    <t>TOTAL7236</t>
  </si>
  <si>
    <t>TOTAL7237</t>
  </si>
  <si>
    <t>TOTAL7238</t>
  </si>
  <si>
    <t>TOTAL7239</t>
  </si>
  <si>
    <t>TOTAL7240</t>
  </si>
  <si>
    <t>TOTAL7241</t>
  </si>
  <si>
    <t>TOTAL7242</t>
  </si>
  <si>
    <t>TOTAL7243</t>
  </si>
  <si>
    <t>TOTAL7244</t>
  </si>
  <si>
    <t>TOTAL7245</t>
  </si>
  <si>
    <t>TOTAL7246</t>
  </si>
  <si>
    <t>TOTAL7247</t>
  </si>
  <si>
    <t>TOTAL7248</t>
  </si>
  <si>
    <t>TOTAL7249</t>
  </si>
  <si>
    <t>TOTAL7250</t>
  </si>
  <si>
    <t>TOTAL7251</t>
  </si>
  <si>
    <t>TOTAL7252</t>
  </si>
  <si>
    <t>TOTAL7253</t>
  </si>
  <si>
    <t>TOTAL7254</t>
  </si>
  <si>
    <t>TOTAL7255</t>
  </si>
  <si>
    <t>TOTAL7256</t>
  </si>
  <si>
    <t>TOTAL7257</t>
  </si>
  <si>
    <t>TOTAL7258</t>
  </si>
  <si>
    <t>TOTAL7259</t>
  </si>
  <si>
    <t>TOTAL7260</t>
  </si>
  <si>
    <t>TOTAL7261</t>
  </si>
  <si>
    <t>TOTAL7262</t>
  </si>
  <si>
    <t>TOTAL7263</t>
  </si>
  <si>
    <t>TOTAL7264</t>
  </si>
  <si>
    <t>TOTAL7265</t>
  </si>
  <si>
    <t>TOTAL7266</t>
  </si>
  <si>
    <t>TOTAL7267</t>
  </si>
  <si>
    <t>TOTAL7268</t>
  </si>
  <si>
    <t>TOTAL7269</t>
  </si>
  <si>
    <t>TOTAL7270</t>
  </si>
  <si>
    <t>TOTAL7271</t>
  </si>
  <si>
    <t>TOTAL7272</t>
  </si>
  <si>
    <t>TOTAL7273</t>
  </si>
  <si>
    <t>TOTAL7274</t>
  </si>
  <si>
    <t>TOTAL7275</t>
  </si>
  <si>
    <t>TOTAL7276</t>
  </si>
  <si>
    <t>TOTAL7277</t>
  </si>
  <si>
    <t>TOTAL7278</t>
  </si>
  <si>
    <t>TOTAL7279</t>
  </si>
  <si>
    <t>TOTAL7280</t>
  </si>
  <si>
    <t>TOTAL7281</t>
  </si>
  <si>
    <t>TOTAL7282</t>
  </si>
  <si>
    <t>TOTAL7283</t>
  </si>
  <si>
    <t>TOTAL7284</t>
  </si>
  <si>
    <t>TOTAL7285</t>
  </si>
  <si>
    <t>TOTAL7286</t>
  </si>
  <si>
    <t>TOTAL7287</t>
  </si>
  <si>
    <t>TOTAL7288</t>
  </si>
  <si>
    <t>TOTAL7289</t>
  </si>
  <si>
    <t>TOTAL7290</t>
  </si>
  <si>
    <t>TOTAL7291</t>
  </si>
  <si>
    <t>TOTAL7292</t>
  </si>
  <si>
    <t>TOTAL7293</t>
  </si>
  <si>
    <t>TOTAL7294</t>
  </si>
  <si>
    <t>TOTAL7295</t>
  </si>
  <si>
    <t>TOTAL7296</t>
  </si>
  <si>
    <t>TOTAL7297</t>
  </si>
  <si>
    <t>TOTAL7298</t>
  </si>
  <si>
    <t>TOTAL7299</t>
  </si>
  <si>
    <t>TOTAL7300</t>
  </si>
  <si>
    <t>TOTAL7301</t>
  </si>
  <si>
    <t>TOTAL7302</t>
  </si>
  <si>
    <t>TOTAL7303</t>
  </si>
  <si>
    <t>TOTAL7304</t>
  </si>
  <si>
    <t>TOTAL7305</t>
  </si>
  <si>
    <t>TOTAL7306</t>
  </si>
  <si>
    <t>TOTAL7307</t>
  </si>
  <si>
    <t>TOTAL7308</t>
  </si>
  <si>
    <t>TOTAL7309</t>
  </si>
  <si>
    <t>TOTAL7310</t>
  </si>
  <si>
    <t>TOTAL7311</t>
  </si>
  <si>
    <t>TOTAL7312</t>
  </si>
  <si>
    <t>TOTAL7313</t>
  </si>
  <si>
    <t>TOTAL7314</t>
  </si>
  <si>
    <t>TOTAL7315</t>
  </si>
  <si>
    <t>TOTAL7316</t>
  </si>
  <si>
    <t>TOTAL7317</t>
  </si>
  <si>
    <t>TOTAL7318</t>
  </si>
  <si>
    <t>TOTAL7319</t>
  </si>
  <si>
    <t>TOTAL7320</t>
  </si>
  <si>
    <t>TOTAL7321</t>
  </si>
  <si>
    <t>TOTAL7322</t>
  </si>
  <si>
    <t>TOTAL7323</t>
  </si>
  <si>
    <t>TOTAL7324</t>
  </si>
  <si>
    <t>TOTAL7325</t>
  </si>
  <si>
    <t>TOTAL7326</t>
  </si>
  <si>
    <t>TOTAL7327</t>
  </si>
  <si>
    <t>TOTAL7328</t>
  </si>
  <si>
    <t>TOTAL7329</t>
  </si>
  <si>
    <t>TOTAL7330</t>
  </si>
  <si>
    <t>TOTAL7331</t>
  </si>
  <si>
    <t>TOTAL7332</t>
  </si>
  <si>
    <t>TOTAL7333</t>
  </si>
  <si>
    <t>TOTAL7334</t>
  </si>
  <si>
    <t>TOTAL7335</t>
  </si>
  <si>
    <t>TOTAL7336</t>
  </si>
  <si>
    <t>TOTAL7337</t>
  </si>
  <si>
    <t>TOTAL7338</t>
  </si>
  <si>
    <t>TOTAL7339</t>
  </si>
  <si>
    <t>TOTAL7340</t>
  </si>
  <si>
    <t>TOTAL7341</t>
  </si>
  <si>
    <t>TOTAL7342</t>
  </si>
  <si>
    <t>TOTAL7343</t>
  </si>
  <si>
    <t>TOTAL7344</t>
  </si>
  <si>
    <t>TOTAL7345</t>
  </si>
  <si>
    <t>TOTAL7346</t>
  </si>
  <si>
    <t>TOTAL7347</t>
  </si>
  <si>
    <t>TOTAL7348</t>
  </si>
  <si>
    <t>TOTAL7349</t>
  </si>
  <si>
    <t>TOTAL7350</t>
  </si>
  <si>
    <t>TOTAL7351</t>
  </si>
  <si>
    <t>TOTAL7352</t>
  </si>
  <si>
    <t>TOTAL7353</t>
  </si>
  <si>
    <t>TOTAL7354</t>
  </si>
  <si>
    <t>TOTAL7355</t>
  </si>
  <si>
    <t>TOTAL7356</t>
  </si>
  <si>
    <t>TOTAL7357</t>
  </si>
  <si>
    <t>TOTAL7358</t>
  </si>
  <si>
    <t>TOTAL7359</t>
  </si>
  <si>
    <t>TOTAL7360</t>
  </si>
  <si>
    <t>TOTAL7361</t>
  </si>
  <si>
    <t>TOTAL7362</t>
  </si>
  <si>
    <t>TOTAL7363</t>
  </si>
  <si>
    <t>TOTAL7364</t>
  </si>
  <si>
    <t>TOTAL7365</t>
  </si>
  <si>
    <t>TOTAL7366</t>
  </si>
  <si>
    <t>TOTAL7367</t>
  </si>
  <si>
    <t>TOTAL7368</t>
  </si>
  <si>
    <t>TOTAL7369</t>
  </si>
  <si>
    <t>TOTAL7370</t>
  </si>
  <si>
    <t>TOTAL7371</t>
  </si>
  <si>
    <t>TOTAL7372</t>
  </si>
  <si>
    <t>TOTAL7373</t>
  </si>
  <si>
    <t>TOTAL7374</t>
  </si>
  <si>
    <t>TOTAL7375</t>
  </si>
  <si>
    <t>TOTAL7376</t>
  </si>
  <si>
    <t>TOTAL7377</t>
  </si>
  <si>
    <t>TOTAL7378</t>
  </si>
  <si>
    <t>TOTAL7379</t>
  </si>
  <si>
    <t>TOTAL7380</t>
  </si>
  <si>
    <t>TOTAL7381</t>
  </si>
  <si>
    <t>TOTAL7382</t>
  </si>
  <si>
    <t>TOTAL7383</t>
  </si>
  <si>
    <t>TOTAL7384</t>
  </si>
  <si>
    <t>TOTAL7385</t>
  </si>
  <si>
    <t>TOTAL7386</t>
  </si>
  <si>
    <t>TOTAL7387</t>
  </si>
  <si>
    <t>TOTAL7388</t>
  </si>
  <si>
    <t>TOTAL7389</t>
  </si>
  <si>
    <t>TOTAL7390</t>
  </si>
  <si>
    <t>TOTAL7391</t>
  </si>
  <si>
    <t>TOTAL7392</t>
  </si>
  <si>
    <t>TOTAL7393</t>
  </si>
  <si>
    <t>TOTAL7394</t>
  </si>
  <si>
    <t>TOTAL7395</t>
  </si>
  <si>
    <t>TOTAL7396</t>
  </si>
  <si>
    <t>TOTAL7397</t>
  </si>
  <si>
    <t>TOTAL7398</t>
  </si>
  <si>
    <t>TOTAL7399</t>
  </si>
  <si>
    <t>TOTAL7400</t>
  </si>
  <si>
    <t>TOTAL7401</t>
  </si>
  <si>
    <t>TOTAL7402</t>
  </si>
  <si>
    <t>TOTAL7403</t>
  </si>
  <si>
    <t>TOTAL7404</t>
  </si>
  <si>
    <t>TOTAL7405</t>
  </si>
  <si>
    <t>TOTAL7406</t>
  </si>
  <si>
    <t>TOTAL7407</t>
  </si>
  <si>
    <t>TOTAL7408</t>
  </si>
  <si>
    <t>TOTAL7409</t>
  </si>
  <si>
    <t>TOTAL7410</t>
  </si>
  <si>
    <t>TOTAL7411</t>
  </si>
  <si>
    <t>TOTAL7412</t>
  </si>
  <si>
    <t>TOTAL7413</t>
  </si>
  <si>
    <t>TOTAL7414</t>
  </si>
  <si>
    <t>TOTAL7415</t>
  </si>
  <si>
    <t>TOTAL7416</t>
  </si>
  <si>
    <t>TOTAL7417</t>
  </si>
  <si>
    <t>TOTAL7418</t>
  </si>
  <si>
    <t>TOTAL7419</t>
  </si>
  <si>
    <t>TOTAL7420</t>
  </si>
  <si>
    <t>TOTAL7421</t>
  </si>
  <si>
    <t>TOTAL7422</t>
  </si>
  <si>
    <t>TOTAL7423</t>
  </si>
  <si>
    <t>TOTAL7424</t>
  </si>
  <si>
    <t>TOTAL7425</t>
  </si>
  <si>
    <t>TOTAL7426</t>
  </si>
  <si>
    <t>TOTAL7427</t>
  </si>
  <si>
    <t>TOTAL7428</t>
  </si>
  <si>
    <t>TOTAL7429</t>
  </si>
  <si>
    <t>TOTAL7430</t>
  </si>
  <si>
    <t>TOTAL7431</t>
  </si>
  <si>
    <t>TOTAL7432</t>
  </si>
  <si>
    <t>TOTAL7433</t>
  </si>
  <si>
    <t>TOTAL7434</t>
  </si>
  <si>
    <t>TOTAL7435</t>
  </si>
  <si>
    <t>TOTAL7436</t>
  </si>
  <si>
    <t>TOTAL7437</t>
  </si>
  <si>
    <t>TOTAL7438</t>
  </si>
  <si>
    <t>TOTAL7439</t>
  </si>
  <si>
    <t>TOTAL7440</t>
  </si>
  <si>
    <t>TOTAL7441</t>
  </si>
  <si>
    <t>TOTAL7442</t>
  </si>
  <si>
    <t>TOTAL7443</t>
  </si>
  <si>
    <t>TOTAL7444</t>
  </si>
  <si>
    <t>TOTAL7445</t>
  </si>
  <si>
    <t>TOTAL7446</t>
  </si>
  <si>
    <t>TOTAL7447</t>
  </si>
  <si>
    <t>TOTAL7448</t>
  </si>
  <si>
    <t>TOTAL7449</t>
  </si>
  <si>
    <t>TOTAL7450</t>
  </si>
  <si>
    <t>TOTAL7451</t>
  </si>
  <si>
    <t>TOTAL7452</t>
  </si>
  <si>
    <t>TOTAL7453</t>
  </si>
  <si>
    <t>TOTAL7454</t>
  </si>
  <si>
    <t>TOTAL7455</t>
  </si>
  <si>
    <t>TOTAL7456</t>
  </si>
  <si>
    <t>TOTAL7457</t>
  </si>
  <si>
    <t>TOTAL7458</t>
  </si>
  <si>
    <t>TOTAL7459</t>
  </si>
  <si>
    <t>TOTAL7460</t>
  </si>
  <si>
    <t>TOTAL7461</t>
  </si>
  <si>
    <t>TOTAL7462</t>
  </si>
  <si>
    <t>TOTAL7463</t>
  </si>
  <si>
    <t>TOTAL7464</t>
  </si>
  <si>
    <t>TOTAL7465</t>
  </si>
  <si>
    <t>TOTAL7466</t>
  </si>
  <si>
    <t>TOTAL7467</t>
  </si>
  <si>
    <t>TOTAL7468</t>
  </si>
  <si>
    <t>TOTAL7469</t>
  </si>
  <si>
    <t>TOTAL7470</t>
  </si>
  <si>
    <t>TOTAL7471</t>
  </si>
  <si>
    <t>TOTAL7472</t>
  </si>
  <si>
    <t>TOTAL7473</t>
  </si>
  <si>
    <t>TOTAL7474</t>
  </si>
  <si>
    <t>TOTAL7475</t>
  </si>
  <si>
    <t>TOTAL7476</t>
  </si>
  <si>
    <t>TOTAL7477</t>
  </si>
  <si>
    <t>TOTAL7478</t>
  </si>
  <si>
    <t>TOTAL7479</t>
  </si>
  <si>
    <t>TOTAL7480</t>
  </si>
  <si>
    <t>TOTAL7481</t>
  </si>
  <si>
    <t>TOTAL7482</t>
  </si>
  <si>
    <t>TOTAL7483</t>
  </si>
  <si>
    <t>TOTAL7484</t>
  </si>
  <si>
    <t>TOTAL7485</t>
  </si>
  <si>
    <t>TOTAL7486</t>
  </si>
  <si>
    <t>TOTAL7487</t>
  </si>
  <si>
    <t>TOTAL7488</t>
  </si>
  <si>
    <t>TOTAL7489</t>
  </si>
  <si>
    <t>TOTAL7490</t>
  </si>
  <si>
    <t>TOTAL7491</t>
  </si>
  <si>
    <t>TOTAL7492</t>
  </si>
  <si>
    <t>TOTAL7493</t>
  </si>
  <si>
    <t>TOTAL7494</t>
  </si>
  <si>
    <t>TOTAL7495</t>
  </si>
  <si>
    <t>TOTAL7496</t>
  </si>
  <si>
    <t>TOTAL7497</t>
  </si>
  <si>
    <t>TOTAL7498</t>
  </si>
  <si>
    <t>TOTAL7499</t>
  </si>
  <si>
    <t>TOTAL7500</t>
  </si>
  <si>
    <t>TOTAL7501</t>
  </si>
  <si>
    <t>TOTAL7502</t>
  </si>
  <si>
    <t>TOTAL7503</t>
  </si>
  <si>
    <t>TOTAL7504</t>
  </si>
  <si>
    <t>TOTAL7505</t>
  </si>
  <si>
    <t>TOTAL7506</t>
  </si>
  <si>
    <t>TOTAL7507</t>
  </si>
  <si>
    <t>TOTAL7508</t>
  </si>
  <si>
    <t>TOTAL7509</t>
  </si>
  <si>
    <t>TOTAL7510</t>
  </si>
  <si>
    <t>TOTAL7511</t>
  </si>
  <si>
    <t>TOTAL7512</t>
  </si>
  <si>
    <t>TOTAL7513</t>
  </si>
  <si>
    <t>TOTAL7514</t>
  </si>
  <si>
    <t>TOTAL7515</t>
  </si>
  <si>
    <t>TOTAL7516</t>
  </si>
  <si>
    <t>TOTAL7517</t>
  </si>
  <si>
    <t>TOTAL7518</t>
  </si>
  <si>
    <t>TOTAL7519</t>
  </si>
  <si>
    <t>TOTAL7520</t>
  </si>
  <si>
    <t>TOTAL7521</t>
  </si>
  <si>
    <t>TOTAL7522</t>
  </si>
  <si>
    <t>TOTAL7523</t>
  </si>
  <si>
    <t>TOTAL7524</t>
  </si>
  <si>
    <t>TOTAL7525</t>
  </si>
  <si>
    <t>TOTAL7526</t>
  </si>
  <si>
    <t>TOTAL7527</t>
  </si>
  <si>
    <t>TOTAL7528</t>
  </si>
  <si>
    <t>TOTAL7529</t>
  </si>
  <si>
    <t>TOTAL7530</t>
  </si>
  <si>
    <t>TOTAL7531</t>
  </si>
  <si>
    <t>TOTAL7532</t>
  </si>
  <si>
    <t>TOTAL7533</t>
  </si>
  <si>
    <t>TOTAL7534</t>
  </si>
  <si>
    <t>TOTAL7535</t>
  </si>
  <si>
    <t>TOTAL7536</t>
  </si>
  <si>
    <t>TOTAL7537</t>
  </si>
  <si>
    <t>TOTAL7538</t>
  </si>
  <si>
    <t>TOTAL7539</t>
  </si>
  <si>
    <t>TOTAL7540</t>
  </si>
  <si>
    <t>TOTAL7541</t>
  </si>
  <si>
    <t>TOTAL7542</t>
  </si>
  <si>
    <t>TOTAL7543</t>
  </si>
  <si>
    <t>TOTAL7544</t>
  </si>
  <si>
    <t>TOTAL7545</t>
  </si>
  <si>
    <t>TOTAL7546</t>
  </si>
  <si>
    <t>TOTAL7547</t>
  </si>
  <si>
    <t>TOTAL7548</t>
  </si>
  <si>
    <t>TOTAL7549</t>
  </si>
  <si>
    <t>TOTAL7550</t>
  </si>
  <si>
    <t>TOTAL7551</t>
  </si>
  <si>
    <t>TOTAL7552</t>
  </si>
  <si>
    <t>TOTAL7553</t>
  </si>
  <si>
    <t>TOTAL7554</t>
  </si>
  <si>
    <t>TOTAL7555</t>
  </si>
  <si>
    <t>TOTAL7556</t>
  </si>
  <si>
    <t>TOTAL7557</t>
  </si>
  <si>
    <t>TOTAL7558</t>
  </si>
  <si>
    <t>TOTAL7559</t>
  </si>
  <si>
    <t>TOTAL7560</t>
  </si>
  <si>
    <t>TOTAL7561</t>
  </si>
  <si>
    <t>TOTAL7562</t>
  </si>
  <si>
    <t>TOTAL7563</t>
  </si>
  <si>
    <t>TOTAL7564</t>
  </si>
  <si>
    <t>TOTAL7565</t>
  </si>
  <si>
    <t>TOTAL7566</t>
  </si>
  <si>
    <t>TOTAL7567</t>
  </si>
  <si>
    <t>TOTAL7568</t>
  </si>
  <si>
    <t>TOTAL7569</t>
  </si>
  <si>
    <t>TOTAL7570</t>
  </si>
  <si>
    <t>TOTAL7571</t>
  </si>
  <si>
    <t>TOTAL7572</t>
  </si>
  <si>
    <t>TOTAL7573</t>
  </si>
  <si>
    <t>TOTAL7574</t>
  </si>
  <si>
    <t>TOTAL7575</t>
  </si>
  <si>
    <t>TOTAL7576</t>
  </si>
  <si>
    <t>TOTAL7577</t>
  </si>
  <si>
    <t>TOTAL7578</t>
  </si>
  <si>
    <t>TOTAL7579</t>
  </si>
  <si>
    <t>TOTAL7580</t>
  </si>
  <si>
    <t>TOTAL7581</t>
  </si>
  <si>
    <t>TOTAL7582</t>
  </si>
  <si>
    <t>TOTAL7583</t>
  </si>
  <si>
    <t>TOTAL7584</t>
  </si>
  <si>
    <t>TOTAL7585</t>
  </si>
  <si>
    <t>TOTAL7586</t>
  </si>
  <si>
    <t>TOTAL7587</t>
  </si>
  <si>
    <t>TOTAL7588</t>
  </si>
  <si>
    <t>TOTAL7589</t>
  </si>
  <si>
    <t>TOTAL7590</t>
  </si>
  <si>
    <t>TOTAL7591</t>
  </si>
  <si>
    <t>TOTAL7592</t>
  </si>
  <si>
    <t>TOTAL7593</t>
  </si>
  <si>
    <t>TOTAL7594</t>
  </si>
  <si>
    <t>TOTAL7595</t>
  </si>
  <si>
    <t>TOTAL7596</t>
  </si>
  <si>
    <t>TOTAL7597</t>
  </si>
  <si>
    <t>TOTAL7598</t>
  </si>
  <si>
    <t>TOTAL7599</t>
  </si>
  <si>
    <t>TOTAL7600</t>
  </si>
  <si>
    <t>TOTAL7601</t>
  </si>
  <si>
    <t>TOTAL7602</t>
  </si>
  <si>
    <t>TOTAL7603</t>
  </si>
  <si>
    <t>TOTAL7604</t>
  </si>
  <si>
    <t>TOTAL7605</t>
  </si>
  <si>
    <t>TOTAL7606</t>
  </si>
  <si>
    <t>TOTAL7607</t>
  </si>
  <si>
    <t>TOTAL7608</t>
  </si>
  <si>
    <t>TOTAL7609</t>
  </si>
  <si>
    <t>TOTAL7610</t>
  </si>
  <si>
    <t>TOTAL7611</t>
  </si>
  <si>
    <t>TOTAL7612</t>
  </si>
  <si>
    <t>TOTAL7613</t>
  </si>
  <si>
    <t>TOTAL7614</t>
  </si>
  <si>
    <t>TOTAL7615</t>
  </si>
  <si>
    <t>TOTAL7616</t>
  </si>
  <si>
    <t>TOTAL7617</t>
  </si>
  <si>
    <t>TOTAL7618</t>
  </si>
  <si>
    <t>TOTAL7619</t>
  </si>
  <si>
    <t>TOTAL7620</t>
  </si>
  <si>
    <t>TOTAL7621</t>
  </si>
  <si>
    <t>TOTAL7622</t>
  </si>
  <si>
    <t>TOTAL7623</t>
  </si>
  <si>
    <t>TOTAL7624</t>
  </si>
  <si>
    <t>TOTAL7625</t>
  </si>
  <si>
    <t>TOTAL7626</t>
  </si>
  <si>
    <t>TOTAL7627</t>
  </si>
  <si>
    <t>TOTAL7628</t>
  </si>
  <si>
    <t>TOTAL7629</t>
  </si>
  <si>
    <t>TOTAL7630</t>
  </si>
  <si>
    <t>TOTAL7631</t>
  </si>
  <si>
    <t>TOTAL7632</t>
  </si>
  <si>
    <t>TOTAL7633</t>
  </si>
  <si>
    <t>TOTAL7634</t>
  </si>
  <si>
    <t>TOTAL7635</t>
  </si>
  <si>
    <t>TOTAL7636</t>
  </si>
  <si>
    <t>TOTAL7637</t>
  </si>
  <si>
    <t>TOTAL7638</t>
  </si>
  <si>
    <t>TOTAL7639</t>
  </si>
  <si>
    <t>TOTAL7640</t>
  </si>
  <si>
    <t>TOTAL7641</t>
  </si>
  <si>
    <t>TOTAL7642</t>
  </si>
  <si>
    <t>TOTAL7643</t>
  </si>
  <si>
    <t>TOTAL7644</t>
  </si>
  <si>
    <t>TOTAL7645</t>
  </si>
  <si>
    <t>TOTAL7646</t>
  </si>
  <si>
    <t>TOTAL7647</t>
  </si>
  <si>
    <t>TOTAL7648</t>
  </si>
  <si>
    <t>TOTAL7649</t>
  </si>
  <si>
    <t>TOTAL7650</t>
  </si>
  <si>
    <t>TOTAL7651</t>
  </si>
  <si>
    <t>TOTAL7652</t>
  </si>
  <si>
    <t>TOTAL7653</t>
  </si>
  <si>
    <t>TOTAL7654</t>
  </si>
  <si>
    <t>TOTAL7655</t>
  </si>
  <si>
    <t>TOTAL7656</t>
  </si>
  <si>
    <t>TOTAL7657</t>
  </si>
  <si>
    <t>TOTAL7658</t>
  </si>
  <si>
    <t>TOTAL7659</t>
  </si>
  <si>
    <t>TOTAL7660</t>
  </si>
  <si>
    <t>TOTAL7661</t>
  </si>
  <si>
    <t>TOTAL7662</t>
  </si>
  <si>
    <t>TOTAL7663</t>
  </si>
  <si>
    <t>TOTAL7664</t>
  </si>
  <si>
    <t>TOTAL7665</t>
  </si>
  <si>
    <t>TOTAL7666</t>
  </si>
  <si>
    <t>TOTAL7667</t>
  </si>
  <si>
    <t>TOTAL7668</t>
  </si>
  <si>
    <t>TOTAL7669</t>
  </si>
  <si>
    <t>TOTAL7670</t>
  </si>
  <si>
    <t>TOTAL7671</t>
  </si>
  <si>
    <t>TOTAL7672</t>
  </si>
  <si>
    <t>TOTAL7673</t>
  </si>
  <si>
    <t>TOTAL7674</t>
  </si>
  <si>
    <t>TOTAL7675</t>
  </si>
  <si>
    <t>TOTAL7676</t>
  </si>
  <si>
    <t>TOTAL7677</t>
  </si>
  <si>
    <t>TOTAL7678</t>
  </si>
  <si>
    <t>TOTAL7679</t>
  </si>
  <si>
    <t>TOTAL7680</t>
  </si>
  <si>
    <t>TOTAL7681</t>
  </si>
  <si>
    <t>TOTAL7682</t>
  </si>
  <si>
    <t>TOTAL7683</t>
  </si>
  <si>
    <t>TOTAL7684</t>
  </si>
  <si>
    <t>TOTAL7685</t>
  </si>
  <si>
    <t>TOTAL7686</t>
  </si>
  <si>
    <t>TOTAL7687</t>
  </si>
  <si>
    <t>TOTAL7688</t>
  </si>
  <si>
    <t>TOTAL7689</t>
  </si>
  <si>
    <t>TOTAL7690</t>
  </si>
  <si>
    <t>TOTAL7691</t>
  </si>
  <si>
    <t>TOTAL7692</t>
  </si>
  <si>
    <t>TOTAL7693</t>
  </si>
  <si>
    <t>TOTAL7694</t>
  </si>
  <si>
    <t>TOTAL7695</t>
  </si>
  <si>
    <t>TOTAL7696</t>
  </si>
  <si>
    <t>TOTAL7697</t>
  </si>
  <si>
    <t>TOTAL7698</t>
  </si>
  <si>
    <t>TOTAL7699</t>
  </si>
  <si>
    <t>TOTAL7700</t>
  </si>
  <si>
    <t>TOTAL7701</t>
  </si>
  <si>
    <t>TOTAL7702</t>
  </si>
  <si>
    <t>TOTAL7703</t>
  </si>
  <si>
    <t>TOTAL7704</t>
  </si>
  <si>
    <t>TOTAL7705</t>
  </si>
  <si>
    <t>TOTAL7706</t>
  </si>
  <si>
    <t>TOTAL7707</t>
  </si>
  <si>
    <t>TOTAL7708</t>
  </si>
  <si>
    <t>TOTAL7709</t>
  </si>
  <si>
    <t>TOTAL7710</t>
  </si>
  <si>
    <t>TOTAL7711</t>
  </si>
  <si>
    <t>TOTAL7712</t>
  </si>
  <si>
    <t>TOTAL7713</t>
  </si>
  <si>
    <t>TOTAL7714</t>
  </si>
  <si>
    <t>TOTAL7715</t>
  </si>
  <si>
    <t>TOTAL7716</t>
  </si>
  <si>
    <t>TOTAL7717</t>
  </si>
  <si>
    <t>TOTAL7718</t>
  </si>
  <si>
    <t>TOTAL7719</t>
  </si>
  <si>
    <t>TOTAL7720</t>
  </si>
  <si>
    <t>TOTAL7721</t>
  </si>
  <si>
    <t>TOTAL7722</t>
  </si>
  <si>
    <t>TOTAL7723</t>
  </si>
  <si>
    <t>TOTAL7724</t>
  </si>
  <si>
    <t>TOTAL7725</t>
  </si>
  <si>
    <t>TOTAL7726</t>
  </si>
  <si>
    <t>TOTAL7727</t>
  </si>
  <si>
    <t>TOTAL7728</t>
  </si>
  <si>
    <t>TOTAL7729</t>
  </si>
  <si>
    <t>TOTAL7730</t>
  </si>
  <si>
    <t>TOTAL7731</t>
  </si>
  <si>
    <t>TOTAL7732</t>
  </si>
  <si>
    <t>TOTAL7733</t>
  </si>
  <si>
    <t>TOTAL7734</t>
  </si>
  <si>
    <t>TOTAL7735</t>
  </si>
  <si>
    <t>TOTAL7736</t>
  </si>
  <si>
    <t>TOTAL7737</t>
  </si>
  <si>
    <t>TOTAL7738</t>
  </si>
  <si>
    <t>TOTAL7739</t>
  </si>
  <si>
    <t>TOTAL7740</t>
  </si>
  <si>
    <t>TOTAL7741</t>
  </si>
  <si>
    <t>TOTAL7742</t>
  </si>
  <si>
    <t>TOTAL7743</t>
  </si>
  <si>
    <t>TOTAL7744</t>
  </si>
  <si>
    <t>TOTAL7745</t>
  </si>
  <si>
    <t>TOTAL7746</t>
  </si>
  <si>
    <t>TOTAL7747</t>
  </si>
  <si>
    <t>TOTAL7748</t>
  </si>
  <si>
    <t>TOTAL7749</t>
  </si>
  <si>
    <t>TOTAL7750</t>
  </si>
  <si>
    <t>TOTAL7751</t>
  </si>
  <si>
    <t>TOTAL7752</t>
  </si>
  <si>
    <t>TOTAL7753</t>
  </si>
  <si>
    <t>TOTAL7754</t>
  </si>
  <si>
    <t>TOTAL7755</t>
  </si>
  <si>
    <t>TOTAL7756</t>
  </si>
  <si>
    <t>TOTAL7757</t>
  </si>
  <si>
    <t>TOTAL7758</t>
  </si>
  <si>
    <t>TOTAL7759</t>
  </si>
  <si>
    <t>TOTAL7760</t>
  </si>
  <si>
    <t>TOTAL7761</t>
  </si>
  <si>
    <t>TOTAL7762</t>
  </si>
  <si>
    <t>TOTAL7763</t>
  </si>
  <si>
    <t>TOTAL7764</t>
  </si>
  <si>
    <t>TOTAL7765</t>
  </si>
  <si>
    <t>TOTAL7766</t>
  </si>
  <si>
    <t>TOTAL7767</t>
  </si>
  <si>
    <t>TOTAL7768</t>
  </si>
  <si>
    <t>TOTAL7769</t>
  </si>
  <si>
    <t>TOTAL7770</t>
  </si>
  <si>
    <t>TOTAL7771</t>
  </si>
  <si>
    <t>TOTAL7772</t>
  </si>
  <si>
    <t>TOTAL7773</t>
  </si>
  <si>
    <t>TOTAL7774</t>
  </si>
  <si>
    <t>TOTAL7775</t>
  </si>
  <si>
    <t>TOTAL7776</t>
  </si>
  <si>
    <t>TOTAL7777</t>
  </si>
  <si>
    <t>TOTAL7778</t>
  </si>
  <si>
    <t>TOTAL7779</t>
  </si>
  <si>
    <t>TOTAL7780</t>
  </si>
  <si>
    <t>TOTAL7781</t>
  </si>
  <si>
    <t>TOTAL7782</t>
  </si>
  <si>
    <t>TOTAL7783</t>
  </si>
  <si>
    <t>TOTAL7784</t>
  </si>
  <si>
    <t>TOTAL7785</t>
  </si>
  <si>
    <t>TOTAL7786</t>
  </si>
  <si>
    <t>TOTAL7787</t>
  </si>
  <si>
    <t>TOTAL7788</t>
  </si>
  <si>
    <t>TOTAL7789</t>
  </si>
  <si>
    <t>TOTAL7790</t>
  </si>
  <si>
    <t>TOTAL7791</t>
  </si>
  <si>
    <t>TOTAL7792</t>
  </si>
  <si>
    <t>TOTAL7793</t>
  </si>
  <si>
    <t>TOTAL7794</t>
  </si>
  <si>
    <t>TOTAL7795</t>
  </si>
  <si>
    <t>TOTAL7796</t>
  </si>
  <si>
    <t>TOTAL7797</t>
  </si>
  <si>
    <t>TOTAL7798</t>
  </si>
  <si>
    <t>TOTAL7799</t>
  </si>
  <si>
    <t>TOTAL7800</t>
  </si>
  <si>
    <t>TOTAL7801</t>
  </si>
  <si>
    <t>TOTAL7802</t>
  </si>
  <si>
    <t>TOTAL7803</t>
  </si>
  <si>
    <t>TOTAL7804</t>
  </si>
  <si>
    <t>TOTAL7805</t>
  </si>
  <si>
    <t>TOTAL7806</t>
  </si>
  <si>
    <t>TOTAL7807</t>
  </si>
  <si>
    <t>TOTAL7808</t>
  </si>
  <si>
    <t>TOTAL7809</t>
  </si>
  <si>
    <t>TOTAL7810</t>
  </si>
  <si>
    <t>TOTAL7811</t>
  </si>
  <si>
    <t>TOTAL7812</t>
  </si>
  <si>
    <t>TOTAL7813</t>
  </si>
  <si>
    <t>TOTAL7814</t>
  </si>
  <si>
    <t>TOTAL7815</t>
  </si>
  <si>
    <t>TOTAL7816</t>
  </si>
  <si>
    <t>TOTAL7817</t>
  </si>
  <si>
    <t>TOTAL7818</t>
  </si>
  <si>
    <t>TOTAL7819</t>
  </si>
  <si>
    <t>TOTAL7820</t>
  </si>
  <si>
    <t>TOTAL7821</t>
  </si>
  <si>
    <t>TOTAL7822</t>
  </si>
  <si>
    <t>TOTAL7823</t>
  </si>
  <si>
    <t>TOTAL7824</t>
  </si>
  <si>
    <t>TOTAL7825</t>
  </si>
  <si>
    <t>TOTAL7826</t>
  </si>
  <si>
    <t>TOTAL7827</t>
  </si>
  <si>
    <t>TOTAL7828</t>
  </si>
  <si>
    <t>TOTAL7829</t>
  </si>
  <si>
    <t>TOTAL7830</t>
  </si>
  <si>
    <t>TOTAL7831</t>
  </si>
  <si>
    <t>TOTAL7832</t>
  </si>
  <si>
    <t>TOTAL7833</t>
  </si>
  <si>
    <t>TOTAL7834</t>
  </si>
  <si>
    <t>TOTAL7835</t>
  </si>
  <si>
    <t>TOTAL7836</t>
  </si>
  <si>
    <t>TOTAL7837</t>
  </si>
  <si>
    <t>TOTAL7838</t>
  </si>
  <si>
    <t>TOTAL7839</t>
  </si>
  <si>
    <t>TOTAL7840</t>
  </si>
  <si>
    <t>TOTAL7841</t>
  </si>
  <si>
    <t>TOTAL7842</t>
  </si>
  <si>
    <t>TOTAL7843</t>
  </si>
  <si>
    <t>TOTAL7844</t>
  </si>
  <si>
    <t>TOTAL7845</t>
  </si>
  <si>
    <t>TOTAL7846</t>
  </si>
  <si>
    <t>TOTAL7847</t>
  </si>
  <si>
    <t>TOTAL7848</t>
  </si>
  <si>
    <t>TOTAL7849</t>
  </si>
  <si>
    <t>TOTAL7850</t>
  </si>
  <si>
    <t>TOTAL7851</t>
  </si>
  <si>
    <t>TOTAL7852</t>
  </si>
  <si>
    <t>TOTAL7853</t>
  </si>
  <si>
    <t>TOTAL7854</t>
  </si>
  <si>
    <t>TOTAL7855</t>
  </si>
  <si>
    <t>TOTAL7856</t>
  </si>
  <si>
    <t>TOTAL7857</t>
  </si>
  <si>
    <t>TOTAL7858</t>
  </si>
  <si>
    <t>TOTAL7859</t>
  </si>
  <si>
    <t>TOTAL7860</t>
  </si>
  <si>
    <t>TOTAL7861</t>
  </si>
  <si>
    <t>TOTAL7862</t>
  </si>
  <si>
    <t>TOTAL7863</t>
  </si>
  <si>
    <t>TOTAL7864</t>
  </si>
  <si>
    <t>TOTAL7865</t>
  </si>
  <si>
    <t>TOTAL7866</t>
  </si>
  <si>
    <t>TOTAL7867</t>
  </si>
  <si>
    <t>TOTAL7868</t>
  </si>
  <si>
    <t>TOTAL7869</t>
  </si>
  <si>
    <t>TOTAL7870</t>
  </si>
  <si>
    <t>TOTAL7871</t>
  </si>
  <si>
    <t>TOTAL7872</t>
  </si>
  <si>
    <t>TOTAL7873</t>
  </si>
  <si>
    <t>TOTAL7874</t>
  </si>
  <si>
    <t>TOTAL7875</t>
  </si>
  <si>
    <t>TOTAL7876</t>
  </si>
  <si>
    <t>TOTAL7877</t>
  </si>
  <si>
    <t>TOTAL7878</t>
  </si>
  <si>
    <t>TOTAL7879</t>
  </si>
  <si>
    <t>TOTAL7880</t>
  </si>
  <si>
    <t>TOTAL7881</t>
  </si>
  <si>
    <t>TOTAL7882</t>
  </si>
  <si>
    <t>TOTAL7883</t>
  </si>
  <si>
    <t>TOTAL7884</t>
  </si>
  <si>
    <t>TOTAL7885</t>
  </si>
  <si>
    <t>TOTAL7886</t>
  </si>
  <si>
    <t>TOTAL7887</t>
  </si>
  <si>
    <t>TOTAL7888</t>
  </si>
  <si>
    <t>TOTAL7889</t>
  </si>
  <si>
    <t>TOTAL7890</t>
  </si>
  <si>
    <t>TOTAL7891</t>
  </si>
  <si>
    <t>TOTAL7892</t>
  </si>
  <si>
    <t>TOTAL7893</t>
  </si>
  <si>
    <t>TOTAL7894</t>
  </si>
  <si>
    <t>TOTAL7895</t>
  </si>
  <si>
    <t>TOTAL7896</t>
  </si>
  <si>
    <t>TOTAL7897</t>
  </si>
  <si>
    <t>TOTAL7898</t>
  </si>
  <si>
    <t>TOTAL7899</t>
  </si>
  <si>
    <t>TOTAL7900</t>
  </si>
  <si>
    <t>TOTAL7901</t>
  </si>
  <si>
    <t>TOTAL7902</t>
  </si>
  <si>
    <t>TOTAL7903</t>
  </si>
  <si>
    <t>TOTAL7904</t>
  </si>
  <si>
    <t>TOTAL7905</t>
  </si>
  <si>
    <t>TOTAL7906</t>
  </si>
  <si>
    <t>TOTAL7907</t>
  </si>
  <si>
    <t>TOTAL7908</t>
  </si>
  <si>
    <t>TOTAL7909</t>
  </si>
  <si>
    <t>TOTAL7910</t>
  </si>
  <si>
    <t>TOTAL7911</t>
  </si>
  <si>
    <t>TOTAL7912</t>
  </si>
  <si>
    <t>TOTAL7913</t>
  </si>
  <si>
    <t>TOTAL7914</t>
  </si>
  <si>
    <t>TOTAL7915</t>
  </si>
  <si>
    <t>TOTAL7916</t>
  </si>
  <si>
    <t>TOTAL7917</t>
  </si>
  <si>
    <t>TOTAL7918</t>
  </si>
  <si>
    <t>TOTAL7919</t>
  </si>
  <si>
    <t>TOTAL7920</t>
  </si>
  <si>
    <t>TOTAL7921</t>
  </si>
  <si>
    <t>TOTAL7922</t>
  </si>
  <si>
    <t>TOTAL7923</t>
  </si>
  <si>
    <t>TOTAL7924</t>
  </si>
  <si>
    <t>TOTAL7925</t>
  </si>
  <si>
    <t>TOTAL7926</t>
  </si>
  <si>
    <t>TOTAL7927</t>
  </si>
  <si>
    <t>TOTAL7928</t>
  </si>
  <si>
    <t>TOTAL7929</t>
  </si>
  <si>
    <t>TOTAL7930</t>
  </si>
  <si>
    <t>TOTAL7931</t>
  </si>
  <si>
    <t>TOTAL7932</t>
  </si>
  <si>
    <t>TOTAL7933</t>
  </si>
  <si>
    <t>TOTAL7934</t>
  </si>
  <si>
    <t>TOTAL7935</t>
  </si>
  <si>
    <t>TOTAL7936</t>
  </si>
  <si>
    <t>TOTAL7937</t>
  </si>
  <si>
    <t>TOTAL7938</t>
  </si>
  <si>
    <t>TOTAL7939</t>
  </si>
  <si>
    <t>TOTAL7940</t>
  </si>
  <si>
    <t>TOTAL7941</t>
  </si>
  <si>
    <t>TOTAL7942</t>
  </si>
  <si>
    <t>TOTAL7943</t>
  </si>
  <si>
    <t>TOTAL7944</t>
  </si>
  <si>
    <t>TOTAL7945</t>
  </si>
  <si>
    <t>TOTAL7946</t>
  </si>
  <si>
    <t>TOTAL7947</t>
  </si>
  <si>
    <t>TOTAL7948</t>
  </si>
  <si>
    <t>TOTAL7949</t>
  </si>
  <si>
    <t>TOTAL7950</t>
  </si>
  <si>
    <t>TOTAL7951</t>
  </si>
  <si>
    <t>TOTAL7952</t>
  </si>
  <si>
    <t>TOTAL7953</t>
  </si>
  <si>
    <t>TOTAL7954</t>
  </si>
  <si>
    <t>TOTAL7955</t>
  </si>
  <si>
    <t>TOTAL7956</t>
  </si>
  <si>
    <t>TOTAL7957</t>
  </si>
  <si>
    <t>TOTAL7958</t>
  </si>
  <si>
    <t>TOTAL7959</t>
  </si>
  <si>
    <t>TOTAL7960</t>
  </si>
  <si>
    <t>TOTAL7961</t>
  </si>
  <si>
    <t>TOTAL7962</t>
  </si>
  <si>
    <t>TOTAL7963</t>
  </si>
  <si>
    <t>TOTAL7964</t>
  </si>
  <si>
    <t>TOTAL7965</t>
  </si>
  <si>
    <t>TOTAL7966</t>
  </si>
  <si>
    <t>TOTAL7967</t>
  </si>
  <si>
    <t>TOTAL7968</t>
  </si>
  <si>
    <t>TOTAL7969</t>
  </si>
  <si>
    <t>TOTAL7970</t>
  </si>
  <si>
    <t>TOTAL7971</t>
  </si>
  <si>
    <t>TOTAL7972</t>
  </si>
  <si>
    <t>TOTAL7973</t>
  </si>
  <si>
    <t>TOTAL7974</t>
  </si>
  <si>
    <t>TOTAL7975</t>
  </si>
  <si>
    <t>TOTAL7976</t>
  </si>
  <si>
    <t>TOTAL7977</t>
  </si>
  <si>
    <t>TOTAL7978</t>
  </si>
  <si>
    <t>TOTAL7979</t>
  </si>
  <si>
    <t>TOTAL7980</t>
  </si>
  <si>
    <t>TOTAL7981</t>
  </si>
  <si>
    <t>TOTAL7982</t>
  </si>
  <si>
    <t>TOTAL7983</t>
  </si>
  <si>
    <t>TOTAL7984</t>
  </si>
  <si>
    <t>TOTAL7985</t>
  </si>
  <si>
    <t>TOTAL7986</t>
  </si>
  <si>
    <t>TOTAL7987</t>
  </si>
  <si>
    <t>TOTAL7988</t>
  </si>
  <si>
    <t>TOTAL7989</t>
  </si>
  <si>
    <t>TOTAL7990</t>
  </si>
  <si>
    <t>TOTAL7991</t>
  </si>
  <si>
    <t>TOTAL7992</t>
  </si>
  <si>
    <t>TOTAL7993</t>
  </si>
  <si>
    <t>TOTAL7994</t>
  </si>
  <si>
    <t>TOTAL7995</t>
  </si>
  <si>
    <t>TOTAL7996</t>
  </si>
  <si>
    <t>TOTAL7997</t>
  </si>
  <si>
    <t>TOTAL7998</t>
  </si>
  <si>
    <t>TOTAL7999</t>
  </si>
  <si>
    <t>TOTAL8000</t>
  </si>
  <si>
    <t>TOTAL8001</t>
  </si>
  <si>
    <t>TOTAL8002</t>
  </si>
  <si>
    <t>TOTAL8003</t>
  </si>
  <si>
    <t>TOTAL8004</t>
  </si>
  <si>
    <t>TOTAL8005</t>
  </si>
  <si>
    <t>TOTAL8006</t>
  </si>
  <si>
    <t>TOTAL8007</t>
  </si>
  <si>
    <t>TOTAL8008</t>
  </si>
  <si>
    <t>TOTAL8009</t>
  </si>
  <si>
    <t>TOTAL8010</t>
  </si>
  <si>
    <t>TOTAL8011</t>
  </si>
  <si>
    <t>TOTAL8012</t>
  </si>
  <si>
    <t>TOTAL8013</t>
  </si>
  <si>
    <t>TOTAL8014</t>
  </si>
  <si>
    <t>TOTAL8015</t>
  </si>
  <si>
    <t>TOTAL8016</t>
  </si>
  <si>
    <t>TOTAL8017</t>
  </si>
  <si>
    <t>TOTAL8018</t>
  </si>
  <si>
    <t>TOTAL8019</t>
  </si>
  <si>
    <t>TOTAL8020</t>
  </si>
  <si>
    <t>TOTAL8021</t>
  </si>
  <si>
    <t>TOTAL8022</t>
  </si>
  <si>
    <t>TOTAL8023</t>
  </si>
  <si>
    <t>TOTAL8024</t>
  </si>
  <si>
    <t>TOTAL8025</t>
  </si>
  <si>
    <t>TOTAL8026</t>
  </si>
  <si>
    <t>TOTAL8027</t>
  </si>
  <si>
    <t>TOTAL8028</t>
  </si>
  <si>
    <t>TOTAL8029</t>
  </si>
  <si>
    <t>TOTAL8030</t>
  </si>
  <si>
    <t>TOTAL8031</t>
  </si>
  <si>
    <t>TOTAL8032</t>
  </si>
  <si>
    <t>TOTAL8033</t>
  </si>
  <si>
    <t>TOTAL8034</t>
  </si>
  <si>
    <t>TOTAL8035</t>
  </si>
  <si>
    <t>TOTAL8036</t>
  </si>
  <si>
    <t>TOTAL8037</t>
  </si>
  <si>
    <t>TOTAL8038</t>
  </si>
  <si>
    <t>TOTAL8039</t>
  </si>
  <si>
    <t>TOTAL8040</t>
  </si>
  <si>
    <t>TOTAL8041</t>
  </si>
  <si>
    <t>TOTAL8042</t>
  </si>
  <si>
    <t>TOTAL8043</t>
  </si>
  <si>
    <t>TOTAL8044</t>
  </si>
  <si>
    <t>TOTAL8045</t>
  </si>
  <si>
    <t>TOTAL8046</t>
  </si>
  <si>
    <t>TOTAL8047</t>
  </si>
  <si>
    <t>TOTAL8048</t>
  </si>
  <si>
    <t>TOTAL8049</t>
  </si>
  <si>
    <t>TOTAL8050</t>
  </si>
  <si>
    <t>TOTAL8051</t>
  </si>
  <si>
    <t>TOTAL8052</t>
  </si>
  <si>
    <t>TOTAL8053</t>
  </si>
  <si>
    <t>TOTAL8054</t>
  </si>
  <si>
    <t>TOTAL8055</t>
  </si>
  <si>
    <t>TOTAL8056</t>
  </si>
  <si>
    <t>TOTAL8057</t>
  </si>
  <si>
    <t>TOTAL8058</t>
  </si>
  <si>
    <t>TOTAL8059</t>
  </si>
  <si>
    <t>TOTAL8060</t>
  </si>
  <si>
    <t>TOTAL8061</t>
  </si>
  <si>
    <t>TOTAL8062</t>
  </si>
  <si>
    <t>TOTAL8063</t>
  </si>
  <si>
    <t>TOTAL8064</t>
  </si>
  <si>
    <t>TOTAL8065</t>
  </si>
  <si>
    <t>TOTAL8066</t>
  </si>
  <si>
    <t>TOTAL8067</t>
  </si>
  <si>
    <t>TOTAL8068</t>
  </si>
  <si>
    <t>TOTAL8069</t>
  </si>
  <si>
    <t>TOTAL8070</t>
  </si>
  <si>
    <t>TOTAL8071</t>
  </si>
  <si>
    <t>TOTAL8072</t>
  </si>
  <si>
    <t>TOTAL8073</t>
  </si>
  <si>
    <t>TOTAL8074</t>
  </si>
  <si>
    <t>TOTAL8075</t>
  </si>
  <si>
    <t>TOTAL8076</t>
  </si>
  <si>
    <t>TOTAL8077</t>
  </si>
  <si>
    <t>TOTAL8078</t>
  </si>
  <si>
    <t>TOTAL8079</t>
  </si>
  <si>
    <t>TOTAL8080</t>
  </si>
  <si>
    <t>TOTAL8081</t>
  </si>
  <si>
    <t>TOTAL8082</t>
  </si>
  <si>
    <t>TOTAL8083</t>
  </si>
  <si>
    <t>TOTAL8084</t>
  </si>
  <si>
    <t>TOTAL8085</t>
  </si>
  <si>
    <t>TOTAL8086</t>
  </si>
  <si>
    <t>TOTAL8087</t>
  </si>
  <si>
    <t>TOTAL8088</t>
  </si>
  <si>
    <t>TOTAL8089</t>
  </si>
  <si>
    <t>TOTAL8090</t>
  </si>
  <si>
    <t>TOTAL8091</t>
  </si>
  <si>
    <t>TOTAL8092</t>
  </si>
  <si>
    <t>TOTAL8093</t>
  </si>
  <si>
    <t>TOTAL8094</t>
  </si>
  <si>
    <t>TOTAL8095</t>
  </si>
  <si>
    <t>TOTAL8096</t>
  </si>
  <si>
    <t>TOTAL8097</t>
  </si>
  <si>
    <t>TOTAL8098</t>
  </si>
  <si>
    <t>TOTAL8099</t>
  </si>
  <si>
    <t>TOTAL8100</t>
  </si>
  <si>
    <t>TOTAL8101</t>
  </si>
  <si>
    <t>TOTAL8102</t>
  </si>
  <si>
    <t>TOTAL8103</t>
  </si>
  <si>
    <t>TOTAL8104</t>
  </si>
  <si>
    <t>TOTAL8105</t>
  </si>
  <si>
    <t>TOTAL8106</t>
  </si>
  <si>
    <t>TOTAL8107</t>
  </si>
  <si>
    <t>TOTAL8108</t>
  </si>
  <si>
    <t>TOTAL8109</t>
  </si>
  <si>
    <t>TOTAL8110</t>
  </si>
  <si>
    <t>TOTAL8111</t>
  </si>
  <si>
    <t>TOTAL8112</t>
  </si>
  <si>
    <t>TOTAL8113</t>
  </si>
  <si>
    <t>TOTAL8114</t>
  </si>
  <si>
    <t>TOTAL8115</t>
  </si>
  <si>
    <t>TOTAL8116</t>
  </si>
  <si>
    <t>TOTAL8117</t>
  </si>
  <si>
    <t>TOTAL8118</t>
  </si>
  <si>
    <t>TOTAL8119</t>
  </si>
  <si>
    <t>TOTAL8120</t>
  </si>
  <si>
    <t>TOTAL8121</t>
  </si>
  <si>
    <t>TOTAL8122</t>
  </si>
  <si>
    <t>TOTAL8123</t>
  </si>
  <si>
    <t>TOTAL8124</t>
  </si>
  <si>
    <t>TOTAL8125</t>
  </si>
  <si>
    <t>TOTAL8126</t>
  </si>
  <si>
    <t>TOTAL8127</t>
  </si>
  <si>
    <t>TOTAL8128</t>
  </si>
  <si>
    <t>TOTAL8129</t>
  </si>
  <si>
    <t>TOTAL8130</t>
  </si>
  <si>
    <t>TOTAL8131</t>
  </si>
  <si>
    <t>TOTAL8132</t>
  </si>
  <si>
    <t>TOTAL8133</t>
  </si>
  <si>
    <t>TOTAL8134</t>
  </si>
  <si>
    <t>TOTAL8135</t>
  </si>
  <si>
    <t>TOTAL8136</t>
  </si>
  <si>
    <t>TOTAL8137</t>
  </si>
  <si>
    <t>TOTAL8138</t>
  </si>
  <si>
    <t>TOTAL8139</t>
  </si>
  <si>
    <t>TOTAL8140</t>
  </si>
  <si>
    <t>TOTAL8141</t>
  </si>
  <si>
    <t>TOTAL8142</t>
  </si>
  <si>
    <t>TOTAL8143</t>
  </si>
  <si>
    <t>TOTAL8144</t>
  </si>
  <si>
    <t>TOTAL8145</t>
  </si>
  <si>
    <t>TOTAL8146</t>
  </si>
  <si>
    <t>TOTAL8147</t>
  </si>
  <si>
    <t>TOTAL8148</t>
  </si>
  <si>
    <t>TOTAL8149</t>
  </si>
  <si>
    <t>TOTAL8150</t>
  </si>
  <si>
    <t>TOTAL8151</t>
  </si>
  <si>
    <t>TOTAL8152</t>
  </si>
  <si>
    <t>TOTAL8153</t>
  </si>
  <si>
    <t>TOTAL8154</t>
  </si>
  <si>
    <t>TOTAL8155</t>
  </si>
  <si>
    <t>TOTAL8156</t>
  </si>
  <si>
    <t>TOTAL8157</t>
  </si>
  <si>
    <t>TOTAL8158</t>
  </si>
  <si>
    <t>TOTAL8159</t>
  </si>
  <si>
    <t>TOTAL8160</t>
  </si>
  <si>
    <t>TOTAL8161</t>
  </si>
  <si>
    <t>TOTAL8162</t>
  </si>
  <si>
    <t>TOTAL8163</t>
  </si>
  <si>
    <t>TOTAL8164</t>
  </si>
  <si>
    <t>TOTAL8165</t>
  </si>
  <si>
    <t>TOTAL8166</t>
  </si>
  <si>
    <t>TOTAL8167</t>
  </si>
  <si>
    <t>TOTAL8168</t>
  </si>
  <si>
    <t>TOTAL8169</t>
  </si>
  <si>
    <t>TOTAL8170</t>
  </si>
  <si>
    <t>TOTAL8171</t>
  </si>
  <si>
    <t>TOTAL8172</t>
  </si>
  <si>
    <t>TOTAL8173</t>
  </si>
  <si>
    <t>TOTAL8174</t>
  </si>
  <si>
    <t>TOTAL8175</t>
  </si>
  <si>
    <t>TOTAL8176</t>
  </si>
  <si>
    <t>TOTAL8177</t>
  </si>
  <si>
    <t>TOTAL8178</t>
  </si>
  <si>
    <t>TOTAL8179</t>
  </si>
  <si>
    <t>TOTAL8180</t>
  </si>
  <si>
    <t>TOTAL8181</t>
  </si>
  <si>
    <t>TOTAL8182</t>
  </si>
  <si>
    <t>TOTAL8183</t>
  </si>
  <si>
    <t>TOTAL8184</t>
  </si>
  <si>
    <t>TOTAL8185</t>
  </si>
  <si>
    <t>TOTAL8186</t>
  </si>
  <si>
    <t>TOTAL8187</t>
  </si>
  <si>
    <t>TOTAL8188</t>
  </si>
  <si>
    <t>TOTAL8189</t>
  </si>
  <si>
    <t>TOTAL8190</t>
  </si>
  <si>
    <t>TOTAL8191</t>
  </si>
  <si>
    <t>TOTAL8192</t>
  </si>
  <si>
    <t>TOTAL8193</t>
  </si>
  <si>
    <t>TOTAL8194</t>
  </si>
  <si>
    <t>TOTAL8195</t>
  </si>
  <si>
    <t>TOTAL8196</t>
  </si>
  <si>
    <t>TOTAL8197</t>
  </si>
  <si>
    <t>TOTAL8198</t>
  </si>
  <si>
    <t>TOTAL8199</t>
  </si>
  <si>
    <t>TOTAL8200</t>
  </si>
  <si>
    <t>TOTAL8201</t>
  </si>
  <si>
    <t>TOTAL8202</t>
  </si>
  <si>
    <t>TOTAL8203</t>
  </si>
  <si>
    <t>TOTAL8204</t>
  </si>
  <si>
    <t>TOTAL8205</t>
  </si>
  <si>
    <t>TOTAL8206</t>
  </si>
  <si>
    <t>TOTAL8207</t>
  </si>
  <si>
    <t>TOTAL8208</t>
  </si>
  <si>
    <t>TOTAL8209</t>
  </si>
  <si>
    <t>TOTAL8210</t>
  </si>
  <si>
    <t>TOTAL8211</t>
  </si>
  <si>
    <t>TOTAL8212</t>
  </si>
  <si>
    <t>TOTAL8213</t>
  </si>
  <si>
    <t>TOTAL8214</t>
  </si>
  <si>
    <t>TOTAL8215</t>
  </si>
  <si>
    <t>TOTAL8216</t>
  </si>
  <si>
    <t>TOTAL8217</t>
  </si>
  <si>
    <t>TOTAL8218</t>
  </si>
  <si>
    <t>TOTAL8219</t>
  </si>
  <si>
    <t>TOTAL8220</t>
  </si>
  <si>
    <t>TOTAL8221</t>
  </si>
  <si>
    <t>TOTAL8222</t>
  </si>
  <si>
    <t>TOTAL8223</t>
  </si>
  <si>
    <t>TOTAL8224</t>
  </si>
  <si>
    <t>TOTAL8225</t>
  </si>
  <si>
    <t>TOTAL8226</t>
  </si>
  <si>
    <t>TOTAL8227</t>
  </si>
  <si>
    <t>TOTAL8228</t>
  </si>
  <si>
    <t>TOTAL8229</t>
  </si>
  <si>
    <t>TOTAL8230</t>
  </si>
  <si>
    <t>TOTAL8231</t>
  </si>
  <si>
    <t>TOTAL8232</t>
  </si>
  <si>
    <t>TOTAL8233</t>
  </si>
  <si>
    <t>TOTAL8234</t>
  </si>
  <si>
    <t>TOTAL8235</t>
  </si>
  <si>
    <t>TOTAL8236</t>
  </si>
  <si>
    <t>TOTAL8237</t>
  </si>
  <si>
    <t>TOTAL8238</t>
  </si>
  <si>
    <t>TOTAL8239</t>
  </si>
  <si>
    <t>TOTAL8240</t>
  </si>
  <si>
    <t>TOTAL8241</t>
  </si>
  <si>
    <t>TOTAL8242</t>
  </si>
  <si>
    <t>TOTAL8243</t>
  </si>
  <si>
    <t>TOTAL8244</t>
  </si>
  <si>
    <t>TOTAL8245</t>
  </si>
  <si>
    <t>TOTAL8246</t>
  </si>
  <si>
    <t>TOTAL8247</t>
  </si>
  <si>
    <t>TOTAL8248</t>
  </si>
  <si>
    <t>TOTAL8249</t>
  </si>
  <si>
    <t>TOTAL8250</t>
  </si>
  <si>
    <t>TOTAL8251</t>
  </si>
  <si>
    <t>TOTAL8252</t>
  </si>
  <si>
    <t>TOTAL8253</t>
  </si>
  <si>
    <t>TOTAL8254</t>
  </si>
  <si>
    <t>TOTAL8255</t>
  </si>
  <si>
    <t>TOTAL8256</t>
  </si>
  <si>
    <t>TOTAL8257</t>
  </si>
  <si>
    <t>TOTAL8258</t>
  </si>
  <si>
    <t>TOTAL8259</t>
  </si>
  <si>
    <t>TOTAL8260</t>
  </si>
  <si>
    <t>TOTAL8261</t>
  </si>
  <si>
    <t>TOTAL8262</t>
  </si>
  <si>
    <t>TOTAL8263</t>
  </si>
  <si>
    <t>TOTAL8264</t>
  </si>
  <si>
    <t>TOTAL8265</t>
  </si>
  <si>
    <t>TOTAL8266</t>
  </si>
  <si>
    <t>TOTAL8267</t>
  </si>
  <si>
    <t>TOTAL8268</t>
  </si>
  <si>
    <t>TOTAL8269</t>
  </si>
  <si>
    <t>TOTAL8270</t>
  </si>
  <si>
    <t>TOTAL8271</t>
  </si>
  <si>
    <t>TOTAL8272</t>
  </si>
  <si>
    <t>TOTAL8273</t>
  </si>
  <si>
    <t>TOTAL8274</t>
  </si>
  <si>
    <t>TOTAL8275</t>
  </si>
  <si>
    <t>TOTAL8276</t>
  </si>
  <si>
    <t>TOTAL8277</t>
  </si>
  <si>
    <t>TOTAL8278</t>
  </si>
  <si>
    <t>TOTAL8279</t>
  </si>
  <si>
    <t>TOTAL8280</t>
  </si>
  <si>
    <t>TOTAL8281</t>
  </si>
  <si>
    <t>TOTAL8282</t>
  </si>
  <si>
    <t>TOTAL8283</t>
  </si>
  <si>
    <t>TOTAL8284</t>
  </si>
  <si>
    <t>TOTAL8285</t>
  </si>
  <si>
    <t>TOTAL8286</t>
  </si>
  <si>
    <t>TOTAL8287</t>
  </si>
  <si>
    <t>TOTAL8288</t>
  </si>
  <si>
    <t>TOTAL8289</t>
  </si>
  <si>
    <t>TOTAL8290</t>
  </si>
  <si>
    <t>TOTAL8291</t>
  </si>
  <si>
    <t>TOTAL8292</t>
  </si>
  <si>
    <t>TOTAL8293</t>
  </si>
  <si>
    <t>TOTAL8294</t>
  </si>
  <si>
    <t>TOTAL8295</t>
  </si>
  <si>
    <t>TOTAL8296</t>
  </si>
  <si>
    <t>TOTAL8297</t>
  </si>
  <si>
    <t>TOTAL8298</t>
  </si>
  <si>
    <t>TOTAL8299</t>
  </si>
  <si>
    <t>TOTAL8300</t>
  </si>
  <si>
    <t>TOTAL8301</t>
  </si>
  <si>
    <t>TOTAL8302</t>
  </si>
  <si>
    <t>TOTAL8303</t>
  </si>
  <si>
    <t>TOTAL8304</t>
  </si>
  <si>
    <t>TOTAL8305</t>
  </si>
  <si>
    <t>TOTAL8306</t>
  </si>
  <si>
    <t>TOTAL8307</t>
  </si>
  <si>
    <t>TOTAL8308</t>
  </si>
  <si>
    <t>TOTAL8309</t>
  </si>
  <si>
    <t>TOTAL8310</t>
  </si>
  <si>
    <t>TOTAL8311</t>
  </si>
  <si>
    <t>TOTAL8312</t>
  </si>
  <si>
    <t>TOTAL8313</t>
  </si>
  <si>
    <t>TOTAL8314</t>
  </si>
  <si>
    <t>TOTAL8315</t>
  </si>
  <si>
    <t>TOTAL8316</t>
  </si>
  <si>
    <t>TOTAL8317</t>
  </si>
  <si>
    <t>TOTAL8318</t>
  </si>
  <si>
    <t>TOTAL8319</t>
  </si>
  <si>
    <t>TOTAL8320</t>
  </si>
  <si>
    <t>TOTAL8321</t>
  </si>
  <si>
    <t>TOTAL8322</t>
  </si>
  <si>
    <t>TOTAL8323</t>
  </si>
  <si>
    <t>TOTAL8324</t>
  </si>
  <si>
    <t>TOTAL8325</t>
  </si>
  <si>
    <t>TOTAL8326</t>
  </si>
  <si>
    <t>TOTAL8327</t>
  </si>
  <si>
    <t>TOTAL8328</t>
  </si>
  <si>
    <t>TOTAL8329</t>
  </si>
  <si>
    <t>TOTAL8330</t>
  </si>
  <si>
    <t>TOTAL8331</t>
  </si>
  <si>
    <t>TOTAL8332</t>
  </si>
  <si>
    <t>TOTAL8333</t>
  </si>
  <si>
    <t>TOTAL8334</t>
  </si>
  <si>
    <t>TOTAL8335</t>
  </si>
  <si>
    <t>TOTAL8336</t>
  </si>
  <si>
    <t>TOTAL8337</t>
  </si>
  <si>
    <t>TOTAL8338</t>
  </si>
  <si>
    <t>TOTAL8339</t>
  </si>
  <si>
    <t>TOTAL8340</t>
  </si>
  <si>
    <t>TOTAL8341</t>
  </si>
  <si>
    <t>TOTAL8342</t>
  </si>
  <si>
    <t>TOTAL8343</t>
  </si>
  <si>
    <t>TOTAL8344</t>
  </si>
  <si>
    <t>TOTAL8345</t>
  </si>
  <si>
    <t>TOTAL8346</t>
  </si>
  <si>
    <t>TOTAL8347</t>
  </si>
  <si>
    <t>TOTAL8348</t>
  </si>
  <si>
    <t>TOTAL8349</t>
  </si>
  <si>
    <t>TOTAL8350</t>
  </si>
  <si>
    <t>TOTAL8351</t>
  </si>
  <si>
    <t>TOTAL8352</t>
  </si>
  <si>
    <t>TOTAL8353</t>
  </si>
  <si>
    <t>TOTAL8354</t>
  </si>
  <si>
    <t>TOTAL8355</t>
  </si>
  <si>
    <t>TOTAL8356</t>
  </si>
  <si>
    <t>TOTAL8357</t>
  </si>
  <si>
    <t>TOTAL8358</t>
  </si>
  <si>
    <t>TOTAL8359</t>
  </si>
  <si>
    <t>TOTAL8360</t>
  </si>
  <si>
    <t>TOTAL8361</t>
  </si>
  <si>
    <t>TOTAL8362</t>
  </si>
  <si>
    <t>TOTAL8363</t>
  </si>
  <si>
    <t>TOTAL8364</t>
  </si>
  <si>
    <t>TOTAL8365</t>
  </si>
  <si>
    <t>TOTAL8366</t>
  </si>
  <si>
    <t>TOTAL8367</t>
  </si>
  <si>
    <t>TOTAL8368</t>
  </si>
  <si>
    <t>TOTAL8369</t>
  </si>
  <si>
    <t>TOTAL8370</t>
  </si>
  <si>
    <t>TOTAL8371</t>
  </si>
  <si>
    <t>TOTAL8372</t>
  </si>
  <si>
    <t>TOTAL8373</t>
  </si>
  <si>
    <t>TOTAL8374</t>
  </si>
  <si>
    <t>TOTAL8375</t>
  </si>
  <si>
    <t>TOTAL8376</t>
  </si>
  <si>
    <t>TOTAL8377</t>
  </si>
  <si>
    <t>TOTAL8378</t>
  </si>
  <si>
    <t>TOTAL8379</t>
  </si>
  <si>
    <t>TOTAL8380</t>
  </si>
  <si>
    <t>TOTAL8381</t>
  </si>
  <si>
    <t>TOTAL8382</t>
  </si>
  <si>
    <t>TOTAL8383</t>
  </si>
  <si>
    <t>TOTAL8384</t>
  </si>
  <si>
    <t>TOTAL8385</t>
  </si>
  <si>
    <t>TOTAL8386</t>
  </si>
  <si>
    <t>TOTAL8387</t>
  </si>
  <si>
    <t>TOTAL8388</t>
  </si>
  <si>
    <t>TOTAL8389</t>
  </si>
  <si>
    <t>TOTAL8390</t>
  </si>
  <si>
    <t>TOTAL8391</t>
  </si>
  <si>
    <t>TOTAL8392</t>
  </si>
  <si>
    <t>TOTAL8393</t>
  </si>
  <si>
    <t>TOTAL8394</t>
  </si>
  <si>
    <t>TOTAL8395</t>
  </si>
  <si>
    <t>TOTAL8396</t>
  </si>
  <si>
    <t>TOTAL8397</t>
  </si>
  <si>
    <t>TOTAL8398</t>
  </si>
  <si>
    <t>TOTAL8399</t>
  </si>
  <si>
    <t>TOTAL8400</t>
  </si>
  <si>
    <t>TOTAL8401</t>
  </si>
  <si>
    <t>TOTAL8402</t>
  </si>
  <si>
    <t>TOTAL8403</t>
  </si>
  <si>
    <t>TOTAL8404</t>
  </si>
  <si>
    <t>TOTAL8405</t>
  </si>
  <si>
    <t>TOTAL8406</t>
  </si>
  <si>
    <t>TOTAL8407</t>
  </si>
  <si>
    <t>TOTAL8408</t>
  </si>
  <si>
    <t>TOTAL8409</t>
  </si>
  <si>
    <t>TOTAL8410</t>
  </si>
  <si>
    <t>TOTAL8411</t>
  </si>
  <si>
    <t>TOTAL8412</t>
  </si>
  <si>
    <t>TOTAL8413</t>
  </si>
  <si>
    <t>TOTAL8414</t>
  </si>
  <si>
    <t>TOTAL8415</t>
  </si>
  <si>
    <t>TOTAL8416</t>
  </si>
  <si>
    <t>TOTAL8417</t>
  </si>
  <si>
    <t>TOTAL8418</t>
  </si>
  <si>
    <t>TOTAL8419</t>
  </si>
  <si>
    <t>TOTAL8420</t>
  </si>
  <si>
    <t>TOTAL8421</t>
  </si>
  <si>
    <t>TOTAL8422</t>
  </si>
  <si>
    <t>TOTAL8423</t>
  </si>
  <si>
    <t>TOTAL8424</t>
  </si>
  <si>
    <t>TOTAL8425</t>
  </si>
  <si>
    <t>TOTAL8426</t>
  </si>
  <si>
    <t>TOTAL8427</t>
  </si>
  <si>
    <t>TOTAL8428</t>
  </si>
  <si>
    <t>TOTAL8429</t>
  </si>
  <si>
    <t>TOTAL8430</t>
  </si>
  <si>
    <t>TOTAL8431</t>
  </si>
  <si>
    <t>TOTAL8432</t>
  </si>
  <si>
    <t>TOTAL8433</t>
  </si>
  <si>
    <t>TOTAL8434</t>
  </si>
  <si>
    <t>TOTAL8435</t>
  </si>
  <si>
    <t>TOTAL8436</t>
  </si>
  <si>
    <t>TOTAL8437</t>
  </si>
  <si>
    <t>TOTAL8438</t>
  </si>
  <si>
    <t>TOTAL8439</t>
  </si>
  <si>
    <t>TOTAL8440</t>
  </si>
  <si>
    <t>TOTAL8441</t>
  </si>
  <si>
    <t>TOTAL8442</t>
  </si>
  <si>
    <t>TOTAL8443</t>
  </si>
  <si>
    <t>TOTAL8444</t>
  </si>
  <si>
    <t>TOTAL8445</t>
  </si>
  <si>
    <t>TOTAL8446</t>
  </si>
  <si>
    <t>TOTAL8447</t>
  </si>
  <si>
    <t>TOTAL8448</t>
  </si>
  <si>
    <t>TOTAL8449</t>
  </si>
  <si>
    <t>TOTAL8450</t>
  </si>
  <si>
    <t>TOTAL8451</t>
  </si>
  <si>
    <t>TOTAL8452</t>
  </si>
  <si>
    <t>TOTAL8453</t>
  </si>
  <si>
    <t>TOTAL8454</t>
  </si>
  <si>
    <t>TOTAL8455</t>
  </si>
  <si>
    <t>TOTAL8456</t>
  </si>
  <si>
    <t>TOTAL8457</t>
  </si>
  <si>
    <t>TOTAL8458</t>
  </si>
  <si>
    <t>TOTAL8459</t>
  </si>
  <si>
    <t>TOTAL8460</t>
  </si>
  <si>
    <t>TOTAL8461</t>
  </si>
  <si>
    <t>TOTAL8462</t>
  </si>
  <si>
    <t>TOTAL8463</t>
  </si>
  <si>
    <t>TOTAL8464</t>
  </si>
  <si>
    <t>TOTAL8465</t>
  </si>
  <si>
    <t>TOTAL8466</t>
  </si>
  <si>
    <t>TOTAL8467</t>
  </si>
  <si>
    <t>TOTAL8468</t>
  </si>
  <si>
    <t>TOTAL8469</t>
  </si>
  <si>
    <t>TOTAL8470</t>
  </si>
  <si>
    <t>TOTAL8471</t>
  </si>
  <si>
    <t>TOTAL8472</t>
  </si>
  <si>
    <t>TOTAL8473</t>
  </si>
  <si>
    <t>TOTAL8474</t>
  </si>
  <si>
    <t>TOTAL8475</t>
  </si>
  <si>
    <t>TOTAL8476</t>
  </si>
  <si>
    <t>TOTAL8477</t>
  </si>
  <si>
    <t>TOTAL8478</t>
  </si>
  <si>
    <t>TOTAL8479</t>
  </si>
  <si>
    <t>TOTAL8480</t>
  </si>
  <si>
    <t>TOTAL8481</t>
  </si>
  <si>
    <t>TOTAL8482</t>
  </si>
  <si>
    <t>TOTAL8483</t>
  </si>
  <si>
    <t>TOTAL8484</t>
  </si>
  <si>
    <t>TOTAL8485</t>
  </si>
  <si>
    <t>TOTAL8486</t>
  </si>
  <si>
    <t>TOTAL8487</t>
  </si>
  <si>
    <t>TOTAL8488</t>
  </si>
  <si>
    <t>TOTAL8489</t>
  </si>
  <si>
    <t>TOTAL8490</t>
  </si>
  <si>
    <t>TOTAL8491</t>
  </si>
  <si>
    <t>TOTAL8492</t>
  </si>
  <si>
    <t>TOTAL8493</t>
  </si>
  <si>
    <t>TOTAL8494</t>
  </si>
  <si>
    <t>TOTAL8495</t>
  </si>
  <si>
    <t>TOTAL8496</t>
  </si>
  <si>
    <t>TOTAL8497</t>
  </si>
  <si>
    <t>TOTAL8498</t>
  </si>
  <si>
    <t>TOTAL8499</t>
  </si>
  <si>
    <t>TOTAL8500</t>
  </si>
  <si>
    <t>TOTAL8501</t>
  </si>
  <si>
    <t>TOTAL8502</t>
  </si>
  <si>
    <t>TOTAL8503</t>
  </si>
  <si>
    <t>TOTAL8504</t>
  </si>
  <si>
    <t>TOTAL8505</t>
  </si>
  <si>
    <t>TOTAL8506</t>
  </si>
  <si>
    <t>TOTAL8507</t>
  </si>
  <si>
    <t>TOTAL8508</t>
  </si>
  <si>
    <t>TOTAL8509</t>
  </si>
  <si>
    <t>TOTAL8510</t>
  </si>
  <si>
    <t>TOTAL8511</t>
  </si>
  <si>
    <t>TOTAL8512</t>
  </si>
  <si>
    <t>TOTAL8513</t>
  </si>
  <si>
    <t>TOTAL8514</t>
  </si>
  <si>
    <t>TOTAL8515</t>
  </si>
  <si>
    <t>TOTAL8516</t>
  </si>
  <si>
    <t>TOTAL8517</t>
  </si>
  <si>
    <t>TOTAL8518</t>
  </si>
  <si>
    <t>TOTAL8519</t>
  </si>
  <si>
    <t>TOTAL8520</t>
  </si>
  <si>
    <t>TOTAL8521</t>
  </si>
  <si>
    <t>TOTAL8522</t>
  </si>
  <si>
    <t>TOTAL8523</t>
  </si>
  <si>
    <t>TOTAL8524</t>
  </si>
  <si>
    <t>TOTAL8525</t>
  </si>
  <si>
    <t>TOTAL8526</t>
  </si>
  <si>
    <t>TOTAL8527</t>
  </si>
  <si>
    <t>TOTAL8528</t>
  </si>
  <si>
    <t>TOTAL8529</t>
  </si>
  <si>
    <t>TOTAL8530</t>
  </si>
  <si>
    <t>TOTAL8531</t>
  </si>
  <si>
    <t>TOTAL8532</t>
  </si>
  <si>
    <t>TOTAL8533</t>
  </si>
  <si>
    <t>TOTAL8534</t>
  </si>
  <si>
    <t>TOTAL8535</t>
  </si>
  <si>
    <t>TOTAL8536</t>
  </si>
  <si>
    <t>TOTAL8537</t>
  </si>
  <si>
    <t>TOTAL8538</t>
  </si>
  <si>
    <t>TOTAL8539</t>
  </si>
  <si>
    <t>TOTAL8540</t>
  </si>
  <si>
    <t>TOTAL8541</t>
  </si>
  <si>
    <t>TOTAL8542</t>
  </si>
  <si>
    <t>TOTAL8543</t>
  </si>
  <si>
    <t>TOTAL8544</t>
  </si>
  <si>
    <t>TOTAL8545</t>
  </si>
  <si>
    <t>TOTAL8546</t>
  </si>
  <si>
    <t>TOTAL8547</t>
  </si>
  <si>
    <t>TOTAL8548</t>
  </si>
  <si>
    <t>TOTAL8549</t>
  </si>
  <si>
    <t>TOTAL8550</t>
  </si>
  <si>
    <t>TOTAL8551</t>
  </si>
  <si>
    <t>TOTAL8552</t>
  </si>
  <si>
    <t>TOTAL8553</t>
  </si>
  <si>
    <t>TOTAL8554</t>
  </si>
  <si>
    <t>TOTAL8555</t>
  </si>
  <si>
    <t>TOTAL8556</t>
  </si>
  <si>
    <t>TOTAL8557</t>
  </si>
  <si>
    <t>TOTAL8558</t>
  </si>
  <si>
    <t>TOTAL8559</t>
  </si>
  <si>
    <t>TOTAL8560</t>
  </si>
  <si>
    <t>TOTAL8561</t>
  </si>
  <si>
    <t>TOTAL8562</t>
  </si>
  <si>
    <t>TOTAL8563</t>
  </si>
  <si>
    <t>TOTAL8564</t>
  </si>
  <si>
    <t>TOTAL8565</t>
  </si>
  <si>
    <t>TOTAL8566</t>
  </si>
  <si>
    <t>TOTAL8567</t>
  </si>
  <si>
    <t>TOTAL8568</t>
  </si>
  <si>
    <t>TOTAL8569</t>
  </si>
  <si>
    <t>TOTAL8570</t>
  </si>
  <si>
    <t>TOTAL8571</t>
  </si>
  <si>
    <t>TOTAL8572</t>
  </si>
  <si>
    <t>TOTAL8573</t>
  </si>
  <si>
    <t>TOTAL8574</t>
  </si>
  <si>
    <t>TOTAL8575</t>
  </si>
  <si>
    <t>TOTAL8576</t>
  </si>
  <si>
    <t>TOTAL8577</t>
  </si>
  <si>
    <t>TOTAL8578</t>
  </si>
  <si>
    <t>TOTAL8579</t>
  </si>
  <si>
    <t>TOTAL8580</t>
  </si>
  <si>
    <t>TOTAL8581</t>
  </si>
  <si>
    <t>TOTAL8582</t>
  </si>
  <si>
    <t>TOTAL8583</t>
  </si>
  <si>
    <t>TOTAL8584</t>
  </si>
  <si>
    <t>TOTAL8585</t>
  </si>
  <si>
    <t>TOTAL8586</t>
  </si>
  <si>
    <t>TOTAL8587</t>
  </si>
  <si>
    <t>TOTAL8588</t>
  </si>
  <si>
    <t>TOTAL8589</t>
  </si>
  <si>
    <t>TOTAL8590</t>
  </si>
  <si>
    <t>TOTAL8591</t>
  </si>
  <si>
    <t>TOTAL8592</t>
  </si>
  <si>
    <t>TOTAL8593</t>
  </si>
  <si>
    <t>TOTAL8594</t>
  </si>
  <si>
    <t>TOTAL8595</t>
  </si>
  <si>
    <t>TOTAL8596</t>
  </si>
  <si>
    <t>TOTAL8597</t>
  </si>
  <si>
    <t>TOTAL8598</t>
  </si>
  <si>
    <t>TOTAL8599</t>
  </si>
  <si>
    <t>TOTAL8600</t>
  </si>
  <si>
    <t>TOTAL8601</t>
  </si>
  <si>
    <t>TOTAL8602</t>
  </si>
  <si>
    <t>TOTAL8603</t>
  </si>
  <si>
    <t>TOTAL8604</t>
  </si>
  <si>
    <t>TOTAL8605</t>
  </si>
  <si>
    <t>TOTAL8606</t>
  </si>
  <si>
    <t>TOTAL8607</t>
  </si>
  <si>
    <t>TOTAL8608</t>
  </si>
  <si>
    <t>TOTAL8609</t>
  </si>
  <si>
    <t>TOTAL8610</t>
  </si>
  <si>
    <t>TOTAL8611</t>
  </si>
  <si>
    <t>TOTAL8612</t>
  </si>
  <si>
    <t>TOTAL8613</t>
  </si>
  <si>
    <t>TOTAL8614</t>
  </si>
  <si>
    <t>TOTAL8615</t>
  </si>
  <si>
    <t>TOTAL8616</t>
  </si>
  <si>
    <t>TOTAL8617</t>
  </si>
  <si>
    <t>TOTAL8618</t>
  </si>
  <si>
    <t>TOTAL8619</t>
  </si>
  <si>
    <t>TOTAL8620</t>
  </si>
  <si>
    <t>TOTAL8621</t>
  </si>
  <si>
    <t>TOTAL8622</t>
  </si>
  <si>
    <t>TOTAL8623</t>
  </si>
  <si>
    <t>TOTAL8624</t>
  </si>
  <si>
    <t>TOTAL8625</t>
  </si>
  <si>
    <t>TOTAL8626</t>
  </si>
  <si>
    <t>TOTAL8627</t>
  </si>
  <si>
    <t>TOTAL8628</t>
  </si>
  <si>
    <t>TOTAL8629</t>
  </si>
  <si>
    <t>TOTAL8630</t>
  </si>
  <si>
    <t>TOTAL8631</t>
  </si>
  <si>
    <t>TOTAL8632</t>
  </si>
  <si>
    <t>TOTAL8633</t>
  </si>
  <si>
    <t>TOTAL8634</t>
  </si>
  <si>
    <t>TOTAL8635</t>
  </si>
  <si>
    <t>TOTAL8636</t>
  </si>
  <si>
    <t>TOTAL8637</t>
  </si>
  <si>
    <t>TOTAL8638</t>
  </si>
  <si>
    <t>TOTAL8639</t>
  </si>
  <si>
    <t>TOTAL8640</t>
  </si>
  <si>
    <t>TOTAL8641</t>
  </si>
  <si>
    <t>TOTAL8642</t>
  </si>
  <si>
    <t>TOTAL8643</t>
  </si>
  <si>
    <t>TOTAL8644</t>
  </si>
  <si>
    <t>TOTAL8645</t>
  </si>
  <si>
    <t>TOTAL8646</t>
  </si>
  <si>
    <t>TOTAL8647</t>
  </si>
  <si>
    <t>TOTAL8648</t>
  </si>
  <si>
    <t>TOTAL8649</t>
  </si>
  <si>
    <t>TOTAL8650</t>
  </si>
  <si>
    <t>TOTAL8651</t>
  </si>
  <si>
    <t>TOTAL8652</t>
  </si>
  <si>
    <t>TOTAL8653</t>
  </si>
  <si>
    <t>TOTAL8654</t>
  </si>
  <si>
    <t>TOTAL8655</t>
  </si>
  <si>
    <t>TOTAL8656</t>
  </si>
  <si>
    <t>TOTAL8657</t>
  </si>
  <si>
    <t>TOTAL8658</t>
  </si>
  <si>
    <t>TOTAL8659</t>
  </si>
  <si>
    <t>TOTAL8660</t>
  </si>
  <si>
    <t>TOTAL8661</t>
  </si>
  <si>
    <t>TOTAL8662</t>
  </si>
  <si>
    <t>TOTAL8663</t>
  </si>
  <si>
    <t>TOTAL8664</t>
  </si>
  <si>
    <t>TOTAL8665</t>
  </si>
  <si>
    <t>TOTAL8666</t>
  </si>
  <si>
    <t>TOTAL8667</t>
  </si>
  <si>
    <t>TOTAL8668</t>
  </si>
  <si>
    <t>TOTAL8669</t>
  </si>
  <si>
    <t>TOTAL8670</t>
  </si>
  <si>
    <t>TOTAL8671</t>
  </si>
  <si>
    <t>TOTAL8672</t>
  </si>
  <si>
    <t>TOTAL8673</t>
  </si>
  <si>
    <t>TOTAL8674</t>
  </si>
  <si>
    <t>TOTAL8675</t>
  </si>
  <si>
    <t>TOTAL8676</t>
  </si>
  <si>
    <t>TOTAL8677</t>
  </si>
  <si>
    <t>TOTAL8678</t>
  </si>
  <si>
    <t>TOTAL8679</t>
  </si>
  <si>
    <t>TOTAL8680</t>
  </si>
  <si>
    <t>TOTAL8681</t>
  </si>
  <si>
    <t>TOTAL8682</t>
  </si>
  <si>
    <t>TOTAL8683</t>
  </si>
  <si>
    <t>TOTAL8684</t>
  </si>
  <si>
    <t>TOTAL8685</t>
  </si>
  <si>
    <t>TOTAL8686</t>
  </si>
  <si>
    <t>TOTAL8687</t>
  </si>
  <si>
    <t>TOTAL8688</t>
  </si>
  <si>
    <t>TOTAL8689</t>
  </si>
  <si>
    <t>TOTAL8690</t>
  </si>
  <si>
    <t>TOTAL8691</t>
  </si>
  <si>
    <t>TOTAL8692</t>
  </si>
  <si>
    <t>TOTAL8693</t>
  </si>
  <si>
    <t>TOTAL8694</t>
  </si>
  <si>
    <t>TOTAL8695</t>
  </si>
  <si>
    <t>TOTAL8696</t>
  </si>
  <si>
    <t>TOTAL8697</t>
  </si>
  <si>
    <t>TOTAL8698</t>
  </si>
  <si>
    <t>TOTAL8699</t>
  </si>
  <si>
    <t>TOTAL8700</t>
  </si>
  <si>
    <t>TOTAL8701</t>
  </si>
  <si>
    <t>TOTAL8702</t>
  </si>
  <si>
    <t>TOTAL8703</t>
  </si>
  <si>
    <t>TOTAL8704</t>
  </si>
  <si>
    <t>TOTAL8705</t>
  </si>
  <si>
    <t>TOTAL8706</t>
  </si>
  <si>
    <t>TOTAL8707</t>
  </si>
  <si>
    <t>TOTAL8708</t>
  </si>
  <si>
    <t>TOTAL8709</t>
  </si>
  <si>
    <t>TOTAL8710</t>
  </si>
  <si>
    <t>TOTAL8711</t>
  </si>
  <si>
    <t>TOTAL8712</t>
  </si>
  <si>
    <t>TOTAL8713</t>
  </si>
  <si>
    <t>TOTAL8714</t>
  </si>
  <si>
    <t>TOTAL8715</t>
  </si>
  <si>
    <t>TOTAL8716</t>
  </si>
  <si>
    <t>TOTAL8717</t>
  </si>
  <si>
    <t>TOTAL8718</t>
  </si>
  <si>
    <t>TOTAL8719</t>
  </si>
  <si>
    <t>TOTAL8720</t>
  </si>
  <si>
    <t>TOTAL8721</t>
  </si>
  <si>
    <t>TOTAL8722</t>
  </si>
  <si>
    <t>TOTAL8723</t>
  </si>
  <si>
    <t>TOTAL8724</t>
  </si>
  <si>
    <t>TOTAL8725</t>
  </si>
  <si>
    <t>TOTAL8726</t>
  </si>
  <si>
    <t>TOTAL8727</t>
  </si>
  <si>
    <t>TOTAL8728</t>
  </si>
  <si>
    <t>TOTAL8729</t>
  </si>
  <si>
    <t>TOTAL8730</t>
  </si>
  <si>
    <t>TOTAL8731</t>
  </si>
  <si>
    <t>TOTAL8732</t>
  </si>
  <si>
    <t>TOTAL8733</t>
  </si>
  <si>
    <t>TOTAL8734</t>
  </si>
  <si>
    <t>TOTAL8735</t>
  </si>
  <si>
    <t>TOTAL8736</t>
  </si>
  <si>
    <t>TOTAL8737</t>
  </si>
  <si>
    <t>TOTAL8738</t>
  </si>
  <si>
    <t>TOTAL8739</t>
  </si>
  <si>
    <t>TOTAL8740</t>
  </si>
  <si>
    <t>TOTAL8741</t>
  </si>
  <si>
    <t>TOTAL8742</t>
  </si>
  <si>
    <t>TOTAL8743</t>
  </si>
  <si>
    <t>TOTAL8744</t>
  </si>
  <si>
    <t>TOTAL8745</t>
  </si>
  <si>
    <t>TOTAL8746</t>
  </si>
  <si>
    <t>TOTAL8747</t>
  </si>
  <si>
    <t>TOTAL8748</t>
  </si>
  <si>
    <t>TOTAL8749</t>
  </si>
  <si>
    <t>TOTAL8750</t>
  </si>
  <si>
    <t>TOTAL8751</t>
  </si>
  <si>
    <t>TOTAL8752</t>
  </si>
  <si>
    <t>TOTAL8753</t>
  </si>
  <si>
    <t>TOTAL8754</t>
  </si>
  <si>
    <t>TOTAL8755</t>
  </si>
  <si>
    <t>TOTAL8756</t>
  </si>
  <si>
    <t>TOTAL8757</t>
  </si>
  <si>
    <t>TOTAL8758</t>
  </si>
  <si>
    <t>TOTAL8759</t>
  </si>
  <si>
    <t>TOTAL8760</t>
  </si>
  <si>
    <t>TOTAL8761</t>
  </si>
  <si>
    <t>TOTAL8762</t>
  </si>
  <si>
    <t>TOTAL8763</t>
  </si>
  <si>
    <t>TOTAL8764</t>
  </si>
  <si>
    <t>TOTAL8765</t>
  </si>
  <si>
    <t>TOTAL8766</t>
  </si>
  <si>
    <t>TOTAL8767</t>
  </si>
  <si>
    <t>TOTAL8768</t>
  </si>
  <si>
    <t>TOTAL8769</t>
  </si>
  <si>
    <t>TOTAL8770</t>
  </si>
  <si>
    <t>TOTAL8771</t>
  </si>
  <si>
    <t>TOTAL8772</t>
  </si>
  <si>
    <t>TOTAL8773</t>
  </si>
  <si>
    <t>TOTAL8774</t>
  </si>
  <si>
    <t>TOTAL8775</t>
  </si>
  <si>
    <t>TOTAL8776</t>
  </si>
  <si>
    <t>TOTAL8777</t>
  </si>
  <si>
    <t>TOTAL8778</t>
  </si>
  <si>
    <t>TOTAL8779</t>
  </si>
  <si>
    <t>TOTAL8780</t>
  </si>
  <si>
    <t>TOTAL8781</t>
  </si>
  <si>
    <t>TOTAL8782</t>
  </si>
  <si>
    <t>TOTAL8783</t>
  </si>
  <si>
    <t>TOTAL8784</t>
  </si>
  <si>
    <t>TOTAL8785</t>
  </si>
  <si>
    <t>TOTAL8786</t>
  </si>
  <si>
    <t>TOTAL8787</t>
  </si>
  <si>
    <t>TOTAL8788</t>
  </si>
  <si>
    <t>TOTAL8789</t>
  </si>
  <si>
    <t>TOTAL8790</t>
  </si>
  <si>
    <t>TOTAL8791</t>
  </si>
  <si>
    <t>TOTAL8792</t>
  </si>
  <si>
    <t>TOTAL8793</t>
  </si>
  <si>
    <t>TOTAL8794</t>
  </si>
  <si>
    <t>TOTAL8795</t>
  </si>
  <si>
    <t>TOTAL8796</t>
  </si>
  <si>
    <t>TOTAL8797</t>
  </si>
  <si>
    <t>TOTAL8798</t>
  </si>
  <si>
    <t>TOTAL8799</t>
  </si>
  <si>
    <t>TOTAL8800</t>
  </si>
  <si>
    <t>TOTAL8801</t>
  </si>
  <si>
    <t>TOTAL8802</t>
  </si>
  <si>
    <t>TOTAL8803</t>
  </si>
  <si>
    <t>TOTAL8804</t>
  </si>
  <si>
    <t>TOTAL8805</t>
  </si>
  <si>
    <t>TOTAL8806</t>
  </si>
  <si>
    <t>TOTAL8807</t>
  </si>
  <si>
    <t>TOTAL8808</t>
  </si>
  <si>
    <t>TOTAL8809</t>
  </si>
  <si>
    <t>TOTAL8810</t>
  </si>
  <si>
    <t>TOTAL8811</t>
  </si>
  <si>
    <t>TOTAL8812</t>
  </si>
  <si>
    <t>TOTAL8813</t>
  </si>
  <si>
    <t>TOTAL8814</t>
  </si>
  <si>
    <t>TOTAL8815</t>
  </si>
  <si>
    <t>TOTAL8816</t>
  </si>
  <si>
    <t>TOTAL8817</t>
  </si>
  <si>
    <t>TOTAL8818</t>
  </si>
  <si>
    <t>TOTAL8819</t>
  </si>
  <si>
    <t>TOTAL8820</t>
  </si>
  <si>
    <t>TOTAL8821</t>
  </si>
  <si>
    <t>TOTAL8822</t>
  </si>
  <si>
    <t>TOTAL8823</t>
  </si>
  <si>
    <t>TOTAL8824</t>
  </si>
  <si>
    <t>TOTAL8825</t>
  </si>
  <si>
    <t>TOTAL8826</t>
  </si>
  <si>
    <t>TOTAL8827</t>
  </si>
  <si>
    <t>TOTAL8828</t>
  </si>
  <si>
    <t>TOTAL8829</t>
  </si>
  <si>
    <t>TOTAL8830</t>
  </si>
  <si>
    <t>TOTAL8831</t>
  </si>
  <si>
    <t>TOTAL8832</t>
  </si>
  <si>
    <t>TOTAL8833</t>
  </si>
  <si>
    <t>TOTAL8834</t>
  </si>
  <si>
    <t>TOTAL8835</t>
  </si>
  <si>
    <t>TOTAL8836</t>
  </si>
  <si>
    <t>TOTAL8837</t>
  </si>
  <si>
    <t>TOTAL8838</t>
  </si>
  <si>
    <t>TOTAL8839</t>
  </si>
  <si>
    <t>TOTAL8840</t>
  </si>
  <si>
    <t>TOTAL8841</t>
  </si>
  <si>
    <t>TOTAL8842</t>
  </si>
  <si>
    <t>TOTAL8843</t>
  </si>
  <si>
    <t>TOTAL8844</t>
  </si>
  <si>
    <t>TOTAL8845</t>
  </si>
  <si>
    <t>TOTAL8846</t>
  </si>
  <si>
    <t>TOTAL8847</t>
  </si>
  <si>
    <t>TOTAL8848</t>
  </si>
  <si>
    <t>TOTAL8849</t>
  </si>
  <si>
    <t>TOTAL8850</t>
  </si>
  <si>
    <t>TOTAL8851</t>
  </si>
  <si>
    <t>TOTAL8852</t>
  </si>
  <si>
    <t>TOTAL8853</t>
  </si>
  <si>
    <t>TOTAL8854</t>
  </si>
  <si>
    <t>TOTAL8855</t>
  </si>
  <si>
    <t>TOTAL8856</t>
  </si>
  <si>
    <t>TOTAL8857</t>
  </si>
  <si>
    <t>TOTAL8858</t>
  </si>
  <si>
    <t>TOTAL8859</t>
  </si>
  <si>
    <t>TOTAL8860</t>
  </si>
  <si>
    <t>TOTAL8861</t>
  </si>
  <si>
    <t>TOTAL8862</t>
  </si>
  <si>
    <t>TOTAL8863</t>
  </si>
  <si>
    <t>TOTAL8864</t>
  </si>
  <si>
    <t>TOTAL8865</t>
  </si>
  <si>
    <t>TOTAL8866</t>
  </si>
  <si>
    <t>TOTAL8867</t>
  </si>
  <si>
    <t>TOTAL8868</t>
  </si>
  <si>
    <t>TOTAL8869</t>
  </si>
  <si>
    <t>TOTAL8870</t>
  </si>
  <si>
    <t>TOTAL8871</t>
  </si>
  <si>
    <t>TOTAL8872</t>
  </si>
  <si>
    <t>TOTAL8873</t>
  </si>
  <si>
    <t>TOTAL8874</t>
  </si>
  <si>
    <t>TOTAL8875</t>
  </si>
  <si>
    <t>TOTAL8876</t>
  </si>
  <si>
    <t>TOTAL8877</t>
  </si>
  <si>
    <t>TOTAL8878</t>
  </si>
  <si>
    <t>TOTAL8879</t>
  </si>
  <si>
    <t>TOTAL8880</t>
  </si>
  <si>
    <t>TOTAL8881</t>
  </si>
  <si>
    <t>TOTAL8882</t>
  </si>
  <si>
    <t>TOTAL8883</t>
  </si>
  <si>
    <t>TOTAL8884</t>
  </si>
  <si>
    <t>TOTAL8885</t>
  </si>
  <si>
    <t>TOTAL8886</t>
  </si>
  <si>
    <t>TOTAL8887</t>
  </si>
  <si>
    <t>TOTAL8888</t>
  </si>
  <si>
    <t>TOTAL8889</t>
  </si>
  <si>
    <t>TOTAL8890</t>
  </si>
  <si>
    <t>TOTAL8891</t>
  </si>
  <si>
    <t>TOTAL8892</t>
  </si>
  <si>
    <t>TOTAL8893</t>
  </si>
  <si>
    <t>TOTAL8894</t>
  </si>
  <si>
    <t>TOTAL8895</t>
  </si>
  <si>
    <t>TOTAL8896</t>
  </si>
  <si>
    <t>TOTAL8897</t>
  </si>
  <si>
    <t>TOTAL8898</t>
  </si>
  <si>
    <t>TOTAL8899</t>
  </si>
  <si>
    <t>TOTAL8900</t>
  </si>
  <si>
    <t>TOTAL8901</t>
  </si>
  <si>
    <t>TOTAL8902</t>
  </si>
  <si>
    <t>TOTAL8903</t>
  </si>
  <si>
    <t>TOTAL8904</t>
  </si>
  <si>
    <t>TOTAL8905</t>
  </si>
  <si>
    <t>TOTAL8906</t>
  </si>
  <si>
    <t>TOTAL8907</t>
  </si>
  <si>
    <t>TOTAL8908</t>
  </si>
  <si>
    <t>TOTAL8909</t>
  </si>
  <si>
    <t>TOTAL8910</t>
  </si>
  <si>
    <t>TOTAL8911</t>
  </si>
  <si>
    <t>TOTAL8912</t>
  </si>
  <si>
    <t>TOTAL8913</t>
  </si>
  <si>
    <t>TOTAL8914</t>
  </si>
  <si>
    <t>TOTAL8915</t>
  </si>
  <si>
    <t>TOTAL8916</t>
  </si>
  <si>
    <t>TOTAL8917</t>
  </si>
  <si>
    <t>TOTAL8918</t>
  </si>
  <si>
    <t>TOTAL8919</t>
  </si>
  <si>
    <t>TOTAL8920</t>
  </si>
  <si>
    <t>TOTAL8921</t>
  </si>
  <si>
    <t>TOTAL8922</t>
  </si>
  <si>
    <t>TOTAL8923</t>
  </si>
  <si>
    <t>TOTAL8924</t>
  </si>
  <si>
    <t>TOTAL8925</t>
  </si>
  <si>
    <t>TOTAL8926</t>
  </si>
  <si>
    <t>TOTAL8927</t>
  </si>
  <si>
    <t>TOTAL8928</t>
  </si>
  <si>
    <t>TOTAL8929</t>
  </si>
  <si>
    <t>TOTAL8930</t>
  </si>
  <si>
    <t>TOTAL8931</t>
  </si>
  <si>
    <t>TOTAL8932</t>
  </si>
  <si>
    <t>TOTAL8933</t>
  </si>
  <si>
    <t>TOTAL8934</t>
  </si>
  <si>
    <t>TOTAL8935</t>
  </si>
  <si>
    <t>TOTAL8936</t>
  </si>
  <si>
    <t>TOTAL8937</t>
  </si>
  <si>
    <t>TOTAL8938</t>
  </si>
  <si>
    <t>TOTAL8939</t>
  </si>
  <si>
    <t>TOTAL8940</t>
  </si>
  <si>
    <t>TOTAL8941</t>
  </si>
  <si>
    <t>TOTAL8942</t>
  </si>
  <si>
    <t>TOTAL8943</t>
  </si>
  <si>
    <t>TOTAL8944</t>
  </si>
  <si>
    <t>TOTAL8945</t>
  </si>
  <si>
    <t>TOTAL8946</t>
  </si>
  <si>
    <t>TOTAL8947</t>
  </si>
  <si>
    <t>TOTAL8948</t>
  </si>
  <si>
    <t>TOTAL8949</t>
  </si>
  <si>
    <t>TOTAL8950</t>
  </si>
  <si>
    <t>TOTAL8951</t>
  </si>
  <si>
    <t>TOTAL8952</t>
  </si>
  <si>
    <t>TOTAL8953</t>
  </si>
  <si>
    <t>TOTAL8954</t>
  </si>
  <si>
    <t>TOTAL8955</t>
  </si>
  <si>
    <t>TOTAL8956</t>
  </si>
  <si>
    <t>TOTAL8957</t>
  </si>
  <si>
    <t>TOTAL8958</t>
  </si>
  <si>
    <t>TOTAL8959</t>
  </si>
  <si>
    <t>TOTAL8960</t>
  </si>
  <si>
    <t>TOTAL8961</t>
  </si>
  <si>
    <t>TOTAL8962</t>
  </si>
  <si>
    <t>TOTAL8963</t>
  </si>
  <si>
    <t>TOTAL8964</t>
  </si>
  <si>
    <t>TOTAL8965</t>
  </si>
  <si>
    <t>TOTAL8966</t>
  </si>
  <si>
    <t>TOTAL8967</t>
  </si>
  <si>
    <t>TOTAL8968</t>
  </si>
  <si>
    <t>TOTAL8969</t>
  </si>
  <si>
    <t>TOTAL8970</t>
  </si>
  <si>
    <t>TOTAL8971</t>
  </si>
  <si>
    <t>TOTAL8972</t>
  </si>
  <si>
    <t>TOTAL8973</t>
  </si>
  <si>
    <t>TOTAL8974</t>
  </si>
  <si>
    <t>TOTAL8975</t>
  </si>
  <si>
    <t>TOTAL8976</t>
  </si>
  <si>
    <t>TOTAL8977</t>
  </si>
  <si>
    <t>TOTAL8978</t>
  </si>
  <si>
    <t>TOTAL8979</t>
  </si>
  <si>
    <t>TOTAL8980</t>
  </si>
  <si>
    <t>TOTAL8981</t>
  </si>
  <si>
    <t>TOTAL8982</t>
  </si>
  <si>
    <t>TOTAL8983</t>
  </si>
  <si>
    <t>TOTAL8984</t>
  </si>
  <si>
    <t>TOTAL8985</t>
  </si>
  <si>
    <t>TOTAL8986</t>
  </si>
  <si>
    <t>TOTAL8987</t>
  </si>
  <si>
    <t>TOTAL8988</t>
  </si>
  <si>
    <t>TOTAL8989</t>
  </si>
  <si>
    <t>TOTAL8990</t>
  </si>
  <si>
    <t>TOTAL8991</t>
  </si>
  <si>
    <t>TOTAL8992</t>
  </si>
  <si>
    <t>TOTAL8993</t>
  </si>
  <si>
    <t>TOTAL8994</t>
  </si>
  <si>
    <t>TOTAL8995</t>
  </si>
  <si>
    <t>TOTAL8996</t>
  </si>
  <si>
    <t>TOTAL8997</t>
  </si>
  <si>
    <t>TOTAL8998</t>
  </si>
  <si>
    <t>TOTAL8999</t>
  </si>
  <si>
    <t>TOTAL9000</t>
  </si>
  <si>
    <t>TOTAL9001</t>
  </si>
  <si>
    <t>TOTAL9002</t>
  </si>
  <si>
    <t>TOTAL9003</t>
  </si>
  <si>
    <t>TOTAL9004</t>
  </si>
  <si>
    <t>TOTAL9005</t>
  </si>
  <si>
    <t>TOTAL9006</t>
  </si>
  <si>
    <t>TOTAL9007</t>
  </si>
  <si>
    <t>TOTAL9008</t>
  </si>
  <si>
    <t>TOTAL9009</t>
  </si>
  <si>
    <t>TOTAL9010</t>
  </si>
  <si>
    <t>TOTAL9011</t>
  </si>
  <si>
    <t>TOTAL9012</t>
  </si>
  <si>
    <t>TOTAL9013</t>
  </si>
  <si>
    <t>TOTAL9014</t>
  </si>
  <si>
    <t>TOTAL9015</t>
  </si>
  <si>
    <t>TOTAL9016</t>
  </si>
  <si>
    <t>TOTAL9017</t>
  </si>
  <si>
    <t>TOTAL9018</t>
  </si>
  <si>
    <t>TOTAL9019</t>
  </si>
  <si>
    <t>TOTAL9020</t>
  </si>
  <si>
    <t>TOTAL9021</t>
  </si>
  <si>
    <t>TOTAL9022</t>
  </si>
  <si>
    <t>TOTAL9023</t>
  </si>
  <si>
    <t>TOTAL9024</t>
  </si>
  <si>
    <t>TOTAL9025</t>
  </si>
  <si>
    <t>TOTAL9026</t>
  </si>
  <si>
    <t>TOTAL9027</t>
  </si>
  <si>
    <t>TOTAL9028</t>
  </si>
  <si>
    <t>TOTAL9029</t>
  </si>
  <si>
    <t>TOTAL9030</t>
  </si>
  <si>
    <t>TOTAL9031</t>
  </si>
  <si>
    <t>TOTAL9032</t>
  </si>
  <si>
    <t>TOTAL9033</t>
  </si>
  <si>
    <t>TOTAL9034</t>
  </si>
  <si>
    <t>TOTAL9035</t>
  </si>
  <si>
    <t>TOTAL9036</t>
  </si>
  <si>
    <t>TOTAL9037</t>
  </si>
  <si>
    <t>TOTAL9038</t>
  </si>
  <si>
    <t>TOTAL9039</t>
  </si>
  <si>
    <t>TOTAL9040</t>
  </si>
  <si>
    <t>TOTAL9041</t>
  </si>
  <si>
    <t>TOTAL9042</t>
  </si>
  <si>
    <t>TOTAL9043</t>
  </si>
  <si>
    <t>TOTAL9044</t>
  </si>
  <si>
    <t>TOTAL9045</t>
  </si>
  <si>
    <t>TOTAL9046</t>
  </si>
  <si>
    <t>TOTAL9047</t>
  </si>
  <si>
    <t>TOTAL9048</t>
  </si>
  <si>
    <t>TOTAL9049</t>
  </si>
  <si>
    <t>TOTAL9050</t>
  </si>
  <si>
    <t>TOTAL9051</t>
  </si>
  <si>
    <t>TOTAL9052</t>
  </si>
  <si>
    <t>TOTAL9053</t>
  </si>
  <si>
    <t>TOTAL9054</t>
  </si>
  <si>
    <t>TOTAL9055</t>
  </si>
  <si>
    <t>TOTAL9056</t>
  </si>
  <si>
    <t>TOTAL9057</t>
  </si>
  <si>
    <t>TOTAL9058</t>
  </si>
  <si>
    <t>TOTAL9059</t>
  </si>
  <si>
    <t>TOTAL9060</t>
  </si>
  <si>
    <t>TOTAL9061</t>
  </si>
  <si>
    <t>TOTAL9062</t>
  </si>
  <si>
    <t>TOTAL9063</t>
  </si>
  <si>
    <t>TOTAL9064</t>
  </si>
  <si>
    <t>TOTAL9065</t>
  </si>
  <si>
    <t>TOTAL9066</t>
  </si>
  <si>
    <t>TOTAL9067</t>
  </si>
  <si>
    <t>TOTAL9068</t>
  </si>
  <si>
    <t>TOTAL9069</t>
  </si>
  <si>
    <t>TOTAL9070</t>
  </si>
  <si>
    <t>TOTAL9071</t>
  </si>
  <si>
    <t>TOTAL9072</t>
  </si>
  <si>
    <t>TOTAL9073</t>
  </si>
  <si>
    <t>TOTAL9074</t>
  </si>
  <si>
    <t>TOTAL9075</t>
  </si>
  <si>
    <t>TOTAL9076</t>
  </si>
  <si>
    <t>TOTAL9077</t>
  </si>
  <si>
    <t>TOTAL9078</t>
  </si>
  <si>
    <t>TOTAL9079</t>
  </si>
  <si>
    <t>TOTAL9080</t>
  </si>
  <si>
    <t>TOTAL9081</t>
  </si>
  <si>
    <t>TOTAL9082</t>
  </si>
  <si>
    <t>TOTAL9083</t>
  </si>
  <si>
    <t>TOTAL9084</t>
  </si>
  <si>
    <t>TOTAL9085</t>
  </si>
  <si>
    <t>TOTAL9086</t>
  </si>
  <si>
    <t>TOTAL9087</t>
  </si>
  <si>
    <t>TOTAL9088</t>
  </si>
  <si>
    <t>TOTAL9089</t>
  </si>
  <si>
    <t>TOTAL9090</t>
  </si>
  <si>
    <t>TOTAL9091</t>
  </si>
  <si>
    <t>TOTAL9092</t>
  </si>
  <si>
    <t>TOTAL9093</t>
  </si>
  <si>
    <t>TOTAL9094</t>
  </si>
  <si>
    <t>TOTAL9095</t>
  </si>
  <si>
    <t>TOTAL9096</t>
  </si>
  <si>
    <t>TOTAL9097</t>
  </si>
  <si>
    <t>TOTAL9098</t>
  </si>
  <si>
    <t>TOTAL9099</t>
  </si>
  <si>
    <t>TOTAL9100</t>
  </si>
  <si>
    <t>TOTAL9101</t>
  </si>
  <si>
    <t>TOTAL9102</t>
  </si>
  <si>
    <t>TOTAL9103</t>
  </si>
  <si>
    <t>TOTAL9104</t>
  </si>
  <si>
    <t>TOTAL9105</t>
  </si>
  <si>
    <t>TOTAL9106</t>
  </si>
  <si>
    <t>TOTAL9107</t>
  </si>
  <si>
    <t>TOTAL9108</t>
  </si>
  <si>
    <t>TOTAL9109</t>
  </si>
  <si>
    <t>TOTAL9110</t>
  </si>
  <si>
    <t>TOTAL9111</t>
  </si>
  <si>
    <t>TOTAL9112</t>
  </si>
  <si>
    <t>TOTAL9113</t>
  </si>
  <si>
    <t>TOTAL9114</t>
  </si>
  <si>
    <t>TOTAL9115</t>
  </si>
  <si>
    <t>TOTAL9116</t>
  </si>
  <si>
    <t>TOTAL9117</t>
  </si>
  <si>
    <t>TOTAL9118</t>
  </si>
  <si>
    <t>TOTAL9119</t>
  </si>
  <si>
    <t>TOTAL9120</t>
  </si>
  <si>
    <t>TOTAL9121</t>
  </si>
  <si>
    <t>TOTAL9122</t>
  </si>
  <si>
    <t>TOTAL9123</t>
  </si>
  <si>
    <t>TOTAL9124</t>
  </si>
  <si>
    <t>TOTAL9125</t>
  </si>
  <si>
    <t>TOTAL9126</t>
  </si>
  <si>
    <t>TOTAL9127</t>
  </si>
  <si>
    <t>TOTAL9128</t>
  </si>
  <si>
    <t>TOTAL9129</t>
  </si>
  <si>
    <t>TOTAL9130</t>
  </si>
  <si>
    <t>TOTAL9131</t>
  </si>
  <si>
    <t>TOTAL9132</t>
  </si>
  <si>
    <t>TOTAL9133</t>
  </si>
  <si>
    <t>TOTAL9134</t>
  </si>
  <si>
    <t>TOTAL9135</t>
  </si>
  <si>
    <t>TOTAL9136</t>
  </si>
  <si>
    <t>TOTAL9137</t>
  </si>
  <si>
    <t>TOTAL9138</t>
  </si>
  <si>
    <t>TOTAL9139</t>
  </si>
  <si>
    <t>TOTAL9140</t>
  </si>
  <si>
    <t>TOTAL9141</t>
  </si>
  <si>
    <t>TOTAL9142</t>
  </si>
  <si>
    <t>TOTAL9143</t>
  </si>
  <si>
    <t>TOTAL9144</t>
  </si>
  <si>
    <t>TOTAL9145</t>
  </si>
  <si>
    <t>TOTAL9146</t>
  </si>
  <si>
    <t>TOTAL9147</t>
  </si>
  <si>
    <t>TOTAL9148</t>
  </si>
  <si>
    <t>TOTAL9149</t>
  </si>
  <si>
    <t>TOTAL9150</t>
  </si>
  <si>
    <t>TOTAL9151</t>
  </si>
  <si>
    <t>TOTAL9152</t>
  </si>
  <si>
    <t>TOTAL9153</t>
  </si>
  <si>
    <t>TOTAL9154</t>
  </si>
  <si>
    <t>TOTAL9155</t>
  </si>
  <si>
    <t>TOTAL9156</t>
  </si>
  <si>
    <t>TOTAL9157</t>
  </si>
  <si>
    <t>TOTAL9158</t>
  </si>
  <si>
    <t>TOTAL9159</t>
  </si>
  <si>
    <t>TOTAL9160</t>
  </si>
  <si>
    <t>TOTAL9161</t>
  </si>
  <si>
    <t>TOTAL9162</t>
  </si>
  <si>
    <t>TOTAL9163</t>
  </si>
  <si>
    <t>TOTAL9164</t>
  </si>
  <si>
    <t>TOTAL9165</t>
  </si>
  <si>
    <t>TOTAL9166</t>
  </si>
  <si>
    <t>TOTAL9167</t>
  </si>
  <si>
    <t>TOTAL9168</t>
  </si>
  <si>
    <t>TOTAL9169</t>
  </si>
  <si>
    <t>TOTAL9170</t>
  </si>
  <si>
    <t>TOTAL9171</t>
  </si>
  <si>
    <t>TOTAL9172</t>
  </si>
  <si>
    <t>TOTAL9173</t>
  </si>
  <si>
    <t>TOTAL9174</t>
  </si>
  <si>
    <t>TOTAL9175</t>
  </si>
  <si>
    <t>TOTAL9176</t>
  </si>
  <si>
    <t>TOTAL9177</t>
  </si>
  <si>
    <t>TOTAL9178</t>
  </si>
  <si>
    <t>TOTAL9179</t>
  </si>
  <si>
    <t>TOTAL9180</t>
  </si>
  <si>
    <t>TOTAL9181</t>
  </si>
  <si>
    <t>TOTAL9182</t>
  </si>
  <si>
    <t>TOTAL9183</t>
  </si>
  <si>
    <t>TOTAL9184</t>
  </si>
  <si>
    <t>TOTAL9185</t>
  </si>
  <si>
    <t>TOTAL9186</t>
  </si>
  <si>
    <t>TOTAL9187</t>
  </si>
  <si>
    <t>TOTAL9188</t>
  </si>
  <si>
    <t>TOTAL9189</t>
  </si>
  <si>
    <t>TOTAL9190</t>
  </si>
  <si>
    <t>TOTAL9191</t>
  </si>
  <si>
    <t>TOTAL9192</t>
  </si>
  <si>
    <t>TOTAL9193</t>
  </si>
  <si>
    <t>TOTAL9194</t>
  </si>
  <si>
    <t>TOTAL9195</t>
  </si>
  <si>
    <t>TOTAL9196</t>
  </si>
  <si>
    <t>TOTAL9197</t>
  </si>
  <si>
    <t>TOTAL9198</t>
  </si>
  <si>
    <t>TOTAL9199</t>
  </si>
  <si>
    <t>TOTAL9200</t>
  </si>
  <si>
    <t>TOTAL9201</t>
  </si>
  <si>
    <t>TOTAL9202</t>
  </si>
  <si>
    <t>TOTAL9203</t>
  </si>
  <si>
    <t>TOTAL9204</t>
  </si>
  <si>
    <t>TOTAL9205</t>
  </si>
  <si>
    <t>TOTAL9206</t>
  </si>
  <si>
    <t>TOTAL9207</t>
  </si>
  <si>
    <t>TOTAL9208</t>
  </si>
  <si>
    <t>TOTAL9209</t>
  </si>
  <si>
    <t>TOTAL9210</t>
  </si>
  <si>
    <t>TOTAL9211</t>
  </si>
  <si>
    <t>TOTAL9212</t>
  </si>
  <si>
    <t>TOTAL9213</t>
  </si>
  <si>
    <t>TOTAL9214</t>
  </si>
  <si>
    <t>TOTAL9215</t>
  </si>
  <si>
    <t>TOTAL9216</t>
  </si>
  <si>
    <t>TOTAL9217</t>
  </si>
  <si>
    <t>TOTAL9218</t>
  </si>
  <si>
    <t>TOTAL9219</t>
  </si>
  <si>
    <t>TOTAL9220</t>
  </si>
  <si>
    <t>TOTAL9221</t>
  </si>
  <si>
    <t>TOTAL9222</t>
  </si>
  <si>
    <t>TOTAL9223</t>
  </si>
  <si>
    <t>TOTAL9224</t>
  </si>
  <si>
    <t>TOTAL9225</t>
  </si>
  <si>
    <t>TOTAL9226</t>
  </si>
  <si>
    <t>TOTAL9227</t>
  </si>
  <si>
    <t>TOTAL9228</t>
  </si>
  <si>
    <t>TOTAL9229</t>
  </si>
  <si>
    <t>TOTAL9230</t>
  </si>
  <si>
    <t>TOTAL9231</t>
  </si>
  <si>
    <t>TOTAL9232</t>
  </si>
  <si>
    <t>TOTAL9233</t>
  </si>
  <si>
    <t>TOTAL9234</t>
  </si>
  <si>
    <t>TOTAL9235</t>
  </si>
  <si>
    <t>TOTAL9236</t>
  </si>
  <si>
    <t>TOTAL9237</t>
  </si>
  <si>
    <t>TOTAL9238</t>
  </si>
  <si>
    <t>TOTAL9239</t>
  </si>
  <si>
    <t>TOTAL9240</t>
  </si>
  <si>
    <t>TOTAL9241</t>
  </si>
  <si>
    <t>TOTAL9242</t>
  </si>
  <si>
    <t>TOTAL9243</t>
  </si>
  <si>
    <t>TOTAL9244</t>
  </si>
  <si>
    <t>TOTAL9245</t>
  </si>
  <si>
    <t>TOTAL9246</t>
  </si>
  <si>
    <t>TOTAL9247</t>
  </si>
  <si>
    <t>TOTAL9248</t>
  </si>
  <si>
    <t>TOTAL9249</t>
  </si>
  <si>
    <t>TOTAL9250</t>
  </si>
  <si>
    <t>TOTAL9251</t>
  </si>
  <si>
    <t>TOTAL9252</t>
  </si>
  <si>
    <t>TOTAL9253</t>
  </si>
  <si>
    <t>TOTAL9254</t>
  </si>
  <si>
    <t>TOTAL9255</t>
  </si>
  <si>
    <t>TOTAL9256</t>
  </si>
  <si>
    <t>TOTAL9257</t>
  </si>
  <si>
    <t>TOTAL9258</t>
  </si>
  <si>
    <t>TOTAL9259</t>
  </si>
  <si>
    <t>TOTAL9260</t>
  </si>
  <si>
    <t>TOTAL9261</t>
  </si>
  <si>
    <t>TOTAL9262</t>
  </si>
  <si>
    <t>TOTAL9263</t>
  </si>
  <si>
    <t>TOTAL9264</t>
  </si>
  <si>
    <t>TOTAL9265</t>
  </si>
  <si>
    <t>TOTAL9266</t>
  </si>
  <si>
    <t>TOTAL9267</t>
  </si>
  <si>
    <t>TOTAL9268</t>
  </si>
  <si>
    <t>TOTAL9269</t>
  </si>
  <si>
    <t>TOTAL9270</t>
  </si>
  <si>
    <t>TOTAL9271</t>
  </si>
  <si>
    <t>TOTAL9272</t>
  </si>
  <si>
    <t>TOTAL9273</t>
  </si>
  <si>
    <t>TOTAL9274</t>
  </si>
  <si>
    <t>TOTAL9275</t>
  </si>
  <si>
    <t>TOTAL9276</t>
  </si>
  <si>
    <t>TOTAL9277</t>
  </si>
  <si>
    <t>TOTAL9278</t>
  </si>
  <si>
    <t>TOTAL9279</t>
  </si>
  <si>
    <t>TOTAL9280</t>
  </si>
  <si>
    <t>TOTAL9281</t>
  </si>
  <si>
    <t>TOTAL9282</t>
  </si>
  <si>
    <t>TOTAL9283</t>
  </si>
  <si>
    <t>TOTAL9284</t>
  </si>
  <si>
    <t>TOTAL9285</t>
  </si>
  <si>
    <t>TOTAL9286</t>
  </si>
  <si>
    <t>TOTAL9287</t>
  </si>
  <si>
    <t>TOTAL9288</t>
  </si>
  <si>
    <t>TOTAL9289</t>
  </si>
  <si>
    <t>TOTAL9290</t>
  </si>
  <si>
    <t>TOTAL9291</t>
  </si>
  <si>
    <t>TOTAL9292</t>
  </si>
  <si>
    <t>TOTAL9293</t>
  </si>
  <si>
    <t>TOTAL9294</t>
  </si>
  <si>
    <t>TOTAL9295</t>
  </si>
  <si>
    <t>TOTAL9296</t>
  </si>
  <si>
    <t>TOTAL9297</t>
  </si>
  <si>
    <t>TOTAL9298</t>
  </si>
  <si>
    <t>TOTAL9299</t>
  </si>
  <si>
    <t>TOTAL9300</t>
  </si>
  <si>
    <t>TOTAL9301</t>
  </si>
  <si>
    <t>TOTAL9302</t>
  </si>
  <si>
    <t>TOTAL9303</t>
  </si>
  <si>
    <t>TOTAL9304</t>
  </si>
  <si>
    <t>TOTAL9305</t>
  </si>
  <si>
    <t>TOTAL9306</t>
  </si>
  <si>
    <t>TOTAL9307</t>
  </si>
  <si>
    <t>TOTAL9308</t>
  </si>
  <si>
    <t>TOTAL9309</t>
  </si>
  <si>
    <t>TOTAL9310</t>
  </si>
  <si>
    <t>TOTAL9311</t>
  </si>
  <si>
    <t>TOTAL9312</t>
  </si>
  <si>
    <t>TOTAL9313</t>
  </si>
  <si>
    <t>TOTAL9314</t>
  </si>
  <si>
    <t>TOTAL9315</t>
  </si>
  <si>
    <t>TOTAL9316</t>
  </si>
  <si>
    <t>TOTAL9317</t>
  </si>
  <si>
    <t>TOTAL9318</t>
  </si>
  <si>
    <t>TOTAL9319</t>
  </si>
  <si>
    <t>TOTAL9320</t>
  </si>
  <si>
    <t>TOTAL9321</t>
  </si>
  <si>
    <t>TOTAL9322</t>
  </si>
  <si>
    <t>TOTAL9323</t>
  </si>
  <si>
    <t>TOTAL9324</t>
  </si>
  <si>
    <t>TOTAL9325</t>
  </si>
  <si>
    <t>TOTAL9326</t>
  </si>
  <si>
    <t>TOTAL9327</t>
  </si>
  <si>
    <t>TOTAL9328</t>
  </si>
  <si>
    <t>TOTAL9329</t>
  </si>
  <si>
    <t>TOTAL9330</t>
  </si>
  <si>
    <t>TOTAL9331</t>
  </si>
  <si>
    <t>TOTAL9332</t>
  </si>
  <si>
    <t>TOTAL9333</t>
  </si>
  <si>
    <t>TOTAL9334</t>
  </si>
  <si>
    <t>TOTAL9335</t>
  </si>
  <si>
    <t>TOTAL9336</t>
  </si>
  <si>
    <t>TOTAL9337</t>
  </si>
  <si>
    <t>TOTAL9338</t>
  </si>
  <si>
    <t>TOTAL9339</t>
  </si>
  <si>
    <t>TOTAL9340</t>
  </si>
  <si>
    <t>TOTAL9341</t>
  </si>
  <si>
    <t>TOTAL9342</t>
  </si>
  <si>
    <t>TOTAL9343</t>
  </si>
  <si>
    <t>TOTAL9344</t>
  </si>
  <si>
    <t>TOTAL9345</t>
  </si>
  <si>
    <t>TOTAL9346</t>
  </si>
  <si>
    <t>TOTAL9347</t>
  </si>
  <si>
    <t>TOTAL9348</t>
  </si>
  <si>
    <t>TOTAL9349</t>
  </si>
  <si>
    <t>TOTAL9350</t>
  </si>
  <si>
    <t>TOTAL9351</t>
  </si>
  <si>
    <t>TOTAL9352</t>
  </si>
  <si>
    <t>TOTAL9353</t>
  </si>
  <si>
    <t>TOTAL9354</t>
  </si>
  <si>
    <t>TOTAL9355</t>
  </si>
  <si>
    <t>TOTAL9356</t>
  </si>
  <si>
    <t>TOTAL9357</t>
  </si>
  <si>
    <t>TOTAL9358</t>
  </si>
  <si>
    <t>TOTAL9359</t>
  </si>
  <si>
    <t>TOTAL9360</t>
  </si>
  <si>
    <t>TOTAL9361</t>
  </si>
  <si>
    <t>TOTAL9362</t>
  </si>
  <si>
    <t>TOTAL9363</t>
  </si>
  <si>
    <t>TOTAL9364</t>
  </si>
  <si>
    <t>TOTAL9365</t>
  </si>
  <si>
    <t>TOTAL9366</t>
  </si>
  <si>
    <t>TOTAL9367</t>
  </si>
  <si>
    <t>TOTAL9368</t>
  </si>
  <si>
    <t>TOTAL9369</t>
  </si>
  <si>
    <t>TOTAL9370</t>
  </si>
  <si>
    <t>TOTAL9371</t>
  </si>
  <si>
    <t>TOTAL9372</t>
  </si>
  <si>
    <t>TOTAL9373</t>
  </si>
  <si>
    <t>TOTAL9374</t>
  </si>
  <si>
    <t>TOTAL9375</t>
  </si>
  <si>
    <t>TOTAL9376</t>
  </si>
  <si>
    <t>TOTAL9377</t>
  </si>
  <si>
    <t>TOTAL9378</t>
  </si>
  <si>
    <t>TOTAL9379</t>
  </si>
  <si>
    <t>TOTAL9380</t>
  </si>
  <si>
    <t>TOTAL9381</t>
  </si>
  <si>
    <t>TOTAL9382</t>
  </si>
  <si>
    <t>TOTAL9383</t>
  </si>
  <si>
    <t>TOTAL9384</t>
  </si>
  <si>
    <t>TOTAL9385</t>
  </si>
  <si>
    <t>TOTAL9386</t>
  </si>
  <si>
    <t>TOTAL9387</t>
  </si>
  <si>
    <t>TOTAL9388</t>
  </si>
  <si>
    <t>TOTAL9389</t>
  </si>
  <si>
    <t>TOTAL9390</t>
  </si>
  <si>
    <t>TOTAL9391</t>
  </si>
  <si>
    <t>TOTAL9392</t>
  </si>
  <si>
    <t>TOTAL9393</t>
  </si>
  <si>
    <t>TOTAL9394</t>
  </si>
  <si>
    <t>TOTAL9395</t>
  </si>
  <si>
    <t>TOTAL9396</t>
  </si>
  <si>
    <t>TOTAL9397</t>
  </si>
  <si>
    <t>TOTAL9398</t>
  </si>
  <si>
    <t>TOTAL9399</t>
  </si>
  <si>
    <t>TOTAL9400</t>
  </si>
  <si>
    <t>TOTAL9401</t>
  </si>
  <si>
    <t>TOTAL9402</t>
  </si>
  <si>
    <t>TOTAL9403</t>
  </si>
  <si>
    <t>TOTAL9404</t>
  </si>
  <si>
    <t>TOTAL9405</t>
  </si>
  <si>
    <t>TOTAL9406</t>
  </si>
  <si>
    <t>TOTAL9407</t>
  </si>
  <si>
    <t>TOTAL9408</t>
  </si>
  <si>
    <t>TOTAL9409</t>
  </si>
  <si>
    <t>TOTAL9410</t>
  </si>
  <si>
    <t>TOTAL9411</t>
  </si>
  <si>
    <t>TOTAL9412</t>
  </si>
  <si>
    <t>TOTAL9413</t>
  </si>
  <si>
    <t>TOTAL9414</t>
  </si>
  <si>
    <t>TOTAL9415</t>
  </si>
  <si>
    <t>TOTAL9416</t>
  </si>
  <si>
    <t>TOTAL9417</t>
  </si>
  <si>
    <t>TOTAL9418</t>
  </si>
  <si>
    <t>TOTAL9419</t>
  </si>
  <si>
    <t>TOTAL9420</t>
  </si>
  <si>
    <t>TOTAL9421</t>
  </si>
  <si>
    <t>TOTAL9422</t>
  </si>
  <si>
    <t>TOTAL9423</t>
  </si>
  <si>
    <t>TOTAL9424</t>
  </si>
  <si>
    <t>TOTAL9425</t>
  </si>
  <si>
    <t>TOTAL9426</t>
  </si>
  <si>
    <t>TOTAL9427</t>
  </si>
  <si>
    <t>TOTAL9428</t>
  </si>
  <si>
    <t>TOTAL9429</t>
  </si>
  <si>
    <t>TOTAL9430</t>
  </si>
  <si>
    <t>TOTAL9431</t>
  </si>
  <si>
    <t>TOTAL9432</t>
  </si>
  <si>
    <t>TOTAL9433</t>
  </si>
  <si>
    <t>TOTAL9434</t>
  </si>
  <si>
    <t>TOTAL9435</t>
  </si>
  <si>
    <t>TOTAL9436</t>
  </si>
  <si>
    <t>TOTAL9437</t>
  </si>
  <si>
    <t>TOTAL9438</t>
  </si>
  <si>
    <t>TOTAL9439</t>
  </si>
  <si>
    <t>TOTAL9440</t>
  </si>
  <si>
    <t>TOTAL9441</t>
  </si>
  <si>
    <t>TOTAL9442</t>
  </si>
  <si>
    <t>TOTAL9443</t>
  </si>
  <si>
    <t>TOTAL9444</t>
  </si>
  <si>
    <t>TOTAL9445</t>
  </si>
  <si>
    <t>TOTAL9446</t>
  </si>
  <si>
    <t>TOTAL9447</t>
  </si>
  <si>
    <t>TOTAL9448</t>
  </si>
  <si>
    <t>TOTAL9449</t>
  </si>
  <si>
    <t>TOTAL9450</t>
  </si>
  <si>
    <t>TOTAL9451</t>
  </si>
  <si>
    <t>TOTAL9452</t>
  </si>
  <si>
    <t>TOTAL9453</t>
  </si>
  <si>
    <t>TOTAL9454</t>
  </si>
  <si>
    <t>TOTAL9455</t>
  </si>
  <si>
    <t>TOTAL9456</t>
  </si>
  <si>
    <t>TOTAL9457</t>
  </si>
  <si>
    <t>TOTAL9458</t>
  </si>
  <si>
    <t>TOTAL9459</t>
  </si>
  <si>
    <t>TOTAL9460</t>
  </si>
  <si>
    <t>TOTAL9461</t>
  </si>
  <si>
    <t>TOTAL9462</t>
  </si>
  <si>
    <t>TOTAL9463</t>
  </si>
  <si>
    <t>TOTAL9464</t>
  </si>
  <si>
    <t>TOTAL9465</t>
  </si>
  <si>
    <t>TOTAL9466</t>
  </si>
  <si>
    <t>TOTAL9467</t>
  </si>
  <si>
    <t>TOTAL9468</t>
  </si>
  <si>
    <t>TOTAL9469</t>
  </si>
  <si>
    <t>TOTAL9470</t>
  </si>
  <si>
    <t>TOTAL9471</t>
  </si>
  <si>
    <t>TOTAL9472</t>
  </si>
  <si>
    <t>TOTAL9473</t>
  </si>
  <si>
    <t>TOTAL9474</t>
  </si>
  <si>
    <t>TOTAL9475</t>
  </si>
  <si>
    <t>TOTAL9476</t>
  </si>
  <si>
    <t>TOTAL9477</t>
  </si>
  <si>
    <t>TOTAL9478</t>
  </si>
  <si>
    <t>TOTAL9479</t>
  </si>
  <si>
    <t>TOTAL9480</t>
  </si>
  <si>
    <t>TOTAL9481</t>
  </si>
  <si>
    <t>TOTAL9482</t>
  </si>
  <si>
    <t>TOTAL9483</t>
  </si>
  <si>
    <t>TOTAL9484</t>
  </si>
  <si>
    <t>TOTAL9485</t>
  </si>
  <si>
    <t>TOTAL9486</t>
  </si>
  <si>
    <t>TOTAL9487</t>
  </si>
  <si>
    <t>TOTAL9488</t>
  </si>
  <si>
    <t>TOTAL9489</t>
  </si>
  <si>
    <t>TOTAL9490</t>
  </si>
  <si>
    <t>TOTAL9491</t>
  </si>
  <si>
    <t>TOTAL9492</t>
  </si>
  <si>
    <t>TOTAL9493</t>
  </si>
  <si>
    <t>TOTAL9494</t>
  </si>
  <si>
    <t>TOTAL9495</t>
  </si>
  <si>
    <t>TOTAL9496</t>
  </si>
  <si>
    <t>TOTAL9497</t>
  </si>
  <si>
    <t>TOTAL9498</t>
  </si>
  <si>
    <t>TOTAL9499</t>
  </si>
  <si>
    <t>TOTAL9500</t>
  </si>
  <si>
    <t>TOTAL9501</t>
  </si>
  <si>
    <t>TOTAL9502</t>
  </si>
  <si>
    <t>TOTAL9503</t>
  </si>
  <si>
    <t>TOTAL9504</t>
  </si>
  <si>
    <t>TOTAL9505</t>
  </si>
  <si>
    <t>TOTAL9506</t>
  </si>
  <si>
    <t>TOTAL9507</t>
  </si>
  <si>
    <t>TOTAL9508</t>
  </si>
  <si>
    <t>TOTAL9509</t>
  </si>
  <si>
    <t>TOTAL9510</t>
  </si>
  <si>
    <t>TOTAL9511</t>
  </si>
  <si>
    <t>TOTAL9512</t>
  </si>
  <si>
    <t>TOTAL9513</t>
  </si>
  <si>
    <t>TOTAL9514</t>
  </si>
  <si>
    <t>TOTAL9515</t>
  </si>
  <si>
    <t>TOTAL9516</t>
  </si>
  <si>
    <t>TOTAL9517</t>
  </si>
  <si>
    <t>TOTAL9518</t>
  </si>
  <si>
    <t>TOTAL9519</t>
  </si>
  <si>
    <t>TOTAL9520</t>
  </si>
  <si>
    <t>TOTAL9521</t>
  </si>
  <si>
    <t>TOTAL9522</t>
  </si>
  <si>
    <t>TOTAL9523</t>
  </si>
  <si>
    <t>TOTAL9524</t>
  </si>
  <si>
    <t>TOTAL9525</t>
  </si>
  <si>
    <t>TOTAL9526</t>
  </si>
  <si>
    <t>TOTAL9527</t>
  </si>
  <si>
    <t>TOTAL9528</t>
  </si>
  <si>
    <t>TOTAL9529</t>
  </si>
  <si>
    <t>TOTAL9530</t>
  </si>
  <si>
    <t>TOTAL9531</t>
  </si>
  <si>
    <t>TOTAL9532</t>
  </si>
  <si>
    <t>TOTAL9533</t>
  </si>
  <si>
    <t>TOTAL9534</t>
  </si>
  <si>
    <t>TOTAL9535</t>
  </si>
  <si>
    <t>TOTAL9536</t>
  </si>
  <si>
    <t>TOTAL9537</t>
  </si>
  <si>
    <t>TOTAL9538</t>
  </si>
  <si>
    <t>TOTAL9539</t>
  </si>
  <si>
    <t>TOTAL9540</t>
  </si>
  <si>
    <t>TOTAL9541</t>
  </si>
  <si>
    <t>TOTAL9542</t>
  </si>
  <si>
    <t>TOTAL9543</t>
  </si>
  <si>
    <t>TOTAL9544</t>
  </si>
  <si>
    <t>TOTAL9545</t>
  </si>
  <si>
    <t>TOTAL9546</t>
  </si>
  <si>
    <t>TOTAL9547</t>
  </si>
  <si>
    <t>TOTAL9548</t>
  </si>
  <si>
    <t>TOTAL9549</t>
  </si>
  <si>
    <t>TOTAL9550</t>
  </si>
  <si>
    <t>TOTAL9551</t>
  </si>
  <si>
    <t>TOTAL9552</t>
  </si>
  <si>
    <t>TOTAL9553</t>
  </si>
  <si>
    <t>TOTAL9554</t>
  </si>
  <si>
    <t>TOTAL9555</t>
  </si>
  <si>
    <t>TOTAL9556</t>
  </si>
  <si>
    <t>TOTAL9557</t>
  </si>
  <si>
    <t>TOTAL9558</t>
  </si>
  <si>
    <t>TOTAL9559</t>
  </si>
  <si>
    <t>TOTAL9560</t>
  </si>
  <si>
    <t>TOTAL9561</t>
  </si>
  <si>
    <t>TOTAL9562</t>
  </si>
  <si>
    <t>TOTAL9563</t>
  </si>
  <si>
    <t>TOTAL9564</t>
  </si>
  <si>
    <t>TOTAL9565</t>
  </si>
  <si>
    <t>TOTAL9566</t>
  </si>
  <si>
    <t>TOTAL9567</t>
  </si>
  <si>
    <t>TOTAL9568</t>
  </si>
  <si>
    <t>TOTAL9569</t>
  </si>
  <si>
    <t>TOTAL9570</t>
  </si>
  <si>
    <t>TOTAL9571</t>
  </si>
  <si>
    <t>TOTAL9572</t>
  </si>
  <si>
    <t>TOTAL9573</t>
  </si>
  <si>
    <t>TOTAL9574</t>
  </si>
  <si>
    <t>TOTAL9575</t>
  </si>
  <si>
    <t>TOTAL9576</t>
  </si>
  <si>
    <t>TOTAL9577</t>
  </si>
  <si>
    <t>TOTAL9578</t>
  </si>
  <si>
    <t>TOTAL9579</t>
  </si>
  <si>
    <t>TOTAL9580</t>
  </si>
  <si>
    <t>TOTAL9581</t>
  </si>
  <si>
    <t>TOTAL9582</t>
  </si>
  <si>
    <t>TOTAL9583</t>
  </si>
  <si>
    <t>TOTAL9584</t>
  </si>
  <si>
    <t>TOTAL9585</t>
  </si>
  <si>
    <t>TOTAL9586</t>
  </si>
  <si>
    <t>TOTAL9587</t>
  </si>
  <si>
    <t>TOTAL9588</t>
  </si>
  <si>
    <t>TOTAL9589</t>
  </si>
  <si>
    <t>TOTAL9590</t>
  </si>
  <si>
    <t>TOTAL9591</t>
  </si>
  <si>
    <t>TOTAL9592</t>
  </si>
  <si>
    <t>TOTAL9593</t>
  </si>
  <si>
    <t>TOTAL9594</t>
  </si>
  <si>
    <t>TOTAL9595</t>
  </si>
  <si>
    <t>TOTAL9596</t>
  </si>
  <si>
    <t>TOTAL9597</t>
  </si>
  <si>
    <t>TOTAL9598</t>
  </si>
  <si>
    <t>TOTAL9599</t>
  </si>
  <si>
    <t>TOTAL9600</t>
  </si>
  <si>
    <t>TOTAL9601</t>
  </si>
  <si>
    <t>TOTAL9602</t>
  </si>
  <si>
    <t>TOTAL9603</t>
  </si>
  <si>
    <t>TOTAL9604</t>
  </si>
  <si>
    <t>TOTAL9605</t>
  </si>
  <si>
    <t>TOTAL9606</t>
  </si>
  <si>
    <t>TOTAL9607</t>
  </si>
  <si>
    <t>TOTAL9608</t>
  </si>
  <si>
    <t>TOTAL9609</t>
  </si>
  <si>
    <t>TOTAL9610</t>
  </si>
  <si>
    <t>TOTAL9611</t>
  </si>
  <si>
    <t>TOTAL9612</t>
  </si>
  <si>
    <t>TOTAL9613</t>
  </si>
  <si>
    <t>TOTAL9614</t>
  </si>
  <si>
    <t>TOTAL9615</t>
  </si>
  <si>
    <t>TOTAL9616</t>
  </si>
  <si>
    <t>TOTAL9617</t>
  </si>
  <si>
    <t>TOTAL9618</t>
  </si>
  <si>
    <t>TOTAL9619</t>
  </si>
  <si>
    <t>TOTAL9620</t>
  </si>
  <si>
    <t>TOTAL9621</t>
  </si>
  <si>
    <t>TOTAL9622</t>
  </si>
  <si>
    <t>TOTAL9623</t>
  </si>
  <si>
    <t>TOTAL9624</t>
  </si>
  <si>
    <t>TOTAL9625</t>
  </si>
  <si>
    <t>TOTAL9626</t>
  </si>
  <si>
    <t>TOTAL9627</t>
  </si>
  <si>
    <t>TOTAL9628</t>
  </si>
  <si>
    <t>TOTAL9629</t>
  </si>
  <si>
    <t>TOTAL9630</t>
  </si>
  <si>
    <t>TOTAL9631</t>
  </si>
  <si>
    <t>TOTAL9632</t>
  </si>
  <si>
    <t>TOTAL9633</t>
  </si>
  <si>
    <t>TOTAL9634</t>
  </si>
  <si>
    <t>TOTAL9635</t>
  </si>
  <si>
    <t>TOTAL9636</t>
  </si>
  <si>
    <t>TOTAL9637</t>
  </si>
  <si>
    <t>TOTAL9638</t>
  </si>
  <si>
    <t>TOTAL9639</t>
  </si>
  <si>
    <t>TOTAL9640</t>
  </si>
  <si>
    <t>TOTAL9641</t>
  </si>
  <si>
    <t>TOTAL9642</t>
  </si>
  <si>
    <t>TOTAL9643</t>
  </si>
  <si>
    <t>TOTAL9644</t>
  </si>
  <si>
    <t>TOTAL9645</t>
  </si>
  <si>
    <t>TOTAL9646</t>
  </si>
  <si>
    <t>TOTAL9647</t>
  </si>
  <si>
    <t>TOTAL9648</t>
  </si>
  <si>
    <t>TOTAL9649</t>
  </si>
  <si>
    <t>TOTAL9650</t>
  </si>
  <si>
    <t>TOTAL9651</t>
  </si>
  <si>
    <t>TOTAL9652</t>
  </si>
  <si>
    <t>TOTAL9653</t>
  </si>
  <si>
    <t>TOTAL9654</t>
  </si>
  <si>
    <t>TOTAL9655</t>
  </si>
  <si>
    <t>TOTAL9656</t>
  </si>
  <si>
    <t>TOTAL9657</t>
  </si>
  <si>
    <t>TOTAL9658</t>
  </si>
  <si>
    <t>TOTAL9659</t>
  </si>
  <si>
    <t>TOTAL9660</t>
  </si>
  <si>
    <t>TOTAL9661</t>
  </si>
  <si>
    <t>TOTAL9662</t>
  </si>
  <si>
    <t>TOTAL9663</t>
  </si>
  <si>
    <t>TOTAL9664</t>
  </si>
  <si>
    <t>TOTAL9665</t>
  </si>
  <si>
    <t>TOTAL9666</t>
  </si>
  <si>
    <t>TOTAL9667</t>
  </si>
  <si>
    <t>TOTAL9668</t>
  </si>
  <si>
    <t>TOTAL9669</t>
  </si>
  <si>
    <t>TOTAL9670</t>
  </si>
  <si>
    <t>TOTAL9671</t>
  </si>
  <si>
    <t>TOTAL9672</t>
  </si>
  <si>
    <t>TOTAL9673</t>
  </si>
  <si>
    <t>TOTAL9674</t>
  </si>
  <si>
    <t>TOTAL9675</t>
  </si>
  <si>
    <t>TOTAL9676</t>
  </si>
  <si>
    <t>TOTAL9677</t>
  </si>
  <si>
    <t>TOTAL9678</t>
  </si>
  <si>
    <t>TOTAL9679</t>
  </si>
  <si>
    <t>TOTAL9680</t>
  </si>
  <si>
    <t>TOTAL9681</t>
  </si>
  <si>
    <t>TOTAL9682</t>
  </si>
  <si>
    <t>TOTAL9683</t>
  </si>
  <si>
    <t>TOTAL9684</t>
  </si>
  <si>
    <t>TOTAL9685</t>
  </si>
  <si>
    <t>TOTAL9686</t>
  </si>
  <si>
    <t>TOTAL9687</t>
  </si>
  <si>
    <t>TOTAL9688</t>
  </si>
  <si>
    <t>TOTAL9689</t>
  </si>
  <si>
    <t>TOTAL9690</t>
  </si>
  <si>
    <t>TOTAL9691</t>
  </si>
  <si>
    <t>TOTAL9692</t>
  </si>
  <si>
    <t>TOTAL9693</t>
  </si>
  <si>
    <t>TOTAL9694</t>
  </si>
  <si>
    <t>TOTAL9695</t>
  </si>
  <si>
    <t>TOTAL9696</t>
  </si>
  <si>
    <t>TOTAL9697</t>
  </si>
  <si>
    <t>TOTAL9698</t>
  </si>
  <si>
    <t>TOTAL9699</t>
  </si>
  <si>
    <t>TOTAL9700</t>
  </si>
  <si>
    <t>TOTAL9701</t>
  </si>
  <si>
    <t>TOTAL9702</t>
  </si>
  <si>
    <t>TOTAL9703</t>
  </si>
  <si>
    <t>TOTAL9704</t>
  </si>
  <si>
    <t>TOTAL9705</t>
  </si>
  <si>
    <t>TOTAL9706</t>
  </si>
  <si>
    <t>TOTAL9707</t>
  </si>
  <si>
    <t>TOTAL9708</t>
  </si>
  <si>
    <t>TOTAL9709</t>
  </si>
  <si>
    <t>TOTAL9710</t>
  </si>
  <si>
    <t>TOTAL9711</t>
  </si>
  <si>
    <t>TOTAL9712</t>
  </si>
  <si>
    <t>TOTAL9713</t>
  </si>
  <si>
    <t>TOTAL9714</t>
  </si>
  <si>
    <t>TOTAL9715</t>
  </si>
  <si>
    <t>TOTAL9716</t>
  </si>
  <si>
    <t>TOTAL9717</t>
  </si>
  <si>
    <t>TOTAL9718</t>
  </si>
  <si>
    <t>TOTAL9719</t>
  </si>
  <si>
    <t>TOTAL9720</t>
  </si>
  <si>
    <t>TOTAL9721</t>
  </si>
  <si>
    <t>TOTAL9722</t>
  </si>
  <si>
    <t>TOTAL9723</t>
  </si>
  <si>
    <t>TOTAL9724</t>
  </si>
  <si>
    <t>TOTAL9725</t>
  </si>
  <si>
    <t>TOTAL9726</t>
  </si>
  <si>
    <t>TOTAL9727</t>
  </si>
  <si>
    <t>TOTAL9728</t>
  </si>
  <si>
    <t>TOTAL9729</t>
  </si>
  <si>
    <t>TOTAL9730</t>
  </si>
  <si>
    <t>TOTAL9731</t>
  </si>
  <si>
    <t>TOTAL9732</t>
  </si>
  <si>
    <t>TOTAL9733</t>
  </si>
  <si>
    <t>TOTAL9734</t>
  </si>
  <si>
    <t>TOTAL9735</t>
  </si>
  <si>
    <t>TOTAL9736</t>
  </si>
  <si>
    <t>TOTAL9737</t>
  </si>
  <si>
    <t>TOTAL9738</t>
  </si>
  <si>
    <t>TOTAL9739</t>
  </si>
  <si>
    <t>TOTAL9740</t>
  </si>
  <si>
    <t>TOTAL9741</t>
  </si>
  <si>
    <t>TOTAL9742</t>
  </si>
  <si>
    <t>TOTAL9743</t>
  </si>
  <si>
    <t>TOTAL9744</t>
  </si>
  <si>
    <t>TOTAL9745</t>
  </si>
  <si>
    <t>TOTAL9746</t>
  </si>
  <si>
    <t>TOTAL9747</t>
  </si>
  <si>
    <t>TOTAL9748</t>
  </si>
  <si>
    <t>TOTAL9749</t>
  </si>
  <si>
    <t>TOTAL9750</t>
  </si>
  <si>
    <t>TOTAL9751</t>
  </si>
  <si>
    <t>TOTAL9752</t>
  </si>
  <si>
    <t>TOTAL9753</t>
  </si>
  <si>
    <t>TOTAL9754</t>
  </si>
  <si>
    <t>TOTAL9755</t>
  </si>
  <si>
    <t>TOTAL9756</t>
  </si>
  <si>
    <t>TOTAL9757</t>
  </si>
  <si>
    <t>TOTAL9758</t>
  </si>
  <si>
    <t>TOTAL9759</t>
  </si>
  <si>
    <t>TOTAL9760</t>
  </si>
  <si>
    <t>TOTAL9761</t>
  </si>
  <si>
    <t>TOTAL9762</t>
  </si>
  <si>
    <t>TOTAL9763</t>
  </si>
  <si>
    <t>TOTAL9764</t>
  </si>
  <si>
    <t>TOTAL9765</t>
  </si>
  <si>
    <t>TOTAL9766</t>
  </si>
  <si>
    <t>TOTAL9767</t>
  </si>
  <si>
    <t>TOTAL9768</t>
  </si>
  <si>
    <t>TOTAL9769</t>
  </si>
  <si>
    <t>TOTAL9770</t>
  </si>
  <si>
    <t>TOTAL9771</t>
  </si>
  <si>
    <t>TOTAL9772</t>
  </si>
  <si>
    <t>TOTAL9773</t>
  </si>
  <si>
    <t>TOTAL9774</t>
  </si>
  <si>
    <t>TOTAL9775</t>
  </si>
  <si>
    <t>TOTAL9776</t>
  </si>
  <si>
    <t>TOTAL9777</t>
  </si>
  <si>
    <t>TOTAL9778</t>
  </si>
  <si>
    <t>TOTAL9779</t>
  </si>
  <si>
    <t>TOTAL9780</t>
  </si>
  <si>
    <t>TOTAL9781</t>
  </si>
  <si>
    <t>TOTAL9782</t>
  </si>
  <si>
    <t>TOTAL9783</t>
  </si>
  <si>
    <t>TOTAL9784</t>
  </si>
  <si>
    <t>TOTAL9785</t>
  </si>
  <si>
    <t>TOTAL9786</t>
  </si>
  <si>
    <t>TOTAL9787</t>
  </si>
  <si>
    <t>TOTAL9788</t>
  </si>
  <si>
    <t>TOTAL9789</t>
  </si>
  <si>
    <t>TOTAL9790</t>
  </si>
  <si>
    <t>TOTAL9791</t>
  </si>
  <si>
    <t>TOTAL9792</t>
  </si>
  <si>
    <t>TOTAL9793</t>
  </si>
  <si>
    <t>TOTAL9794</t>
  </si>
  <si>
    <t>TOTAL9795</t>
  </si>
  <si>
    <t>TOTAL9796</t>
  </si>
  <si>
    <t>TOTAL9797</t>
  </si>
  <si>
    <t>TOTAL9798</t>
  </si>
  <si>
    <t>TOTAL9799</t>
  </si>
  <si>
    <t>TOTAL9800</t>
  </si>
  <si>
    <t>TOTAL9801</t>
  </si>
  <si>
    <t>TOTAL9802</t>
  </si>
  <si>
    <t>TOTAL9803</t>
  </si>
  <si>
    <t>TOTAL9804</t>
  </si>
  <si>
    <t>TOTAL9805</t>
  </si>
  <si>
    <t>TOTAL9806</t>
  </si>
  <si>
    <t>TOTAL9807</t>
  </si>
  <si>
    <t>TOTAL9808</t>
  </si>
  <si>
    <t>TOTAL9809</t>
  </si>
  <si>
    <t>TOTAL9810</t>
  </si>
  <si>
    <t>TOTAL9811</t>
  </si>
  <si>
    <t>TOTAL9812</t>
  </si>
  <si>
    <t>TOTAL9813</t>
  </si>
  <si>
    <t>TOTAL9814</t>
  </si>
  <si>
    <t>TOTAL9815</t>
  </si>
  <si>
    <t>TOTAL9816</t>
  </si>
  <si>
    <t>TOTAL9817</t>
  </si>
  <si>
    <t>TOTAL9818</t>
  </si>
  <si>
    <t>TOTAL9819</t>
  </si>
  <si>
    <t>TOTAL9820</t>
  </si>
  <si>
    <t>TOTAL9821</t>
  </si>
  <si>
    <t>TOTAL9822</t>
  </si>
  <si>
    <t>TOTAL9823</t>
  </si>
  <si>
    <t>TOTAL9824</t>
  </si>
  <si>
    <t>TOTAL9825</t>
  </si>
  <si>
    <t>TOTAL9826</t>
  </si>
  <si>
    <t>TOTAL9827</t>
  </si>
  <si>
    <t>TOTAL9828</t>
  </si>
  <si>
    <t>TOTAL9829</t>
  </si>
  <si>
    <t>TOTAL9830</t>
  </si>
  <si>
    <t>TOTAL9831</t>
  </si>
  <si>
    <t>TOTAL9832</t>
  </si>
  <si>
    <t>TOTAL9833</t>
  </si>
  <si>
    <t>TOTAL9834</t>
  </si>
  <si>
    <t>TOTAL9835</t>
  </si>
  <si>
    <t>TOTAL9836</t>
  </si>
  <si>
    <t>TOTAL9837</t>
  </si>
  <si>
    <t>TOTAL9838</t>
  </si>
  <si>
    <t>TOTAL9839</t>
  </si>
  <si>
    <t>TOTAL9840</t>
  </si>
  <si>
    <t>TOTAL9841</t>
  </si>
  <si>
    <t>TOTAL9842</t>
  </si>
  <si>
    <t>TOTAL9843</t>
  </si>
  <si>
    <t>TOTAL9844</t>
  </si>
  <si>
    <t>TOTAL9845</t>
  </si>
  <si>
    <t>TOTAL9846</t>
  </si>
  <si>
    <t>TOTAL9847</t>
  </si>
  <si>
    <t>TOTAL9848</t>
  </si>
  <si>
    <t>TOTAL9849</t>
  </si>
  <si>
    <t>TOTAL9850</t>
  </si>
  <si>
    <t>TOTAL9851</t>
  </si>
  <si>
    <t>TOTAL9852</t>
  </si>
  <si>
    <t>TOTAL9853</t>
  </si>
  <si>
    <t>TOTAL9854</t>
  </si>
  <si>
    <t>TOTAL9855</t>
  </si>
  <si>
    <t>TOTAL9856</t>
  </si>
  <si>
    <t>TOTAL9857</t>
  </si>
  <si>
    <t>TOTAL9858</t>
  </si>
  <si>
    <t>TOTAL9859</t>
  </si>
  <si>
    <t>TOTAL9860</t>
  </si>
  <si>
    <t>TOTAL9861</t>
  </si>
  <si>
    <t>TOTAL9862</t>
  </si>
  <si>
    <t>TOTAL9863</t>
  </si>
  <si>
    <t>TOTAL9864</t>
  </si>
  <si>
    <t>TOTAL9865</t>
  </si>
  <si>
    <t>TOTAL9866</t>
  </si>
  <si>
    <t>TOTAL9867</t>
  </si>
  <si>
    <t>TOTAL9868</t>
  </si>
  <si>
    <t>TOTAL9869</t>
  </si>
  <si>
    <t>TOTAL9870</t>
  </si>
  <si>
    <t>TOTAL9871</t>
  </si>
  <si>
    <t>TOTAL9872</t>
  </si>
  <si>
    <t>TOTAL9873</t>
  </si>
  <si>
    <t>TOTAL9874</t>
  </si>
  <si>
    <t>TOTAL9875</t>
  </si>
  <si>
    <t>TOTAL9876</t>
  </si>
  <si>
    <t>TOTAL9877</t>
  </si>
  <si>
    <t>TOTAL9878</t>
  </si>
  <si>
    <t>TOTAL9879</t>
  </si>
  <si>
    <t>TOTAL9880</t>
  </si>
  <si>
    <t>TOTAL9881</t>
  </si>
  <si>
    <t>TOTAL9882</t>
  </si>
  <si>
    <t>TOTAL9883</t>
  </si>
  <si>
    <t>TOTAL9884</t>
  </si>
  <si>
    <t>TOTAL9885</t>
  </si>
  <si>
    <t>TOTAL9886</t>
  </si>
  <si>
    <t>TOTAL9887</t>
  </si>
  <si>
    <t>TOTAL9888</t>
  </si>
  <si>
    <t>TOTAL9889</t>
  </si>
  <si>
    <t>TOTAL9890</t>
  </si>
  <si>
    <t>TOTAL9891</t>
  </si>
  <si>
    <t>TOTAL9892</t>
  </si>
  <si>
    <t>TOTAL9893</t>
  </si>
  <si>
    <t>TOTAL9894</t>
  </si>
  <si>
    <t>TOTAL9895</t>
  </si>
  <si>
    <t>TOTAL9896</t>
  </si>
  <si>
    <t>TOTAL9897</t>
  </si>
  <si>
    <t>TOTAL9898</t>
  </si>
  <si>
    <t>TOTAL9899</t>
  </si>
  <si>
    <t>TOTAL9900</t>
  </si>
  <si>
    <t>TOTAL9901</t>
  </si>
  <si>
    <t>TOTAL9902</t>
  </si>
  <si>
    <t>TOTAL9903</t>
  </si>
  <si>
    <t>TOTAL9904</t>
  </si>
  <si>
    <t>TOTAL9905</t>
  </si>
  <si>
    <t>TOTAL9906</t>
  </si>
  <si>
    <t>TOTAL9907</t>
  </si>
  <si>
    <t>TOTAL9908</t>
  </si>
  <si>
    <t>TOTAL9909</t>
  </si>
  <si>
    <t>TOTAL9910</t>
  </si>
  <si>
    <t>TOTAL9911</t>
  </si>
  <si>
    <t>TOTAL9912</t>
  </si>
  <si>
    <t>TOTAL9913</t>
  </si>
  <si>
    <t>TOTAL9914</t>
  </si>
  <si>
    <t>TOTAL9915</t>
  </si>
  <si>
    <t>TOTAL9916</t>
  </si>
  <si>
    <t>TOTAL9917</t>
  </si>
  <si>
    <t>TOTAL9918</t>
  </si>
  <si>
    <t>TOTAL9919</t>
  </si>
  <si>
    <t>TOTAL9920</t>
  </si>
  <si>
    <t>TOTAL9921</t>
  </si>
  <si>
    <t>TOTAL9922</t>
  </si>
  <si>
    <t>TOTAL9923</t>
  </si>
  <si>
    <t>TOTAL9924</t>
  </si>
  <si>
    <t>TOTAL9925</t>
  </si>
  <si>
    <t>TOTAL9926</t>
  </si>
  <si>
    <t>TOTAL9927</t>
  </si>
  <si>
    <t>TOTAL9928</t>
  </si>
  <si>
    <t>TOTAL9929</t>
  </si>
  <si>
    <t>TOTAL9930</t>
  </si>
  <si>
    <t>TOTAL9931</t>
  </si>
  <si>
    <t>TOTAL9932</t>
  </si>
  <si>
    <t>TOTAL9933</t>
  </si>
  <si>
    <t>TOTAL9934</t>
  </si>
  <si>
    <t>TOTAL9935</t>
  </si>
  <si>
    <t>TOTAL9936</t>
  </si>
  <si>
    <t>TOTAL9937</t>
  </si>
  <si>
    <t>TOTAL9938</t>
  </si>
  <si>
    <t>TOTAL9939</t>
  </si>
  <si>
    <t>TOTAL9940</t>
  </si>
  <si>
    <t>TOTAL9941</t>
  </si>
  <si>
    <t>TOTAL9942</t>
  </si>
  <si>
    <t>TOTAL9943</t>
  </si>
  <si>
    <t>TOTAL9944</t>
  </si>
  <si>
    <t>TOTAL9945</t>
  </si>
  <si>
    <t>TOTAL9946</t>
  </si>
  <si>
    <t>TOTAL9947</t>
  </si>
  <si>
    <t>TOTAL9948</t>
  </si>
  <si>
    <t>TOTAL9949</t>
  </si>
  <si>
    <t>TOTAL9950</t>
  </si>
  <si>
    <t>TOTAL9951</t>
  </si>
  <si>
    <t>TOTAL9952</t>
  </si>
  <si>
    <t>TOTAL9953</t>
  </si>
  <si>
    <t>TOTAL9954</t>
  </si>
  <si>
    <t>TOTAL9955</t>
  </si>
  <si>
    <t>TOTAL9956</t>
  </si>
  <si>
    <t>TOTAL9957</t>
  </si>
  <si>
    <t>TOTAL9958</t>
  </si>
  <si>
    <t>TOTAL9959</t>
  </si>
  <si>
    <t>TOTAL9960</t>
  </si>
  <si>
    <t>TOTAL9961</t>
  </si>
  <si>
    <t>TOTAL9962</t>
  </si>
  <si>
    <t>TOTAL9963</t>
  </si>
  <si>
    <t>TOTAL9964</t>
  </si>
  <si>
    <t>TOTAL9965</t>
  </si>
  <si>
    <t>TOTAL9966</t>
  </si>
  <si>
    <t>TOTAL9967</t>
  </si>
  <si>
    <t>TOTAL9968</t>
  </si>
  <si>
    <t>TOTAL9969</t>
  </si>
  <si>
    <t>TOTAL9970</t>
  </si>
  <si>
    <t>TOTAL9971</t>
  </si>
  <si>
    <t>TOTAL9972</t>
  </si>
  <si>
    <t>TOTAL9973</t>
  </si>
  <si>
    <t>TOTAL9974</t>
  </si>
  <si>
    <t>TOTAL9975</t>
  </si>
  <si>
    <t>TOTAL9976</t>
  </si>
  <si>
    <t>TOTAL9977</t>
  </si>
  <si>
    <t>TOTAL9978</t>
  </si>
  <si>
    <t>TOTAL9979</t>
  </si>
  <si>
    <t>TOTAL9980</t>
  </si>
  <si>
    <t>TOTAL9981</t>
  </si>
  <si>
    <t>TOTAL9982</t>
  </si>
  <si>
    <t>TOTAL9983</t>
  </si>
  <si>
    <t>TOTAL9984</t>
  </si>
  <si>
    <t>TOTAL9985</t>
  </si>
  <si>
    <t>TOTAL9986</t>
  </si>
  <si>
    <t>TOTAL9987</t>
  </si>
  <si>
    <t>TOTAL9988</t>
  </si>
  <si>
    <t>TOTAL9989</t>
  </si>
  <si>
    <t>TOTAL9990</t>
  </si>
  <si>
    <t>TOTAL9991</t>
  </si>
  <si>
    <t>TOTAL9992</t>
  </si>
  <si>
    <t>TOTAL9993</t>
  </si>
  <si>
    <t>TOTAL9994</t>
  </si>
  <si>
    <t>TOTAL9995</t>
  </si>
  <si>
    <t>TOTAL9996</t>
  </si>
  <si>
    <t>TOTAL9997</t>
  </si>
  <si>
    <t>TOTAL9998</t>
  </si>
  <si>
    <t>TOTAL9999</t>
  </si>
  <si>
    <t>TOTAL10000</t>
  </si>
  <si>
    <t>TOTAL10001</t>
  </si>
  <si>
    <t>TOTAL10002</t>
  </si>
  <si>
    <t>TOTAL10003</t>
  </si>
  <si>
    <t>TOTAL10004</t>
  </si>
  <si>
    <t>TOTAL10005</t>
  </si>
  <si>
    <t>TOTAL10006</t>
  </si>
  <si>
    <t>TOTAL10007</t>
  </si>
  <si>
    <t>TOTAL10008</t>
  </si>
  <si>
    <t>TOTAL10009</t>
  </si>
  <si>
    <t>TOTAL10010</t>
  </si>
  <si>
    <t>TOTAL10011</t>
  </si>
  <si>
    <t>TOTAL10012</t>
  </si>
  <si>
    <t>TOTAL10013</t>
  </si>
  <si>
    <t>TOTAL10014</t>
  </si>
  <si>
    <t>TOTAL10015</t>
  </si>
  <si>
    <t>TOTAL10016</t>
  </si>
  <si>
    <t>TOTAL10017</t>
  </si>
  <si>
    <t>TOTAL10018</t>
  </si>
  <si>
    <t>TOTAL10019</t>
  </si>
  <si>
    <t>TOTAL10020</t>
  </si>
  <si>
    <t>TOTAL10021</t>
  </si>
  <si>
    <t>TOTAL10022</t>
  </si>
  <si>
    <t>TOTAL10023</t>
  </si>
  <si>
    <t>TOTAL10024</t>
  </si>
  <si>
    <t>TOTAL10025</t>
  </si>
  <si>
    <t>TOTAL10026</t>
  </si>
  <si>
    <t>TOTAL10027</t>
  </si>
  <si>
    <t>TOTAL10028</t>
  </si>
  <si>
    <t>TOTAL10029</t>
  </si>
  <si>
    <t>TOTAL10030</t>
  </si>
  <si>
    <t>TOTAL10031</t>
  </si>
  <si>
    <t>TOTAL10032</t>
  </si>
  <si>
    <t>TOTAL10033</t>
  </si>
  <si>
    <t>TOTAL10034</t>
  </si>
  <si>
    <t>TOTAL10035</t>
  </si>
  <si>
    <t>TOTAL10036</t>
  </si>
  <si>
    <t>TOTAL10037</t>
  </si>
  <si>
    <t>TOTAL10038</t>
  </si>
  <si>
    <t>TOTAL10039</t>
  </si>
  <si>
    <t>TOTAL10040</t>
  </si>
  <si>
    <t>TOTAL10041</t>
  </si>
  <si>
    <t>TOTAL10042</t>
  </si>
  <si>
    <t>TOTAL10043</t>
  </si>
  <si>
    <t>TOTAL10044</t>
  </si>
  <si>
    <t>TOTAL10045</t>
  </si>
  <si>
    <t>TOTAL10046</t>
  </si>
  <si>
    <t>TOTAL10047</t>
  </si>
  <si>
    <t>TOTAL10048</t>
  </si>
  <si>
    <t>TOTAL10049</t>
  </si>
  <si>
    <t>TOTAL10050</t>
  </si>
  <si>
    <t>TOTAL10051</t>
  </si>
  <si>
    <t>TOTAL10052</t>
  </si>
  <si>
    <t>TOTAL10053</t>
  </si>
  <si>
    <t>TOTAL10054</t>
  </si>
  <si>
    <t>TOTAL10055</t>
  </si>
  <si>
    <t>TOTAL10056</t>
  </si>
  <si>
    <t>TOTAL10057</t>
  </si>
  <si>
    <t>TOTAL10058</t>
  </si>
  <si>
    <t>TOTAL10059</t>
  </si>
  <si>
    <t>TOTAL10060</t>
  </si>
  <si>
    <t>TOTAL10061</t>
  </si>
  <si>
    <t>TOTAL10062</t>
  </si>
  <si>
    <t>TOTAL10063</t>
  </si>
  <si>
    <t>TOTAL10064</t>
  </si>
  <si>
    <t>TOTAL10065</t>
  </si>
  <si>
    <t>TOTAL10066</t>
  </si>
  <si>
    <t>TOTAL10067</t>
  </si>
  <si>
    <t>TOTAL10068</t>
  </si>
  <si>
    <t>TOTAL10069</t>
  </si>
  <si>
    <t>TOTAL10070</t>
  </si>
  <si>
    <t>TOTAL10071</t>
  </si>
  <si>
    <t>TOTAL10072</t>
  </si>
  <si>
    <t>TOTAL10073</t>
  </si>
  <si>
    <t>TOTAL10074</t>
  </si>
  <si>
    <t>TOTAL10075</t>
  </si>
  <si>
    <t>TOTAL10076</t>
  </si>
  <si>
    <t>TOTAL10077</t>
  </si>
  <si>
    <t>TOTAL10078</t>
  </si>
  <si>
    <t>TOTAL10079</t>
  </si>
  <si>
    <t>TOTAL10080</t>
  </si>
  <si>
    <t>TOTAL10081</t>
  </si>
  <si>
    <t>TOTAL10082</t>
  </si>
  <si>
    <t>TOTAL10083</t>
  </si>
  <si>
    <t>TOTAL10084</t>
  </si>
  <si>
    <t>TOTAL10085</t>
  </si>
  <si>
    <t>TOTAL10086</t>
  </si>
  <si>
    <t>TOTAL10087</t>
  </si>
  <si>
    <t>TOTAL10088</t>
  </si>
  <si>
    <t>TOTAL10089</t>
  </si>
  <si>
    <t>TOTAL10090</t>
  </si>
  <si>
    <t>TOTAL10091</t>
  </si>
  <si>
    <t>TOTAL10092</t>
  </si>
  <si>
    <t>TOTAL10093</t>
  </si>
  <si>
    <t>TOTAL10094</t>
  </si>
  <si>
    <t>TOTAL10095</t>
  </si>
  <si>
    <t>TOTAL10096</t>
  </si>
  <si>
    <t>TOTAL10097</t>
  </si>
  <si>
    <t>TOTAL10098</t>
  </si>
  <si>
    <t>TOTAL10099</t>
  </si>
  <si>
    <t>TOTAL10100</t>
  </si>
  <si>
    <t>TOTAL10101</t>
  </si>
  <si>
    <t>TOTAL10102</t>
  </si>
  <si>
    <t>TOTAL10103</t>
  </si>
  <si>
    <t>TOTAL10104</t>
  </si>
  <si>
    <t>TOTAL10105</t>
  </si>
  <si>
    <t>TOTAL10106</t>
  </si>
  <si>
    <t>TOTAL10107</t>
  </si>
  <si>
    <t>TOTAL10108</t>
  </si>
  <si>
    <t>TOTAL10109</t>
  </si>
  <si>
    <t>TOTAL10110</t>
  </si>
  <si>
    <t>TOTAL10111</t>
  </si>
  <si>
    <t>TOTAL10112</t>
  </si>
  <si>
    <t>TOTAL10113</t>
  </si>
  <si>
    <t>TOTAL10114</t>
  </si>
  <si>
    <t>TOTAL10115</t>
  </si>
  <si>
    <t>TOTAL10116</t>
  </si>
  <si>
    <t>TOTAL10117</t>
  </si>
  <si>
    <t>TOTAL10118</t>
  </si>
  <si>
    <t>TOTAL10119</t>
  </si>
  <si>
    <t>TOTAL10120</t>
  </si>
  <si>
    <t>TOTAL10121</t>
  </si>
  <si>
    <t>TOTAL10122</t>
  </si>
  <si>
    <t>TOTAL10123</t>
  </si>
  <si>
    <t>TOTAL10124</t>
  </si>
  <si>
    <t>TOTAL10125</t>
  </si>
  <si>
    <t>TOTAL10126</t>
  </si>
  <si>
    <t>TOTAL10127</t>
  </si>
  <si>
    <t>TOTAL10128</t>
  </si>
  <si>
    <t>TOTAL10129</t>
  </si>
  <si>
    <t>TOTAL10130</t>
  </si>
  <si>
    <t>TOTAL10131</t>
  </si>
  <si>
    <t>TOTAL10132</t>
  </si>
  <si>
    <t>TOTAL10133</t>
  </si>
  <si>
    <t>TOTAL10134</t>
  </si>
  <si>
    <t>TOTAL10135</t>
  </si>
  <si>
    <t>TOTAL10136</t>
  </si>
  <si>
    <t>TOTAL10137</t>
  </si>
  <si>
    <t>TOTAL10138</t>
  </si>
  <si>
    <t>TOTAL10139</t>
  </si>
  <si>
    <t>TOTAL10140</t>
  </si>
  <si>
    <t>TOTAL10141</t>
  </si>
  <si>
    <t>TOTAL10142</t>
  </si>
  <si>
    <t>TOTAL10143</t>
  </si>
  <si>
    <t>TOTAL10144</t>
  </si>
  <si>
    <t>TOTAL10145</t>
  </si>
  <si>
    <t>TOTAL10146</t>
  </si>
  <si>
    <t>TOTAL10147</t>
  </si>
  <si>
    <t>TOTAL10148</t>
  </si>
  <si>
    <t>TOTAL10149</t>
  </si>
  <si>
    <t>TOTAL10150</t>
  </si>
  <si>
    <t>TOTAL10151</t>
  </si>
  <si>
    <t>TOTAL10152</t>
  </si>
  <si>
    <t>TOTAL10153</t>
  </si>
  <si>
    <t>TOTAL10154</t>
  </si>
  <si>
    <t>TOTAL10155</t>
  </si>
  <si>
    <t>TOTAL10156</t>
  </si>
  <si>
    <t>TOTAL10157</t>
  </si>
  <si>
    <t>TOTAL10158</t>
  </si>
  <si>
    <t>TOTAL10159</t>
  </si>
  <si>
    <t>TOTAL10160</t>
  </si>
  <si>
    <t>TOTAL10161</t>
  </si>
  <si>
    <t>TOTAL10162</t>
  </si>
  <si>
    <t>TOTAL10163</t>
  </si>
  <si>
    <t>TOTAL10164</t>
  </si>
  <si>
    <t>TOTAL10165</t>
  </si>
  <si>
    <t>TOTAL10166</t>
  </si>
  <si>
    <t>TOTAL10167</t>
  </si>
  <si>
    <t>TOTAL10168</t>
  </si>
  <si>
    <t>TOTAL10169</t>
  </si>
  <si>
    <t>TOTAL10170</t>
  </si>
  <si>
    <t>TOTAL10171</t>
  </si>
  <si>
    <t>TOTAL10172</t>
  </si>
  <si>
    <t>TOTAL10173</t>
  </si>
  <si>
    <t>TOTAL10174</t>
  </si>
  <si>
    <t>TOTAL10175</t>
  </si>
  <si>
    <t>TOTAL10176</t>
  </si>
  <si>
    <t>TOTAL10177</t>
  </si>
  <si>
    <t>TOTAL10178</t>
  </si>
  <si>
    <t>TOTAL10179</t>
  </si>
  <si>
    <t>TOTAL10180</t>
  </si>
  <si>
    <t>TOTAL10181</t>
  </si>
  <si>
    <t>TOTAL10182</t>
  </si>
  <si>
    <t>TOTAL10183</t>
  </si>
  <si>
    <t>TOTAL10184</t>
  </si>
  <si>
    <t>TOTAL10185</t>
  </si>
  <si>
    <t>TOTAL10186</t>
  </si>
  <si>
    <t>TOTAL10187</t>
  </si>
  <si>
    <t>TOTAL10188</t>
  </si>
  <si>
    <t>TOTAL10189</t>
  </si>
  <si>
    <t>TOTAL10190</t>
  </si>
  <si>
    <t>TOTAL10191</t>
  </si>
  <si>
    <t>TOTAL10192</t>
  </si>
  <si>
    <t>TOTAL10193</t>
  </si>
  <si>
    <t>TOTAL10194</t>
  </si>
  <si>
    <t>TOTAL10195</t>
  </si>
  <si>
    <t>TOTAL10196</t>
  </si>
  <si>
    <t>TOTAL10197</t>
  </si>
  <si>
    <t>TOTAL10198</t>
  </si>
  <si>
    <t>TOTAL10199</t>
  </si>
  <si>
    <t>TOTAL10200</t>
  </si>
  <si>
    <t>TOTAL10201</t>
  </si>
  <si>
    <t>TOTAL10202</t>
  </si>
  <si>
    <t>TOTAL10203</t>
  </si>
  <si>
    <t>TOTAL10204</t>
  </si>
  <si>
    <t>TOTAL10205</t>
  </si>
  <si>
    <t>TOTAL10206</t>
  </si>
  <si>
    <t>TOTAL10207</t>
  </si>
  <si>
    <t>TOTAL10208</t>
  </si>
  <si>
    <t>TOTAL10209</t>
  </si>
  <si>
    <t>TOTAL10210</t>
  </si>
  <si>
    <t>TOTAL10211</t>
  </si>
  <si>
    <t>TOTAL10212</t>
  </si>
  <si>
    <t>TOTAL10213</t>
  </si>
  <si>
    <t>TOTAL10214</t>
  </si>
  <si>
    <t>TOTAL10215</t>
  </si>
  <si>
    <t>TOTAL10216</t>
  </si>
  <si>
    <t>TOTAL10217</t>
  </si>
  <si>
    <t>TOTAL10218</t>
  </si>
  <si>
    <t>TOTAL10219</t>
  </si>
  <si>
    <t>TOTAL10220</t>
  </si>
  <si>
    <t>TOTAL10221</t>
  </si>
  <si>
    <t>TOTAL10222</t>
  </si>
  <si>
    <t>TOTAL10223</t>
  </si>
  <si>
    <t>TOTAL10224</t>
  </si>
  <si>
    <t>TOTAL10225</t>
  </si>
  <si>
    <t>TOTAL10226</t>
  </si>
  <si>
    <t>TOTAL10227</t>
  </si>
  <si>
    <t>TOTAL10228</t>
  </si>
  <si>
    <t>TOTAL10229</t>
  </si>
  <si>
    <t>TOTAL10230</t>
  </si>
  <si>
    <t>TOTAL10231</t>
  </si>
  <si>
    <t>TOTAL10232</t>
  </si>
  <si>
    <t>TOTAL10233</t>
  </si>
  <si>
    <t>TOTAL10234</t>
  </si>
  <si>
    <t>TOTAL10235</t>
  </si>
  <si>
    <t>TOTAL10236</t>
  </si>
  <si>
    <t>TOTAL10237</t>
  </si>
  <si>
    <t>TOTAL10238</t>
  </si>
  <si>
    <t>TOTAL10239</t>
  </si>
  <si>
    <t>TOTAL10240</t>
  </si>
  <si>
    <t>TOTAL10241</t>
  </si>
  <si>
    <t>TOTAL10242</t>
  </si>
  <si>
    <t>TOTAL10243</t>
  </si>
  <si>
    <t>TOTAL10244</t>
  </si>
  <si>
    <t>TOTAL10245</t>
  </si>
  <si>
    <t>TOTAL10246</t>
  </si>
  <si>
    <t>TOTAL10247</t>
  </si>
  <si>
    <t>TOTAL10248</t>
  </si>
  <si>
    <t>TOTAL10249</t>
  </si>
  <si>
    <t>TOTAL10250</t>
  </si>
  <si>
    <t>TOTAL10251</t>
  </si>
  <si>
    <t>TOTAL10252</t>
  </si>
  <si>
    <t>TOTAL10253</t>
  </si>
  <si>
    <t>TOTAL10254</t>
  </si>
  <si>
    <t>TOTAL10255</t>
  </si>
  <si>
    <t>TOTAL10256</t>
  </si>
  <si>
    <t>TOTAL10257</t>
  </si>
  <si>
    <t>TOTAL10258</t>
  </si>
  <si>
    <t>TOTAL10259</t>
  </si>
  <si>
    <t>TOTAL10260</t>
  </si>
  <si>
    <t>TOTAL10261</t>
  </si>
  <si>
    <t>TOTAL10262</t>
  </si>
  <si>
    <t>TOTAL10263</t>
  </si>
  <si>
    <t>TOTAL10264</t>
  </si>
  <si>
    <t>TOTAL10265</t>
  </si>
  <si>
    <t>TOTAL10266</t>
  </si>
  <si>
    <t>TOTAL10267</t>
  </si>
  <si>
    <t>TOTAL10268</t>
  </si>
  <si>
    <t>TOTAL10269</t>
  </si>
  <si>
    <t>TOTAL10270</t>
  </si>
  <si>
    <t>TOTAL10271</t>
  </si>
  <si>
    <t>TOTAL10272</t>
  </si>
  <si>
    <t>TOTAL10273</t>
  </si>
  <si>
    <t>TOTAL10274</t>
  </si>
  <si>
    <t>TOTAL10275</t>
  </si>
  <si>
    <t>TOTAL10276</t>
  </si>
  <si>
    <t>TOTAL10277</t>
  </si>
  <si>
    <t>TOTAL10278</t>
  </si>
  <si>
    <t>TOTAL10279</t>
  </si>
  <si>
    <t>TOTAL10280</t>
  </si>
  <si>
    <t>TOTAL10281</t>
  </si>
  <si>
    <t>TOTAL10282</t>
  </si>
  <si>
    <t>TOTAL10283</t>
  </si>
  <si>
    <t>TOTAL10284</t>
  </si>
  <si>
    <t>TOTAL10285</t>
  </si>
  <si>
    <t>TOTAL10286</t>
  </si>
  <si>
    <t>TOTAL10287</t>
  </si>
  <si>
    <t>TOTAL10288</t>
  </si>
  <si>
    <t>TOTAL10289</t>
  </si>
  <si>
    <t>TOTAL10290</t>
  </si>
  <si>
    <t>TOTAL10291</t>
  </si>
  <si>
    <t>TOTAL10292</t>
  </si>
  <si>
    <t>TOTAL10293</t>
  </si>
  <si>
    <t>TOTAL10294</t>
  </si>
  <si>
    <t>TOTAL10295</t>
  </si>
  <si>
    <t>TOTAL10296</t>
  </si>
  <si>
    <t>TOTAL10297</t>
  </si>
  <si>
    <t>TOTAL10298</t>
  </si>
  <si>
    <t>TOTAL10299</t>
  </si>
  <si>
    <t>TOTAL10300</t>
  </si>
  <si>
    <t>TOTAL10301</t>
  </si>
  <si>
    <t>TOTAL10302</t>
  </si>
  <si>
    <t>TOTAL10303</t>
  </si>
  <si>
    <t>TOTAL10304</t>
  </si>
  <si>
    <t>TOTAL10305</t>
  </si>
  <si>
    <t>TOTAL10306</t>
  </si>
  <si>
    <t>TOTAL10307</t>
  </si>
  <si>
    <t>TOTAL10308</t>
  </si>
  <si>
    <t>TOTAL10309</t>
  </si>
  <si>
    <t>TOTAL10310</t>
  </si>
  <si>
    <t>TOTAL10311</t>
  </si>
  <si>
    <t>TOTAL10312</t>
  </si>
  <si>
    <t>TOTAL10313</t>
  </si>
  <si>
    <t>TOTAL10314</t>
  </si>
  <si>
    <t>TOTAL10315</t>
  </si>
  <si>
    <t>TOTAL10316</t>
  </si>
  <si>
    <t>TOTAL10317</t>
  </si>
  <si>
    <t>TOTAL10318</t>
  </si>
  <si>
    <t>TOTAL10319</t>
  </si>
  <si>
    <t>TOTAL10320</t>
  </si>
  <si>
    <t>TOTAL10321</t>
  </si>
  <si>
    <t>TOTAL10322</t>
  </si>
  <si>
    <t>TOTAL10323</t>
  </si>
  <si>
    <t>TOTAL10324</t>
  </si>
  <si>
    <t>TOTAL10325</t>
  </si>
  <si>
    <t>TOTAL10326</t>
  </si>
  <si>
    <t>TOTAL10327</t>
  </si>
  <si>
    <t>TOTAL10328</t>
  </si>
  <si>
    <t>TOTAL10329</t>
  </si>
  <si>
    <t>TOTAL10330</t>
  </si>
  <si>
    <t>TOTAL10331</t>
  </si>
  <si>
    <t>TOTAL10332</t>
  </si>
  <si>
    <t>TOTAL10333</t>
  </si>
  <si>
    <t>TOTAL10334</t>
  </si>
  <si>
    <t>TOTAL10335</t>
  </si>
  <si>
    <t>TOTAL10336</t>
  </si>
  <si>
    <t>TOTAL10337</t>
  </si>
  <si>
    <t>TOTAL10338</t>
  </si>
  <si>
    <t>TOTAL10339</t>
  </si>
  <si>
    <t>TOTAL10340</t>
  </si>
  <si>
    <t>TOTAL10341</t>
  </si>
  <si>
    <t>TOTAL10342</t>
  </si>
  <si>
    <t>TOTAL10343</t>
  </si>
  <si>
    <t>TOTAL10344</t>
  </si>
  <si>
    <t>TOTAL10345</t>
  </si>
  <si>
    <t>TOTAL10346</t>
  </si>
  <si>
    <t>TOTAL10347</t>
  </si>
  <si>
    <t>TOTAL10348</t>
  </si>
  <si>
    <t>TOTAL10349</t>
  </si>
  <si>
    <t>TOTAL10350</t>
  </si>
  <si>
    <t>TOTAL10351</t>
  </si>
  <si>
    <t>TOTAL10352</t>
  </si>
  <si>
    <t>TOTAL10353</t>
  </si>
  <si>
    <t>TOTAL10354</t>
  </si>
  <si>
    <t>TOTAL10355</t>
  </si>
  <si>
    <t>TOTAL10356</t>
  </si>
  <si>
    <t>TOTAL10357</t>
  </si>
  <si>
    <t>TOTAL10358</t>
  </si>
  <si>
    <t>TOTAL10359</t>
  </si>
  <si>
    <t>TOTAL10360</t>
  </si>
  <si>
    <t>TOTAL10361</t>
  </si>
  <si>
    <t>TOTAL10362</t>
  </si>
  <si>
    <t>TOTAL10363</t>
  </si>
  <si>
    <t>TOTAL10364</t>
  </si>
  <si>
    <t>TOTAL10365</t>
  </si>
  <si>
    <t>TOTAL10366</t>
  </si>
  <si>
    <t>TOTAL10367</t>
  </si>
  <si>
    <t>TOTAL10368</t>
  </si>
  <si>
    <t>TOTAL10369</t>
  </si>
  <si>
    <t>TOTAL10370</t>
  </si>
  <si>
    <t>TOTAL10371</t>
  </si>
  <si>
    <t>TOTAL10372</t>
  </si>
  <si>
    <t>TOTAL10373</t>
  </si>
  <si>
    <t>TOTAL10374</t>
  </si>
  <si>
    <t>TOTAL10375</t>
  </si>
  <si>
    <t>TOTAL10376</t>
  </si>
  <si>
    <t>TOTAL10377</t>
  </si>
  <si>
    <t>TOTAL10378</t>
  </si>
  <si>
    <t>TOTAL10379</t>
  </si>
  <si>
    <t>TOTAL10380</t>
  </si>
  <si>
    <t>TOTAL10381</t>
  </si>
  <si>
    <t>TOTAL10382</t>
  </si>
  <si>
    <t>TOTAL10383</t>
  </si>
  <si>
    <t>TOTAL10384</t>
  </si>
  <si>
    <t>TOTAL10385</t>
  </si>
  <si>
    <t>TOTAL10386</t>
  </si>
  <si>
    <t>TOTAL10387</t>
  </si>
  <si>
    <t>TOTAL10388</t>
  </si>
  <si>
    <t>TOTAL10389</t>
  </si>
  <si>
    <t>TOTAL10390</t>
  </si>
  <si>
    <t>TOTAL10391</t>
  </si>
  <si>
    <t>TOTAL10392</t>
  </si>
  <si>
    <t>TOTAL10393</t>
  </si>
  <si>
    <t>TOTAL10394</t>
  </si>
  <si>
    <t>TOTAL10395</t>
  </si>
  <si>
    <t>TOTAL10396</t>
  </si>
  <si>
    <t>TOTAL10397</t>
  </si>
  <si>
    <t>TOTAL10398</t>
  </si>
  <si>
    <t>TOTAL10399</t>
  </si>
  <si>
    <t>TOTAL10400</t>
  </si>
  <si>
    <t>TOTAL10401</t>
  </si>
  <si>
    <t>TOTAL10402</t>
  </si>
  <si>
    <t>TOTAL10403</t>
  </si>
  <si>
    <t>TOTAL10404</t>
  </si>
  <si>
    <t>TOTAL10405</t>
  </si>
  <si>
    <t>TOTAL10406</t>
  </si>
  <si>
    <t>TOTAL10407</t>
  </si>
  <si>
    <t>TOTAL10408</t>
  </si>
  <si>
    <t>TOTAL10409</t>
  </si>
  <si>
    <t>TOTAL10410</t>
  </si>
  <si>
    <t>TOTAL10411</t>
  </si>
  <si>
    <t>TOTAL10412</t>
  </si>
  <si>
    <t>TOTAL10413</t>
  </si>
  <si>
    <t>TOTAL10414</t>
  </si>
  <si>
    <t>TOTAL10415</t>
  </si>
  <si>
    <t>TOTAL10416</t>
  </si>
  <si>
    <t>TOTAL10417</t>
  </si>
  <si>
    <t>TOTAL10418</t>
  </si>
  <si>
    <t>TOTAL10419</t>
  </si>
  <si>
    <t>TOTAL10420</t>
  </si>
  <si>
    <t>TOTAL10421</t>
  </si>
  <si>
    <t>TOTAL10422</t>
  </si>
  <si>
    <t>TOTAL10423</t>
  </si>
  <si>
    <t>TOTAL10424</t>
  </si>
  <si>
    <t>TOTAL10425</t>
  </si>
  <si>
    <t>TOTAL10426</t>
  </si>
  <si>
    <t>TOTAL10427</t>
  </si>
  <si>
    <t>TOTAL10428</t>
  </si>
  <si>
    <t>TOTAL10429</t>
  </si>
  <si>
    <t>TOTAL10430</t>
  </si>
  <si>
    <t>TOTAL10431</t>
  </si>
  <si>
    <t>TOTAL10432</t>
  </si>
  <si>
    <t>TOTAL10433</t>
  </si>
  <si>
    <t>TOTAL10434</t>
  </si>
  <si>
    <t>TOTAL10435</t>
  </si>
  <si>
    <t>TOTAL10436</t>
  </si>
  <si>
    <t>TOTAL10437</t>
  </si>
  <si>
    <t>TOTAL10438</t>
  </si>
  <si>
    <t>TOTAL10439</t>
  </si>
  <si>
    <t>TOTAL10440</t>
  </si>
  <si>
    <t>TOTAL10441</t>
  </si>
  <si>
    <t>TOTAL10442</t>
  </si>
  <si>
    <t>TOTAL10443</t>
  </si>
  <si>
    <t>TOTAL10444</t>
  </si>
  <si>
    <t>TOTAL10445</t>
  </si>
  <si>
    <t>TOTAL10446</t>
  </si>
  <si>
    <t>TOTAL10447</t>
  </si>
  <si>
    <t>TOTAL10448</t>
  </si>
  <si>
    <t>TOTAL10449</t>
  </si>
  <si>
    <t>TOTAL10450</t>
  </si>
  <si>
    <t>TOTAL10451</t>
  </si>
  <si>
    <t>TOTAL10452</t>
  </si>
  <si>
    <t>TOTAL10453</t>
  </si>
  <si>
    <t>TOTAL10454</t>
  </si>
  <si>
    <t>TOTAL10455</t>
  </si>
  <si>
    <t>TOTAL10456</t>
  </si>
  <si>
    <t>TOTAL10457</t>
  </si>
  <si>
    <t>TOTAL10458</t>
  </si>
  <si>
    <t>TOTAL10459</t>
  </si>
  <si>
    <t>TOTAL10460</t>
  </si>
  <si>
    <t>TOTAL10461</t>
  </si>
  <si>
    <t>TOTAL10462</t>
  </si>
  <si>
    <t>TOTAL10463</t>
  </si>
  <si>
    <t>TOTAL10464</t>
  </si>
  <si>
    <t>TOTAL10465</t>
  </si>
  <si>
    <t>TOTAL10466</t>
  </si>
  <si>
    <t>TOTAL10467</t>
  </si>
  <si>
    <t>TOTAL10468</t>
  </si>
  <si>
    <t>TOTAL10469</t>
  </si>
  <si>
    <t>TOTAL10470</t>
  </si>
  <si>
    <t>TOTAL10471</t>
  </si>
  <si>
    <t>TOTAL10472</t>
  </si>
  <si>
    <t>TOTAL10473</t>
  </si>
  <si>
    <t>TOTAL10474</t>
  </si>
  <si>
    <t>TOTAL10475</t>
  </si>
  <si>
    <t>TOTAL10476</t>
  </si>
  <si>
    <t>TOTAL10477</t>
  </si>
  <si>
    <t>TOTAL10478</t>
  </si>
  <si>
    <t>TOTAL10479</t>
  </si>
  <si>
    <t>TOTAL10480</t>
  </si>
  <si>
    <t>TOTAL10481</t>
  </si>
  <si>
    <t>TOTAL10482</t>
  </si>
  <si>
    <t>TOTAL10483</t>
  </si>
  <si>
    <t>TOTAL10484</t>
  </si>
  <si>
    <t>TOTAL10485</t>
  </si>
  <si>
    <t>TOTAL10486</t>
  </si>
  <si>
    <t>TOTAL10487</t>
  </si>
  <si>
    <t>TOTAL10488</t>
  </si>
  <si>
    <t>TOTAL10489</t>
  </si>
  <si>
    <t>TOTAL10490</t>
  </si>
  <si>
    <t>TOTAL10491</t>
  </si>
  <si>
    <t>TOTAL10492</t>
  </si>
  <si>
    <t>TOTAL10493</t>
  </si>
  <si>
    <t>TOTAL10494</t>
  </si>
  <si>
    <t>TOTAL10495</t>
  </si>
  <si>
    <t>TOTAL10496</t>
  </si>
  <si>
    <t>TOTAL10497</t>
  </si>
  <si>
    <t>TOTAL10498</t>
  </si>
  <si>
    <t>TOTAL10499</t>
  </si>
  <si>
    <t>TOTAL10500</t>
  </si>
  <si>
    <t>TOTAL10501</t>
  </si>
  <si>
    <t>TOTAL10502</t>
  </si>
  <si>
    <t>TOTAL10503</t>
  </si>
  <si>
    <t>TOTAL10504</t>
  </si>
  <si>
    <t>TOTAL10505</t>
  </si>
  <si>
    <t>TOTAL10506</t>
  </si>
  <si>
    <t>TOTAL10507</t>
  </si>
  <si>
    <t>TOTAL10508</t>
  </si>
  <si>
    <t>TOTAL10509</t>
  </si>
  <si>
    <t>TOTAL10510</t>
  </si>
  <si>
    <t>TOTAL10511</t>
  </si>
  <si>
    <t>TOTAL10512</t>
  </si>
  <si>
    <t>TOTAL10513</t>
  </si>
  <si>
    <t>TOTAL10514</t>
  </si>
  <si>
    <t>TOTAL10515</t>
  </si>
  <si>
    <t>TOTAL10516</t>
  </si>
  <si>
    <t>TOTAL10517</t>
  </si>
  <si>
    <t>TOTAL10518</t>
  </si>
  <si>
    <t>TOTAL10519</t>
  </si>
  <si>
    <t>TOTAL10520</t>
  </si>
  <si>
    <t>TOTAL10521</t>
  </si>
  <si>
    <t>TOTAL10522</t>
  </si>
  <si>
    <t>TOTAL10523</t>
  </si>
  <si>
    <t>TOTAL10524</t>
  </si>
  <si>
    <t>TOTAL10525</t>
  </si>
  <si>
    <t>TOTAL10526</t>
  </si>
  <si>
    <t>TOTAL10527</t>
  </si>
  <si>
    <t>TOTAL10528</t>
  </si>
  <si>
    <t>TOTAL10529</t>
  </si>
  <si>
    <t>TOTAL10530</t>
  </si>
  <si>
    <t>TOTAL10531</t>
  </si>
  <si>
    <t>TOTAL10532</t>
  </si>
  <si>
    <t>TOTAL10533</t>
  </si>
  <si>
    <t>TOTAL10534</t>
  </si>
  <si>
    <t>TOTAL10535</t>
  </si>
  <si>
    <t>TOTAL10536</t>
  </si>
  <si>
    <t>TOTAL10537</t>
  </si>
  <si>
    <t>TOTAL10538</t>
  </si>
  <si>
    <t>TOTAL10539</t>
  </si>
  <si>
    <t>TOTAL10540</t>
  </si>
  <si>
    <t>TOTAL10541</t>
  </si>
  <si>
    <t>TOTAL10542</t>
  </si>
  <si>
    <t>TOTAL10543</t>
  </si>
  <si>
    <t>TOTAL10544</t>
  </si>
  <si>
    <t>TOTAL10545</t>
  </si>
  <si>
    <t>TOTAL10546</t>
  </si>
  <si>
    <t>TOTAL10547</t>
  </si>
  <si>
    <t>TOTAL10548</t>
  </si>
  <si>
    <t>TOTAL10549</t>
  </si>
  <si>
    <t>TOTAL10550</t>
  </si>
  <si>
    <t>TOTAL10551</t>
  </si>
  <si>
    <t>TOTAL10552</t>
  </si>
  <si>
    <t>TOTAL10553</t>
  </si>
  <si>
    <t>TOTAL10554</t>
  </si>
  <si>
    <t>TOTAL10555</t>
  </si>
  <si>
    <t>TOTAL10556</t>
  </si>
  <si>
    <t>TOTAL10557</t>
  </si>
  <si>
    <t>TOTAL10558</t>
  </si>
  <si>
    <t>TOTAL10559</t>
  </si>
  <si>
    <t>TOTAL10560</t>
  </si>
  <si>
    <t>TOTAL10561</t>
  </si>
  <si>
    <t>TOTAL10562</t>
  </si>
  <si>
    <t>TOTAL10563</t>
  </si>
  <si>
    <t>TOTAL10564</t>
  </si>
  <si>
    <t>TOTAL10565</t>
  </si>
  <si>
    <t>TOTAL10566</t>
  </si>
  <si>
    <t>TOTAL10567</t>
  </si>
  <si>
    <t>TOTAL10568</t>
  </si>
  <si>
    <t>TOTAL10569</t>
  </si>
  <si>
    <t>TOTAL10570</t>
  </si>
  <si>
    <t>TOTAL10571</t>
  </si>
  <si>
    <t>TOTAL10572</t>
  </si>
  <si>
    <t>TOTAL10573</t>
  </si>
  <si>
    <t>TOTAL10574</t>
  </si>
  <si>
    <t>TOTAL10575</t>
  </si>
  <si>
    <t>TOTAL10576</t>
  </si>
  <si>
    <t>TOTAL10577</t>
  </si>
  <si>
    <t>TOTAL10578</t>
  </si>
  <si>
    <t>TOTAL10579</t>
  </si>
  <si>
    <t>TOTAL10580</t>
  </si>
  <si>
    <t>TOTAL10581</t>
  </si>
  <si>
    <t>TOTAL10582</t>
  </si>
  <si>
    <t>TOTAL10583</t>
  </si>
  <si>
    <t>TOTAL10584</t>
  </si>
  <si>
    <t>TOTAL10585</t>
  </si>
  <si>
    <t>TOTAL10586</t>
  </si>
  <si>
    <t>TOTAL10587</t>
  </si>
  <si>
    <t>TOTAL10588</t>
  </si>
  <si>
    <t>TOTAL10589</t>
  </si>
  <si>
    <t>TOTAL10590</t>
  </si>
  <si>
    <t>TOTAL10591</t>
  </si>
  <si>
    <t>TOTAL10592</t>
  </si>
  <si>
    <t>TOTAL10593</t>
  </si>
  <si>
    <t>TOTAL10594</t>
  </si>
  <si>
    <t>TOTAL10595</t>
  </si>
  <si>
    <t>TOTAL10596</t>
  </si>
  <si>
    <t>TOTAL10597</t>
  </si>
  <si>
    <t>TOTAL10598</t>
  </si>
  <si>
    <t>TOTAL10599</t>
  </si>
  <si>
    <t>TOTAL10600</t>
  </si>
  <si>
    <t>TOTAL10601</t>
  </si>
  <si>
    <t>TOTAL10602</t>
  </si>
  <si>
    <t>TOTAL10603</t>
  </si>
  <si>
    <t>TOTAL10604</t>
  </si>
  <si>
    <t>TOTAL10605</t>
  </si>
  <si>
    <t>TOTAL10606</t>
  </si>
  <si>
    <t>TOTAL10607</t>
  </si>
  <si>
    <t>TOTAL10608</t>
  </si>
  <si>
    <t>TOTAL10609</t>
  </si>
  <si>
    <t>TOTAL10610</t>
  </si>
  <si>
    <t>TOTAL10611</t>
  </si>
  <si>
    <t>TOTAL10612</t>
  </si>
  <si>
    <t>TOTAL10613</t>
  </si>
  <si>
    <t>TOTAL10614</t>
  </si>
  <si>
    <t>TOTAL10615</t>
  </si>
  <si>
    <t>TOTAL10616</t>
  </si>
  <si>
    <t>TOTAL10617</t>
  </si>
  <si>
    <t>TOTAL10618</t>
  </si>
  <si>
    <t>TOTAL10619</t>
  </si>
  <si>
    <t>TOTAL10620</t>
  </si>
  <si>
    <t>TOTAL10621</t>
  </si>
  <si>
    <t>TOTAL10622</t>
  </si>
  <si>
    <t>TOTAL10623</t>
  </si>
  <si>
    <t>TOTAL10624</t>
  </si>
  <si>
    <t>TOTAL10625</t>
  </si>
  <si>
    <t>TOTAL10626</t>
  </si>
  <si>
    <t>TOTAL10627</t>
  </si>
  <si>
    <t>TOTAL10628</t>
  </si>
  <si>
    <t>TOTAL10629</t>
  </si>
  <si>
    <t>TOTAL10630</t>
  </si>
  <si>
    <t>TOTAL10631</t>
  </si>
  <si>
    <t>TOTAL10632</t>
  </si>
  <si>
    <t>TOTAL10633</t>
  </si>
  <si>
    <t>TOTAL10634</t>
  </si>
  <si>
    <t>TOTAL10635</t>
  </si>
  <si>
    <t>TOTAL10636</t>
  </si>
  <si>
    <t>TOTAL10637</t>
  </si>
  <si>
    <t>TOTAL10638</t>
  </si>
  <si>
    <t>TOTAL10639</t>
  </si>
  <si>
    <t>TOTAL10640</t>
  </si>
  <si>
    <t>TOTAL10641</t>
  </si>
  <si>
    <t>TOTAL10642</t>
  </si>
  <si>
    <t>TOTAL10643</t>
  </si>
  <si>
    <t>TOTAL10644</t>
  </si>
  <si>
    <t>TOTAL10645</t>
  </si>
  <si>
    <t>TOTAL10646</t>
  </si>
  <si>
    <t>TOTAL10647</t>
  </si>
  <si>
    <t>TOTAL10648</t>
  </si>
  <si>
    <t>TOTAL10649</t>
  </si>
  <si>
    <t>TOTAL10650</t>
  </si>
  <si>
    <t>TOTAL10651</t>
  </si>
  <si>
    <t>TOTAL10652</t>
  </si>
  <si>
    <t>TOTAL10653</t>
  </si>
  <si>
    <t>TOTAL10654</t>
  </si>
  <si>
    <t>TOTAL10655</t>
  </si>
  <si>
    <t>TOTAL10656</t>
  </si>
  <si>
    <t>TOTAL10657</t>
  </si>
  <si>
    <t>TOTAL10658</t>
  </si>
  <si>
    <t>TOTAL10659</t>
  </si>
  <si>
    <t>TOTAL10660</t>
  </si>
  <si>
    <t>TOTAL10661</t>
  </si>
  <si>
    <t>TOTAL10662</t>
  </si>
  <si>
    <t>TOTAL10663</t>
  </si>
  <si>
    <t>TOTAL10664</t>
  </si>
  <si>
    <t>TOTAL10665</t>
  </si>
  <si>
    <t>TOTAL10666</t>
  </si>
  <si>
    <t>TOTAL10667</t>
  </si>
  <si>
    <t>TOTAL10668</t>
  </si>
  <si>
    <t>TOTAL10669</t>
  </si>
  <si>
    <t>TOTAL10670</t>
  </si>
  <si>
    <t>TOTAL10671</t>
  </si>
  <si>
    <t>TOTAL10672</t>
  </si>
  <si>
    <t>TOTAL10673</t>
  </si>
  <si>
    <t>TOTAL10674</t>
  </si>
  <si>
    <t>TOTAL10675</t>
  </si>
  <si>
    <t>TOTAL10676</t>
  </si>
  <si>
    <t>TOTAL10677</t>
  </si>
  <si>
    <t>TOTAL10678</t>
  </si>
  <si>
    <t>TOTAL10679</t>
  </si>
  <si>
    <t>TOTAL10680</t>
  </si>
  <si>
    <t>TOTAL10681</t>
  </si>
  <si>
    <t>TOTAL10682</t>
  </si>
  <si>
    <t>TOTAL10683</t>
  </si>
  <si>
    <t>TOTAL10684</t>
  </si>
  <si>
    <t>TOTAL10685</t>
  </si>
  <si>
    <t>TOTAL10686</t>
  </si>
  <si>
    <t>TOTAL10687</t>
  </si>
  <si>
    <t>TOTAL10688</t>
  </si>
  <si>
    <t>TOTAL10689</t>
  </si>
  <si>
    <t>TOTAL10690</t>
  </si>
  <si>
    <t>TOTAL10691</t>
  </si>
  <si>
    <t>TOTAL10692</t>
  </si>
  <si>
    <t>TOTAL10693</t>
  </si>
  <si>
    <t>TOTAL10694</t>
  </si>
  <si>
    <t>TOTAL10695</t>
  </si>
  <si>
    <t>TOTAL10696</t>
  </si>
  <si>
    <t>TOTAL10697</t>
  </si>
  <si>
    <t>TOTAL10698</t>
  </si>
  <si>
    <t>TOTAL10699</t>
  </si>
  <si>
    <t>TOTAL10700</t>
  </si>
  <si>
    <t>TOTAL10701</t>
  </si>
  <si>
    <t>TOTAL10702</t>
  </si>
  <si>
    <t>TOTAL10703</t>
  </si>
  <si>
    <t>TOTAL10704</t>
  </si>
  <si>
    <t>TOTAL10705</t>
  </si>
  <si>
    <t>TOTAL10706</t>
  </si>
  <si>
    <t>TOTAL10707</t>
  </si>
  <si>
    <t>TOTAL10708</t>
  </si>
  <si>
    <t>TOTAL10709</t>
  </si>
  <si>
    <t>TOTAL10710</t>
  </si>
  <si>
    <t>TOTAL10711</t>
  </si>
  <si>
    <t>TOTAL10712</t>
  </si>
  <si>
    <t>TOTAL10713</t>
  </si>
  <si>
    <t>TOTAL10714</t>
  </si>
  <si>
    <t>TOTAL10715</t>
  </si>
  <si>
    <t>TOTAL10716</t>
  </si>
  <si>
    <t>TOTAL10717</t>
  </si>
  <si>
    <t>TOTAL10718</t>
  </si>
  <si>
    <t>TOTAL10719</t>
  </si>
  <si>
    <t>TOTAL10720</t>
  </si>
  <si>
    <t>TOTAL10721</t>
  </si>
  <si>
    <t>TOTAL10722</t>
  </si>
  <si>
    <t>TOTAL10723</t>
  </si>
  <si>
    <t>TOTAL10724</t>
  </si>
  <si>
    <t>TOTAL10725</t>
  </si>
  <si>
    <t>TOTAL10726</t>
  </si>
  <si>
    <t>TOTAL10727</t>
  </si>
  <si>
    <t>TOTAL10728</t>
  </si>
  <si>
    <t>TOTAL10729</t>
  </si>
  <si>
    <t>TOTAL10730</t>
  </si>
  <si>
    <t>TOTAL10731</t>
  </si>
  <si>
    <t>TOTAL10732</t>
  </si>
  <si>
    <t>TOTAL10733</t>
  </si>
  <si>
    <t>TOTAL10734</t>
  </si>
  <si>
    <t>TOTAL10735</t>
  </si>
  <si>
    <t>TOTAL10736</t>
  </si>
  <si>
    <t>TOTAL10737</t>
  </si>
  <si>
    <t>TOTAL10738</t>
  </si>
  <si>
    <t>TOTAL10739</t>
  </si>
  <si>
    <t>TOTAL10740</t>
  </si>
  <si>
    <t>TOTAL10741</t>
  </si>
  <si>
    <t>TOTAL10742</t>
  </si>
  <si>
    <t>TOTAL10743</t>
  </si>
  <si>
    <t>TOTAL10744</t>
  </si>
  <si>
    <t>TOTAL10745</t>
  </si>
  <si>
    <t>TOTAL10746</t>
  </si>
  <si>
    <t>TOTAL10747</t>
  </si>
  <si>
    <t>TOTAL10748</t>
  </si>
  <si>
    <t>TOTAL10749</t>
  </si>
  <si>
    <t>TOTAL10750</t>
  </si>
  <si>
    <t>TOTAL10751</t>
  </si>
  <si>
    <t>TOTAL10752</t>
  </si>
  <si>
    <t>TOTAL10753</t>
  </si>
  <si>
    <t>TOTAL10754</t>
  </si>
  <si>
    <t>TOTAL10755</t>
  </si>
  <si>
    <t>TOTAL10756</t>
  </si>
  <si>
    <t>TOTAL10757</t>
  </si>
  <si>
    <t>TOTAL10758</t>
  </si>
  <si>
    <t>TOTAL10759</t>
  </si>
  <si>
    <t>TOTAL10760</t>
  </si>
  <si>
    <t>TOTAL10761</t>
  </si>
  <si>
    <t>TOTAL10762</t>
  </si>
  <si>
    <t>TOTAL10763</t>
  </si>
  <si>
    <t>TOTAL10764</t>
  </si>
  <si>
    <t>TOTAL10765</t>
  </si>
  <si>
    <t>TOTAL10766</t>
  </si>
  <si>
    <t>TOTAL10767</t>
  </si>
  <si>
    <t>TOTAL10768</t>
  </si>
  <si>
    <t>TOTAL10769</t>
  </si>
  <si>
    <t>TOTAL10770</t>
  </si>
  <si>
    <t>TOTAL10771</t>
  </si>
  <si>
    <t>TOTAL10772</t>
  </si>
  <si>
    <t>TOTAL10773</t>
  </si>
  <si>
    <t>TOTAL10774</t>
  </si>
  <si>
    <t>TOTAL10775</t>
  </si>
  <si>
    <t>TOTAL10776</t>
  </si>
  <si>
    <t>TOTAL10777</t>
  </si>
  <si>
    <t>TOTAL10778</t>
  </si>
  <si>
    <t>TOTAL10779</t>
  </si>
  <si>
    <t>TOTAL10780</t>
  </si>
  <si>
    <t>TOTAL10781</t>
  </si>
  <si>
    <t>TOTAL10782</t>
  </si>
  <si>
    <t>TOTAL10783</t>
  </si>
  <si>
    <t>TOTAL10784</t>
  </si>
  <si>
    <t>TOTAL10785</t>
  </si>
  <si>
    <t>TOTAL10786</t>
  </si>
  <si>
    <t>TOTAL10787</t>
  </si>
  <si>
    <t>TOTAL10788</t>
  </si>
  <si>
    <t>TOTAL10789</t>
  </si>
  <si>
    <t>TOTAL10790</t>
  </si>
  <si>
    <t>TOTAL10791</t>
  </si>
  <si>
    <t>TOTAL10792</t>
  </si>
  <si>
    <t>TOTAL10793</t>
  </si>
  <si>
    <t>TOTAL10794</t>
  </si>
  <si>
    <t>TOTAL10795</t>
  </si>
  <si>
    <t>TOTAL10796</t>
  </si>
  <si>
    <t>TOTAL10797</t>
  </si>
  <si>
    <t>TOTAL10798</t>
  </si>
  <si>
    <t>TOTAL10799</t>
  </si>
  <si>
    <t>TOTAL10800</t>
  </si>
  <si>
    <t>TOTAL10801</t>
  </si>
  <si>
    <t>TOTAL10802</t>
  </si>
  <si>
    <t>TOTAL10803</t>
  </si>
  <si>
    <t>TOTAL10804</t>
  </si>
  <si>
    <t>TOTAL10805</t>
  </si>
  <si>
    <t>TOTAL10806</t>
  </si>
  <si>
    <t>TOTAL10807</t>
  </si>
  <si>
    <t>TOTAL10808</t>
  </si>
  <si>
    <t>TOTAL10809</t>
  </si>
  <si>
    <t>TOTAL10810</t>
  </si>
  <si>
    <t>TOTAL10811</t>
  </si>
  <si>
    <t>TOTAL10812</t>
  </si>
  <si>
    <t>TOTAL10813</t>
  </si>
  <si>
    <t>TOTAL10814</t>
  </si>
  <si>
    <t>TOTAL10815</t>
  </si>
  <si>
    <t>TOTAL10816</t>
  </si>
  <si>
    <t>TOTAL10817</t>
  </si>
  <si>
    <t>TOTAL10818</t>
  </si>
  <si>
    <t>TOTAL10819</t>
  </si>
  <si>
    <t>TOTAL10820</t>
  </si>
  <si>
    <t>TOTAL10821</t>
  </si>
  <si>
    <t>TOTAL10822</t>
  </si>
  <si>
    <t>TOTAL10823</t>
  </si>
  <si>
    <t>TOTAL10824</t>
  </si>
  <si>
    <t>TOTAL10825</t>
  </si>
  <si>
    <t>TOTAL10826</t>
  </si>
  <si>
    <t>TOTAL10827</t>
  </si>
  <si>
    <t>TOTAL10828</t>
  </si>
  <si>
    <t>TOTAL10829</t>
  </si>
  <si>
    <t>TOTAL10830</t>
  </si>
  <si>
    <t>TOTAL10831</t>
  </si>
  <si>
    <t>TOTAL10832</t>
  </si>
  <si>
    <t>TOTAL10833</t>
  </si>
  <si>
    <t>TOTAL10834</t>
  </si>
  <si>
    <t>TOTAL10835</t>
  </si>
  <si>
    <t>TOTAL10836</t>
  </si>
  <si>
    <t>TOTAL10837</t>
  </si>
  <si>
    <t>TOTAL10838</t>
  </si>
  <si>
    <t>TOTAL10839</t>
  </si>
  <si>
    <t>TOTAL10840</t>
  </si>
  <si>
    <t>TOTAL10841</t>
  </si>
  <si>
    <t>TOTAL10842</t>
  </si>
  <si>
    <t>TOTAL10843</t>
  </si>
  <si>
    <t>TOTAL10844</t>
  </si>
  <si>
    <t>TOTAL10845</t>
  </si>
  <si>
    <t>TOTAL10846</t>
  </si>
  <si>
    <t>TOTAL10847</t>
  </si>
  <si>
    <t>TOTAL10848</t>
  </si>
  <si>
    <t>TOTAL10849</t>
  </si>
  <si>
    <t>TOTAL10850</t>
  </si>
  <si>
    <t>TOTAL10851</t>
  </si>
  <si>
    <t>TOTAL10852</t>
  </si>
  <si>
    <t>TOTAL10853</t>
  </si>
  <si>
    <t>TOTAL10854</t>
  </si>
  <si>
    <t>TOTAL10855</t>
  </si>
  <si>
    <t>TOTAL10856</t>
  </si>
  <si>
    <t>TOTAL10857</t>
  </si>
  <si>
    <t>TOTAL10858</t>
  </si>
  <si>
    <t>TOTAL10859</t>
  </si>
  <si>
    <t>TOTAL10860</t>
  </si>
  <si>
    <t>TOTAL10861</t>
  </si>
  <si>
    <t>TOTAL10862</t>
  </si>
  <si>
    <t>TOTAL10863</t>
  </si>
  <si>
    <t>TOTAL10864</t>
  </si>
  <si>
    <t>TOTAL10865</t>
  </si>
  <si>
    <t>TOTAL10866</t>
  </si>
  <si>
    <t>TOTAL10867</t>
  </si>
  <si>
    <t>TOTAL10868</t>
  </si>
  <si>
    <t>TOTAL10869</t>
  </si>
  <si>
    <t>TOTAL10870</t>
  </si>
  <si>
    <t>TOTAL10871</t>
  </si>
  <si>
    <t>TOTAL10872</t>
  </si>
  <si>
    <t>TOTAL10873</t>
  </si>
  <si>
    <t>TOTAL10874</t>
  </si>
  <si>
    <t>TOTAL10875</t>
  </si>
  <si>
    <t>TOTAL10876</t>
  </si>
  <si>
    <t>TOTAL10877</t>
  </si>
  <si>
    <t>TOTAL10878</t>
  </si>
  <si>
    <t>TOTAL10879</t>
  </si>
  <si>
    <t>TOTAL10880</t>
  </si>
  <si>
    <t>TOTAL10881</t>
  </si>
  <si>
    <t>TOTAL10882</t>
  </si>
  <si>
    <t>TOTAL10883</t>
  </si>
  <si>
    <t>TOTAL10884</t>
  </si>
  <si>
    <t>TOTAL10885</t>
  </si>
  <si>
    <t>TOTAL10886</t>
  </si>
  <si>
    <t>TOTAL10887</t>
  </si>
  <si>
    <t>TOTAL10888</t>
  </si>
  <si>
    <t>TOTAL10889</t>
  </si>
  <si>
    <t>TOTAL10890</t>
  </si>
  <si>
    <t>TOTAL10891</t>
  </si>
  <si>
    <t>TOTAL10892</t>
  </si>
  <si>
    <t>TOTAL10893</t>
  </si>
  <si>
    <t>TOTAL10894</t>
  </si>
  <si>
    <t>TOTAL10895</t>
  </si>
  <si>
    <t>TOTAL10896</t>
  </si>
  <si>
    <t>TOTAL10897</t>
  </si>
  <si>
    <t>TOTAL10898</t>
  </si>
  <si>
    <t>TOTAL10899</t>
  </si>
  <si>
    <t>TOTAL10900</t>
  </si>
  <si>
    <t>TOTAL10901</t>
  </si>
  <si>
    <t>TOTAL10902</t>
  </si>
  <si>
    <t>TOTAL10903</t>
  </si>
  <si>
    <t>TOTAL10904</t>
  </si>
  <si>
    <t>TOTAL10905</t>
  </si>
  <si>
    <t>TOTAL10906</t>
  </si>
  <si>
    <t>TOTAL10907</t>
  </si>
  <si>
    <t>TOTAL10908</t>
  </si>
  <si>
    <t>TOTAL10909</t>
  </si>
  <si>
    <t>TOTAL10910</t>
  </si>
  <si>
    <t>TOTAL10911</t>
  </si>
  <si>
    <t>TOTAL10912</t>
  </si>
  <si>
    <t>TOTAL10913</t>
  </si>
  <si>
    <t>TOTAL10914</t>
  </si>
  <si>
    <t>TOTAL10915</t>
  </si>
  <si>
    <t>TOTAL10916</t>
  </si>
  <si>
    <t>TOTAL10917</t>
  </si>
  <si>
    <t>TOTAL10918</t>
  </si>
  <si>
    <t>TOTAL10919</t>
  </si>
  <si>
    <t>TOTAL10920</t>
  </si>
  <si>
    <t>TOTAL10921</t>
  </si>
  <si>
    <t>TOTAL10922</t>
  </si>
  <si>
    <t>TOTAL10923</t>
  </si>
  <si>
    <t>TOTAL10924</t>
  </si>
  <si>
    <t>TOTAL10925</t>
  </si>
  <si>
    <t>TOTAL10926</t>
  </si>
  <si>
    <t>TOTAL10927</t>
  </si>
  <si>
    <t>TOTAL10928</t>
  </si>
  <si>
    <t>TOTAL10929</t>
  </si>
  <si>
    <t>TOTAL10930</t>
  </si>
  <si>
    <t>TOTAL10931</t>
  </si>
  <si>
    <t>TOTAL10932</t>
  </si>
  <si>
    <t>TOTAL10933</t>
  </si>
  <si>
    <t>TOTAL10934</t>
  </si>
  <si>
    <t>TOTAL10935</t>
  </si>
  <si>
    <t>TOTAL10936</t>
  </si>
  <si>
    <t>TOTAL10937</t>
  </si>
  <si>
    <t>TOTAL10938</t>
  </si>
  <si>
    <t>TOTAL10939</t>
  </si>
  <si>
    <t>TOTAL10940</t>
  </si>
  <si>
    <t>TOTAL10941</t>
  </si>
  <si>
    <t>TOTAL10942</t>
  </si>
  <si>
    <t>TOTAL10943</t>
  </si>
  <si>
    <t>TOTAL10944</t>
  </si>
  <si>
    <t>TOTAL10945</t>
  </si>
  <si>
    <t>TOTAL10946</t>
  </si>
  <si>
    <t>TOTAL10947</t>
  </si>
  <si>
    <t>TOTAL10948</t>
  </si>
  <si>
    <t>TOTAL10949</t>
  </si>
  <si>
    <t>TOTAL10950</t>
  </si>
  <si>
    <t>TOTAL10951</t>
  </si>
  <si>
    <t>TOTAL10952</t>
  </si>
  <si>
    <t>TOTAL10953</t>
  </si>
  <si>
    <t>TOTAL10954</t>
  </si>
  <si>
    <t>TOTAL10955</t>
  </si>
  <si>
    <t>TOTAL10956</t>
  </si>
  <si>
    <t>TOTAL10957</t>
  </si>
  <si>
    <t>TOTAL10958</t>
  </si>
  <si>
    <t>TOTAL10959</t>
  </si>
  <si>
    <t>TOTAL10960</t>
  </si>
  <si>
    <t>TOTAL10961</t>
  </si>
  <si>
    <t>TOTAL10962</t>
  </si>
  <si>
    <t>TOTAL10963</t>
  </si>
  <si>
    <t>TOTAL10964</t>
  </si>
  <si>
    <t>TOTAL10965</t>
  </si>
  <si>
    <t>TOTAL10966</t>
  </si>
  <si>
    <t>TOTAL10967</t>
  </si>
  <si>
    <t>TOTAL10968</t>
  </si>
  <si>
    <t>TOTAL10969</t>
  </si>
  <si>
    <t>TOTAL10970</t>
  </si>
  <si>
    <t>TOTAL10971</t>
  </si>
  <si>
    <t>TOTAL10972</t>
  </si>
  <si>
    <t>TOTAL10973</t>
  </si>
  <si>
    <t>TOTAL10974</t>
  </si>
  <si>
    <t>TOTAL10975</t>
  </si>
  <si>
    <t>TOTAL10976</t>
  </si>
  <si>
    <t>TOTAL10977</t>
  </si>
  <si>
    <t>TOTAL10978</t>
  </si>
  <si>
    <t>TOTAL10979</t>
  </si>
  <si>
    <t>TOTAL10980</t>
  </si>
  <si>
    <t>TOTAL10981</t>
  </si>
  <si>
    <t>TOTAL10982</t>
  </si>
  <si>
    <t>TOTAL10983</t>
  </si>
  <si>
    <t>TOTAL10984</t>
  </si>
  <si>
    <t>TOTAL10985</t>
  </si>
  <si>
    <t>TOTAL10986</t>
  </si>
  <si>
    <t>TOTAL10987</t>
  </si>
  <si>
    <t>TOTAL10988</t>
  </si>
  <si>
    <t>TOTAL10989</t>
  </si>
  <si>
    <t>TOTAL10990</t>
  </si>
  <si>
    <t>TOTAL10991</t>
  </si>
  <si>
    <t>TOTAL10992</t>
  </si>
  <si>
    <t>TOTAL10993</t>
  </si>
  <si>
    <t>TOTAL10994</t>
  </si>
  <si>
    <t>TOTAL10995</t>
  </si>
  <si>
    <t>TOTAL10996</t>
  </si>
  <si>
    <t>TOTAL10997</t>
  </si>
  <si>
    <t>TOTAL10998</t>
  </si>
  <si>
    <t>TOTAL10999</t>
  </si>
  <si>
    <t>TOTAL11000</t>
  </si>
  <si>
    <t>TOTAL11001</t>
  </si>
  <si>
    <t>TOTAL11002</t>
  </si>
  <si>
    <t>TOTAL11003</t>
  </si>
  <si>
    <t>TOTAL11004</t>
  </si>
  <si>
    <t>TOTAL11005</t>
  </si>
  <si>
    <t>TOTAL11006</t>
  </si>
  <si>
    <t>TOTAL11007</t>
  </si>
  <si>
    <t>TOTAL11008</t>
  </si>
  <si>
    <t>TOTAL11009</t>
  </si>
  <si>
    <t>TOTAL11010</t>
  </si>
  <si>
    <t>TOTAL11011</t>
  </si>
  <si>
    <t>TOTAL11012</t>
  </si>
  <si>
    <t>TOTAL11013</t>
  </si>
  <si>
    <t>TOTAL11014</t>
  </si>
  <si>
    <t>TOTAL11015</t>
  </si>
  <si>
    <t>TOTAL11016</t>
  </si>
  <si>
    <t>TOTAL11017</t>
  </si>
  <si>
    <t>TOTAL11018</t>
  </si>
  <si>
    <t>TOTAL11019</t>
  </si>
  <si>
    <t>TOTAL11020</t>
  </si>
  <si>
    <t>TOTAL11021</t>
  </si>
  <si>
    <t>TOTAL11022</t>
  </si>
  <si>
    <t>TOTAL11023</t>
  </si>
  <si>
    <t>TOTAL11024</t>
  </si>
  <si>
    <t>TOTAL11025</t>
  </si>
  <si>
    <t>TOTAL11026</t>
  </si>
  <si>
    <t>TOTAL11027</t>
  </si>
  <si>
    <t>TOTAL11028</t>
  </si>
  <si>
    <t>TOTAL11029</t>
  </si>
  <si>
    <t>TOTAL11030</t>
  </si>
  <si>
    <t>TOTAL11031</t>
  </si>
  <si>
    <t>TOTAL11032</t>
  </si>
  <si>
    <t>TOTAL11033</t>
  </si>
  <si>
    <t>TOTAL11034</t>
  </si>
  <si>
    <t>TOTAL11035</t>
  </si>
  <si>
    <t>TOTAL11036</t>
  </si>
  <si>
    <t>TOTAL11037</t>
  </si>
  <si>
    <t>TOTAL11038</t>
  </si>
  <si>
    <t>TOTAL11039</t>
  </si>
  <si>
    <t>TOTAL11040</t>
  </si>
  <si>
    <t>TOTAL11041</t>
  </si>
  <si>
    <t>TOTAL11042</t>
  </si>
  <si>
    <t>TOTAL11043</t>
  </si>
  <si>
    <t>TOTAL11044</t>
  </si>
  <si>
    <t>TOTAL11045</t>
  </si>
  <si>
    <t>TOTAL11046</t>
  </si>
  <si>
    <t>TOTAL11047</t>
  </si>
  <si>
    <t>TOTAL11048</t>
  </si>
  <si>
    <t>TOTAL11049</t>
  </si>
  <si>
    <t>TOTAL11050</t>
  </si>
  <si>
    <t>TOTAL11051</t>
  </si>
  <si>
    <t>TOTAL11052</t>
  </si>
  <si>
    <t>TOTAL11053</t>
  </si>
  <si>
    <t>TOTAL11054</t>
  </si>
  <si>
    <t>TOTAL11055</t>
  </si>
  <si>
    <t>TOTAL11056</t>
  </si>
  <si>
    <t>TOTAL11057</t>
  </si>
  <si>
    <t>TOTAL11058</t>
  </si>
  <si>
    <t>TOTAL11059</t>
  </si>
  <si>
    <t>TOTAL11060</t>
  </si>
  <si>
    <t>TOTAL11061</t>
  </si>
  <si>
    <t>TOTAL11062</t>
  </si>
  <si>
    <t>TOTAL11063</t>
  </si>
  <si>
    <t>TOTAL11064</t>
  </si>
  <si>
    <t>TOTAL11065</t>
  </si>
  <si>
    <t>TOTAL11066</t>
  </si>
  <si>
    <t>TOTAL11067</t>
  </si>
  <si>
    <t>TOTAL11068</t>
  </si>
  <si>
    <t>TOTAL11069</t>
  </si>
  <si>
    <t>TOTAL11070</t>
  </si>
  <si>
    <t>TOTAL11071</t>
  </si>
  <si>
    <t>TOTAL11072</t>
  </si>
  <si>
    <t>TOTAL11073</t>
  </si>
  <si>
    <t>TOTAL11074</t>
  </si>
  <si>
    <t>TOTAL11075</t>
  </si>
  <si>
    <t>TOTAL11076</t>
  </si>
  <si>
    <t>TOTAL11077</t>
  </si>
  <si>
    <t>TOTAL11078</t>
  </si>
  <si>
    <t>TOTAL11079</t>
  </si>
  <si>
    <t>TOTAL11080</t>
  </si>
  <si>
    <t>TOTAL11081</t>
  </si>
  <si>
    <t>TOTAL11082</t>
  </si>
  <si>
    <t>TOTAL11083</t>
  </si>
  <si>
    <t>TOTAL11084</t>
  </si>
  <si>
    <t>TOTAL11085</t>
  </si>
  <si>
    <t>TOTAL11086</t>
  </si>
  <si>
    <t>TOTAL11087</t>
  </si>
  <si>
    <t>TOTAL11088</t>
  </si>
  <si>
    <t>TOTAL11089</t>
  </si>
  <si>
    <t>TOTAL11090</t>
  </si>
  <si>
    <t>TOTAL11091</t>
  </si>
  <si>
    <t>TOTAL11092</t>
  </si>
  <si>
    <t>TOTAL11093</t>
  </si>
  <si>
    <t>TOTAL11094</t>
  </si>
  <si>
    <t>TOTAL11095</t>
  </si>
  <si>
    <t>TOTAL11096</t>
  </si>
  <si>
    <t>TOTAL11097</t>
  </si>
  <si>
    <t>TOTAL11098</t>
  </si>
  <si>
    <t>TOTAL11099</t>
  </si>
  <si>
    <t>TOTAL11100</t>
  </si>
  <si>
    <t>TOTAL11101</t>
  </si>
  <si>
    <t>TOTAL11102</t>
  </si>
  <si>
    <t>TOTAL11103</t>
  </si>
  <si>
    <t>TOTAL11104</t>
  </si>
  <si>
    <t>TOTAL11105</t>
  </si>
  <si>
    <t>TOTAL11106</t>
  </si>
  <si>
    <t>TOTAL11107</t>
  </si>
  <si>
    <t>TOTAL11108</t>
  </si>
  <si>
    <t>TOTAL11109</t>
  </si>
  <si>
    <t>TOTAL11110</t>
  </si>
  <si>
    <t>TOTAL11111</t>
  </si>
  <si>
    <t>TOTAL11112</t>
  </si>
  <si>
    <t>TOTAL11113</t>
  </si>
  <si>
    <t>TOTAL11114</t>
  </si>
  <si>
    <t>TOTAL11115</t>
  </si>
  <si>
    <t>TOTAL11116</t>
  </si>
  <si>
    <t>TOTAL11117</t>
  </si>
  <si>
    <t>TOTAL11118</t>
  </si>
  <si>
    <t>TOTAL11119</t>
  </si>
  <si>
    <t>TOTAL11120</t>
  </si>
  <si>
    <t>TOTAL11121</t>
  </si>
  <si>
    <t>TOTAL11122</t>
  </si>
  <si>
    <t>TOTAL11123</t>
  </si>
  <si>
    <t>TOTAL11124</t>
  </si>
  <si>
    <t>TOTAL11125</t>
  </si>
  <si>
    <t>TOTAL11126</t>
  </si>
  <si>
    <t>TOTAL11127</t>
  </si>
  <si>
    <t>TOTAL11128</t>
  </si>
  <si>
    <t>TOTAL11129</t>
  </si>
  <si>
    <t>TOTAL11130</t>
  </si>
  <si>
    <t>TOTAL11131</t>
  </si>
  <si>
    <t>TOTAL11132</t>
  </si>
  <si>
    <t>TOTAL11133</t>
  </si>
  <si>
    <t>TOTAL11134</t>
  </si>
  <si>
    <t>TOTAL11135</t>
  </si>
  <si>
    <t>TOTAL11136</t>
  </si>
  <si>
    <t>TOTAL11137</t>
  </si>
  <si>
    <t>TOTAL11138</t>
  </si>
  <si>
    <t>TOTAL11139</t>
  </si>
  <si>
    <t>TOTAL11140</t>
  </si>
  <si>
    <t>TOTAL11141</t>
  </si>
  <si>
    <t>TOTAL11142</t>
  </si>
  <si>
    <t>TOTAL11143</t>
  </si>
  <si>
    <t>TOTAL11144</t>
  </si>
  <si>
    <t>TOTAL11145</t>
  </si>
  <si>
    <t>TOTAL11146</t>
  </si>
  <si>
    <t>TOTAL11147</t>
  </si>
  <si>
    <t>TOTAL11148</t>
  </si>
  <si>
    <t>TOTAL11149</t>
  </si>
  <si>
    <t>TOTAL11150</t>
  </si>
  <si>
    <t>TOTAL11151</t>
  </si>
  <si>
    <t>TOTAL11152</t>
  </si>
  <si>
    <t>TOTAL11153</t>
  </si>
  <si>
    <t>TOTAL11154</t>
  </si>
  <si>
    <t>TOTAL11155</t>
  </si>
  <si>
    <t>TOTAL11156</t>
  </si>
  <si>
    <t>TOTAL11157</t>
  </si>
  <si>
    <t>TOTAL11158</t>
  </si>
  <si>
    <t>TOTAL11159</t>
  </si>
  <si>
    <t>TOTAL11160</t>
  </si>
  <si>
    <t>TOTAL11161</t>
  </si>
  <si>
    <t>TOTAL11162</t>
  </si>
  <si>
    <t>TOTAL11163</t>
  </si>
  <si>
    <t>TOTAL11164</t>
  </si>
  <si>
    <t>TOTAL11165</t>
  </si>
  <si>
    <t>TOTAL11166</t>
  </si>
  <si>
    <t>TOTAL11167</t>
  </si>
  <si>
    <t>TOTAL11168</t>
  </si>
  <si>
    <t>TOTAL11169</t>
  </si>
  <si>
    <t>TOTAL11170</t>
  </si>
  <si>
    <t>TOTAL11171</t>
  </si>
  <si>
    <t>TOTAL11172</t>
  </si>
  <si>
    <t>TOTAL11173</t>
  </si>
  <si>
    <t>TOTAL11174</t>
  </si>
  <si>
    <t>TOTAL11175</t>
  </si>
  <si>
    <t>TOTAL11176</t>
  </si>
  <si>
    <t>TOTAL11177</t>
  </si>
  <si>
    <t>TOTAL11178</t>
  </si>
  <si>
    <t>TOTAL11179</t>
  </si>
  <si>
    <t>TOTAL11180</t>
  </si>
  <si>
    <t>TOTAL11181</t>
  </si>
  <si>
    <t>TOTAL11182</t>
  </si>
  <si>
    <t>TOTAL11183</t>
  </si>
  <si>
    <t>TOTAL11184</t>
  </si>
  <si>
    <t>TOTAL11185</t>
  </si>
  <si>
    <t>TOTAL11186</t>
  </si>
  <si>
    <t>TOTAL11187</t>
  </si>
  <si>
    <t>TOTAL11188</t>
  </si>
  <si>
    <t>TOTAL11189</t>
  </si>
  <si>
    <t>TOTAL11190</t>
  </si>
  <si>
    <t>TOTAL11191</t>
  </si>
  <si>
    <t>TOTAL11192</t>
  </si>
  <si>
    <t>TOTAL11193</t>
  </si>
  <si>
    <t>TOTAL11194</t>
  </si>
  <si>
    <t>TOTAL11195</t>
  </si>
  <si>
    <t>TOTAL11196</t>
  </si>
  <si>
    <t>TOTAL11197</t>
  </si>
  <si>
    <t>TOTAL11198</t>
  </si>
  <si>
    <t>TOTAL11199</t>
  </si>
  <si>
    <t>TOTAL11200</t>
  </si>
  <si>
    <t>TOTAL11201</t>
  </si>
  <si>
    <t>TOTAL11202</t>
  </si>
  <si>
    <t>TOTAL11203</t>
  </si>
  <si>
    <t>TOTAL11204</t>
  </si>
  <si>
    <t>TOTAL11205</t>
  </si>
  <si>
    <t>TOTAL11206</t>
  </si>
  <si>
    <t>TOTAL11207</t>
  </si>
  <si>
    <t>TOTAL11208</t>
  </si>
  <si>
    <t>TOTAL11209</t>
  </si>
  <si>
    <t>TOTAL11210</t>
  </si>
  <si>
    <t>TOTAL11211</t>
  </si>
  <si>
    <t>TOTAL11212</t>
  </si>
  <si>
    <t>TOTAL11213</t>
  </si>
  <si>
    <t>TOTAL11214</t>
  </si>
  <si>
    <t>TOTAL11215</t>
  </si>
  <si>
    <t>TOTAL11216</t>
  </si>
  <si>
    <t>TOTAL11217</t>
  </si>
  <si>
    <t>TOTAL11218</t>
  </si>
  <si>
    <t>TOTAL11219</t>
  </si>
  <si>
    <t>TOTAL11220</t>
  </si>
  <si>
    <t>TOTAL11221</t>
  </si>
  <si>
    <t>TOTAL11222</t>
  </si>
  <si>
    <t>TOTAL11223</t>
  </si>
  <si>
    <t>TOTAL11224</t>
  </si>
  <si>
    <t>TOTAL11225</t>
  </si>
  <si>
    <t>TOTAL11226</t>
  </si>
  <si>
    <t>TOTAL11227</t>
  </si>
  <si>
    <t>TOTAL11228</t>
  </si>
  <si>
    <t>TOTAL11229</t>
  </si>
  <si>
    <t>TOTAL11230</t>
  </si>
  <si>
    <t>TOTAL11231</t>
  </si>
  <si>
    <t>TOTAL11232</t>
  </si>
  <si>
    <t>TOTAL11233</t>
  </si>
  <si>
    <t>TOTAL11234</t>
  </si>
  <si>
    <t>TOTAL11235</t>
  </si>
  <si>
    <t>TOTAL11236</t>
  </si>
  <si>
    <t>TOTAL11237</t>
  </si>
  <si>
    <t>TOTAL11238</t>
  </si>
  <si>
    <t>TOTAL11239</t>
  </si>
  <si>
    <t>TOTAL11240</t>
  </si>
  <si>
    <t>TOTAL11241</t>
  </si>
  <si>
    <t>TOTAL11242</t>
  </si>
  <si>
    <t>TOTAL11243</t>
  </si>
  <si>
    <t>TOTAL11244</t>
  </si>
  <si>
    <t>TOTAL11245</t>
  </si>
  <si>
    <t>TOTAL11246</t>
  </si>
  <si>
    <t>TOTAL11247</t>
  </si>
  <si>
    <t>TOTAL11248</t>
  </si>
  <si>
    <t>TOTAL11249</t>
  </si>
  <si>
    <t>TOTAL11250</t>
  </si>
  <si>
    <t>TOTAL11251</t>
  </si>
  <si>
    <t>TOTAL11252</t>
  </si>
  <si>
    <t>TOTAL11253</t>
  </si>
  <si>
    <t>TOTAL11254</t>
  </si>
  <si>
    <t>TOTAL11255</t>
  </si>
  <si>
    <t>TOTAL11256</t>
  </si>
  <si>
    <t>TOTAL11257</t>
  </si>
  <si>
    <t>TOTAL11258</t>
  </si>
  <si>
    <t>TOTAL11259</t>
  </si>
  <si>
    <t>TOTAL11260</t>
  </si>
  <si>
    <t>TOTAL11261</t>
  </si>
  <si>
    <t>TOTAL11262</t>
  </si>
  <si>
    <t>TOTAL11263</t>
  </si>
  <si>
    <t>TOTAL11264</t>
  </si>
  <si>
    <t>TOTAL11265</t>
  </si>
  <si>
    <t>TOTAL11266</t>
  </si>
  <si>
    <t>TOTAL11267</t>
  </si>
  <si>
    <t>TOTAL11268</t>
  </si>
  <si>
    <t>TOTAL11269</t>
  </si>
  <si>
    <t>TOTAL11270</t>
  </si>
  <si>
    <t>TOTAL11271</t>
  </si>
  <si>
    <t>TOTAL11272</t>
  </si>
  <si>
    <t>TOTAL11273</t>
  </si>
  <si>
    <t>TOTAL11274</t>
  </si>
  <si>
    <t>TOTAL11275</t>
  </si>
  <si>
    <t>TOTAL11276</t>
  </si>
  <si>
    <t>TOTAL11277</t>
  </si>
  <si>
    <t>TOTAL11278</t>
  </si>
  <si>
    <t>TOTAL11279</t>
  </si>
  <si>
    <t>TOTAL11280</t>
  </si>
  <si>
    <t>TOTAL11281</t>
  </si>
  <si>
    <t>TOTAL11282</t>
  </si>
  <si>
    <t>TOTAL11283</t>
  </si>
  <si>
    <t>TOTAL11284</t>
  </si>
  <si>
    <t>TOTAL11285</t>
  </si>
  <si>
    <t>TOTAL11286</t>
  </si>
  <si>
    <t>TOTAL11287</t>
  </si>
  <si>
    <t>TOTAL11288</t>
  </si>
  <si>
    <t>TOTAL11289</t>
  </si>
  <si>
    <t>TOTAL11290</t>
  </si>
  <si>
    <t>TOTAL11291</t>
  </si>
  <si>
    <t>TOTAL11292</t>
  </si>
  <si>
    <t>TOTAL11293</t>
  </si>
  <si>
    <t>TOTAL11294</t>
  </si>
  <si>
    <t>TOTAL11295</t>
  </si>
  <si>
    <t>TOTAL11296</t>
  </si>
  <si>
    <t>TOTAL11297</t>
  </si>
  <si>
    <t>TOTAL11298</t>
  </si>
  <si>
    <t>TOTAL11299</t>
  </si>
  <si>
    <t>TOTAL11300</t>
  </si>
  <si>
    <t>TOTAL11301</t>
  </si>
  <si>
    <t>TOTAL11302</t>
  </si>
  <si>
    <t>TOTAL11303</t>
  </si>
  <si>
    <t>TOTAL11304</t>
  </si>
  <si>
    <t>TOTAL11305</t>
  </si>
  <si>
    <t>TOTAL11306</t>
  </si>
  <si>
    <t>TOTAL11307</t>
  </si>
  <si>
    <t>TOTAL11308</t>
  </si>
  <si>
    <t>TOTAL11309</t>
  </si>
  <si>
    <t>TOTAL11310</t>
  </si>
  <si>
    <t>TOTAL11311</t>
  </si>
  <si>
    <t>TOTAL11312</t>
  </si>
  <si>
    <t>TOTAL11313</t>
  </si>
  <si>
    <t>TOTAL11314</t>
  </si>
  <si>
    <t>TOTAL11315</t>
  </si>
  <si>
    <t>TOTAL11316</t>
  </si>
  <si>
    <t>TOTAL11317</t>
  </si>
  <si>
    <t>TOTAL11318</t>
  </si>
  <si>
    <t>TOTAL11319</t>
  </si>
  <si>
    <t>TOTAL11320</t>
  </si>
  <si>
    <t>TOTAL11321</t>
  </si>
  <si>
    <t>TOTAL11322</t>
  </si>
  <si>
    <t>TOTAL11323</t>
  </si>
  <si>
    <t>TOTAL11324</t>
  </si>
  <si>
    <t>TOTAL11325</t>
  </si>
  <si>
    <t>TOTAL11326</t>
  </si>
  <si>
    <t>TOTAL11327</t>
  </si>
  <si>
    <t>TOTAL11328</t>
  </si>
  <si>
    <t>TOTAL11329</t>
  </si>
  <si>
    <t>TOTAL11330</t>
  </si>
  <si>
    <t>TOTAL11331</t>
  </si>
  <si>
    <t>TOTAL11332</t>
  </si>
  <si>
    <t>TOTAL11333</t>
  </si>
  <si>
    <t>TOTAL11334</t>
  </si>
  <si>
    <t>TOTAL11335</t>
  </si>
  <si>
    <t>TOTAL11336</t>
  </si>
  <si>
    <t>TOTAL11337</t>
  </si>
  <si>
    <t>TOTAL11338</t>
  </si>
  <si>
    <t>TOTAL11339</t>
  </si>
  <si>
    <t>TOTAL11340</t>
  </si>
  <si>
    <t>TOTAL11341</t>
  </si>
  <si>
    <t>TOTAL11342</t>
  </si>
  <si>
    <t>TOTAL11343</t>
  </si>
  <si>
    <t>TOTAL11344</t>
  </si>
  <si>
    <t>TOTAL11345</t>
  </si>
  <si>
    <t>TOTAL11346</t>
  </si>
  <si>
    <t>TOTAL11347</t>
  </si>
  <si>
    <t>TOTAL11348</t>
  </si>
  <si>
    <t>TOTAL11349</t>
  </si>
  <si>
    <t>TOTAL11350</t>
  </si>
  <si>
    <t>TOTAL11351</t>
  </si>
  <si>
    <t>TOTAL11352</t>
  </si>
  <si>
    <t>TOTAL11353</t>
  </si>
  <si>
    <t>TOTAL11354</t>
  </si>
  <si>
    <t>TOTAL11355</t>
  </si>
  <si>
    <t>TOTAL11356</t>
  </si>
  <si>
    <t>TOTAL11357</t>
  </si>
  <si>
    <t>TOTAL11358</t>
  </si>
  <si>
    <t>TOTAL11359</t>
  </si>
  <si>
    <t>TOTAL11360</t>
  </si>
  <si>
    <t>TOTAL11361</t>
  </si>
  <si>
    <t>TOTAL11362</t>
  </si>
  <si>
    <t>TOTAL11363</t>
  </si>
  <si>
    <t>TOTAL11364</t>
  </si>
  <si>
    <t>TOTAL11365</t>
  </si>
  <si>
    <t>TOTAL11366</t>
  </si>
  <si>
    <t>TOTAL11367</t>
  </si>
  <si>
    <t>TOTAL11368</t>
  </si>
  <si>
    <t>TOTAL11369</t>
  </si>
  <si>
    <t>TOTAL11370</t>
  </si>
  <si>
    <t>TOTAL11371</t>
  </si>
  <si>
    <t>TOTAL11372</t>
  </si>
  <si>
    <t>TOTAL11373</t>
  </si>
  <si>
    <t>TOTAL11374</t>
  </si>
  <si>
    <t>TOTAL11375</t>
  </si>
  <si>
    <t>TOTAL11376</t>
  </si>
  <si>
    <t>TOTAL11377</t>
  </si>
  <si>
    <t>TOTAL11378</t>
  </si>
  <si>
    <t>TOTAL11379</t>
  </si>
  <si>
    <t>TOTAL11380</t>
  </si>
  <si>
    <t>TOTAL11381</t>
  </si>
  <si>
    <t>TOTAL11382</t>
  </si>
  <si>
    <t>TOTAL11383</t>
  </si>
  <si>
    <t>TOTAL11384</t>
  </si>
  <si>
    <t>TOTAL11385</t>
  </si>
  <si>
    <t>TOTAL11386</t>
  </si>
  <si>
    <t>TOTAL11387</t>
  </si>
  <si>
    <t>TOTAL11388</t>
  </si>
  <si>
    <t>TOTAL11389</t>
  </si>
  <si>
    <t>TOTAL11390</t>
  </si>
  <si>
    <t>TOTAL11391</t>
  </si>
  <si>
    <t>TOTAL11392</t>
  </si>
  <si>
    <t>TOTAL11393</t>
  </si>
  <si>
    <t>TOTAL11394</t>
  </si>
  <si>
    <t>TOTAL11395</t>
  </si>
  <si>
    <t>TOTAL11396</t>
  </si>
  <si>
    <t>TOTAL11397</t>
  </si>
  <si>
    <t>TOTAL11398</t>
  </si>
  <si>
    <t>TOTAL11399</t>
  </si>
  <si>
    <t>TOTAL11400</t>
  </si>
  <si>
    <t>TOTAL11401</t>
  </si>
  <si>
    <t>TOTAL11402</t>
  </si>
  <si>
    <t>TOTAL11403</t>
  </si>
  <si>
    <t>TOTAL11404</t>
  </si>
  <si>
    <t>TOTAL11405</t>
  </si>
  <si>
    <t>TOTAL11406</t>
  </si>
  <si>
    <t>TOTAL11407</t>
  </si>
  <si>
    <t>TOTAL11408</t>
  </si>
  <si>
    <t>TOTAL11409</t>
  </si>
  <si>
    <t>TOTAL11410</t>
  </si>
  <si>
    <t>TOTAL11411</t>
  </si>
  <si>
    <t>TOTAL11412</t>
  </si>
  <si>
    <t>TOTAL11413</t>
  </si>
  <si>
    <t>TOTAL11414</t>
  </si>
  <si>
    <t>TOTAL11415</t>
  </si>
  <si>
    <t>TOTAL11416</t>
  </si>
  <si>
    <t>TOTAL11417</t>
  </si>
  <si>
    <t>TOTAL11418</t>
  </si>
  <si>
    <t>TOTAL11419</t>
  </si>
  <si>
    <t>TOTAL11420</t>
  </si>
  <si>
    <t>TOTAL11421</t>
  </si>
  <si>
    <t>TOTAL11422</t>
  </si>
  <si>
    <t>TOTAL11423</t>
  </si>
  <si>
    <t>TOTAL11424</t>
  </si>
  <si>
    <t>TOTAL11425</t>
  </si>
  <si>
    <t>TOTAL11426</t>
  </si>
  <si>
    <t>TOTAL11427</t>
  </si>
  <si>
    <t>TOTAL11428</t>
  </si>
  <si>
    <t>TOTAL11429</t>
  </si>
  <si>
    <t>TOTAL11430</t>
  </si>
  <si>
    <t>TOTAL11431</t>
  </si>
  <si>
    <t>TOTAL11432</t>
  </si>
  <si>
    <t>TOTAL11433</t>
  </si>
  <si>
    <t>TOTAL11434</t>
  </si>
  <si>
    <t>TOTAL11435</t>
  </si>
  <si>
    <t>TOTAL11436</t>
  </si>
  <si>
    <t>TOTAL11437</t>
  </si>
  <si>
    <t>TOTAL11438</t>
  </si>
  <si>
    <t>TOTAL11439</t>
  </si>
  <si>
    <t>TOTAL11440</t>
  </si>
  <si>
    <t>TOTAL11441</t>
  </si>
  <si>
    <t>TOTAL11442</t>
  </si>
  <si>
    <t>TOTAL11443</t>
  </si>
  <si>
    <t>TOTAL11444</t>
  </si>
  <si>
    <t>TOTAL11445</t>
  </si>
  <si>
    <t>TOTAL11446</t>
  </si>
  <si>
    <t>TOTAL11447</t>
  </si>
  <si>
    <t>TOTAL11448</t>
  </si>
  <si>
    <t>TOTAL11449</t>
  </si>
  <si>
    <t>TOTAL11450</t>
  </si>
  <si>
    <t>TOTAL11451</t>
  </si>
  <si>
    <t>TOTAL11452</t>
  </si>
  <si>
    <t>TOTAL11453</t>
  </si>
  <si>
    <t>TOTAL11454</t>
  </si>
  <si>
    <t>TOTAL11455</t>
  </si>
  <si>
    <t>TOTAL11456</t>
  </si>
  <si>
    <t>TOTAL11457</t>
  </si>
  <si>
    <t>TOTAL11458</t>
  </si>
  <si>
    <t>TOTAL11459</t>
  </si>
  <si>
    <t>TOTAL11460</t>
  </si>
  <si>
    <t>TOTAL11461</t>
  </si>
  <si>
    <t>TOTAL11462</t>
  </si>
  <si>
    <t>TOTAL11463</t>
  </si>
  <si>
    <t>TOTAL11464</t>
  </si>
  <si>
    <t>TOTAL11465</t>
  </si>
  <si>
    <t>TOTAL11466</t>
  </si>
  <si>
    <t>TOTAL11467</t>
  </si>
  <si>
    <t>TOTAL11468</t>
  </si>
  <si>
    <t>TOTAL11469</t>
  </si>
  <si>
    <t>TOTAL11470</t>
  </si>
  <si>
    <t>TOTAL11471</t>
  </si>
  <si>
    <t>TOTAL11472</t>
  </si>
  <si>
    <t>TOTAL11473</t>
  </si>
  <si>
    <t>TOTAL11474</t>
  </si>
  <si>
    <t>TOTAL11475</t>
  </si>
  <si>
    <t>TOTAL11476</t>
  </si>
  <si>
    <t>TOTAL11477</t>
  </si>
  <si>
    <t>TOTAL11478</t>
  </si>
  <si>
    <t>TOTAL11479</t>
  </si>
  <si>
    <t>TOTAL11480</t>
  </si>
  <si>
    <t>TOTAL11481</t>
  </si>
  <si>
    <t>TOTAL11482</t>
  </si>
  <si>
    <t>TOTAL11483</t>
  </si>
  <si>
    <t>TOTAL11484</t>
  </si>
  <si>
    <t>TOTAL11485</t>
  </si>
  <si>
    <t>TOTAL11486</t>
  </si>
  <si>
    <t>TOTAL11487</t>
  </si>
  <si>
    <t>TOTAL11488</t>
  </si>
  <si>
    <t>TOTAL11489</t>
  </si>
  <si>
    <t>TOTAL11490</t>
  </si>
  <si>
    <t>TOTAL11491</t>
  </si>
  <si>
    <t>TOTAL11492</t>
  </si>
  <si>
    <t>TOTAL11493</t>
  </si>
  <si>
    <t>TOTAL11494</t>
  </si>
  <si>
    <t>TOTAL11495</t>
  </si>
  <si>
    <t>TOTAL11496</t>
  </si>
  <si>
    <t>TOTAL11497</t>
  </si>
  <si>
    <t>TOTAL11498</t>
  </si>
  <si>
    <t>TOTAL11499</t>
  </si>
  <si>
    <t>TOTAL11500</t>
  </si>
  <si>
    <t>TOTAL11501</t>
  </si>
  <si>
    <t>TOTAL11502</t>
  </si>
  <si>
    <t>TOTAL11503</t>
  </si>
  <si>
    <t>TOTAL11504</t>
  </si>
  <si>
    <t>TOTAL11505</t>
  </si>
  <si>
    <t>TOTAL11506</t>
  </si>
  <si>
    <t>TOTAL11507</t>
  </si>
  <si>
    <t>TOTAL11508</t>
  </si>
  <si>
    <t>TOTAL11509</t>
  </si>
  <si>
    <t>TOTAL11510</t>
  </si>
  <si>
    <t>TOTAL11511</t>
  </si>
  <si>
    <t>TOTAL11512</t>
  </si>
  <si>
    <t>TOTAL11513</t>
  </si>
  <si>
    <t>TOTAL11514</t>
  </si>
  <si>
    <t>TOTAL11515</t>
  </si>
  <si>
    <t>TOTAL11516</t>
  </si>
  <si>
    <t>TOTAL11517</t>
  </si>
  <si>
    <t>TOTAL11518</t>
  </si>
  <si>
    <t>TOTAL11519</t>
  </si>
  <si>
    <t>TOTAL11520</t>
  </si>
  <si>
    <t>TOTAL11521</t>
  </si>
  <si>
    <t>TOTAL11522</t>
  </si>
  <si>
    <t>TOTAL11523</t>
  </si>
  <si>
    <t>TOTAL11524</t>
  </si>
  <si>
    <t>TOTAL11525</t>
  </si>
  <si>
    <t>TOTAL11526</t>
  </si>
  <si>
    <t>TOTAL11527</t>
  </si>
  <si>
    <t>TOTAL11528</t>
  </si>
  <si>
    <t>TOTAL11529</t>
  </si>
  <si>
    <t>TOTAL11530</t>
  </si>
  <si>
    <t>TOTAL11531</t>
  </si>
  <si>
    <t>TOTAL11532</t>
  </si>
  <si>
    <t>TOTAL11533</t>
  </si>
  <si>
    <t>TOTAL11534</t>
  </si>
  <si>
    <t>TOTAL11535</t>
  </si>
  <si>
    <t>TOTAL11536</t>
  </si>
  <si>
    <t>TOTAL11537</t>
  </si>
  <si>
    <t>TOTAL11538</t>
  </si>
  <si>
    <t>TOTAL11539</t>
  </si>
  <si>
    <t>TOTAL11540</t>
  </si>
  <si>
    <t>TOTAL11541</t>
  </si>
  <si>
    <t>TOTAL11542</t>
  </si>
  <si>
    <t>TOTAL11543</t>
  </si>
  <si>
    <t>TOTAL11544</t>
  </si>
  <si>
    <t>TOTAL11545</t>
  </si>
  <si>
    <t>TOTAL11546</t>
  </si>
  <si>
    <t>TOTAL11547</t>
  </si>
  <si>
    <t>TOTAL11548</t>
  </si>
  <si>
    <t>TOTAL11549</t>
  </si>
  <si>
    <t>TOTAL11550</t>
  </si>
  <si>
    <t>TOTAL11551</t>
  </si>
  <si>
    <t>TOTAL11552</t>
  </si>
  <si>
    <t>TOTAL11553</t>
  </si>
  <si>
    <t>TOTAL11554</t>
  </si>
  <si>
    <t>TOTAL11555</t>
  </si>
  <si>
    <t>TOTAL11556</t>
  </si>
  <si>
    <t>TOTAL11557</t>
  </si>
  <si>
    <t>TOTAL11558</t>
  </si>
  <si>
    <t>TOTAL11559</t>
  </si>
  <si>
    <t>TOTAL11560</t>
  </si>
  <si>
    <t>TOTAL11561</t>
  </si>
  <si>
    <t>TOTAL11562</t>
  </si>
  <si>
    <t>TOTAL11563</t>
  </si>
  <si>
    <t>TOTAL11564</t>
  </si>
  <si>
    <t>TOTAL11565</t>
  </si>
  <si>
    <t>TOTAL11566</t>
  </si>
  <si>
    <t>TOTAL11567</t>
  </si>
  <si>
    <t>TOTAL11568</t>
  </si>
  <si>
    <t>TOTAL11569</t>
  </si>
  <si>
    <t>TOTAL11570</t>
  </si>
  <si>
    <t>TOTAL11571</t>
  </si>
  <si>
    <t>TOTAL11572</t>
  </si>
  <si>
    <t>TOTAL11573</t>
  </si>
  <si>
    <t>TOTAL11574</t>
  </si>
  <si>
    <t>TOTAL11575</t>
  </si>
  <si>
    <t>TOTAL11576</t>
  </si>
  <si>
    <t>TOTAL11577</t>
  </si>
  <si>
    <t>TOTAL11578</t>
  </si>
  <si>
    <t>TOTAL11579</t>
  </si>
  <si>
    <t>TOTAL11580</t>
  </si>
  <si>
    <t>TOTAL11581</t>
  </si>
  <si>
    <t>TOTAL11582</t>
  </si>
  <si>
    <t>TOTAL11583</t>
  </si>
  <si>
    <t>TOTAL11584</t>
  </si>
  <si>
    <t>TOTAL11585</t>
  </si>
  <si>
    <t>TOTAL11586</t>
  </si>
  <si>
    <t>TOTAL11587</t>
  </si>
  <si>
    <t>TOTAL11588</t>
  </si>
  <si>
    <t>TOTAL11589</t>
  </si>
  <si>
    <t>TOTAL11590</t>
  </si>
  <si>
    <t>TOTAL11591</t>
  </si>
  <si>
    <t>TOTAL11592</t>
  </si>
  <si>
    <t>TOTAL11593</t>
  </si>
  <si>
    <t>TOTAL11594</t>
  </si>
  <si>
    <t>TOTAL11595</t>
  </si>
  <si>
    <t>TOTAL11596</t>
  </si>
  <si>
    <t>TOTAL11597</t>
  </si>
  <si>
    <t>TOTAL11598</t>
  </si>
  <si>
    <t>TOTAL11599</t>
  </si>
  <si>
    <t>TOTAL11600</t>
  </si>
  <si>
    <t>TOTAL11601</t>
  </si>
  <si>
    <t>TOTAL11602</t>
  </si>
  <si>
    <t>TOTAL11603</t>
  </si>
  <si>
    <t>TOTAL11604</t>
  </si>
  <si>
    <t>TOTAL11605</t>
  </si>
  <si>
    <t>TOTAL11606</t>
  </si>
  <si>
    <t>TOTAL11607</t>
  </si>
  <si>
    <t>TOTAL11608</t>
  </si>
  <si>
    <t>TOTAL11609</t>
  </si>
  <si>
    <t>TOTAL11610</t>
  </si>
  <si>
    <t>TOTAL11611</t>
  </si>
  <si>
    <t>TOTAL11612</t>
  </si>
  <si>
    <t>TOTAL11613</t>
  </si>
  <si>
    <t>TOTAL11614</t>
  </si>
  <si>
    <t>TOTAL11615</t>
  </si>
  <si>
    <t>TOTAL11616</t>
  </si>
  <si>
    <t>TOTAL11617</t>
  </si>
  <si>
    <t>TOTAL11618</t>
  </si>
  <si>
    <t>TOTAL11619</t>
  </si>
  <si>
    <t>TOTAL11620</t>
  </si>
  <si>
    <t>TOTAL11621</t>
  </si>
  <si>
    <t>TOTAL11622</t>
  </si>
  <si>
    <t>TOTAL11623</t>
  </si>
  <si>
    <t>TOTAL11624</t>
  </si>
  <si>
    <t>TOTAL11625</t>
  </si>
  <si>
    <t>TOTAL11626</t>
  </si>
  <si>
    <t>TOTAL11627</t>
  </si>
  <si>
    <t>TOTAL11628</t>
  </si>
  <si>
    <t>TOTAL11629</t>
  </si>
  <si>
    <t>TOTAL11630</t>
  </si>
  <si>
    <t>TOTAL11631</t>
  </si>
  <si>
    <t>TOTAL11632</t>
  </si>
  <si>
    <t>TOTAL11633</t>
  </si>
  <si>
    <t>TOTAL11634</t>
  </si>
  <si>
    <t>TOTAL11635</t>
  </si>
  <si>
    <t>TOTAL11636</t>
  </si>
  <si>
    <t>TOTAL11637</t>
  </si>
  <si>
    <t>TOTAL11638</t>
  </si>
  <si>
    <t>TOTAL11639</t>
  </si>
  <si>
    <t>TOTAL11640</t>
  </si>
  <si>
    <t>TOTAL11641</t>
  </si>
  <si>
    <t>TOTAL11642</t>
  </si>
  <si>
    <t>TOTAL11643</t>
  </si>
  <si>
    <t>TOTAL11644</t>
  </si>
  <si>
    <t>TOTAL11645</t>
  </si>
  <si>
    <t>TOTAL11646</t>
  </si>
  <si>
    <t>TOTAL11647</t>
  </si>
  <si>
    <t>TOTAL11648</t>
  </si>
  <si>
    <t>TOTAL11649</t>
  </si>
  <si>
    <t>TOTAL11650</t>
  </si>
  <si>
    <t>TOTAL11651</t>
  </si>
  <si>
    <t>TOTAL11652</t>
  </si>
  <si>
    <t>TOTAL11653</t>
  </si>
  <si>
    <t>TOTAL11654</t>
  </si>
  <si>
    <t>TOTAL11655</t>
  </si>
  <si>
    <t>TOTAL11656</t>
  </si>
  <si>
    <t>TOTAL11657</t>
  </si>
  <si>
    <t>TOTAL11658</t>
  </si>
  <si>
    <t>TOTAL11659</t>
  </si>
  <si>
    <t>TOTAL11660</t>
  </si>
  <si>
    <t>TOTAL11661</t>
  </si>
  <si>
    <t>TOTAL11662</t>
  </si>
  <si>
    <t>TOTAL11663</t>
  </si>
  <si>
    <t>TOTAL11664</t>
  </si>
  <si>
    <t>TOTAL11665</t>
  </si>
  <si>
    <t>TOTAL11666</t>
  </si>
  <si>
    <t>TOTAL11667</t>
  </si>
  <si>
    <t>TOTAL11668</t>
  </si>
  <si>
    <t>TOTAL11669</t>
  </si>
  <si>
    <t>TOTAL11670</t>
  </si>
  <si>
    <t>TOTAL11671</t>
  </si>
  <si>
    <t>TOTAL11672</t>
  </si>
  <si>
    <t>TOTAL11673</t>
  </si>
  <si>
    <t>TOTAL11674</t>
  </si>
  <si>
    <t>TOTAL11675</t>
  </si>
  <si>
    <t>TOTAL11676</t>
  </si>
  <si>
    <t>TOTAL11677</t>
  </si>
  <si>
    <t>TOTAL11678</t>
  </si>
  <si>
    <t>TOTAL11679</t>
  </si>
  <si>
    <t>TOTAL11680</t>
  </si>
  <si>
    <t>TOTAL11681</t>
  </si>
  <si>
    <t>TOTAL11682</t>
  </si>
  <si>
    <t>TOTAL11683</t>
  </si>
  <si>
    <t>TOTAL11684</t>
  </si>
  <si>
    <t>TOTAL11685</t>
  </si>
  <si>
    <t>TOTAL11686</t>
  </si>
  <si>
    <t>TOTAL11687</t>
  </si>
  <si>
    <t>TOTAL11688</t>
  </si>
  <si>
    <t>TOTAL11689</t>
  </si>
  <si>
    <t>TOTAL11690</t>
  </si>
  <si>
    <t>TOTAL11691</t>
  </si>
  <si>
    <t>TOTAL11692</t>
  </si>
  <si>
    <t>TOTAL11693</t>
  </si>
  <si>
    <t>TOTAL11694</t>
  </si>
  <si>
    <t>TOTAL11695</t>
  </si>
  <si>
    <t>TOTAL11696</t>
  </si>
  <si>
    <t>TOTAL11697</t>
  </si>
  <si>
    <t>TOTAL11698</t>
  </si>
  <si>
    <t>TOTAL11699</t>
  </si>
  <si>
    <t>TOTAL11700</t>
  </si>
  <si>
    <t>TOTAL11701</t>
  </si>
  <si>
    <t>TOTAL11702</t>
  </si>
  <si>
    <t>TOTAL11703</t>
  </si>
  <si>
    <t>TOTAL11704</t>
  </si>
  <si>
    <t>TOTAL11705</t>
  </si>
  <si>
    <t>TOTAL11706</t>
  </si>
  <si>
    <t>TOTAL11707</t>
  </si>
  <si>
    <t>TOTAL11708</t>
  </si>
  <si>
    <t>TOTAL11709</t>
  </si>
  <si>
    <t>TOTAL11710</t>
  </si>
  <si>
    <t>TOTAL11711</t>
  </si>
  <si>
    <t>TOTAL11712</t>
  </si>
  <si>
    <t>TOTAL11713</t>
  </si>
  <si>
    <t>TOTAL11714</t>
  </si>
  <si>
    <t>TOTAL11715</t>
  </si>
  <si>
    <t>TOTAL11716</t>
  </si>
  <si>
    <t>TOTAL11717</t>
  </si>
  <si>
    <t>TOTAL11718</t>
  </si>
  <si>
    <t>TOTAL11719</t>
  </si>
  <si>
    <t>TOTAL11720</t>
  </si>
  <si>
    <t>TOTAL11721</t>
  </si>
  <si>
    <t>TOTAL11722</t>
  </si>
  <si>
    <t>TOTAL11723</t>
  </si>
  <si>
    <t>TOTAL11724</t>
  </si>
  <si>
    <t>TOTAL11725</t>
  </si>
  <si>
    <t>TOTAL11726</t>
  </si>
  <si>
    <t>TOTAL11727</t>
  </si>
  <si>
    <t>TOTAL11728</t>
  </si>
  <si>
    <t>TOTAL11729</t>
  </si>
  <si>
    <t>TOTAL11730</t>
  </si>
  <si>
    <t>TOTAL11731</t>
  </si>
  <si>
    <t>TOTAL11732</t>
  </si>
  <si>
    <t>TOTAL11733</t>
  </si>
  <si>
    <t>TOTAL11734</t>
  </si>
  <si>
    <t>TOTAL11735</t>
  </si>
  <si>
    <t>TOTAL11736</t>
  </si>
  <si>
    <t>TOTAL11737</t>
  </si>
  <si>
    <t>TOTAL11738</t>
  </si>
  <si>
    <t>TOTAL11739</t>
  </si>
  <si>
    <t>TOTAL11740</t>
  </si>
  <si>
    <t>TOTAL11741</t>
  </si>
  <si>
    <t>TOTAL11742</t>
  </si>
  <si>
    <t>TOTAL11743</t>
  </si>
  <si>
    <t>TOTAL11744</t>
  </si>
  <si>
    <t>TOTAL11745</t>
  </si>
  <si>
    <t>TOTAL11746</t>
  </si>
  <si>
    <t>TOTAL11747</t>
  </si>
  <si>
    <t>TOTAL11748</t>
  </si>
  <si>
    <t>TOTAL11749</t>
  </si>
  <si>
    <t>TOTAL11750</t>
  </si>
  <si>
    <t>TOTAL11751</t>
  </si>
  <si>
    <t>TOTAL11752</t>
  </si>
  <si>
    <t>TOTAL11753</t>
  </si>
  <si>
    <t>TOTAL11754</t>
  </si>
  <si>
    <t>TOTAL11755</t>
  </si>
  <si>
    <t>TOTAL11756</t>
  </si>
  <si>
    <t>TOTAL11757</t>
  </si>
  <si>
    <t>TOTAL11758</t>
  </si>
  <si>
    <t>TOTAL11759</t>
  </si>
  <si>
    <t>TOTAL11760</t>
  </si>
  <si>
    <t>TOTAL11761</t>
  </si>
  <si>
    <t>TOTAL11762</t>
  </si>
  <si>
    <t>TOTAL11763</t>
  </si>
  <si>
    <t>TOTAL11764</t>
  </si>
  <si>
    <t>TOTAL11765</t>
  </si>
  <si>
    <t>TOTAL11766</t>
  </si>
  <si>
    <t>TOTAL11767</t>
  </si>
  <si>
    <t>TOTAL11768</t>
  </si>
  <si>
    <t>TOTAL11769</t>
  </si>
  <si>
    <t>TOTAL11770</t>
  </si>
  <si>
    <t>TOTAL11771</t>
  </si>
  <si>
    <t>TOTAL11772</t>
  </si>
  <si>
    <t>TOTAL11773</t>
  </si>
  <si>
    <t>TOTAL11774</t>
  </si>
  <si>
    <t>TOTAL11775</t>
  </si>
  <si>
    <t>TOTAL11776</t>
  </si>
  <si>
    <t>TOTAL11777</t>
  </si>
  <si>
    <t>TOTAL11778</t>
  </si>
  <si>
    <t>TOTAL11779</t>
  </si>
  <si>
    <t>TOTAL11780</t>
  </si>
  <si>
    <t>TOTAL11781</t>
  </si>
  <si>
    <t>TOTAL11782</t>
  </si>
  <si>
    <t>TOTAL11783</t>
  </si>
  <si>
    <t>TOTAL11784</t>
  </si>
  <si>
    <t>TOTAL11785</t>
  </si>
  <si>
    <t>TOTAL11786</t>
  </si>
  <si>
    <t>TOTAL11787</t>
  </si>
  <si>
    <t>TOTAL11788</t>
  </si>
  <si>
    <t>TOTAL11789</t>
  </si>
  <si>
    <t>TOTAL11790</t>
  </si>
  <si>
    <t>TOTAL11791</t>
  </si>
  <si>
    <t>TOTAL11792</t>
  </si>
  <si>
    <t>TOTAL11793</t>
  </si>
  <si>
    <t>TOTAL11794</t>
  </si>
  <si>
    <t>TOTAL11795</t>
  </si>
  <si>
    <t>TOTAL11796</t>
  </si>
  <si>
    <t>TOTAL11797</t>
  </si>
  <si>
    <t>TOTAL11798</t>
  </si>
  <si>
    <t>TOTAL11799</t>
  </si>
  <si>
    <t>TOTAL11800</t>
  </si>
  <si>
    <t>TOTAL11801</t>
  </si>
  <si>
    <t>TOTAL11802</t>
  </si>
  <si>
    <t>TOTAL11803</t>
  </si>
  <si>
    <t>TOTAL11804</t>
  </si>
  <si>
    <t>TOTAL11805</t>
  </si>
  <si>
    <t>TOTAL11806</t>
  </si>
  <si>
    <t>TOTAL11807</t>
  </si>
  <si>
    <t>TOTAL11808</t>
  </si>
  <si>
    <t>TOTAL11809</t>
  </si>
  <si>
    <t>TOTAL11810</t>
  </si>
  <si>
    <t>TOTAL11811</t>
  </si>
  <si>
    <t>TOTAL11812</t>
  </si>
  <si>
    <t>TOTAL11813</t>
  </si>
  <si>
    <t>TOTAL11814</t>
  </si>
  <si>
    <t>TOTAL11815</t>
  </si>
  <si>
    <t>TOTAL11816</t>
  </si>
  <si>
    <t>TOTAL11817</t>
  </si>
  <si>
    <t>TOTAL11818</t>
  </si>
  <si>
    <t>TOTAL11819</t>
  </si>
  <si>
    <t>TOTAL11820</t>
  </si>
  <si>
    <t>TOTAL11821</t>
  </si>
  <si>
    <t>TOTAL11822</t>
  </si>
  <si>
    <t>TOTAL11823</t>
  </si>
  <si>
    <t>TOTAL11824</t>
  </si>
  <si>
    <t>TOTAL11825</t>
  </si>
  <si>
    <t>TOTAL11826</t>
  </si>
  <si>
    <t>TOTAL11827</t>
  </si>
  <si>
    <t>TOTAL11828</t>
  </si>
  <si>
    <t>TOTAL11829</t>
  </si>
  <si>
    <t>TOTAL11830</t>
  </si>
  <si>
    <t>TOTAL11831</t>
  </si>
  <si>
    <t>TOTAL11832</t>
  </si>
  <si>
    <t>TOTAL11833</t>
  </si>
  <si>
    <t>TOTAL11834</t>
  </si>
  <si>
    <t>TOTAL11835</t>
  </si>
  <si>
    <t>TOTAL11836</t>
  </si>
  <si>
    <t>TOTAL11837</t>
  </si>
  <si>
    <t>TOTAL11838</t>
  </si>
  <si>
    <t>TOTAL11839</t>
  </si>
  <si>
    <t>TOTAL11840</t>
  </si>
  <si>
    <t>TOTAL11841</t>
  </si>
  <si>
    <t>TOTAL11842</t>
  </si>
  <si>
    <t>TOTAL11843</t>
  </si>
  <si>
    <t>TOTAL11844</t>
  </si>
  <si>
    <t>TOTAL11845</t>
  </si>
  <si>
    <t>TOTAL11846</t>
  </si>
  <si>
    <t>TOTAL11847</t>
  </si>
  <si>
    <t>TOTAL11848</t>
  </si>
  <si>
    <t>TOTAL11849</t>
  </si>
  <si>
    <t>TOTAL11850</t>
  </si>
  <si>
    <t>TOTAL11851</t>
  </si>
  <si>
    <t>TOTAL11852</t>
  </si>
  <si>
    <t>TOTAL11853</t>
  </si>
  <si>
    <t>TOTAL11854</t>
  </si>
  <si>
    <t>TOTAL11855</t>
  </si>
  <si>
    <t>TOTAL11856</t>
  </si>
  <si>
    <t>TOTAL11857</t>
  </si>
  <si>
    <t>TOTAL11858</t>
  </si>
  <si>
    <t>TOTAL11859</t>
  </si>
  <si>
    <t>TOTAL11860</t>
  </si>
  <si>
    <t>TOTAL11861</t>
  </si>
  <si>
    <t>TOTAL11862</t>
  </si>
  <si>
    <t>TOTAL11863</t>
  </si>
  <si>
    <t>TOTAL11864</t>
  </si>
  <si>
    <t>TOTAL11865</t>
  </si>
  <si>
    <t>TOTAL11866</t>
  </si>
  <si>
    <t>TOTAL11867</t>
  </si>
  <si>
    <t>TOTAL11868</t>
  </si>
  <si>
    <t>TOTAL11869</t>
  </si>
  <si>
    <t>TOTAL11870</t>
  </si>
  <si>
    <t>TOTAL11871</t>
  </si>
  <si>
    <t>TOTAL11872</t>
  </si>
  <si>
    <t>TOTAL11873</t>
  </si>
  <si>
    <t>TOTAL11874</t>
  </si>
  <si>
    <t>TOTAL11875</t>
  </si>
  <si>
    <t>TOTAL11876</t>
  </si>
  <si>
    <t>TOTAL11877</t>
  </si>
  <si>
    <t>TOTAL11878</t>
  </si>
  <si>
    <t>TOTAL11879</t>
  </si>
  <si>
    <t>TOTAL11880</t>
  </si>
  <si>
    <t>TOTAL11881</t>
  </si>
  <si>
    <t>TOTAL11882</t>
  </si>
  <si>
    <t>TOTAL11883</t>
  </si>
  <si>
    <t>TOTAL11884</t>
  </si>
  <si>
    <t>TOTAL11885</t>
  </si>
  <si>
    <t>TOTAL11886</t>
  </si>
  <si>
    <t>TOTAL11887</t>
  </si>
  <si>
    <t>TOTAL11888</t>
  </si>
  <si>
    <t>TOTAL11889</t>
  </si>
  <si>
    <t>TOTAL11890</t>
  </si>
  <si>
    <t>TOTAL11891</t>
  </si>
  <si>
    <t>TOTAL11892</t>
  </si>
  <si>
    <t>TOTAL11893</t>
  </si>
  <si>
    <t>TOTAL11894</t>
  </si>
  <si>
    <t>TOTAL11895</t>
  </si>
  <si>
    <t>TOTAL11896</t>
  </si>
  <si>
    <t>TOTAL11897</t>
  </si>
  <si>
    <t>TOTAL11898</t>
  </si>
  <si>
    <t>TOTAL11899</t>
  </si>
  <si>
    <t>TOTAL11900</t>
  </si>
  <si>
    <t>TOTAL11901</t>
  </si>
  <si>
    <t>TOTAL11902</t>
  </si>
  <si>
    <t>TOTAL11903</t>
  </si>
  <si>
    <t>TOTAL11904</t>
  </si>
  <si>
    <t>TOTAL11905</t>
  </si>
  <si>
    <t>TOTAL11906</t>
  </si>
  <si>
    <t>TOTAL11907</t>
  </si>
  <si>
    <t>TOTAL11908</t>
  </si>
  <si>
    <t>TOTAL11909</t>
  </si>
  <si>
    <t>TOTAL11910</t>
  </si>
  <si>
    <t>TOTAL11911</t>
  </si>
  <si>
    <t>TOTAL11912</t>
  </si>
  <si>
    <t>TOTAL11913</t>
  </si>
  <si>
    <t>TOTAL11914</t>
  </si>
  <si>
    <t>TOTAL11915</t>
  </si>
  <si>
    <t>TOTAL11916</t>
  </si>
  <si>
    <t>TOTAL11917</t>
  </si>
  <si>
    <t>TOTAL11918</t>
  </si>
  <si>
    <t>TOTAL11919</t>
  </si>
  <si>
    <t>TOTAL11920</t>
  </si>
  <si>
    <t>TOTAL11921</t>
  </si>
  <si>
    <t>TOTAL11922</t>
  </si>
  <si>
    <t>TOTAL11923</t>
  </si>
  <si>
    <t>TOTAL11924</t>
  </si>
  <si>
    <t>TOTAL11925</t>
  </si>
  <si>
    <t>TOTAL11926</t>
  </si>
  <si>
    <t>TOTAL11927</t>
  </si>
  <si>
    <t>TOTAL11928</t>
  </si>
  <si>
    <t>TOTAL11929</t>
  </si>
  <si>
    <t>TOTAL11930</t>
  </si>
  <si>
    <t>TOTAL11931</t>
  </si>
  <si>
    <t>TOTAL11932</t>
  </si>
  <si>
    <t>TOTAL11933</t>
  </si>
  <si>
    <t>TOTAL11934</t>
  </si>
  <si>
    <t>TOTAL11935</t>
  </si>
  <si>
    <t>TOTAL11936</t>
  </si>
  <si>
    <t>TOTAL11937</t>
  </si>
  <si>
    <t>TOTAL11938</t>
  </si>
  <si>
    <t>TOTAL11939</t>
  </si>
  <si>
    <t>TOTAL11940</t>
  </si>
  <si>
    <t>TOTAL11941</t>
  </si>
  <si>
    <t>TOTAL11942</t>
  </si>
  <si>
    <t>TOTAL11943</t>
  </si>
  <si>
    <t>TOTAL11944</t>
  </si>
  <si>
    <t>TOTAL11945</t>
  </si>
  <si>
    <t>TOTAL11946</t>
  </si>
  <si>
    <t>TOTAL11947</t>
  </si>
  <si>
    <t>TOTAL11948</t>
  </si>
  <si>
    <t>TOTAL11949</t>
  </si>
  <si>
    <t>TOTAL11950</t>
  </si>
  <si>
    <t>TOTAL11951</t>
  </si>
  <si>
    <t>TOTAL11952</t>
  </si>
  <si>
    <t>TOTAL11953</t>
  </si>
  <si>
    <t>TOTAL11954</t>
  </si>
  <si>
    <t>TOTAL11955</t>
  </si>
  <si>
    <t>TOTAL11956</t>
  </si>
  <si>
    <t>TOTAL11957</t>
  </si>
  <si>
    <t>TOTAL11958</t>
  </si>
  <si>
    <t>TOTAL11959</t>
  </si>
  <si>
    <t>TOTAL11960</t>
  </si>
  <si>
    <t>TOTAL11961</t>
  </si>
  <si>
    <t>TOTAL11962</t>
  </si>
  <si>
    <t>TOTAL11963</t>
  </si>
  <si>
    <t>TOTAL11964</t>
  </si>
  <si>
    <t>TOTAL11965</t>
  </si>
  <si>
    <t>TOTAL11966</t>
  </si>
  <si>
    <t>TOTAL11967</t>
  </si>
  <si>
    <t>TOTAL11968</t>
  </si>
  <si>
    <t>TOTAL11969</t>
  </si>
  <si>
    <t>TOTAL11970</t>
  </si>
  <si>
    <t>TOTAL11971</t>
  </si>
  <si>
    <t>TOTAL11972</t>
  </si>
  <si>
    <t>TOTAL11973</t>
  </si>
  <si>
    <t>TOTAL11974</t>
  </si>
  <si>
    <t>TOTAL11975</t>
  </si>
  <si>
    <t>TOTAL11976</t>
  </si>
  <si>
    <t>TOTAL11977</t>
  </si>
  <si>
    <t>TOTAL11978</t>
  </si>
  <si>
    <t>TOTAL11979</t>
  </si>
  <si>
    <t>TOTAL11980</t>
  </si>
  <si>
    <t>TOTAL11981</t>
  </si>
  <si>
    <t>TOTAL11982</t>
  </si>
  <si>
    <t>TOTAL11983</t>
  </si>
  <si>
    <t>TOTAL11984</t>
  </si>
  <si>
    <t>TOTAL11985</t>
  </si>
  <si>
    <t>TOTAL11986</t>
  </si>
  <si>
    <t>TOTAL11987</t>
  </si>
  <si>
    <t>TOTAL11988</t>
  </si>
  <si>
    <t>TOTAL11989</t>
  </si>
  <si>
    <t>TOTAL11990</t>
  </si>
  <si>
    <t>TOTAL11991</t>
  </si>
  <si>
    <t>TOTAL11992</t>
  </si>
  <si>
    <t>TOTAL11993</t>
  </si>
  <si>
    <t>TOTAL11994</t>
  </si>
  <si>
    <t>TOTAL11995</t>
  </si>
  <si>
    <t>TOTAL11996</t>
  </si>
  <si>
    <t>TOTAL11997</t>
  </si>
  <si>
    <t>TOTAL11998</t>
  </si>
  <si>
    <t>TOTAL11999</t>
  </si>
  <si>
    <t>TOTAL12000</t>
  </si>
  <si>
    <t>TOTAL12001</t>
  </si>
  <si>
    <t>TOTAL12002</t>
  </si>
  <si>
    <t>TOTAL12003</t>
  </si>
  <si>
    <t>TOTAL12004</t>
  </si>
  <si>
    <t>TOTAL12005</t>
  </si>
  <si>
    <t>TOTAL12006</t>
  </si>
  <si>
    <t>TOTAL12007</t>
  </si>
  <si>
    <t>TOTAL12008</t>
  </si>
  <si>
    <t>TOTAL12009</t>
  </si>
  <si>
    <t>TOTAL12010</t>
  </si>
  <si>
    <t>TOTAL12011</t>
  </si>
  <si>
    <t>TOTAL12012</t>
  </si>
  <si>
    <t>TOTAL12013</t>
  </si>
  <si>
    <t>TOTAL12014</t>
  </si>
  <si>
    <t>TOTAL12015</t>
  </si>
  <si>
    <t>TOTAL12016</t>
  </si>
  <si>
    <t>TOTAL12017</t>
  </si>
  <si>
    <t>TOTAL12018</t>
  </si>
  <si>
    <t>TOTAL12019</t>
  </si>
  <si>
    <t>TOTAL12020</t>
  </si>
  <si>
    <t>TOTAL12021</t>
  </si>
  <si>
    <t>TOTAL12022</t>
  </si>
  <si>
    <t>TOTAL12023</t>
  </si>
  <si>
    <t>TOTAL12024</t>
  </si>
  <si>
    <t>TOTAL12025</t>
  </si>
  <si>
    <t>TOTAL12026</t>
  </si>
  <si>
    <t>TOTAL12027</t>
  </si>
  <si>
    <t>TOTAL12028</t>
  </si>
  <si>
    <t>TOTAL12029</t>
  </si>
  <si>
    <t>TOTAL12030</t>
  </si>
  <si>
    <t>TOTAL12031</t>
  </si>
  <si>
    <t>TOTAL12032</t>
  </si>
  <si>
    <t>TOTAL12033</t>
  </si>
  <si>
    <t>TOTAL12034</t>
  </si>
  <si>
    <t>TOTAL12035</t>
  </si>
  <si>
    <t>TOTAL12036</t>
  </si>
  <si>
    <t>TOTAL12037</t>
  </si>
  <si>
    <t>TOTAL12038</t>
  </si>
  <si>
    <t>TOTAL12039</t>
  </si>
  <si>
    <t>TOTAL12040</t>
  </si>
  <si>
    <t>TOTAL12041</t>
  </si>
  <si>
    <t>TOTAL12042</t>
  </si>
  <si>
    <t>TOTAL12043</t>
  </si>
  <si>
    <t>TOTAL12044</t>
  </si>
  <si>
    <t>TOTAL12045</t>
  </si>
  <si>
    <t>TOTAL12046</t>
  </si>
  <si>
    <t>TOTAL12047</t>
  </si>
  <si>
    <t>TOTAL12048</t>
  </si>
  <si>
    <t>TOTAL12049</t>
  </si>
  <si>
    <t>TOTAL12050</t>
  </si>
  <si>
    <t>TOTAL12051</t>
  </si>
  <si>
    <t>TOTAL12052</t>
  </si>
  <si>
    <t>TOTAL12053</t>
  </si>
  <si>
    <t>TOTAL12054</t>
  </si>
  <si>
    <t>TOTAL12055</t>
  </si>
  <si>
    <t>TOTAL12056</t>
  </si>
  <si>
    <t>TOTAL12057</t>
  </si>
  <si>
    <t>TOTAL12058</t>
  </si>
  <si>
    <t>TOTAL12059</t>
  </si>
  <si>
    <t>TOTAL12060</t>
  </si>
  <si>
    <t>TOTAL12061</t>
  </si>
  <si>
    <t>TOTAL12062</t>
  </si>
  <si>
    <t>TOTAL12063</t>
  </si>
  <si>
    <t>TOTAL12064</t>
  </si>
  <si>
    <t>TOTAL12065</t>
  </si>
  <si>
    <t>TOTAL12066</t>
  </si>
  <si>
    <t>TOTAL12067</t>
  </si>
  <si>
    <t>TOTAL12068</t>
  </si>
  <si>
    <t>TOTAL12069</t>
  </si>
  <si>
    <t>TOTAL12070</t>
  </si>
  <si>
    <t>TOTAL12071</t>
  </si>
  <si>
    <t>TOTAL12072</t>
  </si>
  <si>
    <t>TOTAL12073</t>
  </si>
  <si>
    <t>TOTAL12074</t>
  </si>
  <si>
    <t>TOTAL12075</t>
  </si>
  <si>
    <t>TOTAL12076</t>
  </si>
  <si>
    <t>TOTAL12077</t>
  </si>
  <si>
    <t>TOTAL12078</t>
  </si>
  <si>
    <t>TOTAL12079</t>
  </si>
  <si>
    <t>TOTAL12080</t>
  </si>
  <si>
    <t>TOTAL12081</t>
  </si>
  <si>
    <t>TOTAL12082</t>
  </si>
  <si>
    <t>TOTAL12083</t>
  </si>
  <si>
    <t>TOTAL12084</t>
  </si>
  <si>
    <t>TOTAL12085</t>
  </si>
  <si>
    <t>TOTAL12086</t>
  </si>
  <si>
    <t>TOTAL12087</t>
  </si>
  <si>
    <t>TOTAL12088</t>
  </si>
  <si>
    <t>TOTAL12089</t>
  </si>
  <si>
    <t>TOTAL12090</t>
  </si>
  <si>
    <t>TOTAL12091</t>
  </si>
  <si>
    <t>TOTAL12092</t>
  </si>
  <si>
    <t>TOTAL12093</t>
  </si>
  <si>
    <t>TOTAL12094</t>
  </si>
  <si>
    <t>TOTAL12095</t>
  </si>
  <si>
    <t>TOTAL12096</t>
  </si>
  <si>
    <t>TOTAL12097</t>
  </si>
  <si>
    <t>TOTAL12098</t>
  </si>
  <si>
    <t>TOTAL12099</t>
  </si>
  <si>
    <t>TOTAL12100</t>
  </si>
  <si>
    <t>TOTAL12101</t>
  </si>
  <si>
    <t>TOTAL12102</t>
  </si>
  <si>
    <t>TOTAL12103</t>
  </si>
  <si>
    <t>TOTAL12104</t>
  </si>
  <si>
    <t>TOTAL12105</t>
  </si>
  <si>
    <t>TOTAL12106</t>
  </si>
  <si>
    <t>TOTAL12107</t>
  </si>
  <si>
    <t>TOTAL12108</t>
  </si>
  <si>
    <t>TOTAL12109</t>
  </si>
  <si>
    <t>TOTAL12110</t>
  </si>
  <si>
    <t>TOTAL12111</t>
  </si>
  <si>
    <t>TOTAL12112</t>
  </si>
  <si>
    <t>TOTAL12113</t>
  </si>
  <si>
    <t>TOTAL12114</t>
  </si>
  <si>
    <t>TOTAL12115</t>
  </si>
  <si>
    <t>TOTAL12116</t>
  </si>
  <si>
    <t>TOTAL12117</t>
  </si>
  <si>
    <t>TOTAL12118</t>
  </si>
  <si>
    <t>TOTAL12119</t>
  </si>
  <si>
    <t>TOTAL12120</t>
  </si>
  <si>
    <t>TOTAL12121</t>
  </si>
  <si>
    <t>TOTAL12122</t>
  </si>
  <si>
    <t>TOTAL12123</t>
  </si>
  <si>
    <t>TOTAL12124</t>
  </si>
  <si>
    <t>TOTAL12125</t>
  </si>
  <si>
    <t>TOTAL12126</t>
  </si>
  <si>
    <t>TOTAL12127</t>
  </si>
  <si>
    <t>TOTAL12128</t>
  </si>
  <si>
    <t>TOTAL12129</t>
  </si>
  <si>
    <t>TOTAL12130</t>
  </si>
  <si>
    <t>TOTAL12131</t>
  </si>
  <si>
    <t>TOTAL12132</t>
  </si>
  <si>
    <t>TOTAL12133</t>
  </si>
  <si>
    <t>TOTAL12134</t>
  </si>
  <si>
    <t>TOTAL12135</t>
  </si>
  <si>
    <t>TOTAL12136</t>
  </si>
  <si>
    <t>TOTAL12137</t>
  </si>
  <si>
    <t>TOTAL12138</t>
  </si>
  <si>
    <t>TOTAL12139</t>
  </si>
  <si>
    <t>TOTAL12140</t>
  </si>
  <si>
    <t>TOTAL12141</t>
  </si>
  <si>
    <t>TOTAL12142</t>
  </si>
  <si>
    <t>TOTAL12143</t>
  </si>
  <si>
    <t>TOTAL12144</t>
  </si>
  <si>
    <t>TOTAL12145</t>
  </si>
  <si>
    <t>TOTAL12146</t>
  </si>
  <si>
    <t>TOTAL12147</t>
  </si>
  <si>
    <t>TOTAL12148</t>
  </si>
  <si>
    <t>TOTAL12149</t>
  </si>
  <si>
    <t>TOTAL12150</t>
  </si>
  <si>
    <t>TOTAL12151</t>
  </si>
  <si>
    <t>TOTAL12152</t>
  </si>
  <si>
    <t>TOTAL12153</t>
  </si>
  <si>
    <t>TOTAL12154</t>
  </si>
  <si>
    <t>TOTAL12155</t>
  </si>
  <si>
    <t>TOTAL12156</t>
  </si>
  <si>
    <t>TOTAL12157</t>
  </si>
  <si>
    <t>TOTAL12158</t>
  </si>
  <si>
    <t>TOTAL12159</t>
  </si>
  <si>
    <t>TOTAL12160</t>
  </si>
  <si>
    <t>TOTAL12161</t>
  </si>
  <si>
    <t>TOTAL12162</t>
  </si>
  <si>
    <t>TOTAL12163</t>
  </si>
  <si>
    <t>TOTAL12164</t>
  </si>
  <si>
    <t>TOTAL12165</t>
  </si>
  <si>
    <t>TOTAL12166</t>
  </si>
  <si>
    <t>TOTAL12167</t>
  </si>
  <si>
    <t>TOTAL12168</t>
  </si>
  <si>
    <t>TOTAL12169</t>
  </si>
  <si>
    <t>TOTAL12170</t>
  </si>
  <si>
    <t>TOTAL12171</t>
  </si>
  <si>
    <t>TOTAL12172</t>
  </si>
  <si>
    <t>TOTAL12173</t>
  </si>
  <si>
    <t>TOTAL12174</t>
  </si>
  <si>
    <t>TOTAL12175</t>
  </si>
  <si>
    <t>TOTAL12176</t>
  </si>
  <si>
    <t>TOTAL12177</t>
  </si>
  <si>
    <t>TOTAL12178</t>
  </si>
  <si>
    <t>TOTAL12179</t>
  </si>
  <si>
    <t>TOTAL12180</t>
  </si>
  <si>
    <t>TOTAL12181</t>
  </si>
  <si>
    <t>TOTAL12182</t>
  </si>
  <si>
    <t>TOTAL12183</t>
  </si>
  <si>
    <t>TOTAL12184</t>
  </si>
  <si>
    <t>TOTAL12185</t>
  </si>
  <si>
    <t>TOTAL12186</t>
  </si>
  <si>
    <t>TOTAL12187</t>
  </si>
  <si>
    <t>TOTAL12188</t>
  </si>
  <si>
    <t>TOTAL12189</t>
  </si>
  <si>
    <t>TOTAL12190</t>
  </si>
  <si>
    <t>TOTAL12191</t>
  </si>
  <si>
    <t>TOTAL12192</t>
  </si>
  <si>
    <t>TOTAL12193</t>
  </si>
  <si>
    <t>TOTAL12194</t>
  </si>
  <si>
    <t>TOTAL12195</t>
  </si>
  <si>
    <t>TOTAL12196</t>
  </si>
  <si>
    <t>TOTAL12197</t>
  </si>
  <si>
    <t>TOTAL12198</t>
  </si>
  <si>
    <t>TOTAL12199</t>
  </si>
  <si>
    <t>TOTAL12200</t>
  </si>
  <si>
    <t>TOTAL12201</t>
  </si>
  <si>
    <t>TOTAL12202</t>
  </si>
  <si>
    <t>TOTAL12203</t>
  </si>
  <si>
    <t>TOTAL12204</t>
  </si>
  <si>
    <t>TOTAL12205</t>
  </si>
  <si>
    <t>TOTAL12206</t>
  </si>
  <si>
    <t>TOTAL12207</t>
  </si>
  <si>
    <t>TOTAL12208</t>
  </si>
  <si>
    <t>TOTAL12209</t>
  </si>
  <si>
    <t>TOTAL12210</t>
  </si>
  <si>
    <t>TOTAL12211</t>
  </si>
  <si>
    <t>TOTAL12212</t>
  </si>
  <si>
    <t>TOTAL12213</t>
  </si>
  <si>
    <t>TOTAL12214</t>
  </si>
  <si>
    <t>TOTAL12215</t>
  </si>
  <si>
    <t>TOTAL12216</t>
  </si>
  <si>
    <t>TOTAL12217</t>
  </si>
  <si>
    <t>TOTAL12218</t>
  </si>
  <si>
    <t>TOTAL12219</t>
  </si>
  <si>
    <t>TOTAL12220</t>
  </si>
  <si>
    <t>TOTAL12221</t>
  </si>
  <si>
    <t>TOTAL12222</t>
  </si>
  <si>
    <t>TOTAL12223</t>
  </si>
  <si>
    <t>TOTAL12224</t>
  </si>
  <si>
    <t>TOTAL12225</t>
  </si>
  <si>
    <t>TOTAL12226</t>
  </si>
  <si>
    <t>TOTAL12227</t>
  </si>
  <si>
    <t>TOTAL12228</t>
  </si>
  <si>
    <t>TOTAL12229</t>
  </si>
  <si>
    <t>TOTAL12230</t>
  </si>
  <si>
    <t>TOTAL12231</t>
  </si>
  <si>
    <t>TOTAL12232</t>
  </si>
  <si>
    <t>TOTAL12233</t>
  </si>
  <si>
    <t>TOTAL12234</t>
  </si>
  <si>
    <t>TOTAL12235</t>
  </si>
  <si>
    <t>TOTAL12236</t>
  </si>
  <si>
    <t>TOTAL12237</t>
  </si>
  <si>
    <t>TOTAL12238</t>
  </si>
  <si>
    <t>TOTAL12239</t>
  </si>
  <si>
    <t>TOTAL12240</t>
  </si>
  <si>
    <t>TOTAL12241</t>
  </si>
  <si>
    <t>TOTAL12242</t>
  </si>
  <si>
    <t>TOTAL12243</t>
  </si>
  <si>
    <t>TOTAL12244</t>
  </si>
  <si>
    <t>TOTAL12245</t>
  </si>
  <si>
    <t>TOTAL12246</t>
  </si>
  <si>
    <t>TOTAL12247</t>
  </si>
  <si>
    <t>TOTAL12248</t>
  </si>
  <si>
    <t>TOTAL12249</t>
  </si>
  <si>
    <t>TOTAL12250</t>
  </si>
  <si>
    <t>TOTAL12251</t>
  </si>
  <si>
    <t>TOTAL12252</t>
  </si>
  <si>
    <t>TOTAL12253</t>
  </si>
  <si>
    <t>TOTAL12254</t>
  </si>
  <si>
    <t>TOTAL12255</t>
  </si>
  <si>
    <t>TOTAL12256</t>
  </si>
  <si>
    <t>TOTAL12257</t>
  </si>
  <si>
    <t>TOTAL12258</t>
  </si>
  <si>
    <t>TOTAL12259</t>
  </si>
  <si>
    <t>TOTAL12260</t>
  </si>
  <si>
    <t>TOTAL12261</t>
  </si>
  <si>
    <t>TOTAL12262</t>
  </si>
  <si>
    <t>TOTAL12263</t>
  </si>
  <si>
    <t>TOTAL12264</t>
  </si>
  <si>
    <t>TOTAL12265</t>
  </si>
  <si>
    <t>TOTAL12266</t>
  </si>
  <si>
    <t>TOTAL12267</t>
  </si>
  <si>
    <t>TOTAL12268</t>
  </si>
  <si>
    <t>TOTAL12269</t>
  </si>
  <si>
    <t>TOTAL12270</t>
  </si>
  <si>
    <t>TOTAL12271</t>
  </si>
  <si>
    <t>TOTAL12272</t>
  </si>
  <si>
    <t>TOTAL12273</t>
  </si>
  <si>
    <t>TOTAL12274</t>
  </si>
  <si>
    <t>TOTAL12275</t>
  </si>
  <si>
    <t>TOTAL12276</t>
  </si>
  <si>
    <t>TOTAL12277</t>
  </si>
  <si>
    <t>TOTAL12278</t>
  </si>
  <si>
    <t>TOTAL12279</t>
  </si>
  <si>
    <t>TOTAL12280</t>
  </si>
  <si>
    <t>TOTAL12281</t>
  </si>
  <si>
    <t>TOTAL12282</t>
  </si>
  <si>
    <t>TOTAL12283</t>
  </si>
  <si>
    <t>TOTAL12284</t>
  </si>
  <si>
    <t>TOTAL12285</t>
  </si>
  <si>
    <t>TOTAL12286</t>
  </si>
  <si>
    <t>TOTAL12287</t>
  </si>
  <si>
    <t>TOTAL12288</t>
  </si>
  <si>
    <t>TOTAL12289</t>
  </si>
  <si>
    <t>TOTAL12290</t>
  </si>
  <si>
    <t>TOTAL12291</t>
  </si>
  <si>
    <t>TOTAL12292</t>
  </si>
  <si>
    <t>TOTAL12293</t>
  </si>
  <si>
    <t>TOTAL12294</t>
  </si>
  <si>
    <t>TOTAL12295</t>
  </si>
  <si>
    <t>TOTAL12296</t>
  </si>
  <si>
    <t>TOTAL12297</t>
  </si>
  <si>
    <t>TOTAL12298</t>
  </si>
  <si>
    <t>TOTAL12299</t>
  </si>
  <si>
    <t>TOTAL12300</t>
  </si>
  <si>
    <t>TOTAL12301</t>
  </si>
  <si>
    <t>TOTAL12302</t>
  </si>
  <si>
    <t>TOTAL12303</t>
  </si>
  <si>
    <t>TOTAL12304</t>
  </si>
  <si>
    <t>TOTAL12305</t>
  </si>
  <si>
    <t>TOTAL12306</t>
  </si>
  <si>
    <t>TOTAL12307</t>
  </si>
  <si>
    <t>TOTAL12308</t>
  </si>
  <si>
    <t>TOTAL12309</t>
  </si>
  <si>
    <t>TOTAL12310</t>
  </si>
  <si>
    <t>TOTAL12311</t>
  </si>
  <si>
    <t>TOTAL12312</t>
  </si>
  <si>
    <t>TOTAL12313</t>
  </si>
  <si>
    <t>TOTAL12314</t>
  </si>
  <si>
    <t>TOTAL12315</t>
  </si>
  <si>
    <t>TOTAL12316</t>
  </si>
  <si>
    <t>TOTAL12317</t>
  </si>
  <si>
    <t>TOTAL12318</t>
  </si>
  <si>
    <t>TOTAL12319</t>
  </si>
  <si>
    <t>TOTAL12320</t>
  </si>
  <si>
    <t>TOTAL12321</t>
  </si>
  <si>
    <t>TOTAL12322</t>
  </si>
  <si>
    <t>TOTAL12323</t>
  </si>
  <si>
    <t>TOTAL12324</t>
  </si>
  <si>
    <t>TOTAL12325</t>
  </si>
  <si>
    <t>TOTAL12326</t>
  </si>
  <si>
    <t>TOTAL12327</t>
  </si>
  <si>
    <t>TOTAL12328</t>
  </si>
  <si>
    <t>TOTAL12329</t>
  </si>
  <si>
    <t>TOTAL12330</t>
  </si>
  <si>
    <t>TOTAL12331</t>
  </si>
  <si>
    <t>TOTAL12332</t>
  </si>
  <si>
    <t>TOTAL12333</t>
  </si>
  <si>
    <t>TOTAL12334</t>
  </si>
  <si>
    <t>TOTAL12335</t>
  </si>
  <si>
    <t>TOTAL12336</t>
  </si>
  <si>
    <t>TOTAL12337</t>
  </si>
  <si>
    <t>TOTAL12338</t>
  </si>
  <si>
    <t>TOTAL12339</t>
  </si>
  <si>
    <t>TOTAL12340</t>
  </si>
  <si>
    <t>TOTAL12341</t>
  </si>
  <si>
    <t>TOTAL12342</t>
  </si>
  <si>
    <t>TOTAL12343</t>
  </si>
  <si>
    <t>TOTAL12344</t>
  </si>
  <si>
    <t>TOTAL12345</t>
  </si>
  <si>
    <t>TOTAL12346</t>
  </si>
  <si>
    <t>TOTAL12347</t>
  </si>
  <si>
    <t>TOTAL12348</t>
  </si>
  <si>
    <t>TOTAL12349</t>
  </si>
  <si>
    <t>TOTAL12350</t>
  </si>
  <si>
    <t>TOTAL12351</t>
  </si>
  <si>
    <t>TOTAL12352</t>
  </si>
  <si>
    <t>TOTAL12353</t>
  </si>
  <si>
    <t>TOTAL12354</t>
  </si>
  <si>
    <t>TOTAL12355</t>
  </si>
  <si>
    <t>TOTAL12356</t>
  </si>
  <si>
    <t>TOTAL12357</t>
  </si>
  <si>
    <t>TOTAL12358</t>
  </si>
  <si>
    <t>TOTAL12359</t>
  </si>
  <si>
    <t>TOTAL12360</t>
  </si>
  <si>
    <t>TOTAL12361</t>
  </si>
  <si>
    <t>TOTAL12362</t>
  </si>
  <si>
    <t>TOTAL12363</t>
  </si>
  <si>
    <t>TOTAL12364</t>
  </si>
  <si>
    <t>TOTAL12365</t>
  </si>
  <si>
    <t>TOTAL12366</t>
  </si>
  <si>
    <t>TOTAL12367</t>
  </si>
  <si>
    <t>TOTAL12368</t>
  </si>
  <si>
    <t>TOTAL12369</t>
  </si>
  <si>
    <t>TOTAL12370</t>
  </si>
  <si>
    <t>TOTAL12371</t>
  </si>
  <si>
    <t>TOTAL12372</t>
  </si>
  <si>
    <t>TOTAL12373</t>
  </si>
  <si>
    <t>TOTAL12374</t>
  </si>
  <si>
    <t>TOTAL12375</t>
  </si>
  <si>
    <t>TOTAL12376</t>
  </si>
  <si>
    <t>TOTAL12377</t>
  </si>
  <si>
    <t>TOTAL12378</t>
  </si>
  <si>
    <t>TOTAL12379</t>
  </si>
  <si>
    <t>TOTAL12380</t>
  </si>
  <si>
    <t>TOTAL12381</t>
  </si>
  <si>
    <t>TOTAL12382</t>
  </si>
  <si>
    <t>TOTAL12383</t>
  </si>
  <si>
    <t>TOTAL12384</t>
  </si>
  <si>
    <t>TOTAL12385</t>
  </si>
  <si>
    <t>TOTAL12386</t>
  </si>
  <si>
    <t>TOTAL12387</t>
  </si>
  <si>
    <t>TOTAL12388</t>
  </si>
  <si>
    <t>TOTAL12389</t>
  </si>
  <si>
    <t>TOTAL12390</t>
  </si>
  <si>
    <t>TOTAL12391</t>
  </si>
  <si>
    <t>TOTAL12392</t>
  </si>
  <si>
    <t>TOTAL12393</t>
  </si>
  <si>
    <t>TOTAL12394</t>
  </si>
  <si>
    <t>TOTAL12395</t>
  </si>
  <si>
    <t>TOTAL12396</t>
  </si>
  <si>
    <t>TOTAL12397</t>
  </si>
  <si>
    <t>TOTAL12398</t>
  </si>
  <si>
    <t>TOTAL12399</t>
  </si>
  <si>
    <t>TOTAL12400</t>
  </si>
  <si>
    <t>TOTAL12401</t>
  </si>
  <si>
    <t>TOTAL12402</t>
  </si>
  <si>
    <t>TOTAL12403</t>
  </si>
  <si>
    <t>TOTAL12404</t>
  </si>
  <si>
    <t>TOTAL12405</t>
  </si>
  <si>
    <t>TOTAL12406</t>
  </si>
  <si>
    <t>TOTAL12407</t>
  </si>
  <si>
    <t>TOTAL12408</t>
  </si>
  <si>
    <t>TOTAL12409</t>
  </si>
  <si>
    <t>TOTAL12410</t>
  </si>
  <si>
    <t>TOTAL12411</t>
  </si>
  <si>
    <t>TOTAL12412</t>
  </si>
  <si>
    <t>TOTAL12413</t>
  </si>
  <si>
    <t>TOTAL12414</t>
  </si>
  <si>
    <t>TOTAL12415</t>
  </si>
  <si>
    <t>TOTAL12416</t>
  </si>
  <si>
    <t>TOTAL12417</t>
  </si>
  <si>
    <t>TOTAL12418</t>
  </si>
  <si>
    <t>TOTAL12419</t>
  </si>
  <si>
    <t>TOTAL12420</t>
  </si>
  <si>
    <t>TOTAL12421</t>
  </si>
  <si>
    <t>TOTAL12422</t>
  </si>
  <si>
    <t>TOTAL12423</t>
  </si>
  <si>
    <t>TOTAL12424</t>
  </si>
  <si>
    <t>TOTAL12425</t>
  </si>
  <si>
    <t>TOTAL12426</t>
  </si>
  <si>
    <t>TOTAL12427</t>
  </si>
  <si>
    <t>TOTAL12428</t>
  </si>
  <si>
    <t>TOTAL12429</t>
  </si>
  <si>
    <t>TOTAL12430</t>
  </si>
  <si>
    <t>TOTAL12431</t>
  </si>
  <si>
    <t>TOTAL12432</t>
  </si>
  <si>
    <t>TOTAL12433</t>
  </si>
  <si>
    <t>TOTAL12434</t>
  </si>
  <si>
    <t>TOTAL12435</t>
  </si>
  <si>
    <t>TOTAL12436</t>
  </si>
  <si>
    <t>TOTAL12437</t>
  </si>
  <si>
    <t>TOTAL12438</t>
  </si>
  <si>
    <t>TOTAL12439</t>
  </si>
  <si>
    <t>TOTAL12440</t>
  </si>
  <si>
    <t>TOTAL12441</t>
  </si>
  <si>
    <t>TOTAL12442</t>
  </si>
  <si>
    <t>TOTAL12443</t>
  </si>
  <si>
    <t>TOTAL12444</t>
  </si>
  <si>
    <t>TOTAL12445</t>
  </si>
  <si>
    <t>TOTAL12446</t>
  </si>
  <si>
    <t>TOTAL12447</t>
  </si>
  <si>
    <t>TOTAL12448</t>
  </si>
  <si>
    <t>TOTAL12449</t>
  </si>
  <si>
    <t>TOTAL12450</t>
  </si>
  <si>
    <t>TOTAL12451</t>
  </si>
  <si>
    <t>TOTAL12452</t>
  </si>
  <si>
    <t>TOTAL12453</t>
  </si>
  <si>
    <t>TOTAL12454</t>
  </si>
  <si>
    <t>TOTAL12455</t>
  </si>
  <si>
    <t>TOTAL12456</t>
  </si>
  <si>
    <t>TOTAL12457</t>
  </si>
  <si>
    <t>TOTAL12458</t>
  </si>
  <si>
    <t>TOTAL12459</t>
  </si>
  <si>
    <t>TOTAL12460</t>
  </si>
  <si>
    <t>TOTAL12461</t>
  </si>
  <si>
    <t>TOTAL12462</t>
  </si>
  <si>
    <t>TOTAL12463</t>
  </si>
  <si>
    <t>TOTAL12464</t>
  </si>
  <si>
    <t>TOTAL12465</t>
  </si>
  <si>
    <t>TOTAL12466</t>
  </si>
  <si>
    <t>TOTAL12467</t>
  </si>
  <si>
    <t>TOTAL12468</t>
  </si>
  <si>
    <t>TOTAL12469</t>
  </si>
  <si>
    <t>TOTAL12470</t>
  </si>
  <si>
    <t>TOTAL12471</t>
  </si>
  <si>
    <t>TOTAL12472</t>
  </si>
  <si>
    <t>TOTAL12473</t>
  </si>
  <si>
    <t>TOTAL12474</t>
  </si>
  <si>
    <t>TOTAL12475</t>
  </si>
  <si>
    <t>TOTAL12476</t>
  </si>
  <si>
    <t>TOTAL12477</t>
  </si>
  <si>
    <t>TOTAL12478</t>
  </si>
  <si>
    <t>TOTAL12479</t>
  </si>
  <si>
    <t>TOTAL12480</t>
  </si>
  <si>
    <t>TOTAL12481</t>
  </si>
  <si>
    <t>TOTAL12482</t>
  </si>
  <si>
    <t>TOTAL12483</t>
  </si>
  <si>
    <t>TOTAL12484</t>
  </si>
  <si>
    <t>TOTAL12485</t>
  </si>
  <si>
    <t>TOTAL12486</t>
  </si>
  <si>
    <t>TOTAL12487</t>
  </si>
  <si>
    <t>TOTAL12488</t>
  </si>
  <si>
    <t>TOTAL12489</t>
  </si>
  <si>
    <t>TOTAL12490</t>
  </si>
  <si>
    <t>TOTAL12491</t>
  </si>
  <si>
    <t>TOTAL12492</t>
  </si>
  <si>
    <t>TOTAL12493</t>
  </si>
  <si>
    <t>TOTAL12494</t>
  </si>
  <si>
    <t>TOTAL12495</t>
  </si>
  <si>
    <t>TOTAL12496</t>
  </si>
  <si>
    <t>TOTAL12497</t>
  </si>
  <si>
    <t>TOTAL12498</t>
  </si>
  <si>
    <t>TOTAL12499</t>
  </si>
  <si>
    <t>TOTAL12500</t>
  </si>
  <si>
    <t>TOTAL12501</t>
  </si>
  <si>
    <t>TOTAL12502</t>
  </si>
  <si>
    <t>TOTAL12503</t>
  </si>
  <si>
    <t>TOTAL12504</t>
  </si>
  <si>
    <t>TOTAL12505</t>
  </si>
  <si>
    <t>TOTAL12506</t>
  </si>
  <si>
    <t>TOTAL12507</t>
  </si>
  <si>
    <t>TOTAL12508</t>
  </si>
  <si>
    <t>TOTAL12509</t>
  </si>
  <si>
    <t>TOTAL12510</t>
  </si>
  <si>
    <t>TOTAL12511</t>
  </si>
  <si>
    <t>TOTAL12512</t>
  </si>
  <si>
    <t>TOTAL12513</t>
  </si>
  <si>
    <t>TOTAL12514</t>
  </si>
  <si>
    <t>TOTAL12515</t>
  </si>
  <si>
    <t>TOTAL12516</t>
  </si>
  <si>
    <t>TOTAL12517</t>
  </si>
  <si>
    <t>TOTAL12518</t>
  </si>
  <si>
    <t>TOTAL12519</t>
  </si>
  <si>
    <t>TOTAL12520</t>
  </si>
  <si>
    <t>TOTAL12521</t>
  </si>
  <si>
    <t>TOTAL12522</t>
  </si>
  <si>
    <t>TOTAL12523</t>
  </si>
  <si>
    <t>TOTAL12524</t>
  </si>
  <si>
    <t>TOTAL12525</t>
  </si>
  <si>
    <t>TOTAL12526</t>
  </si>
  <si>
    <t>TOTAL12527</t>
  </si>
  <si>
    <t>TOTAL12528</t>
  </si>
  <si>
    <t>TOTAL12529</t>
  </si>
  <si>
    <t>TOTAL12530</t>
  </si>
  <si>
    <t>TOTAL12531</t>
  </si>
  <si>
    <t>TOTAL12532</t>
  </si>
  <si>
    <t>TOTAL12533</t>
  </si>
  <si>
    <t>TOTAL12534</t>
  </si>
  <si>
    <t>TOTAL12535</t>
  </si>
  <si>
    <t>TOTAL12536</t>
  </si>
  <si>
    <t>TOTAL12537</t>
  </si>
  <si>
    <t>TOTAL12538</t>
  </si>
  <si>
    <t>TOTAL12539</t>
  </si>
  <si>
    <t>TOTAL12540</t>
  </si>
  <si>
    <t>TOTAL12541</t>
  </si>
  <si>
    <t>TOTAL12542</t>
  </si>
  <si>
    <t>TOTAL12543</t>
  </si>
  <si>
    <t>TOTAL12544</t>
  </si>
  <si>
    <t>TOTAL12545</t>
  </si>
  <si>
    <t>TOTAL12546</t>
  </si>
  <si>
    <t>TOTAL12547</t>
  </si>
  <si>
    <t>TOTAL12548</t>
  </si>
  <si>
    <t>TOTAL12549</t>
  </si>
  <si>
    <t>TOTAL12550</t>
  </si>
  <si>
    <t>TOTAL12551</t>
  </si>
  <si>
    <t>TOTAL12552</t>
  </si>
  <si>
    <t>TOTAL12553</t>
  </si>
  <si>
    <t>TOTAL12554</t>
  </si>
  <si>
    <t>TOTAL12555</t>
  </si>
  <si>
    <t>TOTAL12556</t>
  </si>
  <si>
    <t>TOTAL12557</t>
  </si>
  <si>
    <t>TOTAL12558</t>
  </si>
  <si>
    <t>TOTAL12559</t>
  </si>
  <si>
    <t>TOTAL12560</t>
  </si>
  <si>
    <t>TOTAL12561</t>
  </si>
  <si>
    <t>TOTAL12562</t>
  </si>
  <si>
    <t>TOTAL12563</t>
  </si>
  <si>
    <t>TOTAL12564</t>
  </si>
  <si>
    <t>TOTAL12565</t>
  </si>
  <si>
    <t>TOTAL12566</t>
  </si>
  <si>
    <t>TOTAL12567</t>
  </si>
  <si>
    <t>TOTAL12568</t>
  </si>
  <si>
    <t>TOTAL12569</t>
  </si>
  <si>
    <t>TOTAL12570</t>
  </si>
  <si>
    <t>TOTAL12571</t>
  </si>
  <si>
    <t>TOTAL12572</t>
  </si>
  <si>
    <t>TOTAL12573</t>
  </si>
  <si>
    <t>TOTAL12574</t>
  </si>
  <si>
    <t>TOTAL12575</t>
  </si>
  <si>
    <t>TOTAL12576</t>
  </si>
  <si>
    <t>TOTAL12577</t>
  </si>
  <si>
    <t>TOTAL12578</t>
  </si>
  <si>
    <t>TOTAL12579</t>
  </si>
  <si>
    <t>TOTAL12580</t>
  </si>
  <si>
    <t>TOTAL12581</t>
  </si>
  <si>
    <t>TOTAL12582</t>
  </si>
  <si>
    <t>TOTAL12583</t>
  </si>
  <si>
    <t>TOTAL12584</t>
  </si>
  <si>
    <t>TOTAL12585</t>
  </si>
  <si>
    <t>TOTAL12586</t>
  </si>
  <si>
    <t>TOTAL12587</t>
  </si>
  <si>
    <t>TOTAL12588</t>
  </si>
  <si>
    <t>TOTAL12589</t>
  </si>
  <si>
    <t>TOTAL12590</t>
  </si>
  <si>
    <t>TOTAL12591</t>
  </si>
  <si>
    <t>TOTAL12592</t>
  </si>
  <si>
    <t>TOTAL12593</t>
  </si>
  <si>
    <t>TOTAL12594</t>
  </si>
  <si>
    <t>TOTAL12595</t>
  </si>
  <si>
    <t>TOTAL12596</t>
  </si>
  <si>
    <t>TOTAL12597</t>
  </si>
  <si>
    <t>TOTAL12598</t>
  </si>
  <si>
    <t>TOTAL12599</t>
  </si>
  <si>
    <t>TOTAL12600</t>
  </si>
  <si>
    <t>TOTAL12601</t>
  </si>
  <si>
    <t>TOTAL12602</t>
  </si>
  <si>
    <t>TOTAL12603</t>
  </si>
  <si>
    <t>TOTAL12604</t>
  </si>
  <si>
    <t>TOTAL12605</t>
  </si>
  <si>
    <t>TOTAL12606</t>
  </si>
  <si>
    <t>TOTAL12607</t>
  </si>
  <si>
    <t>TOTAL12608</t>
  </si>
  <si>
    <t>TOTAL12609</t>
  </si>
  <si>
    <t>TOTAL12610</t>
  </si>
  <si>
    <t>TOTAL12611</t>
  </si>
  <si>
    <t>TOTAL12612</t>
  </si>
  <si>
    <t>TOTAL12613</t>
  </si>
  <si>
    <t>TOTAL12614</t>
  </si>
  <si>
    <t>TOTAL12615</t>
  </si>
  <si>
    <t>TOTAL12616</t>
  </si>
  <si>
    <t>TOTAL12617</t>
  </si>
  <si>
    <t>TOTAL12618</t>
  </si>
  <si>
    <t>TOTAL12619</t>
  </si>
  <si>
    <t>TOTAL12620</t>
  </si>
  <si>
    <t>TOTAL12621</t>
  </si>
  <si>
    <t>TOTAL12622</t>
  </si>
  <si>
    <t>TOTAL12623</t>
  </si>
  <si>
    <t>TOTAL12624</t>
  </si>
  <si>
    <t>TOTAL12625</t>
  </si>
  <si>
    <t>TOTAL12626</t>
  </si>
  <si>
    <t>TOTAL12627</t>
  </si>
  <si>
    <t>TOTAL12628</t>
  </si>
  <si>
    <t>TOTAL12629</t>
  </si>
  <si>
    <t>TOTAL12630</t>
  </si>
  <si>
    <t>TOTAL12631</t>
  </si>
  <si>
    <t>TOTAL12632</t>
  </si>
  <si>
    <t>TOTAL12633</t>
  </si>
  <si>
    <t>TOTAL12634</t>
  </si>
  <si>
    <t>TOTAL12635</t>
  </si>
  <si>
    <t>TOTAL12636</t>
  </si>
  <si>
    <t>TOTAL12637</t>
  </si>
  <si>
    <t>TOTAL12638</t>
  </si>
  <si>
    <t>TOTAL12639</t>
  </si>
  <si>
    <t>TOTAL12640</t>
  </si>
  <si>
    <t>TOTAL12641</t>
  </si>
  <si>
    <t>TOTAL12642</t>
  </si>
  <si>
    <t>TOTAL12643</t>
  </si>
  <si>
    <t>TOTAL12644</t>
  </si>
  <si>
    <t>TOTAL12645</t>
  </si>
  <si>
    <t>TOTAL12646</t>
  </si>
  <si>
    <t>TOTAL12647</t>
  </si>
  <si>
    <t>TOTAL12648</t>
  </si>
  <si>
    <t>TOTAL12649</t>
  </si>
  <si>
    <t>TOTAL12650</t>
  </si>
  <si>
    <t>TOTAL12651</t>
  </si>
  <si>
    <t>TOTAL12652</t>
  </si>
  <si>
    <t>TOTAL12653</t>
  </si>
  <si>
    <t>TOTAL12654</t>
  </si>
  <si>
    <t>TOTAL12655</t>
  </si>
  <si>
    <t>TOTAL12656</t>
  </si>
  <si>
    <t>TOTAL12657</t>
  </si>
  <si>
    <t>TOTAL12658</t>
  </si>
  <si>
    <t>TOTAL12659</t>
  </si>
  <si>
    <t>TOTAL12660</t>
  </si>
  <si>
    <t>TOTAL12661</t>
  </si>
  <si>
    <t>TOTAL12662</t>
  </si>
  <si>
    <t>TOTAL12663</t>
  </si>
  <si>
    <t>TOTAL12664</t>
  </si>
  <si>
    <t>TOTAL12665</t>
  </si>
  <si>
    <t>TOTAL12666</t>
  </si>
  <si>
    <t>TOTAL12667</t>
  </si>
  <si>
    <t>TOTAL12668</t>
  </si>
  <si>
    <t>TOTAL12669</t>
  </si>
  <si>
    <t>TOTAL12670</t>
  </si>
  <si>
    <t>TOTAL12671</t>
  </si>
  <si>
    <t>TOTAL12672</t>
  </si>
  <si>
    <t>TOTAL12673</t>
  </si>
  <si>
    <t>TOTAL12674</t>
  </si>
  <si>
    <t>TOTAL12675</t>
  </si>
  <si>
    <t>TOTAL12676</t>
  </si>
  <si>
    <t>TOTAL12677</t>
  </si>
  <si>
    <t>TOTAL12678</t>
  </si>
  <si>
    <t>TOTAL12679</t>
  </si>
  <si>
    <t>TOTAL12680</t>
  </si>
  <si>
    <t>TOTAL12681</t>
  </si>
  <si>
    <t>TOTAL12682</t>
  </si>
  <si>
    <t>TOTAL12683</t>
  </si>
  <si>
    <t>TOTAL12684</t>
  </si>
  <si>
    <t>TOTAL12685</t>
  </si>
  <si>
    <t>TOTAL12686</t>
  </si>
  <si>
    <t>TOTAL12687</t>
  </si>
  <si>
    <t>TOTAL12688</t>
  </si>
  <si>
    <t>TOTAL12689</t>
  </si>
  <si>
    <t>TOTAL12690</t>
  </si>
  <si>
    <t>TOTAL12691</t>
  </si>
  <si>
    <t>TOTAL12692</t>
  </si>
  <si>
    <t>TOTAL12693</t>
  </si>
  <si>
    <t>TOTAL12694</t>
  </si>
  <si>
    <t>TOTAL12695</t>
  </si>
  <si>
    <t>TOTAL12696</t>
  </si>
  <si>
    <t>TOTAL12697</t>
  </si>
  <si>
    <t>TOTAL12698</t>
  </si>
  <si>
    <t>TOTAL12699</t>
  </si>
  <si>
    <t>TOTAL12700</t>
  </si>
  <si>
    <t>TOTAL12701</t>
  </si>
  <si>
    <t>TOTAL12702</t>
  </si>
  <si>
    <t>TOTAL12703</t>
  </si>
  <si>
    <t>TOTAL12704</t>
  </si>
  <si>
    <t>TOTAL12705</t>
  </si>
  <si>
    <t>TOTAL12706</t>
  </si>
  <si>
    <t>TOTAL12707</t>
  </si>
  <si>
    <t>TOTAL12708</t>
  </si>
  <si>
    <t>TOTAL12709</t>
  </si>
  <si>
    <t>TOTAL12710</t>
  </si>
  <si>
    <t>TOTAL12711</t>
  </si>
  <si>
    <t>TOTAL12712</t>
  </si>
  <si>
    <t>TOTAL12713</t>
  </si>
  <si>
    <t>TOTAL12714</t>
  </si>
  <si>
    <t>TOTAL12715</t>
  </si>
  <si>
    <t>TOTAL12716</t>
  </si>
  <si>
    <t>TOTAL12717</t>
  </si>
  <si>
    <t>TOTAL12718</t>
  </si>
  <si>
    <t>TOTAL12719</t>
  </si>
  <si>
    <t>TOTAL12720</t>
  </si>
  <si>
    <t>TOTAL12721</t>
  </si>
  <si>
    <t>TOTAL12722</t>
  </si>
  <si>
    <t>TOTAL12723</t>
  </si>
  <si>
    <t>TOTAL12724</t>
  </si>
  <si>
    <t>TOTAL12725</t>
  </si>
  <si>
    <t>TOTAL12726</t>
  </si>
  <si>
    <t>TOTAL12727</t>
  </si>
  <si>
    <t>TOTAL12728</t>
  </si>
  <si>
    <t>TOTAL12729</t>
  </si>
  <si>
    <t>TOTAL12730</t>
  </si>
  <si>
    <t>TOTAL12731</t>
  </si>
  <si>
    <t>TOTAL12732</t>
  </si>
  <si>
    <t>TOTAL12733</t>
  </si>
  <si>
    <t>TOTAL12734</t>
  </si>
  <si>
    <t>TOTAL12735</t>
  </si>
  <si>
    <t>TOTAL12736</t>
  </si>
  <si>
    <t>TOTAL12737</t>
  </si>
  <si>
    <t>TOTAL12738</t>
  </si>
  <si>
    <t>TOTAL12739</t>
  </si>
  <si>
    <t>TOTAL12740</t>
  </si>
  <si>
    <t>TOTAL12741</t>
  </si>
  <si>
    <t>TOTAL12742</t>
  </si>
  <si>
    <t>TOTAL12743</t>
  </si>
  <si>
    <t>TOTAL12744</t>
  </si>
  <si>
    <t>TOTAL12745</t>
  </si>
  <si>
    <t>TOTAL12746</t>
  </si>
  <si>
    <t>TOTAL12747</t>
  </si>
  <si>
    <t>TOTAL12748</t>
  </si>
  <si>
    <t>TOTAL12749</t>
  </si>
  <si>
    <t>TOTAL12750</t>
  </si>
  <si>
    <t>TOTAL12751</t>
  </si>
  <si>
    <t>TOTAL12752</t>
  </si>
  <si>
    <t>TOTAL12753</t>
  </si>
  <si>
    <t>TOTAL12754</t>
  </si>
  <si>
    <t>TOTAL12755</t>
  </si>
  <si>
    <t>TOTAL12756</t>
  </si>
  <si>
    <t>TOTAL12757</t>
  </si>
  <si>
    <t>TOTAL12758</t>
  </si>
  <si>
    <t>TOTAL12759</t>
  </si>
  <si>
    <t>TOTAL12760</t>
  </si>
  <si>
    <t>TOTAL12761</t>
  </si>
  <si>
    <t>TOTAL12762</t>
  </si>
  <si>
    <t>TOTAL12763</t>
  </si>
  <si>
    <t>TOTAL12764</t>
  </si>
  <si>
    <t>TOTAL12765</t>
  </si>
  <si>
    <t>TOTAL12766</t>
  </si>
  <si>
    <t>TOTAL12767</t>
  </si>
  <si>
    <t>TOTAL12768</t>
  </si>
  <si>
    <t>TOTAL12769</t>
  </si>
  <si>
    <t>TOTAL12770</t>
  </si>
  <si>
    <t>TOTAL12771</t>
  </si>
  <si>
    <t>TOTAL12772</t>
  </si>
  <si>
    <t>TOTAL12773</t>
  </si>
  <si>
    <t>TOTAL12774</t>
  </si>
  <si>
    <t>TOTAL12775</t>
  </si>
  <si>
    <t>TOTAL12776</t>
  </si>
  <si>
    <t>TOTAL12777</t>
  </si>
  <si>
    <t>TOTAL12778</t>
  </si>
  <si>
    <t>TOTAL12779</t>
  </si>
  <si>
    <t>TOTAL12780</t>
  </si>
  <si>
    <t>TOTAL12781</t>
  </si>
  <si>
    <t>TOTAL12782</t>
  </si>
  <si>
    <t>TOTAL12783</t>
  </si>
  <si>
    <t>TOTAL12784</t>
  </si>
  <si>
    <t>TOTAL12785</t>
  </si>
  <si>
    <t>TOTAL12786</t>
  </si>
  <si>
    <t>TOTAL12787</t>
  </si>
  <si>
    <t>TOTAL12788</t>
  </si>
  <si>
    <t>TOTAL12789</t>
  </si>
  <si>
    <t>TOTAL12790</t>
  </si>
  <si>
    <t>TOTAL12791</t>
  </si>
  <si>
    <t>TOTAL12792</t>
  </si>
  <si>
    <t>TOTAL12793</t>
  </si>
  <si>
    <t>TOTAL12794</t>
  </si>
  <si>
    <t>TOTAL12795</t>
  </si>
  <si>
    <t>TOTAL12796</t>
  </si>
  <si>
    <t>TOTAL12797</t>
  </si>
  <si>
    <t>TOTAL12798</t>
  </si>
  <si>
    <t>TOTAL12799</t>
  </si>
  <si>
    <t>TOTAL12800</t>
  </si>
  <si>
    <t>TOTAL12801</t>
  </si>
  <si>
    <t>TOTAL12802</t>
  </si>
  <si>
    <t>TOTAL12803</t>
  </si>
  <si>
    <t>TOTAL12804</t>
  </si>
  <si>
    <t>TOTAL12805</t>
  </si>
  <si>
    <t>TOTAL12806</t>
  </si>
  <si>
    <t>TOTAL12807</t>
  </si>
  <si>
    <t>TOTAL12808</t>
  </si>
  <si>
    <t>TOTAL12809</t>
  </si>
  <si>
    <t>TOTAL12810</t>
  </si>
  <si>
    <t>TOTAL12811</t>
  </si>
  <si>
    <t>TOTAL12812</t>
  </si>
  <si>
    <t>TOTAL12813</t>
  </si>
  <si>
    <t>TOTAL12814</t>
  </si>
  <si>
    <t>TOTAL12815</t>
  </si>
  <si>
    <t>TOTAL12816</t>
  </si>
  <si>
    <t>TOTAL12817</t>
  </si>
  <si>
    <t>TOTAL12818</t>
  </si>
  <si>
    <t>TOTAL12819</t>
  </si>
  <si>
    <t>TOTAL12820</t>
  </si>
  <si>
    <t>TOTAL12821</t>
  </si>
  <si>
    <t>TOTAL12822</t>
  </si>
  <si>
    <t>TOTAL12823</t>
  </si>
  <si>
    <t>TOTAL12824</t>
  </si>
  <si>
    <t>TOTAL12825</t>
  </si>
  <si>
    <t>TOTAL12826</t>
  </si>
  <si>
    <t>TOTAL12827</t>
  </si>
  <si>
    <t>TOTAL12828</t>
  </si>
  <si>
    <t>TOTAL12829</t>
  </si>
  <si>
    <t>TOTAL12830</t>
  </si>
  <si>
    <t>TOTAL12831</t>
  </si>
  <si>
    <t>TOTAL12832</t>
  </si>
  <si>
    <t>TOTAL12833</t>
  </si>
  <si>
    <t>TOTAL12834</t>
  </si>
  <si>
    <t>TOTAL12835</t>
  </si>
  <si>
    <t>TOTAL12836</t>
  </si>
  <si>
    <t>TOTAL12837</t>
  </si>
  <si>
    <t>TOTAL12838</t>
  </si>
  <si>
    <t>TOTAL12839</t>
  </si>
  <si>
    <t>TOTAL12840</t>
  </si>
  <si>
    <t>TOTAL12841</t>
  </si>
  <si>
    <t>TOTAL12842</t>
  </si>
  <si>
    <t>TOTAL12843</t>
  </si>
  <si>
    <t>TOTAL12844</t>
  </si>
  <si>
    <t>TOTAL12845</t>
  </si>
  <si>
    <t>TOTAL12846</t>
  </si>
  <si>
    <t>TOTAL12847</t>
  </si>
  <si>
    <t>TOTAL12848</t>
  </si>
  <si>
    <t>TOTAL12849</t>
  </si>
  <si>
    <t>TOTAL12850</t>
  </si>
  <si>
    <t>TOTAL12851</t>
  </si>
  <si>
    <t>TOTAL12852</t>
  </si>
  <si>
    <t>TOTAL12853</t>
  </si>
  <si>
    <t>TOTAL12854</t>
  </si>
  <si>
    <t>TOTAL12855</t>
  </si>
  <si>
    <t>TOTAL12856</t>
  </si>
  <si>
    <t>TOTAL12857</t>
  </si>
  <si>
    <t>TOTAL12858</t>
  </si>
  <si>
    <t>TOTAL12859</t>
  </si>
  <si>
    <t>TOTAL12860</t>
  </si>
  <si>
    <t>TOTAL12861</t>
  </si>
  <si>
    <t>TOTAL12862</t>
  </si>
  <si>
    <t>TOTAL12863</t>
  </si>
  <si>
    <t>TOTAL12864</t>
  </si>
  <si>
    <t>TOTAL12865</t>
  </si>
  <si>
    <t>TOTAL12866</t>
  </si>
  <si>
    <t>TOTAL12867</t>
  </si>
  <si>
    <t>TOTAL12868</t>
  </si>
  <si>
    <t>TOTAL12869</t>
  </si>
  <si>
    <t>TOTAL12870</t>
  </si>
  <si>
    <t>TOTAL12871</t>
  </si>
  <si>
    <t>TOTAL12872</t>
  </si>
  <si>
    <t>TOTAL12873</t>
  </si>
  <si>
    <t>TOTAL12874</t>
  </si>
  <si>
    <t>TOTAL12875</t>
  </si>
  <si>
    <t>TOTAL12876</t>
  </si>
  <si>
    <t>TOTAL12877</t>
  </si>
  <si>
    <t>TOTAL12878</t>
  </si>
  <si>
    <t>TOTAL12879</t>
  </si>
  <si>
    <t>TOTAL12880</t>
  </si>
  <si>
    <t>TOTAL12881</t>
  </si>
  <si>
    <t>TOTAL12882</t>
  </si>
  <si>
    <t>TOTAL12883</t>
  </si>
  <si>
    <t>TOTAL12884</t>
  </si>
  <si>
    <t>TOTAL12885</t>
  </si>
  <si>
    <t>TOTAL12886</t>
  </si>
  <si>
    <t>TOTAL12887</t>
  </si>
  <si>
    <t>TOTAL12888</t>
  </si>
  <si>
    <t>TOTAL12889</t>
  </si>
  <si>
    <t>TOTAL12890</t>
  </si>
  <si>
    <t>TOTAL12891</t>
  </si>
  <si>
    <t>TOTAL12892</t>
  </si>
  <si>
    <t>TOTAL12893</t>
  </si>
  <si>
    <t>TOTAL12894</t>
  </si>
  <si>
    <t>TOTAL12895</t>
  </si>
  <si>
    <t>TOTAL12896</t>
  </si>
  <si>
    <t>TOTAL12897</t>
  </si>
  <si>
    <t>TOTAL12898</t>
  </si>
  <si>
    <t>TOTAL12899</t>
  </si>
  <si>
    <t>TOTAL12900</t>
  </si>
  <si>
    <t>TOTAL12901</t>
  </si>
  <si>
    <t>TOTAL12902</t>
  </si>
  <si>
    <t>TOTAL12903</t>
  </si>
  <si>
    <t>TOTAL12904</t>
  </si>
  <si>
    <t>TOTAL12905</t>
  </si>
  <si>
    <t>TOTAL12906</t>
  </si>
  <si>
    <t>TOTAL12907</t>
  </si>
  <si>
    <t>TOTAL12908</t>
  </si>
  <si>
    <t>TOTAL12909</t>
  </si>
  <si>
    <t>TOTAL12910</t>
  </si>
  <si>
    <t>TOTAL12911</t>
  </si>
  <si>
    <t>TOTAL12912</t>
  </si>
  <si>
    <t>TOTAL12913</t>
  </si>
  <si>
    <t>TOTAL12914</t>
  </si>
  <si>
    <t>TOTAL12915</t>
  </si>
  <si>
    <t>TOTAL12916</t>
  </si>
  <si>
    <t>TOTAL12917</t>
  </si>
  <si>
    <t>TOTAL12918</t>
  </si>
  <si>
    <t>TOTAL12919</t>
  </si>
  <si>
    <t>TOTAL12920</t>
  </si>
  <si>
    <t>TOTAL12921</t>
  </si>
  <si>
    <t>TOTAL12922</t>
  </si>
  <si>
    <t>TOTAL12923</t>
  </si>
  <si>
    <t>TOTAL12924</t>
  </si>
  <si>
    <t>TOTAL12925</t>
  </si>
  <si>
    <t>TOTAL12926</t>
  </si>
  <si>
    <t>TOTAL12927</t>
  </si>
  <si>
    <t>TOTAL12928</t>
  </si>
  <si>
    <t>TOTAL12929</t>
  </si>
  <si>
    <t>TOTAL12930</t>
  </si>
  <si>
    <t>TOTAL12931</t>
  </si>
  <si>
    <t>TOTAL12932</t>
  </si>
  <si>
    <t>TOTAL12933</t>
  </si>
  <si>
    <t>TOTAL12934</t>
  </si>
  <si>
    <t>TOTAL12935</t>
  </si>
  <si>
    <t>TOTAL12936</t>
  </si>
  <si>
    <t>TOTAL12937</t>
  </si>
  <si>
    <t>TOTAL12938</t>
  </si>
  <si>
    <t>TOTAL12939</t>
  </si>
  <si>
    <t>TOTAL12940</t>
  </si>
  <si>
    <t>TOTAL12941</t>
  </si>
  <si>
    <t>TOTAL12942</t>
  </si>
  <si>
    <t>TOTAL12943</t>
  </si>
  <si>
    <t>TOTAL12944</t>
  </si>
  <si>
    <t>TOTAL12945</t>
  </si>
  <si>
    <t>TOTAL12946</t>
  </si>
  <si>
    <t>TOTAL12947</t>
  </si>
  <si>
    <t>TOTAL12948</t>
  </si>
  <si>
    <t>TOTAL12949</t>
  </si>
  <si>
    <t>TOTAL12950</t>
  </si>
  <si>
    <t>TOTAL12951</t>
  </si>
  <si>
    <t>TOTAL12952</t>
  </si>
  <si>
    <t>TOTAL12953</t>
  </si>
  <si>
    <t>TOTAL12954</t>
  </si>
  <si>
    <t>TOTAL12955</t>
  </si>
  <si>
    <t>TOTAL12956</t>
  </si>
  <si>
    <t>TOTAL12957</t>
  </si>
  <si>
    <t>TOTAL12958</t>
  </si>
  <si>
    <t>TOTAL12959</t>
  </si>
  <si>
    <t>TOTAL12960</t>
  </si>
  <si>
    <t>TOTAL12961</t>
  </si>
  <si>
    <t>TOTAL12962</t>
  </si>
  <si>
    <t>TOTAL12963</t>
  </si>
  <si>
    <t>TOTAL12964</t>
  </si>
  <si>
    <t>TOTAL12965</t>
  </si>
  <si>
    <t>TOTAL12966</t>
  </si>
  <si>
    <t>TOTAL12967</t>
  </si>
  <si>
    <t>TOTAL12968</t>
  </si>
  <si>
    <t>TOTAL12969</t>
  </si>
  <si>
    <t>TOTAL12970</t>
  </si>
  <si>
    <t>TOTAL12971</t>
  </si>
  <si>
    <t>TOTAL12972</t>
  </si>
  <si>
    <t>TOTAL12973</t>
  </si>
  <si>
    <t>TOTAL12974</t>
  </si>
  <si>
    <t>TOTAL12975</t>
  </si>
  <si>
    <t>TOTAL12976</t>
  </si>
  <si>
    <t>TOTAL12977</t>
  </si>
  <si>
    <t>TOTAL12978</t>
  </si>
  <si>
    <t>TOTAL12979</t>
  </si>
  <si>
    <t>TOTAL12980</t>
  </si>
  <si>
    <t>TOTAL12981</t>
  </si>
  <si>
    <t>TOTAL12982</t>
  </si>
  <si>
    <t>TOTAL12983</t>
  </si>
  <si>
    <t>TOTAL12984</t>
  </si>
  <si>
    <t>TOTAL12985</t>
  </si>
  <si>
    <t>TOTAL12986</t>
  </si>
  <si>
    <t>TOTAL12987</t>
  </si>
  <si>
    <t>TOTAL12988</t>
  </si>
  <si>
    <t>TOTAL12989</t>
  </si>
  <si>
    <t>TOTAL12990</t>
  </si>
  <si>
    <t>TOTAL12991</t>
  </si>
  <si>
    <t>TOTAL12992</t>
  </si>
  <si>
    <t>TOTAL12993</t>
  </si>
  <si>
    <t>TOTAL12994</t>
  </si>
  <si>
    <t>TOTAL12995</t>
  </si>
  <si>
    <t>TOTAL12996</t>
  </si>
  <si>
    <t>TOTAL12997</t>
  </si>
  <si>
    <t>TOTAL12998</t>
  </si>
  <si>
    <t>TOTAL12999</t>
  </si>
  <si>
    <t>TOTAL13000</t>
  </si>
  <si>
    <t>TOTAL13001</t>
  </si>
  <si>
    <t>TOTAL13002</t>
  </si>
  <si>
    <t>TOTAL13003</t>
  </si>
  <si>
    <t>TOTAL13004</t>
  </si>
  <si>
    <t>TOTAL13005</t>
  </si>
  <si>
    <t>TOTAL13006</t>
  </si>
  <si>
    <t>TOTAL13007</t>
  </si>
  <si>
    <t>TOTAL13008</t>
  </si>
  <si>
    <t>TOTAL13009</t>
  </si>
  <si>
    <t>TOTAL13010</t>
  </si>
  <si>
    <t>TOTAL13011</t>
  </si>
  <si>
    <t>TOTAL13012</t>
  </si>
  <si>
    <t>TOTAL13013</t>
  </si>
  <si>
    <t>TOTAL13014</t>
  </si>
  <si>
    <t>TOTAL13015</t>
  </si>
  <si>
    <t>TOTAL13016</t>
  </si>
  <si>
    <t>TOTAL13017</t>
  </si>
  <si>
    <t>TOTAL13018</t>
  </si>
  <si>
    <t>TOTAL13019</t>
  </si>
  <si>
    <t>TOTAL13020</t>
  </si>
  <si>
    <t>TOTAL13021</t>
  </si>
  <si>
    <t>TOTAL13022</t>
  </si>
  <si>
    <t>TOTAL13023</t>
  </si>
  <si>
    <t>TOTAL13024</t>
  </si>
  <si>
    <t>TOTAL13025</t>
  </si>
  <si>
    <t>TOTAL13026</t>
  </si>
  <si>
    <t>TOTAL13027</t>
  </si>
  <si>
    <t>TOTAL13028</t>
  </si>
  <si>
    <t>TOTAL13029</t>
  </si>
  <si>
    <t>TOTAL13030</t>
  </si>
  <si>
    <t>TOTAL13031</t>
  </si>
  <si>
    <t>TOTAL13032</t>
  </si>
  <si>
    <t>TOTAL13033</t>
  </si>
  <si>
    <t>TOTAL13034</t>
  </si>
  <si>
    <t>TOTAL13035</t>
  </si>
  <si>
    <t>TOTAL13036</t>
  </si>
  <si>
    <t>TOTAL13037</t>
  </si>
  <si>
    <t>TOTAL13038</t>
  </si>
  <si>
    <t>TOTAL13039</t>
  </si>
  <si>
    <t>TOTAL13040</t>
  </si>
  <si>
    <t>TOTAL13041</t>
  </si>
  <si>
    <t>TOTAL13042</t>
  </si>
  <si>
    <t>TOTAL13043</t>
  </si>
  <si>
    <t>TOTAL13044</t>
  </si>
  <si>
    <t>TOTAL13045</t>
  </si>
  <si>
    <t>TOTAL13046</t>
  </si>
  <si>
    <t>TOTAL13047</t>
  </si>
  <si>
    <t>TOTAL13048</t>
  </si>
  <si>
    <t>TOTAL13049</t>
  </si>
  <si>
    <t>TOTAL13050</t>
  </si>
  <si>
    <t>TOTAL13051</t>
  </si>
  <si>
    <t>TOTAL13052</t>
  </si>
  <si>
    <t>TOTAL13053</t>
  </si>
  <si>
    <t>TOTAL13054</t>
  </si>
  <si>
    <t>TOTAL13055</t>
  </si>
  <si>
    <t>TOTAL13056</t>
  </si>
  <si>
    <t>TOTAL13057</t>
  </si>
  <si>
    <t>TOTAL13058</t>
  </si>
  <si>
    <t>TOTAL13059</t>
  </si>
  <si>
    <t>TOTAL13060</t>
  </si>
  <si>
    <t>TOTAL13061</t>
  </si>
  <si>
    <t>TOTAL13062</t>
  </si>
  <si>
    <t>TOTAL13063</t>
  </si>
  <si>
    <t>TOTAL13064</t>
  </si>
  <si>
    <t>TOTAL13065</t>
  </si>
  <si>
    <t>TOTAL13066</t>
  </si>
  <si>
    <t>TOTAL13067</t>
  </si>
  <si>
    <t>TOTAL13068</t>
  </si>
  <si>
    <t>TOTAL13069</t>
  </si>
  <si>
    <t>TOTAL13070</t>
  </si>
  <si>
    <t>TOTAL13071</t>
  </si>
  <si>
    <t>TOTAL13072</t>
  </si>
  <si>
    <t>TOTAL13073</t>
  </si>
  <si>
    <t>TOTAL13074</t>
  </si>
  <si>
    <t>TOTAL13075</t>
  </si>
  <si>
    <t>TOTAL13076</t>
  </si>
  <si>
    <t>TOTAL13077</t>
  </si>
  <si>
    <t>TOTAL13078</t>
  </si>
  <si>
    <t>TOTAL13079</t>
  </si>
  <si>
    <t>TOTAL13080</t>
  </si>
  <si>
    <t>TOTAL13081</t>
  </si>
  <si>
    <t>TOTAL13082</t>
  </si>
  <si>
    <t>TOTAL13083</t>
  </si>
  <si>
    <t>TOTAL13084</t>
  </si>
  <si>
    <t>TOTAL13085</t>
  </si>
  <si>
    <t>TOTAL13086</t>
  </si>
  <si>
    <t>TOTAL13087</t>
  </si>
  <si>
    <t>TOTAL13088</t>
  </si>
  <si>
    <t>TOTAL13089</t>
  </si>
  <si>
    <t>TOTAL13090</t>
  </si>
  <si>
    <t>TOTAL13091</t>
  </si>
  <si>
    <t>TOTAL13092</t>
  </si>
  <si>
    <t>TOTAL13093</t>
  </si>
  <si>
    <t>TOTAL13094</t>
  </si>
  <si>
    <t>TOTAL13095</t>
  </si>
  <si>
    <t>TOTAL13096</t>
  </si>
  <si>
    <t>TOTAL13097</t>
  </si>
  <si>
    <t>TOTAL13098</t>
  </si>
  <si>
    <t>TOTAL13099</t>
  </si>
  <si>
    <t>TOTAL13100</t>
  </si>
  <si>
    <t>TOTAL13101</t>
  </si>
  <si>
    <t>TOTAL13102</t>
  </si>
  <si>
    <t>TOTAL13103</t>
  </si>
  <si>
    <t>TOTAL13104</t>
  </si>
  <si>
    <t>TOTAL13105</t>
  </si>
  <si>
    <t>TOTAL13106</t>
  </si>
  <si>
    <t>TOTAL13107</t>
  </si>
  <si>
    <t>TOTAL13108</t>
  </si>
  <si>
    <t>TOTAL13109</t>
  </si>
  <si>
    <t>TOTAL13110</t>
  </si>
  <si>
    <t>TOTAL13111</t>
  </si>
  <si>
    <t>TOTAL13112</t>
  </si>
  <si>
    <t>TOTAL13113</t>
  </si>
  <si>
    <t>TOTAL13114</t>
  </si>
  <si>
    <t>TOTAL13115</t>
  </si>
  <si>
    <t>TOTAL13116</t>
  </si>
  <si>
    <t>TOTAL13117</t>
  </si>
  <si>
    <t>TOTAL13118</t>
  </si>
  <si>
    <t>TOTAL13119</t>
  </si>
  <si>
    <t>TOTAL13120</t>
  </si>
  <si>
    <t>TOTAL13121</t>
  </si>
  <si>
    <t>TOTAL13122</t>
  </si>
  <si>
    <t>TOTAL13123</t>
  </si>
  <si>
    <t>TOTAL13124</t>
  </si>
  <si>
    <t>TOTAL13125</t>
  </si>
  <si>
    <t>TOTAL13126</t>
  </si>
  <si>
    <t>TOTAL13127</t>
  </si>
  <si>
    <t>TOTAL13128</t>
  </si>
  <si>
    <t>TOTAL13129</t>
  </si>
  <si>
    <t>TOTAL13130</t>
  </si>
  <si>
    <t>TOTAL13131</t>
  </si>
  <si>
    <t>TOTAL13132</t>
  </si>
  <si>
    <t>TOTAL13133</t>
  </si>
  <si>
    <t>TOTAL13134</t>
  </si>
  <si>
    <t>TOTAL13135</t>
  </si>
  <si>
    <t>TOTAL13136</t>
  </si>
  <si>
    <t>TOTAL13137</t>
  </si>
  <si>
    <t>TOTAL13138</t>
  </si>
  <si>
    <t>TOTAL13139</t>
  </si>
  <si>
    <t>TOTAL13140</t>
  </si>
  <si>
    <t>TOTAL13141</t>
  </si>
  <si>
    <t>TOTAL13142</t>
  </si>
  <si>
    <t>TOTAL13143</t>
  </si>
  <si>
    <t>TOTAL13144</t>
  </si>
  <si>
    <t>TOTAL13145</t>
  </si>
  <si>
    <t>TOTAL13146</t>
  </si>
  <si>
    <t>TOTAL13147</t>
  </si>
  <si>
    <t>TOTAL13148</t>
  </si>
  <si>
    <t>TOTAL13149</t>
  </si>
  <si>
    <t>TOTAL13150</t>
  </si>
  <si>
    <t>TOTAL13151</t>
  </si>
  <si>
    <t>TOTAL13152</t>
  </si>
  <si>
    <t>TOTAL13153</t>
  </si>
  <si>
    <t>TOTAL13154</t>
  </si>
  <si>
    <t>TOTAL13155</t>
  </si>
  <si>
    <t>TOTAL13156</t>
  </si>
  <si>
    <t>TOTAL13157</t>
  </si>
  <si>
    <t>TOTAL13158</t>
  </si>
  <si>
    <t>TOTAL13159</t>
  </si>
  <si>
    <t>TOTAL13160</t>
  </si>
  <si>
    <t>TOTAL13161</t>
  </si>
  <si>
    <t>TOTAL13162</t>
  </si>
  <si>
    <t>TOTAL13163</t>
  </si>
  <si>
    <t>TOTAL13164</t>
  </si>
  <si>
    <t>TOTAL13165</t>
  </si>
  <si>
    <t>TOTAL13166</t>
  </si>
  <si>
    <t>TOTAL13167</t>
  </si>
  <si>
    <t>TOTAL13168</t>
  </si>
  <si>
    <t>TOTAL13169</t>
  </si>
  <si>
    <t>TOTAL13170</t>
  </si>
  <si>
    <t>TOTAL13171</t>
  </si>
  <si>
    <t>TOTAL13172</t>
  </si>
  <si>
    <t>TOTAL13173</t>
  </si>
  <si>
    <t>TOTAL13174</t>
  </si>
  <si>
    <t>TOTAL13175</t>
  </si>
  <si>
    <t>TOTAL13176</t>
  </si>
  <si>
    <t>TOTAL13177</t>
  </si>
  <si>
    <t>TOTAL13178</t>
  </si>
  <si>
    <t>TOTAL13179</t>
  </si>
  <si>
    <t>TOTAL13180</t>
  </si>
  <si>
    <t>TOTAL13181</t>
  </si>
  <si>
    <t>TOTAL13182</t>
  </si>
  <si>
    <t>TOTAL13183</t>
  </si>
  <si>
    <t>TOTAL13184</t>
  </si>
  <si>
    <t>TOTAL13185</t>
  </si>
  <si>
    <t>TOTAL13186</t>
  </si>
  <si>
    <t>TOTAL13187</t>
  </si>
  <si>
    <t>TOTAL13188</t>
  </si>
  <si>
    <t>TOTAL13189</t>
  </si>
  <si>
    <t>TOTAL13190</t>
  </si>
  <si>
    <t>TOTAL13191</t>
  </si>
  <si>
    <t>TOTAL13192</t>
  </si>
  <si>
    <t>TOTAL13193</t>
  </si>
  <si>
    <t>TOTAL13194</t>
  </si>
  <si>
    <t>TOTAL13195</t>
  </si>
  <si>
    <t>TOTAL13196</t>
  </si>
  <si>
    <t>TOTAL13197</t>
  </si>
  <si>
    <t>TOTAL13198</t>
  </si>
  <si>
    <t>TOTAL13199</t>
  </si>
  <si>
    <t>TOTAL13200</t>
  </si>
  <si>
    <t>TOTAL13201</t>
  </si>
  <si>
    <t>TOTAL13202</t>
  </si>
  <si>
    <t>TOTAL13203</t>
  </si>
  <si>
    <t>TOTAL13204</t>
  </si>
  <si>
    <t>TOTAL13205</t>
  </si>
  <si>
    <t>TOTAL13206</t>
  </si>
  <si>
    <t>TOTAL13207</t>
  </si>
  <si>
    <t>TOTAL13208</t>
  </si>
  <si>
    <t>TOTAL13209</t>
  </si>
  <si>
    <t>TOTAL13210</t>
  </si>
  <si>
    <t>TOTAL13211</t>
  </si>
  <si>
    <t>TOTAL13212</t>
  </si>
  <si>
    <t>TOTAL13213</t>
  </si>
  <si>
    <t>TOTAL13214</t>
  </si>
  <si>
    <t>TOTAL13215</t>
  </si>
  <si>
    <t>TOTAL13216</t>
  </si>
  <si>
    <t>TOTAL13217</t>
  </si>
  <si>
    <t>TOTAL13218</t>
  </si>
  <si>
    <t>TOTAL13219</t>
  </si>
  <si>
    <t>TOTAL13220</t>
  </si>
  <si>
    <t>TOTAL13221</t>
  </si>
  <si>
    <t>TOTAL13222</t>
  </si>
  <si>
    <t>TOTAL13223</t>
  </si>
  <si>
    <t>TOTAL13224</t>
  </si>
  <si>
    <t>TOTAL13225</t>
  </si>
  <si>
    <t>TOTAL13226</t>
  </si>
  <si>
    <t>TOTAL13227</t>
  </si>
  <si>
    <t>TOTAL13228</t>
  </si>
  <si>
    <t>TOTAL13229</t>
  </si>
  <si>
    <t>TOTAL13230</t>
  </si>
  <si>
    <t>TOTAL13231</t>
  </si>
  <si>
    <t>TOTAL13232</t>
  </si>
  <si>
    <t>TOTAL13233</t>
  </si>
  <si>
    <t>TOTAL13234</t>
  </si>
  <si>
    <t>TOTAL13235</t>
  </si>
  <si>
    <t>TOTAL13236</t>
  </si>
  <si>
    <t>TOTAL13237</t>
  </si>
  <si>
    <t>TOTAL13238</t>
  </si>
  <si>
    <t>TOTAL13239</t>
  </si>
  <si>
    <t>TOTAL13240</t>
  </si>
  <si>
    <t>TOTAL13241</t>
  </si>
  <si>
    <t>TOTAL13242</t>
  </si>
  <si>
    <t>TOTAL13243</t>
  </si>
  <si>
    <t>TOTAL13244</t>
  </si>
  <si>
    <t>TOTAL13245</t>
  </si>
  <si>
    <t>TOTAL13246</t>
  </si>
  <si>
    <t>TOTAL13247</t>
  </si>
  <si>
    <t>TOTAL13248</t>
  </si>
  <si>
    <t>TOTAL13249</t>
  </si>
  <si>
    <t>TOTAL13250</t>
  </si>
  <si>
    <t>TOTAL13251</t>
  </si>
  <si>
    <t>TOTAL13252</t>
  </si>
  <si>
    <t>TOTAL13253</t>
  </si>
  <si>
    <t>TOTAL13254</t>
  </si>
  <si>
    <t>TOTAL13255</t>
  </si>
  <si>
    <t>TOTAL13256</t>
  </si>
  <si>
    <t>TOTAL13257</t>
  </si>
  <si>
    <t>TOTAL13258</t>
  </si>
  <si>
    <t>TOTAL13259</t>
  </si>
  <si>
    <t>TOTAL13260</t>
  </si>
  <si>
    <t>TOTAL13261</t>
  </si>
  <si>
    <t>TOTAL13262</t>
  </si>
  <si>
    <t>TOTAL13263</t>
  </si>
  <si>
    <t>TOTAL13264</t>
  </si>
  <si>
    <t>TOTAL13265</t>
  </si>
  <si>
    <t>TOTAL13266</t>
  </si>
  <si>
    <t>TOTAL13267</t>
  </si>
  <si>
    <t>TOTAL13268</t>
  </si>
  <si>
    <t>TOTAL13269</t>
  </si>
  <si>
    <t>TOTAL13270</t>
  </si>
  <si>
    <t>TOTAL13271</t>
  </si>
  <si>
    <t>TOTAL13272</t>
  </si>
  <si>
    <t>TOTAL13273</t>
  </si>
  <si>
    <t>TOTAL13274</t>
  </si>
  <si>
    <t>TOTAL13275</t>
  </si>
  <si>
    <t>TOTAL13276</t>
  </si>
  <si>
    <t>TOTAL13277</t>
  </si>
  <si>
    <t>TOTAL13278</t>
  </si>
  <si>
    <t>TOTAL13279</t>
  </si>
  <si>
    <t>TOTAL13280</t>
  </si>
  <si>
    <t>TOTAL13281</t>
  </si>
  <si>
    <t>TOTAL13282</t>
  </si>
  <si>
    <t>TOTAL13283</t>
  </si>
  <si>
    <t>TOTAL13284</t>
  </si>
  <si>
    <t>TOTAL13285</t>
  </si>
  <si>
    <t>TOTAL13286</t>
  </si>
  <si>
    <t>TOTAL13287</t>
  </si>
  <si>
    <t>TOTAL13288</t>
  </si>
  <si>
    <t>TOTAL13289</t>
  </si>
  <si>
    <t>TOTAL13290</t>
  </si>
  <si>
    <t>TOTAL13291</t>
  </si>
  <si>
    <t>TOTAL13292</t>
  </si>
  <si>
    <t>TOTAL13293</t>
  </si>
  <si>
    <t>TOTAL13294</t>
  </si>
  <si>
    <t>TOTAL13295</t>
  </si>
  <si>
    <t>TOTAL13296</t>
  </si>
  <si>
    <t>TOTAL13297</t>
  </si>
  <si>
    <t>TOTAL13298</t>
  </si>
  <si>
    <t>TOTAL13299</t>
  </si>
  <si>
    <t>TOTAL13300</t>
  </si>
  <si>
    <t>TOTAL13301</t>
  </si>
  <si>
    <t>TOTAL13302</t>
  </si>
  <si>
    <t>TOTAL13303</t>
  </si>
  <si>
    <t>TOTAL13304</t>
  </si>
  <si>
    <t>TOTAL13305</t>
  </si>
  <si>
    <t>TOTAL13306</t>
  </si>
  <si>
    <t>TOTAL13307</t>
  </si>
  <si>
    <t>TOTAL13308</t>
  </si>
  <si>
    <t>TOTAL13309</t>
  </si>
  <si>
    <t>TOTAL13310</t>
  </si>
  <si>
    <t>TOTAL13311</t>
  </si>
  <si>
    <t>TOTAL13312</t>
  </si>
  <si>
    <t>TOTAL13313</t>
  </si>
  <si>
    <t>TOTAL13314</t>
  </si>
  <si>
    <t>TOTAL13315</t>
  </si>
  <si>
    <t>TOTAL13316</t>
  </si>
  <si>
    <t>TOTAL13317</t>
  </si>
  <si>
    <t>TOTAL13318</t>
  </si>
  <si>
    <t>TOTAL13319</t>
  </si>
  <si>
    <t>TOTAL13320</t>
  </si>
  <si>
    <t>TOTAL13321</t>
  </si>
  <si>
    <t>TOTAL13322</t>
  </si>
  <si>
    <t>TOTAL13323</t>
  </si>
  <si>
    <t>TOTAL13324</t>
  </si>
  <si>
    <t>TOTAL13325</t>
  </si>
  <si>
    <t>TOTAL13326</t>
  </si>
  <si>
    <t>TOTAL13327</t>
  </si>
  <si>
    <t>TOTAL13328</t>
  </si>
  <si>
    <t>TOTAL13329</t>
  </si>
  <si>
    <t>TOTAL13330</t>
  </si>
  <si>
    <t>TOTAL13331</t>
  </si>
  <si>
    <t>TOTAL13332</t>
  </si>
  <si>
    <t>TOTAL13333</t>
  </si>
  <si>
    <t>TOTAL13334</t>
  </si>
  <si>
    <t>TOTAL13335</t>
  </si>
  <si>
    <t>TOTAL13336</t>
  </si>
  <si>
    <t>TOTAL13337</t>
  </si>
  <si>
    <t>TOTAL13338</t>
  </si>
  <si>
    <t>TOTAL13339</t>
  </si>
  <si>
    <t>TOTAL13340</t>
  </si>
  <si>
    <t>TOTAL13341</t>
  </si>
  <si>
    <t>TOTAL13342</t>
  </si>
  <si>
    <t>TOTAL13343</t>
  </si>
  <si>
    <t>TOTAL13344</t>
  </si>
  <si>
    <t>TOTAL13345</t>
  </si>
  <si>
    <t>TOTAL13346</t>
  </si>
  <si>
    <t>TOTAL13347</t>
  </si>
  <si>
    <t>TOTAL13348</t>
  </si>
  <si>
    <t>TOTAL13349</t>
  </si>
  <si>
    <t>TOTAL13350</t>
  </si>
  <si>
    <t>TOTAL13351</t>
  </si>
  <si>
    <t>TOTAL13352</t>
  </si>
  <si>
    <t>TOTAL13353</t>
  </si>
  <si>
    <t>TOTAL13354</t>
  </si>
  <si>
    <t>TOTAL13355</t>
  </si>
  <si>
    <t>TOTAL13356</t>
  </si>
  <si>
    <t>TOTAL13357</t>
  </si>
  <si>
    <t>TOTAL13358</t>
  </si>
  <si>
    <t>TOTAL13359</t>
  </si>
  <si>
    <t>TOTAL13360</t>
  </si>
  <si>
    <t>TOTAL13361</t>
  </si>
  <si>
    <t>TOTAL13362</t>
  </si>
  <si>
    <t>TOTAL13363</t>
  </si>
  <si>
    <t>TOTAL13364</t>
  </si>
  <si>
    <t>TOTAL13365</t>
  </si>
  <si>
    <t>TOTAL13366</t>
  </si>
  <si>
    <t>TOTAL13367</t>
  </si>
  <si>
    <t>TOTAL13368</t>
  </si>
  <si>
    <t>TOTAL13369</t>
  </si>
  <si>
    <t>TOTAL13370</t>
  </si>
  <si>
    <t>TOTAL13371</t>
  </si>
  <si>
    <t>TOTAL13372</t>
  </si>
  <si>
    <t>TOTAL13373</t>
  </si>
  <si>
    <t>TOTAL13374</t>
  </si>
  <si>
    <t>TOTAL13375</t>
  </si>
  <si>
    <t>TOTAL13376</t>
  </si>
  <si>
    <t>TOTAL13377</t>
  </si>
  <si>
    <t>TOTAL13378</t>
  </si>
  <si>
    <t>TOTAL13379</t>
  </si>
  <si>
    <t>TOTAL13380</t>
  </si>
  <si>
    <t>TOTAL13381</t>
  </si>
  <si>
    <t>TOTAL13382</t>
  </si>
  <si>
    <t>TOTAL13383</t>
  </si>
  <si>
    <t>TOTAL13384</t>
  </si>
  <si>
    <t>TOTAL13385</t>
  </si>
  <si>
    <t>TOTAL13386</t>
  </si>
  <si>
    <t>TOTAL13387</t>
  </si>
  <si>
    <t>TOTAL13388</t>
  </si>
  <si>
    <t>TOTAL13389</t>
  </si>
  <si>
    <t>TOTAL13390</t>
  </si>
  <si>
    <t>TOTAL13391</t>
  </si>
  <si>
    <t>TOTAL13392</t>
  </si>
  <si>
    <t>TOTAL13393</t>
  </si>
  <si>
    <t>TOTAL13394</t>
  </si>
  <si>
    <t>TOTAL13395</t>
  </si>
  <si>
    <t>TOTAL13396</t>
  </si>
  <si>
    <t>TOTAL13397</t>
  </si>
  <si>
    <t>TOTAL13398</t>
  </si>
  <si>
    <t>TOTAL13399</t>
  </si>
  <si>
    <t>TOTAL13400</t>
  </si>
  <si>
    <t>TOTAL13401</t>
  </si>
  <si>
    <t>TOTAL13402</t>
  </si>
  <si>
    <t>TOTAL13403</t>
  </si>
  <si>
    <t>TOTAL13404</t>
  </si>
  <si>
    <t>TOTAL13405</t>
  </si>
  <si>
    <t>TOTAL13406</t>
  </si>
  <si>
    <t>TOTAL13407</t>
  </si>
  <si>
    <t>TOTAL13408</t>
  </si>
  <si>
    <t>TOTAL13409</t>
  </si>
  <si>
    <t>TOTAL13410</t>
  </si>
  <si>
    <t>TOTAL13411</t>
  </si>
  <si>
    <t>TOTAL13412</t>
  </si>
  <si>
    <t>TOTAL13413</t>
  </si>
  <si>
    <t>TOTAL13414</t>
  </si>
  <si>
    <t>TOTAL13415</t>
  </si>
  <si>
    <t>TOTAL13416</t>
  </si>
  <si>
    <t>TOTAL13417</t>
  </si>
  <si>
    <t>TOTAL13418</t>
  </si>
  <si>
    <t>TOTAL13419</t>
  </si>
  <si>
    <t>TOTAL13420</t>
  </si>
  <si>
    <t>TOTAL13421</t>
  </si>
  <si>
    <t>TOTAL13422</t>
  </si>
  <si>
    <t>TOTAL13423</t>
  </si>
  <si>
    <t>TOTAL13424</t>
  </si>
  <si>
    <t>TOTAL13425</t>
  </si>
  <si>
    <t>TOTAL13426</t>
  </si>
  <si>
    <t>TOTAL13427</t>
  </si>
  <si>
    <t>TOTAL13428</t>
  </si>
  <si>
    <t>TOTAL13429</t>
  </si>
  <si>
    <t>TOTAL13430</t>
  </si>
  <si>
    <t>TOTAL13431</t>
  </si>
  <si>
    <t>TOTAL13432</t>
  </si>
  <si>
    <t>TOTAL13433</t>
  </si>
  <si>
    <t>TOTAL13434</t>
  </si>
  <si>
    <t>TOTAL13435</t>
  </si>
  <si>
    <t>TOTAL13436</t>
  </si>
  <si>
    <t>TOTAL13437</t>
  </si>
  <si>
    <t>TOTAL13438</t>
  </si>
  <si>
    <t>TOTAL13439</t>
  </si>
  <si>
    <t>TOTAL13440</t>
  </si>
  <si>
    <t>TOTAL13441</t>
  </si>
  <si>
    <t>TOTAL13442</t>
  </si>
  <si>
    <t>TOTAL13443</t>
  </si>
  <si>
    <t>TOTAL13444</t>
  </si>
  <si>
    <t>TOTAL13445</t>
  </si>
  <si>
    <t>TOTAL13446</t>
  </si>
  <si>
    <t>TOTAL13447</t>
  </si>
  <si>
    <t>TOTAL13448</t>
  </si>
  <si>
    <t>TOTAL13449</t>
  </si>
  <si>
    <t>TOTAL13450</t>
  </si>
  <si>
    <t>TOTAL13451</t>
  </si>
  <si>
    <t>TOTAL13452</t>
  </si>
  <si>
    <t>TOTAL13453</t>
  </si>
  <si>
    <t>TOTAL13454</t>
  </si>
  <si>
    <t>TOTAL13455</t>
  </si>
  <si>
    <t>TOTAL13456</t>
  </si>
  <si>
    <t>TOTAL13457</t>
  </si>
  <si>
    <t>TOTAL13458</t>
  </si>
  <si>
    <t>TOTAL13459</t>
  </si>
  <si>
    <t>TOTAL13460</t>
  </si>
  <si>
    <t>TOTAL13461</t>
  </si>
  <si>
    <t>TOTAL13462</t>
  </si>
  <si>
    <t>TOTAL13463</t>
  </si>
  <si>
    <t>TOTAL13464</t>
  </si>
  <si>
    <t>TOTAL13465</t>
  </si>
  <si>
    <t>TOTAL13466</t>
  </si>
  <si>
    <t>TOTAL13467</t>
  </si>
  <si>
    <t>TOTAL13468</t>
  </si>
  <si>
    <t>TOTAL13469</t>
  </si>
  <si>
    <t>TOTAL13470</t>
  </si>
  <si>
    <t>TOTAL13471</t>
  </si>
  <si>
    <t>TOTAL13472</t>
  </si>
  <si>
    <t>TOTAL13473</t>
  </si>
  <si>
    <t>TOTAL13474</t>
  </si>
  <si>
    <t>TOTAL13475</t>
  </si>
  <si>
    <t>TOTAL13476</t>
  </si>
  <si>
    <t>TOTAL13477</t>
  </si>
  <si>
    <t>TOTAL13478</t>
  </si>
  <si>
    <t>TOTAL13479</t>
  </si>
  <si>
    <t>TOTAL13480</t>
  </si>
  <si>
    <t>TOTAL13481</t>
  </si>
  <si>
    <t>TOTAL13482</t>
  </si>
  <si>
    <t>TOTAL13483</t>
  </si>
  <si>
    <t>TOTAL13484</t>
  </si>
  <si>
    <t>TOTAL13485</t>
  </si>
  <si>
    <t>TOTAL13486</t>
  </si>
  <si>
    <t>TOTAL13487</t>
  </si>
  <si>
    <t>TOTAL13488</t>
  </si>
  <si>
    <t>TOTAL13489</t>
  </si>
  <si>
    <t>TOTAL13490</t>
  </si>
  <si>
    <t>TOTAL13491</t>
  </si>
  <si>
    <t>TOTAL13492</t>
  </si>
  <si>
    <t>TOTAL13493</t>
  </si>
  <si>
    <t>TOTAL13494</t>
  </si>
  <si>
    <t>TOTAL13495</t>
  </si>
  <si>
    <t>TOTAL13496</t>
  </si>
  <si>
    <t>TOTAL13497</t>
  </si>
  <si>
    <t>TOTAL13498</t>
  </si>
  <si>
    <t>TOTAL13499</t>
  </si>
  <si>
    <t>TOTAL13500</t>
  </si>
  <si>
    <t>TOTAL13501</t>
  </si>
  <si>
    <t>TOTAL13502</t>
  </si>
  <si>
    <t>TOTAL13503</t>
  </si>
  <si>
    <t>TOTAL13504</t>
  </si>
  <si>
    <t>TOTAL13505</t>
  </si>
  <si>
    <t>TOTAL13506</t>
  </si>
  <si>
    <t>TOTAL13507</t>
  </si>
  <si>
    <t>TOTAL13508</t>
  </si>
  <si>
    <t>TOTAL13509</t>
  </si>
  <si>
    <t>TOTAL13510</t>
  </si>
  <si>
    <t>TOTAL13511</t>
  </si>
  <si>
    <t>TOTAL13512</t>
  </si>
  <si>
    <t>TOTAL13513</t>
  </si>
  <si>
    <t>TOTAL13514</t>
  </si>
  <si>
    <t>TOTAL13515</t>
  </si>
  <si>
    <t>TOTAL13516</t>
  </si>
  <si>
    <t>TOTAL13517</t>
  </si>
  <si>
    <t>TOTAL13518</t>
  </si>
  <si>
    <t>TOTAL13519</t>
  </si>
  <si>
    <t>TOTAL13520</t>
  </si>
  <si>
    <t>TOTAL13521</t>
  </si>
  <si>
    <t>TOTAL13522</t>
  </si>
  <si>
    <t>TOTAL13523</t>
  </si>
  <si>
    <t>TOTAL13524</t>
  </si>
  <si>
    <t>TOTAL13525</t>
  </si>
  <si>
    <t>TOTAL13526</t>
  </si>
  <si>
    <t>TOTAL13527</t>
  </si>
  <si>
    <t>TOTAL13528</t>
  </si>
  <si>
    <t>TOTAL13529</t>
  </si>
  <si>
    <t>TOTAL13530</t>
  </si>
  <si>
    <t>TOTAL13531</t>
  </si>
  <si>
    <t>TOTAL13532</t>
  </si>
  <si>
    <t>TOTAL13533</t>
  </si>
  <si>
    <t>TOTAL13534</t>
  </si>
  <si>
    <t>TOTAL13535</t>
  </si>
  <si>
    <t>TOTAL13536</t>
  </si>
  <si>
    <t>TOTAL13537</t>
  </si>
  <si>
    <t>TOTAL13538</t>
  </si>
  <si>
    <t>TOTAL13539</t>
  </si>
  <si>
    <t>TOTAL13540</t>
  </si>
  <si>
    <t>TOTAL13541</t>
  </si>
  <si>
    <t>TOTAL13542</t>
  </si>
  <si>
    <t>TOTAL13543</t>
  </si>
  <si>
    <t>TOTAL13544</t>
  </si>
  <si>
    <t>TOTAL13545</t>
  </si>
  <si>
    <t>TOTAL13546</t>
  </si>
  <si>
    <t>TOTAL13547</t>
  </si>
  <si>
    <t>TOTAL13548</t>
  </si>
  <si>
    <t>TOTAL13549</t>
  </si>
  <si>
    <t>TOTAL13550</t>
  </si>
  <si>
    <t>TOTAL13551</t>
  </si>
  <si>
    <t>TOTAL13552</t>
  </si>
  <si>
    <t>TOTAL13553</t>
  </si>
  <si>
    <t>TOTAL13554</t>
  </si>
  <si>
    <t>TOTAL13555</t>
  </si>
  <si>
    <t>TOTAL13556</t>
  </si>
  <si>
    <t>TOTAL13557</t>
  </si>
  <si>
    <t>TOTAL13558</t>
  </si>
  <si>
    <t>TOTAL13559</t>
  </si>
  <si>
    <t>TOTAL13560</t>
  </si>
  <si>
    <t>TOTAL13561</t>
  </si>
  <si>
    <t>TOTAL13562</t>
  </si>
  <si>
    <t>TOTAL13563</t>
  </si>
  <si>
    <t>TOTAL13564</t>
  </si>
  <si>
    <t>TOTAL13565</t>
  </si>
  <si>
    <t>TOTAL13566</t>
  </si>
  <si>
    <t>TOTAL13567</t>
  </si>
  <si>
    <t>TOTAL13568</t>
  </si>
  <si>
    <t>TOTAL13569</t>
  </si>
  <si>
    <t>TOTAL13570</t>
  </si>
  <si>
    <t>TOTAL13571</t>
  </si>
  <si>
    <t>TOTAL13572</t>
  </si>
  <si>
    <t>TOTAL13573</t>
  </si>
  <si>
    <t>TOTAL13574</t>
  </si>
  <si>
    <t>TOTAL13575</t>
  </si>
  <si>
    <t>TOTAL13576</t>
  </si>
  <si>
    <t>TOTAL13577</t>
  </si>
  <si>
    <t>TOTAL13578</t>
  </si>
  <si>
    <t>TOTAL13579</t>
  </si>
  <si>
    <t>TOTAL13580</t>
  </si>
  <si>
    <t>TOTAL13581</t>
  </si>
  <si>
    <t>TOTAL13582</t>
  </si>
  <si>
    <t>TOTAL13583</t>
  </si>
  <si>
    <t>TOTAL13584</t>
  </si>
  <si>
    <t>TOTAL13585</t>
  </si>
  <si>
    <t>TOTAL13586</t>
  </si>
  <si>
    <t>TOTAL13587</t>
  </si>
  <si>
    <t>TOTAL13588</t>
  </si>
  <si>
    <t>TOTAL13589</t>
  </si>
  <si>
    <t>TOTAL13590</t>
  </si>
  <si>
    <t>TOTAL13591</t>
  </si>
  <si>
    <t>TOTAL13592</t>
  </si>
  <si>
    <t>TOTAL13593</t>
  </si>
  <si>
    <t>TOTAL13594</t>
  </si>
  <si>
    <t>TOTAL13595</t>
  </si>
  <si>
    <t>TOTAL13596</t>
  </si>
  <si>
    <t>TOTAL13597</t>
  </si>
  <si>
    <t>TOTAL13598</t>
  </si>
  <si>
    <t>TOTAL13599</t>
  </si>
  <si>
    <t>TOTAL13600</t>
  </si>
  <si>
    <t>TOTAL13601</t>
  </si>
  <si>
    <t>TOTAL13602</t>
  </si>
  <si>
    <t>TOTAL13603</t>
  </si>
  <si>
    <t>TOTAL13604</t>
  </si>
  <si>
    <t>TOTAL13605</t>
  </si>
  <si>
    <t>TOTAL13606</t>
  </si>
  <si>
    <t>TOTAL13607</t>
  </si>
  <si>
    <t>TOTAL13608</t>
  </si>
  <si>
    <t>TOTAL13609</t>
  </si>
  <si>
    <t>TOTAL13610</t>
  </si>
  <si>
    <t>TOTAL13611</t>
  </si>
  <si>
    <t>TOTAL13612</t>
  </si>
  <si>
    <t>TOTAL13613</t>
  </si>
  <si>
    <t>TOTAL13614</t>
  </si>
  <si>
    <t>TOTAL13615</t>
  </si>
  <si>
    <t>TOTAL13616</t>
  </si>
  <si>
    <t>TOTAL13617</t>
  </si>
  <si>
    <t>TOTAL13618</t>
  </si>
  <si>
    <t>TOTAL13619</t>
  </si>
  <si>
    <t>TOTAL13620</t>
  </si>
  <si>
    <t>TOTAL13621</t>
  </si>
  <si>
    <t>TOTAL13622</t>
  </si>
  <si>
    <t>TOTAL13623</t>
  </si>
  <si>
    <t>TOTAL13624</t>
  </si>
  <si>
    <t>TOTAL13625</t>
  </si>
  <si>
    <t>TOTAL13626</t>
  </si>
  <si>
    <t>TOTAL13627</t>
  </si>
  <si>
    <t>TOTAL13628</t>
  </si>
  <si>
    <t>TOTAL13629</t>
  </si>
  <si>
    <t>TOTAL13630</t>
  </si>
  <si>
    <t>TOTAL13631</t>
  </si>
  <si>
    <t>TOTAL13632</t>
  </si>
  <si>
    <t>TOTAL13633</t>
  </si>
  <si>
    <t>TOTAL13634</t>
  </si>
  <si>
    <t>TOTAL13635</t>
  </si>
  <si>
    <t>TOTAL13636</t>
  </si>
  <si>
    <t>TOTAL13637</t>
  </si>
  <si>
    <t>TOTAL13638</t>
  </si>
  <si>
    <t>TOTAL13639</t>
  </si>
  <si>
    <t>TOTAL13640</t>
  </si>
  <si>
    <t>TOTAL13641</t>
  </si>
  <si>
    <t>TOTAL13642</t>
  </si>
  <si>
    <t>TOTAL13643</t>
  </si>
  <si>
    <t>TOTAL13644</t>
  </si>
  <si>
    <t>TOTAL13645</t>
  </si>
  <si>
    <t>TOTAL13646</t>
  </si>
  <si>
    <t>TOTAL13647</t>
  </si>
  <si>
    <t>TOTAL13648</t>
  </si>
  <si>
    <t>TOTAL13649</t>
  </si>
  <si>
    <t>TOTAL13650</t>
  </si>
  <si>
    <t>TOTAL13651</t>
  </si>
  <si>
    <t>TOTAL13652</t>
  </si>
  <si>
    <t>TOTAL13653</t>
  </si>
  <si>
    <t>TOTAL13654</t>
  </si>
  <si>
    <t>TOTAL13655</t>
  </si>
  <si>
    <t>TOTAL13656</t>
  </si>
  <si>
    <t>TOTAL13657</t>
  </si>
  <si>
    <t>TOTAL13658</t>
  </si>
  <si>
    <t>TOTAL13659</t>
  </si>
  <si>
    <t>TOTAL13660</t>
  </si>
  <si>
    <t>TOTAL13661</t>
  </si>
  <si>
    <t>TOTAL13662</t>
  </si>
  <si>
    <t>TOTAL13663</t>
  </si>
  <si>
    <t>TOTAL13664</t>
  </si>
  <si>
    <t>TOTAL13665</t>
  </si>
  <si>
    <t>TOTAL13666</t>
  </si>
  <si>
    <t>TOTAL13667</t>
  </si>
  <si>
    <t>TOTAL13668</t>
  </si>
  <si>
    <t>TOTAL13669</t>
  </si>
  <si>
    <t>TOTAL13670</t>
  </si>
  <si>
    <t>TOTAL13671</t>
  </si>
  <si>
    <t>TOTAL13672</t>
  </si>
  <si>
    <t>TOTAL13673</t>
  </si>
  <si>
    <t>TOTAL13674</t>
  </si>
  <si>
    <t>TOTAL13675</t>
  </si>
  <si>
    <t>TOTAL13676</t>
  </si>
  <si>
    <t>TOTAL13677</t>
  </si>
  <si>
    <t>TOTAL13678</t>
  </si>
  <si>
    <t>TOTAL13679</t>
  </si>
  <si>
    <t>TOTAL13680</t>
  </si>
  <si>
    <t>TOTAL13681</t>
  </si>
  <si>
    <t>TOTAL13682</t>
  </si>
  <si>
    <t>TOTAL13683</t>
  </si>
  <si>
    <t>TOTAL13684</t>
  </si>
  <si>
    <t>TOTAL13685</t>
  </si>
  <si>
    <t>TOTAL13686</t>
  </si>
  <si>
    <t>TOTAL13687</t>
  </si>
  <si>
    <t>TOTAL13688</t>
  </si>
  <si>
    <t>TOTAL13689</t>
  </si>
  <si>
    <t>TOTAL13690</t>
  </si>
  <si>
    <t>TOTAL13691</t>
  </si>
  <si>
    <t>TOTAL13692</t>
  </si>
  <si>
    <t>TOTAL13693</t>
  </si>
  <si>
    <t>TOTAL13694</t>
  </si>
  <si>
    <t>TOTAL13695</t>
  </si>
  <si>
    <t>TOTAL13696</t>
  </si>
  <si>
    <t>TOTAL13697</t>
  </si>
  <si>
    <t>TOTAL13698</t>
  </si>
  <si>
    <t>TOTAL13699</t>
  </si>
  <si>
    <t>TOTAL13700</t>
  </si>
  <si>
    <t>TOTAL13701</t>
  </si>
  <si>
    <t>TOTAL13702</t>
  </si>
  <si>
    <t>TOTAL13703</t>
  </si>
  <si>
    <t>TOTAL13704</t>
  </si>
  <si>
    <t>TOTAL13705</t>
  </si>
  <si>
    <t>TOTAL13706</t>
  </si>
  <si>
    <t>TOTAL13707</t>
  </si>
  <si>
    <t>TOTAL13708</t>
  </si>
  <si>
    <t>TOTAL13709</t>
  </si>
  <si>
    <t>TOTAL13710</t>
  </si>
  <si>
    <t>TOTAL13711</t>
  </si>
  <si>
    <t>TOTAL13712</t>
  </si>
  <si>
    <t>TOTAL13713</t>
  </si>
  <si>
    <t>TOTAL13714</t>
  </si>
  <si>
    <t>TOTAL13715</t>
  </si>
  <si>
    <t>TOTAL13716</t>
  </si>
  <si>
    <t>TOTAL13717</t>
  </si>
  <si>
    <t>TOTAL13718</t>
  </si>
  <si>
    <t>TOTAL13719</t>
  </si>
  <si>
    <t>TOTAL13720</t>
  </si>
  <si>
    <t>TOTAL13721</t>
  </si>
  <si>
    <t>TOTAL13722</t>
  </si>
  <si>
    <t>TOTAL13723</t>
  </si>
  <si>
    <t>TOTAL13724</t>
  </si>
  <si>
    <t>TOTAL13725</t>
  </si>
  <si>
    <t>TOTAL13726</t>
  </si>
  <si>
    <t>TOTAL13727</t>
  </si>
  <si>
    <t>TOTAL13728</t>
  </si>
  <si>
    <t>TOTAL13729</t>
  </si>
  <si>
    <t>TOTAL13730</t>
  </si>
  <si>
    <t>TOTAL13731</t>
  </si>
  <si>
    <t>TOTAL13732</t>
  </si>
  <si>
    <t>TOTAL13733</t>
  </si>
  <si>
    <t>TOTAL13734</t>
  </si>
  <si>
    <t>TOTAL13735</t>
  </si>
  <si>
    <t>TOTAL13736</t>
  </si>
  <si>
    <t>TOTAL13737</t>
  </si>
  <si>
    <t>TOTAL13738</t>
  </si>
  <si>
    <t>TOTAL13739</t>
  </si>
  <si>
    <t>TOTAL13740</t>
  </si>
  <si>
    <t>TOTAL13741</t>
  </si>
  <si>
    <t>TOTAL13742</t>
  </si>
  <si>
    <t>TOTAL13743</t>
  </si>
  <si>
    <t>TOTAL13744</t>
  </si>
  <si>
    <t>TOTAL13745</t>
  </si>
  <si>
    <t>TOTAL13746</t>
  </si>
  <si>
    <t>TOTAL13747</t>
  </si>
  <si>
    <t>TOTAL13748</t>
  </si>
  <si>
    <t>TOTAL13749</t>
  </si>
  <si>
    <t>TOTAL13750</t>
  </si>
  <si>
    <t>TOTAL13751</t>
  </si>
  <si>
    <t>TOTAL13752</t>
  </si>
  <si>
    <t>TOTAL13753</t>
  </si>
  <si>
    <t>TOTAL13754</t>
  </si>
  <si>
    <t>TOTAL13755</t>
  </si>
  <si>
    <t>TOTAL13756</t>
  </si>
  <si>
    <t>TOTAL13757</t>
  </si>
  <si>
    <t>TOTAL13758</t>
  </si>
  <si>
    <t>TOTAL13759</t>
  </si>
  <si>
    <t>TOTAL13760</t>
  </si>
  <si>
    <t>TOTAL13761</t>
  </si>
  <si>
    <t>TOTAL13762</t>
  </si>
  <si>
    <t>TOTAL13763</t>
  </si>
  <si>
    <t>TOTAL13764</t>
  </si>
  <si>
    <t>TOTAL13765</t>
  </si>
  <si>
    <t>TOTAL13766</t>
  </si>
  <si>
    <t>TOTAL13767</t>
  </si>
  <si>
    <t>TOTAL13768</t>
  </si>
  <si>
    <t>TOTAL13769</t>
  </si>
  <si>
    <t>TOTAL13770</t>
  </si>
  <si>
    <t>TOTAL13771</t>
  </si>
  <si>
    <t>TOTAL13772</t>
  </si>
  <si>
    <t>TOTAL13773</t>
  </si>
  <si>
    <t>TOTAL13774</t>
  </si>
  <si>
    <t>TOTAL13775</t>
  </si>
  <si>
    <t>TOTAL13776</t>
  </si>
  <si>
    <t>TOTAL13777</t>
  </si>
  <si>
    <t>TOTAL13778</t>
  </si>
  <si>
    <t>TOTAL13779</t>
  </si>
  <si>
    <t>TOTAL13780</t>
  </si>
  <si>
    <t>TOTAL13781</t>
  </si>
  <si>
    <t>TOTAL13782</t>
  </si>
  <si>
    <t>TOTAL13783</t>
  </si>
  <si>
    <t>TOTAL13784</t>
  </si>
  <si>
    <t>TOTAL13785</t>
  </si>
  <si>
    <t>TOTAL13786</t>
  </si>
  <si>
    <t>TOTAL13787</t>
  </si>
  <si>
    <t>TOTAL13788</t>
  </si>
  <si>
    <t>TOTAL13789</t>
  </si>
  <si>
    <t>TOTAL13790</t>
  </si>
  <si>
    <t>TOTAL13791</t>
  </si>
  <si>
    <t>TOTAL13792</t>
  </si>
  <si>
    <t>TOTAL13793</t>
  </si>
  <si>
    <t>TOTAL13794</t>
  </si>
  <si>
    <t>TOTAL13795</t>
  </si>
  <si>
    <t>TOTAL13796</t>
  </si>
  <si>
    <t>TOTAL13797</t>
  </si>
  <si>
    <t>TOTAL13798</t>
  </si>
  <si>
    <t>TOTAL13799</t>
  </si>
  <si>
    <t>TOTAL13800</t>
  </si>
  <si>
    <t>TOTAL13801</t>
  </si>
  <si>
    <t>TOTAL13802</t>
  </si>
  <si>
    <t>TOTAL13803</t>
  </si>
  <si>
    <t>TOTAL13804</t>
  </si>
  <si>
    <t>TOTAL13805</t>
  </si>
  <si>
    <t>TOTAL13806</t>
  </si>
  <si>
    <t>TOTAL13807</t>
  </si>
  <si>
    <t>TOTAL13808</t>
  </si>
  <si>
    <t>TOTAL13809</t>
  </si>
  <si>
    <t>TOTAL13810</t>
  </si>
  <si>
    <t>TOTAL13811</t>
  </si>
  <si>
    <t>TOTAL13812</t>
  </si>
  <si>
    <t>TOTAL13813</t>
  </si>
  <si>
    <t>TOTAL13814</t>
  </si>
  <si>
    <t>TOTAL13815</t>
  </si>
  <si>
    <t>TOTAL13816</t>
  </si>
  <si>
    <t>TOTAL13817</t>
  </si>
  <si>
    <t>TOTAL13818</t>
  </si>
  <si>
    <t>TOTAL13819</t>
  </si>
  <si>
    <t>TOTAL13820</t>
  </si>
  <si>
    <t>TOTAL13821</t>
  </si>
  <si>
    <t>TOTAL13822</t>
  </si>
  <si>
    <t>TOTAL13823</t>
  </si>
  <si>
    <t>TOTAL13824</t>
  </si>
  <si>
    <t>TOTAL13825</t>
  </si>
  <si>
    <t>TOTAL13826</t>
  </si>
  <si>
    <t>TOTAL13827</t>
  </si>
  <si>
    <t>TOTAL13828</t>
  </si>
  <si>
    <t>TOTAL13829</t>
  </si>
  <si>
    <t>TOTAL13830</t>
  </si>
  <si>
    <t>TOTAL13831</t>
  </si>
  <si>
    <t>TOTAL13832</t>
  </si>
  <si>
    <t>TOTAL13833</t>
  </si>
  <si>
    <t>TOTAL13834</t>
  </si>
  <si>
    <t>TOTAL13835</t>
  </si>
  <si>
    <t>TOTAL13836</t>
  </si>
  <si>
    <t>TOTAL13837</t>
  </si>
  <si>
    <t>TOTAL13838</t>
  </si>
  <si>
    <t>TOTAL13839</t>
  </si>
  <si>
    <t>TOTAL13840</t>
  </si>
  <si>
    <t>TOTAL13841</t>
  </si>
  <si>
    <t>TOTAL13842</t>
  </si>
  <si>
    <t>TOTAL13843</t>
  </si>
  <si>
    <t>TOTAL13844</t>
  </si>
  <si>
    <t>TOTAL13845</t>
  </si>
  <si>
    <t>TOTAL13846</t>
  </si>
  <si>
    <t>TOTAL13847</t>
  </si>
  <si>
    <t>TOTAL13848</t>
  </si>
  <si>
    <t>TOTAL13849</t>
  </si>
  <si>
    <t>TOTAL13850</t>
  </si>
  <si>
    <t>TOTAL13851</t>
  </si>
  <si>
    <t>TOTAL13852</t>
  </si>
  <si>
    <t>TOTAL13853</t>
  </si>
  <si>
    <t>TOTAL13854</t>
  </si>
  <si>
    <t>TOTAL13855</t>
  </si>
  <si>
    <t>TOTAL13856</t>
  </si>
  <si>
    <t>TOTAL13857</t>
  </si>
  <si>
    <t>TOTAL13858</t>
  </si>
  <si>
    <t>TOTAL13859</t>
  </si>
  <si>
    <t>TOTAL13860</t>
  </si>
  <si>
    <t>TOTAL13861</t>
  </si>
  <si>
    <t>TOTAL13862</t>
  </si>
  <si>
    <t>TOTAL13863</t>
  </si>
  <si>
    <t>TOTAL13864</t>
  </si>
  <si>
    <t>TOTAL13865</t>
  </si>
  <si>
    <t>TOTAL13866</t>
  </si>
  <si>
    <t>TOTAL13867</t>
  </si>
  <si>
    <t>TOTAL13868</t>
  </si>
  <si>
    <t>TOTAL13869</t>
  </si>
  <si>
    <t>TOTAL13870</t>
  </si>
  <si>
    <t>TOTAL13871</t>
  </si>
  <si>
    <t>TOTAL13872</t>
  </si>
  <si>
    <t>TOTAL13873</t>
  </si>
  <si>
    <t>TOTAL13874</t>
  </si>
  <si>
    <t>TOTAL13875</t>
  </si>
  <si>
    <t>TOTAL13876</t>
  </si>
  <si>
    <t>TOTAL13877</t>
  </si>
  <si>
    <t>TOTAL13878</t>
  </si>
  <si>
    <t>TOTAL13879</t>
  </si>
  <si>
    <t>TOTAL13880</t>
  </si>
  <si>
    <t>TOTAL13881</t>
  </si>
  <si>
    <t>TOTAL13882</t>
  </si>
  <si>
    <t>TOTAL13883</t>
  </si>
  <si>
    <t>TOTAL13884</t>
  </si>
  <si>
    <t>TOTAL13885</t>
  </si>
  <si>
    <t>TOTAL13886</t>
  </si>
  <si>
    <t>TOTAL13887</t>
  </si>
  <si>
    <t>TOTAL13888</t>
  </si>
  <si>
    <t>TOTAL13889</t>
  </si>
  <si>
    <t>TOTAL13890</t>
  </si>
  <si>
    <t>TOTAL13891</t>
  </si>
  <si>
    <t>TOTAL13892</t>
  </si>
  <si>
    <t>TOTAL13893</t>
  </si>
  <si>
    <t>TOTAL13894</t>
  </si>
  <si>
    <t>TOTAL13895</t>
  </si>
  <si>
    <t>TOTAL13896</t>
  </si>
  <si>
    <t>TOTAL13897</t>
  </si>
  <si>
    <t>TOTAL13898</t>
  </si>
  <si>
    <t>TOTAL13899</t>
  </si>
  <si>
    <t>TOTAL13900</t>
  </si>
  <si>
    <t>TOTAL13901</t>
  </si>
  <si>
    <t>TOTAL13902</t>
  </si>
  <si>
    <t>TOTAL13903</t>
  </si>
  <si>
    <t>TOTAL13904</t>
  </si>
  <si>
    <t>TOTAL13905</t>
  </si>
  <si>
    <t>TOTAL13906</t>
  </si>
  <si>
    <t>TOTAL13907</t>
  </si>
  <si>
    <t>TOTAL13908</t>
  </si>
  <si>
    <t>TOTAL13909</t>
  </si>
  <si>
    <t>TOTAL13910</t>
  </si>
  <si>
    <t>TOTAL13911</t>
  </si>
  <si>
    <t>TOTAL13912</t>
  </si>
  <si>
    <t>TOTAL13913</t>
  </si>
  <si>
    <t>TOTAL13914</t>
  </si>
  <si>
    <t>TOTAL13915</t>
  </si>
  <si>
    <t>TOTAL13916</t>
  </si>
  <si>
    <t>TOTAL13917</t>
  </si>
  <si>
    <t>TOTAL13918</t>
  </si>
  <si>
    <t>TOTAL13919</t>
  </si>
  <si>
    <t>TOTAL13920</t>
  </si>
  <si>
    <t>TOTAL13921</t>
  </si>
  <si>
    <t>TOTAL13922</t>
  </si>
  <si>
    <t>TOTAL13923</t>
  </si>
  <si>
    <t>TOTAL13924</t>
  </si>
  <si>
    <t>TOTAL13925</t>
  </si>
  <si>
    <t>TOTAL13926</t>
  </si>
  <si>
    <t>TOTAL13927</t>
  </si>
  <si>
    <t>TOTAL13928</t>
  </si>
  <si>
    <t>TOTAL13929</t>
  </si>
  <si>
    <t>TOTAL13930</t>
  </si>
  <si>
    <t>TOTAL13931</t>
  </si>
  <si>
    <t>TOTAL13932</t>
  </si>
  <si>
    <t>TOTAL13933</t>
  </si>
  <si>
    <t>TOTAL13934</t>
  </si>
  <si>
    <t>TOTAL13935</t>
  </si>
  <si>
    <t>TOTAL13936</t>
  </si>
  <si>
    <t>TOTAL13937</t>
  </si>
  <si>
    <t>TOTAL13938</t>
  </si>
  <si>
    <t>TOTAL13939</t>
  </si>
  <si>
    <t>TOTAL13940</t>
  </si>
  <si>
    <t>TOTAL13941</t>
  </si>
  <si>
    <t>TOTAL13942</t>
  </si>
  <si>
    <t>TOTAL13943</t>
  </si>
  <si>
    <t>TOTAL13944</t>
  </si>
  <si>
    <t>TOTAL13945</t>
  </si>
  <si>
    <t>TOTAL13946</t>
  </si>
  <si>
    <t>TOTAL13947</t>
  </si>
  <si>
    <t>TOTAL13948</t>
  </si>
  <si>
    <t>TOTAL13949</t>
  </si>
  <si>
    <t>TOTAL13950</t>
  </si>
  <si>
    <t>TOTAL13951</t>
  </si>
  <si>
    <t>TOTAL13952</t>
  </si>
  <si>
    <t>TOTAL13953</t>
  </si>
  <si>
    <t>TOTAL13954</t>
  </si>
  <si>
    <t>TOTAL13955</t>
  </si>
  <si>
    <t>TOTAL13956</t>
  </si>
  <si>
    <t>TOTAL13957</t>
  </si>
  <si>
    <t>TOTAL13958</t>
  </si>
  <si>
    <t>TOTAL13959</t>
  </si>
  <si>
    <t>TOTAL13960</t>
  </si>
  <si>
    <t>TOTAL13961</t>
  </si>
  <si>
    <t>TOTAL13962</t>
  </si>
  <si>
    <t>TOTAL13963</t>
  </si>
  <si>
    <t>TOTAL13964</t>
  </si>
  <si>
    <t>TOTAL13965</t>
  </si>
  <si>
    <t>TOTAL13966</t>
  </si>
  <si>
    <t>TOTAL13967</t>
  </si>
  <si>
    <t>TOTAL13968</t>
  </si>
  <si>
    <t>TOTAL13969</t>
  </si>
  <si>
    <t>TOTAL13970</t>
  </si>
  <si>
    <t>TOTAL13971</t>
  </si>
  <si>
    <t>TOTAL13972</t>
  </si>
  <si>
    <t>TOTAL13973</t>
  </si>
  <si>
    <t>TOTAL13974</t>
  </si>
  <si>
    <t>TOTAL13975</t>
  </si>
  <si>
    <t>TOTAL13976</t>
  </si>
  <si>
    <t>TOTAL13977</t>
  </si>
  <si>
    <t>TOTAL13978</t>
  </si>
  <si>
    <t>TOTAL13979</t>
  </si>
  <si>
    <t>TOTAL13980</t>
  </si>
  <si>
    <t>TOTAL13981</t>
  </si>
  <si>
    <t>TOTAL13982</t>
  </si>
  <si>
    <t>TOTAL13983</t>
  </si>
  <si>
    <t>TOTAL13984</t>
  </si>
  <si>
    <t>TOTAL13985</t>
  </si>
  <si>
    <t>TOTAL13986</t>
  </si>
  <si>
    <t>TOTAL13987</t>
  </si>
  <si>
    <t>TOTAL13988</t>
  </si>
  <si>
    <t>TOTAL13989</t>
  </si>
  <si>
    <t>TOTAL13990</t>
  </si>
  <si>
    <t>TOTAL13991</t>
  </si>
  <si>
    <t>TOTAL13992</t>
  </si>
  <si>
    <t>TOTAL13993</t>
  </si>
  <si>
    <t>TOTAL13994</t>
  </si>
  <si>
    <t>TOTAL13995</t>
  </si>
  <si>
    <t>TOTAL13996</t>
  </si>
  <si>
    <t>TOTAL13997</t>
  </si>
  <si>
    <t>TOTAL13998</t>
  </si>
  <si>
    <t>TOTAL13999</t>
  </si>
  <si>
    <t>TOTAL14000</t>
  </si>
  <si>
    <t>TOTAL14001</t>
  </si>
  <si>
    <t>TOTAL14002</t>
  </si>
  <si>
    <t>TOTAL14003</t>
  </si>
  <si>
    <t>TOTAL14004</t>
  </si>
  <si>
    <t>TOTAL14005</t>
  </si>
  <si>
    <t>TOTAL14006</t>
  </si>
  <si>
    <t>TOTAL14007</t>
  </si>
  <si>
    <t>TOTAL14008</t>
  </si>
  <si>
    <t>TOTAL14009</t>
  </si>
  <si>
    <t>TOTAL14010</t>
  </si>
  <si>
    <t>TOTAL14011</t>
  </si>
  <si>
    <t>TOTAL14012</t>
  </si>
  <si>
    <t>TOTAL14013</t>
  </si>
  <si>
    <t>TOTAL14014</t>
  </si>
  <si>
    <t>TOTAL14015</t>
  </si>
  <si>
    <t>TOTAL14016</t>
  </si>
  <si>
    <t>TOTAL14017</t>
  </si>
  <si>
    <t>TOTAL14018</t>
  </si>
  <si>
    <t>TOTAL14019</t>
  </si>
  <si>
    <t>TOTAL14020</t>
  </si>
  <si>
    <t>TOTAL14021</t>
  </si>
  <si>
    <t>TOTAL14022</t>
  </si>
  <si>
    <t>TOTAL14023</t>
  </si>
  <si>
    <t>TOTAL14024</t>
  </si>
  <si>
    <t>TOTAL14025</t>
  </si>
  <si>
    <t>TOTAL14026</t>
  </si>
  <si>
    <t>TOTAL14027</t>
  </si>
  <si>
    <t>TOTAL14028</t>
  </si>
  <si>
    <t>TOTAL14029</t>
  </si>
  <si>
    <t>TOTAL14030</t>
  </si>
  <si>
    <t>TOTAL14031</t>
  </si>
  <si>
    <t>TOTAL14032</t>
  </si>
  <si>
    <t>TOTAL14033</t>
  </si>
  <si>
    <t>TOTAL14034</t>
  </si>
  <si>
    <t>TOTAL14035</t>
  </si>
  <si>
    <t>TOTAL14036</t>
  </si>
  <si>
    <t>TOTAL14037</t>
  </si>
  <si>
    <t>TOTAL14038</t>
  </si>
  <si>
    <t>TOTAL14039</t>
  </si>
  <si>
    <t>TOTAL14040</t>
  </si>
  <si>
    <t>TOTAL14041</t>
  </si>
  <si>
    <t>TOTAL14042</t>
  </si>
  <si>
    <t>TOTAL14043</t>
  </si>
  <si>
    <t>TOTAL14044</t>
  </si>
  <si>
    <t>TOTAL14045</t>
  </si>
  <si>
    <t>TOTAL14046</t>
  </si>
  <si>
    <t>TOTAL14047</t>
  </si>
  <si>
    <t>TOTAL14048</t>
  </si>
  <si>
    <t>TOTAL14049</t>
  </si>
  <si>
    <t>TOTAL14050</t>
  </si>
  <si>
    <t>TOTAL14051</t>
  </si>
  <si>
    <t>TOTAL14052</t>
  </si>
  <si>
    <t>TOTAL14053</t>
  </si>
  <si>
    <t>TOTAL14054</t>
  </si>
  <si>
    <t>TOTAL14055</t>
  </si>
  <si>
    <t>TOTAL14056</t>
  </si>
  <si>
    <t>TOTAL14057</t>
  </si>
  <si>
    <t>TOTAL14058</t>
  </si>
  <si>
    <t>TOTAL14059</t>
  </si>
  <si>
    <t>TOTAL14060</t>
  </si>
  <si>
    <t>TOTAL14061</t>
  </si>
  <si>
    <t>TOTAL14062</t>
  </si>
  <si>
    <t>TOTAL14063</t>
  </si>
  <si>
    <t>TOTAL14064</t>
  </si>
  <si>
    <t>TOTAL14065</t>
  </si>
  <si>
    <t>TOTAL14066</t>
  </si>
  <si>
    <t>TOTAL14067</t>
  </si>
  <si>
    <t>TOTAL14068</t>
  </si>
  <si>
    <t>TOTAL14069</t>
  </si>
  <si>
    <t>TOTAL14070</t>
  </si>
  <si>
    <t>TOTAL14071</t>
  </si>
  <si>
    <t>TOTAL14072</t>
  </si>
  <si>
    <t>TOTAL14073</t>
  </si>
  <si>
    <t>TOTAL14074</t>
  </si>
  <si>
    <t>TOTAL14075</t>
  </si>
  <si>
    <t>TOTAL14076</t>
  </si>
  <si>
    <t>TOTAL14077</t>
  </si>
  <si>
    <t>TOTAL14078</t>
  </si>
  <si>
    <t>TOTAL14079</t>
  </si>
  <si>
    <t>TOTAL14080</t>
  </si>
  <si>
    <t>TOTAL14081</t>
  </si>
  <si>
    <t>TOTAL14082</t>
  </si>
  <si>
    <t>TOTAL14083</t>
  </si>
  <si>
    <t>TOTAL14084</t>
  </si>
  <si>
    <t>TOTAL14085</t>
  </si>
  <si>
    <t>TOTAL14086</t>
  </si>
  <si>
    <t>TOTAL14087</t>
  </si>
  <si>
    <t>TOTAL14088</t>
  </si>
  <si>
    <t>TOTAL14089</t>
  </si>
  <si>
    <t>TOTAL14090</t>
  </si>
  <si>
    <t>TOTAL14091</t>
  </si>
  <si>
    <t>TOTAL14092</t>
  </si>
  <si>
    <t>TOTAL14093</t>
  </si>
  <si>
    <t>TOTAL14094</t>
  </si>
  <si>
    <t>TOTAL14095</t>
  </si>
  <si>
    <t>TOTAL14096</t>
  </si>
  <si>
    <t>TOTAL14097</t>
  </si>
  <si>
    <t>TOTAL14098</t>
  </si>
  <si>
    <t>TOTAL14099</t>
  </si>
  <si>
    <t>TOTAL14100</t>
  </si>
  <si>
    <t>TOTAL14101</t>
  </si>
  <si>
    <t>TOTAL14102</t>
  </si>
  <si>
    <t>TOTAL14103</t>
  </si>
  <si>
    <t>TOTAL14104</t>
  </si>
  <si>
    <t>TOTAL14105</t>
  </si>
  <si>
    <t>TOTAL14106</t>
  </si>
  <si>
    <t>TOTAL14107</t>
  </si>
  <si>
    <t>TOTAL14108</t>
  </si>
  <si>
    <t>TOTAL14109</t>
  </si>
  <si>
    <t>TOTAL14110</t>
  </si>
  <si>
    <t>TOTAL14111</t>
  </si>
  <si>
    <t>TOTAL14112</t>
  </si>
  <si>
    <t>TOTAL14113</t>
  </si>
  <si>
    <t>TOTAL14114</t>
  </si>
  <si>
    <t>TOTAL14115</t>
  </si>
  <si>
    <t>TOTAL14116</t>
  </si>
  <si>
    <t>TOTAL14117</t>
  </si>
  <si>
    <t>TOTAL14118</t>
  </si>
  <si>
    <t>TOTAL14119</t>
  </si>
  <si>
    <t>TOTAL14120</t>
  </si>
  <si>
    <t>TOTAL14121</t>
  </si>
  <si>
    <t>TOTAL14122</t>
  </si>
  <si>
    <t>TOTAL14123</t>
  </si>
  <si>
    <t>TOTAL14124</t>
  </si>
  <si>
    <t>TOTAL14125</t>
  </si>
  <si>
    <t>TOTAL14126</t>
  </si>
  <si>
    <t>TOTAL14127</t>
  </si>
  <si>
    <t>TOTAL14128</t>
  </si>
  <si>
    <t>TOTAL14129</t>
  </si>
  <si>
    <t>TOTAL14130</t>
  </si>
  <si>
    <t>TOTAL14131</t>
  </si>
  <si>
    <t>TOTAL14132</t>
  </si>
  <si>
    <t>TOTAL14133</t>
  </si>
  <si>
    <t>TOTAL14134</t>
  </si>
  <si>
    <t>TOTAL14135</t>
  </si>
  <si>
    <t>TOTAL14136</t>
  </si>
  <si>
    <t>TOTAL14137</t>
  </si>
  <si>
    <t>TOTAL14138</t>
  </si>
  <si>
    <t>TOTAL14139</t>
  </si>
  <si>
    <t>TOTAL14140</t>
  </si>
  <si>
    <t>TOTAL14141</t>
  </si>
  <si>
    <t>TOTAL14142</t>
  </si>
  <si>
    <t>TOTAL14143</t>
  </si>
  <si>
    <t>TOTAL14144</t>
  </si>
  <si>
    <t>TOTAL14145</t>
  </si>
  <si>
    <t>TOTAL14146</t>
  </si>
  <si>
    <t>TOTAL14147</t>
  </si>
  <si>
    <t>TOTAL14148</t>
  </si>
  <si>
    <t>TOTAL14149</t>
  </si>
  <si>
    <t>TOTAL14150</t>
  </si>
  <si>
    <t>TOTAL14151</t>
  </si>
  <si>
    <t>TOTAL14152</t>
  </si>
  <si>
    <t>TOTAL14153</t>
  </si>
  <si>
    <t>TOTAL14154</t>
  </si>
  <si>
    <t>TOTAL14155</t>
  </si>
  <si>
    <t>TOTAL14156</t>
  </si>
  <si>
    <t>TOTAL14157</t>
  </si>
  <si>
    <t>TOTAL14158</t>
  </si>
  <si>
    <t>TOTAL14159</t>
  </si>
  <si>
    <t>TOTAL14160</t>
  </si>
  <si>
    <t>TOTAL14161</t>
  </si>
  <si>
    <t>TOTAL14162</t>
  </si>
  <si>
    <t>TOTAL14163</t>
  </si>
  <si>
    <t>TOTAL14164</t>
  </si>
  <si>
    <t>TOTAL14165</t>
  </si>
  <si>
    <t>TOTAL14166</t>
  </si>
  <si>
    <t>TOTAL14167</t>
  </si>
  <si>
    <t>TOTAL14168</t>
  </si>
  <si>
    <t>TOTAL14169</t>
  </si>
  <si>
    <t>TOTAL14170</t>
  </si>
  <si>
    <t>TOTAL14171</t>
  </si>
  <si>
    <t>TOTAL14172</t>
  </si>
  <si>
    <t>TOTAL14173</t>
  </si>
  <si>
    <t>TOTAL14174</t>
  </si>
  <si>
    <t>TOTAL14175</t>
  </si>
  <si>
    <t>TOTAL14176</t>
  </si>
  <si>
    <t>TOTAL14177</t>
  </si>
  <si>
    <t>TOTAL14178</t>
  </si>
  <si>
    <t>TOTAL14179</t>
  </si>
  <si>
    <t>TOTAL14180</t>
  </si>
  <si>
    <t>TOTAL14181</t>
  </si>
  <si>
    <t>TOTAL14182</t>
  </si>
  <si>
    <t>TOTAL14183</t>
  </si>
  <si>
    <t>TOTAL14184</t>
  </si>
  <si>
    <t>TOTAL14185</t>
  </si>
  <si>
    <t>TOTAL14186</t>
  </si>
  <si>
    <t>TOTAL14187</t>
  </si>
  <si>
    <t>TOTAL14188</t>
  </si>
  <si>
    <t>TOTAL14189</t>
  </si>
  <si>
    <t>TOTAL14190</t>
  </si>
  <si>
    <t>TOTAL14191</t>
  </si>
  <si>
    <t>TOTAL14192</t>
  </si>
  <si>
    <t>TOTAL14193</t>
  </si>
  <si>
    <t>TOTAL14194</t>
  </si>
  <si>
    <t>TOTAL14195</t>
  </si>
  <si>
    <t>TOTAL14196</t>
  </si>
  <si>
    <t>TOTAL14197</t>
  </si>
  <si>
    <t>TOTAL14198</t>
  </si>
  <si>
    <t>TOTAL14199</t>
  </si>
  <si>
    <t>TOTAL14200</t>
  </si>
  <si>
    <t>TOTAL14201</t>
  </si>
  <si>
    <t>TOTAL14202</t>
  </si>
  <si>
    <t>TOTAL14203</t>
  </si>
  <si>
    <t>TOTAL14204</t>
  </si>
  <si>
    <t>TOTAL14205</t>
  </si>
  <si>
    <t>TOTAL14206</t>
  </si>
  <si>
    <t>TOTAL14207</t>
  </si>
  <si>
    <t>TOTAL14208</t>
  </si>
  <si>
    <t>TOTAL14209</t>
  </si>
  <si>
    <t>TOTAL14210</t>
  </si>
  <si>
    <t>TOTAL14211</t>
  </si>
  <si>
    <t>TOTAL14212</t>
  </si>
  <si>
    <t>TOTAL14213</t>
  </si>
  <si>
    <t>TOTAL14214</t>
  </si>
  <si>
    <t>TOTAL14215</t>
  </si>
  <si>
    <t>TOTAL14216</t>
  </si>
  <si>
    <t>TOTAL14217</t>
  </si>
  <si>
    <t>TOTAL14218</t>
  </si>
  <si>
    <t>TOTAL14219</t>
  </si>
  <si>
    <t>TOTAL14220</t>
  </si>
  <si>
    <t>TOTAL14221</t>
  </si>
  <si>
    <t>TOTAL14222</t>
  </si>
  <si>
    <t>TOTAL14223</t>
  </si>
  <si>
    <t>TOTAL14224</t>
  </si>
  <si>
    <t>TOTAL14225</t>
  </si>
  <si>
    <t>TOTAL14226</t>
  </si>
  <si>
    <t>TOTAL14227</t>
  </si>
  <si>
    <t>TOTAL14228</t>
  </si>
  <si>
    <t>TOTAL14229</t>
  </si>
  <si>
    <t>TOTAL14230</t>
  </si>
  <si>
    <t>TOTAL14231</t>
  </si>
  <si>
    <t>TOTAL14232</t>
  </si>
  <si>
    <t>TOTAL14233</t>
  </si>
  <si>
    <t>TOTAL14234</t>
  </si>
  <si>
    <t>TOTAL14235</t>
  </si>
  <si>
    <t>TOTAL14236</t>
  </si>
  <si>
    <t>TOTAL14237</t>
  </si>
  <si>
    <t>TOTAL14238</t>
  </si>
  <si>
    <t>TOTAL14239</t>
  </si>
  <si>
    <t>TOTAL14240</t>
  </si>
  <si>
    <t>TOTAL14241</t>
  </si>
  <si>
    <t>TOTAL14242</t>
  </si>
  <si>
    <t>TOTAL14243</t>
  </si>
  <si>
    <t>TOTAL14244</t>
  </si>
  <si>
    <t>TOTAL14245</t>
  </si>
  <si>
    <t>TOTAL14246</t>
  </si>
  <si>
    <t>TOTAL14247</t>
  </si>
  <si>
    <t>TOTAL14248</t>
  </si>
  <si>
    <t>TOTAL14249</t>
  </si>
  <si>
    <t>TOTAL14250</t>
  </si>
  <si>
    <t>TOTAL14251</t>
  </si>
  <si>
    <t>TOTAL14252</t>
  </si>
  <si>
    <t>TOTAL14253</t>
  </si>
  <si>
    <t>TOTAL14254</t>
  </si>
  <si>
    <t>TOTAL14255</t>
  </si>
  <si>
    <t>TOTAL14256</t>
  </si>
  <si>
    <t>TOTAL14257</t>
  </si>
  <si>
    <t>TOTAL14258</t>
  </si>
  <si>
    <t>TOTAL14259</t>
  </si>
  <si>
    <t>TOTAL14260</t>
  </si>
  <si>
    <t>TOTAL14261</t>
  </si>
  <si>
    <t>TOTAL14262</t>
  </si>
  <si>
    <t>TOTAL14263</t>
  </si>
  <si>
    <t>TOTAL14264</t>
  </si>
  <si>
    <t>TOTAL14265</t>
  </si>
  <si>
    <t>TOTAL14266</t>
  </si>
  <si>
    <t>TOTAL14267</t>
  </si>
  <si>
    <t>TOTAL14268</t>
  </si>
  <si>
    <t>TOTAL14269</t>
  </si>
  <si>
    <t>TOTAL14270</t>
  </si>
  <si>
    <t>TOTAL14271</t>
  </si>
  <si>
    <t>TOTAL14272</t>
  </si>
  <si>
    <t>TOTAL14273</t>
  </si>
  <si>
    <t>TOTAL14274</t>
  </si>
  <si>
    <t>TOTAL14275</t>
  </si>
  <si>
    <t>TOTAL14276</t>
  </si>
  <si>
    <t>TOTAL14277</t>
  </si>
  <si>
    <t>TOTAL14278</t>
  </si>
  <si>
    <t>TOTAL14279</t>
  </si>
  <si>
    <t>TOTAL14280</t>
  </si>
  <si>
    <t>TOTAL14281</t>
  </si>
  <si>
    <t>TOTAL14282</t>
  </si>
  <si>
    <t>TOTAL14283</t>
  </si>
  <si>
    <t>TOTAL14284</t>
  </si>
  <si>
    <t>TOTAL14285</t>
  </si>
  <si>
    <t>TOTAL14286</t>
  </si>
  <si>
    <t>TOTAL14287</t>
  </si>
  <si>
    <t>TOTAL14288</t>
  </si>
  <si>
    <t>TOTAL14289</t>
  </si>
  <si>
    <t>TOTAL14290</t>
  </si>
  <si>
    <t>TOTAL14291</t>
  </si>
  <si>
    <t>TOTAL14292</t>
  </si>
  <si>
    <t>TOTAL14293</t>
  </si>
  <si>
    <t>TOTAL14294</t>
  </si>
  <si>
    <t>TOTAL14295</t>
  </si>
  <si>
    <t>TOTAL14296</t>
  </si>
  <si>
    <t>TOTAL14297</t>
  </si>
  <si>
    <t>TOTAL14298</t>
  </si>
  <si>
    <t>TOTAL14299</t>
  </si>
  <si>
    <t>TOTAL14300</t>
  </si>
  <si>
    <t>TOTAL14301</t>
  </si>
  <si>
    <t>TOTAL14302</t>
  </si>
  <si>
    <t>TOTAL14303</t>
  </si>
  <si>
    <t>TOTAL14304</t>
  </si>
  <si>
    <t>TOTAL14305</t>
  </si>
  <si>
    <t>TOTAL14306</t>
  </si>
  <si>
    <t>TOTAL14307</t>
  </si>
  <si>
    <t>TOTAL14308</t>
  </si>
  <si>
    <t>TOTAL14309</t>
  </si>
  <si>
    <t>TOTAL14310</t>
  </si>
  <si>
    <t>TOTAL14311</t>
  </si>
  <si>
    <t>TOTAL14312</t>
  </si>
  <si>
    <t>TOTAL14313</t>
  </si>
  <si>
    <t>TOTAL14314</t>
  </si>
  <si>
    <t>TOTAL14315</t>
  </si>
  <si>
    <t>TOTAL14316</t>
  </si>
  <si>
    <t>TOTAL14317</t>
  </si>
  <si>
    <t>TOTAL14318</t>
  </si>
  <si>
    <t>TOTAL14319</t>
  </si>
  <si>
    <t>TOTAL14320</t>
  </si>
  <si>
    <t>TOTAL14321</t>
  </si>
  <si>
    <t>TOTAL14322</t>
  </si>
  <si>
    <t>TOTAL14323</t>
  </si>
  <si>
    <t>TOTAL14324</t>
  </si>
  <si>
    <t>TOTAL14325</t>
  </si>
  <si>
    <t>TOTAL14326</t>
  </si>
  <si>
    <t>TOTAL14327</t>
  </si>
  <si>
    <t>TOTAL14328</t>
  </si>
  <si>
    <t>TOTAL14329</t>
  </si>
  <si>
    <t>TOTAL14330</t>
  </si>
  <si>
    <t>TOTAL14331</t>
  </si>
  <si>
    <t>TOTAL14332</t>
  </si>
  <si>
    <t>TOTAL14333</t>
  </si>
  <si>
    <t>TOTAL14334</t>
  </si>
  <si>
    <t>TOTAL14335</t>
  </si>
  <si>
    <t>TOTAL14336</t>
  </si>
  <si>
    <t>TOTAL14337</t>
  </si>
  <si>
    <t>TOTAL14338</t>
  </si>
  <si>
    <t>TOTAL14339</t>
  </si>
  <si>
    <t>TOTAL14340</t>
  </si>
  <si>
    <t>TOTAL14341</t>
  </si>
  <si>
    <t>TOTAL14342</t>
  </si>
  <si>
    <t>TOTAL14343</t>
  </si>
  <si>
    <t>TOTAL14344</t>
  </si>
  <si>
    <t>TOTAL14345</t>
  </si>
  <si>
    <t>TOTAL14346</t>
  </si>
  <si>
    <t>TOTAL14347</t>
  </si>
  <si>
    <t>TOTAL14348</t>
  </si>
  <si>
    <t>TOTAL14349</t>
  </si>
  <si>
    <t>TOTAL14350</t>
  </si>
  <si>
    <t>TOTAL14351</t>
  </si>
  <si>
    <t>TOTAL14352</t>
  </si>
  <si>
    <t>TOTAL14353</t>
  </si>
  <si>
    <t>TOTAL14354</t>
  </si>
  <si>
    <t>TOTAL14355</t>
  </si>
  <si>
    <t>TOTAL14356</t>
  </si>
  <si>
    <t>TOTAL14357</t>
  </si>
  <si>
    <t>TOTAL14358</t>
  </si>
  <si>
    <t>TOTAL14359</t>
  </si>
  <si>
    <t>TOTAL14360</t>
  </si>
  <si>
    <t>TOTAL14361</t>
  </si>
  <si>
    <t>TOTAL14362</t>
  </si>
  <si>
    <t>TOTAL14363</t>
  </si>
  <si>
    <t>TOTAL14364</t>
  </si>
  <si>
    <t>TOTAL14365</t>
  </si>
  <si>
    <t>TOTAL14366</t>
  </si>
  <si>
    <t>TOTAL14367</t>
  </si>
  <si>
    <t>TOTAL14368</t>
  </si>
  <si>
    <t>TOTAL14369</t>
  </si>
  <si>
    <t>TOTAL14370</t>
  </si>
  <si>
    <t>TOTAL14371</t>
  </si>
  <si>
    <t>TOTAL14372</t>
  </si>
  <si>
    <t>TOTAL14373</t>
  </si>
  <si>
    <t>TOTAL14374</t>
  </si>
  <si>
    <t>TOTAL14375</t>
  </si>
  <si>
    <t>TOTAL14376</t>
  </si>
  <si>
    <t>TOTAL14377</t>
  </si>
  <si>
    <t>TOTAL14378</t>
  </si>
  <si>
    <t>TOTAL14379</t>
  </si>
  <si>
    <t>TOTAL14380</t>
  </si>
  <si>
    <t>TOTAL14381</t>
  </si>
  <si>
    <t>TOTAL14382</t>
  </si>
  <si>
    <t>TOTAL14383</t>
  </si>
  <si>
    <t>TOTAL14384</t>
  </si>
  <si>
    <t>TOTAL14385</t>
  </si>
  <si>
    <t>TOTAL14386</t>
  </si>
  <si>
    <t>TOTAL14387</t>
  </si>
  <si>
    <t>TOTAL14388</t>
  </si>
  <si>
    <t>TOTAL14389</t>
  </si>
  <si>
    <t>TOTAL14390</t>
  </si>
  <si>
    <t>TOTAL14391</t>
  </si>
  <si>
    <t>TOTAL14392</t>
  </si>
  <si>
    <t>TOTAL14393</t>
  </si>
  <si>
    <t>TOTAL14394</t>
  </si>
  <si>
    <t>TOTAL14395</t>
  </si>
  <si>
    <t>TOTAL14396</t>
  </si>
  <si>
    <t>TOTAL14397</t>
  </si>
  <si>
    <t>TOTAL14398</t>
  </si>
  <si>
    <t>TOTAL14399</t>
  </si>
  <si>
    <t>TOTAL14400</t>
  </si>
  <si>
    <t>TOTAL14401</t>
  </si>
  <si>
    <t>TOTAL14402</t>
  </si>
  <si>
    <t>TOTAL14403</t>
  </si>
  <si>
    <t>TOTAL14404</t>
  </si>
  <si>
    <t>TOTAL14405</t>
  </si>
  <si>
    <t>TOTAL14406</t>
  </si>
  <si>
    <t>TOTAL14407</t>
  </si>
  <si>
    <t>TOTAL14408</t>
  </si>
  <si>
    <t>TOTAL14409</t>
  </si>
  <si>
    <t>TOTAL14410</t>
  </si>
  <si>
    <t>TOTAL14411</t>
  </si>
  <si>
    <t>TOTAL14412</t>
  </si>
  <si>
    <t>TOTAL14413</t>
  </si>
  <si>
    <t>TOTAL14414</t>
  </si>
  <si>
    <t>TOTAL14415</t>
  </si>
  <si>
    <t>TOTAL14416</t>
  </si>
  <si>
    <t>TOTAL14417</t>
  </si>
  <si>
    <t>TOTAL14418</t>
  </si>
  <si>
    <t>TOTAL14419</t>
  </si>
  <si>
    <t>TOTAL14420</t>
  </si>
  <si>
    <t>TOTAL14421</t>
  </si>
  <si>
    <t>TOTAL14422</t>
  </si>
  <si>
    <t>TOTAL14423</t>
  </si>
  <si>
    <t>TOTAL14424</t>
  </si>
  <si>
    <t>TOTAL14425</t>
  </si>
  <si>
    <t>TOTAL14426</t>
  </si>
  <si>
    <t>TOTAL14427</t>
  </si>
  <si>
    <t>TOTAL14428</t>
  </si>
  <si>
    <t>TOTAL14429</t>
  </si>
  <si>
    <t>TOTAL14430</t>
  </si>
  <si>
    <t>TOTAL14431</t>
  </si>
  <si>
    <t>TOTAL14432</t>
  </si>
  <si>
    <t>TOTAL14433</t>
  </si>
  <si>
    <t>TOTAL14434</t>
  </si>
  <si>
    <t>TOTAL14435</t>
  </si>
  <si>
    <t>TOTAL14436</t>
  </si>
  <si>
    <t>TOTAL14437</t>
  </si>
  <si>
    <t>TOTAL14438</t>
  </si>
  <si>
    <t>TOTAL14439</t>
  </si>
  <si>
    <t>TOTAL14440</t>
  </si>
  <si>
    <t>TOTAL14441</t>
  </si>
  <si>
    <t>TOTAL14442</t>
  </si>
  <si>
    <t>TOTAL14443</t>
  </si>
  <si>
    <t>TOTAL14444</t>
  </si>
  <si>
    <t>TOTAL14445</t>
  </si>
  <si>
    <t>TOTAL14446</t>
  </si>
  <si>
    <t>TOTAL14447</t>
  </si>
  <si>
    <t>TOTAL14448</t>
  </si>
  <si>
    <t>TOTAL14449</t>
  </si>
  <si>
    <t>TOTAL14450</t>
  </si>
  <si>
    <t>TOTAL14451</t>
  </si>
  <si>
    <t>TOTAL14452</t>
  </si>
  <si>
    <t>TOTAL14453</t>
  </si>
  <si>
    <t>TOTAL14454</t>
  </si>
  <si>
    <t>TOTAL14455</t>
  </si>
  <si>
    <t>TOTAL14456</t>
  </si>
  <si>
    <t>TOTAL14457</t>
  </si>
  <si>
    <t>TOTAL14458</t>
  </si>
  <si>
    <t>TOTAL14459</t>
  </si>
  <si>
    <t>TOTAL14460</t>
  </si>
  <si>
    <t>TOTAL14461</t>
  </si>
  <si>
    <t>TOTAL14462</t>
  </si>
  <si>
    <t>TOTAL14463</t>
  </si>
  <si>
    <t>TOTAL14464</t>
  </si>
  <si>
    <t>TOTAL14465</t>
  </si>
  <si>
    <t>TOTAL14466</t>
  </si>
  <si>
    <t>TOTAL14467</t>
  </si>
  <si>
    <t>TOTAL14468</t>
  </si>
  <si>
    <t>TOTAL14469</t>
  </si>
  <si>
    <t>TOTAL14470</t>
  </si>
  <si>
    <t>TOTAL14471</t>
  </si>
  <si>
    <t>TOTAL14472</t>
  </si>
  <si>
    <t>TOTAL14473</t>
  </si>
  <si>
    <t>TOTAL14474</t>
  </si>
  <si>
    <t>TOTAL14475</t>
  </si>
  <si>
    <t>TOTAL14476</t>
  </si>
  <si>
    <t>TOTAL14477</t>
  </si>
  <si>
    <t>TOTAL14478</t>
  </si>
  <si>
    <t>TOTAL14479</t>
  </si>
  <si>
    <t>TOTAL14480</t>
  </si>
  <si>
    <t>TOTAL14481</t>
  </si>
  <si>
    <t>TOTAL14482</t>
  </si>
  <si>
    <t>TOTAL14483</t>
  </si>
  <si>
    <t>TOTAL14484</t>
  </si>
  <si>
    <t>TOTAL14485</t>
  </si>
  <si>
    <t>TOTAL14486</t>
  </si>
  <si>
    <t>TOTAL14487</t>
  </si>
  <si>
    <t>TOTAL14488</t>
  </si>
  <si>
    <t>TOTAL14489</t>
  </si>
  <si>
    <t>TOTAL14490</t>
  </si>
  <si>
    <t>TOTAL14491</t>
  </si>
  <si>
    <t>TOTAL14492</t>
  </si>
  <si>
    <t>TOTAL14493</t>
  </si>
  <si>
    <t>TOTAL14494</t>
  </si>
  <si>
    <t>TOTAL14495</t>
  </si>
  <si>
    <t>TOTAL14496</t>
  </si>
  <si>
    <t>TOTAL14497</t>
  </si>
  <si>
    <t>TOTAL14498</t>
  </si>
  <si>
    <t>TOTAL14499</t>
  </si>
  <si>
    <t>TOTAL14500</t>
  </si>
  <si>
    <t>TOTAL14501</t>
  </si>
  <si>
    <t>TOTAL14502</t>
  </si>
  <si>
    <t>TOTAL14503</t>
  </si>
  <si>
    <t>TOTAL14504</t>
  </si>
  <si>
    <t>TOTAL14505</t>
  </si>
  <si>
    <t>TOTAL14506</t>
  </si>
  <si>
    <t>TOTAL14507</t>
  </si>
  <si>
    <t>TOTAL14508</t>
  </si>
  <si>
    <t>TOTAL14509</t>
  </si>
  <si>
    <t>TOTAL14510</t>
  </si>
  <si>
    <t>TOTAL14511</t>
  </si>
  <si>
    <t>TOTAL14512</t>
  </si>
  <si>
    <t>TOTAL14513</t>
  </si>
  <si>
    <t>TOTAL14514</t>
  </si>
  <si>
    <t>TOTAL14515</t>
  </si>
  <si>
    <t>TOTAL14516</t>
  </si>
  <si>
    <t>TOTAL14517</t>
  </si>
  <si>
    <t>TOTAL14518</t>
  </si>
  <si>
    <t>TOTAL14519</t>
  </si>
  <si>
    <t>TOTAL14520</t>
  </si>
  <si>
    <t>TOTAL14521</t>
  </si>
  <si>
    <t>TOTAL14522</t>
  </si>
  <si>
    <t>TOTAL14523</t>
  </si>
  <si>
    <t>TOTAL14524</t>
  </si>
  <si>
    <t>TOTAL14525</t>
  </si>
  <si>
    <t>TOTAL14526</t>
  </si>
  <si>
    <t>TOTAL14527</t>
  </si>
  <si>
    <t>TOTAL14528</t>
  </si>
  <si>
    <t>TOTAL14529</t>
  </si>
  <si>
    <t>TOTAL14530</t>
  </si>
  <si>
    <t>TOTAL14531</t>
  </si>
  <si>
    <t>TOTAL14532</t>
  </si>
  <si>
    <t>TOTAL14533</t>
  </si>
  <si>
    <t>TOTAL14534</t>
  </si>
  <si>
    <t>TOTAL14535</t>
  </si>
  <si>
    <t>TOTAL14536</t>
  </si>
  <si>
    <t>TOTAL14537</t>
  </si>
  <si>
    <t>TOTAL14538</t>
  </si>
  <si>
    <t>TOTAL14539</t>
  </si>
  <si>
    <t>TOTAL14540</t>
  </si>
  <si>
    <t>TOTAL14541</t>
  </si>
  <si>
    <t>TOTAL14542</t>
  </si>
  <si>
    <t>TOTAL14543</t>
  </si>
  <si>
    <t>TOTAL14544</t>
  </si>
  <si>
    <t>TOTAL14545</t>
  </si>
  <si>
    <t>TOTAL14546</t>
  </si>
  <si>
    <t>TOTAL14547</t>
  </si>
  <si>
    <t>TOTAL14548</t>
  </si>
  <si>
    <t>TOTAL14549</t>
  </si>
  <si>
    <t>TOTAL14550</t>
  </si>
  <si>
    <t>TOTAL14551</t>
  </si>
  <si>
    <t>TOTAL14552</t>
  </si>
  <si>
    <t>TOTAL14553</t>
  </si>
  <si>
    <t>TOTAL14554</t>
  </si>
  <si>
    <t>TOTAL14555</t>
  </si>
  <si>
    <t>TOTAL14556</t>
  </si>
  <si>
    <t>TOTAL14557</t>
  </si>
  <si>
    <t>TOTAL14558</t>
  </si>
  <si>
    <t>TOTAL14559</t>
  </si>
  <si>
    <t>TOTAL14560</t>
  </si>
  <si>
    <t>TOTAL14561</t>
  </si>
  <si>
    <t>TOTAL14562</t>
  </si>
  <si>
    <t>TOTAL14563</t>
  </si>
  <si>
    <t>TOTAL14564</t>
  </si>
  <si>
    <t>TOTAL14565</t>
  </si>
  <si>
    <t>TOTAL14566</t>
  </si>
  <si>
    <t>TOTAL14567</t>
  </si>
  <si>
    <t>TOTAL14568</t>
  </si>
  <si>
    <t>TOTAL14569</t>
  </si>
  <si>
    <t>TOTAL14570</t>
  </si>
  <si>
    <t>TOTAL14571</t>
  </si>
  <si>
    <t>TOTAL14572</t>
  </si>
  <si>
    <t>TOTAL14573</t>
  </si>
  <si>
    <t>TOTAL14574</t>
  </si>
  <si>
    <t>TOTAL14575</t>
  </si>
  <si>
    <t>TOTAL14576</t>
  </si>
  <si>
    <t>TOTAL14577</t>
  </si>
  <si>
    <t>TOTAL14578</t>
  </si>
  <si>
    <t>TOTAL14579</t>
  </si>
  <si>
    <t>TOTAL14580</t>
  </si>
  <si>
    <t>TOTAL14581</t>
  </si>
  <si>
    <t>TOTAL14582</t>
  </si>
  <si>
    <t>TOTAL14583</t>
  </si>
  <si>
    <t>TOTAL14584</t>
  </si>
  <si>
    <t>TOTAL14585</t>
  </si>
  <si>
    <t>TOTAL14586</t>
  </si>
  <si>
    <t>TOTAL14587</t>
  </si>
  <si>
    <t>TOTAL14588</t>
  </si>
  <si>
    <t>TOTAL14589</t>
  </si>
  <si>
    <t>TOTAL14590</t>
  </si>
  <si>
    <t>TOTAL14591</t>
  </si>
  <si>
    <t>TOTAL14592</t>
  </si>
  <si>
    <t>TOTAL14593</t>
  </si>
  <si>
    <t>TOTAL14594</t>
  </si>
  <si>
    <t>TOTAL14595</t>
  </si>
  <si>
    <t>TOTAL14596</t>
  </si>
  <si>
    <t>TOTAL14597</t>
  </si>
  <si>
    <t>TOTAL14598</t>
  </si>
  <si>
    <t>TOTAL14599</t>
  </si>
  <si>
    <t>TOTAL14600</t>
  </si>
  <si>
    <t>TOTAL14601</t>
  </si>
  <si>
    <t>TOTAL14602</t>
  </si>
  <si>
    <t>TOTAL14603</t>
  </si>
  <si>
    <t>TOTAL14604</t>
  </si>
  <si>
    <t>TOTAL14605</t>
  </si>
  <si>
    <t>TOTAL14606</t>
  </si>
  <si>
    <t>TOTAL14607</t>
  </si>
  <si>
    <t>TOTAL14608</t>
  </si>
  <si>
    <t>TOTAL14609</t>
  </si>
  <si>
    <t>TOTAL14610</t>
  </si>
  <si>
    <t>TOTAL14611</t>
  </si>
  <si>
    <t>TOTAL14612</t>
  </si>
  <si>
    <t>TOTAL14613</t>
  </si>
  <si>
    <t>TOTAL14614</t>
  </si>
  <si>
    <t>TOTAL14615</t>
  </si>
  <si>
    <t>TOTAL14616</t>
  </si>
  <si>
    <t>TOTAL14617</t>
  </si>
  <si>
    <t>TOTAL14618</t>
  </si>
  <si>
    <t>TOTAL14619</t>
  </si>
  <si>
    <t>TOTAL14620</t>
  </si>
  <si>
    <t>TOTAL14621</t>
  </si>
  <si>
    <t>TOTAL14622</t>
  </si>
  <si>
    <t>TOTAL14623</t>
  </si>
  <si>
    <t>TOTAL14624</t>
  </si>
  <si>
    <t>TOTAL14625</t>
  </si>
  <si>
    <t>TOTAL14626</t>
  </si>
  <si>
    <t>TOTAL14627</t>
  </si>
  <si>
    <t>TOTAL14628</t>
  </si>
  <si>
    <t>TOTAL14629</t>
  </si>
  <si>
    <t>TOTAL14630</t>
  </si>
  <si>
    <t>TOTAL14631</t>
  </si>
  <si>
    <t>TOTAL14632</t>
  </si>
  <si>
    <t>TOTAL14633</t>
  </si>
  <si>
    <t>TOTAL14634</t>
  </si>
  <si>
    <t>TOTAL14635</t>
  </si>
  <si>
    <t>TOTAL14636</t>
  </si>
  <si>
    <t>TOTAL14637</t>
  </si>
  <si>
    <t>TOTAL14638</t>
  </si>
  <si>
    <t>TOTAL14639</t>
  </si>
  <si>
    <t>TOTAL14640</t>
  </si>
  <si>
    <t>TOTAL14641</t>
  </si>
  <si>
    <t>TOTAL14642</t>
  </si>
  <si>
    <t>TOTAL14643</t>
  </si>
  <si>
    <t>TOTAL14644</t>
  </si>
  <si>
    <t>TOTAL14645</t>
  </si>
  <si>
    <t>TOTAL14646</t>
  </si>
  <si>
    <t>TOTAL14647</t>
  </si>
  <si>
    <t>TOTAL14648</t>
  </si>
  <si>
    <t>TOTAL14649</t>
  </si>
  <si>
    <t>TOTAL14650</t>
  </si>
  <si>
    <t>TOTAL14651</t>
  </si>
  <si>
    <t>TOTAL14652</t>
  </si>
  <si>
    <t>TOTAL14653</t>
  </si>
  <si>
    <t>TOTAL14654</t>
  </si>
  <si>
    <t>TOTAL14655</t>
  </si>
  <si>
    <t>TOTAL14656</t>
  </si>
  <si>
    <t>TOTAL14657</t>
  </si>
  <si>
    <t>TOTAL14658</t>
  </si>
  <si>
    <t>TOTAL14659</t>
  </si>
  <si>
    <t>TOTAL14660</t>
  </si>
  <si>
    <t>TOTAL14661</t>
  </si>
  <si>
    <t>TOTAL14662</t>
  </si>
  <si>
    <t>TOTAL14663</t>
  </si>
  <si>
    <t>TOTAL14664</t>
  </si>
  <si>
    <t>TOTAL14665</t>
  </si>
  <si>
    <t>TOTAL14666</t>
  </si>
  <si>
    <t>TOTAL14667</t>
  </si>
  <si>
    <t>TOTAL14668</t>
  </si>
  <si>
    <t>TOTAL14669</t>
  </si>
  <si>
    <t>TOTAL14670</t>
  </si>
  <si>
    <t>TOTAL14671</t>
  </si>
  <si>
    <t>TOTAL14672</t>
  </si>
  <si>
    <t>TOTAL14673</t>
  </si>
  <si>
    <t>TOTAL14674</t>
  </si>
  <si>
    <t>TOTAL14675</t>
  </si>
  <si>
    <t>TOTAL14676</t>
  </si>
  <si>
    <t>TOTAL14677</t>
  </si>
  <si>
    <t>TOTAL14678</t>
  </si>
  <si>
    <t>TOTAL14679</t>
  </si>
  <si>
    <t>TOTAL14680</t>
  </si>
  <si>
    <t>TOTAL14681</t>
  </si>
  <si>
    <t>TOTAL14682</t>
  </si>
  <si>
    <t>TOTAL14683</t>
  </si>
  <si>
    <t>TOTAL14684</t>
  </si>
  <si>
    <t>TOTAL14685</t>
  </si>
  <si>
    <t>TOTAL14686</t>
  </si>
  <si>
    <t>TOTAL14687</t>
  </si>
  <si>
    <t>TOTAL14688</t>
  </si>
  <si>
    <t>TOTAL14689</t>
  </si>
  <si>
    <t>TOTAL14690</t>
  </si>
  <si>
    <t>TOTAL14691</t>
  </si>
  <si>
    <t>TOTAL14692</t>
  </si>
  <si>
    <t>TOTAL14693</t>
  </si>
  <si>
    <t>TOTAL14694</t>
  </si>
  <si>
    <t>TOTAL14695</t>
  </si>
  <si>
    <t>TOTAL14696</t>
  </si>
  <si>
    <t>TOTAL14697</t>
  </si>
  <si>
    <t>TOTAL14698</t>
  </si>
  <si>
    <t>TOTAL14699</t>
  </si>
  <si>
    <t>TOTAL14700</t>
  </si>
  <si>
    <t>TOTAL14701</t>
  </si>
  <si>
    <t>TOTAL14702</t>
  </si>
  <si>
    <t>TOTAL14703</t>
  </si>
  <si>
    <t>TOTAL14704</t>
  </si>
  <si>
    <t>TOTAL14705</t>
  </si>
  <si>
    <t>TOTAL14706</t>
  </si>
  <si>
    <t>TOTAL14707</t>
  </si>
  <si>
    <t>TOTAL14708</t>
  </si>
  <si>
    <t>TOTAL14709</t>
  </si>
  <si>
    <t>TOTAL14710</t>
  </si>
  <si>
    <t>TOTAL14711</t>
  </si>
  <si>
    <t>TOTAL14712</t>
  </si>
  <si>
    <t>TOTAL14713</t>
  </si>
  <si>
    <t>TOTAL14714</t>
  </si>
  <si>
    <t>TOTAL14715</t>
  </si>
  <si>
    <t>TOTAL14716</t>
  </si>
  <si>
    <t>TOTAL14717</t>
  </si>
  <si>
    <t>TOTAL14718</t>
  </si>
  <si>
    <t>TOTAL14719</t>
  </si>
  <si>
    <t>TOTAL14720</t>
  </si>
  <si>
    <t>TOTAL14721</t>
  </si>
  <si>
    <t>TOTAL14722</t>
  </si>
  <si>
    <t>TOTAL14723</t>
  </si>
  <si>
    <t>TOTAL14724</t>
  </si>
  <si>
    <t>TOTAL14725</t>
  </si>
  <si>
    <t>TOTAL14726</t>
  </si>
  <si>
    <t>TOTAL14727</t>
  </si>
  <si>
    <t>TOTAL14728</t>
  </si>
  <si>
    <t>TOTAL14729</t>
  </si>
  <si>
    <t>TOTAL14730</t>
  </si>
  <si>
    <t>TOTAL14731</t>
  </si>
  <si>
    <t>TOTAL14732</t>
  </si>
  <si>
    <t>TOTAL14733</t>
  </si>
  <si>
    <t>TOTAL14734</t>
  </si>
  <si>
    <t>TOTAL14735</t>
  </si>
  <si>
    <t>TOTAL14736</t>
  </si>
  <si>
    <t>TOTAL14737</t>
  </si>
  <si>
    <t>TOTAL14738</t>
  </si>
  <si>
    <t>TOTAL14739</t>
  </si>
  <si>
    <t>TOTAL14740</t>
  </si>
  <si>
    <t>TOTAL14741</t>
  </si>
  <si>
    <t>TOTAL14742</t>
  </si>
  <si>
    <t>TOTAL14743</t>
  </si>
  <si>
    <t>TOTAL14744</t>
  </si>
  <si>
    <t>TOTAL14745</t>
  </si>
  <si>
    <t>TOTAL14746</t>
  </si>
  <si>
    <t>TOTAL14747</t>
  </si>
  <si>
    <t>TOTAL14748</t>
  </si>
  <si>
    <t>TOTAL14749</t>
  </si>
  <si>
    <t>TOTAL14750</t>
  </si>
  <si>
    <t>TOTAL14751</t>
  </si>
  <si>
    <t>TOTAL14752</t>
  </si>
  <si>
    <t>TOTAL14753</t>
  </si>
  <si>
    <t>TOTAL14754</t>
  </si>
  <si>
    <t>TOTAL14755</t>
  </si>
  <si>
    <t>TOTAL14756</t>
  </si>
  <si>
    <t>TOTAL14757</t>
  </si>
  <si>
    <t>TOTAL14758</t>
  </si>
  <si>
    <t>TOTAL14759</t>
  </si>
  <si>
    <t>TOTAL14760</t>
  </si>
  <si>
    <t>TOTAL14761</t>
  </si>
  <si>
    <t>TOTAL14762</t>
  </si>
  <si>
    <t>TOTAL14763</t>
  </si>
  <si>
    <t>TOTAL14764</t>
  </si>
  <si>
    <t>TOTAL14765</t>
  </si>
  <si>
    <t>TOTAL14766</t>
  </si>
  <si>
    <t>TOTAL14767</t>
  </si>
  <si>
    <t>TOTAL14768</t>
  </si>
  <si>
    <t>TOTAL14769</t>
  </si>
  <si>
    <t>TOTAL14770</t>
  </si>
  <si>
    <t>TOTAL14771</t>
  </si>
  <si>
    <t>TOTAL14772</t>
  </si>
  <si>
    <t>TOTAL14773</t>
  </si>
  <si>
    <t>TOTAL14774</t>
  </si>
  <si>
    <t>TOTAL14775</t>
  </si>
  <si>
    <t>TOTAL14776</t>
  </si>
  <si>
    <t>TOTAL14777</t>
  </si>
  <si>
    <t>TOTAL14778</t>
  </si>
  <si>
    <t>TOTAL14779</t>
  </si>
  <si>
    <t>TOTAL14780</t>
  </si>
  <si>
    <t>TOTAL14781</t>
  </si>
  <si>
    <t>TOTAL14782</t>
  </si>
  <si>
    <t>TOTAL14783</t>
  </si>
  <si>
    <t>TOTAL14784</t>
  </si>
  <si>
    <t>TOTAL14785</t>
  </si>
  <si>
    <t>TOTAL14786</t>
  </si>
  <si>
    <t>TOTAL14787</t>
  </si>
  <si>
    <t>TOTAL14788</t>
  </si>
  <si>
    <t>TOTAL14789</t>
  </si>
  <si>
    <t>TOTAL14790</t>
  </si>
  <si>
    <t>TOTAL14791</t>
  </si>
  <si>
    <t>TOTAL14792</t>
  </si>
  <si>
    <t>TOTAL14793</t>
  </si>
  <si>
    <t>TOTAL14794</t>
  </si>
  <si>
    <t>TOTAL14795</t>
  </si>
  <si>
    <t>TOTAL14796</t>
  </si>
  <si>
    <t>TOTAL14797</t>
  </si>
  <si>
    <t>TOTAL14798</t>
  </si>
  <si>
    <t>TOTAL14799</t>
  </si>
  <si>
    <t>TOTAL14800</t>
  </si>
  <si>
    <t>TOTAL14801</t>
  </si>
  <si>
    <t>TOTAL14802</t>
  </si>
  <si>
    <t>TOTAL14803</t>
  </si>
  <si>
    <t>TOTAL14804</t>
  </si>
  <si>
    <t>TOTAL14805</t>
  </si>
  <si>
    <t>TOTAL14806</t>
  </si>
  <si>
    <t>TOTAL14807</t>
  </si>
  <si>
    <t>TOTAL14808</t>
  </si>
  <si>
    <t>TOTAL14809</t>
  </si>
  <si>
    <t>TOTAL14810</t>
  </si>
  <si>
    <t>TOTAL14811</t>
  </si>
  <si>
    <t>TOTAL14812</t>
  </si>
  <si>
    <t>TOTAL14813</t>
  </si>
  <si>
    <t>TOTAL14814</t>
  </si>
  <si>
    <t>TOTAL14815</t>
  </si>
  <si>
    <t>TOTAL14816</t>
  </si>
  <si>
    <t>TOTAL14817</t>
  </si>
  <si>
    <t>TOTAL14818</t>
  </si>
  <si>
    <t>TOTAL14819</t>
  </si>
  <si>
    <t>TOTAL14820</t>
  </si>
  <si>
    <t>TOTAL14821</t>
  </si>
  <si>
    <t>TOTAL14822</t>
  </si>
  <si>
    <t>TOTAL14823</t>
  </si>
  <si>
    <t>TOTAL14824</t>
  </si>
  <si>
    <t>TOTAL14825</t>
  </si>
  <si>
    <t>TOTAL14826</t>
  </si>
  <si>
    <t>TOTAL14827</t>
  </si>
  <si>
    <t>TOTAL14828</t>
  </si>
  <si>
    <t>TOTAL14829</t>
  </si>
  <si>
    <t>TOTAL14830</t>
  </si>
  <si>
    <t>TOTAL14831</t>
  </si>
  <si>
    <t>TOTAL14832</t>
  </si>
  <si>
    <t>TOTAL14833</t>
  </si>
  <si>
    <t>TOTAL14834</t>
  </si>
  <si>
    <t>TOTAL14835</t>
  </si>
  <si>
    <t>TOTAL14836</t>
  </si>
  <si>
    <t>TOTAL14837</t>
  </si>
  <si>
    <t>TOTAL14838</t>
  </si>
  <si>
    <t>TOTAL14839</t>
  </si>
  <si>
    <t>TOTAL14840</t>
  </si>
  <si>
    <t>TOTAL14841</t>
  </si>
  <si>
    <t>TOTAL14842</t>
  </si>
  <si>
    <t>TOTAL14843</t>
  </si>
  <si>
    <t>TOTAL14844</t>
  </si>
  <si>
    <t>TOTAL14845</t>
  </si>
  <si>
    <t>TOTAL14846</t>
  </si>
  <si>
    <t>TOTAL14847</t>
  </si>
  <si>
    <t>TOTAL14848</t>
  </si>
  <si>
    <t>TOTAL14849</t>
  </si>
  <si>
    <t>TOTAL14850</t>
  </si>
  <si>
    <t>TOTAL14851</t>
  </si>
  <si>
    <t>TOTAL14852</t>
  </si>
  <si>
    <t>TOTAL14853</t>
  </si>
  <si>
    <t>TOTAL14854</t>
  </si>
  <si>
    <t>TOTAL14855</t>
  </si>
  <si>
    <t>TOTAL14856</t>
  </si>
  <si>
    <t>TOTAL14857</t>
  </si>
  <si>
    <t>TOTAL14858</t>
  </si>
  <si>
    <t>TOTAL14859</t>
  </si>
  <si>
    <t>TOTAL14860</t>
  </si>
  <si>
    <t>TOTAL14861</t>
  </si>
  <si>
    <t>TOTAL14862</t>
  </si>
  <si>
    <t>TOTAL14863</t>
  </si>
  <si>
    <t>TOTAL14864</t>
  </si>
  <si>
    <t>TOTAL14865</t>
  </si>
  <si>
    <t>TOTAL14866</t>
  </si>
  <si>
    <t>TOTAL14867</t>
  </si>
  <si>
    <t>TOTAL14868</t>
  </si>
  <si>
    <t>TOTAL14869</t>
  </si>
  <si>
    <t>TOTAL14870</t>
  </si>
  <si>
    <t>TOTAL14871</t>
  </si>
  <si>
    <t>TOTAL14872</t>
  </si>
  <si>
    <t>TOTAL14873</t>
  </si>
  <si>
    <t>TOTAL14874</t>
  </si>
  <si>
    <t>TOTAL14875</t>
  </si>
  <si>
    <t>TOTAL14876</t>
  </si>
  <si>
    <t>TOTAL14877</t>
  </si>
  <si>
    <t>TOTAL14878</t>
  </si>
  <si>
    <t>TOTAL14879</t>
  </si>
  <si>
    <t>TOTAL14880</t>
  </si>
  <si>
    <t>TOTAL14881</t>
  </si>
  <si>
    <t>TOTAL14882</t>
  </si>
  <si>
    <t>TOTAL14883</t>
  </si>
  <si>
    <t>TOTAL14884</t>
  </si>
  <si>
    <t>TOTAL14885</t>
  </si>
  <si>
    <t>TOTAL14886</t>
  </si>
  <si>
    <t>TOTAL14887</t>
  </si>
  <si>
    <t>TOTAL14888</t>
  </si>
  <si>
    <t>TOTAL14889</t>
  </si>
  <si>
    <t>TOTAL14890</t>
  </si>
  <si>
    <t>TOTAL14891</t>
  </si>
  <si>
    <t>TOTAL14892</t>
  </si>
  <si>
    <t>TOTAL14893</t>
  </si>
  <si>
    <t>TOTAL14894</t>
  </si>
  <si>
    <t>TOTAL14895</t>
  </si>
  <si>
    <t>TOTAL14896</t>
  </si>
  <si>
    <t>TOTAL14897</t>
  </si>
  <si>
    <t>TOTAL14898</t>
  </si>
  <si>
    <t>TOTAL14899</t>
  </si>
  <si>
    <t>TOTAL14900</t>
  </si>
  <si>
    <t>TOTAL14901</t>
  </si>
  <si>
    <t>TOTAL14902</t>
  </si>
  <si>
    <t>TOTAL14903</t>
  </si>
  <si>
    <t>TOTAL14904</t>
  </si>
  <si>
    <t>TOTAL14905</t>
  </si>
  <si>
    <t>TOTAL14906</t>
  </si>
  <si>
    <t>TOTAL14907</t>
  </si>
  <si>
    <t>TOTAL14908</t>
  </si>
  <si>
    <t>TOTAL14909</t>
  </si>
  <si>
    <t>TOTAL14910</t>
  </si>
  <si>
    <t>TOTAL14911</t>
  </si>
  <si>
    <t>TOTAL14912</t>
  </si>
  <si>
    <t>TOTAL14913</t>
  </si>
  <si>
    <t>TOTAL14914</t>
  </si>
  <si>
    <t>TOTAL14915</t>
  </si>
  <si>
    <t>TOTAL14916</t>
  </si>
  <si>
    <t>TOTAL14917</t>
  </si>
  <si>
    <t>TOTAL14918</t>
  </si>
  <si>
    <t>TOTAL14919</t>
  </si>
  <si>
    <t>TOTAL14920</t>
  </si>
  <si>
    <t>TOTAL14921</t>
  </si>
  <si>
    <t>TOTAL14922</t>
  </si>
  <si>
    <t>TOTAL14923</t>
  </si>
  <si>
    <t>TOTAL14924</t>
  </si>
  <si>
    <t>TOTAL14925</t>
  </si>
  <si>
    <t>TOTAL14926</t>
  </si>
  <si>
    <t>TOTAL14927</t>
  </si>
  <si>
    <t>TOTAL14928</t>
  </si>
  <si>
    <t>TOTAL14929</t>
  </si>
  <si>
    <t>TOTAL14930</t>
  </si>
  <si>
    <t>TOTAL14931</t>
  </si>
  <si>
    <t>TOTAL14932</t>
  </si>
  <si>
    <t>TOTAL14933</t>
  </si>
  <si>
    <t>TOTAL14934</t>
  </si>
  <si>
    <t>TOTAL14935</t>
  </si>
  <si>
    <t>TOTAL14936</t>
  </si>
  <si>
    <t>TOTAL14937</t>
  </si>
  <si>
    <t>TOTAL14938</t>
  </si>
  <si>
    <t>TOTAL14939</t>
  </si>
  <si>
    <t>TOTAL14940</t>
  </si>
  <si>
    <t>TOTAL14941</t>
  </si>
  <si>
    <t>TOTAL14942</t>
  </si>
  <si>
    <t>TOTAL14943</t>
  </si>
  <si>
    <t>TOTAL14944</t>
  </si>
  <si>
    <t>TOTAL14945</t>
  </si>
  <si>
    <t>TOTAL14946</t>
  </si>
  <si>
    <t>TOTAL14947</t>
  </si>
  <si>
    <t>TOTAL14948</t>
  </si>
  <si>
    <t>TOTAL14949</t>
  </si>
  <si>
    <t>TOTAL14950</t>
  </si>
  <si>
    <t>TOTAL14951</t>
  </si>
  <si>
    <t>TOTAL14952</t>
  </si>
  <si>
    <t>TOTAL14953</t>
  </si>
  <si>
    <t>TOTAL14954</t>
  </si>
  <si>
    <t>TOTAL14955</t>
  </si>
  <si>
    <t>TOTAL14956</t>
  </si>
  <si>
    <t>TOTAL14957</t>
  </si>
  <si>
    <t>TOTAL14958</t>
  </si>
  <si>
    <t>TOTAL14959</t>
  </si>
  <si>
    <t>TOTAL14960</t>
  </si>
  <si>
    <t>TOTAL14961</t>
  </si>
  <si>
    <t>TOTAL14962</t>
  </si>
  <si>
    <t>TOTAL14963</t>
  </si>
  <si>
    <t>TOTAL14964</t>
  </si>
  <si>
    <t>TOTAL14965</t>
  </si>
  <si>
    <t>TOTAL14966</t>
  </si>
  <si>
    <t>TOTAL14967</t>
  </si>
  <si>
    <t>TOTAL14968</t>
  </si>
  <si>
    <t>TOTAL14969</t>
  </si>
  <si>
    <t>TOTAL14970</t>
  </si>
  <si>
    <t>TOTAL14971</t>
  </si>
  <si>
    <t>TOTAL14972</t>
  </si>
  <si>
    <t>TOTAL14973</t>
  </si>
  <si>
    <t>TOTAL14974</t>
  </si>
  <si>
    <t>TOTAL14975</t>
  </si>
  <si>
    <t>TOTAL14976</t>
  </si>
  <si>
    <t>TOTAL14977</t>
  </si>
  <si>
    <t>TOTAL14978</t>
  </si>
  <si>
    <t>TOTAL14979</t>
  </si>
  <si>
    <t>TOTAL14980</t>
  </si>
  <si>
    <t>TOTAL14981</t>
  </si>
  <si>
    <t>TOTAL14982</t>
  </si>
  <si>
    <t>TOTAL14983</t>
  </si>
  <si>
    <t>TOTAL14984</t>
  </si>
  <si>
    <t>TOTAL14985</t>
  </si>
  <si>
    <t>TOTAL14986</t>
  </si>
  <si>
    <t>TOTAL14987</t>
  </si>
  <si>
    <t>TOTAL14988</t>
  </si>
  <si>
    <t>TOTAL14989</t>
  </si>
  <si>
    <t>TOTAL14990</t>
  </si>
  <si>
    <t>TOTAL14991</t>
  </si>
  <si>
    <t>TOTAL14992</t>
  </si>
  <si>
    <t>TOTAL14993</t>
  </si>
  <si>
    <t>TOTAL14994</t>
  </si>
  <si>
    <t>TOTAL14995</t>
  </si>
  <si>
    <t>TOTAL14996</t>
  </si>
  <si>
    <t>TOTAL14997</t>
  </si>
  <si>
    <t>TOTAL14998</t>
  </si>
  <si>
    <t>TOTAL14999</t>
  </si>
  <si>
    <t>TOTAL15000</t>
  </si>
  <si>
    <t>TOTAL15001</t>
  </si>
  <si>
    <t>TOTAL15002</t>
  </si>
  <si>
    <t>TOTAL15003</t>
  </si>
  <si>
    <t>TOTAL15004</t>
  </si>
  <si>
    <t>TOTAL15005</t>
  </si>
  <si>
    <t>TOTAL15006</t>
  </si>
  <si>
    <t>TOTAL15007</t>
  </si>
  <si>
    <t>TOTAL15008</t>
  </si>
  <si>
    <t>TOTAL15009</t>
  </si>
  <si>
    <t>TOTAL15010</t>
  </si>
  <si>
    <t>TOTAL15011</t>
  </si>
  <si>
    <t>TOTAL15012</t>
  </si>
  <si>
    <t>TOTAL15013</t>
  </si>
  <si>
    <t>TOTAL15014</t>
  </si>
  <si>
    <t>TOTAL15015</t>
  </si>
  <si>
    <t>TOTAL15016</t>
  </si>
  <si>
    <t>TOTAL15017</t>
  </si>
  <si>
    <t>TOTAL15018</t>
  </si>
  <si>
    <t>TOTAL15019</t>
  </si>
  <si>
    <t>TOTAL15020</t>
  </si>
  <si>
    <t>TOTAL15021</t>
  </si>
  <si>
    <t>TOTAL15022</t>
  </si>
  <si>
    <t>TOTAL15023</t>
  </si>
  <si>
    <t>TOTAL15024</t>
  </si>
  <si>
    <t>TOTAL15025</t>
  </si>
  <si>
    <t>TOTAL15026</t>
  </si>
  <si>
    <t>TOTAL15027</t>
  </si>
  <si>
    <t>TOTAL15028</t>
  </si>
  <si>
    <t>TOTAL15029</t>
  </si>
  <si>
    <t>TOTAL15030</t>
  </si>
  <si>
    <t>TOTAL15031</t>
  </si>
  <si>
    <t>TOTAL15032</t>
  </si>
  <si>
    <t>TOTAL15033</t>
  </si>
  <si>
    <t>TOTAL15034</t>
  </si>
  <si>
    <t>TOTAL15035</t>
  </si>
  <si>
    <t>TOTAL15036</t>
  </si>
  <si>
    <t>TOTAL15037</t>
  </si>
  <si>
    <t>TOTAL15038</t>
  </si>
  <si>
    <t>TOTAL15039</t>
  </si>
  <si>
    <t>TOTAL15040</t>
  </si>
  <si>
    <t>TOTAL15041</t>
  </si>
  <si>
    <t>TOTAL15042</t>
  </si>
  <si>
    <t>TOTAL15043</t>
  </si>
  <si>
    <t>TOTAL15044</t>
  </si>
  <si>
    <t>TOTAL15045</t>
  </si>
  <si>
    <t>TOTAL15046</t>
  </si>
  <si>
    <t>TOTAL15047</t>
  </si>
  <si>
    <t>TOTAL15048</t>
  </si>
  <si>
    <t>TOTAL15049</t>
  </si>
  <si>
    <t>TOTAL15050</t>
  </si>
  <si>
    <t>TOTAL15051</t>
  </si>
  <si>
    <t>TOTAL15052</t>
  </si>
  <si>
    <t>TOTAL15053</t>
  </si>
  <si>
    <t>TOTAL15054</t>
  </si>
  <si>
    <t>TOTAL15055</t>
  </si>
  <si>
    <t>TOTAL15056</t>
  </si>
  <si>
    <t>TOTAL15057</t>
  </si>
  <si>
    <t>TOTAL15058</t>
  </si>
  <si>
    <t>TOTAL15059</t>
  </si>
  <si>
    <t>TOTAL15060</t>
  </si>
  <si>
    <t>TOTAL15061</t>
  </si>
  <si>
    <t>TOTAL15062</t>
  </si>
  <si>
    <t>TOTAL15063</t>
  </si>
  <si>
    <t>TOTAL15064</t>
  </si>
  <si>
    <t>TOTAL15065</t>
  </si>
  <si>
    <t>TOTAL15066</t>
  </si>
  <si>
    <t>TOTAL15067</t>
  </si>
  <si>
    <t>TOTAL15068</t>
  </si>
  <si>
    <t>TOTAL15069</t>
  </si>
  <si>
    <t>TOTAL15070</t>
  </si>
  <si>
    <t>TOTAL15071</t>
  </si>
  <si>
    <t>TOTAL15072</t>
  </si>
  <si>
    <t>TOTAL15073</t>
  </si>
  <si>
    <t>TOTAL15074</t>
  </si>
  <si>
    <t>TOTAL15075</t>
  </si>
  <si>
    <t>TOTAL15076</t>
  </si>
  <si>
    <t>TOTAL15077</t>
  </si>
  <si>
    <t>TOTAL15078</t>
  </si>
  <si>
    <t>TOTAL15079</t>
  </si>
  <si>
    <t>TOTAL15080</t>
  </si>
  <si>
    <t>TOTAL15081</t>
  </si>
  <si>
    <t>TOTAL15082</t>
  </si>
  <si>
    <t>TOTAL15083</t>
  </si>
  <si>
    <t>TOTAL15084</t>
  </si>
  <si>
    <t>TOTAL15085</t>
  </si>
  <si>
    <t>TOTAL15086</t>
  </si>
  <si>
    <t>TOTAL15087</t>
  </si>
  <si>
    <t>TOTAL15088</t>
  </si>
  <si>
    <t>TOTAL15089</t>
  </si>
  <si>
    <t>TOTAL15090</t>
  </si>
  <si>
    <t>TOTAL15091</t>
  </si>
  <si>
    <t>TOTAL15092</t>
  </si>
  <si>
    <t>TOTAL15093</t>
  </si>
  <si>
    <t>TOTAL15094</t>
  </si>
  <si>
    <t>TOTAL15095</t>
  </si>
  <si>
    <t>TOTAL15096</t>
  </si>
  <si>
    <t>TOTAL15097</t>
  </si>
  <si>
    <t>TOTAL15098</t>
  </si>
  <si>
    <t>TOTAL15099</t>
  </si>
  <si>
    <t>TOTAL15100</t>
  </si>
  <si>
    <t>TOTAL15101</t>
  </si>
  <si>
    <t>TOTAL15102</t>
  </si>
  <si>
    <t>TOTAL15103</t>
  </si>
  <si>
    <t>TOTAL15104</t>
  </si>
  <si>
    <t>TOTAL15105</t>
  </si>
  <si>
    <t>TOTAL15106</t>
  </si>
  <si>
    <t>TOTAL15107</t>
  </si>
  <si>
    <t>TOTAL15108</t>
  </si>
  <si>
    <t>TOTAL15109</t>
  </si>
  <si>
    <t>TOTAL15110</t>
  </si>
  <si>
    <t>TOTAL15111</t>
  </si>
  <si>
    <t>TOTAL15112</t>
  </si>
  <si>
    <t>TOTAL15113</t>
  </si>
  <si>
    <t>TOTAL15114</t>
  </si>
  <si>
    <t>TOTAL15115</t>
  </si>
  <si>
    <t>TOTAL15116</t>
  </si>
  <si>
    <t>TOTAL15117</t>
  </si>
  <si>
    <t>TOTAL15118</t>
  </si>
  <si>
    <t>TOTAL15119</t>
  </si>
  <si>
    <t>TOTAL15120</t>
  </si>
  <si>
    <t>TOTAL15121</t>
  </si>
  <si>
    <t>TOTAL15122</t>
  </si>
  <si>
    <t>TOTAL15123</t>
  </si>
  <si>
    <t>TOTAL15124</t>
  </si>
  <si>
    <t>TOTAL15125</t>
  </si>
  <si>
    <t>TOTAL15126</t>
  </si>
  <si>
    <t>TOTAL15127</t>
  </si>
  <si>
    <t>TOTAL15128</t>
  </si>
  <si>
    <t>TOTAL15129</t>
  </si>
  <si>
    <t>TOTAL15130</t>
  </si>
  <si>
    <t>TOTAL15131</t>
  </si>
  <si>
    <t>TOTAL15132</t>
  </si>
  <si>
    <t>TOTAL15133</t>
  </si>
  <si>
    <t>TOTAL15134</t>
  </si>
  <si>
    <t>TOTAL15135</t>
  </si>
  <si>
    <t>TOTAL15136</t>
  </si>
  <si>
    <t>TOTAL15137</t>
  </si>
  <si>
    <t>TOTAL15138</t>
  </si>
  <si>
    <t>TOTAL15139</t>
  </si>
  <si>
    <t>TOTAL15140</t>
  </si>
  <si>
    <t>TOTAL15141</t>
  </si>
  <si>
    <t>TOTAL15142</t>
  </si>
  <si>
    <t>TOTAL15143</t>
  </si>
  <si>
    <t>TOTAL15144</t>
  </si>
  <si>
    <t>TOTAL15145</t>
  </si>
  <si>
    <t>TOTAL15146</t>
  </si>
  <si>
    <t>TOTAL15147</t>
  </si>
  <si>
    <t>TOTAL15148</t>
  </si>
  <si>
    <t>TOTAL15149</t>
  </si>
  <si>
    <t>TOTAL15150</t>
  </si>
  <si>
    <t>TOTAL15151</t>
  </si>
  <si>
    <t>TOTAL15152</t>
  </si>
  <si>
    <t>TOTAL15153</t>
  </si>
  <si>
    <t>TOTAL15154</t>
  </si>
  <si>
    <t>TOTAL15155</t>
  </si>
  <si>
    <t>TOTAL15156</t>
  </si>
  <si>
    <t>TOTAL15157</t>
  </si>
  <si>
    <t>TOTAL15158</t>
  </si>
  <si>
    <t>TOTAL15159</t>
  </si>
  <si>
    <t>TOTAL15160</t>
  </si>
  <si>
    <t>TOTAL15161</t>
  </si>
  <si>
    <t>TOTAL15162</t>
  </si>
  <si>
    <t>TOTAL15163</t>
  </si>
  <si>
    <t>TOTAL15164</t>
  </si>
  <si>
    <t>TOTAL15165</t>
  </si>
  <si>
    <t>TOTAL15166</t>
  </si>
  <si>
    <t>TOTAL15167</t>
  </si>
  <si>
    <t>TOTAL15168</t>
  </si>
  <si>
    <t>TOTAL15169</t>
  </si>
  <si>
    <t>TOTAL15170</t>
  </si>
  <si>
    <t>TOTAL15171</t>
  </si>
  <si>
    <t>TOTAL15172</t>
  </si>
  <si>
    <t>TOTAL15173</t>
  </si>
  <si>
    <t>TOTAL15174</t>
  </si>
  <si>
    <t>TOTAL15175</t>
  </si>
  <si>
    <t>TOTAL15176</t>
  </si>
  <si>
    <t>TOTAL15177</t>
  </si>
  <si>
    <t>TOTAL15178</t>
  </si>
  <si>
    <t>TOTAL15179</t>
  </si>
  <si>
    <t>TOTAL15180</t>
  </si>
  <si>
    <t>TOTAL15181</t>
  </si>
  <si>
    <t>TOTAL15182</t>
  </si>
  <si>
    <t>TOTAL15183</t>
  </si>
  <si>
    <t>TOTAL15184</t>
  </si>
  <si>
    <t>TOTAL15185</t>
  </si>
  <si>
    <t>TOTAL15186</t>
  </si>
  <si>
    <t>TOTAL15187</t>
  </si>
  <si>
    <t>TOTAL15188</t>
  </si>
  <si>
    <t>TOTAL15189</t>
  </si>
  <si>
    <t>TOTAL15190</t>
  </si>
  <si>
    <t>TOTAL15191</t>
  </si>
  <si>
    <t>TOTAL15192</t>
  </si>
  <si>
    <t>TOTAL15193</t>
  </si>
  <si>
    <t>TOTAL15194</t>
  </si>
  <si>
    <t>TOTAL15195</t>
  </si>
  <si>
    <t>TOTAL15196</t>
  </si>
  <si>
    <t>TOTAL15197</t>
  </si>
  <si>
    <t>TOTAL15198</t>
  </si>
  <si>
    <t>TOTAL15199</t>
  </si>
  <si>
    <t>TOTAL15200</t>
  </si>
  <si>
    <t>TOTAL15201</t>
  </si>
  <si>
    <t>TOTAL15202</t>
  </si>
  <si>
    <t>TOTAL15203</t>
  </si>
  <si>
    <t>TOTAL15204</t>
  </si>
  <si>
    <t>TOTAL15205</t>
  </si>
  <si>
    <t>TOTAL15206</t>
  </si>
  <si>
    <t>TOTAL15207</t>
  </si>
  <si>
    <t>TOTAL15208</t>
  </si>
  <si>
    <t>TOTAL15209</t>
  </si>
  <si>
    <t>TOTAL15210</t>
  </si>
  <si>
    <t>TOTAL15211</t>
  </si>
  <si>
    <t>TOTAL15212</t>
  </si>
  <si>
    <t>TOTAL15213</t>
  </si>
  <si>
    <t>TOTAL15214</t>
  </si>
  <si>
    <t>TOTAL15215</t>
  </si>
  <si>
    <t>TOTAL15216</t>
  </si>
  <si>
    <t>TOTAL15217</t>
  </si>
  <si>
    <t>TOTAL15218</t>
  </si>
  <si>
    <t>TOTAL15219</t>
  </si>
  <si>
    <t>TOTAL15220</t>
  </si>
  <si>
    <t>TOTAL15221</t>
  </si>
  <si>
    <t>TOTAL15222</t>
  </si>
  <si>
    <t>TOTAL15223</t>
  </si>
  <si>
    <t>TOTAL15224</t>
  </si>
  <si>
    <t>TOTAL15225</t>
  </si>
  <si>
    <t>TOTAL15226</t>
  </si>
  <si>
    <t>TOTAL15227</t>
  </si>
  <si>
    <t>TOTAL15228</t>
  </si>
  <si>
    <t>TOTAL15229</t>
  </si>
  <si>
    <t>TOTAL15230</t>
  </si>
  <si>
    <t>TOTAL15231</t>
  </si>
  <si>
    <t>TOTAL15232</t>
  </si>
  <si>
    <t>TOTAL15233</t>
  </si>
  <si>
    <t>TOTAL15234</t>
  </si>
  <si>
    <t>TOTAL15235</t>
  </si>
  <si>
    <t>TOTAL15236</t>
  </si>
  <si>
    <t>TOTAL15237</t>
  </si>
  <si>
    <t>TOTAL15238</t>
  </si>
  <si>
    <t>TOTAL15239</t>
  </si>
  <si>
    <t>TOTAL15240</t>
  </si>
  <si>
    <t>TOTAL15241</t>
  </si>
  <si>
    <t>TOTAL15242</t>
  </si>
  <si>
    <t>TOTAL15243</t>
  </si>
  <si>
    <t>TOTAL15244</t>
  </si>
  <si>
    <t>TOTAL15245</t>
  </si>
  <si>
    <t>TOTAL15246</t>
  </si>
  <si>
    <t>TOTAL15247</t>
  </si>
  <si>
    <t>TOTAL15248</t>
  </si>
  <si>
    <t>TOTAL15249</t>
  </si>
  <si>
    <t>TOTAL15250</t>
  </si>
  <si>
    <t>TOTAL15251</t>
  </si>
  <si>
    <t>TOTAL15252</t>
  </si>
  <si>
    <t>TOTAL15253</t>
  </si>
  <si>
    <t>TOTAL15254</t>
  </si>
  <si>
    <t>TOTAL15255</t>
  </si>
  <si>
    <t>TOTAL15256</t>
  </si>
  <si>
    <t>TOTAL15257</t>
  </si>
  <si>
    <t>TOTAL15258</t>
  </si>
  <si>
    <t>TOTAL15259</t>
  </si>
  <si>
    <t>TOTAL15260</t>
  </si>
  <si>
    <t>TOTAL15261</t>
  </si>
  <si>
    <t>TOTAL15262</t>
  </si>
  <si>
    <t>TOTAL15263</t>
  </si>
  <si>
    <t>TOTAL15264</t>
  </si>
  <si>
    <t>TOTAL15265</t>
  </si>
  <si>
    <t>TOTAL15266</t>
  </si>
  <si>
    <t>TOTAL15267</t>
  </si>
  <si>
    <t>TOTAL15268</t>
  </si>
  <si>
    <t>TOTAL15269</t>
  </si>
  <si>
    <t>TOTAL15270</t>
  </si>
  <si>
    <t>TOTAL15271</t>
  </si>
  <si>
    <t>TOTAL15272</t>
  </si>
  <si>
    <t>TOTAL15273</t>
  </si>
  <si>
    <t>TOTAL15274</t>
  </si>
  <si>
    <t>TOTAL15275</t>
  </si>
  <si>
    <t>TOTAL15276</t>
  </si>
  <si>
    <t>TOTAL15277</t>
  </si>
  <si>
    <t>TOTAL15278</t>
  </si>
  <si>
    <t>TOTAL15279</t>
  </si>
  <si>
    <t>TOTAL15280</t>
  </si>
  <si>
    <t>TOTAL15281</t>
  </si>
  <si>
    <t>TOTAL15282</t>
  </si>
  <si>
    <t>TOTAL15283</t>
  </si>
  <si>
    <t>TOTAL15284</t>
  </si>
  <si>
    <t>TOTAL15285</t>
  </si>
  <si>
    <t>TOTAL15286</t>
  </si>
  <si>
    <t>TOTAL15287</t>
  </si>
  <si>
    <t>TOTAL15288</t>
  </si>
  <si>
    <t>TOTAL15289</t>
  </si>
  <si>
    <t>TOTAL15290</t>
  </si>
  <si>
    <t>TOTAL15291</t>
  </si>
  <si>
    <t>TOTAL15292</t>
  </si>
  <si>
    <t>TOTAL15293</t>
  </si>
  <si>
    <t>TOTAL15294</t>
  </si>
  <si>
    <t>TOTAL15295</t>
  </si>
  <si>
    <t>TOTAL15296</t>
  </si>
  <si>
    <t>TOTAL15297</t>
  </si>
  <si>
    <t>TOTAL15298</t>
  </si>
  <si>
    <t>TOTAL15299</t>
  </si>
  <si>
    <t>TOTAL15300</t>
  </si>
  <si>
    <t>TOTAL15301</t>
  </si>
  <si>
    <t>TOTAL15302</t>
  </si>
  <si>
    <t>TOTAL15303</t>
  </si>
  <si>
    <t>TOTAL15304</t>
  </si>
  <si>
    <t>TOTAL15305</t>
  </si>
  <si>
    <t>TOTAL15306</t>
  </si>
  <si>
    <t>TOTAL15307</t>
  </si>
  <si>
    <t>TOTAL15308</t>
  </si>
  <si>
    <t>TOTAL15309</t>
  </si>
  <si>
    <t>TOTAL15310</t>
  </si>
  <si>
    <t>TOTAL15311</t>
  </si>
  <si>
    <t>TOTAL15312</t>
  </si>
  <si>
    <t>TOTAL15313</t>
  </si>
  <si>
    <t>TOTAL15314</t>
  </si>
  <si>
    <t>TOTAL15315</t>
  </si>
  <si>
    <t>TOTAL15316</t>
  </si>
  <si>
    <t>TOTAL15317</t>
  </si>
  <si>
    <t>TOTAL15318</t>
  </si>
  <si>
    <t>TOTAL15319</t>
  </si>
  <si>
    <t>TOTAL15320</t>
  </si>
  <si>
    <t>TOTAL15321</t>
  </si>
  <si>
    <t>TOTAL15322</t>
  </si>
  <si>
    <t>TOTAL15323</t>
  </si>
  <si>
    <t>TOTAL15324</t>
  </si>
  <si>
    <t>TOTAL15325</t>
  </si>
  <si>
    <t>TOTAL15326</t>
  </si>
  <si>
    <t>TOTAL15327</t>
  </si>
  <si>
    <t>TOTAL15328</t>
  </si>
  <si>
    <t>TOTAL15329</t>
  </si>
  <si>
    <t>TOTAL15330</t>
  </si>
  <si>
    <t>TOTAL15331</t>
  </si>
  <si>
    <t>TOTAL15332</t>
  </si>
  <si>
    <t>TOTAL15333</t>
  </si>
  <si>
    <t>TOTAL15334</t>
  </si>
  <si>
    <t>TOTAL15335</t>
  </si>
  <si>
    <t>TOTAL15336</t>
  </si>
  <si>
    <t>TOTAL15337</t>
  </si>
  <si>
    <t>TOTAL15338</t>
  </si>
  <si>
    <t>TOTAL15339</t>
  </si>
  <si>
    <t>TOTAL15340</t>
  </si>
  <si>
    <t>TOTAL15341</t>
  </si>
  <si>
    <t>TOTAL15342</t>
  </si>
  <si>
    <t>TOTAL15343</t>
  </si>
  <si>
    <t>TOTAL15344</t>
  </si>
  <si>
    <t>TOTAL15345</t>
  </si>
  <si>
    <t>TOTAL15346</t>
  </si>
  <si>
    <t>TOTAL15347</t>
  </si>
  <si>
    <t>TOTAL15348</t>
  </si>
  <si>
    <t>TOTAL15349</t>
  </si>
  <si>
    <t>TOTAL15350</t>
  </si>
  <si>
    <t>TOTAL15351</t>
  </si>
  <si>
    <t>TOTAL15352</t>
  </si>
  <si>
    <t>TOTAL15353</t>
  </si>
  <si>
    <t>TOTAL15354</t>
  </si>
  <si>
    <t>TOTAL15355</t>
  </si>
  <si>
    <t>TOTAL15356</t>
  </si>
  <si>
    <t>TOTAL15357</t>
  </si>
  <si>
    <t>TOTAL15358</t>
  </si>
  <si>
    <t>TOTAL15359</t>
  </si>
  <si>
    <t>TOTAL15360</t>
  </si>
  <si>
    <t>TOTAL15361</t>
  </si>
  <si>
    <t>TOTAL15362</t>
  </si>
  <si>
    <t>TOTAL15363</t>
  </si>
  <si>
    <t>TOTAL15364</t>
  </si>
  <si>
    <t>TOTAL15365</t>
  </si>
  <si>
    <t>TOTAL15366</t>
  </si>
  <si>
    <t>TOTAL15367</t>
  </si>
  <si>
    <t>TOTAL15368</t>
  </si>
  <si>
    <t>TOTAL15369</t>
  </si>
  <si>
    <t>TOTAL15370</t>
  </si>
  <si>
    <t>TOTAL15371</t>
  </si>
  <si>
    <t>TOTAL15372</t>
  </si>
  <si>
    <t>TOTAL15373</t>
  </si>
  <si>
    <t>TOTAL15374</t>
  </si>
  <si>
    <t>TOTAL15375</t>
  </si>
  <si>
    <t>TOTAL15376</t>
  </si>
  <si>
    <t>TOTAL15377</t>
  </si>
  <si>
    <t>TOTAL15378</t>
  </si>
  <si>
    <t>TOTAL15379</t>
  </si>
  <si>
    <t>TOTAL15380</t>
  </si>
  <si>
    <t>TOTAL15381</t>
  </si>
  <si>
    <t>TOTAL15382</t>
  </si>
  <si>
    <t>TOTAL15383</t>
  </si>
  <si>
    <t>TOTAL15384</t>
  </si>
  <si>
    <t>TOTAL15385</t>
  </si>
  <si>
    <t>TOTAL15386</t>
  </si>
  <si>
    <t>TOTAL15387</t>
  </si>
  <si>
    <t>TOTAL15388</t>
  </si>
  <si>
    <t>TOTAL15389</t>
  </si>
  <si>
    <t>TOTAL15390</t>
  </si>
  <si>
    <t>TOTAL15391</t>
  </si>
  <si>
    <t>TOTAL15392</t>
  </si>
  <si>
    <t>TOTAL15393</t>
  </si>
  <si>
    <t>TOTAL15394</t>
  </si>
  <si>
    <t>TOTAL15395</t>
  </si>
  <si>
    <t>TOTAL15396</t>
  </si>
  <si>
    <t>TOTAL15397</t>
  </si>
  <si>
    <t>TOTAL15398</t>
  </si>
  <si>
    <t>TOTAL15399</t>
  </si>
  <si>
    <t>TOTAL15400</t>
  </si>
  <si>
    <t>TOTAL15401</t>
  </si>
  <si>
    <t>TOTAL15402</t>
  </si>
  <si>
    <t>TOTAL15403</t>
  </si>
  <si>
    <t>TOTAL15404</t>
  </si>
  <si>
    <t>TOTAL15405</t>
  </si>
  <si>
    <t>TOTAL15406</t>
  </si>
  <si>
    <t>TOTAL15407</t>
  </si>
  <si>
    <t>TOTAL15408</t>
  </si>
  <si>
    <t>TOTAL15409</t>
  </si>
  <si>
    <t>TOTAL15410</t>
  </si>
  <si>
    <t>TOTAL15411</t>
  </si>
  <si>
    <t>TOTAL15412</t>
  </si>
  <si>
    <t>TOTAL15413</t>
  </si>
  <si>
    <t>TOTAL15414</t>
  </si>
  <si>
    <t>TOTAL15415</t>
  </si>
  <si>
    <t>TOTAL15416</t>
  </si>
  <si>
    <t>TOTAL15417</t>
  </si>
  <si>
    <t>TOTAL15418</t>
  </si>
  <si>
    <t>TOTAL15419</t>
  </si>
  <si>
    <t>TOTAL15420</t>
  </si>
  <si>
    <t>TOTAL15421</t>
  </si>
  <si>
    <t>TOTAL15422</t>
  </si>
  <si>
    <t>TOTAL15423</t>
  </si>
  <si>
    <t>TOTAL15424</t>
  </si>
  <si>
    <t>TOTAL15425</t>
  </si>
  <si>
    <t>TOTAL15426</t>
  </si>
  <si>
    <t>TOTAL15427</t>
  </si>
  <si>
    <t>TOTAL15428</t>
  </si>
  <si>
    <t>TOTAL15429</t>
  </si>
  <si>
    <t>TOTAL15430</t>
  </si>
  <si>
    <t>TOTAL15431</t>
  </si>
  <si>
    <t>TOTAL15432</t>
  </si>
  <si>
    <t>TOTAL15433</t>
  </si>
  <si>
    <t>TOTAL15434</t>
  </si>
  <si>
    <t>TOTAL15435</t>
  </si>
  <si>
    <t>TOTAL15436</t>
  </si>
  <si>
    <t>TOTAL15437</t>
  </si>
  <si>
    <t>TOTAL15438</t>
  </si>
  <si>
    <t>TOTAL15439</t>
  </si>
  <si>
    <t>TOTAL15440</t>
  </si>
  <si>
    <t>TOTAL15441</t>
  </si>
  <si>
    <t>TOTAL15442</t>
  </si>
  <si>
    <t>TOTAL15443</t>
  </si>
  <si>
    <t>TOTAL15444</t>
  </si>
  <si>
    <t>TOTAL15445</t>
  </si>
  <si>
    <t>TOTAL15446</t>
  </si>
  <si>
    <t>TOTAL15447</t>
  </si>
  <si>
    <t>TOTAL15448</t>
  </si>
  <si>
    <t>TOTAL15449</t>
  </si>
  <si>
    <t>TOTAL15450</t>
  </si>
  <si>
    <t>TOTAL15451</t>
  </si>
  <si>
    <t>TOTAL15452</t>
  </si>
  <si>
    <t>TOTAL15453</t>
  </si>
  <si>
    <t>TOTAL15454</t>
  </si>
  <si>
    <t>TOTAL15455</t>
  </si>
  <si>
    <t>TOTAL15456</t>
  </si>
  <si>
    <t>TOTAL15457</t>
  </si>
  <si>
    <t>TOTAL15458</t>
  </si>
  <si>
    <t>TOTAL15459</t>
  </si>
  <si>
    <t>TOTAL15460</t>
  </si>
  <si>
    <t>TOTAL15461</t>
  </si>
  <si>
    <t>TOTAL15462</t>
  </si>
  <si>
    <t>TOTAL15463</t>
  </si>
  <si>
    <t>TOTAL15464</t>
  </si>
  <si>
    <t>TOTAL15465</t>
  </si>
  <si>
    <t>TOTAL15466</t>
  </si>
  <si>
    <t>TOTAL15467</t>
  </si>
  <si>
    <t>TOTAL15468</t>
  </si>
  <si>
    <t>TOTAL15469</t>
  </si>
  <si>
    <t>TOTAL15470</t>
  </si>
  <si>
    <t>TOTAL15471</t>
  </si>
  <si>
    <t>TOTAL15472</t>
  </si>
  <si>
    <t>TOTAL15473</t>
  </si>
  <si>
    <t>TOTAL15474</t>
  </si>
  <si>
    <t>TOTAL15475</t>
  </si>
  <si>
    <t>TOTAL15476</t>
  </si>
  <si>
    <t>TOTAL15477</t>
  </si>
  <si>
    <t>TOTAL15478</t>
  </si>
  <si>
    <t>TOTAL15479</t>
  </si>
  <si>
    <t>TOTAL15480</t>
  </si>
  <si>
    <t>TOTAL15481</t>
  </si>
  <si>
    <t>TOTAL15482</t>
  </si>
  <si>
    <t>TOTAL15483</t>
  </si>
  <si>
    <t>TOTAL15484</t>
  </si>
  <si>
    <t>TOTAL15485</t>
  </si>
  <si>
    <t>TOTAL15486</t>
  </si>
  <si>
    <t>TOTAL15487</t>
  </si>
  <si>
    <t>TOTAL15488</t>
  </si>
  <si>
    <t>TOTAL15489</t>
  </si>
  <si>
    <t>TOTAL15490</t>
  </si>
  <si>
    <t>TOTAL15491</t>
  </si>
  <si>
    <t>TOTAL15492</t>
  </si>
  <si>
    <t>TOTAL15493</t>
  </si>
  <si>
    <t>TOTAL15494</t>
  </si>
  <si>
    <t>TOTAL15495</t>
  </si>
  <si>
    <t>TOTAL15496</t>
  </si>
  <si>
    <t>TOTAL15497</t>
  </si>
  <si>
    <t>TOTAL15498</t>
  </si>
  <si>
    <t>TOTAL15499</t>
  </si>
  <si>
    <t>TOTAL15500</t>
  </si>
  <si>
    <t>TOTAL15501</t>
  </si>
  <si>
    <t>TOTAL15502</t>
  </si>
  <si>
    <t>TOTAL15503</t>
  </si>
  <si>
    <t>TOTAL15504</t>
  </si>
  <si>
    <t>TOTAL15505</t>
  </si>
  <si>
    <t>TOTAL15506</t>
  </si>
  <si>
    <t>TOTAL15507</t>
  </si>
  <si>
    <t>TOTAL15508</t>
  </si>
  <si>
    <t>TOTAL15509</t>
  </si>
  <si>
    <t>TOTAL15510</t>
  </si>
  <si>
    <t>TOTAL15511</t>
  </si>
  <si>
    <t>TOTAL15512</t>
  </si>
  <si>
    <t>TOTAL15513</t>
  </si>
  <si>
    <t>TOTAL15514</t>
  </si>
  <si>
    <t>TOTAL15515</t>
  </si>
  <si>
    <t>TOTAL15516</t>
  </si>
  <si>
    <t>TOTAL15517</t>
  </si>
  <si>
    <t>TOTAL15518</t>
  </si>
  <si>
    <t>TOTAL15519</t>
  </si>
  <si>
    <t>TOTAL15520</t>
  </si>
  <si>
    <t>TOTAL15521</t>
  </si>
  <si>
    <t>TOTAL15522</t>
  </si>
  <si>
    <t>TOTAL15523</t>
  </si>
  <si>
    <t>TOTAL15524</t>
  </si>
  <si>
    <t>TOTAL15525</t>
  </si>
  <si>
    <t>TOTAL15526</t>
  </si>
  <si>
    <t>TOTAL15527</t>
  </si>
  <si>
    <t>TOTAL15528</t>
  </si>
  <si>
    <t>TOTAL15529</t>
  </si>
  <si>
    <t>TOTAL15530</t>
  </si>
  <si>
    <t>TOTAL15531</t>
  </si>
  <si>
    <t>TOTAL15532</t>
  </si>
  <si>
    <t>TOTAL15533</t>
  </si>
  <si>
    <t>TOTAL15534</t>
  </si>
  <si>
    <t>TOTAL15535</t>
  </si>
  <si>
    <t>TOTAL15536</t>
  </si>
  <si>
    <t>TOTAL15537</t>
  </si>
  <si>
    <t>TOTAL15538</t>
  </si>
  <si>
    <t>TOTAL15539</t>
  </si>
  <si>
    <t>TOTAL15540</t>
  </si>
  <si>
    <t>TOTAL15541</t>
  </si>
  <si>
    <t>TOTAL15542</t>
  </si>
  <si>
    <t>TOTAL15543</t>
  </si>
  <si>
    <t>TOTAL15544</t>
  </si>
  <si>
    <t>TOTAL15545</t>
  </si>
  <si>
    <t>TOTAL15546</t>
  </si>
  <si>
    <t>TOTAL15547</t>
  </si>
  <si>
    <t>TOTAL15548</t>
  </si>
  <si>
    <t>TOTAL15549</t>
  </si>
  <si>
    <t>TOTAL15550</t>
  </si>
  <si>
    <t>TOTAL15551</t>
  </si>
  <si>
    <t>TOTAL15552</t>
  </si>
  <si>
    <t>TOTAL15553</t>
  </si>
  <si>
    <t>TOTAL15554</t>
  </si>
  <si>
    <t>TOTAL15555</t>
  </si>
  <si>
    <t>TOTAL15556</t>
  </si>
  <si>
    <t>TOTAL15557</t>
  </si>
  <si>
    <t>TOTAL15558</t>
  </si>
  <si>
    <t>TOTAL15559</t>
  </si>
  <si>
    <t>TOTAL15560</t>
  </si>
  <si>
    <t>TOTAL15561</t>
  </si>
  <si>
    <t>TOTAL15562</t>
  </si>
  <si>
    <t>TOTAL15563</t>
  </si>
  <si>
    <t>TOTAL15564</t>
  </si>
  <si>
    <t>TOTAL15565</t>
  </si>
  <si>
    <t>TOTAL15566</t>
  </si>
  <si>
    <t>TOTAL15567</t>
  </si>
  <si>
    <t>TOTAL15568</t>
  </si>
  <si>
    <t>TOTAL15569</t>
  </si>
  <si>
    <t>TOTAL15570</t>
  </si>
  <si>
    <t>TOTAL15571</t>
  </si>
  <si>
    <t>TOTAL15572</t>
  </si>
  <si>
    <t>TOTAL15573</t>
  </si>
  <si>
    <t>TOTAL15574</t>
  </si>
  <si>
    <t>TOTAL15575</t>
  </si>
  <si>
    <t>TOTAL15576</t>
  </si>
  <si>
    <t>TOTAL15577</t>
  </si>
  <si>
    <t>TOTAL15578</t>
  </si>
  <si>
    <t>TOTAL15579</t>
  </si>
  <si>
    <t>TOTAL15580</t>
  </si>
  <si>
    <t>TOTAL15581</t>
  </si>
  <si>
    <t>TOTAL15582</t>
  </si>
  <si>
    <t>TOTAL15583</t>
  </si>
  <si>
    <t>TOTAL15584</t>
  </si>
  <si>
    <t>TOTAL15585</t>
  </si>
  <si>
    <t>TOTAL15586</t>
  </si>
  <si>
    <t>TOTAL15587</t>
  </si>
  <si>
    <t>TOTAL15588</t>
  </si>
  <si>
    <t>TOTAL15589</t>
  </si>
  <si>
    <t>TOTAL15590</t>
  </si>
  <si>
    <t>TOTAL15591</t>
  </si>
  <si>
    <t>TOTAL15592</t>
  </si>
  <si>
    <t>TOTAL15593</t>
  </si>
  <si>
    <t>TOTAL15594</t>
  </si>
  <si>
    <t>TOTAL15595</t>
  </si>
  <si>
    <t>TOTAL15596</t>
  </si>
  <si>
    <t>TOTAL15597</t>
  </si>
  <si>
    <t>TOTAL15598</t>
  </si>
  <si>
    <t>TOTAL15599</t>
  </si>
  <si>
    <t>TOTAL15600</t>
  </si>
  <si>
    <t>TOTAL15601</t>
  </si>
  <si>
    <t>TOTAL15602</t>
  </si>
  <si>
    <t>TOTAL15603</t>
  </si>
  <si>
    <t>TOTAL15604</t>
  </si>
  <si>
    <t>TOTAL15605</t>
  </si>
  <si>
    <t>TOTAL15606</t>
  </si>
  <si>
    <t>TOTAL15607</t>
  </si>
  <si>
    <t>TOTAL15608</t>
  </si>
  <si>
    <t>TOTAL15609</t>
  </si>
  <si>
    <t>TOTAL15610</t>
  </si>
  <si>
    <t>TOTAL15611</t>
  </si>
  <si>
    <t>TOTAL15612</t>
  </si>
  <si>
    <t>TOTAL15613</t>
  </si>
  <si>
    <t>TOTAL15614</t>
  </si>
  <si>
    <t>TOTAL15615</t>
  </si>
  <si>
    <t>TOTAL15616</t>
  </si>
  <si>
    <t>TOTAL15617</t>
  </si>
  <si>
    <t>TOTAL15618</t>
  </si>
  <si>
    <t>TOTAL15619</t>
  </si>
  <si>
    <t>TOTAL15620</t>
  </si>
  <si>
    <t>TOTAL15621</t>
  </si>
  <si>
    <t>TOTAL15622</t>
  </si>
  <si>
    <t>TOTAL15623</t>
  </si>
  <si>
    <t>TOTAL15624</t>
  </si>
  <si>
    <t>TOTAL15625</t>
  </si>
  <si>
    <t>TOTAL15626</t>
  </si>
  <si>
    <t>TOTAL15627</t>
  </si>
  <si>
    <t>TOTAL15628</t>
  </si>
  <si>
    <t>TOTAL15629</t>
  </si>
  <si>
    <t>TOTAL15630</t>
  </si>
  <si>
    <t>TOTAL15631</t>
  </si>
  <si>
    <t>TOTAL15632</t>
  </si>
  <si>
    <t>TOTAL15633</t>
  </si>
  <si>
    <t>TOTAL15634</t>
  </si>
  <si>
    <t>TOTAL15635</t>
  </si>
  <si>
    <t>TOTAL15636</t>
  </si>
  <si>
    <t>TOTAL15637</t>
  </si>
  <si>
    <t>TOTAL15638</t>
  </si>
  <si>
    <t>TOTAL15639</t>
  </si>
  <si>
    <t>TOTAL15640</t>
  </si>
  <si>
    <t>TOTAL15641</t>
  </si>
  <si>
    <t>TOTAL15642</t>
  </si>
  <si>
    <t>TOTAL15643</t>
  </si>
  <si>
    <t>TOTAL15644</t>
  </si>
  <si>
    <t>TOTAL15645</t>
  </si>
  <si>
    <t>TOTAL15646</t>
  </si>
  <si>
    <t>TOTAL15647</t>
  </si>
  <si>
    <t>TOTAL15648</t>
  </si>
  <si>
    <t>TOTAL15649</t>
  </si>
  <si>
    <t>TOTAL15650</t>
  </si>
  <si>
    <t>TOTAL15651</t>
  </si>
  <si>
    <t>TOTAL15652</t>
  </si>
  <si>
    <t>TOTAL15653</t>
  </si>
  <si>
    <t>TOTAL15654</t>
  </si>
  <si>
    <t>TOTAL15655</t>
  </si>
  <si>
    <t>TOTAL15656</t>
  </si>
  <si>
    <t>TOTAL15657</t>
  </si>
  <si>
    <t>TOTAL15658</t>
  </si>
  <si>
    <t>TOTAL15659</t>
  </si>
  <si>
    <t>TOTAL15660</t>
  </si>
  <si>
    <t>TOTAL15661</t>
  </si>
  <si>
    <t>TOTAL15662</t>
  </si>
  <si>
    <t>TOTAL15663</t>
  </si>
  <si>
    <t>TOTAL15664</t>
  </si>
  <si>
    <t>TOTAL15665</t>
  </si>
  <si>
    <t>TOTAL15666</t>
  </si>
  <si>
    <t>TOTAL15667</t>
  </si>
  <si>
    <t>TOTAL15668</t>
  </si>
  <si>
    <t>TOTAL15669</t>
  </si>
  <si>
    <t>TOTAL15670</t>
  </si>
  <si>
    <t>TOTAL15671</t>
  </si>
  <si>
    <t>TOTAL15672</t>
  </si>
  <si>
    <t>TOTAL15673</t>
  </si>
  <si>
    <t>TOTAL15674</t>
  </si>
  <si>
    <t>TOTAL15675</t>
  </si>
  <si>
    <t>TOTAL15676</t>
  </si>
  <si>
    <t>TOTAL15677</t>
  </si>
  <si>
    <t>TOTAL15678</t>
  </si>
  <si>
    <t>TOTAL15679</t>
  </si>
  <si>
    <t>TOTAL15680</t>
  </si>
  <si>
    <t>TOTAL15681</t>
  </si>
  <si>
    <t>TOTAL15682</t>
  </si>
  <si>
    <t>TOTAL15683</t>
  </si>
  <si>
    <t>TOTAL15684</t>
  </si>
  <si>
    <t>TOTAL15685</t>
  </si>
  <si>
    <t>TOTAL15686</t>
  </si>
  <si>
    <t>TOTAL15687</t>
  </si>
  <si>
    <t>TOTAL15688</t>
  </si>
  <si>
    <t>TOTAL15689</t>
  </si>
  <si>
    <t>TOTAL15690</t>
  </si>
  <si>
    <t>TOTAL15691</t>
  </si>
  <si>
    <t>TOTAL15692</t>
  </si>
  <si>
    <t>TOTAL15693</t>
  </si>
  <si>
    <t>TOTAL15694</t>
  </si>
  <si>
    <t>TOTAL15695</t>
  </si>
  <si>
    <t>TOTAL15696</t>
  </si>
  <si>
    <t>TOTAL15697</t>
  </si>
  <si>
    <t>TOTAL15698</t>
  </si>
  <si>
    <t>TOTAL15699</t>
  </si>
  <si>
    <t>TOTAL15700</t>
  </si>
  <si>
    <t>TOTAL15701</t>
  </si>
  <si>
    <t>TOTAL15702</t>
  </si>
  <si>
    <t>TOTAL15703</t>
  </si>
  <si>
    <t>TOTAL15704</t>
  </si>
  <si>
    <t>TOTAL15705</t>
  </si>
  <si>
    <t>TOTAL15706</t>
  </si>
  <si>
    <t>TOTAL15707</t>
  </si>
  <si>
    <t>TOTAL15708</t>
  </si>
  <si>
    <t>TOTAL15709</t>
  </si>
  <si>
    <t>TOTAL15710</t>
  </si>
  <si>
    <t>TOTAL15711</t>
  </si>
  <si>
    <t>TOTAL15712</t>
  </si>
  <si>
    <t>TOTAL15713</t>
  </si>
  <si>
    <t>TOTAL15714</t>
  </si>
  <si>
    <t>TOTAL15715</t>
  </si>
  <si>
    <t>TOTAL15716</t>
  </si>
  <si>
    <t>TOTAL15717</t>
  </si>
  <si>
    <t>TOTAL15718</t>
  </si>
  <si>
    <t>TOTAL15719</t>
  </si>
  <si>
    <t>TOTAL15720</t>
  </si>
  <si>
    <t>TOTAL15721</t>
  </si>
  <si>
    <t>TOTAL15722</t>
  </si>
  <si>
    <t>TOTAL15723</t>
  </si>
  <si>
    <t>TOTAL15724</t>
  </si>
  <si>
    <t>TOTAL15725</t>
  </si>
  <si>
    <t>TOTAL15726</t>
  </si>
  <si>
    <t>TOTAL15727</t>
  </si>
  <si>
    <t>TOTAL15728</t>
  </si>
  <si>
    <t>TOTAL15729</t>
  </si>
  <si>
    <t>TOTAL15730</t>
  </si>
  <si>
    <t>TOTAL15731</t>
  </si>
  <si>
    <t>TOTAL15732</t>
  </si>
  <si>
    <t>TOTAL15733</t>
  </si>
  <si>
    <t>TOTAL15734</t>
  </si>
  <si>
    <t>TOTAL15735</t>
  </si>
  <si>
    <t>TOTAL15736</t>
  </si>
  <si>
    <t>TOTAL15737</t>
  </si>
  <si>
    <t>TOTAL15738</t>
  </si>
  <si>
    <t>TOTAL15739</t>
  </si>
  <si>
    <t>TOTAL15740</t>
  </si>
  <si>
    <t>TOTAL15741</t>
  </si>
  <si>
    <t>TOTAL15742</t>
  </si>
  <si>
    <t>TOTAL15743</t>
  </si>
  <si>
    <t>TOTAL15744</t>
  </si>
  <si>
    <t>TOTAL15745</t>
  </si>
  <si>
    <t>TOTAL15746</t>
  </si>
  <si>
    <t>TOTAL15747</t>
  </si>
  <si>
    <t>TOTAL15748</t>
  </si>
  <si>
    <t>TOTAL15749</t>
  </si>
  <si>
    <t>TOTAL15750</t>
  </si>
  <si>
    <t>TOTAL15751</t>
  </si>
  <si>
    <t>TOTAL15752</t>
  </si>
  <si>
    <t>TOTAL15753</t>
  </si>
  <si>
    <t>TOTAL15754</t>
  </si>
  <si>
    <t>TOTAL15755</t>
  </si>
  <si>
    <t>TOTAL15756</t>
  </si>
  <si>
    <t>TOTAL15757</t>
  </si>
  <si>
    <t>TOTAL15758</t>
  </si>
  <si>
    <t>TOTAL15759</t>
  </si>
  <si>
    <t>TOTAL15760</t>
  </si>
  <si>
    <t>TOTAL15761</t>
  </si>
  <si>
    <t>TOTAL15762</t>
  </si>
  <si>
    <t>TOTAL15763</t>
  </si>
  <si>
    <t>TOTAL15764</t>
  </si>
  <si>
    <t>TOTAL15765</t>
  </si>
  <si>
    <t>TOTAL15766</t>
  </si>
  <si>
    <t>TOTAL15767</t>
  </si>
  <si>
    <t>TOTAL15768</t>
  </si>
  <si>
    <t>TOTAL15769</t>
  </si>
  <si>
    <t>TOTAL15770</t>
  </si>
  <si>
    <t>TOTAL15771</t>
  </si>
  <si>
    <t>TOTAL15772</t>
  </si>
  <si>
    <t>TOTAL15773</t>
  </si>
  <si>
    <t>TOTAL15774</t>
  </si>
  <si>
    <t>TOTAL15775</t>
  </si>
  <si>
    <t>TOTAL15776</t>
  </si>
  <si>
    <t>TOTAL15777</t>
  </si>
  <si>
    <t>TOTAL15778</t>
  </si>
  <si>
    <t>TOTAL15779</t>
  </si>
  <si>
    <t>TOTAL15780</t>
  </si>
  <si>
    <t>TOTAL15781</t>
  </si>
  <si>
    <t>TOTAL15782</t>
  </si>
  <si>
    <t>TOTAL15783</t>
  </si>
  <si>
    <t>TOTAL15784</t>
  </si>
  <si>
    <t>TOTAL15785</t>
  </si>
  <si>
    <t>TOTAL15786</t>
  </si>
  <si>
    <t>TOTAL15787</t>
  </si>
  <si>
    <t>TOTAL15788</t>
  </si>
  <si>
    <t>TOTAL15789</t>
  </si>
  <si>
    <t>TOTAL15790</t>
  </si>
  <si>
    <t>TOTAL15791</t>
  </si>
  <si>
    <t>TOTAL15792</t>
  </si>
  <si>
    <t>TOTAL15793</t>
  </si>
  <si>
    <t>TOTAL15794</t>
  </si>
  <si>
    <t>TOTAL15795</t>
  </si>
  <si>
    <t>TOTAL15796</t>
  </si>
  <si>
    <t>TOTAL15797</t>
  </si>
  <si>
    <t>TOTAL15798</t>
  </si>
  <si>
    <t>TOTAL15799</t>
  </si>
  <si>
    <t>TOTAL15800</t>
  </si>
  <si>
    <t>TOTAL15801</t>
  </si>
  <si>
    <t>TOTAL15802</t>
  </si>
  <si>
    <t>TOTAL15803</t>
  </si>
  <si>
    <t>TOTAL15804</t>
  </si>
  <si>
    <t>TOTAL15805</t>
  </si>
  <si>
    <t>TOTAL15806</t>
  </si>
  <si>
    <t>TOTAL15807</t>
  </si>
  <si>
    <t>TOTAL15808</t>
  </si>
  <si>
    <t>TOTAL15809</t>
  </si>
  <si>
    <t>TOTAL15810</t>
  </si>
  <si>
    <t>TOTAL15811</t>
  </si>
  <si>
    <t>TOTAL15812</t>
  </si>
  <si>
    <t>TOTAL15813</t>
  </si>
  <si>
    <t>TOTAL15814</t>
  </si>
  <si>
    <t>TOTAL15815</t>
  </si>
  <si>
    <t>TOTAL15816</t>
  </si>
  <si>
    <t>TOTAL15817</t>
  </si>
  <si>
    <t>TOTAL15818</t>
  </si>
  <si>
    <t>TOTAL15819</t>
  </si>
  <si>
    <t>TOTAL15820</t>
  </si>
  <si>
    <t>TOTAL15821</t>
  </si>
  <si>
    <t>TOTAL15822</t>
  </si>
  <si>
    <t>TOTAL15823</t>
  </si>
  <si>
    <t>TOTAL15824</t>
  </si>
  <si>
    <t>TOTAL15825</t>
  </si>
  <si>
    <t>TOTAL15826</t>
  </si>
  <si>
    <t>TOTAL15827</t>
  </si>
  <si>
    <t>TOTAL15828</t>
  </si>
  <si>
    <t>TOTAL15829</t>
  </si>
  <si>
    <t>TOTAL15830</t>
  </si>
  <si>
    <t>TOTAL15831</t>
  </si>
  <si>
    <t>TOTAL15832</t>
  </si>
  <si>
    <t>TOTAL15833</t>
  </si>
  <si>
    <t>TOTAL15834</t>
  </si>
  <si>
    <t>TOTAL15835</t>
  </si>
  <si>
    <t>TOTAL15836</t>
  </si>
  <si>
    <t>TOTAL15837</t>
  </si>
  <si>
    <t>TOTAL15838</t>
  </si>
  <si>
    <t>TOTAL15839</t>
  </si>
  <si>
    <t>TOTAL15840</t>
  </si>
  <si>
    <t>TOTAL15841</t>
  </si>
  <si>
    <t>TOTAL15842</t>
  </si>
  <si>
    <t>TOTAL15843</t>
  </si>
  <si>
    <t>TOTAL15844</t>
  </si>
  <si>
    <t>TOTAL15845</t>
  </si>
  <si>
    <t>TOTAL15846</t>
  </si>
  <si>
    <t>TOTAL15847</t>
  </si>
  <si>
    <t>TOTAL15848</t>
  </si>
  <si>
    <t>TOTAL15849</t>
  </si>
  <si>
    <t>TOTAL15850</t>
  </si>
  <si>
    <t>TOTAL15851</t>
  </si>
  <si>
    <t>TOTAL15852</t>
  </si>
  <si>
    <t>TOTAL15853</t>
  </si>
  <si>
    <t>TOTAL15854</t>
  </si>
  <si>
    <t>TOTAL15855</t>
  </si>
  <si>
    <t>TOTAL15856</t>
  </si>
  <si>
    <t>TOTAL15857</t>
  </si>
  <si>
    <t>TOTAL15858</t>
  </si>
  <si>
    <t>TOTAL15859</t>
  </si>
  <si>
    <t>TOTAL15860</t>
  </si>
  <si>
    <t>TOTAL15861</t>
  </si>
  <si>
    <t>TOTAL15862</t>
  </si>
  <si>
    <t>TOTAL15863</t>
  </si>
  <si>
    <t>TOTAL15864</t>
  </si>
  <si>
    <t>TOTAL15865</t>
  </si>
  <si>
    <t>TOTAL15866</t>
  </si>
  <si>
    <t>TOTAL15867</t>
  </si>
  <si>
    <t>TOTAL15868</t>
  </si>
  <si>
    <t>TOTAL15869</t>
  </si>
  <si>
    <t>TOTAL15870</t>
  </si>
  <si>
    <t>TOTAL15871</t>
  </si>
  <si>
    <t>TOTAL15872</t>
  </si>
  <si>
    <t>TOTAL15873</t>
  </si>
  <si>
    <t>TOTAL15874</t>
  </si>
  <si>
    <t>TOTAL15875</t>
  </si>
  <si>
    <t>TOTAL15876</t>
  </si>
  <si>
    <t>TOTAL15877</t>
  </si>
  <si>
    <t>TOTAL15878</t>
  </si>
  <si>
    <t>TOTAL15879</t>
  </si>
  <si>
    <t>TOTAL15880</t>
  </si>
  <si>
    <t>TOTAL15881</t>
  </si>
  <si>
    <t>TOTAL15882</t>
  </si>
  <si>
    <t>TOTAL15883</t>
  </si>
  <si>
    <t>TOTAL15884</t>
  </si>
  <si>
    <t>TOTAL15885</t>
  </si>
  <si>
    <t>TOTAL15886</t>
  </si>
  <si>
    <t>TOTAL15887</t>
  </si>
  <si>
    <t>TOTAL15888</t>
  </si>
  <si>
    <t>TOTAL15889</t>
  </si>
  <si>
    <t>TOTAL15890</t>
  </si>
  <si>
    <t>TOTAL15891</t>
  </si>
  <si>
    <t>TOTAL15892</t>
  </si>
  <si>
    <t>TOTAL15893</t>
  </si>
  <si>
    <t>TOTAL15894</t>
  </si>
  <si>
    <t>TOTAL15895</t>
  </si>
  <si>
    <t>TOTAL15896</t>
  </si>
  <si>
    <t>TOTAL15897</t>
  </si>
  <si>
    <t>TOTAL15898</t>
  </si>
  <si>
    <t>TOTAL15899</t>
  </si>
  <si>
    <t>TOTAL15900</t>
  </si>
  <si>
    <t>TOTAL15901</t>
  </si>
  <si>
    <t>TOTAL15902</t>
  </si>
  <si>
    <t>TOTAL15903</t>
  </si>
  <si>
    <t>TOTAL15904</t>
  </si>
  <si>
    <t>TOTAL15905</t>
  </si>
  <si>
    <t>TOTAL15906</t>
  </si>
  <si>
    <t>TOTAL15907</t>
  </si>
  <si>
    <t>TOTAL15908</t>
  </si>
  <si>
    <t>TOTAL15909</t>
  </si>
  <si>
    <t>TOTAL15910</t>
  </si>
  <si>
    <t>TOTAL15911</t>
  </si>
  <si>
    <t>TOTAL15912</t>
  </si>
  <si>
    <t>TOTAL15913</t>
  </si>
  <si>
    <t>TOTAL15914</t>
  </si>
  <si>
    <t>TOTAL15915</t>
  </si>
  <si>
    <t>TOTAL15916</t>
  </si>
  <si>
    <t>TOTAL15917</t>
  </si>
  <si>
    <t>TOTAL15918</t>
  </si>
  <si>
    <t>TOTAL15919</t>
  </si>
  <si>
    <t>TOTAL15920</t>
  </si>
  <si>
    <t>TOTAL15921</t>
  </si>
  <si>
    <t>TOTAL15922</t>
  </si>
  <si>
    <t>TOTAL15923</t>
  </si>
  <si>
    <t>TOTAL15924</t>
  </si>
  <si>
    <t>TOTAL15925</t>
  </si>
  <si>
    <t>TOTAL15926</t>
  </si>
  <si>
    <t>TOTAL15927</t>
  </si>
  <si>
    <t>TOTAL15928</t>
  </si>
  <si>
    <t>TOTAL15929</t>
  </si>
  <si>
    <t>TOTAL15930</t>
  </si>
  <si>
    <t>TOTAL15931</t>
  </si>
  <si>
    <t>TOTAL15932</t>
  </si>
  <si>
    <t>TOTAL15933</t>
  </si>
  <si>
    <t>TOTAL15934</t>
  </si>
  <si>
    <t>TOTAL15935</t>
  </si>
  <si>
    <t>TOTAL15936</t>
  </si>
  <si>
    <t>TOTAL15937</t>
  </si>
  <si>
    <t>TOTAL15938</t>
  </si>
  <si>
    <t>TOTAL15939</t>
  </si>
  <si>
    <t>TOTAL15940</t>
  </si>
  <si>
    <t>TOTAL15941</t>
  </si>
  <si>
    <t>TOTAL15942</t>
  </si>
  <si>
    <t>TOTAL15943</t>
  </si>
  <si>
    <t>TOTAL15944</t>
  </si>
  <si>
    <t>TOTAL15945</t>
  </si>
  <si>
    <t>TOTAL15946</t>
  </si>
  <si>
    <t>TOTAL15947</t>
  </si>
  <si>
    <t>TOTAL15948</t>
  </si>
  <si>
    <t>TOTAL15949</t>
  </si>
  <si>
    <t>TOTAL15950</t>
  </si>
  <si>
    <t>TOTAL15951</t>
  </si>
  <si>
    <t>TOTAL15952</t>
  </si>
  <si>
    <t>TOTAL15953</t>
  </si>
  <si>
    <t>TOTAL15954</t>
  </si>
  <si>
    <t>TOTAL15955</t>
  </si>
  <si>
    <t>TOTAL15956</t>
  </si>
  <si>
    <t>TOTAL15957</t>
  </si>
  <si>
    <t>TOTAL15958</t>
  </si>
  <si>
    <t>TOTAL15959</t>
  </si>
  <si>
    <t>TOTAL15960</t>
  </si>
  <si>
    <t>TOTAL15961</t>
  </si>
  <si>
    <t>TOTAL15962</t>
  </si>
  <si>
    <t>TOTAL15963</t>
  </si>
  <si>
    <t>TOTAL15964</t>
  </si>
  <si>
    <t>TOTAL15965</t>
  </si>
  <si>
    <t>TOTAL15966</t>
  </si>
  <si>
    <t>TOTAL15967</t>
  </si>
  <si>
    <t>TOTAL15968</t>
  </si>
  <si>
    <t>TOTAL15969</t>
  </si>
  <si>
    <t>TOTAL15970</t>
  </si>
  <si>
    <t>TOTAL15971</t>
  </si>
  <si>
    <t>TOTAL15972</t>
  </si>
  <si>
    <t>TOTAL15973</t>
  </si>
  <si>
    <t>TOTAL15974</t>
  </si>
  <si>
    <t>TOTAL15975</t>
  </si>
  <si>
    <t>TOTAL15976</t>
  </si>
  <si>
    <t>TOTAL15977</t>
  </si>
  <si>
    <t>TOTAL15978</t>
  </si>
  <si>
    <t>TOTAL15979</t>
  </si>
  <si>
    <t>TOTAL15980</t>
  </si>
  <si>
    <t>TOTAL15981</t>
  </si>
  <si>
    <t>TOTAL15982</t>
  </si>
  <si>
    <t>TOTAL15983</t>
  </si>
  <si>
    <t>TOTAL15984</t>
  </si>
  <si>
    <t>TOTAL15985</t>
  </si>
  <si>
    <t>TOTAL15986</t>
  </si>
  <si>
    <t>TOTAL15987</t>
  </si>
  <si>
    <t>TOTAL15988</t>
  </si>
  <si>
    <t>TOTAL15989</t>
  </si>
  <si>
    <t>TOTAL15990</t>
  </si>
  <si>
    <t>TOTAL15991</t>
  </si>
  <si>
    <t>TOTAL15992</t>
  </si>
  <si>
    <t>TOTAL15993</t>
  </si>
  <si>
    <t>TOTAL15994</t>
  </si>
  <si>
    <t>TOTAL15995</t>
  </si>
  <si>
    <t>TOTAL15996</t>
  </si>
  <si>
    <t>TOTAL15997</t>
  </si>
  <si>
    <t>TOTAL15998</t>
  </si>
  <si>
    <t>TOTAL15999</t>
  </si>
  <si>
    <t>TOTAL16000</t>
  </si>
  <si>
    <t>TOTAL16001</t>
  </si>
  <si>
    <t>TOTAL16002</t>
  </si>
  <si>
    <t>TOTAL16003</t>
  </si>
  <si>
    <t>TOTAL16004</t>
  </si>
  <si>
    <t>TOTAL16005</t>
  </si>
  <si>
    <t>TOTAL16006</t>
  </si>
  <si>
    <t>TOTAL16007</t>
  </si>
  <si>
    <t>TOTAL16008</t>
  </si>
  <si>
    <t>TOTAL16009</t>
  </si>
  <si>
    <t>TOTAL16010</t>
  </si>
  <si>
    <t>TOTAL16011</t>
  </si>
  <si>
    <t>TOTAL16012</t>
  </si>
  <si>
    <t>TOTAL16013</t>
  </si>
  <si>
    <t>TOTAL16014</t>
  </si>
  <si>
    <t>TOTAL16015</t>
  </si>
  <si>
    <t>TOTAL16016</t>
  </si>
  <si>
    <t>TOTAL16017</t>
  </si>
  <si>
    <t>TOTAL16018</t>
  </si>
  <si>
    <t>TOTAL16019</t>
  </si>
  <si>
    <t>TOTAL16020</t>
  </si>
  <si>
    <t>TOTAL16021</t>
  </si>
  <si>
    <t>TOTAL16022</t>
  </si>
  <si>
    <t>TOTAL16023</t>
  </si>
  <si>
    <t>TOTAL16024</t>
  </si>
  <si>
    <t>TOTAL16025</t>
  </si>
  <si>
    <t>TOTAL16026</t>
  </si>
  <si>
    <t>TOTAL16027</t>
  </si>
  <si>
    <t>TOTAL16028</t>
  </si>
  <si>
    <t>TOTAL16029</t>
  </si>
  <si>
    <t>TOTAL16030</t>
  </si>
  <si>
    <t>TOTAL16031</t>
  </si>
  <si>
    <t>TOTAL16032</t>
  </si>
  <si>
    <t>TOTAL16033</t>
  </si>
  <si>
    <t>TOTAL16034</t>
  </si>
  <si>
    <t>TOTAL16035</t>
  </si>
  <si>
    <t>TOTAL16036</t>
  </si>
  <si>
    <t>TOTAL16037</t>
  </si>
  <si>
    <t>TOTAL16038</t>
  </si>
  <si>
    <t>TOTAL16039</t>
  </si>
  <si>
    <t>TOTAL16040</t>
  </si>
  <si>
    <t>TOTAL16041</t>
  </si>
  <si>
    <t>TOTAL16042</t>
  </si>
  <si>
    <t>TOTAL16043</t>
  </si>
  <si>
    <t>TOTAL16044</t>
  </si>
  <si>
    <t>TOTAL16045</t>
  </si>
  <si>
    <t>TOTAL16046</t>
  </si>
  <si>
    <t>TOTAL16047</t>
  </si>
  <si>
    <t>TOTAL16048</t>
  </si>
  <si>
    <t>TOTAL16049</t>
  </si>
  <si>
    <t>TOTAL16050</t>
  </si>
  <si>
    <t>TOTAL16051</t>
  </si>
  <si>
    <t>TOTAL16052</t>
  </si>
  <si>
    <t>TOTAL16053</t>
  </si>
  <si>
    <t>TOTAL16054</t>
  </si>
  <si>
    <t>TOTAL16055</t>
  </si>
  <si>
    <t>TOTAL16056</t>
  </si>
  <si>
    <t>TOTAL16057</t>
  </si>
  <si>
    <t>TOTAL16058</t>
  </si>
  <si>
    <t>TOTAL16059</t>
  </si>
  <si>
    <t>TOTAL16060</t>
  </si>
  <si>
    <t>TOTAL16061</t>
  </si>
  <si>
    <t>TOTAL16062</t>
  </si>
  <si>
    <t>TOTAL16063</t>
  </si>
  <si>
    <t>TOTAL16064</t>
  </si>
  <si>
    <t>TOTAL16065</t>
  </si>
  <si>
    <t>TOTAL16066</t>
  </si>
  <si>
    <t>TOTAL16067</t>
  </si>
  <si>
    <t>TOTAL16068</t>
  </si>
  <si>
    <t>TOTAL16069</t>
  </si>
  <si>
    <t>TOTAL16070</t>
  </si>
  <si>
    <t>TOTAL16071</t>
  </si>
  <si>
    <t>TOTAL16072</t>
  </si>
  <si>
    <t>TOTAL16073</t>
  </si>
  <si>
    <t>TOTAL16074</t>
  </si>
  <si>
    <t>TOTAL16075</t>
  </si>
  <si>
    <t>TOTAL16076</t>
  </si>
  <si>
    <t>TOTAL16077</t>
  </si>
  <si>
    <t>TOTAL16078</t>
  </si>
  <si>
    <t>TOTAL16079</t>
  </si>
  <si>
    <t>TOTAL16080</t>
  </si>
  <si>
    <t>TOTAL16081</t>
  </si>
  <si>
    <t>TOTAL16082</t>
  </si>
  <si>
    <t>TOTAL16083</t>
  </si>
  <si>
    <t>TOTAL16084</t>
  </si>
  <si>
    <t>TOTAL16085</t>
  </si>
  <si>
    <t>TOTAL16086</t>
  </si>
  <si>
    <t>TOTAL16087</t>
  </si>
  <si>
    <t>TOTAL16088</t>
  </si>
  <si>
    <t>TOTAL16089</t>
  </si>
  <si>
    <t>TOTAL16090</t>
  </si>
  <si>
    <t>TOTAL16091</t>
  </si>
  <si>
    <t>TOTAL16092</t>
  </si>
  <si>
    <t>TOTAL16093</t>
  </si>
  <si>
    <t>TOTAL16094</t>
  </si>
  <si>
    <t>TOTAL16095</t>
  </si>
  <si>
    <t>TOTAL16096</t>
  </si>
  <si>
    <t>TOTAL16097</t>
  </si>
  <si>
    <t>TOTAL16098</t>
  </si>
  <si>
    <t>TOTAL16099</t>
  </si>
  <si>
    <t>TOTAL16100</t>
  </si>
  <si>
    <t>TOTAL16101</t>
  </si>
  <si>
    <t>TOTAL16102</t>
  </si>
  <si>
    <t>TOTAL16103</t>
  </si>
  <si>
    <t>TOTAL16104</t>
  </si>
  <si>
    <t>TOTAL16105</t>
  </si>
  <si>
    <t>TOTAL16106</t>
  </si>
  <si>
    <t>TOTAL16107</t>
  </si>
  <si>
    <t>TOTAL16108</t>
  </si>
  <si>
    <t>TOTAL16109</t>
  </si>
  <si>
    <t>TOTAL16110</t>
  </si>
  <si>
    <t>TOTAL16111</t>
  </si>
  <si>
    <t>TOTAL16112</t>
  </si>
  <si>
    <t>TOTAL16113</t>
  </si>
  <si>
    <t>TOTAL16114</t>
  </si>
  <si>
    <t>TOTAL16115</t>
  </si>
  <si>
    <t>TOTAL16116</t>
  </si>
  <si>
    <t>TOTAL16117</t>
  </si>
  <si>
    <t>TOTAL16118</t>
  </si>
  <si>
    <t>TOTAL16119</t>
  </si>
  <si>
    <t>TOTAL16120</t>
  </si>
  <si>
    <t>TOTAL16121</t>
  </si>
  <si>
    <t>TOTAL16122</t>
  </si>
  <si>
    <t>TOTAL16123</t>
  </si>
  <si>
    <t>TOTAL16124</t>
  </si>
  <si>
    <t>TOTAL16125</t>
  </si>
  <si>
    <t>TOTAL16126</t>
  </si>
  <si>
    <t>TOTAL16127</t>
  </si>
  <si>
    <t>TOTAL16128</t>
  </si>
  <si>
    <t>TOTAL16129</t>
  </si>
  <si>
    <t>TOTAL16130</t>
  </si>
  <si>
    <t>TOTAL16131</t>
  </si>
  <si>
    <t>TOTAL16132</t>
  </si>
  <si>
    <t>TOTAL16133</t>
  </si>
  <si>
    <t>TOTAL16134</t>
  </si>
  <si>
    <t>TOTAL16135</t>
  </si>
  <si>
    <t>TOTAL16136</t>
  </si>
  <si>
    <t>TOTAL16137</t>
  </si>
  <si>
    <t>TOTAL16138</t>
  </si>
  <si>
    <t>TOTAL16139</t>
  </si>
  <si>
    <t>TOTAL16140</t>
  </si>
  <si>
    <t>TOTAL16141</t>
  </si>
  <si>
    <t>TOTAL16142</t>
  </si>
  <si>
    <t>TOTAL16143</t>
  </si>
  <si>
    <t>TOTAL16144</t>
  </si>
  <si>
    <t>TOTAL16145</t>
  </si>
  <si>
    <t>TOTAL16146</t>
  </si>
  <si>
    <t>TOTAL16147</t>
  </si>
  <si>
    <t>TOTAL16148</t>
  </si>
  <si>
    <t>TOTAL16149</t>
  </si>
  <si>
    <t>TOTAL16150</t>
  </si>
  <si>
    <t>TOTAL16151</t>
  </si>
  <si>
    <t>TOTAL16152</t>
  </si>
  <si>
    <t>TOTAL16153</t>
  </si>
  <si>
    <t>TOTAL16154</t>
  </si>
  <si>
    <t>TOTAL16155</t>
  </si>
  <si>
    <t>TOTAL16156</t>
  </si>
  <si>
    <t>TOTAL16157</t>
  </si>
  <si>
    <t>TOTAL16158</t>
  </si>
  <si>
    <t>TOTAL16159</t>
  </si>
  <si>
    <t>TOTAL16160</t>
  </si>
  <si>
    <t>TOTAL16161</t>
  </si>
  <si>
    <t>TOTAL16162</t>
  </si>
  <si>
    <t>TOTAL16163</t>
  </si>
  <si>
    <t>TOTAL16164</t>
  </si>
  <si>
    <t>TOTAL16165</t>
  </si>
  <si>
    <t>TOTAL16166</t>
  </si>
  <si>
    <t>TOTAL16167</t>
  </si>
  <si>
    <t>TOTAL16168</t>
  </si>
  <si>
    <t>TOTAL16169</t>
  </si>
  <si>
    <t>TOTAL16170</t>
  </si>
  <si>
    <t>TOTAL16171</t>
  </si>
  <si>
    <t>TOTAL16172</t>
  </si>
  <si>
    <t>TOTAL16173</t>
  </si>
  <si>
    <t>TOTAL16174</t>
  </si>
  <si>
    <t>TOTAL16175</t>
  </si>
  <si>
    <t>TOTAL16176</t>
  </si>
  <si>
    <t>TOTAL16177</t>
  </si>
  <si>
    <t>TOTAL16178</t>
  </si>
  <si>
    <t>TOTAL16179</t>
  </si>
  <si>
    <t>TOTAL16180</t>
  </si>
  <si>
    <t>TOTAL16181</t>
  </si>
  <si>
    <t>TOTAL16182</t>
  </si>
  <si>
    <t>TOTAL16183</t>
  </si>
  <si>
    <t>TOTAL16184</t>
  </si>
  <si>
    <t>TOTAL16185</t>
  </si>
  <si>
    <t>TOTAL16186</t>
  </si>
  <si>
    <t>TOTAL16187</t>
  </si>
  <si>
    <t>TOTAL16188</t>
  </si>
  <si>
    <t>TOTAL16189</t>
  </si>
  <si>
    <t>TOTAL16190</t>
  </si>
  <si>
    <t>TOTAL16191</t>
  </si>
  <si>
    <t>TOTAL16192</t>
  </si>
  <si>
    <t>TOTAL16193</t>
  </si>
  <si>
    <t>TOTAL16194</t>
  </si>
  <si>
    <t>TOTAL16195</t>
  </si>
  <si>
    <t>TOTAL16196</t>
  </si>
  <si>
    <t>TOTAL16197</t>
  </si>
  <si>
    <t>TOTAL16198</t>
  </si>
  <si>
    <t>TOTAL16199</t>
  </si>
  <si>
    <t>TOTAL16200</t>
  </si>
  <si>
    <t>TOTAL16201</t>
  </si>
  <si>
    <t>TOTAL16202</t>
  </si>
  <si>
    <t>TOTAL16203</t>
  </si>
  <si>
    <t>TOTAL16204</t>
  </si>
  <si>
    <t>TOTAL16205</t>
  </si>
  <si>
    <t>TOTAL16206</t>
  </si>
  <si>
    <t>TOTAL16207</t>
  </si>
  <si>
    <t>TOTAL16208</t>
  </si>
  <si>
    <t>TOTAL16209</t>
  </si>
  <si>
    <t>TOTAL16210</t>
  </si>
  <si>
    <t>TOTAL16211</t>
  </si>
  <si>
    <t>TOTAL16212</t>
  </si>
  <si>
    <t>TOTAL16213</t>
  </si>
  <si>
    <t>TOTAL16214</t>
  </si>
  <si>
    <t>TOTAL16215</t>
  </si>
  <si>
    <t>TOTAL16216</t>
  </si>
  <si>
    <t>TOTAL16217</t>
  </si>
  <si>
    <t>TOTAL16218</t>
  </si>
  <si>
    <t>TOTAL16219</t>
  </si>
  <si>
    <t>TOTAL16220</t>
  </si>
  <si>
    <t>TOTAL16221</t>
  </si>
  <si>
    <t>TOTAL16222</t>
  </si>
  <si>
    <t>TOTAL16223</t>
  </si>
  <si>
    <t>TOTAL16224</t>
  </si>
  <si>
    <t>TOTAL16225</t>
  </si>
  <si>
    <t>TOTAL16226</t>
  </si>
  <si>
    <t>TOTAL16227</t>
  </si>
  <si>
    <t>TOTAL16228</t>
  </si>
  <si>
    <t>TOTAL16229</t>
  </si>
  <si>
    <t>TOTAL16230</t>
  </si>
  <si>
    <t>TOTAL16231</t>
  </si>
  <si>
    <t>TOTAL16232</t>
  </si>
  <si>
    <t>TOTAL16233</t>
  </si>
  <si>
    <t>TOTAL16234</t>
  </si>
  <si>
    <t>TOTAL16235</t>
  </si>
  <si>
    <t>TOTAL16236</t>
  </si>
  <si>
    <t>TOTAL16237</t>
  </si>
  <si>
    <t>TOTAL16238</t>
  </si>
  <si>
    <t>TOTAL16239</t>
  </si>
  <si>
    <t>TOTAL16240</t>
  </si>
  <si>
    <t>TOTAL16241</t>
  </si>
  <si>
    <t>TOTAL16242</t>
  </si>
  <si>
    <t>TOTAL16243</t>
  </si>
  <si>
    <t>TOTAL16244</t>
  </si>
  <si>
    <t>TOTAL16245</t>
  </si>
  <si>
    <t>TOTAL16246</t>
  </si>
  <si>
    <t>TOTAL16247</t>
  </si>
  <si>
    <t>TOTAL16248</t>
  </si>
  <si>
    <t>TOTAL16249</t>
  </si>
  <si>
    <t>TOTAL16250</t>
  </si>
  <si>
    <t>TOTAL16251</t>
  </si>
  <si>
    <t>TOTAL16252</t>
  </si>
  <si>
    <t>TOTAL16253</t>
  </si>
  <si>
    <t>TOTAL16254</t>
  </si>
  <si>
    <t>TOTAL16255</t>
  </si>
  <si>
    <t>TOTAL16256</t>
  </si>
  <si>
    <t>TOTAL16257</t>
  </si>
  <si>
    <t>TOTAL16258</t>
  </si>
  <si>
    <t>TOTAL16259</t>
  </si>
  <si>
    <t>TOTAL16260</t>
  </si>
  <si>
    <t>TOTAL16261</t>
  </si>
  <si>
    <t>TOTAL16262</t>
  </si>
  <si>
    <t>TOTAL16263</t>
  </si>
  <si>
    <t>TOTAL16264</t>
  </si>
  <si>
    <t>TOTAL16265</t>
  </si>
  <si>
    <t>TOTAL16266</t>
  </si>
  <si>
    <t>TOTAL16267</t>
  </si>
  <si>
    <t>TOTAL16268</t>
  </si>
  <si>
    <t>TOTAL16269</t>
  </si>
  <si>
    <t>TOTAL16270</t>
  </si>
  <si>
    <t>TOTAL16271</t>
  </si>
  <si>
    <t>TOTAL16272</t>
  </si>
  <si>
    <t>TOTAL16273</t>
  </si>
  <si>
    <t>TOTAL16274</t>
  </si>
  <si>
    <t>TOTAL16275</t>
  </si>
  <si>
    <t>TOTAL16276</t>
  </si>
  <si>
    <t>TOTAL16277</t>
  </si>
  <si>
    <t>TOTAL16278</t>
  </si>
  <si>
    <t>TOTAL16279</t>
  </si>
  <si>
    <t>TOTAL16280</t>
  </si>
  <si>
    <t>TOTAL16281</t>
  </si>
  <si>
    <t>TOTAL16282</t>
  </si>
  <si>
    <t>TOTAL16283</t>
  </si>
  <si>
    <t>TOTAL16284</t>
  </si>
  <si>
    <t>TOTAL16285</t>
  </si>
  <si>
    <t>TOTAL16286</t>
  </si>
  <si>
    <t>TOTAL16287</t>
  </si>
  <si>
    <t>TOTAL16288</t>
  </si>
  <si>
    <t>TOTAL16289</t>
  </si>
  <si>
    <t>TOTAL16290</t>
  </si>
  <si>
    <t>TOTAL16291</t>
  </si>
  <si>
    <t>TOTAL16292</t>
  </si>
  <si>
    <t>TOTAL16293</t>
  </si>
  <si>
    <t>TOTAL16294</t>
  </si>
  <si>
    <t>TOTAL16295</t>
  </si>
  <si>
    <t>TOTAL16296</t>
  </si>
  <si>
    <t>TOTAL16297</t>
  </si>
  <si>
    <t>TOTAL16298</t>
  </si>
  <si>
    <t>TOTAL16299</t>
  </si>
  <si>
    <t>TOTAL16300</t>
  </si>
  <si>
    <t>TOTAL16301</t>
  </si>
  <si>
    <t>TOTAL16302</t>
  </si>
  <si>
    <t>TOTAL16303</t>
  </si>
  <si>
    <t>TOTAL16304</t>
  </si>
  <si>
    <t>TOTAL16305</t>
  </si>
  <si>
    <t>TOTAL16306</t>
  </si>
  <si>
    <t>TOTAL16307</t>
  </si>
  <si>
    <t>TOTAL16308</t>
  </si>
  <si>
    <t>TOTAL16309</t>
  </si>
  <si>
    <t>TOTAL16310</t>
  </si>
  <si>
    <t>TOTAL16311</t>
  </si>
  <si>
    <t>TOTAL16312</t>
  </si>
  <si>
    <t>TOTAL16313</t>
  </si>
  <si>
    <t>TOTAL16314</t>
  </si>
  <si>
    <t>TOTAL16315</t>
  </si>
  <si>
    <t>TOTAL16316</t>
  </si>
  <si>
    <t>TOTAL16317</t>
  </si>
  <si>
    <t>TOTAL16318</t>
  </si>
  <si>
    <t>TOTAL16319</t>
  </si>
  <si>
    <t>TOTAL16320</t>
  </si>
  <si>
    <t>TOTAL16321</t>
  </si>
  <si>
    <t>TOTAL16322</t>
  </si>
  <si>
    <t>TOTAL16323</t>
  </si>
  <si>
    <t>TOTAL16324</t>
  </si>
  <si>
    <t>TOTAL16325</t>
  </si>
  <si>
    <t>TOTAL16326</t>
  </si>
  <si>
    <t>TOTAL16327</t>
  </si>
  <si>
    <t>TOTAL16328</t>
  </si>
  <si>
    <t>TOTAL16329</t>
  </si>
  <si>
    <t>TOTAL16330</t>
  </si>
  <si>
    <t>TOTAL16331</t>
  </si>
  <si>
    <t>TOTAL16332</t>
  </si>
  <si>
    <t>TOTAL16333</t>
  </si>
  <si>
    <t>TOTAL16334</t>
  </si>
  <si>
    <t>TOTAL16335</t>
  </si>
  <si>
    <t>TOTAL16336</t>
  </si>
  <si>
    <t>TOTAL16337</t>
  </si>
  <si>
    <t>TOTAL16338</t>
  </si>
  <si>
    <t>TOTAL16339</t>
  </si>
  <si>
    <t>TOTAL16340</t>
  </si>
  <si>
    <t>TOTAL16341</t>
  </si>
  <si>
    <t>TOTAL16342</t>
  </si>
  <si>
    <t>TOTAL16343</t>
  </si>
  <si>
    <t>TOTAL16344</t>
  </si>
  <si>
    <t>TOTAL16345</t>
  </si>
  <si>
    <t>TOTAL16346</t>
  </si>
  <si>
    <t>TOTAL16347</t>
  </si>
  <si>
    <t>TOTAL16348</t>
  </si>
  <si>
    <t>TOTAL16349</t>
  </si>
  <si>
    <t>TOTAL16350</t>
  </si>
  <si>
    <t>TOTAL16351</t>
  </si>
  <si>
    <t>TOTAL16352</t>
  </si>
  <si>
    <t>TOTAL16353</t>
  </si>
  <si>
    <t>TOTAL16354</t>
  </si>
  <si>
    <t>TOTAL16355</t>
  </si>
  <si>
    <t>TOTAL16356</t>
  </si>
  <si>
    <t>TOTAL16357</t>
  </si>
  <si>
    <t>TOTAL16358</t>
  </si>
  <si>
    <t>TOTAL16359</t>
  </si>
  <si>
    <t>TOTAL16360</t>
  </si>
  <si>
    <t>TOTAL16361</t>
  </si>
  <si>
    <t>TOTAL16362</t>
  </si>
  <si>
    <t>TOTAL16363</t>
  </si>
  <si>
    <t>TOTAL16364</t>
  </si>
  <si>
    <t>TOTAL16365</t>
  </si>
  <si>
    <t>TOTAL16366</t>
  </si>
  <si>
    <t>TOTAL16367</t>
  </si>
  <si>
    <t>TOTAL16368</t>
  </si>
  <si>
    <t>TOTAL16369</t>
  </si>
  <si>
    <t>TOTAL16370</t>
  </si>
  <si>
    <t>TOTAL16371</t>
  </si>
  <si>
    <t xml:space="preserve">  TONUN DOMPERIDONA   10MG CAJAX30 TAB </t>
  </si>
  <si>
    <t xml:space="preserve"> REDUBEN NIMESULIDE 100MG CAJA X 10 </t>
  </si>
  <si>
    <t>ONDASETRON 4MG/2ML</t>
  </si>
  <si>
    <t xml:space="preserve">AMBROXOL 15MG / 5 ML 120ML </t>
  </si>
  <si>
    <t xml:space="preserve">TRIMETROPIN 800MG  SULFAMETOXAZOL 400ML 10X10 TAB </t>
  </si>
  <si>
    <t>B</t>
  </si>
  <si>
    <t>S</t>
  </si>
  <si>
    <r>
      <rPr>
        <sz val="12"/>
        <color theme="1"/>
        <rFont val="Calibri"/>
        <family val="2"/>
        <scheme val="minor"/>
      </rPr>
      <t>ACETAMINOFE 500MG 10 X 10</t>
    </r>
    <r>
      <rPr>
        <sz val="11"/>
        <color theme="1"/>
        <rFont val="Calibri"/>
        <family val="2"/>
        <scheme val="minor"/>
      </rPr>
      <t xml:space="preserve"> </t>
    </r>
  </si>
  <si>
    <t xml:space="preserve">ANTIMICOTICO  </t>
  </si>
  <si>
    <t>IBUPROFENO 400MG caja X 20TAB</t>
  </si>
  <si>
    <t>CLINDAMICINA 300MG CAJA X 10 TAB</t>
  </si>
  <si>
    <t>N-BUTILBROMURO DE HIOSCINA 20MG/1ML</t>
  </si>
  <si>
    <t xml:space="preserve">ALBENDAZOL 400MG X 2 TAB </t>
  </si>
  <si>
    <t>}/05/2024</t>
  </si>
  <si>
    <t>AZITROMICINA 500MG X5 TAB</t>
  </si>
  <si>
    <t>NIFEDIPINO 20MG 10 X 10 TAB</t>
  </si>
  <si>
    <t xml:space="preserve">HIDROCORTIZONAS 100MG </t>
  </si>
  <si>
    <t>06/20232</t>
  </si>
  <si>
    <t>SM FRAMA</t>
  </si>
  <si>
    <t>08/20219</t>
  </si>
  <si>
    <t xml:space="preserve">BETAMETASONAS 4MG/1 ML </t>
  </si>
  <si>
    <t xml:space="preserve">AMIODARONA 150MG /2ML </t>
  </si>
  <si>
    <t>BIOSANA</t>
  </si>
  <si>
    <t xml:space="preserve">AMIKACINA 100MG /2 ML </t>
  </si>
  <si>
    <t xml:space="preserve">CLOMIPRAMIDA CLORHIDRAT 25MG/2ML </t>
  </si>
  <si>
    <t>NOVARTIS</t>
  </si>
  <si>
    <t>FARMIONI</t>
  </si>
  <si>
    <t xml:space="preserve">DEXAMETASONA 4MG / ML </t>
  </si>
  <si>
    <t xml:space="preserve">DEXAMETASONA 4MG / 2ML </t>
  </si>
  <si>
    <t>BIOTHE</t>
  </si>
  <si>
    <t>SULFATO DE ZIN 10ML 0.2%</t>
  </si>
  <si>
    <t>FENITOINA SODICA</t>
  </si>
  <si>
    <t xml:space="preserve">RANITIDINA 50MG/2ML </t>
  </si>
  <si>
    <t>CLORHIDRATO DE VANCOMICINA 500MG</t>
  </si>
  <si>
    <t>VANCOMICINA 500MG</t>
  </si>
  <si>
    <t>CC</t>
  </si>
  <si>
    <t>METHYLPREDNISOLONA 40MG</t>
  </si>
  <si>
    <t>VITALYS</t>
  </si>
  <si>
    <t>VITAMINA C 500MGG / ML</t>
  </si>
  <si>
    <t>KLINOS</t>
  </si>
  <si>
    <t xml:space="preserve">VITAMINA COMPLEJO 500MG/ML </t>
  </si>
  <si>
    <t>HIERROPRA</t>
  </si>
  <si>
    <t>AND MEDICAL</t>
  </si>
  <si>
    <t xml:space="preserve">NANDROLONE PHENYLPROPIONATE 100MG/ML </t>
  </si>
  <si>
    <t>PENICILINA BENZATINICA 1200000 U.I</t>
  </si>
  <si>
    <t>BIOSCIENCI</t>
  </si>
  <si>
    <t>PENICILINA BENZATINICA 2400000 U.I</t>
  </si>
  <si>
    <t>PISO DE VENTA</t>
  </si>
  <si>
    <t>AIRFEN 0,025%</t>
  </si>
  <si>
    <t xml:space="preserve">LOFNAC DICLOFENAC SODICA 50MG </t>
  </si>
  <si>
    <t>ACETATO HIDROCORTISONA+LIDOCAINA+OXIDO DE ZINC</t>
  </si>
  <si>
    <t>COMPLEJO B 100ML</t>
  </si>
  <si>
    <t>TONUM DOMPERIDONE 1MG/ML</t>
  </si>
  <si>
    <t>TABLETAS</t>
  </si>
  <si>
    <t>CTEFAE</t>
  </si>
  <si>
    <t xml:space="preserve">GABAPETINA 300MG </t>
  </si>
  <si>
    <t>JL FARMACEUTICA</t>
  </si>
  <si>
    <t>VALSARTAN 80MG CAJA X 10 TAB</t>
  </si>
  <si>
    <t>OLMESARTAN MEDOXOMIL 40MG CAJA X 10</t>
  </si>
  <si>
    <t>VALSARTAN 160MG CAJA X 10 TAB</t>
  </si>
  <si>
    <t xml:space="preserve">ARESAN OLMESARTAN 20MG </t>
  </si>
  <si>
    <t>ATARVASTATINA 20MG CAJA X 20 TAB</t>
  </si>
  <si>
    <t>VALSARTAN 80MG CAJA X 30 TAB</t>
  </si>
  <si>
    <t>BUKA</t>
  </si>
  <si>
    <t xml:space="preserve">FLUOXETINA 20MG CAJA X 14 TAB </t>
  </si>
  <si>
    <t>CLOPIDRIGRE 75MG CAJA X 14 TAB</t>
  </si>
  <si>
    <t xml:space="preserve">FLUOXETINA 20MG CAJA X 10 TAB </t>
  </si>
  <si>
    <t>NIFEDIPINO 20MG 10X 10 TAB</t>
  </si>
  <si>
    <t xml:space="preserve">CAFASA </t>
  </si>
  <si>
    <t>CLOPIDRIGRE 75MG CAJA X 30 TAB</t>
  </si>
  <si>
    <t>ATENOLOL 100MG 10X10 TAB</t>
  </si>
  <si>
    <t>MONTELUKAST SODICA 4MG PEDIATRICO</t>
  </si>
  <si>
    <t>FLAVOXATO CLORHIDRATO 200MG</t>
  </si>
  <si>
    <t>CAPRIL POINT</t>
  </si>
  <si>
    <t>PAMOATO DE PIRANTE 250MG CAJA X 6 TAB</t>
  </si>
  <si>
    <t>DALPAS 5 MG (CLORH. DE BUSPIRONA CAJA X 30</t>
  </si>
  <si>
    <t xml:space="preserve">IRBESARTAN 150MG CAJA X 10 </t>
  </si>
  <si>
    <t xml:space="preserve">FLUOXETINA 20MG 10X10 TAB </t>
  </si>
  <si>
    <t>LAPROFF</t>
  </si>
  <si>
    <t>LEVOTIROXINA SODICA 100MG 10X10TAB</t>
  </si>
  <si>
    <t xml:space="preserve">AMLODIPINA 10MG CAJA X 30 TAB </t>
  </si>
  <si>
    <t>VIDA LA</t>
  </si>
  <si>
    <t>PROPANOLOL DE 40 MG 10 X 10 TAB</t>
  </si>
  <si>
    <t xml:space="preserve">FLUCONAZOL 150MG CAJA X 2 </t>
  </si>
  <si>
    <t>AMLODIPINA 5MG CAJA X 10 TAB</t>
  </si>
  <si>
    <t xml:space="preserve">FLUOXETINA 20MG 10X 10 TAB </t>
  </si>
  <si>
    <t>ISORSOBIDE MONONITRATE 40MG CAJA X 30 TAB</t>
  </si>
  <si>
    <t>METOCLOPRAMIDA 10MG 10X10TAB</t>
  </si>
  <si>
    <t>MER</t>
  </si>
  <si>
    <t>WARFARINA 2,5MG 10X10TAB</t>
  </si>
  <si>
    <t>MEMATINA CLORHIDRATO 10MG CAJA X 30 TAB</t>
  </si>
  <si>
    <t>VALERIANA CAJA X 30 TAB</t>
  </si>
  <si>
    <t>NATURISSI</t>
  </si>
  <si>
    <t>PROPANOLOL DE 40 MG CAJA X20 TAB</t>
  </si>
  <si>
    <t>LISINOPRIL 5MG CAJA X 14 TAB</t>
  </si>
  <si>
    <t xml:space="preserve">CEFALEXINA 500MG 10X10 TAB </t>
  </si>
  <si>
    <t>LEVOTIROXINA SODICA 100MG CAJA X10 TAB</t>
  </si>
  <si>
    <t xml:space="preserve">CETIRIZINA 10MG 10X10 TAB </t>
  </si>
  <si>
    <t>OXCABAMAZEPINA 300MG 10  X10 TAB</t>
  </si>
  <si>
    <t xml:space="preserve">ACIDO VALPROICO 500MG 10 X 10 </t>
  </si>
  <si>
    <t xml:space="preserve">NIMESULIDE 100MG CAJA X 10 TAB </t>
  </si>
  <si>
    <t>CALCIO CARBONATADO 600 MG 10 X10 TAB</t>
  </si>
  <si>
    <t xml:space="preserve">ROSUVASTATINA 20MG CAJA X 30 TAB </t>
  </si>
  <si>
    <t xml:space="preserve">CETIRIZINA 10MG CAJA X10 TAB </t>
  </si>
  <si>
    <t>BETAMETASONA 4MG</t>
  </si>
  <si>
    <t xml:space="preserve">METRONIDAZOL 500MG  </t>
  </si>
  <si>
    <t>COLIRIO GOTAS FRASCO X 20ML NAFAZOLINA</t>
  </si>
  <si>
    <t>GEOLA</t>
  </si>
  <si>
    <t>LA SANTE</t>
  </si>
  <si>
    <t>SAFEN</t>
  </si>
  <si>
    <t xml:space="preserve">GEL ANTIBACTERIA AL 70% </t>
  </si>
  <si>
    <t xml:space="preserve">CHAMPU CHICCO CON PROTEINA DE TRIGO </t>
  </si>
  <si>
    <t>SCALP #22</t>
  </si>
  <si>
    <t>VENDAS 1,5M X 12 CM</t>
  </si>
  <si>
    <t xml:space="preserve">ESPOJAS DE GASAS 4X4 </t>
  </si>
  <si>
    <t xml:space="preserve">ACIDO FOLICO 10MG X 10 TAB </t>
  </si>
  <si>
    <t xml:space="preserve">MED </t>
  </si>
  <si>
    <t>zuzu</t>
  </si>
  <si>
    <t>JHJC</t>
  </si>
  <si>
    <t>ALCOHOL ANTISEPTICO 70% 240CM3</t>
  </si>
  <si>
    <t>ALCOHOL ABSOLUTO 96% 500ML</t>
  </si>
  <si>
    <t>SHAMPOO ORIGINAL X100C</t>
  </si>
  <si>
    <t xml:space="preserve">CONDOM BIO SENSACION EXTREMA </t>
  </si>
  <si>
    <t>BIOVENEZUELA</t>
  </si>
  <si>
    <t>CREMA PARA PEINAR PLACENTA VEGETAL 300CM</t>
  </si>
  <si>
    <t>GLICERINA 30ML</t>
  </si>
  <si>
    <t>NEVADA PROTECTOR LABIA FRESA</t>
  </si>
  <si>
    <t xml:space="preserve">ANTITRANSPIRANTE INVISIBLE ROLL ON 50ML  </t>
  </si>
  <si>
    <t>CR MEDICARE</t>
  </si>
  <si>
    <t>SOLUCION FISIOLOGICA DE CLORURO DE SODIO AL 0.9% X 500ML</t>
  </si>
  <si>
    <t>GIDAGUS</t>
  </si>
  <si>
    <t xml:space="preserve">MIOVIT COMPLEJO B CAJA X 10 TAB </t>
  </si>
  <si>
    <t xml:space="preserve">SET DE INFUSION MACROGOTERO EN Y </t>
  </si>
  <si>
    <t>BIOMERCY</t>
  </si>
  <si>
    <t>DESODORANTE ANTITRANSPIRANTE DRY IMPACT  ROLLO-ON</t>
  </si>
  <si>
    <t>NUTRIBELA SOBRE</t>
  </si>
  <si>
    <t xml:space="preserve">PAÑAL DE SECHABLES SIEMPRE SECO TALLA G X6 </t>
  </si>
  <si>
    <t>PAÑAL DE SECHABLES SIEMPRE SECO TALLA M X6</t>
  </si>
  <si>
    <t xml:space="preserve">CLORURO DE MAGNESIO  250ML </t>
  </si>
  <si>
    <t>ACETAMINOFE+CLORFENIRAMINA GRANULADO 650MG 2MG SOBRE</t>
  </si>
  <si>
    <t>ACICLOVIR 400MG  X 10 TAB</t>
  </si>
  <si>
    <t>FADH</t>
  </si>
  <si>
    <t>AMBROXOL 15MG CAJA X 10 TAB</t>
  </si>
  <si>
    <t xml:space="preserve">AMOXICILINA + AC CLAVULANICO 850+152MGMG CAJA X 10 TABLETAS </t>
  </si>
  <si>
    <t>WORLD CURE</t>
  </si>
  <si>
    <t>2/20205</t>
  </si>
  <si>
    <t>BRAL 500MG X 4 TAB</t>
  </si>
  <si>
    <t>CALCIO CARBONATO + VITAMINA D3 500MG</t>
  </si>
  <si>
    <t>BIOVEN</t>
  </si>
  <si>
    <t>DICLOFENAC POTASICO 50MG X 20TAB</t>
  </si>
  <si>
    <t>DICLOFENAC SODICO 50MG X 20TAB</t>
  </si>
  <si>
    <t>ALESS</t>
  </si>
  <si>
    <t xml:space="preserve">FLAVOXATO 200MG CAJA X 10 TAB </t>
  </si>
  <si>
    <t xml:space="preserve">LOSARTAN POTASICO 50MG CAJA X10  TAB </t>
  </si>
  <si>
    <t xml:space="preserve">NISTATINA 100.000UI CAJA X 10 TAB VAGINALES + APLICADORES </t>
  </si>
  <si>
    <t>TIOCLCHICOSIDO 4MG+ IBUPROFENO 400MG CAJA X 10 TAB</t>
  </si>
  <si>
    <t>TORSILAX ( CAFEINA30MG + CARISOPRODOL152MG + DICLOFENACO SODICOL 50MG + PARACETAMOL 300MG )</t>
  </si>
  <si>
    <t>NEOQUIMICA</t>
  </si>
  <si>
    <t>ALBENDAZOL 4%MG/10ML</t>
  </si>
  <si>
    <t>AMOCIXILINA/ACIDO CLAVULANICO 250MG/62.5MG 5ML-60ML</t>
  </si>
  <si>
    <t xml:space="preserve">WAMPOLE EMULSION NARANJA 200ML </t>
  </si>
  <si>
    <t xml:space="preserve">CRMEDICARE </t>
  </si>
  <si>
    <t>ALBENDAZOL 200MG CAJA X 2 TAB</t>
  </si>
  <si>
    <t>DESODORANTE ANTITRANSPIRANTE WHITE  INVISIBLE</t>
  </si>
  <si>
    <t>MACROGOTERO DE 20 GOTAS</t>
  </si>
  <si>
    <t xml:space="preserve">                                                                                                                                           </t>
  </si>
  <si>
    <t xml:space="preserve">CLEO </t>
  </si>
  <si>
    <t>ACICLOVIR 5% 20 G</t>
  </si>
  <si>
    <t>SGG</t>
  </si>
  <si>
    <t>BIO-MEDICA</t>
  </si>
  <si>
    <t xml:space="preserve">DESLORATADINA </t>
  </si>
  <si>
    <t>DICLOFENAC sodico 50MG X 10 TAB</t>
  </si>
  <si>
    <t>BIO VENEZUELA</t>
  </si>
  <si>
    <t xml:space="preserve">CLORURO DE MAGNESIO  22ML </t>
  </si>
  <si>
    <t>BOTICA CASERA</t>
  </si>
  <si>
    <t xml:space="preserve">ACIDO FOLICO 10MG X10 TAB </t>
  </si>
  <si>
    <t>DEXAMETASONA 4MG/2ML</t>
  </si>
  <si>
    <t>RYAN</t>
  </si>
  <si>
    <t>CREMA PARA HEMORROIDES BECLOMETASONA0,025%+ FENILEFRINA0,10%+LIDOCAINA2,5%</t>
  </si>
  <si>
    <t>BRXMEDIC</t>
  </si>
  <si>
    <t>ANTIHEMORROIDES</t>
  </si>
  <si>
    <t>HIDDROCORTISONA AL 1% X 15G</t>
  </si>
  <si>
    <t>GINA-TRIZOL CLOTRIMAZOL AL 1% X 15G</t>
  </si>
  <si>
    <t>BIO MERCY</t>
  </si>
  <si>
    <t>LOCION PARA NIÑO CON VITAMINA E X 100CC</t>
  </si>
  <si>
    <t>LOCION PARA NIÑO CON VITAMINA E X 200CC</t>
  </si>
  <si>
    <t>CHAMPU PARA BEBE CHICCO CON PROTEINA HIDROLIZADAS DE TRIGOS X 200CM</t>
  </si>
  <si>
    <t>SHAMPU CABELLONORMAL CON PROTEINAS DE TRIGO X 100CC</t>
  </si>
  <si>
    <t xml:space="preserve">TOALLAS TOALLAS DIARIAS PROTECCION X 15 UNIDADES </t>
  </si>
  <si>
    <t>ALGODÓN 100% absorvible caja x 25 g</t>
  </si>
  <si>
    <t>ALGODÓN 100% ABSORVIBLE CAJA X 50G</t>
  </si>
  <si>
    <t>ALCOHOL ANTISEPTICO CONCENTRADO AL 96% X 500ML</t>
  </si>
  <si>
    <t>GUANTES GUIRURGICOS 7 N</t>
  </si>
  <si>
    <t xml:space="preserve">ALBENDAZOL 200MG X 1 TAB </t>
  </si>
  <si>
    <t>ALBENDAZOL 400MG CAJA X 10 TAB</t>
  </si>
  <si>
    <t>BRIXMMEDIC</t>
  </si>
  <si>
    <t xml:space="preserve">ATORVASTATINA 20MG CAJA X 10 TAB </t>
  </si>
  <si>
    <t>CALCIO CARBONATADO + VIT D3</t>
  </si>
  <si>
    <t>PREVEGO</t>
  </si>
  <si>
    <t>WORLD CARE</t>
  </si>
  <si>
    <t>SENFIS</t>
  </si>
  <si>
    <t>ATROPINA 1% X 5ML</t>
  </si>
  <si>
    <t>ANTICOLINERGICO</t>
  </si>
  <si>
    <t>CHICCO 100 UNIDAD COTONCITOS CAJA X 100</t>
  </si>
  <si>
    <t>LEVOTIROXINA SODICA 100MG FRASCO X 100 TAB</t>
  </si>
  <si>
    <t>WELLONA</t>
  </si>
  <si>
    <t xml:space="preserve">FUROSEMIDA 20MG/2ML </t>
  </si>
  <si>
    <t>CALCIBON D + VIT D3 FRASCO X 30</t>
  </si>
  <si>
    <t xml:space="preserve">INVENTARIO PISO DE VENTAS MES DE AGOSTO 2023 </t>
  </si>
  <si>
    <t xml:space="preserve">INVENTARIO ALTO PARIMA PISO DEVENTAS MES DE AGOSTO 2023 </t>
  </si>
  <si>
    <t>ALMACEN DE FARMA-AMAZONAS AGOSTO 2023</t>
  </si>
  <si>
    <t>GUANTES PARA CIRUGIA DE LATEX N 7</t>
  </si>
  <si>
    <t>GASAS 4X4 SOBRE X2 UNIDADES</t>
  </si>
  <si>
    <t>NEO QUIMICA</t>
  </si>
  <si>
    <t>NANVIT E400 10 X10 TAB</t>
  </si>
  <si>
    <t>N-BULTILBROMURO DE HIOSCINA20MG+DIPIRONA</t>
  </si>
  <si>
    <t>GLOBAMEDIC</t>
  </si>
  <si>
    <t>CHAMPU CABELLO NORMAL CON PROTEINA HIDROLIZADA DE TRIGO 200CC</t>
  </si>
  <si>
    <t>GUANTES PARA CIRUGIA LATEX 7.5</t>
  </si>
  <si>
    <t>DGD</t>
  </si>
  <si>
    <t xml:space="preserve">ACIDO VALPROICO 250MG /5 ML </t>
  </si>
  <si>
    <t>LEVOTIROXINA SODICA 50MG CAJA X10 TAB</t>
  </si>
  <si>
    <t xml:space="preserve">GLUCONATO FERROSOS 50MG/5ML </t>
  </si>
  <si>
    <t>HALOPERIDO 5MG X10 TAB</t>
  </si>
  <si>
    <t>GESTASYN 100MG CAJA X 10 TAB</t>
  </si>
  <si>
    <t>SYNOKEM</t>
  </si>
  <si>
    <t>HORMONA</t>
  </si>
  <si>
    <t>GESTASYN 200MG CAJA X 10 TAB</t>
  </si>
  <si>
    <t xml:space="preserve">CLONIDINA 0,2MG X 10 TAB </t>
  </si>
  <si>
    <t>FARMACOLOGICA</t>
  </si>
  <si>
    <t>CHICCO 100 UNIDAD COTONCITOS X 100PZ</t>
  </si>
  <si>
    <t>PAÑALES DE NIÑOS HUGGIES ACTIVE SEC TALLAS G PAQ X 6UNIDA</t>
  </si>
  <si>
    <t xml:space="preserve"> PROTECTORES DIARIOS PAQ X 15 UNIDADES </t>
  </si>
  <si>
    <t>TOALLAS HUMEDAS CON PROTEINA HIDROLIZADA DE TRIGO CHICCO</t>
  </si>
  <si>
    <t>ALGODÓN CHICCO MOPAS 12 X 100PZ</t>
  </si>
  <si>
    <t>CREMA VAGINAL</t>
  </si>
  <si>
    <t>TABLETAS  VAGINALES</t>
  </si>
  <si>
    <t xml:space="preserve">SUSCURSA EL COA </t>
  </si>
  <si>
    <t>PENICILINA 500.000001</t>
  </si>
  <si>
    <t>IMRES</t>
  </si>
  <si>
    <t xml:space="preserve">BISOPROLOL 5MG  10X10 TAB </t>
  </si>
  <si>
    <t>DESLORATADINA 0,5 MG /5 ML</t>
  </si>
  <si>
    <t xml:space="preserve">AMOXICILINA 500MG 10X10 TAB </t>
  </si>
  <si>
    <t>PHARMA GED</t>
  </si>
  <si>
    <t xml:space="preserve">INVENTARIO RIO NEGRO DE VENTAS MES DE AGOSTO 2023 </t>
  </si>
  <si>
    <t>GUANTES PARA CIRUGIA DE LATEX 7.5</t>
  </si>
  <si>
    <t>GLOBAMED</t>
  </si>
  <si>
    <t xml:space="preserve">INVENTARIO ATABAPO DE VENTAS MES DE AGOSTO 2023 </t>
  </si>
  <si>
    <t>Columna2</t>
  </si>
  <si>
    <t>Columna3</t>
  </si>
  <si>
    <t>Columna4</t>
  </si>
  <si>
    <t>Columna5</t>
  </si>
  <si>
    <t xml:space="preserve">ACETAMINOFEN 500MH+IBUPROFENO </t>
  </si>
  <si>
    <t>SHAMPOO PROTEINA DE CABELLO NORMAL TRIGO</t>
  </si>
  <si>
    <t>GUANTES TALLA M 100UNIDADES</t>
  </si>
  <si>
    <t>ALCOHOL AL 96%120CC</t>
  </si>
  <si>
    <t>ALBENDAZOL 200MG X 10 TAB</t>
  </si>
  <si>
    <t>CAPTOPRIL 25MG 10 X 10 TAB</t>
  </si>
  <si>
    <t>ESPOJAS DE GASAS 10CM 4X4 SOBRE X 2 UND</t>
  </si>
  <si>
    <t>GUANTES DE NITRILO LIBRE DE TALCO PARA EXAMENEN(SIN POLVO) TALLAS S X 100UNIDADES</t>
  </si>
  <si>
    <t>SOLUCION CLORURO DE SODIO AL 0,9 %</t>
  </si>
  <si>
    <t xml:space="preserve">LOSARTAN POTASICO 50MG 10X10  TAB </t>
  </si>
  <si>
    <t>VENDAS 15MX20CM</t>
  </si>
  <si>
    <t>CLORURO DE SODIO AL 0,9%</t>
  </si>
  <si>
    <t>DESODORANTE NIVEA CABALLERO BLACK&amp;WHITE INVISIBLE</t>
  </si>
  <si>
    <t>ACETAMINOFEN + CLORFENIRAMINA MALEATO SOBRE X 10G</t>
  </si>
  <si>
    <t xml:space="preserve">GRANULADOS </t>
  </si>
  <si>
    <t>SANDOZ</t>
  </si>
  <si>
    <t xml:space="preserve">EXPECTORANTES </t>
  </si>
  <si>
    <t>KMPLUSS</t>
  </si>
  <si>
    <t xml:space="preserve">CETIRIZINA 10MG CAJA X 10 TAB </t>
  </si>
  <si>
    <t xml:space="preserve">PROT. NEUROLOGICO </t>
  </si>
  <si>
    <t xml:space="preserve">DESLORATADINA 5MG CAJA X 10  TAB </t>
  </si>
  <si>
    <t xml:space="preserve">LEVONOGESTREL 1,5  MG CAJA X1 TAB </t>
  </si>
  <si>
    <t xml:space="preserve">CAPSULAS </t>
  </si>
  <si>
    <t xml:space="preserve">PROT. GRASTRICO </t>
  </si>
  <si>
    <t xml:space="preserve">TANSULOSINA 0,4MG 10X10  CAPS </t>
  </si>
  <si>
    <t xml:space="preserve">ANTIHIPERPLASICO </t>
  </si>
  <si>
    <t xml:space="preserve">TRIMETROPIM 160MG+SUFAMETOXAZOL 800MG 10X10 TAB </t>
  </si>
  <si>
    <t>AMOXICILINA  CLAVUTRIM SUSP. 250MG / 5 ML 60ML</t>
  </si>
  <si>
    <t>CLOFEN DICOFENAC POTASICO 15MG/ML  PEDI 15ML/ML</t>
  </si>
  <si>
    <t xml:space="preserve">BETAMETASONA 0,09% </t>
  </si>
  <si>
    <t xml:space="preserve">ALCOHO CONCETRADO 96% 500ML </t>
  </si>
  <si>
    <t>CLIARTEK</t>
  </si>
  <si>
    <t>CETIRICINA 10 MG CAJA X 20</t>
  </si>
  <si>
    <t>ALEY MADIC</t>
  </si>
  <si>
    <t xml:space="preserve">EG </t>
  </si>
  <si>
    <t>FLUCONAZOL 100MG CAJA X 10TAB CAP</t>
  </si>
  <si>
    <t xml:space="preserve">METRONIDAZOL 500MG CAJA X 10 TAB </t>
  </si>
  <si>
    <t xml:space="preserve">FETOIMENADIONA VITAMINA K1 10MMG/1ML </t>
  </si>
  <si>
    <t xml:space="preserve"> CARVEDILOL 12.5MG 10X10 TAB </t>
  </si>
  <si>
    <t xml:space="preserve">BETADEX PLUS CREMA TRIPLE 15G </t>
  </si>
  <si>
    <t xml:space="preserve">LIALI </t>
  </si>
  <si>
    <t>VENDAS 5 CM</t>
  </si>
  <si>
    <t>VENDAS 15 CM</t>
  </si>
  <si>
    <t>VENDAS 20 CM</t>
  </si>
  <si>
    <t>ENALAPRIL   20MG X 10 TAB</t>
  </si>
  <si>
    <t>SCALP #21</t>
  </si>
  <si>
    <t>FARMALOGICA</t>
  </si>
  <si>
    <t xml:space="preserve">CETIRIZINA 10MG CAJA X 20 TAB </t>
  </si>
  <si>
    <t>FLUCONAZOL 100MG CAP</t>
  </si>
  <si>
    <t>METRONIDAZOL 500MG CAJA X 10</t>
  </si>
  <si>
    <t>FETOIMENADIONA VITAMINA K 10MG/1ML</t>
  </si>
  <si>
    <t>BETADEX PLUS CREMA TRIPLE 15G</t>
  </si>
  <si>
    <t>LIALI</t>
  </si>
  <si>
    <t>VENDAS 15MX12CM</t>
  </si>
  <si>
    <t xml:space="preserve">TADABRIX CAJA X 4 TAB </t>
  </si>
  <si>
    <t>COLIRIO DE NAFAZOLINA AL 1%</t>
  </si>
  <si>
    <t xml:space="preserve">MEDIGEN </t>
  </si>
  <si>
    <t xml:space="preserve">DESODORANTE DE DAMAS PERLA BEAUTY </t>
  </si>
  <si>
    <t xml:space="preserve">CORPORACI </t>
  </si>
  <si>
    <t>SUCURSA RIO NEGRO</t>
  </si>
  <si>
    <t>ACETAMINOFEN + CLORFENIRAMINA MALEATO X 20 TAB         (CLORACE)</t>
  </si>
  <si>
    <t>AZITROMICINA 500MG X 35TAB</t>
  </si>
  <si>
    <t xml:space="preserve">SET DE INFUCION MAGROGOTERO DESCARTABLE </t>
  </si>
  <si>
    <t>BIO-MERCY</t>
  </si>
  <si>
    <t xml:space="preserve"> CARVEDILOL 12.5MG CAJ X 10 TAB </t>
  </si>
  <si>
    <t>ANTIGRIPAL</t>
  </si>
  <si>
    <t xml:space="preserve">PREGABALINA 75MG+  METILCOBALAMINA750MG 10X10 TAB </t>
  </si>
  <si>
    <t>SULTAMICILINA 750MG 10X10TAB</t>
  </si>
  <si>
    <t xml:space="preserve">ACETAMINOFEN 125MG +CLORFENIRAMINA 1MG /5ML </t>
  </si>
  <si>
    <t xml:space="preserve">KETOCONAZOL 2%X15G </t>
  </si>
  <si>
    <t xml:space="preserve">CLOTRIMAZOL 20MG/G APLICADORES </t>
  </si>
  <si>
    <t>CERMA</t>
  </si>
  <si>
    <t>COMPLEJO B COMPOSITUN CON LIDOCAINA 1AMP X 3 ML</t>
  </si>
  <si>
    <t>COMPLPOL</t>
  </si>
  <si>
    <t>VITAMONAS</t>
  </si>
  <si>
    <t xml:space="preserve">ACETAMINOFEN500MG + CLORFENIRAMINA MALEATO 2MG 10X10 TAB </t>
  </si>
  <si>
    <t xml:space="preserve">ACETAMINOFEN500MG + CLORFENIRAMINA MALEATO 4MG 10X10 TAB </t>
  </si>
  <si>
    <t xml:space="preserve">nio pharma </t>
  </si>
  <si>
    <t xml:space="preserve">CARVEDILOL 12,5MG 10X10 TAB </t>
  </si>
  <si>
    <t xml:space="preserve">CETIRICINA 10 MG CAJA X 20  TAB </t>
  </si>
  <si>
    <t>VIDA LABS</t>
  </si>
  <si>
    <t xml:space="preserve">CETIRICINA 10 MG 10X10 TAB </t>
  </si>
  <si>
    <t xml:space="preserve">PREGABALINA 75 MG + METILCOBALAMINA  10X10 CAPS </t>
  </si>
  <si>
    <t xml:space="preserve">SULTAMICILINA 750MG 10X10 TAB </t>
  </si>
  <si>
    <t xml:space="preserve"> COMPLEJO B COMPOSITUM CAJA X 1 AMP </t>
  </si>
  <si>
    <t xml:space="preserve">ACETAMINOFE - CLORFENIRAMINA 125MG+1MG/5ML </t>
  </si>
  <si>
    <t>SOTO</t>
  </si>
  <si>
    <t xml:space="preserve">CLOTRIMAZOL 2% C/APLICADOR X 30G  </t>
  </si>
  <si>
    <t xml:space="preserve">KETOCONAZOL 2%X 15 G </t>
  </si>
  <si>
    <t>JELCO N17</t>
  </si>
  <si>
    <t>CATETER</t>
  </si>
  <si>
    <t>RESUMEN CANTIDAD DE PRODUCTOS ALMACEN</t>
  </si>
  <si>
    <t>CALCIBON D + VIT D3 x 15 tab</t>
  </si>
  <si>
    <t>PROVEGO</t>
  </si>
  <si>
    <t>ARVINCARE</t>
  </si>
  <si>
    <t>ACETAMINOFE 500MG +CLORFENIRAMINA 4MG 410X 10TAB DIA</t>
  </si>
  <si>
    <t xml:space="preserve">BRIXFLU (DIA) ACETAMINOFEN +CLORFERAMINA MALEATO SOBRE </t>
  </si>
  <si>
    <t xml:space="preserve">BRIXFLU (NOCHE) ACETAMINOFEN +CLORFERAMINA MALEATO SOBRE </t>
  </si>
  <si>
    <t>SOBRE</t>
  </si>
  <si>
    <t>ANTIGRIPA</t>
  </si>
  <si>
    <t xml:space="preserve">SILDENAFILO 50MG (ERBRIX CAJA X 4 TAB </t>
  </si>
  <si>
    <t>SULTAMICILINA 750MG 16X16 BS</t>
  </si>
  <si>
    <t>COMPLEJO B COMPUSITUM CAJA X 1 AMPOLLA</t>
  </si>
  <si>
    <t>EG EMIRATEX</t>
  </si>
  <si>
    <t>ALEX MEDIC</t>
  </si>
  <si>
    <t>KETOCONAZOL 2% X 15G</t>
  </si>
  <si>
    <t>SCALP #23 G</t>
  </si>
  <si>
    <t>VITAMINAS COMPLEJO B</t>
  </si>
  <si>
    <t xml:space="preserve">ZINC 250MG 10X10 CAPS </t>
  </si>
  <si>
    <t xml:space="preserve">HIDROCORTIZONA 100MG </t>
  </si>
  <si>
    <t xml:space="preserve">CONTREX DIA </t>
  </si>
  <si>
    <t xml:space="preserve">AMOXICILINA 250MG/5ML </t>
  </si>
  <si>
    <t xml:space="preserve">BRIXMEDI </t>
  </si>
  <si>
    <t>02/09/2023</t>
  </si>
  <si>
    <t>09/09/2023</t>
  </si>
  <si>
    <t>16/09/2023</t>
  </si>
  <si>
    <t>TOTAL EXITENTE82</t>
  </si>
  <si>
    <t>23/09/2023</t>
  </si>
  <si>
    <t>30/09/2023</t>
  </si>
  <si>
    <t xml:space="preserve">INVENTARIO DISTRITO MOTOR "BAUXILUM" PISO DE VENTAS MES DE SEPTIEMBRE 2023 </t>
  </si>
  <si>
    <t xml:space="preserve">INVENTARIO AUTANA PISO DE VENTAS MES DE SEPTIEMBRE 2023 </t>
  </si>
  <si>
    <t xml:space="preserve">INVENTARIO CENTRO ADONTOLOGICO AMAZONAS COA MES DE SEPTIEMBRE 2023 </t>
  </si>
  <si>
    <t>FLAVOXATO 200MG CAJA X 10</t>
  </si>
  <si>
    <t>KIMPLUS</t>
  </si>
  <si>
    <t>ALCOHOL AL 96% 500CC</t>
  </si>
  <si>
    <t>LEVOTIROXINA SODICA 25 MG 10X10</t>
  </si>
  <si>
    <t xml:space="preserve">SINVASTATINA 20MG 10X10 TAB </t>
  </si>
  <si>
    <t>VAPORUB 20G ROLLON</t>
  </si>
  <si>
    <t>CHAMPU CHICO CABELLO NATURAL CON PROTEINAS DE TRIGO X 200CC</t>
  </si>
  <si>
    <t xml:space="preserve">RECOLECTORES DE ORINA </t>
  </si>
  <si>
    <t xml:space="preserve">HMD </t>
  </si>
  <si>
    <t>DESCONGESTIONANTE</t>
  </si>
  <si>
    <t xml:space="preserve">CALCIO  CON VIT D3 250 MG FCO X 30 TAB </t>
  </si>
  <si>
    <t>CEFALEXINA 500MG 10X10 CAPS</t>
  </si>
  <si>
    <t>IBUPROFENO 600MG 10 X 10TAB</t>
  </si>
  <si>
    <t>IBUPROFENO 600MG + TIOCOLCHICOSIDO 4 MG 10 X 10TAB</t>
  </si>
  <si>
    <t>HORMONAS</t>
  </si>
  <si>
    <t>BRIXFLU ACETAMINOFEN 125MG + CLORFENIRAMINA 1MG /5ML</t>
  </si>
  <si>
    <t>AMOXICILINA 250MG/5ML</t>
  </si>
  <si>
    <t xml:space="preserve">EXPECTORANTE </t>
  </si>
  <si>
    <t xml:space="preserve">QUIM-FAR </t>
  </si>
  <si>
    <t xml:space="preserve">BROMOPRA BROMEXINA 8MG/5ML  </t>
  </si>
  <si>
    <t xml:space="preserve">VITAMINAS COMPLEJO B X 100ML </t>
  </si>
  <si>
    <t xml:space="preserve">VITAMOINAS </t>
  </si>
  <si>
    <t>KETOCONAZOL AL 2% 15 G</t>
  </si>
  <si>
    <t>FARMA-MOVIL AMAZONAS SEPTIEMBRE 2023</t>
  </si>
  <si>
    <t xml:space="preserve">FARMA-MOVIL </t>
  </si>
  <si>
    <t>TOTAL  $</t>
  </si>
  <si>
    <t>SALIDAD</t>
  </si>
  <si>
    <t>TOTAL ENTRADAS</t>
  </si>
  <si>
    <t>CANTIDAD EXISTENTE</t>
  </si>
  <si>
    <t xml:space="preserve">CORTYNASE 0.05% 50MCG X 14DOSIS </t>
  </si>
  <si>
    <t>NAS 0,1% SOLUCION NASAL X15ML ADULTO</t>
  </si>
  <si>
    <t>BIOS-VITA</t>
  </si>
  <si>
    <t>AMOXICILINA+ AC CLAVULANICO X 14TAB</t>
  </si>
  <si>
    <t>HALER</t>
  </si>
  <si>
    <t>H&amp;M</t>
  </si>
  <si>
    <t>FUGEN</t>
  </si>
  <si>
    <t xml:space="preserve">CARBAMAZEPINA 200MG CAJA X 30 TAB </t>
  </si>
  <si>
    <t>DROPRES ( CANDESARTAN ) 8MG X 10TAB</t>
  </si>
  <si>
    <t>CARVEDILOL 6,25MG X 10TAB</t>
  </si>
  <si>
    <t>DROVEDROXIL (CEFADROXILO) 500MG X10 TAB</t>
  </si>
  <si>
    <t>BIOALERCET ( CETIRIZINA) 10MG X 10 TB</t>
  </si>
  <si>
    <t>HUMAN</t>
  </si>
  <si>
    <t>ENALAPRIL MALEATO 10MG CAJA X 10TAB</t>
  </si>
  <si>
    <t xml:space="preserve">ENLAPRIL MALEATO 20MG X30TAB </t>
  </si>
  <si>
    <t xml:space="preserve">HEILEN </t>
  </si>
  <si>
    <t xml:space="preserve">HIOSCINA + METAMIZOL 10/250MG CAJA X 10 TAB </t>
  </si>
  <si>
    <t>IBUPROFENO 400MG X 20TAB</t>
  </si>
  <si>
    <t>IBUPROFENO 600MG CAJA X 20 TAB</t>
  </si>
  <si>
    <t>KETOPROFENO 100MG CAJA X 10 TAB</t>
  </si>
  <si>
    <t xml:space="preserve">LOPERAMIDA 2 MG X  10 TAB </t>
  </si>
  <si>
    <t>NAU PHARMA</t>
  </si>
  <si>
    <t xml:space="preserve">METRONIDAZOL 500MG X 10 TAB </t>
  </si>
  <si>
    <t>NITAZOXANIDA 500MG X 6TAB</t>
  </si>
  <si>
    <t>NIFEDIPINA L.P 20MG 10 X 10 TAB</t>
  </si>
  <si>
    <t>DRGECA</t>
  </si>
  <si>
    <t>MEDRIKHA</t>
  </si>
  <si>
    <t>RANITIDINA 150MG X 10TAB</t>
  </si>
  <si>
    <t>WEST-COAST</t>
  </si>
  <si>
    <t>PROTECTO GASTRICO</t>
  </si>
  <si>
    <t>SECNIDAZOL 1000MG X 2 COMP</t>
  </si>
  <si>
    <t>VITAMEDIC</t>
  </si>
  <si>
    <t>SUCRALFATO 1GR X 10TAB</t>
  </si>
  <si>
    <t>SULFATO FERROSO+ACIDO FOLICO 200MG/ 0.25MG X 30 TAB</t>
  </si>
  <si>
    <t>PILA TOSHIBA AAA PAQ X 2</t>
  </si>
  <si>
    <t>TOSHIBA</t>
  </si>
  <si>
    <t>JARABE FLEMAGIL NATURA X 120ML</t>
  </si>
  <si>
    <t>LA COLMENA</t>
  </si>
  <si>
    <t>JARABE DE PASSIFLORA X 120ML</t>
  </si>
  <si>
    <t>ALCOHO ABSOLUTO 96% 30ML</t>
  </si>
  <si>
    <t xml:space="preserve">CLORURO DE MAGNESIO  16,7G FRA PEQ POLVO </t>
  </si>
  <si>
    <t>COLAGENO HIDROLIZADO 400MG X 30 CAPS</t>
  </si>
  <si>
    <t>LYA</t>
  </si>
  <si>
    <t>ANTIHEMORROIDE</t>
  </si>
  <si>
    <t>FISIOKIDS 15CC (SOL FISIOLOGICA)</t>
  </si>
  <si>
    <t>SULFATIAZOL UNGÜENTO 20 GR</t>
  </si>
  <si>
    <t>ACETAMINOFE 125MG/5ML SABOR FRESA</t>
  </si>
  <si>
    <t>COLIN</t>
  </si>
  <si>
    <t>ACETAMINOFE 90MG/ML SABOR CEREZA</t>
  </si>
  <si>
    <t xml:space="preserve">AMBROXOL 30MG/5ML ADULTO X 120ML </t>
  </si>
  <si>
    <t xml:space="preserve">BROMEXINA 4MG/5ML X 120ML JBE </t>
  </si>
  <si>
    <t>BUDESONIDA SUSP P/ NEBULIZAR 0,5MG X2ML</t>
  </si>
  <si>
    <t>CEFALEXINA 125MG / 5 ML</t>
  </si>
  <si>
    <t>MISULVAN (AMBROXOL) P 15MG /5ML</t>
  </si>
  <si>
    <t>PAMOATO PIRANTEL SUSP 250MG/5ML S/VAINILLA</t>
  </si>
  <si>
    <t>CRUS VERDE</t>
  </si>
  <si>
    <t>SALBUTAMOL 2MG/5ML X 120ML</t>
  </si>
  <si>
    <t xml:space="preserve"> BIFONAZOL CLONEDAC FEET 1% 20 G</t>
  </si>
  <si>
    <t>CREMA TRIPLT (CLOTR1.0% + NEOMIC0.35% + BETAMETA1%) USO TOPICO</t>
  </si>
  <si>
    <t>TOBRAMICINA+DEXAMETASONA 0.3%/0.1%</t>
  </si>
  <si>
    <t>COMPLEJO B IM (B1-B6-B12)</t>
  </si>
  <si>
    <t>VITALIS</t>
  </si>
  <si>
    <t>EFEDRINA SULFATO 6%/1ML</t>
  </si>
  <si>
    <t>CORPAUL</t>
  </si>
  <si>
    <t xml:space="preserve">ALCOHOL ANTISEPTICO 70% 240ML </t>
  </si>
  <si>
    <t>GASAS DE 100 YARDAS</t>
  </si>
  <si>
    <t xml:space="preserve">GASAS ESTERIL 3X3 7 5X7 5CM </t>
  </si>
  <si>
    <t>TERMOMETRO USO ORA (DE MERCURIO)</t>
  </si>
  <si>
    <t>LINICAL THERMO</t>
  </si>
  <si>
    <t>LEVONOGESTREL 1,5  MG  ETINILESTRADIOLO 15MG</t>
  </si>
  <si>
    <t>LOSARTAN POTASICO 50MG X15TAB</t>
  </si>
  <si>
    <t>ALPRAZOLAM 0.5MG CAJA X 30 TAB</t>
  </si>
  <si>
    <t>SNC PHARMA</t>
  </si>
  <si>
    <t xml:space="preserve">BROMAZEPAM 6MG CAJA X 30 </t>
  </si>
  <si>
    <t>MORFINA CHT 10MG /1ML</t>
  </si>
  <si>
    <t>MIDAZOLAM 15MG / 3ML</t>
  </si>
  <si>
    <t xml:space="preserve">TRAMADOL CHT 100MG/2ML </t>
  </si>
  <si>
    <t>4/20226</t>
  </si>
  <si>
    <t>AMOXICILINA+ACI CLAVULANICO X 14TAB</t>
  </si>
  <si>
    <t>ANTIESPASMOTICO</t>
  </si>
  <si>
    <t>BUSCORON (BUTILBROMURO DE HIOSCINA 10MG CAJA X 20 TAB</t>
  </si>
  <si>
    <t>DICLOFENAC POTASICO 50MG CAJA X 20TAB</t>
  </si>
  <si>
    <t>DICLOFENAC POTASICO 100MG CAJA X 10TAB</t>
  </si>
  <si>
    <t>ANTIESPASMOTCO</t>
  </si>
  <si>
    <t>HIOSCINA+METAMIZOL 10/250MG CAJA X 10TAB</t>
  </si>
  <si>
    <t>IBUPROFENO 400MG X20TAB</t>
  </si>
  <si>
    <t>IBUPROFENO 600MG CAJA X 20TAB</t>
  </si>
  <si>
    <t>FLUCONAZOL 100MG CAJA X 10TAB</t>
  </si>
  <si>
    <t>DOPRES (CANDESARTAN) 8MG CAJA X10TAB</t>
  </si>
  <si>
    <t>DROGECA</t>
  </si>
  <si>
    <t>PROTECTOR GASTICO</t>
  </si>
  <si>
    <t>RANITIDINA 150MG CAJA X 10TAB</t>
  </si>
  <si>
    <t>SULFATO FERROSO+ACIDO FOLICO 200MG/0,25MG CAJA X30 TAB</t>
  </si>
  <si>
    <t>SECNIDAZOL 1000MG CAJA X 2 TAB</t>
  </si>
  <si>
    <t>AMPOLAA</t>
  </si>
  <si>
    <t>COMPLEJO B IM(B1-B6-B12)</t>
  </si>
  <si>
    <t>CREMA TRIPLE (CLOTR+NEOMIC 0,3%+BETAME 1%) USO TOPICO</t>
  </si>
  <si>
    <t>TOBRAMICINAS+ DEXAMETASONA 0,3%/0,1%</t>
  </si>
  <si>
    <t>DICLOFENA POTASICO 50MG X 10TAB</t>
  </si>
  <si>
    <t>CLARASOL COLIRIO 0,12MG /5ML</t>
  </si>
  <si>
    <t>CORTYNASES 0,05% 50MCG X 14DOSIS</t>
  </si>
  <si>
    <t>NAS 0,1% SOLUCION NASAL X15ML</t>
  </si>
  <si>
    <t>CIPROFLOXACINA 0,3%</t>
  </si>
  <si>
    <t>ACIDO ACETILSALICILICO 81MG 10X10</t>
  </si>
  <si>
    <t>ALBENDAZOL 400MG CAJA X 2TAB</t>
  </si>
  <si>
    <t>AMOXICILINA + ACIDO CLAVULANICO X 14 TAB</t>
  </si>
  <si>
    <t>ATORVASTATINA 20MG CAJA X30TAB</t>
  </si>
  <si>
    <t>BISOPROLO 5MG CAJA X 30TAB</t>
  </si>
  <si>
    <t>N-BUTILBROMURO DE HIOSCINA 10MG</t>
  </si>
  <si>
    <t>DROPRES (CANDESARTAN) 8MG CAJA X30TAB</t>
  </si>
  <si>
    <t>CARBAMAZEPINA 200MG CAJA X 30 TAB</t>
  </si>
  <si>
    <t>CARVEDILOL 6,25 MG 10X10TAB</t>
  </si>
  <si>
    <t xml:space="preserve">DROVEDROXIL (CEFADROXILO) 500MG </t>
  </si>
  <si>
    <t>BIOALERCET (CETIRIZINA) 10MG 10X10 TAB</t>
  </si>
  <si>
    <t>CIPROFLOXACINA 500MG X 10TAB</t>
  </si>
  <si>
    <t>CLORFENIRAMINA MALEATO 4MGX 20TAB</t>
  </si>
  <si>
    <t>DIOSMINA 600MG X 10TAB</t>
  </si>
  <si>
    <t>DEXAMETASONA 4MG CAJA X 10TAB</t>
  </si>
  <si>
    <t>DICLOFENA POTASICO 50MG X 20TAB</t>
  </si>
  <si>
    <t>DICLOFENA POTASICO 100MG X 20TAB</t>
  </si>
  <si>
    <t>ENALAPRIL MALEATO 10MG CAJA X10TBA</t>
  </si>
  <si>
    <t>ENALAPRIL MALEATO 20MG CAJA X 30TAB</t>
  </si>
  <si>
    <t>ESOMEPRASOL 40MG X10TAB</t>
  </si>
  <si>
    <t>FLAVOXATO 200MG X 10TAB</t>
  </si>
  <si>
    <t>FLUCONAZOL 100MG CAJA X10TAB</t>
  </si>
  <si>
    <t>IBUPROFENO 600MG CAJA X20TAB</t>
  </si>
  <si>
    <t>KETOPROFENO 100MG CAJA X 10TAB</t>
  </si>
  <si>
    <t>LOPERAMIDA 2MG X 10TAB</t>
  </si>
  <si>
    <t xml:space="preserve">MELOXICAM 15MG 10X1OTAB </t>
  </si>
  <si>
    <t>METOCLOPRAMIDA 10MG 10X10 TAB</t>
  </si>
  <si>
    <t>METRONIDAZOL 500MG X10TAB</t>
  </si>
  <si>
    <t>MONTELUKAST 10MG 10X10 TAB</t>
  </si>
  <si>
    <t>NAPROXENO 250MG CAJA X 10TAB</t>
  </si>
  <si>
    <t>NIFEDIPINA L.P 20MG 10 X10TAB</t>
  </si>
  <si>
    <t>OLANZAPINA 5MG CAJA X 30TAB</t>
  </si>
  <si>
    <t>OMEPRAZOL 20MG 10X10 CAPS</t>
  </si>
  <si>
    <t>PENTOXIFILINA 400MG 10X10 TAB</t>
  </si>
  <si>
    <t>PARACETAMOL 500MG CAJA X 30TAB</t>
  </si>
  <si>
    <t>RANITIDINA 150MG X10TAB</t>
  </si>
  <si>
    <t>SECNIDAZOL 1000MG X COMP</t>
  </si>
  <si>
    <t>SUCRALFATO 1G X 10TAB</t>
  </si>
  <si>
    <t>SULFATO FERROSO + ACIDO FOLICO 200MG/0,25MG C 30 TAB</t>
  </si>
  <si>
    <t>TAMSULOSINA 0,4MG 10X10 TAB</t>
  </si>
  <si>
    <t>TADALAFILO 10MG CAJA X 8TAB</t>
  </si>
  <si>
    <t>TIOCOLCHICOSIDO 4MG + IBUPROFENO 400MG CAJA X 10TAB</t>
  </si>
  <si>
    <t>TRIMRTOPRIN 160MG + SULFATOXAZOL 800MG 10X10TAB</t>
  </si>
  <si>
    <t>VITAMINA E 400UI 10X10 CAPS</t>
  </si>
  <si>
    <t>CONDOM BIO CAJA X 3 UNIDADES</t>
  </si>
  <si>
    <t xml:space="preserve">PILA TOSHIBA AAA PAQ X 2 </t>
  </si>
  <si>
    <t>JARABE FLEGAMIL NATURA X120ML</t>
  </si>
  <si>
    <t>JARABE DE BERRO 120MG /5ML</t>
  </si>
  <si>
    <t>CITRATO DE POTASIO 10MG /100ML</t>
  </si>
  <si>
    <t>JARABE DE PASSIFLORA X120ML</t>
  </si>
  <si>
    <t>ALCOHO ABSOLUTO 96%30ML</t>
  </si>
  <si>
    <t xml:space="preserve">CLORURO DE MAGNESIO 16,67G FRA </t>
  </si>
  <si>
    <t>COLAGENO HIDROLIZADO 400MG X 30 TAB</t>
  </si>
  <si>
    <t xml:space="preserve">CREMA HEMORROIDE 15G </t>
  </si>
  <si>
    <t>SULFATIAZOL UNGÜENTO 20GR</t>
  </si>
  <si>
    <t>VAPOR RUB 50G</t>
  </si>
  <si>
    <t>ACETAMINOFEN 125MG/5ML SABOR FRESA</t>
  </si>
  <si>
    <t>ACETAMINOFEN 150MG/5ML</t>
  </si>
  <si>
    <t>ACETAMINOFEN 90MG /ML SABOR CEREZA</t>
  </si>
  <si>
    <t>AMBROXOL 30MG /5ML ADULTO X 120ML</t>
  </si>
  <si>
    <t>AZITROMICINA 200MG/5ML</t>
  </si>
  <si>
    <t>BROMEXINA 4MG/5MLX 120ML JRB</t>
  </si>
  <si>
    <t>BUDESONIDA SUSP /NEBULIZADO 0,5MG</t>
  </si>
  <si>
    <t>CEFADROXILO 250MG/5ML X100ML</t>
  </si>
  <si>
    <t>CEFALEXINA 125MG/5ML</t>
  </si>
  <si>
    <t>LORATADINA 1MG/5ML X120ML</t>
  </si>
  <si>
    <t>MISULVA(AMBROXOL) P 15MG/5ML</t>
  </si>
  <si>
    <t>PAMOATO PIRANTE SUSP 250MG/5ML SABOR VAINILLA</t>
  </si>
  <si>
    <t>SALBUTAMOL 2MG /5ML X120ML</t>
  </si>
  <si>
    <t>ACICLOVIR 5% 15G</t>
  </si>
  <si>
    <t>BIFONAZOL CLONEDAC FEET 1% 20G</t>
  </si>
  <si>
    <t>CREMA TRIPLE (CLOTR 1.0%+ NEOMICI 0,35%+ DESAMETA 1%) USO TOPICO</t>
  </si>
  <si>
    <t>VAPOR RUB 12G</t>
  </si>
  <si>
    <t>ACTIVA 21 LEVONOGESTREL 1,5MG + ETINILESTRAIDIOL 0,15MG</t>
  </si>
  <si>
    <t>COLIRIO GOTAS FRASCO X 20ML</t>
  </si>
  <si>
    <t xml:space="preserve">TOBRAMICINA+DEXAMETASONA GOTAS </t>
  </si>
  <si>
    <t>COMPLEJO B IM (B1-B6-B12) AMPOLLAS</t>
  </si>
  <si>
    <t>DICLOFENAC SODICO 75MG /3ML</t>
  </si>
  <si>
    <t>EFEDRINA SULFATO 6% 1ML</t>
  </si>
  <si>
    <t>SOLUCION FISIOLOGICA DE ALORURO DE SODIO AL 0,9% X 500ML</t>
  </si>
  <si>
    <t>ALCOHO ISOPROPILICO 70% 120ML</t>
  </si>
  <si>
    <t>ALCOHO ANTISEPTICO 70% 240ML</t>
  </si>
  <si>
    <t>JELCON N18</t>
  </si>
  <si>
    <t>JELCON N22</t>
  </si>
  <si>
    <t xml:space="preserve">JERINGAS DE 5ML </t>
  </si>
  <si>
    <t xml:space="preserve">GASAS ESTERIL 3X3 </t>
  </si>
  <si>
    <t>JERINGAS 20ML</t>
  </si>
  <si>
    <t xml:space="preserve">RECOLECTORES DE ORINAS </t>
  </si>
  <si>
    <t>TERMOMETRO USO ORA (MERCURIO)</t>
  </si>
  <si>
    <t>ACETAMINOFEN 500MG X 10TAB</t>
  </si>
  <si>
    <t>AZITROMICINA 500MG X 3TAB</t>
  </si>
  <si>
    <t>AMOXICILINA 500MG X 10TAB</t>
  </si>
  <si>
    <t>IBUPROFENO 800MG 10X10TAB</t>
  </si>
  <si>
    <t xml:space="preserve">LEVONOGESTREL 1,5MG + ETINILESTRADIOLO 15MG </t>
  </si>
  <si>
    <t>LORATADINA 10MG 10X10TAB</t>
  </si>
  <si>
    <t>SULFATO FERROSO 300MG X 10TAB</t>
  </si>
  <si>
    <t>VITAMINA C 500MG 10X10 TAB</t>
  </si>
  <si>
    <t>ALTO PARIMA</t>
  </si>
  <si>
    <t>BUSCURON BROMURO DE HIOSCINA 10MG CAJA X 10 TAB</t>
  </si>
  <si>
    <t xml:space="preserve">LIDOCAINA ODONTOLOGICO </t>
  </si>
  <si>
    <t>ACETAMINOFE 500MG +CLORFENIRAMINA 2MG 10X 10TAB NOCHE</t>
  </si>
  <si>
    <t>ALLOPURINOL 300MG X 30 TAB</t>
  </si>
  <si>
    <t>FISIOLIN 15CC (SOL FISIOLOGICA)</t>
  </si>
  <si>
    <t xml:space="preserve">ASPIRINA 81MG 10X10 </t>
  </si>
  <si>
    <t xml:space="preserve">ANCOAGULANTE </t>
  </si>
  <si>
    <t>ALBENDAZOL 200MG X 2 TAB</t>
  </si>
  <si>
    <t xml:space="preserve">AMOXICILINA 500MG 10X10 </t>
  </si>
  <si>
    <t>AMOXICILINA 500MG + ACIDO CLAVULANICO 125MG CAJA X 14</t>
  </si>
  <si>
    <t xml:space="preserve">HALER </t>
  </si>
  <si>
    <t>ACTIVA 21</t>
  </si>
  <si>
    <t xml:space="preserve">ANTICOSEPTIVO </t>
  </si>
  <si>
    <t>BUSCORON BUTILBROMURODE HIOSCINA  N                                 10MH CAJA X 20</t>
  </si>
  <si>
    <t xml:space="preserve">FUGEN </t>
  </si>
  <si>
    <t xml:space="preserve">ANTIESPASMODICO </t>
  </si>
  <si>
    <t>DROPRES CANDESARTAN 8MG CAJA X 10 TAB</t>
  </si>
  <si>
    <t xml:space="preserve">BIO VENEZUELA </t>
  </si>
  <si>
    <t xml:space="preserve">LOSARTAN POTASICO 50MG  X 15  TAB </t>
  </si>
  <si>
    <t xml:space="preserve">ECAR </t>
  </si>
  <si>
    <t xml:space="preserve">NAUTFARMA </t>
  </si>
  <si>
    <t xml:space="preserve">MOTELUKAST 10MG 10X10 TAB </t>
  </si>
  <si>
    <t xml:space="preserve">PREDNISONA 5 MG X 10 TAB </t>
  </si>
  <si>
    <t>FARMACEUTICA</t>
  </si>
  <si>
    <t>MEDRIKA</t>
  </si>
  <si>
    <t xml:space="preserve">PREGABALINA 75 MG + METILCOVALAMINA 750MG 10X10 CAPS </t>
  </si>
  <si>
    <t>JLFARMA</t>
  </si>
  <si>
    <t>BAXI</t>
  </si>
  <si>
    <t xml:space="preserve">ACIDO FOLICO 10MG/2ML </t>
  </si>
  <si>
    <t xml:space="preserve">COMPLEJO B 10,000UI /3ML </t>
  </si>
  <si>
    <t xml:space="preserve">EFEDRINA 6%/1ML </t>
  </si>
  <si>
    <t xml:space="preserve">AMOLLA  </t>
  </si>
  <si>
    <t xml:space="preserve">MEDICARE </t>
  </si>
  <si>
    <t xml:space="preserve">VITAMINA C 500MG /5ML </t>
  </si>
  <si>
    <t xml:space="preserve">ACETAMINOFEN 150MG /5ML X 90ML </t>
  </si>
  <si>
    <t xml:space="preserve">ACETAMINOFEN 100MG /5ML X 90ML </t>
  </si>
  <si>
    <t xml:space="preserve">ACETAMINOFEN 125MG /5ML X 120ML </t>
  </si>
  <si>
    <t xml:space="preserve">COLIN </t>
  </si>
  <si>
    <t xml:space="preserve">ACETAMINOFEN +CLORFENIRAMINA /5ML X 120ML </t>
  </si>
  <si>
    <t xml:space="preserve">BRIMEDIC </t>
  </si>
  <si>
    <t xml:space="preserve"> COMPLEJO B 100 ML VITAMINAS </t>
  </si>
  <si>
    <t>CLODOXIN (METOCLOPRAMIDA) 100MG / 120 ML</t>
  </si>
  <si>
    <t xml:space="preserve">FLEMAGIL X 120ML </t>
  </si>
  <si>
    <t xml:space="preserve">LA COLMENA </t>
  </si>
  <si>
    <t xml:space="preserve">JARABE DE BERRO X 120ML </t>
  </si>
  <si>
    <t>RECETTE</t>
  </si>
  <si>
    <t xml:space="preserve">KATIVIL L-CARNITINA 1G X 120ML </t>
  </si>
  <si>
    <t xml:space="preserve">COFARA </t>
  </si>
  <si>
    <t xml:space="preserve">KATIVIL L-CARNITINA 1G X 90ML </t>
  </si>
  <si>
    <t>CRUZ VERDE</t>
  </si>
  <si>
    <t xml:space="preserve">SOTO </t>
  </si>
  <si>
    <t>BETADEX PLUS (CLOTR+GENTAM+BETAME 20G</t>
  </si>
  <si>
    <t>OVERSKIN ANTIPAÑALITIS 10%</t>
  </si>
  <si>
    <t xml:space="preserve">SULFATIAZOL  X 20G </t>
  </si>
  <si>
    <t xml:space="preserve">GINACOL DUCHA VAGINAL X 133ML </t>
  </si>
  <si>
    <t xml:space="preserve">DUCHA </t>
  </si>
  <si>
    <t>CORTYNASE 0,05%</t>
  </si>
  <si>
    <t xml:space="preserve">DESCONGESTIONANTE </t>
  </si>
  <si>
    <t xml:space="preserve">GOTAS NASAL </t>
  </si>
  <si>
    <t>NAFASOLINA CLORHIDRATO 0,1%</t>
  </si>
  <si>
    <t xml:space="preserve">QUINOFTAL CIPROFLOXACINA 0,3% </t>
  </si>
  <si>
    <t xml:space="preserve">OFTALMICA </t>
  </si>
  <si>
    <t xml:space="preserve">SMITHS MEDICAL </t>
  </si>
  <si>
    <t xml:space="preserve">RECOLECTORES DE HECES </t>
  </si>
  <si>
    <t>JERINGAS 5 ML</t>
  </si>
  <si>
    <t>GASAS ESTERIL 3X3</t>
  </si>
  <si>
    <t xml:space="preserve">GDG </t>
  </si>
  <si>
    <t xml:space="preserve">TERMOMETRO AXILAL DE MERCURIO </t>
  </si>
  <si>
    <t>CHAMPU PARA BEBE CHICCO CON PROTEINA  DE TRIGOS X 200CM</t>
  </si>
  <si>
    <t xml:space="preserve">CONDONES DUO CAJA X 3 UND </t>
  </si>
  <si>
    <t xml:space="preserve">PHAMASANA </t>
  </si>
  <si>
    <t xml:space="preserve">LOCION CORPORAL NATURALY X 200ML </t>
  </si>
  <si>
    <t xml:space="preserve">NIVEA </t>
  </si>
  <si>
    <t xml:space="preserve">ALCALINA </t>
  </si>
  <si>
    <t>PILAS AAA  PAQ. X 2</t>
  </si>
  <si>
    <t>PILAS AA  PAQ. X 2</t>
  </si>
  <si>
    <t xml:space="preserve">MAX-CEL </t>
  </si>
  <si>
    <t xml:space="preserve">BISOPROLOL 10MG  CAJA X 30 TAB </t>
  </si>
  <si>
    <t>BUSCORON N-BUTILBROMURO DE HIOSCINA 10MG CAJA X 20 TAB</t>
  </si>
  <si>
    <t>DICLOFENAC POTASICO (AFLAMAX) 50MG X 10TAB</t>
  </si>
  <si>
    <t xml:space="preserve">MRTAMIZOL 500MG / 5ML </t>
  </si>
  <si>
    <t xml:space="preserve">PENICILINA 5,000,000UI </t>
  </si>
  <si>
    <t>HUMA BIOSCIEN</t>
  </si>
  <si>
    <t>DICLOFENA POTASICO CAJA X 20TAB</t>
  </si>
  <si>
    <t xml:space="preserve">PARACETAMOL 500MG CAJA X 30 TAB </t>
  </si>
  <si>
    <t>ESPOJAS DE GASAS 3X3</t>
  </si>
  <si>
    <t>2n</t>
  </si>
  <si>
    <t>CEFADROXILO 200MG/5ML 100ML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</si>
</sst>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4">
    <numFmt numFmtId="41" formatCode="_ * #,##0_ ;_ * \-#,##0_ ;_ * &quot;-&quot;_ ;_ @_ "/>
    <numFmt numFmtId="43" formatCode="_ * #,##0.00_ ;_ * \-#,##0.00_ ;_ * &quot;-&quot;??_ ;_ @_ "/>
    <numFmt numFmtId="164" formatCode="\$0.00"/>
    <numFmt numFmtId="165" formatCode="_ * #,##0_ ;_ * \-#,##0_ ;_ * &quot;-&quot;??_ ;_ @_ "/>
    <numFmt numFmtId="166" formatCode="#,##0_ ;\-#,##0\ "/>
    <numFmt numFmtId="167" formatCode="\$00.00"/>
    <numFmt numFmtId="168" formatCode="dd/mm/yyyy;@"/>
    <numFmt numFmtId="169" formatCode="&quot;Bs.S&quot;#,##0.00"/>
    <numFmt numFmtId="170" formatCode="\F\A\-0000"/>
    <numFmt numFmtId="171" formatCode="d/m/yyyy"/>
    <numFmt numFmtId="172" formatCode="d/m/yy;@"/>
    <numFmt numFmtId="173" formatCode="[$$-540A]#,##0.00_ ;\-[$$-540A]#,##0.00\ "/>
    <numFmt numFmtId="174" formatCode="[$$-540A]#,##0.00"/>
    <numFmt numFmtId="175" formatCode="_-[$$-440A]* #,##0.00_ ;_-[$$-440A]* \-#,##0.00\ ;_-[$$-440A]* &quot;-&quot;??_ ;_-@_ "/>
  </numFmts>
  <fonts count="9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0"/>
      <color theme="1"/>
      <name val="Arial"/>
      <family val="2"/>
    </font>
    <font>
      <b/>
      <sz val="11"/>
      <color theme="1"/>
      <name val="Times New Roman"/>
      <family val="1"/>
    </font>
    <font>
      <sz val="10"/>
      <color theme="1"/>
      <name val="Arial"/>
      <family val="2"/>
    </font>
    <font>
      <sz val="36"/>
      <color theme="1"/>
      <name val="Arial"/>
      <family val="2"/>
    </font>
    <font>
      <b/>
      <sz val="20"/>
      <color theme="8" tint="-0.499984740745262"/>
      <name val="Times New Roman"/>
      <family val="1"/>
    </font>
    <font>
      <b/>
      <i/>
      <sz val="18"/>
      <color theme="1"/>
      <name val="Arial"/>
      <family val="2"/>
    </font>
    <font>
      <sz val="10"/>
      <color theme="1"/>
      <name val="Times New Roman"/>
      <family val="1"/>
    </font>
    <font>
      <b/>
      <sz val="10"/>
      <name val="Arial"/>
      <family val="2"/>
    </font>
    <font>
      <b/>
      <sz val="10"/>
      <color rgb="FFFF0000"/>
      <name val="Arial"/>
      <family val="2"/>
    </font>
    <font>
      <b/>
      <sz val="10"/>
      <color theme="8" tint="-0.499984740745262"/>
      <name val="Arial"/>
      <family val="2"/>
    </font>
    <font>
      <b/>
      <sz val="14"/>
      <color theme="5" tint="-0.499984740745262"/>
      <name val="Arial"/>
      <family val="2"/>
    </font>
    <font>
      <sz val="10"/>
      <color rgb="FF3F3F3F"/>
      <name val="Arial"/>
      <family val="2"/>
    </font>
    <font>
      <sz val="10"/>
      <name val="Arial"/>
      <family val="2"/>
    </font>
    <font>
      <sz val="10"/>
      <color theme="8" tint="-0.499984740745262"/>
      <name val="Arial"/>
      <family val="2"/>
    </font>
    <font>
      <b/>
      <sz val="16"/>
      <color theme="1"/>
      <name val="Arial"/>
      <family val="2"/>
    </font>
    <font>
      <b/>
      <sz val="16"/>
      <color rgb="FFFF0000"/>
      <name val="Arial"/>
      <family val="2"/>
    </font>
    <font>
      <b/>
      <sz val="16"/>
      <color theme="1"/>
      <name val="Calibri"/>
      <family val="2"/>
      <scheme val="minor"/>
    </font>
    <font>
      <b/>
      <sz val="16"/>
      <color theme="1"/>
      <name val="Arial Black"/>
      <family val="2"/>
    </font>
    <font>
      <b/>
      <sz val="11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4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Arial"/>
      <family val="2"/>
    </font>
    <font>
      <b/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0"/>
      <color theme="1"/>
      <name val="Times New Roman"/>
      <family val="1"/>
    </font>
    <font>
      <sz val="10"/>
      <color theme="1"/>
      <name val="Calibri"/>
      <family val="2"/>
      <scheme val="minor"/>
    </font>
    <font>
      <sz val="11"/>
      <color theme="1"/>
      <name val="Arial"/>
      <family val="2"/>
    </font>
    <font>
      <sz val="11"/>
      <name val="Arial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theme="1"/>
      <name val="Arial"/>
      <family val="2"/>
    </font>
    <font>
      <sz val="14"/>
      <color theme="1"/>
      <name val="Calibri"/>
      <family val="2"/>
      <scheme val="minor"/>
    </font>
    <font>
      <b/>
      <sz val="14"/>
      <color theme="1"/>
      <name val="Arial"/>
      <family val="2"/>
    </font>
    <font>
      <b/>
      <sz val="14"/>
      <color rgb="FFFF0000"/>
      <name val="Arial"/>
      <family val="2"/>
    </font>
    <font>
      <b/>
      <sz val="14"/>
      <color theme="8" tint="-0.499984740745262"/>
      <name val="Arial"/>
      <family val="2"/>
    </font>
    <font>
      <sz val="14"/>
      <color rgb="FFFF0000"/>
      <name val="Arial"/>
      <family val="2"/>
    </font>
    <font>
      <sz val="14"/>
      <color rgb="FFFF0000"/>
      <name val="Calibri"/>
      <family val="2"/>
      <scheme val="minor"/>
    </font>
    <font>
      <b/>
      <sz val="14"/>
      <name val="Arial"/>
      <family val="2"/>
    </font>
    <font>
      <sz val="16"/>
      <color theme="1"/>
      <name val="Arial"/>
      <family val="2"/>
    </font>
    <font>
      <sz val="16"/>
      <color theme="1"/>
      <name val="Calibri"/>
      <family val="2"/>
      <scheme val="minor"/>
    </font>
    <font>
      <b/>
      <sz val="16"/>
      <name val="Arial"/>
      <family val="2"/>
    </font>
    <font>
      <b/>
      <sz val="1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6"/>
      <name val="Arial"/>
      <family val="2"/>
    </font>
    <font>
      <b/>
      <sz val="11"/>
      <color theme="1"/>
      <name val="Times New Roman"/>
      <family val="1"/>
    </font>
    <font>
      <b/>
      <sz val="10"/>
      <color theme="1"/>
      <name val="Arial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Times New Roman"/>
      <family val="1"/>
    </font>
    <font>
      <b/>
      <sz val="10"/>
      <color theme="1"/>
      <name val="Arial"/>
      <family val="2"/>
    </font>
    <font>
      <b/>
      <sz val="14"/>
      <color rgb="FFFF0000"/>
      <name val="Calibri"/>
      <family val="2"/>
      <scheme val="minor"/>
    </font>
    <font>
      <b/>
      <sz val="9"/>
      <color indexed="81"/>
      <name val="Tahoma"/>
      <family val="2"/>
    </font>
    <font>
      <b/>
      <sz val="11"/>
      <color theme="1"/>
      <name val="Times New Roman"/>
      <family val="1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1"/>
      <name val="Arial"/>
      <family val="2"/>
    </font>
    <font>
      <b/>
      <sz val="9"/>
      <color theme="1"/>
      <name val="Calibri"/>
      <family val="2"/>
      <scheme val="minor"/>
    </font>
    <font>
      <b/>
      <sz val="9"/>
      <color theme="8" tint="-0.499984740745262"/>
      <name val="Times New Roman"/>
      <family val="1"/>
    </font>
    <font>
      <b/>
      <i/>
      <sz val="9"/>
      <color theme="1"/>
      <name val="Arial"/>
      <family val="2"/>
    </font>
    <font>
      <sz val="9"/>
      <color theme="1"/>
      <name val="Times New Roman"/>
      <family val="1"/>
    </font>
    <font>
      <b/>
      <sz val="9"/>
      <color rgb="FFFF0000"/>
      <name val="Arial"/>
      <family val="2"/>
    </font>
    <font>
      <b/>
      <sz val="9"/>
      <color rgb="FFFF0000"/>
      <name val="Calibri"/>
      <family val="2"/>
      <scheme val="minor"/>
    </font>
    <font>
      <b/>
      <sz val="9"/>
      <color theme="1"/>
      <name val="Times New Roman"/>
      <family val="1"/>
    </font>
    <font>
      <sz val="9"/>
      <color rgb="FFFF0000"/>
      <name val="Calibri"/>
      <family val="2"/>
      <scheme val="minor"/>
    </font>
    <font>
      <sz val="14"/>
      <name val="Arial"/>
      <family val="2"/>
    </font>
    <font>
      <sz val="14"/>
      <color theme="1"/>
      <name val="Times New Roman"/>
      <family val="1"/>
    </font>
    <font>
      <sz val="14"/>
      <color theme="8" tint="-0.499984740745262"/>
      <name val="Arial"/>
      <family val="2"/>
    </font>
    <font>
      <sz val="14"/>
      <color rgb="FF3F3F3F"/>
      <name val="Arial"/>
      <family val="2"/>
    </font>
    <font>
      <b/>
      <sz val="10"/>
      <color theme="1"/>
      <name val="Arial"/>
      <family val="2"/>
    </font>
    <font>
      <b/>
      <sz val="11"/>
      <color theme="0"/>
      <name val="Calibri"/>
      <family val="2"/>
      <scheme val="minor"/>
    </font>
    <font>
      <sz val="10"/>
      <color rgb="FFFF0000"/>
      <name val="Arial"/>
      <family val="2"/>
    </font>
    <font>
      <b/>
      <sz val="12"/>
      <color rgb="FFFF0000"/>
      <name val="Arial"/>
      <family val="2"/>
    </font>
    <font>
      <b/>
      <sz val="12"/>
      <color theme="1"/>
      <name val="Arial"/>
      <family val="2"/>
    </font>
    <font>
      <b/>
      <sz val="12"/>
      <name val="Arial"/>
      <family val="2"/>
    </font>
    <font>
      <b/>
      <i/>
      <sz val="24"/>
      <color theme="1"/>
      <name val="Arial"/>
      <family val="2"/>
    </font>
    <font>
      <sz val="14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14"/>
      <color theme="1" tint="4.9989318521683403E-2"/>
      <name val="Arial"/>
      <family val="2"/>
    </font>
    <font>
      <b/>
      <sz val="14"/>
      <color theme="1" tint="4.9989318521683403E-2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2F2F2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4.9989318521683403E-2"/>
        <bgColor indexed="64"/>
      </patternFill>
    </fill>
  </fills>
  <borders count="57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ck">
        <color theme="0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auto="1"/>
      </left>
      <right style="thin">
        <color theme="0"/>
      </right>
      <top style="thin">
        <color auto="1"/>
      </top>
      <bottom style="thin">
        <color theme="0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3" fillId="3" borderId="11" applyNumberFormat="0" applyAlignment="0" applyProtection="0"/>
  </cellStyleXfs>
  <cellXfs count="1145">
    <xf numFmtId="0" fontId="0" fillId="0" borderId="0" xfId="0"/>
    <xf numFmtId="0" fontId="2" fillId="0" borderId="1" xfId="0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0" fillId="0" borderId="4" xfId="0" applyBorder="1"/>
    <xf numFmtId="164" fontId="0" fillId="0" borderId="4" xfId="0" applyNumberFormat="1" applyBorder="1"/>
    <xf numFmtId="164" fontId="0" fillId="0" borderId="5" xfId="0" applyNumberFormat="1" applyBorder="1"/>
    <xf numFmtId="0" fontId="0" fillId="0" borderId="6" xfId="0" applyBorder="1"/>
    <xf numFmtId="14" fontId="0" fillId="0" borderId="0" xfId="0" applyNumberFormat="1"/>
    <xf numFmtId="164" fontId="0" fillId="0" borderId="0" xfId="0" applyNumberFormat="1"/>
    <xf numFmtId="0" fontId="0" fillId="0" borderId="7" xfId="0" applyBorder="1"/>
    <xf numFmtId="164" fontId="0" fillId="0" borderId="8" xfId="0" applyNumberFormat="1" applyFill="1" applyBorder="1"/>
    <xf numFmtId="0" fontId="2" fillId="0" borderId="0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14" fontId="6" fillId="0" borderId="13" xfId="1" applyNumberFormat="1" applyFont="1" applyFill="1" applyBorder="1" applyAlignment="1">
      <alignment horizontal="center" vertical="center" wrapText="1"/>
    </xf>
    <xf numFmtId="0" fontId="0" fillId="0" borderId="0" xfId="0" applyBorder="1"/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 wrapText="1"/>
    </xf>
    <xf numFmtId="0" fontId="10" fillId="0" borderId="0" xfId="0" applyFont="1" applyBorder="1" applyProtection="1">
      <protection hidden="1"/>
    </xf>
    <xf numFmtId="0" fontId="4" fillId="0" borderId="0" xfId="0" applyFont="1" applyAlignment="1">
      <alignment horizontal="center" vertical="center" wrapText="1"/>
    </xf>
    <xf numFmtId="0" fontId="6" fillId="5" borderId="6" xfId="0" applyFont="1" applyFill="1" applyBorder="1" applyAlignment="1">
      <alignment horizontal="center" vertical="center" wrapText="1"/>
    </xf>
    <xf numFmtId="0" fontId="6" fillId="5" borderId="4" xfId="0" applyFont="1" applyFill="1" applyBorder="1" applyAlignment="1">
      <alignment horizontal="center" vertical="center"/>
    </xf>
    <xf numFmtId="0" fontId="6" fillId="5" borderId="4" xfId="0" applyFont="1" applyFill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16" fillId="5" borderId="11" xfId="2" applyFont="1" applyFill="1" applyAlignment="1">
      <alignment horizontal="center" vertical="center" wrapText="1"/>
    </xf>
    <xf numFmtId="0" fontId="15" fillId="5" borderId="11" xfId="2" applyFont="1" applyFill="1" applyAlignment="1">
      <alignment horizontal="center" vertical="center" wrapText="1"/>
    </xf>
    <xf numFmtId="14" fontId="17" fillId="5" borderId="13" xfId="1" applyNumberFormat="1" applyFont="1" applyFill="1" applyBorder="1" applyAlignment="1">
      <alignment horizontal="center" vertical="center" wrapText="1"/>
    </xf>
    <xf numFmtId="14" fontId="6" fillId="5" borderId="13" xfId="1" applyNumberFormat="1" applyFont="1" applyFill="1" applyBorder="1" applyAlignment="1">
      <alignment horizontal="center" vertical="center" wrapText="1"/>
    </xf>
    <xf numFmtId="14" fontId="6" fillId="5" borderId="10" xfId="1" applyNumberFormat="1" applyFont="1" applyFill="1" applyBorder="1" applyAlignment="1">
      <alignment horizontal="center" vertical="center" wrapText="1"/>
    </xf>
    <xf numFmtId="14" fontId="12" fillId="5" borderId="13" xfId="1" applyNumberFormat="1" applyFont="1" applyFill="1" applyBorder="1" applyAlignment="1">
      <alignment horizontal="center" vertical="center" wrapText="1"/>
    </xf>
    <xf numFmtId="14" fontId="6" fillId="4" borderId="10" xfId="1" applyNumberFormat="1" applyFont="1" applyFill="1" applyBorder="1" applyAlignment="1">
      <alignment horizontal="center" vertical="center" wrapText="1"/>
    </xf>
    <xf numFmtId="14" fontId="6" fillId="0" borderId="10" xfId="1" applyNumberFormat="1" applyFont="1" applyFill="1" applyBorder="1" applyAlignment="1">
      <alignment horizontal="center" vertical="center" wrapText="1"/>
    </xf>
    <xf numFmtId="14" fontId="6" fillId="6" borderId="13" xfId="1" applyNumberFormat="1" applyFont="1" applyFill="1" applyBorder="1" applyAlignment="1">
      <alignment horizontal="center" vertical="center" wrapText="1"/>
    </xf>
    <xf numFmtId="14" fontId="15" fillId="5" borderId="11" xfId="2" applyNumberFormat="1" applyFont="1" applyFill="1" applyAlignment="1">
      <alignment horizontal="center" vertical="center" wrapText="1"/>
    </xf>
    <xf numFmtId="164" fontId="4" fillId="0" borderId="0" xfId="0" applyNumberFormat="1" applyFont="1" applyAlignment="1">
      <alignment horizontal="center" vertical="center"/>
    </xf>
    <xf numFmtId="164" fontId="11" fillId="0" borderId="0" xfId="0" applyNumberFormat="1" applyFont="1" applyFill="1" applyAlignment="1">
      <alignment horizontal="center" vertical="center"/>
    </xf>
    <xf numFmtId="164" fontId="6" fillId="0" borderId="6" xfId="1" applyNumberFormat="1" applyFont="1" applyFill="1" applyBorder="1" applyAlignment="1">
      <alignment horizontal="center" vertical="center" wrapText="1"/>
    </xf>
    <xf numFmtId="164" fontId="17" fillId="5" borderId="6" xfId="1" applyNumberFormat="1" applyFont="1" applyFill="1" applyBorder="1" applyAlignment="1">
      <alignment horizontal="center" vertical="center" wrapText="1"/>
    </xf>
    <xf numFmtId="164" fontId="6" fillId="5" borderId="6" xfId="1" applyNumberFormat="1" applyFont="1" applyFill="1" applyBorder="1" applyAlignment="1">
      <alignment horizontal="center" vertical="center" wrapText="1"/>
    </xf>
    <xf numFmtId="164" fontId="6" fillId="5" borderId="4" xfId="1" applyNumberFormat="1" applyFont="1" applyFill="1" applyBorder="1" applyAlignment="1">
      <alignment horizontal="center" vertical="center" wrapText="1"/>
    </xf>
    <xf numFmtId="164" fontId="16" fillId="5" borderId="6" xfId="1" applyNumberFormat="1" applyFont="1" applyFill="1" applyBorder="1" applyAlignment="1">
      <alignment horizontal="center" vertical="center" wrapText="1"/>
    </xf>
    <xf numFmtId="164" fontId="6" fillId="0" borderId="4" xfId="1" applyNumberFormat="1" applyFont="1" applyFill="1" applyBorder="1" applyAlignment="1">
      <alignment horizontal="center" vertical="center" wrapText="1"/>
    </xf>
    <xf numFmtId="164" fontId="15" fillId="5" borderId="11" xfId="2" applyNumberFormat="1" applyFont="1" applyFill="1" applyAlignment="1">
      <alignment horizontal="center" vertical="center" wrapText="1"/>
    </xf>
    <xf numFmtId="164" fontId="6" fillId="0" borderId="17" xfId="0" applyNumberFormat="1" applyFont="1" applyBorder="1" applyAlignment="1">
      <alignment horizontal="center" vertical="center"/>
    </xf>
    <xf numFmtId="164" fontId="6" fillId="0" borderId="18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164" fontId="6" fillId="0" borderId="7" xfId="0" applyNumberFormat="1" applyFont="1" applyBorder="1" applyAlignment="1">
      <alignment horizontal="center" vertical="center"/>
    </xf>
    <xf numFmtId="166" fontId="18" fillId="0" borderId="7" xfId="1" applyNumberFormat="1" applyFont="1" applyBorder="1" applyAlignment="1">
      <alignment horizontal="center" vertical="center" wrapText="1"/>
    </xf>
    <xf numFmtId="2" fontId="4" fillId="0" borderId="7" xfId="0" applyNumberFormat="1" applyFont="1" applyBorder="1" applyAlignment="1">
      <alignment vertical="center"/>
    </xf>
    <xf numFmtId="164" fontId="11" fillId="4" borderId="21" xfId="0" applyNumberFormat="1" applyFont="1" applyFill="1" applyBorder="1" applyAlignment="1">
      <alignment horizontal="center" vertical="center"/>
    </xf>
    <xf numFmtId="14" fontId="11" fillId="4" borderId="22" xfId="0" applyNumberFormat="1" applyFont="1" applyFill="1" applyBorder="1" applyAlignment="1">
      <alignment horizontal="center" vertical="center" wrapText="1"/>
    </xf>
    <xf numFmtId="0" fontId="2" fillId="0" borderId="0" xfId="0" applyFont="1" applyBorder="1"/>
    <xf numFmtId="164" fontId="0" fillId="0" borderId="0" xfId="0" applyNumberFormat="1" applyBorder="1"/>
    <xf numFmtId="0" fontId="2" fillId="2" borderId="0" xfId="0" applyFont="1" applyFill="1" applyBorder="1" applyAlignment="1">
      <alignment horizontal="center" vertical="center"/>
    </xf>
    <xf numFmtId="0" fontId="2" fillId="2" borderId="0" xfId="0" applyFont="1" applyFill="1" applyBorder="1"/>
    <xf numFmtId="14" fontId="6" fillId="0" borderId="4" xfId="1" applyNumberFormat="1" applyFont="1" applyFill="1" applyBorder="1" applyAlignment="1">
      <alignment horizontal="center" vertical="center" wrapText="1"/>
    </xf>
    <xf numFmtId="1" fontId="4" fillId="4" borderId="23" xfId="0" applyNumberFormat="1" applyFont="1" applyFill="1" applyBorder="1" applyAlignment="1">
      <alignment horizontal="center" vertical="center"/>
    </xf>
    <xf numFmtId="1" fontId="4" fillId="4" borderId="17" xfId="0" applyNumberFormat="1" applyFont="1" applyFill="1" applyBorder="1" applyAlignment="1">
      <alignment horizontal="center" vertical="center"/>
    </xf>
    <xf numFmtId="14" fontId="0" fillId="0" borderId="0" xfId="0" applyNumberFormat="1" applyBorder="1"/>
    <xf numFmtId="166" fontId="6" fillId="0" borderId="5" xfId="1" applyNumberFormat="1" applyFont="1" applyBorder="1" applyAlignment="1">
      <alignment horizontal="center" vertical="center"/>
    </xf>
    <xf numFmtId="166" fontId="6" fillId="0" borderId="4" xfId="1" applyNumberFormat="1" applyFont="1" applyBorder="1" applyAlignment="1">
      <alignment horizontal="center" vertical="center"/>
    </xf>
    <xf numFmtId="166" fontId="6" fillId="0" borderId="6" xfId="1" applyNumberFormat="1" applyFont="1" applyBorder="1" applyAlignment="1">
      <alignment horizontal="center" vertical="center"/>
    </xf>
    <xf numFmtId="166" fontId="18" fillId="0" borderId="7" xfId="1" applyNumberFormat="1" applyFont="1" applyBorder="1" applyAlignment="1">
      <alignment horizontal="center" vertical="center"/>
    </xf>
    <xf numFmtId="166" fontId="6" fillId="0" borderId="5" xfId="1" applyNumberFormat="1" applyFont="1" applyBorder="1" applyAlignment="1">
      <alignment horizontal="center" vertical="center" wrapText="1"/>
    </xf>
    <xf numFmtId="166" fontId="6" fillId="0" borderId="4" xfId="1" applyNumberFormat="1" applyFont="1" applyBorder="1" applyAlignment="1">
      <alignment horizontal="center" vertical="center" wrapText="1"/>
    </xf>
    <xf numFmtId="166" fontId="6" fillId="0" borderId="6" xfId="1" applyNumberFormat="1" applyFont="1" applyBorder="1" applyAlignment="1">
      <alignment horizontal="center" vertical="center" wrapText="1"/>
    </xf>
    <xf numFmtId="166" fontId="18" fillId="0" borderId="14" xfId="1" applyNumberFormat="1" applyFont="1" applyBorder="1" applyAlignment="1">
      <alignment horizontal="center" vertical="center"/>
    </xf>
    <xf numFmtId="166" fontId="6" fillId="0" borderId="9" xfId="1" applyNumberFormat="1" applyFont="1" applyBorder="1" applyAlignment="1">
      <alignment horizontal="center" vertical="center"/>
    </xf>
    <xf numFmtId="166" fontId="6" fillId="0" borderId="10" xfId="1" applyNumberFormat="1" applyFont="1" applyBorder="1" applyAlignment="1">
      <alignment horizontal="center" vertical="center"/>
    </xf>
    <xf numFmtId="166" fontId="6" fillId="0" borderId="13" xfId="1" applyNumberFormat="1" applyFont="1" applyBorder="1" applyAlignment="1">
      <alignment horizontal="center" vertical="center"/>
    </xf>
    <xf numFmtId="1" fontId="4" fillId="4" borderId="7" xfId="0" applyNumberFormat="1" applyFont="1" applyFill="1" applyBorder="1" applyAlignment="1">
      <alignment horizontal="center" vertical="center"/>
    </xf>
    <xf numFmtId="0" fontId="4" fillId="7" borderId="7" xfId="0" applyFont="1" applyFill="1" applyBorder="1" applyAlignment="1">
      <alignment horizontal="center" vertical="center" wrapText="1"/>
    </xf>
    <xf numFmtId="165" fontId="0" fillId="0" borderId="1" xfId="1" applyNumberFormat="1" applyFont="1" applyBorder="1" applyAlignment="1">
      <alignment horizontal="center" vertical="center"/>
    </xf>
    <xf numFmtId="164" fontId="0" fillId="0" borderId="1" xfId="1" applyNumberFormat="1" applyFont="1" applyBorder="1" applyAlignment="1">
      <alignment horizontal="center" vertical="center"/>
    </xf>
    <xf numFmtId="1" fontId="0" fillId="0" borderId="1" xfId="1" applyNumberFormat="1" applyFont="1" applyBorder="1" applyAlignment="1">
      <alignment horizontal="center" vertical="center"/>
    </xf>
    <xf numFmtId="164" fontId="0" fillId="0" borderId="2" xfId="1" applyNumberFormat="1" applyFont="1" applyBorder="1" applyAlignment="1">
      <alignment horizontal="center" vertical="center"/>
    </xf>
    <xf numFmtId="1" fontId="0" fillId="0" borderId="2" xfId="1" applyNumberFormat="1" applyFont="1" applyBorder="1" applyAlignment="1">
      <alignment horizontal="center" vertical="center"/>
    </xf>
    <xf numFmtId="164" fontId="0" fillId="0" borderId="3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7" fontId="19" fillId="0" borderId="7" xfId="1" applyNumberFormat="1" applyFont="1" applyBorder="1" applyAlignment="1">
      <alignment horizontal="center" vertical="center"/>
    </xf>
    <xf numFmtId="43" fontId="19" fillId="0" borderId="0" xfId="1" applyFont="1" applyBorder="1" applyAlignment="1">
      <alignment horizontal="center" vertical="center"/>
    </xf>
    <xf numFmtId="164" fontId="20" fillId="0" borderId="7" xfId="0" applyNumberFormat="1" applyFont="1" applyBorder="1"/>
    <xf numFmtId="0" fontId="0" fillId="0" borderId="4" xfId="0" applyBorder="1" applyAlignment="1">
      <alignment wrapText="1"/>
    </xf>
    <xf numFmtId="0" fontId="0" fillId="0" borderId="0" xfId="0" applyAlignment="1"/>
    <xf numFmtId="164" fontId="0" fillId="0" borderId="4" xfId="0" applyNumberFormat="1" applyBorder="1" applyAlignment="1">
      <alignment wrapText="1"/>
    </xf>
    <xf numFmtId="164" fontId="0" fillId="0" borderId="5" xfId="0" applyNumberFormat="1" applyBorder="1" applyAlignment="1">
      <alignment wrapText="1"/>
    </xf>
    <xf numFmtId="1" fontId="0" fillId="0" borderId="5" xfId="0" applyNumberFormat="1" applyBorder="1" applyAlignment="1">
      <alignment wrapText="1"/>
    </xf>
    <xf numFmtId="166" fontId="0" fillId="0" borderId="7" xfId="0" applyNumberFormat="1" applyBorder="1"/>
    <xf numFmtId="1" fontId="0" fillId="0" borderId="0" xfId="0" applyNumberFormat="1" applyBorder="1" applyAlignment="1">
      <alignment wrapText="1"/>
    </xf>
    <xf numFmtId="14" fontId="2" fillId="0" borderId="4" xfId="0" applyNumberFormat="1" applyFont="1" applyBorder="1"/>
    <xf numFmtId="0" fontId="2" fillId="9" borderId="7" xfId="0" applyFont="1" applyFill="1" applyBorder="1" applyAlignment="1">
      <alignment vertical="center" wrapText="1"/>
    </xf>
    <xf numFmtId="0" fontId="2" fillId="9" borderId="7" xfId="0" applyFont="1" applyFill="1" applyBorder="1" applyAlignment="1">
      <alignment horizontal="center" vertical="center" wrapText="1"/>
    </xf>
    <xf numFmtId="0" fontId="22" fillId="10" borderId="30" xfId="0" applyFont="1" applyFill="1" applyBorder="1"/>
    <xf numFmtId="168" fontId="22" fillId="10" borderId="29" xfId="0" applyNumberFormat="1" applyFont="1" applyFill="1" applyBorder="1" applyAlignment="1">
      <alignment horizontal="left"/>
    </xf>
    <xf numFmtId="168" fontId="0" fillId="0" borderId="0" xfId="0" applyNumberFormat="1" applyAlignment="1">
      <alignment horizontal="left"/>
    </xf>
    <xf numFmtId="0" fontId="0" fillId="0" borderId="0" xfId="0" applyNumberFormat="1"/>
    <xf numFmtId="0" fontId="24" fillId="0" borderId="4" xfId="0" applyNumberFormat="1" applyFont="1" applyFill="1" applyBorder="1" applyAlignment="1" applyProtection="1">
      <alignment horizontal="center" vertical="center" wrapText="1"/>
      <protection locked="0" hidden="1"/>
    </xf>
    <xf numFmtId="0" fontId="4" fillId="11" borderId="33" xfId="0" applyFont="1" applyFill="1" applyBorder="1" applyAlignment="1">
      <alignment horizontal="center" vertical="center"/>
    </xf>
    <xf numFmtId="0" fontId="4" fillId="12" borderId="33" xfId="0" applyFont="1" applyFill="1" applyBorder="1" applyAlignment="1">
      <alignment horizontal="center" vertical="center"/>
    </xf>
    <xf numFmtId="14" fontId="6" fillId="5" borderId="34" xfId="0" applyNumberFormat="1" applyFont="1" applyFill="1" applyBorder="1" applyAlignment="1">
      <alignment horizontal="center" vertical="center"/>
    </xf>
    <xf numFmtId="164" fontId="6" fillId="5" borderId="33" xfId="0" applyNumberFormat="1" applyFont="1" applyFill="1" applyBorder="1" applyAlignment="1">
      <alignment horizontal="center" vertical="center"/>
    </xf>
    <xf numFmtId="167" fontId="25" fillId="13" borderId="7" xfId="0" applyNumberFormat="1" applyFont="1" applyFill="1" applyBorder="1"/>
    <xf numFmtId="0" fontId="22" fillId="10" borderId="31" xfId="0" applyFont="1" applyFill="1" applyBorder="1" applyAlignment="1">
      <alignment horizontal="center" vertical="center"/>
    </xf>
    <xf numFmtId="14" fontId="22" fillId="10" borderId="31" xfId="0" applyNumberFormat="1" applyFont="1" applyFill="1" applyBorder="1" applyAlignment="1">
      <alignment horizontal="center" vertical="center"/>
    </xf>
    <xf numFmtId="164" fontId="22" fillId="10" borderId="31" xfId="0" applyNumberFormat="1" applyFont="1" applyFill="1" applyBorder="1" applyAlignment="1">
      <alignment horizontal="center" vertical="center"/>
    </xf>
    <xf numFmtId="165" fontId="22" fillId="10" borderId="31" xfId="1" applyNumberFormat="1" applyFont="1" applyFill="1" applyBorder="1" applyAlignment="1">
      <alignment horizontal="center" vertical="center"/>
    </xf>
    <xf numFmtId="164" fontId="22" fillId="10" borderId="31" xfId="1" applyNumberFormat="1" applyFont="1" applyFill="1" applyBorder="1" applyAlignment="1">
      <alignment horizontal="center" vertical="center"/>
    </xf>
    <xf numFmtId="0" fontId="5" fillId="12" borderId="4" xfId="0" applyFont="1" applyFill="1" applyBorder="1" applyAlignment="1">
      <alignment horizontal="center" vertical="center"/>
    </xf>
    <xf numFmtId="0" fontId="6" fillId="12" borderId="33" xfId="0" applyFont="1" applyFill="1" applyBorder="1" applyAlignment="1">
      <alignment horizontal="center" vertical="center"/>
    </xf>
    <xf numFmtId="14" fontId="6" fillId="12" borderId="34" xfId="1" applyNumberFormat="1" applyFont="1" applyFill="1" applyBorder="1" applyAlignment="1">
      <alignment horizontal="center" vertical="center"/>
    </xf>
    <xf numFmtId="164" fontId="6" fillId="12" borderId="33" xfId="1" applyNumberFormat="1" applyFont="1" applyFill="1" applyBorder="1" applyAlignment="1">
      <alignment horizontal="center" vertical="center"/>
    </xf>
    <xf numFmtId="164" fontId="0" fillId="12" borderId="4" xfId="0" applyNumberFormat="1" applyFont="1" applyFill="1" applyBorder="1" applyAlignment="1"/>
    <xf numFmtId="0" fontId="0" fillId="12" borderId="4" xfId="0" applyFont="1" applyFill="1" applyBorder="1" applyAlignment="1"/>
    <xf numFmtId="0" fontId="5" fillId="11" borderId="4" xfId="0" applyFont="1" applyFill="1" applyBorder="1" applyAlignment="1">
      <alignment horizontal="center" vertical="center"/>
    </xf>
    <xf numFmtId="0" fontId="6" fillId="11" borderId="33" xfId="0" applyFont="1" applyFill="1" applyBorder="1" applyAlignment="1">
      <alignment horizontal="center" vertical="center"/>
    </xf>
    <xf numFmtId="14" fontId="6" fillId="11" borderId="34" xfId="1" applyNumberFormat="1" applyFont="1" applyFill="1" applyBorder="1" applyAlignment="1">
      <alignment horizontal="center" vertical="center"/>
    </xf>
    <xf numFmtId="164" fontId="6" fillId="11" borderId="33" xfId="1" applyNumberFormat="1" applyFont="1" applyFill="1" applyBorder="1" applyAlignment="1">
      <alignment horizontal="center" vertical="center"/>
    </xf>
    <xf numFmtId="164" fontId="0" fillId="11" borderId="4" xfId="0" applyNumberFormat="1" applyFont="1" applyFill="1" applyBorder="1" applyAlignment="1"/>
    <xf numFmtId="0" fontId="0" fillId="11" borderId="4" xfId="0" applyFont="1" applyFill="1" applyBorder="1" applyAlignment="1"/>
    <xf numFmtId="0" fontId="6" fillId="5" borderId="33" xfId="0" applyFont="1" applyFill="1" applyBorder="1" applyAlignment="1">
      <alignment horizontal="center" vertical="center"/>
    </xf>
    <xf numFmtId="14" fontId="6" fillId="5" borderId="34" xfId="1" applyNumberFormat="1" applyFont="1" applyFill="1" applyBorder="1" applyAlignment="1">
      <alignment horizontal="center" vertical="center"/>
    </xf>
    <xf numFmtId="164" fontId="6" fillId="5" borderId="33" xfId="1" applyNumberFormat="1" applyFont="1" applyFill="1" applyBorder="1" applyAlignment="1">
      <alignment horizontal="center" vertical="center"/>
    </xf>
    <xf numFmtId="164" fontId="6" fillId="5" borderId="4" xfId="1" applyNumberFormat="1" applyFont="1" applyFill="1" applyBorder="1" applyAlignment="1">
      <alignment horizontal="center" vertical="center"/>
    </xf>
    <xf numFmtId="0" fontId="6" fillId="11" borderId="32" xfId="0" applyFont="1" applyFill="1" applyBorder="1" applyAlignment="1">
      <alignment horizontal="center" vertical="center" wrapText="1"/>
    </xf>
    <xf numFmtId="0" fontId="6" fillId="12" borderId="32" xfId="0" applyFont="1" applyFill="1" applyBorder="1" applyAlignment="1">
      <alignment horizontal="center" vertical="center" wrapText="1"/>
    </xf>
    <xf numFmtId="0" fontId="6" fillId="5" borderId="32" xfId="0" applyFont="1" applyFill="1" applyBorder="1" applyAlignment="1">
      <alignment horizontal="center" vertical="center" wrapText="1"/>
    </xf>
    <xf numFmtId="0" fontId="6" fillId="5" borderId="33" xfId="0" applyFont="1" applyFill="1" applyBorder="1" applyAlignment="1">
      <alignment horizontal="center" vertical="center" wrapText="1"/>
    </xf>
    <xf numFmtId="0" fontId="7" fillId="0" borderId="0" xfId="0" applyFont="1" applyAlignment="1">
      <alignment vertical="center"/>
    </xf>
    <xf numFmtId="0" fontId="8" fillId="0" borderId="0" xfId="0" applyFont="1" applyBorder="1" applyAlignment="1" applyProtection="1">
      <alignment vertical="center" wrapText="1"/>
      <protection hidden="1"/>
    </xf>
    <xf numFmtId="14" fontId="6" fillId="5" borderId="4" xfId="1" applyNumberFormat="1" applyFont="1" applyFill="1" applyBorder="1" applyAlignment="1">
      <alignment horizontal="center" vertical="center"/>
    </xf>
    <xf numFmtId="0" fontId="4" fillId="11" borderId="4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22" fillId="10" borderId="31" xfId="0" applyFont="1" applyFill="1" applyBorder="1" applyAlignment="1">
      <alignment horizontal="center" vertical="center" wrapText="1"/>
    </xf>
    <xf numFmtId="168" fontId="22" fillId="10" borderId="30" xfId="0" applyNumberFormat="1" applyFont="1" applyFill="1" applyBorder="1" applyAlignment="1">
      <alignment horizontal="left"/>
    </xf>
    <xf numFmtId="164" fontId="27" fillId="0" borderId="4" xfId="1" applyNumberFormat="1" applyFont="1" applyBorder="1"/>
    <xf numFmtId="1" fontId="27" fillId="0" borderId="4" xfId="1" applyNumberFormat="1" applyFont="1" applyBorder="1" applyAlignment="1">
      <alignment horizontal="center"/>
    </xf>
    <xf numFmtId="164" fontId="0" fillId="0" borderId="9" xfId="0" applyNumberFormat="1" applyBorder="1"/>
    <xf numFmtId="164" fontId="29" fillId="16" borderId="7" xfId="0" applyNumberFormat="1" applyFont="1" applyFill="1" applyBorder="1"/>
    <xf numFmtId="0" fontId="28" fillId="16" borderId="0" xfId="0" applyFont="1" applyFill="1"/>
    <xf numFmtId="0" fontId="30" fillId="0" borderId="0" xfId="0" applyFont="1" applyAlignment="1">
      <alignment horizontal="center" wrapText="1"/>
    </xf>
    <xf numFmtId="0" fontId="2" fillId="0" borderId="0" xfId="0" applyFont="1" applyAlignment="1">
      <alignment horizontal="center"/>
    </xf>
    <xf numFmtId="0" fontId="2" fillId="0" borderId="0" xfId="0" applyFont="1"/>
    <xf numFmtId="164" fontId="11" fillId="0" borderId="0" xfId="0" applyNumberFormat="1" applyFont="1" applyAlignment="1">
      <alignment horizontal="center" vertical="center"/>
    </xf>
    <xf numFmtId="164" fontId="31" fillId="0" borderId="0" xfId="0" applyNumberFormat="1" applyFont="1"/>
    <xf numFmtId="164" fontId="31" fillId="0" borderId="0" xfId="0" applyNumberFormat="1" applyFont="1" applyBorder="1"/>
    <xf numFmtId="164" fontId="28" fillId="0" borderId="1" xfId="0" applyNumberFormat="1" applyFont="1" applyBorder="1" applyAlignment="1">
      <alignment horizontal="center" vertical="center"/>
    </xf>
    <xf numFmtId="164" fontId="16" fillId="5" borderId="11" xfId="2" applyNumberFormat="1" applyFont="1" applyFill="1" applyAlignment="1">
      <alignment horizontal="center" vertical="center" wrapText="1"/>
    </xf>
    <xf numFmtId="1" fontId="11" fillId="4" borderId="23" xfId="0" applyNumberFormat="1" applyFont="1" applyFill="1" applyBorder="1" applyAlignment="1">
      <alignment horizontal="center" vertical="center"/>
    </xf>
    <xf numFmtId="1" fontId="11" fillId="4" borderId="17" xfId="0" applyNumberFormat="1" applyFont="1" applyFill="1" applyBorder="1" applyAlignment="1">
      <alignment horizontal="center" vertical="center"/>
    </xf>
    <xf numFmtId="1" fontId="11" fillId="4" borderId="7" xfId="0" applyNumberFormat="1" applyFont="1" applyFill="1" applyBorder="1" applyAlignment="1">
      <alignment horizontal="center" vertical="center"/>
    </xf>
    <xf numFmtId="0" fontId="0" fillId="5" borderId="4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0" fontId="4" fillId="0" borderId="0" xfId="0" applyFont="1" applyAlignment="1">
      <alignment vertical="center"/>
    </xf>
    <xf numFmtId="0" fontId="33" fillId="0" borderId="0" xfId="0" applyFont="1" applyBorder="1" applyAlignment="1">
      <alignment vertical="center"/>
    </xf>
    <xf numFmtId="0" fontId="33" fillId="0" borderId="0" xfId="0" applyFont="1" applyAlignment="1">
      <alignment vertical="center"/>
    </xf>
    <xf numFmtId="165" fontId="33" fillId="0" borderId="1" xfId="1" applyNumberFormat="1" applyFont="1" applyBorder="1" applyAlignment="1">
      <alignment vertical="center"/>
    </xf>
    <xf numFmtId="0" fontId="33" fillId="0" borderId="7" xfId="0" applyFont="1" applyBorder="1" applyAlignment="1">
      <alignment vertical="center"/>
    </xf>
    <xf numFmtId="166" fontId="4" fillId="0" borderId="5" xfId="1" applyNumberFormat="1" applyFont="1" applyBorder="1" applyAlignment="1">
      <alignment vertical="center"/>
    </xf>
    <xf numFmtId="166" fontId="4" fillId="0" borderId="4" xfId="1" applyNumberFormat="1" applyFont="1" applyBorder="1" applyAlignment="1">
      <alignment vertical="center"/>
    </xf>
    <xf numFmtId="166" fontId="4" fillId="0" borderId="6" xfId="1" applyNumberFormat="1" applyFont="1" applyBorder="1" applyAlignment="1">
      <alignment vertical="center"/>
    </xf>
    <xf numFmtId="166" fontId="18" fillId="0" borderId="7" xfId="1" applyNumberFormat="1" applyFont="1" applyBorder="1" applyAlignment="1">
      <alignment vertical="center"/>
    </xf>
    <xf numFmtId="0" fontId="32" fillId="0" borderId="0" xfId="0" applyFont="1" applyAlignment="1">
      <alignment vertical="center"/>
    </xf>
    <xf numFmtId="43" fontId="32" fillId="0" borderId="0" xfId="1" applyFont="1" applyBorder="1" applyAlignment="1">
      <alignment vertical="center"/>
    </xf>
    <xf numFmtId="0" fontId="32" fillId="0" borderId="0" xfId="0" applyFont="1" applyBorder="1" applyAlignment="1"/>
    <xf numFmtId="0" fontId="32" fillId="0" borderId="0" xfId="0" applyFont="1" applyAlignment="1"/>
    <xf numFmtId="1" fontId="32" fillId="0" borderId="1" xfId="1" applyNumberFormat="1" applyFont="1" applyBorder="1" applyAlignment="1">
      <alignment vertical="center"/>
    </xf>
    <xf numFmtId="0" fontId="32" fillId="0" borderId="7" xfId="0" applyFont="1" applyBorder="1" applyAlignment="1"/>
    <xf numFmtId="168" fontId="0" fillId="0" borderId="0" xfId="0" applyNumberFormat="1" applyAlignment="1">
      <alignment horizontal="left" vertical="top" wrapText="1"/>
    </xf>
    <xf numFmtId="0" fontId="6" fillId="17" borderId="6" xfId="0" applyFont="1" applyFill="1" applyBorder="1" applyAlignment="1">
      <alignment horizontal="center" vertical="center" wrapText="1"/>
    </xf>
    <xf numFmtId="168" fontId="22" fillId="10" borderId="30" xfId="0" applyNumberFormat="1" applyFont="1" applyFill="1" applyBorder="1" applyAlignment="1">
      <alignment horizontal="left" wrapText="1"/>
    </xf>
    <xf numFmtId="0" fontId="0" fillId="6" borderId="0" xfId="0" applyFill="1"/>
    <xf numFmtId="0" fontId="22" fillId="10" borderId="30" xfId="0" applyNumberFormat="1" applyFont="1" applyFill="1" applyBorder="1"/>
    <xf numFmtId="167" fontId="0" fillId="0" borderId="0" xfId="0" applyNumberFormat="1"/>
    <xf numFmtId="167" fontId="0" fillId="0" borderId="7" xfId="0" applyNumberFormat="1" applyBorder="1"/>
    <xf numFmtId="167" fontId="0" fillId="15" borderId="0" xfId="0" applyNumberFormat="1" applyFill="1"/>
    <xf numFmtId="167" fontId="2" fillId="15" borderId="7" xfId="0" applyNumberFormat="1" applyFont="1" applyFill="1" applyBorder="1"/>
    <xf numFmtId="170" fontId="0" fillId="0" borderId="0" xfId="0" applyNumberFormat="1"/>
    <xf numFmtId="170" fontId="5" fillId="0" borderId="4" xfId="0" applyNumberFormat="1" applyFont="1" applyFill="1" applyBorder="1" applyAlignment="1" applyProtection="1">
      <alignment horizontal="center" vertical="center" wrapText="1"/>
      <protection locked="0" hidden="1"/>
    </xf>
    <xf numFmtId="170" fontId="22" fillId="10" borderId="29" xfId="0" applyNumberFormat="1" applyFont="1" applyFill="1" applyBorder="1" applyAlignment="1">
      <alignment horizontal="center"/>
    </xf>
    <xf numFmtId="170" fontId="0" fillId="0" borderId="0" xfId="0" applyNumberFormat="1" applyAlignment="1">
      <alignment horizontal="center"/>
    </xf>
    <xf numFmtId="170" fontId="22" fillId="10" borderId="36" xfId="0" applyNumberFormat="1" applyFont="1" applyFill="1" applyBorder="1" applyAlignment="1">
      <alignment horizontal="center"/>
    </xf>
    <xf numFmtId="170" fontId="34" fillId="0" borderId="4" xfId="0" applyNumberFormat="1" applyFont="1" applyFill="1" applyBorder="1" applyAlignment="1" applyProtection="1">
      <alignment horizontal="center" vertical="center"/>
      <protection locked="0" hidden="1"/>
    </xf>
    <xf numFmtId="0" fontId="0" fillId="0" borderId="4" xfId="0" applyFont="1" applyBorder="1" applyAlignment="1">
      <alignment horizontal="center" vertical="center" wrapText="1"/>
    </xf>
    <xf numFmtId="170" fontId="2" fillId="0" borderId="4" xfId="0" applyNumberFormat="1" applyFont="1" applyFill="1" applyBorder="1" applyAlignment="1" applyProtection="1">
      <alignment horizontal="center" vertical="center"/>
      <protection locked="0" hidden="1"/>
    </xf>
    <xf numFmtId="0" fontId="4" fillId="5" borderId="6" xfId="0" applyFont="1" applyFill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36" fillId="10" borderId="30" xfId="0" applyFont="1" applyFill="1" applyBorder="1"/>
    <xf numFmtId="0" fontId="2" fillId="0" borderId="1" xfId="0" applyFont="1" applyBorder="1" applyAlignment="1">
      <alignment horizontal="center" vertical="center" wrapText="1"/>
    </xf>
    <xf numFmtId="170" fontId="0" fillId="13" borderId="0" xfId="0" applyNumberFormat="1" applyFill="1"/>
    <xf numFmtId="14" fontId="0" fillId="13" borderId="0" xfId="0" applyNumberFormat="1" applyFill="1"/>
    <xf numFmtId="0" fontId="0" fillId="13" borderId="0" xfId="0" applyFill="1"/>
    <xf numFmtId="0" fontId="2" fillId="13" borderId="0" xfId="0" applyFont="1" applyFill="1"/>
    <xf numFmtId="170" fontId="37" fillId="0" borderId="4" xfId="0" applyNumberFormat="1" applyFont="1" applyFill="1" applyBorder="1" applyAlignment="1" applyProtection="1">
      <alignment horizontal="center" vertical="center" wrapText="1"/>
      <protection locked="0" hidden="1"/>
    </xf>
    <xf numFmtId="0" fontId="38" fillId="0" borderId="0" xfId="0" applyFont="1"/>
    <xf numFmtId="167" fontId="38" fillId="0" borderId="0" xfId="0" applyNumberFormat="1" applyFont="1"/>
    <xf numFmtId="167" fontId="38" fillId="15" borderId="0" xfId="0" applyNumberFormat="1" applyFont="1" applyFill="1"/>
    <xf numFmtId="170" fontId="24" fillId="0" borderId="4" xfId="0" applyNumberFormat="1" applyFont="1" applyFill="1" applyBorder="1" applyAlignment="1" applyProtection="1">
      <alignment horizontal="right" vertical="center" wrapText="1"/>
      <protection locked="0" hidden="1"/>
    </xf>
    <xf numFmtId="0" fontId="39" fillId="0" borderId="0" xfId="0" applyFont="1" applyAlignment="1">
      <alignment horizontal="center" vertical="center" wrapText="1"/>
    </xf>
    <xf numFmtId="0" fontId="0" fillId="0" borderId="0" xfId="0" applyFont="1" applyAlignment="1">
      <alignment wrapText="1"/>
    </xf>
    <xf numFmtId="0" fontId="39" fillId="0" borderId="12" xfId="0" applyFont="1" applyBorder="1" applyAlignment="1">
      <alignment horizontal="center" vertical="center" wrapText="1"/>
    </xf>
    <xf numFmtId="0" fontId="39" fillId="0" borderId="12" xfId="0" applyFont="1" applyFill="1" applyBorder="1" applyAlignment="1">
      <alignment horizontal="center" vertical="center" wrapText="1"/>
    </xf>
    <xf numFmtId="0" fontId="39" fillId="0" borderId="4" xfId="0" applyFont="1" applyBorder="1" applyAlignment="1">
      <alignment horizontal="center" vertical="center" wrapText="1"/>
    </xf>
    <xf numFmtId="0" fontId="39" fillId="5" borderId="12" xfId="0" applyFont="1" applyFill="1" applyBorder="1" applyAlignment="1">
      <alignment horizontal="center" vertical="center" wrapText="1"/>
    </xf>
    <xf numFmtId="0" fontId="39" fillId="5" borderId="19" xfId="0" applyFont="1" applyFill="1" applyBorder="1" applyAlignment="1">
      <alignment horizontal="center" vertical="center" wrapText="1"/>
    </xf>
    <xf numFmtId="0" fontId="39" fillId="0" borderId="19" xfId="0" applyFont="1" applyBorder="1" applyAlignment="1">
      <alignment horizontal="center" vertical="center" wrapText="1"/>
    </xf>
    <xf numFmtId="0" fontId="40" fillId="5" borderId="11" xfId="2" applyFont="1" applyFill="1" applyAlignment="1">
      <alignment horizontal="center" vertical="center" wrapText="1"/>
    </xf>
    <xf numFmtId="0" fontId="40" fillId="5" borderId="0" xfId="0" applyFont="1" applyFill="1" applyAlignment="1">
      <alignment horizontal="center" vertical="center" wrapText="1"/>
    </xf>
    <xf numFmtId="0" fontId="0" fillId="0" borderId="4" xfId="0" applyFont="1" applyBorder="1" applyAlignment="1">
      <alignment wrapText="1"/>
    </xf>
    <xf numFmtId="0" fontId="0" fillId="0" borderId="1" xfId="0" applyFont="1" applyBorder="1" applyAlignment="1">
      <alignment horizontal="center" vertical="center" wrapText="1"/>
    </xf>
    <xf numFmtId="14" fontId="16" fillId="4" borderId="22" xfId="0" applyNumberFormat="1" applyFont="1" applyFill="1" applyBorder="1" applyAlignment="1">
      <alignment horizontal="center" vertical="center" wrapText="1"/>
    </xf>
    <xf numFmtId="170" fontId="0" fillId="18" borderId="0" xfId="0" applyNumberFormat="1" applyFill="1"/>
    <xf numFmtId="0" fontId="0" fillId="18" borderId="0" xfId="0" applyFill="1"/>
    <xf numFmtId="0" fontId="2" fillId="0" borderId="6" xfId="0" applyFont="1" applyBorder="1" applyAlignment="1">
      <alignment horizontal="center" vertical="center" wrapText="1"/>
    </xf>
    <xf numFmtId="170" fontId="41" fillId="0" borderId="4" xfId="0" applyNumberFormat="1" applyFont="1" applyFill="1" applyBorder="1" applyAlignment="1" applyProtection="1">
      <alignment horizontal="center" vertical="center"/>
      <protection locked="0" hidden="1"/>
    </xf>
    <xf numFmtId="166" fontId="18" fillId="0" borderId="7" xfId="1" applyNumberFormat="1" applyFont="1" applyBorder="1" applyAlignment="1">
      <alignment horizontal="right" vertical="center" wrapText="1"/>
    </xf>
    <xf numFmtId="164" fontId="4" fillId="0" borderId="0" xfId="0" applyNumberFormat="1" applyFont="1" applyAlignment="1">
      <alignment horizontal="center" vertical="center" wrapText="1"/>
    </xf>
    <xf numFmtId="164" fontId="0" fillId="0" borderId="0" xfId="0" applyNumberFormat="1" applyAlignment="1">
      <alignment wrapText="1"/>
    </xf>
    <xf numFmtId="164" fontId="0" fillId="0" borderId="0" xfId="0" applyNumberFormat="1" applyBorder="1" applyAlignment="1">
      <alignment wrapText="1"/>
    </xf>
    <xf numFmtId="2" fontId="4" fillId="0" borderId="7" xfId="0" applyNumberFormat="1" applyFont="1" applyBorder="1" applyAlignment="1">
      <alignment vertical="center" wrapText="1"/>
    </xf>
    <xf numFmtId="167" fontId="19" fillId="0" borderId="7" xfId="1" applyNumberFormat="1" applyFont="1" applyBorder="1" applyAlignment="1">
      <alignment horizontal="center" vertical="center" wrapText="1"/>
    </xf>
    <xf numFmtId="43" fontId="19" fillId="0" borderId="0" xfId="1" applyFont="1" applyBorder="1" applyAlignment="1">
      <alignment horizontal="center" vertical="center" wrapText="1"/>
    </xf>
    <xf numFmtId="164" fontId="11" fillId="0" borderId="0" xfId="0" applyNumberFormat="1" applyFont="1" applyFill="1" applyAlignment="1">
      <alignment horizontal="center" vertical="center" wrapText="1"/>
    </xf>
    <xf numFmtId="14" fontId="0" fillId="0" borderId="0" xfId="0" applyNumberFormat="1" applyAlignment="1">
      <alignment wrapText="1"/>
    </xf>
    <xf numFmtId="0" fontId="0" fillId="0" borderId="0" xfId="0" applyBorder="1" applyAlignment="1">
      <alignment wrapText="1"/>
    </xf>
    <xf numFmtId="14" fontId="2" fillId="0" borderId="1" xfId="0" applyNumberFormat="1" applyFont="1" applyBorder="1" applyAlignment="1">
      <alignment horizontal="center" vertical="center" wrapText="1"/>
    </xf>
    <xf numFmtId="164" fontId="2" fillId="0" borderId="1" xfId="0" applyNumberFormat="1" applyFont="1" applyBorder="1" applyAlignment="1">
      <alignment horizontal="center" vertical="center" wrapText="1"/>
    </xf>
    <xf numFmtId="164" fontId="0" fillId="0" borderId="1" xfId="1" applyNumberFormat="1" applyFont="1" applyBorder="1" applyAlignment="1">
      <alignment horizontal="center" vertical="center" wrapText="1"/>
    </xf>
    <xf numFmtId="1" fontId="0" fillId="0" borderId="1" xfId="1" applyNumberFormat="1" applyFont="1" applyBorder="1" applyAlignment="1">
      <alignment horizontal="center" vertical="center" wrapText="1"/>
    </xf>
    <xf numFmtId="14" fontId="2" fillId="0" borderId="4" xfId="1" applyNumberFormat="1" applyFont="1" applyFill="1" applyBorder="1" applyAlignment="1">
      <alignment horizontal="center" vertical="center" wrapText="1"/>
    </xf>
    <xf numFmtId="164" fontId="2" fillId="0" borderId="4" xfId="1" applyNumberFormat="1" applyFont="1" applyFill="1" applyBorder="1" applyAlignment="1">
      <alignment horizontal="center" vertical="center" wrapText="1"/>
    </xf>
    <xf numFmtId="164" fontId="0" fillId="0" borderId="4" xfId="1" applyNumberFormat="1" applyFont="1" applyBorder="1" applyAlignment="1">
      <alignment wrapText="1"/>
    </xf>
    <xf numFmtId="1" fontId="0" fillId="0" borderId="4" xfId="1" applyNumberFormat="1" applyFont="1" applyBorder="1" applyAlignment="1">
      <alignment horizontal="center" wrapText="1"/>
    </xf>
    <xf numFmtId="164" fontId="38" fillId="0" borderId="4" xfId="0" applyNumberFormat="1" applyFont="1" applyBorder="1" applyAlignment="1">
      <alignment wrapText="1"/>
    </xf>
    <xf numFmtId="0" fontId="38" fillId="0" borderId="4" xfId="0" applyFont="1" applyBorder="1" applyAlignment="1">
      <alignment wrapText="1"/>
    </xf>
    <xf numFmtId="164" fontId="42" fillId="0" borderId="4" xfId="1" applyNumberFormat="1" applyFont="1" applyBorder="1" applyAlignment="1">
      <alignment wrapText="1"/>
    </xf>
    <xf numFmtId="1" fontId="42" fillId="0" borderId="4" xfId="1" applyNumberFormat="1" applyFont="1" applyBorder="1" applyAlignment="1">
      <alignment horizontal="center" wrapText="1"/>
    </xf>
    <xf numFmtId="14" fontId="6" fillId="5" borderId="4" xfId="0" applyNumberFormat="1" applyFont="1" applyFill="1" applyBorder="1" applyAlignment="1">
      <alignment horizontal="center" vertical="center" wrapText="1"/>
    </xf>
    <xf numFmtId="164" fontId="6" fillId="5" borderId="4" xfId="0" applyNumberFormat="1" applyFont="1" applyFill="1" applyBorder="1" applyAlignment="1">
      <alignment horizontal="center" vertical="center" wrapText="1"/>
    </xf>
    <xf numFmtId="14" fontId="6" fillId="5" borderId="13" xfId="0" applyNumberFormat="1" applyFont="1" applyFill="1" applyBorder="1" applyAlignment="1">
      <alignment horizontal="center" vertical="center" wrapText="1"/>
    </xf>
    <xf numFmtId="164" fontId="6" fillId="5" borderId="6" xfId="0" applyNumberFormat="1" applyFont="1" applyFill="1" applyBorder="1" applyAlignment="1">
      <alignment horizontal="center" vertical="center" wrapText="1"/>
    </xf>
    <xf numFmtId="164" fontId="35" fillId="0" borderId="4" xfId="1" applyNumberFormat="1" applyFont="1" applyBorder="1" applyAlignment="1">
      <alignment wrapText="1"/>
    </xf>
    <xf numFmtId="1" fontId="35" fillId="0" borderId="4" xfId="1" applyNumberFormat="1" applyFont="1" applyBorder="1" applyAlignment="1">
      <alignment horizontal="center" wrapText="1"/>
    </xf>
    <xf numFmtId="14" fontId="2" fillId="5" borderId="4" xfId="1" applyNumberFormat="1" applyFont="1" applyFill="1" applyBorder="1" applyAlignment="1">
      <alignment horizontal="center" vertical="center" wrapText="1"/>
    </xf>
    <xf numFmtId="164" fontId="2" fillId="5" borderId="4" xfId="1" applyNumberFormat="1" applyFont="1" applyFill="1" applyBorder="1" applyAlignment="1">
      <alignment horizontal="center" vertical="center" wrapText="1"/>
    </xf>
    <xf numFmtId="14" fontId="2" fillId="4" borderId="4" xfId="1" applyNumberFormat="1" applyFont="1" applyFill="1" applyBorder="1" applyAlignment="1">
      <alignment horizontal="center" vertical="center" wrapText="1"/>
    </xf>
    <xf numFmtId="14" fontId="2" fillId="6" borderId="4" xfId="1" applyNumberFormat="1" applyFont="1" applyFill="1" applyBorder="1" applyAlignment="1">
      <alignment horizontal="center" vertical="center" wrapText="1"/>
    </xf>
    <xf numFmtId="14" fontId="16" fillId="5" borderId="11" xfId="2" applyNumberFormat="1" applyFont="1" applyFill="1" applyAlignment="1">
      <alignment horizontal="center" vertical="center" wrapText="1"/>
    </xf>
    <xf numFmtId="14" fontId="0" fillId="0" borderId="4" xfId="0" applyNumberFormat="1" applyBorder="1" applyAlignment="1">
      <alignment wrapText="1"/>
    </xf>
    <xf numFmtId="0" fontId="0" fillId="0" borderId="6" xfId="0" applyBorder="1" applyAlignment="1">
      <alignment wrapText="1"/>
    </xf>
    <xf numFmtId="0" fontId="26" fillId="0" borderId="4" xfId="0" applyFont="1" applyBorder="1" applyAlignment="1">
      <alignment wrapText="1"/>
    </xf>
    <xf numFmtId="14" fontId="26" fillId="0" borderId="4" xfId="0" applyNumberFormat="1" applyFont="1" applyBorder="1" applyAlignment="1">
      <alignment horizontal="center" vertical="center" wrapText="1"/>
    </xf>
    <xf numFmtId="164" fontId="26" fillId="0" borderId="4" xfId="0" applyNumberFormat="1" applyFont="1" applyBorder="1" applyAlignment="1">
      <alignment horizontal="center" vertical="center" wrapText="1"/>
    </xf>
    <xf numFmtId="165" fontId="26" fillId="0" borderId="4" xfId="1" applyNumberFormat="1" applyFont="1" applyBorder="1" applyAlignment="1">
      <alignment wrapText="1"/>
    </xf>
    <xf numFmtId="165" fontId="27" fillId="0" borderId="4" xfId="1" applyNumberFormat="1" applyFont="1" applyBorder="1" applyAlignment="1">
      <alignment vertical="center" wrapText="1"/>
    </xf>
    <xf numFmtId="164" fontId="27" fillId="0" borderId="4" xfId="1" applyNumberFormat="1" applyFont="1" applyBorder="1" applyAlignment="1">
      <alignment wrapText="1"/>
    </xf>
    <xf numFmtId="1" fontId="27" fillId="0" borderId="4" xfId="1" applyNumberFormat="1" applyFont="1" applyBorder="1" applyAlignment="1">
      <alignment horizontal="center" wrapText="1"/>
    </xf>
    <xf numFmtId="0" fontId="0" fillId="0" borderId="7" xfId="0" applyBorder="1" applyAlignment="1">
      <alignment wrapText="1"/>
    </xf>
    <xf numFmtId="164" fontId="0" fillId="0" borderId="8" xfId="0" applyNumberFormat="1" applyFill="1" applyBorder="1" applyAlignment="1">
      <alignment wrapText="1"/>
    </xf>
    <xf numFmtId="0" fontId="2" fillId="0" borderId="0" xfId="0" applyFont="1" applyBorder="1" applyAlignment="1">
      <alignment horizontal="center" vertical="center" wrapText="1"/>
    </xf>
    <xf numFmtId="1" fontId="4" fillId="4" borderId="23" xfId="0" applyNumberFormat="1" applyFont="1" applyFill="1" applyBorder="1" applyAlignment="1">
      <alignment horizontal="center" vertical="center" wrapText="1"/>
    </xf>
    <xf numFmtId="164" fontId="6" fillId="0" borderId="17" xfId="0" applyNumberFormat="1" applyFont="1" applyBorder="1" applyAlignment="1">
      <alignment horizontal="center" vertical="center" wrapText="1"/>
    </xf>
    <xf numFmtId="166" fontId="6" fillId="0" borderId="9" xfId="1" applyNumberFormat="1" applyFont="1" applyBorder="1" applyAlignment="1">
      <alignment horizontal="center" vertical="center" wrapText="1"/>
    </xf>
    <xf numFmtId="1" fontId="4" fillId="4" borderId="17" xfId="0" applyNumberFormat="1" applyFont="1" applyFill="1" applyBorder="1" applyAlignment="1">
      <alignment horizontal="center" vertical="center" wrapText="1"/>
    </xf>
    <xf numFmtId="164" fontId="6" fillId="0" borderId="18" xfId="0" applyNumberFormat="1" applyFont="1" applyBorder="1" applyAlignment="1">
      <alignment horizontal="center" vertical="center" wrapText="1"/>
    </xf>
    <xf numFmtId="166" fontId="6" fillId="0" borderId="10" xfId="1" applyNumberFormat="1" applyFont="1" applyBorder="1" applyAlignment="1">
      <alignment horizontal="center" vertical="center" wrapText="1"/>
    </xf>
    <xf numFmtId="1" fontId="4" fillId="4" borderId="7" xfId="0" applyNumberFormat="1" applyFont="1" applyFill="1" applyBorder="1" applyAlignment="1">
      <alignment horizontal="center" vertical="center" wrapText="1"/>
    </xf>
    <xf numFmtId="164" fontId="6" fillId="0" borderId="20" xfId="0" applyNumberFormat="1" applyFont="1" applyBorder="1" applyAlignment="1">
      <alignment horizontal="center" vertical="center" wrapText="1"/>
    </xf>
    <xf numFmtId="166" fontId="6" fillId="0" borderId="13" xfId="1" applyNumberFormat="1" applyFont="1" applyBorder="1" applyAlignment="1">
      <alignment horizontal="center" vertical="center" wrapText="1"/>
    </xf>
    <xf numFmtId="14" fontId="0" fillId="0" borderId="0" xfId="0" applyNumberFormat="1" applyBorder="1" applyAlignment="1">
      <alignment wrapText="1"/>
    </xf>
    <xf numFmtId="164" fontId="4" fillId="2" borderId="0" xfId="0" applyNumberFormat="1" applyFont="1" applyFill="1" applyBorder="1" applyAlignment="1">
      <alignment horizontal="center" vertical="center" wrapText="1"/>
    </xf>
    <xf numFmtId="166" fontId="18" fillId="0" borderId="14" xfId="1" applyNumberFormat="1" applyFont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2" fillId="0" borderId="0" xfId="0" applyFont="1" applyBorder="1" applyAlignment="1">
      <alignment wrapText="1"/>
    </xf>
    <xf numFmtId="0" fontId="2" fillId="2" borderId="0" xfId="0" applyFont="1" applyFill="1" applyBorder="1" applyAlignment="1">
      <alignment wrapText="1"/>
    </xf>
    <xf numFmtId="164" fontId="44" fillId="0" borderId="4" xfId="1" applyNumberFormat="1" applyFont="1" applyBorder="1" applyAlignment="1">
      <alignment wrapText="1"/>
    </xf>
    <xf numFmtId="1" fontId="44" fillId="0" borderId="4" xfId="1" applyNumberFormat="1" applyFont="1" applyBorder="1" applyAlignment="1">
      <alignment horizontal="center" wrapText="1"/>
    </xf>
    <xf numFmtId="0" fontId="45" fillId="0" borderId="0" xfId="0" applyFont="1" applyAlignment="1">
      <alignment horizontal="center" vertical="center"/>
    </xf>
    <xf numFmtId="164" fontId="46" fillId="0" borderId="0" xfId="0" applyNumberFormat="1" applyFont="1"/>
    <xf numFmtId="164" fontId="46" fillId="0" borderId="0" xfId="0" applyNumberFormat="1" applyFont="1" applyBorder="1"/>
    <xf numFmtId="164" fontId="25" fillId="0" borderId="7" xfId="0" applyNumberFormat="1" applyFont="1" applyBorder="1"/>
    <xf numFmtId="0" fontId="46" fillId="0" borderId="0" xfId="0" applyFont="1"/>
    <xf numFmtId="0" fontId="46" fillId="0" borderId="0" xfId="0" applyFont="1" applyAlignment="1"/>
    <xf numFmtId="164" fontId="25" fillId="0" borderId="0" xfId="0" applyNumberFormat="1" applyFont="1"/>
    <xf numFmtId="164" fontId="51" fillId="0" borderId="8" xfId="0" applyNumberFormat="1" applyFont="1" applyFill="1" applyBorder="1"/>
    <xf numFmtId="14" fontId="52" fillId="4" borderId="22" xfId="0" applyNumberFormat="1" applyFont="1" applyFill="1" applyBorder="1" applyAlignment="1">
      <alignment horizontal="center" vertical="center" wrapText="1"/>
    </xf>
    <xf numFmtId="166" fontId="50" fillId="14" borderId="5" xfId="1" applyNumberFormat="1" applyFont="1" applyFill="1" applyBorder="1" applyAlignment="1">
      <alignment horizontal="center" vertical="center" wrapText="1"/>
    </xf>
    <xf numFmtId="166" fontId="50" fillId="14" borderId="9" xfId="1" applyNumberFormat="1" applyFont="1" applyFill="1" applyBorder="1" applyAlignment="1">
      <alignment horizontal="center" vertical="center"/>
    </xf>
    <xf numFmtId="166" fontId="50" fillId="2" borderId="4" xfId="1" applyNumberFormat="1" applyFont="1" applyFill="1" applyBorder="1" applyAlignment="1">
      <alignment horizontal="center" vertical="center" wrapText="1"/>
    </xf>
    <xf numFmtId="166" fontId="50" fillId="2" borderId="10" xfId="1" applyNumberFormat="1" applyFont="1" applyFill="1" applyBorder="1" applyAlignment="1">
      <alignment horizontal="center" vertical="center"/>
    </xf>
    <xf numFmtId="166" fontId="50" fillId="14" borderId="4" xfId="1" applyNumberFormat="1" applyFont="1" applyFill="1" applyBorder="1" applyAlignment="1">
      <alignment horizontal="center" vertical="center" wrapText="1"/>
    </xf>
    <xf numFmtId="166" fontId="50" fillId="14" borderId="10" xfId="1" applyNumberFormat="1" applyFont="1" applyFill="1" applyBorder="1" applyAlignment="1">
      <alignment horizontal="center" vertical="center"/>
    </xf>
    <xf numFmtId="166" fontId="50" fillId="0" borderId="4" xfId="1" applyNumberFormat="1" applyFont="1" applyBorder="1" applyAlignment="1">
      <alignment horizontal="center" vertical="center" wrapText="1"/>
    </xf>
    <xf numFmtId="166" fontId="50" fillId="0" borderId="10" xfId="1" applyNumberFormat="1" applyFont="1" applyBorder="1" applyAlignment="1">
      <alignment horizontal="center" vertical="center"/>
    </xf>
    <xf numFmtId="166" fontId="50" fillId="0" borderId="6" xfId="1" applyNumberFormat="1" applyFont="1" applyBorder="1" applyAlignment="1">
      <alignment horizontal="center" vertical="center" wrapText="1"/>
    </xf>
    <xf numFmtId="166" fontId="50" fillId="0" borderId="13" xfId="1" applyNumberFormat="1" applyFont="1" applyBorder="1" applyAlignment="1">
      <alignment horizontal="center" vertical="center"/>
    </xf>
    <xf numFmtId="166" fontId="48" fillId="0" borderId="7" xfId="1" applyNumberFormat="1" applyFont="1" applyBorder="1" applyAlignment="1">
      <alignment horizontal="center" vertical="center" wrapText="1"/>
    </xf>
    <xf numFmtId="166" fontId="48" fillId="0" borderId="14" xfId="1" applyNumberFormat="1" applyFont="1" applyBorder="1" applyAlignment="1">
      <alignment horizontal="center" vertical="center"/>
    </xf>
    <xf numFmtId="164" fontId="0" fillId="0" borderId="8" xfId="0" applyNumberFormat="1" applyFont="1" applyFill="1" applyBorder="1"/>
    <xf numFmtId="0" fontId="54" fillId="0" borderId="0" xfId="0" applyFont="1" applyBorder="1"/>
    <xf numFmtId="0" fontId="54" fillId="0" borderId="0" xfId="0" applyFont="1"/>
    <xf numFmtId="0" fontId="54" fillId="0" borderId="0" xfId="0" applyFont="1" applyAlignment="1">
      <alignment wrapText="1"/>
    </xf>
    <xf numFmtId="164" fontId="55" fillId="4" borderId="21" xfId="0" applyNumberFormat="1" applyFont="1" applyFill="1" applyBorder="1" applyAlignment="1">
      <alignment horizontal="center" vertical="center"/>
    </xf>
    <xf numFmtId="164" fontId="53" fillId="0" borderId="17" xfId="0" applyNumberFormat="1" applyFont="1" applyBorder="1" applyAlignment="1">
      <alignment horizontal="center" vertical="center"/>
    </xf>
    <xf numFmtId="164" fontId="53" fillId="0" borderId="18" xfId="0" applyNumberFormat="1" applyFont="1" applyBorder="1" applyAlignment="1">
      <alignment horizontal="center" vertical="center"/>
    </xf>
    <xf numFmtId="164" fontId="53" fillId="0" borderId="20" xfId="0" applyNumberFormat="1" applyFont="1" applyBorder="1" applyAlignment="1">
      <alignment horizontal="center" vertical="center"/>
    </xf>
    <xf numFmtId="164" fontId="53" fillId="0" borderId="7" xfId="0" applyNumberFormat="1" applyFont="1" applyBorder="1" applyAlignment="1">
      <alignment horizontal="center" vertical="center"/>
    </xf>
    <xf numFmtId="0" fontId="2" fillId="0" borderId="4" xfId="0" applyFont="1" applyBorder="1" applyAlignment="1">
      <alignment wrapText="1"/>
    </xf>
    <xf numFmtId="0" fontId="57" fillId="0" borderId="0" xfId="0" applyFont="1"/>
    <xf numFmtId="170" fontId="58" fillId="0" borderId="4" xfId="0" applyNumberFormat="1" applyFont="1" applyFill="1" applyBorder="1" applyAlignment="1" applyProtection="1">
      <alignment horizontal="center" vertical="center"/>
      <protection locked="0" hidden="1"/>
    </xf>
    <xf numFmtId="0" fontId="57" fillId="5" borderId="4" xfId="0" applyFont="1" applyFill="1" applyBorder="1" applyAlignment="1">
      <alignment horizontal="center" vertical="center" wrapText="1"/>
    </xf>
    <xf numFmtId="0" fontId="58" fillId="5" borderId="4" xfId="0" applyFont="1" applyFill="1" applyBorder="1" applyAlignment="1">
      <alignment horizontal="center" vertical="center" wrapText="1"/>
    </xf>
    <xf numFmtId="14" fontId="54" fillId="0" borderId="0" xfId="0" applyNumberFormat="1" applyFont="1"/>
    <xf numFmtId="0" fontId="54" fillId="0" borderId="0" xfId="0" applyFont="1" applyBorder="1" applyAlignment="1"/>
    <xf numFmtId="0" fontId="54" fillId="0" borderId="0" xfId="0" applyFont="1" applyBorder="1" applyAlignment="1">
      <alignment horizontal="center" vertical="center"/>
    </xf>
    <xf numFmtId="0" fontId="54" fillId="2" borderId="0" xfId="0" applyFont="1" applyFill="1" applyBorder="1"/>
    <xf numFmtId="14" fontId="54" fillId="0" borderId="0" xfId="0" applyNumberFormat="1" applyFont="1" applyBorder="1"/>
    <xf numFmtId="0" fontId="4" fillId="0" borderId="6" xfId="0" applyFont="1" applyFill="1" applyBorder="1" applyAlignment="1">
      <alignment vertical="center" wrapText="1"/>
    </xf>
    <xf numFmtId="1" fontId="2" fillId="0" borderId="4" xfId="1" applyNumberFormat="1" applyFont="1" applyFill="1" applyBorder="1" applyAlignment="1">
      <alignment vertical="center" wrapText="1"/>
    </xf>
    <xf numFmtId="0" fontId="4" fillId="0" borderId="4" xfId="0" applyFont="1" applyFill="1" applyBorder="1" applyAlignment="1">
      <alignment vertical="center" wrapText="1"/>
    </xf>
    <xf numFmtId="165" fontId="2" fillId="0" borderId="4" xfId="1" applyNumberFormat="1" applyFont="1" applyFill="1" applyBorder="1" applyAlignment="1">
      <alignment vertical="center" wrapText="1"/>
    </xf>
    <xf numFmtId="166" fontId="18" fillId="0" borderId="7" xfId="1" applyNumberFormat="1" applyFont="1" applyBorder="1" applyAlignment="1">
      <alignment vertical="center" wrapText="1"/>
    </xf>
    <xf numFmtId="0" fontId="4" fillId="0" borderId="0" xfId="0" applyFont="1" applyAlignment="1">
      <alignment vertical="center" wrapText="1"/>
    </xf>
    <xf numFmtId="0" fontId="2" fillId="0" borderId="0" xfId="0" applyFont="1" applyAlignment="1">
      <alignment wrapText="1"/>
    </xf>
    <xf numFmtId="165" fontId="2" fillId="0" borderId="1" xfId="1" applyNumberFormat="1" applyFont="1" applyBorder="1" applyAlignment="1">
      <alignment vertical="center" wrapText="1"/>
    </xf>
    <xf numFmtId="165" fontId="2" fillId="0" borderId="6" xfId="1" applyNumberFormat="1" applyFont="1" applyFill="1" applyBorder="1" applyAlignment="1">
      <alignment vertical="center" wrapText="1"/>
    </xf>
    <xf numFmtId="0" fontId="2" fillId="0" borderId="6" xfId="0" applyFont="1" applyBorder="1" applyAlignment="1">
      <alignment wrapText="1"/>
    </xf>
    <xf numFmtId="165" fontId="2" fillId="0" borderId="4" xfId="1" applyNumberFormat="1" applyFont="1" applyBorder="1" applyAlignment="1">
      <alignment vertical="center" wrapText="1"/>
    </xf>
    <xf numFmtId="0" fontId="2" fillId="0" borderId="7" xfId="0" applyFont="1" applyBorder="1" applyAlignment="1">
      <alignment wrapText="1"/>
    </xf>
    <xf numFmtId="166" fontId="4" fillId="0" borderId="5" xfId="1" applyNumberFormat="1" applyFont="1" applyBorder="1" applyAlignment="1">
      <alignment vertical="center" wrapText="1"/>
    </xf>
    <xf numFmtId="166" fontId="4" fillId="0" borderId="4" xfId="1" applyNumberFormat="1" applyFont="1" applyBorder="1" applyAlignment="1">
      <alignment vertical="center" wrapText="1"/>
    </xf>
    <xf numFmtId="166" fontId="4" fillId="0" borderId="6" xfId="1" applyNumberFormat="1" applyFont="1" applyBorder="1" applyAlignment="1">
      <alignment vertical="center" wrapText="1"/>
    </xf>
    <xf numFmtId="165" fontId="56" fillId="0" borderId="4" xfId="1" applyNumberFormat="1" applyFont="1" applyFill="1" applyBorder="1" applyAlignment="1">
      <alignment vertical="center" wrapText="1"/>
    </xf>
    <xf numFmtId="164" fontId="0" fillId="0" borderId="0" xfId="0" applyNumberFormat="1" applyFont="1" applyBorder="1" applyAlignment="1">
      <alignment wrapText="1"/>
    </xf>
    <xf numFmtId="0" fontId="0" fillId="0" borderId="0" xfId="0" applyFont="1" applyBorder="1" applyAlignment="1">
      <alignment wrapText="1"/>
    </xf>
    <xf numFmtId="0" fontId="6" fillId="7" borderId="7" xfId="0" applyFont="1" applyFill="1" applyBorder="1" applyAlignment="1">
      <alignment horizontal="center" vertical="center" wrapText="1"/>
    </xf>
    <xf numFmtId="0" fontId="6" fillId="0" borderId="6" xfId="0" applyFont="1" applyFill="1" applyBorder="1" applyAlignment="1">
      <alignment horizontal="center" vertical="center" wrapText="1"/>
    </xf>
    <xf numFmtId="165" fontId="1" fillId="0" borderId="4" xfId="1" applyNumberFormat="1" applyFont="1" applyBorder="1" applyAlignment="1">
      <alignment wrapText="1"/>
    </xf>
    <xf numFmtId="164" fontId="16" fillId="4" borderId="21" xfId="0" applyNumberFormat="1" applyFont="1" applyFill="1" applyBorder="1" applyAlignment="1">
      <alignment horizontal="center" vertical="center" wrapText="1"/>
    </xf>
    <xf numFmtId="0" fontId="2" fillId="0" borderId="4" xfId="1" applyNumberFormat="1" applyFont="1" applyFill="1" applyBorder="1" applyAlignment="1">
      <alignment vertical="center" wrapText="1"/>
    </xf>
    <xf numFmtId="165" fontId="57" fillId="0" borderId="4" xfId="1" applyNumberFormat="1" applyFont="1" applyFill="1" applyBorder="1" applyAlignment="1">
      <alignment horizontal="center" vertical="center" wrapText="1"/>
    </xf>
    <xf numFmtId="164" fontId="57" fillId="0" borderId="4" xfId="1" applyNumberFormat="1" applyFont="1" applyBorder="1" applyAlignment="1">
      <alignment wrapText="1"/>
    </xf>
    <xf numFmtId="1" fontId="57" fillId="0" borderId="4" xfId="1" applyNumberFormat="1" applyFont="1" applyBorder="1" applyAlignment="1">
      <alignment horizontal="center" wrapText="1"/>
    </xf>
    <xf numFmtId="167" fontId="57" fillId="0" borderId="0" xfId="0" applyNumberFormat="1" applyFont="1"/>
    <xf numFmtId="167" fontId="57" fillId="15" borderId="0" xfId="0" applyNumberFormat="1" applyFont="1" applyFill="1"/>
    <xf numFmtId="0" fontId="58" fillId="0" borderId="4" xfId="1" applyNumberFormat="1" applyFont="1" applyFill="1" applyBorder="1" applyAlignment="1">
      <alignment vertical="center" wrapText="1"/>
    </xf>
    <xf numFmtId="0" fontId="4" fillId="0" borderId="6" xfId="0" applyNumberFormat="1" applyFont="1" applyFill="1" applyBorder="1" applyAlignment="1">
      <alignment vertical="center" wrapText="1"/>
    </xf>
    <xf numFmtId="170" fontId="60" fillId="0" borderId="4" xfId="0" applyNumberFormat="1" applyFont="1" applyFill="1" applyBorder="1" applyAlignment="1" applyProtection="1">
      <alignment horizontal="center" vertical="center" wrapText="1"/>
      <protection locked="0" hidden="1"/>
    </xf>
    <xf numFmtId="0" fontId="61" fillId="0" borderId="6" xfId="0" applyNumberFormat="1" applyFont="1" applyFill="1" applyBorder="1" applyAlignment="1">
      <alignment vertical="center" wrapText="1"/>
    </xf>
    <xf numFmtId="170" fontId="60" fillId="0" borderId="6" xfId="0" applyNumberFormat="1" applyFont="1" applyFill="1" applyBorder="1" applyAlignment="1" applyProtection="1">
      <alignment horizontal="center" vertical="center" wrapText="1"/>
      <protection locked="0" hidden="1"/>
    </xf>
    <xf numFmtId="168" fontId="0" fillId="0" borderId="0" xfId="0" applyNumberFormat="1" applyBorder="1" applyAlignment="1">
      <alignment horizontal="left"/>
    </xf>
    <xf numFmtId="0" fontId="2" fillId="0" borderId="19" xfId="0" applyFont="1" applyBorder="1" applyAlignment="1">
      <alignment horizontal="center" vertical="center" wrapText="1"/>
    </xf>
    <xf numFmtId="165" fontId="63" fillId="0" borderId="10" xfId="1" applyNumberFormat="1" applyFont="1" applyFill="1" applyBorder="1" applyAlignment="1">
      <alignment horizontal="center" vertical="center" wrapText="1"/>
    </xf>
    <xf numFmtId="165" fontId="62" fillId="0" borderId="19" xfId="1" applyNumberFormat="1" applyFont="1" applyFill="1" applyBorder="1" applyAlignment="1">
      <alignment vertical="center" wrapText="1"/>
    </xf>
    <xf numFmtId="164" fontId="63" fillId="0" borderId="19" xfId="1" applyNumberFormat="1" applyFont="1" applyBorder="1" applyAlignment="1">
      <alignment wrapText="1"/>
    </xf>
    <xf numFmtId="1" fontId="63" fillId="0" borderId="4" xfId="1" applyNumberFormat="1" applyFont="1" applyBorder="1" applyAlignment="1">
      <alignment horizontal="center" wrapText="1"/>
    </xf>
    <xf numFmtId="164" fontId="63" fillId="0" borderId="4" xfId="1" applyNumberFormat="1" applyFont="1" applyBorder="1" applyAlignment="1">
      <alignment wrapText="1"/>
    </xf>
    <xf numFmtId="170" fontId="64" fillId="0" borderId="4" xfId="0" applyNumberFormat="1" applyFont="1" applyFill="1" applyBorder="1" applyAlignment="1" applyProtection="1">
      <alignment horizontal="center" vertical="center" wrapText="1"/>
      <protection locked="0" hidden="1"/>
    </xf>
    <xf numFmtId="0" fontId="65" fillId="0" borderId="6" xfId="0" applyNumberFormat="1" applyFont="1" applyFill="1" applyBorder="1" applyAlignment="1">
      <alignment vertical="center" wrapText="1"/>
    </xf>
    <xf numFmtId="170" fontId="64" fillId="0" borderId="6" xfId="0" applyNumberFormat="1" applyFont="1" applyFill="1" applyBorder="1" applyAlignment="1" applyProtection="1">
      <alignment horizontal="center" vertical="center" wrapText="1"/>
      <protection locked="0" hidden="1"/>
    </xf>
    <xf numFmtId="0" fontId="65" fillId="0" borderId="8" xfId="0" applyNumberFormat="1" applyFont="1" applyFill="1" applyBorder="1" applyAlignment="1">
      <alignment vertical="center" wrapText="1"/>
    </xf>
    <xf numFmtId="0" fontId="2" fillId="5" borderId="4" xfId="0" applyFont="1" applyFill="1" applyBorder="1" applyAlignment="1">
      <alignment wrapText="1"/>
    </xf>
    <xf numFmtId="170" fontId="5" fillId="0" borderId="6" xfId="0" applyNumberFormat="1" applyFont="1" applyFill="1" applyBorder="1" applyAlignment="1" applyProtection="1">
      <alignment horizontal="center" vertical="center" wrapText="1"/>
      <protection locked="0" hidden="1"/>
    </xf>
    <xf numFmtId="165" fontId="0" fillId="0" borderId="10" xfId="1" applyNumberFormat="1" applyFont="1" applyFill="1" applyBorder="1" applyAlignment="1">
      <alignment horizontal="center" vertical="center" wrapText="1"/>
    </xf>
    <xf numFmtId="165" fontId="2" fillId="0" borderId="19" xfId="1" applyNumberFormat="1" applyFont="1" applyFill="1" applyBorder="1" applyAlignment="1">
      <alignment vertical="center" wrapText="1"/>
    </xf>
    <xf numFmtId="164" fontId="0" fillId="0" borderId="19" xfId="1" applyNumberFormat="1" applyFont="1" applyBorder="1" applyAlignment="1">
      <alignment wrapText="1"/>
    </xf>
    <xf numFmtId="0" fontId="4" fillId="0" borderId="8" xfId="0" applyNumberFormat="1" applyFont="1" applyFill="1" applyBorder="1" applyAlignment="1">
      <alignment vertical="center" wrapText="1"/>
    </xf>
    <xf numFmtId="170" fontId="0" fillId="0" borderId="0" xfId="0" applyNumberFormat="1" applyBorder="1" applyAlignment="1">
      <alignment wrapText="1"/>
    </xf>
    <xf numFmtId="170" fontId="10" fillId="0" borderId="0" xfId="0" applyNumberFormat="1" applyFont="1" applyBorder="1" applyAlignment="1" applyProtection="1">
      <alignment wrapText="1"/>
      <protection hidden="1"/>
    </xf>
    <xf numFmtId="164" fontId="20" fillId="0" borderId="7" xfId="0" applyNumberFormat="1" applyFont="1" applyBorder="1" applyAlignment="1">
      <alignment wrapText="1"/>
    </xf>
    <xf numFmtId="170" fontId="0" fillId="0" borderId="0" xfId="0" applyNumberFormat="1" applyAlignment="1">
      <alignment wrapText="1"/>
    </xf>
    <xf numFmtId="170" fontId="2" fillId="0" borderId="1" xfId="0" applyNumberFormat="1" applyFont="1" applyBorder="1" applyAlignment="1">
      <alignment horizontal="center" vertical="center" wrapText="1"/>
    </xf>
    <xf numFmtId="164" fontId="0" fillId="0" borderId="2" xfId="1" applyNumberFormat="1" applyFont="1" applyBorder="1" applyAlignment="1">
      <alignment horizontal="center" vertical="center" wrapText="1"/>
    </xf>
    <xf numFmtId="1" fontId="0" fillId="0" borderId="2" xfId="1" applyNumberFormat="1" applyFont="1" applyBorder="1" applyAlignment="1">
      <alignment horizontal="center" vertical="center" wrapText="1"/>
    </xf>
    <xf numFmtId="164" fontId="0" fillId="0" borderId="3" xfId="0" applyNumberFormat="1" applyBorder="1" applyAlignment="1">
      <alignment horizontal="center" vertical="center" wrapText="1"/>
    </xf>
    <xf numFmtId="170" fontId="2" fillId="0" borderId="4" xfId="0" applyNumberFormat="1" applyFont="1" applyFill="1" applyBorder="1" applyAlignment="1" applyProtection="1">
      <alignment horizontal="center" vertical="center" wrapText="1"/>
      <protection locked="0" hidden="1"/>
    </xf>
    <xf numFmtId="164" fontId="0" fillId="0" borderId="9" xfId="0" applyNumberFormat="1" applyBorder="1" applyAlignment="1">
      <alignment wrapText="1"/>
    </xf>
    <xf numFmtId="170" fontId="41" fillId="0" borderId="10" xfId="0" applyNumberFormat="1" applyFont="1" applyFill="1" applyBorder="1" applyAlignment="1" applyProtection="1">
      <alignment horizontal="center" vertical="center" wrapText="1"/>
      <protection locked="0" hidden="1"/>
    </xf>
    <xf numFmtId="170" fontId="62" fillId="0" borderId="10" xfId="0" applyNumberFormat="1" applyFont="1" applyFill="1" applyBorder="1" applyAlignment="1" applyProtection="1">
      <alignment horizontal="center" vertical="center" wrapText="1"/>
      <protection locked="0" hidden="1"/>
    </xf>
    <xf numFmtId="170" fontId="43" fillId="0" borderId="10" xfId="0" applyNumberFormat="1" applyFont="1" applyFill="1" applyBorder="1" applyAlignment="1" applyProtection="1">
      <alignment horizontal="center" vertical="center" wrapText="1"/>
      <protection locked="0" hidden="1"/>
    </xf>
    <xf numFmtId="170" fontId="2" fillId="0" borderId="10" xfId="0" applyNumberFormat="1" applyFont="1" applyFill="1" applyBorder="1" applyAlignment="1" applyProtection="1">
      <alignment horizontal="center" vertical="center" wrapText="1"/>
      <protection locked="0" hidden="1"/>
    </xf>
    <xf numFmtId="164" fontId="57" fillId="0" borderId="9" xfId="0" applyNumberFormat="1" applyFont="1" applyBorder="1" applyAlignment="1">
      <alignment wrapText="1"/>
    </xf>
    <xf numFmtId="0" fontId="33" fillId="0" borderId="12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14" fontId="4" fillId="0" borderId="13" xfId="1" applyNumberFormat="1" applyFont="1" applyFill="1" applyBorder="1" applyAlignment="1">
      <alignment horizontal="center" vertical="center" wrapText="1"/>
    </xf>
    <xf numFmtId="164" fontId="4" fillId="0" borderId="6" xfId="1" applyNumberFormat="1" applyFont="1" applyFill="1" applyBorder="1" applyAlignment="1">
      <alignment horizontal="center" vertical="center" wrapText="1"/>
    </xf>
    <xf numFmtId="0" fontId="4" fillId="5" borderId="4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25" fillId="0" borderId="4" xfId="0" applyFont="1" applyBorder="1" applyAlignment="1">
      <alignment horizontal="center" vertical="center" wrapText="1"/>
    </xf>
    <xf numFmtId="0" fontId="25" fillId="0" borderId="6" xfId="0" applyFont="1" applyBorder="1" applyAlignment="1">
      <alignment horizontal="center" vertical="center" wrapText="1"/>
    </xf>
    <xf numFmtId="0" fontId="20" fillId="0" borderId="7" xfId="0" applyFont="1" applyBorder="1" applyAlignment="1">
      <alignment wrapText="1"/>
    </xf>
    <xf numFmtId="170" fontId="20" fillId="0" borderId="0" xfId="0" applyNumberFormat="1" applyFont="1"/>
    <xf numFmtId="0" fontId="20" fillId="0" borderId="0" xfId="0" applyFont="1" applyAlignment="1">
      <alignment wrapText="1"/>
    </xf>
    <xf numFmtId="14" fontId="20" fillId="0" borderId="0" xfId="0" applyNumberFormat="1" applyFont="1" applyAlignment="1">
      <alignment wrapText="1"/>
    </xf>
    <xf numFmtId="164" fontId="20" fillId="0" borderId="0" xfId="0" applyNumberFormat="1" applyFont="1" applyAlignment="1">
      <alignment wrapText="1"/>
    </xf>
    <xf numFmtId="164" fontId="20" fillId="0" borderId="8" xfId="0" applyNumberFormat="1" applyFont="1" applyFill="1" applyBorder="1" applyAlignment="1">
      <alignment wrapText="1"/>
    </xf>
    <xf numFmtId="0" fontId="20" fillId="0" borderId="7" xfId="0" applyFont="1" applyBorder="1"/>
    <xf numFmtId="164" fontId="20" fillId="0" borderId="8" xfId="0" applyNumberFormat="1" applyFont="1" applyFill="1" applyBorder="1"/>
    <xf numFmtId="0" fontId="20" fillId="0" borderId="0" xfId="0" applyFont="1"/>
    <xf numFmtId="0" fontId="39" fillId="5" borderId="12" xfId="0" applyFont="1" applyFill="1" applyBorder="1" applyAlignment="1">
      <alignment horizontal="center" vertical="center"/>
    </xf>
    <xf numFmtId="0" fontId="2" fillId="5" borderId="19" xfId="0" applyFont="1" applyFill="1" applyBorder="1" applyAlignment="1">
      <alignment horizontal="center" vertical="center" wrapText="1"/>
    </xf>
    <xf numFmtId="170" fontId="68" fillId="0" borderId="4" xfId="0" applyNumberFormat="1" applyFont="1" applyFill="1" applyBorder="1" applyAlignment="1" applyProtection="1">
      <alignment horizontal="center" vertical="center" wrapText="1"/>
      <protection locked="0" hidden="1"/>
    </xf>
    <xf numFmtId="170" fontId="25" fillId="0" borderId="0" xfId="0" applyNumberFormat="1" applyFont="1"/>
    <xf numFmtId="0" fontId="25" fillId="0" borderId="0" xfId="0" applyFont="1" applyAlignment="1">
      <alignment wrapText="1"/>
    </xf>
    <xf numFmtId="14" fontId="25" fillId="0" borderId="0" xfId="0" applyNumberFormat="1" applyFont="1" applyAlignment="1">
      <alignment wrapText="1"/>
    </xf>
    <xf numFmtId="164" fontId="25" fillId="0" borderId="0" xfId="0" applyNumberFormat="1" applyFont="1" applyAlignment="1">
      <alignment wrapText="1"/>
    </xf>
    <xf numFmtId="164" fontId="25" fillId="0" borderId="8" xfId="0" applyNumberFormat="1" applyFont="1" applyFill="1" applyBorder="1" applyAlignment="1">
      <alignment wrapText="1"/>
    </xf>
    <xf numFmtId="0" fontId="25" fillId="0" borderId="0" xfId="0" applyFont="1"/>
    <xf numFmtId="14" fontId="16" fillId="2" borderId="13" xfId="1" applyNumberFormat="1" applyFont="1" applyFill="1" applyBorder="1" applyAlignment="1">
      <alignment horizontal="center" vertical="center" wrapText="1"/>
    </xf>
    <xf numFmtId="0" fontId="25" fillId="0" borderId="0" xfId="0" applyFont="1" applyAlignment="1">
      <alignment horizontal="right" vertical="center"/>
    </xf>
    <xf numFmtId="0" fontId="25" fillId="0" borderId="0" xfId="0" applyFont="1" applyBorder="1" applyAlignment="1">
      <alignment horizontal="right" vertical="center"/>
    </xf>
    <xf numFmtId="14" fontId="25" fillId="0" borderId="0" xfId="0" applyNumberFormat="1" applyFont="1" applyAlignment="1">
      <alignment horizontal="right" vertical="center"/>
    </xf>
    <xf numFmtId="0" fontId="25" fillId="0" borderId="4" xfId="0" applyFont="1" applyBorder="1" applyAlignment="1">
      <alignment horizontal="right" vertical="center" wrapText="1"/>
    </xf>
    <xf numFmtId="1" fontId="25" fillId="0" borderId="4" xfId="1" applyNumberFormat="1" applyFont="1" applyBorder="1" applyAlignment="1">
      <alignment horizontal="right" vertical="center" wrapText="1"/>
    </xf>
    <xf numFmtId="0" fontId="25" fillId="0" borderId="6" xfId="0" applyFont="1" applyBorder="1" applyAlignment="1">
      <alignment horizontal="right" vertical="center" wrapText="1"/>
    </xf>
    <xf numFmtId="0" fontId="25" fillId="0" borderId="7" xfId="0" applyFont="1" applyBorder="1" applyAlignment="1">
      <alignment horizontal="right" vertical="center" wrapText="1"/>
    </xf>
    <xf numFmtId="0" fontId="66" fillId="0" borderId="7" xfId="0" applyFont="1" applyBorder="1" applyAlignment="1">
      <alignment horizontal="right" vertical="center"/>
    </xf>
    <xf numFmtId="14" fontId="29" fillId="4" borderId="22" xfId="0" applyNumberFormat="1" applyFont="1" applyFill="1" applyBorder="1" applyAlignment="1">
      <alignment horizontal="right" vertical="center"/>
    </xf>
    <xf numFmtId="166" fontId="66" fillId="14" borderId="5" xfId="1" applyNumberFormat="1" applyFont="1" applyFill="1" applyBorder="1" applyAlignment="1">
      <alignment horizontal="right" vertical="center" wrapText="1"/>
    </xf>
    <xf numFmtId="166" fontId="66" fillId="2" borderId="4" xfId="1" applyNumberFormat="1" applyFont="1" applyFill="1" applyBorder="1" applyAlignment="1">
      <alignment horizontal="right" vertical="center" wrapText="1"/>
    </xf>
    <xf numFmtId="166" fontId="66" fillId="14" borderId="4" xfId="1" applyNumberFormat="1" applyFont="1" applyFill="1" applyBorder="1" applyAlignment="1">
      <alignment horizontal="right" vertical="center" wrapText="1"/>
    </xf>
    <xf numFmtId="166" fontId="66" fillId="0" borderId="4" xfId="1" applyNumberFormat="1" applyFont="1" applyBorder="1" applyAlignment="1">
      <alignment horizontal="right" vertical="center" wrapText="1"/>
    </xf>
    <xf numFmtId="166" fontId="66" fillId="0" borderId="6" xfId="1" applyNumberFormat="1" applyFont="1" applyBorder="1" applyAlignment="1">
      <alignment horizontal="right" vertical="center" wrapText="1"/>
    </xf>
    <xf numFmtId="166" fontId="66" fillId="0" borderId="7" xfId="1" applyNumberFormat="1" applyFont="1" applyBorder="1" applyAlignment="1">
      <alignment horizontal="right" vertical="center" wrapText="1"/>
    </xf>
    <xf numFmtId="164" fontId="54" fillId="0" borderId="0" xfId="0" applyNumberFormat="1" applyFont="1" applyAlignment="1">
      <alignment horizontal="right"/>
    </xf>
    <xf numFmtId="14" fontId="59" fillId="4" borderId="22" xfId="0" applyNumberFormat="1" applyFont="1" applyFill="1" applyBorder="1" applyAlignment="1">
      <alignment horizontal="right" vertical="center" wrapText="1"/>
    </xf>
    <xf numFmtId="1" fontId="53" fillId="4" borderId="23" xfId="0" applyNumberFormat="1" applyFont="1" applyFill="1" applyBorder="1" applyAlignment="1">
      <alignment horizontal="right" vertical="center"/>
    </xf>
    <xf numFmtId="1" fontId="53" fillId="4" borderId="17" xfId="0" applyNumberFormat="1" applyFont="1" applyFill="1" applyBorder="1" applyAlignment="1">
      <alignment horizontal="right" vertical="center"/>
    </xf>
    <xf numFmtId="1" fontId="53" fillId="4" borderId="7" xfId="0" applyNumberFormat="1" applyFont="1" applyFill="1" applyBorder="1" applyAlignment="1">
      <alignment horizontal="right" vertical="center"/>
    </xf>
    <xf numFmtId="164" fontId="53" fillId="2" borderId="0" xfId="0" applyNumberFormat="1" applyFont="1" applyFill="1" applyBorder="1" applyAlignment="1">
      <alignment horizontal="right" vertical="center"/>
    </xf>
    <xf numFmtId="164" fontId="46" fillId="0" borderId="1" xfId="1" applyNumberFormat="1" applyFont="1" applyBorder="1" applyAlignment="1">
      <alignment horizontal="center" vertical="center" wrapText="1"/>
    </xf>
    <xf numFmtId="1" fontId="25" fillId="0" borderId="1" xfId="1" applyNumberFormat="1" applyFont="1" applyBorder="1" applyAlignment="1">
      <alignment horizontal="right" vertical="center" wrapText="1"/>
    </xf>
    <xf numFmtId="164" fontId="46" fillId="0" borderId="3" xfId="0" applyNumberFormat="1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71" fillId="0" borderId="0" xfId="0" applyFont="1" applyBorder="1"/>
    <xf numFmtId="0" fontId="72" fillId="0" borderId="0" xfId="0" applyFont="1" applyAlignment="1">
      <alignment horizontal="center" vertical="center" wrapText="1"/>
    </xf>
    <xf numFmtId="0" fontId="72" fillId="0" borderId="0" xfId="0" applyFont="1" applyAlignment="1">
      <alignment horizontal="center" vertical="center"/>
    </xf>
    <xf numFmtId="164" fontId="72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76" fillId="0" borderId="0" xfId="0" applyFont="1" applyBorder="1" applyProtection="1">
      <protection hidden="1"/>
    </xf>
    <xf numFmtId="164" fontId="71" fillId="0" borderId="0" xfId="0" applyNumberFormat="1" applyFont="1" applyAlignment="1">
      <alignment horizontal="right"/>
    </xf>
    <xf numFmtId="164" fontId="71" fillId="0" borderId="0" xfId="0" applyNumberFormat="1" applyFont="1" applyBorder="1"/>
    <xf numFmtId="167" fontId="77" fillId="0" borderId="7" xfId="1" applyNumberFormat="1" applyFont="1" applyBorder="1" applyAlignment="1">
      <alignment horizontal="center" vertical="center"/>
    </xf>
    <xf numFmtId="43" fontId="78" fillId="0" borderId="0" xfId="1" applyFont="1" applyBorder="1" applyAlignment="1">
      <alignment horizontal="right" vertical="center"/>
    </xf>
    <xf numFmtId="43" fontId="77" fillId="0" borderId="0" xfId="1" applyFont="1" applyBorder="1" applyAlignment="1">
      <alignment horizontal="center" vertical="center"/>
    </xf>
    <xf numFmtId="43" fontId="77" fillId="0" borderId="0" xfId="1" applyFont="1" applyBorder="1" applyAlignment="1">
      <alignment vertical="center"/>
    </xf>
    <xf numFmtId="0" fontId="71" fillId="0" borderId="0" xfId="0" applyFont="1"/>
    <xf numFmtId="164" fontId="71" fillId="0" borderId="0" xfId="0" applyNumberFormat="1" applyFont="1"/>
    <xf numFmtId="0" fontId="71" fillId="0" borderId="0" xfId="0" applyFont="1" applyAlignment="1"/>
    <xf numFmtId="164" fontId="73" fillId="0" borderId="0" xfId="0" applyNumberFormat="1" applyFont="1"/>
    <xf numFmtId="0" fontId="73" fillId="0" borderId="1" xfId="0" applyFont="1" applyBorder="1" applyAlignment="1">
      <alignment horizontal="center" vertical="center" wrapText="1"/>
    </xf>
    <xf numFmtId="164" fontId="71" fillId="0" borderId="1" xfId="1" applyNumberFormat="1" applyFont="1" applyBorder="1" applyAlignment="1">
      <alignment horizontal="center" vertical="center" wrapText="1"/>
    </xf>
    <xf numFmtId="1" fontId="71" fillId="0" borderId="1" xfId="1" applyNumberFormat="1" applyFont="1" applyBorder="1" applyAlignment="1">
      <alignment vertical="center" wrapText="1"/>
    </xf>
    <xf numFmtId="164" fontId="71" fillId="0" borderId="2" xfId="1" applyNumberFormat="1" applyFont="1" applyBorder="1" applyAlignment="1">
      <alignment horizontal="center" vertical="center" wrapText="1"/>
    </xf>
    <xf numFmtId="1" fontId="71" fillId="0" borderId="2" xfId="1" applyNumberFormat="1" applyFont="1" applyBorder="1" applyAlignment="1">
      <alignment horizontal="center" vertical="center" wrapText="1"/>
    </xf>
    <xf numFmtId="170" fontId="79" fillId="0" borderId="4" xfId="0" applyNumberFormat="1" applyFont="1" applyFill="1" applyBorder="1" applyAlignment="1" applyProtection="1">
      <alignment horizontal="center" vertical="center" wrapText="1"/>
      <protection locked="0" hidden="1"/>
    </xf>
    <xf numFmtId="164" fontId="71" fillId="0" borderId="4" xfId="0" applyNumberFormat="1" applyFont="1" applyBorder="1" applyAlignment="1">
      <alignment wrapText="1"/>
    </xf>
    <xf numFmtId="0" fontId="71" fillId="0" borderId="4" xfId="0" applyFont="1" applyBorder="1"/>
    <xf numFmtId="164" fontId="71" fillId="0" borderId="4" xfId="0" applyNumberFormat="1" applyFont="1" applyBorder="1"/>
    <xf numFmtId="170" fontId="73" fillId="0" borderId="4" xfId="0" applyNumberFormat="1" applyFont="1" applyFill="1" applyBorder="1" applyAlignment="1" applyProtection="1">
      <alignment horizontal="center" vertical="center"/>
      <protection locked="0" hidden="1"/>
    </xf>
    <xf numFmtId="164" fontId="71" fillId="0" borderId="4" xfId="1" applyNumberFormat="1" applyFont="1" applyBorder="1" applyAlignment="1">
      <alignment wrapText="1"/>
    </xf>
    <xf numFmtId="1" fontId="71" fillId="0" borderId="4" xfId="1" applyNumberFormat="1" applyFont="1" applyBorder="1" applyAlignment="1">
      <alignment horizontal="center"/>
    </xf>
    <xf numFmtId="164" fontId="71" fillId="0" borderId="4" xfId="1" applyNumberFormat="1" applyFont="1" applyBorder="1"/>
    <xf numFmtId="0" fontId="71" fillId="0" borderId="6" xfId="0" applyFont="1" applyBorder="1"/>
    <xf numFmtId="170" fontId="71" fillId="0" borderId="0" xfId="0" applyNumberFormat="1" applyFont="1"/>
    <xf numFmtId="164" fontId="71" fillId="0" borderId="8" xfId="0" applyNumberFormat="1" applyFont="1" applyFill="1" applyBorder="1" applyAlignment="1">
      <alignment wrapText="1"/>
    </xf>
    <xf numFmtId="0" fontId="71" fillId="0" borderId="7" xfId="0" applyFont="1" applyBorder="1"/>
    <xf numFmtId="164" fontId="71" fillId="0" borderId="8" xfId="0" applyNumberFormat="1" applyFont="1" applyFill="1" applyBorder="1"/>
    <xf numFmtId="164" fontId="80" fillId="0" borderId="8" xfId="0" applyNumberFormat="1" applyFont="1" applyFill="1" applyBorder="1"/>
    <xf numFmtId="0" fontId="71" fillId="0" borderId="7" xfId="0" applyFont="1" applyBorder="1" applyAlignment="1"/>
    <xf numFmtId="0" fontId="80" fillId="0" borderId="0" xfId="0" applyFont="1"/>
    <xf numFmtId="0" fontId="45" fillId="0" borderId="0" xfId="0" applyFont="1" applyAlignment="1">
      <alignment horizontal="center" vertical="center" wrapText="1"/>
    </xf>
    <xf numFmtId="164" fontId="81" fillId="0" borderId="0" xfId="0" applyNumberFormat="1" applyFont="1" applyFill="1" applyAlignment="1">
      <alignment horizontal="right" vertical="center"/>
    </xf>
    <xf numFmtId="0" fontId="46" fillId="0" borderId="0" xfId="0" applyFont="1" applyAlignment="1">
      <alignment wrapText="1"/>
    </xf>
    <xf numFmtId="14" fontId="46" fillId="0" borderId="0" xfId="0" applyNumberFormat="1" applyFont="1"/>
    <xf numFmtId="164" fontId="46" fillId="0" borderId="0" xfId="0" applyNumberFormat="1" applyFont="1" applyBorder="1" applyAlignment="1">
      <alignment horizontal="right"/>
    </xf>
    <xf numFmtId="0" fontId="46" fillId="0" borderId="0" xfId="0" applyFont="1" applyBorder="1"/>
    <xf numFmtId="164" fontId="46" fillId="0" borderId="0" xfId="0" applyNumberFormat="1" applyFont="1" applyAlignment="1">
      <alignment horizontal="right"/>
    </xf>
    <xf numFmtId="0" fontId="46" fillId="0" borderId="1" xfId="0" applyFont="1" applyBorder="1" applyAlignment="1">
      <alignment horizontal="center" vertical="center" wrapText="1"/>
    </xf>
    <xf numFmtId="14" fontId="46" fillId="0" borderId="1" xfId="0" applyNumberFormat="1" applyFont="1" applyBorder="1" applyAlignment="1">
      <alignment horizontal="center" vertical="center" wrapText="1"/>
    </xf>
    <xf numFmtId="164" fontId="46" fillId="0" borderId="1" xfId="0" applyNumberFormat="1" applyFont="1" applyBorder="1" applyAlignment="1">
      <alignment horizontal="right" vertical="center" wrapText="1"/>
    </xf>
    <xf numFmtId="0" fontId="47" fillId="7" borderId="7" xfId="0" applyFont="1" applyFill="1" applyBorder="1" applyAlignment="1">
      <alignment horizontal="center" vertical="center" wrapText="1"/>
    </xf>
    <xf numFmtId="0" fontId="45" fillId="0" borderId="12" xfId="0" applyFont="1" applyBorder="1" applyAlignment="1">
      <alignment horizontal="center" vertical="center" wrapText="1"/>
    </xf>
    <xf numFmtId="0" fontId="45" fillId="0" borderId="6" xfId="0" applyFont="1" applyBorder="1" applyAlignment="1">
      <alignment horizontal="center" vertical="center" wrapText="1"/>
    </xf>
    <xf numFmtId="14" fontId="45" fillId="0" borderId="13" xfId="1" applyNumberFormat="1" applyFont="1" applyFill="1" applyBorder="1" applyAlignment="1">
      <alignment horizontal="center" vertical="center" wrapText="1"/>
    </xf>
    <xf numFmtId="164" fontId="45" fillId="0" borderId="6" xfId="1" applyNumberFormat="1" applyFont="1" applyFill="1" applyBorder="1" applyAlignment="1">
      <alignment horizontal="right" vertical="center" wrapText="1"/>
    </xf>
    <xf numFmtId="164" fontId="46" fillId="0" borderId="4" xfId="0" applyNumberFormat="1" applyFont="1" applyBorder="1" applyAlignment="1">
      <alignment wrapText="1"/>
    </xf>
    <xf numFmtId="0" fontId="46" fillId="0" borderId="4" xfId="0" applyFont="1" applyBorder="1" applyAlignment="1">
      <alignment horizontal="center" vertical="center" wrapText="1"/>
    </xf>
    <xf numFmtId="14" fontId="25" fillId="0" borderId="4" xfId="1" applyNumberFormat="1" applyFont="1" applyFill="1" applyBorder="1" applyAlignment="1">
      <alignment horizontal="center" vertical="center" wrapText="1"/>
    </xf>
    <xf numFmtId="164" fontId="25" fillId="0" borderId="4" xfId="1" applyNumberFormat="1" applyFont="1" applyFill="1" applyBorder="1" applyAlignment="1">
      <alignment horizontal="right" vertical="center" wrapText="1"/>
    </xf>
    <xf numFmtId="164" fontId="46" fillId="0" borderId="4" xfId="1" applyNumberFormat="1" applyFont="1" applyBorder="1" applyAlignment="1">
      <alignment wrapText="1"/>
    </xf>
    <xf numFmtId="0" fontId="25" fillId="0" borderId="19" xfId="0" applyFont="1" applyBorder="1" applyAlignment="1">
      <alignment horizontal="center" vertical="center" wrapText="1"/>
    </xf>
    <xf numFmtId="0" fontId="45" fillId="0" borderId="4" xfId="0" applyFont="1" applyBorder="1" applyAlignment="1">
      <alignment horizontal="center" vertical="center" wrapText="1"/>
    </xf>
    <xf numFmtId="0" fontId="45" fillId="0" borderId="19" xfId="0" applyFont="1" applyBorder="1" applyAlignment="1">
      <alignment horizontal="center" vertical="center" wrapText="1"/>
    </xf>
    <xf numFmtId="0" fontId="46" fillId="0" borderId="4" xfId="0" applyFont="1" applyBorder="1" applyAlignment="1">
      <alignment wrapText="1"/>
    </xf>
    <xf numFmtId="14" fontId="46" fillId="0" borderId="4" xfId="1" applyNumberFormat="1" applyFont="1" applyFill="1" applyBorder="1" applyAlignment="1">
      <alignment wrapText="1"/>
    </xf>
    <xf numFmtId="164" fontId="46" fillId="0" borderId="4" xfId="1" applyNumberFormat="1" applyFont="1" applyFill="1" applyBorder="1" applyAlignment="1">
      <alignment horizontal="right" wrapText="1"/>
    </xf>
    <xf numFmtId="0" fontId="45" fillId="0" borderId="12" xfId="0" applyFont="1" applyFill="1" applyBorder="1" applyAlignment="1">
      <alignment horizontal="center" vertical="center" wrapText="1"/>
    </xf>
    <xf numFmtId="0" fontId="82" fillId="0" borderId="4" xfId="0" applyNumberFormat="1" applyFont="1" applyFill="1" applyBorder="1" applyAlignment="1" applyProtection="1">
      <alignment horizontal="center" vertical="center" wrapText="1"/>
      <protection locked="0" hidden="1"/>
    </xf>
    <xf numFmtId="14" fontId="45" fillId="0" borderId="4" xfId="1" applyNumberFormat="1" applyFont="1" applyFill="1" applyBorder="1" applyAlignment="1">
      <alignment horizontal="center" vertical="center" wrapText="1"/>
    </xf>
    <xf numFmtId="164" fontId="45" fillId="0" borderId="4" xfId="1" applyNumberFormat="1" applyFont="1" applyFill="1" applyBorder="1" applyAlignment="1">
      <alignment horizontal="right" vertical="center" wrapText="1"/>
    </xf>
    <xf numFmtId="0" fontId="45" fillId="5" borderId="12" xfId="0" applyFont="1" applyFill="1" applyBorder="1" applyAlignment="1">
      <alignment horizontal="center" vertical="center" wrapText="1"/>
    </xf>
    <xf numFmtId="0" fontId="45" fillId="5" borderId="6" xfId="0" applyFont="1" applyFill="1" applyBorder="1" applyAlignment="1">
      <alignment horizontal="center" vertical="center" wrapText="1"/>
    </xf>
    <xf numFmtId="14" fontId="83" fillId="5" borderId="13" xfId="1" applyNumberFormat="1" applyFont="1" applyFill="1" applyBorder="1" applyAlignment="1">
      <alignment horizontal="center" vertical="center" wrapText="1"/>
    </xf>
    <xf numFmtId="164" fontId="83" fillId="5" borderId="6" xfId="1" applyNumberFormat="1" applyFont="1" applyFill="1" applyBorder="1" applyAlignment="1">
      <alignment horizontal="right" vertical="center" wrapText="1"/>
    </xf>
    <xf numFmtId="0" fontId="45" fillId="5" borderId="4" xfId="0" applyFont="1" applyFill="1" applyBorder="1" applyAlignment="1">
      <alignment horizontal="center" vertical="center" wrapText="1"/>
    </xf>
    <xf numFmtId="0" fontId="46" fillId="5" borderId="4" xfId="0" applyFont="1" applyFill="1" applyBorder="1" applyAlignment="1">
      <alignment horizontal="center" vertical="center" wrapText="1"/>
    </xf>
    <xf numFmtId="0" fontId="25" fillId="5" borderId="4" xfId="0" applyFont="1" applyFill="1" applyBorder="1" applyAlignment="1">
      <alignment horizontal="center" vertical="center" wrapText="1"/>
    </xf>
    <xf numFmtId="14" fontId="25" fillId="5" borderId="4" xfId="1" applyNumberFormat="1" applyFont="1" applyFill="1" applyBorder="1" applyAlignment="1">
      <alignment horizontal="center" vertical="center" wrapText="1"/>
    </xf>
    <xf numFmtId="164" fontId="25" fillId="5" borderId="4" xfId="1" applyNumberFormat="1" applyFont="1" applyFill="1" applyBorder="1" applyAlignment="1">
      <alignment horizontal="right" vertical="center" wrapText="1"/>
    </xf>
    <xf numFmtId="0" fontId="46" fillId="5" borderId="4" xfId="0" applyFont="1" applyFill="1" applyBorder="1" applyAlignment="1">
      <alignment wrapText="1"/>
    </xf>
    <xf numFmtId="14" fontId="46" fillId="5" borderId="4" xfId="1" applyNumberFormat="1" applyFont="1" applyFill="1" applyBorder="1" applyAlignment="1">
      <alignment wrapText="1"/>
    </xf>
    <xf numFmtId="164" fontId="46" fillId="5" borderId="4" xfId="1" applyNumberFormat="1" applyFont="1" applyFill="1" applyBorder="1" applyAlignment="1">
      <alignment horizontal="right" wrapText="1"/>
    </xf>
    <xf numFmtId="14" fontId="45" fillId="5" borderId="4" xfId="0" applyNumberFormat="1" applyFont="1" applyFill="1" applyBorder="1" applyAlignment="1">
      <alignment horizontal="center" vertical="center" wrapText="1"/>
    </xf>
    <xf numFmtId="164" fontId="45" fillId="5" borderId="4" xfId="0" applyNumberFormat="1" applyFont="1" applyFill="1" applyBorder="1" applyAlignment="1">
      <alignment horizontal="right" vertical="center" wrapText="1"/>
    </xf>
    <xf numFmtId="14" fontId="45" fillId="5" borderId="13" xfId="0" applyNumberFormat="1" applyFont="1" applyFill="1" applyBorder="1" applyAlignment="1">
      <alignment horizontal="center" vertical="center" wrapText="1"/>
    </xf>
    <xf numFmtId="164" fontId="45" fillId="5" borderId="6" xfId="0" applyNumberFormat="1" applyFont="1" applyFill="1" applyBorder="1" applyAlignment="1">
      <alignment horizontal="right" vertical="center" wrapText="1"/>
    </xf>
    <xf numFmtId="0" fontId="25" fillId="5" borderId="19" xfId="0" applyFont="1" applyFill="1" applyBorder="1" applyAlignment="1">
      <alignment horizontal="center" vertical="center" wrapText="1"/>
    </xf>
    <xf numFmtId="14" fontId="25" fillId="5" borderId="4" xfId="0" applyNumberFormat="1" applyFont="1" applyFill="1" applyBorder="1" applyAlignment="1">
      <alignment horizontal="center" vertical="center" wrapText="1"/>
    </xf>
    <xf numFmtId="164" fontId="25" fillId="5" borderId="10" xfId="0" applyNumberFormat="1" applyFont="1" applyFill="1" applyBorder="1" applyAlignment="1">
      <alignment horizontal="right" vertical="center" wrapText="1"/>
    </xf>
    <xf numFmtId="164" fontId="25" fillId="5" borderId="4" xfId="0" applyNumberFormat="1" applyFont="1" applyFill="1" applyBorder="1" applyAlignment="1">
      <alignment horizontal="right" vertical="center" wrapText="1"/>
    </xf>
    <xf numFmtId="14" fontId="46" fillId="5" borderId="4" xfId="0" applyNumberFormat="1" applyFont="1" applyFill="1" applyBorder="1" applyAlignment="1">
      <alignment wrapText="1"/>
    </xf>
    <xf numFmtId="164" fontId="46" fillId="5" borderId="4" xfId="0" applyNumberFormat="1" applyFont="1" applyFill="1" applyBorder="1" applyAlignment="1">
      <alignment horizontal="right" wrapText="1"/>
    </xf>
    <xf numFmtId="0" fontId="46" fillId="0" borderId="12" xfId="0" applyFont="1" applyBorder="1" applyAlignment="1">
      <alignment horizontal="center" vertical="center" wrapText="1"/>
    </xf>
    <xf numFmtId="14" fontId="25" fillId="0" borderId="13" xfId="1" applyNumberFormat="1" applyFont="1" applyFill="1" applyBorder="1" applyAlignment="1">
      <alignment horizontal="center" vertical="center" wrapText="1"/>
    </xf>
    <xf numFmtId="164" fontId="25" fillId="0" borderId="6" xfId="1" applyNumberFormat="1" applyFont="1" applyFill="1" applyBorder="1" applyAlignment="1">
      <alignment horizontal="right" vertical="center" wrapText="1"/>
    </xf>
    <xf numFmtId="14" fontId="45" fillId="5" borderId="13" xfId="1" applyNumberFormat="1" applyFont="1" applyFill="1" applyBorder="1" applyAlignment="1">
      <alignment horizontal="center" vertical="center" wrapText="1"/>
    </xf>
    <xf numFmtId="164" fontId="45" fillId="5" borderId="6" xfId="1" applyNumberFormat="1" applyFont="1" applyFill="1" applyBorder="1" applyAlignment="1">
      <alignment horizontal="right" vertical="center" wrapText="1"/>
    </xf>
    <xf numFmtId="0" fontId="45" fillId="5" borderId="19" xfId="0" applyFont="1" applyFill="1" applyBorder="1" applyAlignment="1">
      <alignment horizontal="center" vertical="center" wrapText="1"/>
    </xf>
    <xf numFmtId="14" fontId="45" fillId="5" borderId="10" xfId="1" applyNumberFormat="1" applyFont="1" applyFill="1" applyBorder="1" applyAlignment="1">
      <alignment horizontal="center" vertical="center" wrapText="1"/>
    </xf>
    <xf numFmtId="164" fontId="45" fillId="5" borderId="4" xfId="1" applyNumberFormat="1" applyFont="1" applyFill="1" applyBorder="1" applyAlignment="1">
      <alignment horizontal="right" vertical="center" wrapText="1"/>
    </xf>
    <xf numFmtId="14" fontId="48" fillId="5" borderId="13" xfId="1" applyNumberFormat="1" applyFont="1" applyFill="1" applyBorder="1" applyAlignment="1">
      <alignment horizontal="center" vertical="center" wrapText="1"/>
    </xf>
    <xf numFmtId="164" fontId="81" fillId="5" borderId="6" xfId="1" applyNumberFormat="1" applyFont="1" applyFill="1" applyBorder="1" applyAlignment="1">
      <alignment horizontal="right" vertical="center" wrapText="1"/>
    </xf>
    <xf numFmtId="14" fontId="45" fillId="4" borderId="10" xfId="1" applyNumberFormat="1" applyFont="1" applyFill="1" applyBorder="1" applyAlignment="1">
      <alignment horizontal="center" vertical="center" wrapText="1"/>
    </xf>
    <xf numFmtId="14" fontId="25" fillId="4" borderId="4" xfId="1" applyNumberFormat="1" applyFont="1" applyFill="1" applyBorder="1" applyAlignment="1">
      <alignment horizontal="center" vertical="center" wrapText="1"/>
    </xf>
    <xf numFmtId="14" fontId="45" fillId="0" borderId="10" xfId="1" applyNumberFormat="1" applyFont="1" applyFill="1" applyBorder="1" applyAlignment="1">
      <alignment horizontal="center" vertical="center" wrapText="1"/>
    </xf>
    <xf numFmtId="0" fontId="47" fillId="0" borderId="6" xfId="0" applyFont="1" applyBorder="1" applyAlignment="1">
      <alignment horizontal="center" vertical="center" wrapText="1"/>
    </xf>
    <xf numFmtId="14" fontId="45" fillId="6" borderId="13" xfId="1" applyNumberFormat="1" applyFont="1" applyFill="1" applyBorder="1" applyAlignment="1">
      <alignment horizontal="center" vertical="center" wrapText="1"/>
    </xf>
    <xf numFmtId="14" fontId="25" fillId="6" borderId="4" xfId="1" applyNumberFormat="1" applyFont="1" applyFill="1" applyBorder="1" applyAlignment="1">
      <alignment horizontal="center" vertical="center" wrapText="1"/>
    </xf>
    <xf numFmtId="0" fontId="81" fillId="5" borderId="11" xfId="2" applyFont="1" applyFill="1" applyAlignment="1">
      <alignment horizontal="center" vertical="center" wrapText="1"/>
    </xf>
    <xf numFmtId="0" fontId="84" fillId="5" borderId="11" xfId="2" applyFont="1" applyFill="1" applyAlignment="1">
      <alignment horizontal="center" vertical="center" wrapText="1"/>
    </xf>
    <xf numFmtId="14" fontId="84" fillId="5" borderId="11" xfId="2" applyNumberFormat="1" applyFont="1" applyFill="1" applyAlignment="1">
      <alignment horizontal="center" vertical="center" wrapText="1"/>
    </xf>
    <xf numFmtId="164" fontId="84" fillId="5" borderId="11" xfId="2" applyNumberFormat="1" applyFont="1" applyFill="1" applyAlignment="1">
      <alignment horizontal="right" vertical="center" wrapText="1"/>
    </xf>
    <xf numFmtId="0" fontId="81" fillId="5" borderId="0" xfId="0" applyFont="1" applyFill="1" applyAlignment="1">
      <alignment horizontal="center" vertical="center" wrapText="1"/>
    </xf>
    <xf numFmtId="14" fontId="81" fillId="5" borderId="11" xfId="2" applyNumberFormat="1" applyFont="1" applyFill="1" applyAlignment="1">
      <alignment horizontal="center" vertical="center" wrapText="1"/>
    </xf>
    <xf numFmtId="164" fontId="81" fillId="5" borderId="11" xfId="2" applyNumberFormat="1" applyFont="1" applyFill="1" applyAlignment="1">
      <alignment horizontal="right" vertical="center" wrapText="1"/>
    </xf>
    <xf numFmtId="164" fontId="46" fillId="0" borderId="4" xfId="0" applyNumberFormat="1" applyFont="1" applyBorder="1" applyAlignment="1">
      <alignment horizontal="right" wrapText="1"/>
    </xf>
    <xf numFmtId="14" fontId="46" fillId="0" borderId="4" xfId="0" applyNumberFormat="1" applyFont="1" applyBorder="1" applyAlignment="1">
      <alignment wrapText="1"/>
    </xf>
    <xf numFmtId="0" fontId="25" fillId="0" borderId="4" xfId="0" applyFont="1" applyBorder="1" applyAlignment="1">
      <alignment wrapText="1"/>
    </xf>
    <xf numFmtId="14" fontId="25" fillId="0" borderId="4" xfId="0" applyNumberFormat="1" applyFont="1" applyBorder="1" applyAlignment="1">
      <alignment horizontal="center" vertical="center" wrapText="1"/>
    </xf>
    <xf numFmtId="164" fontId="25" fillId="0" borderId="4" xfId="0" applyNumberFormat="1" applyFont="1" applyBorder="1" applyAlignment="1">
      <alignment horizontal="right" vertical="center" wrapText="1"/>
    </xf>
    <xf numFmtId="165" fontId="25" fillId="0" borderId="4" xfId="1" applyNumberFormat="1" applyFont="1" applyBorder="1" applyAlignment="1">
      <alignment wrapText="1"/>
    </xf>
    <xf numFmtId="14" fontId="46" fillId="0" borderId="0" xfId="0" applyNumberFormat="1" applyFont="1" applyAlignment="1">
      <alignment wrapText="1"/>
    </xf>
    <xf numFmtId="164" fontId="46" fillId="0" borderId="0" xfId="0" applyNumberFormat="1" applyFont="1" applyAlignment="1">
      <alignment horizontal="right" wrapText="1"/>
    </xf>
    <xf numFmtId="164" fontId="46" fillId="0" borderId="8" xfId="0" applyNumberFormat="1" applyFont="1" applyFill="1" applyBorder="1" applyAlignment="1">
      <alignment wrapText="1"/>
    </xf>
    <xf numFmtId="0" fontId="85" fillId="0" borderId="6" xfId="0" applyNumberFormat="1" applyFont="1" applyFill="1" applyBorder="1" applyAlignment="1">
      <alignment vertical="center" wrapText="1"/>
    </xf>
    <xf numFmtId="170" fontId="68" fillId="0" borderId="6" xfId="0" applyNumberFormat="1" applyFont="1" applyFill="1" applyBorder="1" applyAlignment="1" applyProtection="1">
      <alignment horizontal="center" vertical="center" wrapText="1"/>
      <protection locked="0" hidden="1"/>
    </xf>
    <xf numFmtId="14" fontId="25" fillId="0" borderId="0" xfId="0" applyNumberFormat="1" applyFont="1" applyAlignment="1"/>
    <xf numFmtId="0" fontId="38" fillId="0" borderId="4" xfId="0" applyFont="1" applyBorder="1" applyAlignment="1">
      <alignment horizontal="center" vertical="center" wrapText="1"/>
    </xf>
    <xf numFmtId="0" fontId="85" fillId="0" borderId="8" xfId="0" applyNumberFormat="1" applyFont="1" applyFill="1" applyBorder="1" applyAlignment="1">
      <alignment vertical="center" wrapText="1"/>
    </xf>
    <xf numFmtId="165" fontId="62" fillId="0" borderId="12" xfId="1" applyNumberFormat="1" applyFont="1" applyFill="1" applyBorder="1" applyAlignment="1">
      <alignment vertical="center" wrapText="1"/>
    </xf>
    <xf numFmtId="165" fontId="70" fillId="0" borderId="10" xfId="1" applyNumberFormat="1" applyFont="1" applyFill="1" applyBorder="1" applyAlignment="1">
      <alignment horizontal="center" vertical="center" wrapText="1"/>
    </xf>
    <xf numFmtId="165" fontId="69" fillId="0" borderId="19" xfId="1" applyNumberFormat="1" applyFont="1" applyFill="1" applyBorder="1" applyAlignment="1">
      <alignment vertical="center" wrapText="1"/>
    </xf>
    <xf numFmtId="164" fontId="70" fillId="0" borderId="19" xfId="1" applyNumberFormat="1" applyFont="1" applyBorder="1" applyAlignment="1">
      <alignment wrapText="1"/>
    </xf>
    <xf numFmtId="1" fontId="70" fillId="0" borderId="4" xfId="1" applyNumberFormat="1" applyFont="1" applyBorder="1" applyAlignment="1">
      <alignment horizontal="center" wrapText="1"/>
    </xf>
    <xf numFmtId="164" fontId="70" fillId="0" borderId="4" xfId="1" applyNumberFormat="1" applyFont="1" applyBorder="1" applyAlignment="1">
      <alignment wrapText="1"/>
    </xf>
    <xf numFmtId="170" fontId="5" fillId="0" borderId="10" xfId="0" applyNumberFormat="1" applyFont="1" applyFill="1" applyBorder="1" applyAlignment="1" applyProtection="1">
      <alignment horizontal="center" vertical="center" wrapText="1"/>
      <protection locked="0" hidden="1"/>
    </xf>
    <xf numFmtId="164" fontId="6" fillId="0" borderId="13" xfId="1" applyNumberFormat="1" applyFont="1" applyFill="1" applyBorder="1" applyAlignment="1">
      <alignment horizontal="center" vertical="center" wrapText="1"/>
    </xf>
    <xf numFmtId="0" fontId="6" fillId="0" borderId="13" xfId="0" applyFont="1" applyFill="1" applyBorder="1" applyAlignment="1">
      <alignment horizontal="center" vertical="center" wrapText="1"/>
    </xf>
    <xf numFmtId="0" fontId="4" fillId="0" borderId="12" xfId="0" applyFont="1" applyFill="1" applyBorder="1" applyAlignment="1">
      <alignment vertical="center" wrapText="1"/>
    </xf>
    <xf numFmtId="164" fontId="0" fillId="0" borderId="19" xfId="0" applyNumberFormat="1" applyBorder="1" applyAlignment="1">
      <alignment wrapText="1"/>
    </xf>
    <xf numFmtId="0" fontId="0" fillId="5" borderId="12" xfId="0" applyFont="1" applyFill="1" applyBorder="1" applyAlignment="1">
      <alignment horizontal="center" vertical="center" wrapText="1"/>
    </xf>
    <xf numFmtId="0" fontId="86" fillId="10" borderId="30" xfId="0" applyFont="1" applyFill="1" applyBorder="1"/>
    <xf numFmtId="0" fontId="0" fillId="0" borderId="4" xfId="0" applyFont="1" applyBorder="1" applyAlignment="1">
      <alignment horizontal="center" wrapText="1"/>
    </xf>
    <xf numFmtId="14" fontId="1" fillId="0" borderId="4" xfId="1" applyNumberFormat="1" applyFont="1" applyFill="1" applyBorder="1" applyAlignment="1">
      <alignment horizontal="center" vertical="center" wrapText="1"/>
    </xf>
    <xf numFmtId="164" fontId="1" fillId="0" borderId="4" xfId="1" applyNumberFormat="1" applyFont="1" applyFill="1" applyBorder="1" applyAlignment="1">
      <alignment horizontal="center" vertical="center" wrapText="1"/>
    </xf>
    <xf numFmtId="0" fontId="0" fillId="0" borderId="19" xfId="0" applyFont="1" applyBorder="1" applyAlignment="1">
      <alignment horizontal="center" vertical="center" wrapText="1"/>
    </xf>
    <xf numFmtId="14" fontId="1" fillId="5" borderId="4" xfId="1" applyNumberFormat="1" applyFont="1" applyFill="1" applyBorder="1" applyAlignment="1">
      <alignment horizontal="center" vertical="center" wrapText="1"/>
    </xf>
    <xf numFmtId="164" fontId="1" fillId="5" borderId="4" xfId="1" applyNumberFormat="1" applyFont="1" applyFill="1" applyBorder="1" applyAlignment="1">
      <alignment horizontal="center" vertical="center" wrapText="1"/>
    </xf>
    <xf numFmtId="0" fontId="0" fillId="5" borderId="19" xfId="0" applyFont="1" applyFill="1" applyBorder="1" applyAlignment="1">
      <alignment horizontal="center" vertical="center" wrapText="1"/>
    </xf>
    <xf numFmtId="0" fontId="0" fillId="0" borderId="6" xfId="0" applyFont="1" applyBorder="1" applyAlignment="1">
      <alignment horizontal="center" wrapText="1"/>
    </xf>
    <xf numFmtId="0" fontId="0" fillId="0" borderId="6" xfId="0" applyFont="1" applyBorder="1" applyAlignment="1">
      <alignment horizontal="center" vertical="center" wrapText="1"/>
    </xf>
    <xf numFmtId="14" fontId="0" fillId="5" borderId="4" xfId="0" applyNumberFormat="1" applyFont="1" applyFill="1" applyBorder="1" applyAlignment="1">
      <alignment horizontal="center" vertical="center" wrapText="1"/>
    </xf>
    <xf numFmtId="164" fontId="0" fillId="5" borderId="4" xfId="0" applyNumberFormat="1" applyFont="1" applyFill="1" applyBorder="1" applyAlignment="1">
      <alignment horizontal="center" vertical="center" wrapText="1"/>
    </xf>
    <xf numFmtId="14" fontId="1" fillId="0" borderId="13" xfId="1" applyNumberFormat="1" applyFont="1" applyFill="1" applyBorder="1" applyAlignment="1">
      <alignment horizontal="center" vertical="center" wrapText="1"/>
    </xf>
    <xf numFmtId="14" fontId="57" fillId="5" borderId="4" xfId="1" applyNumberFormat="1" applyFont="1" applyFill="1" applyBorder="1" applyAlignment="1">
      <alignment horizontal="center" vertical="center" wrapText="1"/>
    </xf>
    <xf numFmtId="170" fontId="24" fillId="0" borderId="4" xfId="0" applyNumberFormat="1" applyFont="1" applyFill="1" applyBorder="1" applyAlignment="1" applyProtection="1">
      <alignment horizontal="center" vertical="center" wrapText="1"/>
      <protection locked="0" hidden="1"/>
    </xf>
    <xf numFmtId="0" fontId="6" fillId="0" borderId="6" xfId="0" applyFont="1" applyFill="1" applyBorder="1" applyAlignment="1">
      <alignment vertical="center" wrapText="1"/>
    </xf>
    <xf numFmtId="164" fontId="0" fillId="0" borderId="4" xfId="0" applyNumberFormat="1" applyFont="1" applyBorder="1" applyAlignment="1">
      <alignment wrapText="1"/>
    </xf>
    <xf numFmtId="170" fontId="0" fillId="0" borderId="4" xfId="0" applyNumberFormat="1" applyFont="1" applyFill="1" applyBorder="1" applyAlignment="1" applyProtection="1">
      <alignment horizontal="center" vertical="center" wrapText="1"/>
      <protection locked="0" hidden="1"/>
    </xf>
    <xf numFmtId="0" fontId="1" fillId="0" borderId="4" xfId="1" applyNumberFormat="1" applyFont="1" applyFill="1" applyBorder="1" applyAlignment="1">
      <alignment vertical="center" wrapText="1"/>
    </xf>
    <xf numFmtId="1" fontId="1" fillId="0" borderId="4" xfId="1" applyNumberFormat="1" applyFont="1" applyBorder="1" applyAlignment="1">
      <alignment horizontal="center" wrapText="1"/>
    </xf>
    <xf numFmtId="165" fontId="1" fillId="0" borderId="4" xfId="1" applyNumberFormat="1" applyFont="1" applyFill="1" applyBorder="1" applyAlignment="1">
      <alignment vertical="center" wrapText="1"/>
    </xf>
    <xf numFmtId="0" fontId="6" fillId="0" borderId="6" xfId="0" applyNumberFormat="1" applyFont="1" applyFill="1" applyBorder="1" applyAlignment="1">
      <alignment vertical="center" wrapText="1"/>
    </xf>
    <xf numFmtId="0" fontId="0" fillId="5" borderId="4" xfId="0" applyFont="1" applyFill="1" applyBorder="1" applyAlignment="1">
      <alignment wrapText="1"/>
    </xf>
    <xf numFmtId="164" fontId="1" fillId="5" borderId="10" xfId="1" applyNumberFormat="1" applyFont="1" applyFill="1" applyBorder="1" applyAlignment="1">
      <alignment horizontal="center" vertical="center" wrapText="1"/>
    </xf>
    <xf numFmtId="165" fontId="1" fillId="0" borderId="19" xfId="1" applyNumberFormat="1" applyFont="1" applyFill="1" applyBorder="1" applyAlignment="1">
      <alignment vertical="center" wrapText="1"/>
    </xf>
    <xf numFmtId="164" fontId="1" fillId="0" borderId="19" xfId="1" applyNumberFormat="1" applyFont="1" applyBorder="1" applyAlignment="1">
      <alignment wrapText="1"/>
    </xf>
    <xf numFmtId="14" fontId="87" fillId="5" borderId="13" xfId="1" applyNumberFormat="1" applyFont="1" applyFill="1" applyBorder="1" applyAlignment="1">
      <alignment horizontal="center" vertical="center" wrapText="1"/>
    </xf>
    <xf numFmtId="14" fontId="1" fillId="4" borderId="4" xfId="1" applyNumberFormat="1" applyFont="1" applyFill="1" applyBorder="1" applyAlignment="1">
      <alignment horizontal="center" vertical="center" wrapText="1"/>
    </xf>
    <xf numFmtId="14" fontId="0" fillId="0" borderId="4" xfId="0" applyNumberFormat="1" applyFont="1" applyBorder="1" applyAlignment="1">
      <alignment horizontal="center" vertical="center" wrapText="1"/>
    </xf>
    <xf numFmtId="164" fontId="1" fillId="0" borderId="10" xfId="1" applyNumberFormat="1" applyFont="1" applyFill="1" applyBorder="1" applyAlignment="1">
      <alignment horizontal="center" vertical="center" wrapText="1"/>
    </xf>
    <xf numFmtId="14" fontId="31" fillId="2" borderId="4" xfId="1" applyNumberFormat="1" applyFont="1" applyFill="1" applyBorder="1" applyAlignment="1">
      <alignment horizontal="center" vertical="center" wrapText="1"/>
    </xf>
    <xf numFmtId="14" fontId="2" fillId="5" borderId="4" xfId="0" applyNumberFormat="1" applyFont="1" applyFill="1" applyBorder="1" applyAlignment="1">
      <alignment horizontal="center" vertical="center" wrapText="1"/>
    </xf>
    <xf numFmtId="164" fontId="2" fillId="5" borderId="4" xfId="0" applyNumberFormat="1" applyFont="1" applyFill="1" applyBorder="1" applyAlignment="1">
      <alignment horizontal="center" vertical="center" wrapText="1"/>
    </xf>
    <xf numFmtId="164" fontId="0" fillId="0" borderId="8" xfId="0" applyNumberFormat="1" applyBorder="1" applyAlignment="1">
      <alignment wrapText="1"/>
    </xf>
    <xf numFmtId="0" fontId="1" fillId="0" borderId="4" xfId="0" applyFont="1" applyBorder="1" applyAlignment="1">
      <alignment horizontal="center" vertical="center" wrapText="1"/>
    </xf>
    <xf numFmtId="165" fontId="1" fillId="0" borderId="10" xfId="1" applyNumberFormat="1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 wrapText="1"/>
    </xf>
    <xf numFmtId="0" fontId="2" fillId="5" borderId="6" xfId="0" applyFont="1" applyFill="1" applyBorder="1" applyAlignment="1">
      <alignment horizontal="center" vertical="center" wrapText="1"/>
    </xf>
    <xf numFmtId="164" fontId="2" fillId="0" borderId="6" xfId="1" applyNumberFormat="1" applyFont="1" applyFill="1" applyBorder="1" applyAlignment="1">
      <alignment horizontal="center" vertical="center" wrapText="1"/>
    </xf>
    <xf numFmtId="14" fontId="2" fillId="0" borderId="13" xfId="1" applyNumberFormat="1" applyFont="1" applyFill="1" applyBorder="1" applyAlignment="1">
      <alignment horizontal="center" vertical="center" wrapText="1"/>
    </xf>
    <xf numFmtId="0" fontId="54" fillId="0" borderId="4" xfId="0" applyFont="1" applyBorder="1" applyAlignment="1">
      <alignment wrapText="1"/>
    </xf>
    <xf numFmtId="164" fontId="6" fillId="0" borderId="0" xfId="0" applyNumberFormat="1" applyFont="1" applyAlignment="1">
      <alignment horizontal="center" vertical="center" wrapText="1"/>
    </xf>
    <xf numFmtId="0" fontId="10" fillId="0" borderId="0" xfId="0" applyFont="1" applyBorder="1" applyAlignment="1" applyProtection="1">
      <alignment wrapText="1"/>
      <protection hidden="1"/>
    </xf>
    <xf numFmtId="164" fontId="0" fillId="0" borderId="0" xfId="0" applyNumberFormat="1" applyFont="1" applyAlignment="1">
      <alignment wrapText="1"/>
    </xf>
    <xf numFmtId="43" fontId="19" fillId="0" borderId="0" xfId="1" applyFont="1" applyBorder="1" applyAlignment="1">
      <alignment horizontal="right" vertical="center" wrapText="1"/>
    </xf>
    <xf numFmtId="164" fontId="16" fillId="0" borderId="0" xfId="0" applyNumberFormat="1" applyFont="1" applyFill="1" applyAlignment="1">
      <alignment horizontal="center" vertical="center" wrapText="1"/>
    </xf>
    <xf numFmtId="14" fontId="0" fillId="0" borderId="0" xfId="0" applyNumberFormat="1" applyFont="1" applyAlignment="1">
      <alignment wrapText="1"/>
    </xf>
    <xf numFmtId="14" fontId="0" fillId="0" borderId="1" xfId="0" applyNumberFormat="1" applyFont="1" applyBorder="1" applyAlignment="1">
      <alignment horizontal="center" vertical="center" wrapText="1"/>
    </xf>
    <xf numFmtId="164" fontId="0" fillId="0" borderId="1" xfId="0" applyNumberFormat="1" applyFont="1" applyBorder="1" applyAlignment="1">
      <alignment horizontal="center" vertical="center" wrapText="1"/>
    </xf>
    <xf numFmtId="0" fontId="0" fillId="2" borderId="0" xfId="0" applyFont="1" applyFill="1" applyBorder="1" applyAlignment="1">
      <alignment horizontal="center" vertical="center" wrapText="1"/>
    </xf>
    <xf numFmtId="0" fontId="0" fillId="0" borderId="0" xfId="0" applyFont="1" applyBorder="1" applyAlignment="1">
      <alignment horizontal="center" vertical="center" wrapText="1"/>
    </xf>
    <xf numFmtId="164" fontId="11" fillId="4" borderId="21" xfId="0" applyNumberFormat="1" applyFont="1" applyFill="1" applyBorder="1" applyAlignment="1">
      <alignment horizontal="center" vertical="center" wrapText="1"/>
    </xf>
    <xf numFmtId="1" fontId="6" fillId="4" borderId="23" xfId="0" applyNumberFormat="1" applyFont="1" applyFill="1" applyBorder="1" applyAlignment="1">
      <alignment horizontal="center" vertical="center" wrapText="1"/>
    </xf>
    <xf numFmtId="1" fontId="6" fillId="4" borderId="17" xfId="0" applyNumberFormat="1" applyFont="1" applyFill="1" applyBorder="1" applyAlignment="1">
      <alignment horizontal="center" vertical="center" wrapText="1"/>
    </xf>
    <xf numFmtId="164" fontId="6" fillId="0" borderId="28" xfId="0" applyNumberFormat="1" applyFont="1" applyBorder="1" applyAlignment="1">
      <alignment horizontal="center" vertical="center" wrapText="1"/>
    </xf>
    <xf numFmtId="1" fontId="6" fillId="4" borderId="25" xfId="0" applyNumberFormat="1" applyFont="1" applyFill="1" applyBorder="1" applyAlignment="1">
      <alignment horizontal="center" vertical="center" wrapText="1"/>
    </xf>
    <xf numFmtId="1" fontId="0" fillId="0" borderId="4" xfId="0" applyNumberFormat="1" applyBorder="1" applyAlignment="1">
      <alignment horizontal="center" wrapText="1"/>
    </xf>
    <xf numFmtId="14" fontId="0" fillId="0" borderId="0" xfId="0" applyNumberFormat="1" applyFont="1" applyBorder="1" applyAlignment="1">
      <alignment wrapText="1"/>
    </xf>
    <xf numFmtId="164" fontId="6" fillId="2" borderId="0" xfId="0" applyNumberFormat="1" applyFont="1" applyFill="1" applyBorder="1" applyAlignment="1">
      <alignment horizontal="center" vertical="center" wrapText="1"/>
    </xf>
    <xf numFmtId="164" fontId="6" fillId="0" borderId="16" xfId="0" applyNumberFormat="1" applyFont="1" applyBorder="1" applyAlignment="1">
      <alignment horizontal="center" vertical="center" wrapText="1"/>
    </xf>
    <xf numFmtId="170" fontId="2" fillId="0" borderId="10" xfId="0" applyNumberFormat="1" applyFont="1" applyFill="1" applyBorder="1" applyAlignment="1" applyProtection="1">
      <alignment horizontal="center" vertical="center"/>
      <protection locked="0" hidden="1"/>
    </xf>
    <xf numFmtId="164" fontId="45" fillId="5" borderId="13" xfId="0" applyNumberFormat="1" applyFont="1" applyFill="1" applyBorder="1" applyAlignment="1">
      <alignment horizontal="right" vertical="center" wrapText="1"/>
    </xf>
    <xf numFmtId="0" fontId="39" fillId="19" borderId="12" xfId="0" applyFont="1" applyFill="1" applyBorder="1" applyAlignment="1">
      <alignment horizontal="center" vertical="center" wrapText="1"/>
    </xf>
    <xf numFmtId="0" fontId="6" fillId="19" borderId="6" xfId="0" applyFont="1" applyFill="1" applyBorder="1" applyAlignment="1">
      <alignment horizontal="center" vertical="center" wrapText="1"/>
    </xf>
    <xf numFmtId="0" fontId="6" fillId="19" borderId="4" xfId="0" applyFont="1" applyFill="1" applyBorder="1" applyAlignment="1">
      <alignment horizontal="center" vertical="center" wrapText="1"/>
    </xf>
    <xf numFmtId="14" fontId="6" fillId="19" borderId="13" xfId="1" applyNumberFormat="1" applyFont="1" applyFill="1" applyBorder="1" applyAlignment="1">
      <alignment horizontal="center" vertical="center" wrapText="1"/>
    </xf>
    <xf numFmtId="164" fontId="6" fillId="19" borderId="6" xfId="1" applyNumberFormat="1" applyFont="1" applyFill="1" applyBorder="1" applyAlignment="1">
      <alignment horizontal="center" vertical="center" wrapText="1"/>
    </xf>
    <xf numFmtId="14" fontId="6" fillId="5" borderId="34" xfId="1" applyNumberFormat="1" applyFont="1" applyFill="1" applyBorder="1" applyAlignment="1">
      <alignment horizontal="center" vertical="center" wrapText="1"/>
    </xf>
    <xf numFmtId="0" fontId="6" fillId="5" borderId="6" xfId="0" applyFont="1" applyFill="1" applyBorder="1" applyAlignment="1">
      <alignment horizontal="center" vertical="center"/>
    </xf>
    <xf numFmtId="0" fontId="56" fillId="11" borderId="4" xfId="0" applyFont="1" applyFill="1" applyBorder="1" applyAlignment="1">
      <alignment horizontal="center" vertical="center"/>
    </xf>
    <xf numFmtId="0" fontId="56" fillId="11" borderId="12" xfId="0" applyFont="1" applyFill="1" applyBorder="1" applyAlignment="1">
      <alignment horizontal="center" vertical="center"/>
    </xf>
    <xf numFmtId="0" fontId="56" fillId="11" borderId="6" xfId="0" applyFont="1" applyFill="1" applyBorder="1" applyAlignment="1">
      <alignment horizontal="center" vertical="center"/>
    </xf>
    <xf numFmtId="0" fontId="0" fillId="2" borderId="0" xfId="0" applyFill="1"/>
    <xf numFmtId="14" fontId="0" fillId="5" borderId="13" xfId="0" applyNumberFormat="1" applyFont="1" applyFill="1" applyBorder="1" applyAlignment="1">
      <alignment horizontal="center" vertical="center" wrapText="1"/>
    </xf>
    <xf numFmtId="14" fontId="0" fillId="0" borderId="4" xfId="0" applyNumberFormat="1" applyFont="1" applyBorder="1" applyAlignment="1">
      <alignment wrapText="1"/>
    </xf>
    <xf numFmtId="164" fontId="0" fillId="5" borderId="10" xfId="0" applyNumberFormat="1" applyFont="1" applyFill="1" applyBorder="1" applyAlignment="1">
      <alignment horizontal="center" vertical="center" wrapText="1"/>
    </xf>
    <xf numFmtId="164" fontId="0" fillId="5" borderId="13" xfId="0" applyNumberFormat="1" applyFont="1" applyFill="1" applyBorder="1" applyAlignment="1">
      <alignment horizontal="center" vertical="center" wrapText="1"/>
    </xf>
    <xf numFmtId="164" fontId="1" fillId="0" borderId="13" xfId="1" applyNumberFormat="1" applyFont="1" applyFill="1" applyBorder="1" applyAlignment="1">
      <alignment horizontal="center" vertical="center" wrapText="1"/>
    </xf>
    <xf numFmtId="164" fontId="1" fillId="0" borderId="6" xfId="1" applyNumberFormat="1" applyFont="1" applyFill="1" applyBorder="1" applyAlignment="1">
      <alignment horizontal="center" vertical="center" wrapText="1"/>
    </xf>
    <xf numFmtId="164" fontId="57" fillId="5" borderId="4" xfId="1" applyNumberFormat="1" applyFont="1" applyFill="1" applyBorder="1" applyAlignment="1">
      <alignment horizontal="center" vertical="center" wrapText="1"/>
    </xf>
    <xf numFmtId="164" fontId="0" fillId="0" borderId="4" xfId="0" applyNumberFormat="1" applyFont="1" applyBorder="1" applyAlignment="1">
      <alignment horizontal="center" vertical="center" wrapText="1"/>
    </xf>
    <xf numFmtId="0" fontId="38" fillId="5" borderId="4" xfId="0" applyFont="1" applyFill="1" applyBorder="1" applyAlignment="1">
      <alignment horizontal="center" vertical="center" wrapText="1"/>
    </xf>
    <xf numFmtId="0" fontId="46" fillId="5" borderId="19" xfId="0" applyFont="1" applyFill="1" applyBorder="1" applyAlignment="1">
      <alignment horizontal="center" vertical="center" wrapText="1"/>
    </xf>
    <xf numFmtId="14" fontId="25" fillId="5" borderId="10" xfId="1" applyNumberFormat="1" applyFont="1" applyFill="1" applyBorder="1" applyAlignment="1">
      <alignment horizontal="center" vertical="center" wrapText="1"/>
    </xf>
    <xf numFmtId="14" fontId="46" fillId="0" borderId="4" xfId="1" applyNumberFormat="1" applyFont="1" applyFill="1" applyBorder="1" applyAlignment="1">
      <alignment horizontal="center" vertical="center" wrapText="1"/>
    </xf>
    <xf numFmtId="164" fontId="46" fillId="0" borderId="4" xfId="1" applyNumberFormat="1" applyFont="1" applyFill="1" applyBorder="1" applyAlignment="1">
      <alignment horizontal="right" vertical="center" wrapText="1"/>
    </xf>
    <xf numFmtId="0" fontId="39" fillId="0" borderId="6" xfId="0" applyFont="1" applyBorder="1" applyAlignment="1">
      <alignment horizontal="center" vertical="center" wrapText="1"/>
    </xf>
    <xf numFmtId="0" fontId="38" fillId="0" borderId="6" xfId="0" applyFont="1" applyBorder="1" applyAlignment="1">
      <alignment horizontal="center" vertical="center" wrapText="1"/>
    </xf>
    <xf numFmtId="0" fontId="0" fillId="0" borderId="12" xfId="0" applyFont="1" applyBorder="1" applyAlignment="1">
      <alignment horizontal="center" wrapText="1"/>
    </xf>
    <xf numFmtId="0" fontId="6" fillId="5" borderId="19" xfId="0" applyFont="1" applyFill="1" applyBorder="1" applyAlignment="1">
      <alignment horizontal="center" vertical="center" wrapText="1"/>
    </xf>
    <xf numFmtId="164" fontId="6" fillId="0" borderId="0" xfId="0" applyNumberFormat="1" applyFont="1" applyAlignment="1">
      <alignment horizontal="center" vertical="center"/>
    </xf>
    <xf numFmtId="164" fontId="0" fillId="0" borderId="0" xfId="0" applyNumberFormat="1" applyFont="1"/>
    <xf numFmtId="164" fontId="16" fillId="0" borderId="0" xfId="0" applyNumberFormat="1" applyFont="1" applyFill="1" applyAlignment="1">
      <alignment horizontal="center" vertical="center"/>
    </xf>
    <xf numFmtId="0" fontId="0" fillId="0" borderId="0" xfId="0" applyFont="1"/>
    <xf numFmtId="14" fontId="0" fillId="0" borderId="0" xfId="0" applyNumberFormat="1" applyFont="1"/>
    <xf numFmtId="164" fontId="0" fillId="0" borderId="0" xfId="0" applyNumberFormat="1" applyFont="1" applyBorder="1"/>
    <xf numFmtId="0" fontId="0" fillId="0" borderId="1" xfId="0" applyFont="1" applyBorder="1" applyAlignment="1">
      <alignment horizontal="center" vertical="center"/>
    </xf>
    <xf numFmtId="14" fontId="0" fillId="0" borderId="1" xfId="0" applyNumberFormat="1" applyFont="1" applyBorder="1" applyAlignment="1">
      <alignment horizontal="center" vertical="center"/>
    </xf>
    <xf numFmtId="164" fontId="0" fillId="0" borderId="1" xfId="0" applyNumberFormat="1" applyFont="1" applyBorder="1" applyAlignment="1">
      <alignment horizontal="center" vertical="center"/>
    </xf>
    <xf numFmtId="0" fontId="0" fillId="5" borderId="6" xfId="0" applyFont="1" applyFill="1" applyBorder="1" applyAlignment="1">
      <alignment horizontal="center" vertical="center" wrapText="1"/>
    </xf>
    <xf numFmtId="14" fontId="1" fillId="6" borderId="4" xfId="1" applyNumberFormat="1" applyFont="1" applyFill="1" applyBorder="1" applyAlignment="1">
      <alignment horizontal="center" vertical="center" wrapText="1"/>
    </xf>
    <xf numFmtId="0" fontId="0" fillId="0" borderId="0" xfId="0" applyFont="1" applyBorder="1"/>
    <xf numFmtId="0" fontId="0" fillId="2" borderId="0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1" fontId="6" fillId="4" borderId="23" xfId="0" applyNumberFormat="1" applyFont="1" applyFill="1" applyBorder="1" applyAlignment="1">
      <alignment horizontal="center" vertical="center"/>
    </xf>
    <xf numFmtId="1" fontId="6" fillId="4" borderId="17" xfId="0" applyNumberFormat="1" applyFont="1" applyFill="1" applyBorder="1" applyAlignment="1">
      <alignment horizontal="center" vertical="center"/>
    </xf>
    <xf numFmtId="0" fontId="0" fillId="2" borderId="0" xfId="0" applyFont="1" applyFill="1" applyBorder="1"/>
    <xf numFmtId="1" fontId="6" fillId="4" borderId="7" xfId="0" applyNumberFormat="1" applyFont="1" applyFill="1" applyBorder="1" applyAlignment="1">
      <alignment horizontal="center" vertical="center"/>
    </xf>
    <xf numFmtId="14" fontId="0" fillId="0" borderId="0" xfId="0" applyNumberFormat="1" applyFont="1" applyBorder="1"/>
    <xf numFmtId="164" fontId="6" fillId="2" borderId="0" xfId="0" applyNumberFormat="1" applyFont="1" applyFill="1" applyBorder="1" applyAlignment="1">
      <alignment horizontal="center" vertical="center"/>
    </xf>
    <xf numFmtId="1" fontId="46" fillId="0" borderId="4" xfId="1" applyNumberFormat="1" applyFont="1" applyBorder="1" applyAlignment="1">
      <alignment horizontal="center" wrapText="1"/>
    </xf>
    <xf numFmtId="0" fontId="46" fillId="0" borderId="0" xfId="0" applyFont="1" applyAlignment="1">
      <alignment horizontal="center"/>
    </xf>
    <xf numFmtId="14" fontId="29" fillId="0" borderId="0" xfId="0" applyNumberFormat="1" applyFont="1" applyAlignment="1">
      <alignment horizontal="center"/>
    </xf>
    <xf numFmtId="0" fontId="46" fillId="0" borderId="4" xfId="0" applyFont="1" applyBorder="1" applyAlignment="1">
      <alignment horizontal="center" wrapText="1"/>
    </xf>
    <xf numFmtId="0" fontId="46" fillId="0" borderId="6" xfId="0" applyFont="1" applyBorder="1" applyAlignment="1">
      <alignment horizontal="center" wrapText="1"/>
    </xf>
    <xf numFmtId="0" fontId="25" fillId="0" borderId="7" xfId="0" applyFont="1" applyBorder="1" applyAlignment="1">
      <alignment horizontal="center" wrapText="1"/>
    </xf>
    <xf numFmtId="0" fontId="51" fillId="0" borderId="7" xfId="0" applyFont="1" applyBorder="1" applyAlignment="1">
      <alignment horizontal="center"/>
    </xf>
    <xf numFmtId="0" fontId="45" fillId="0" borderId="0" xfId="0" applyFont="1" applyAlignment="1">
      <alignment horizontal="center"/>
    </xf>
    <xf numFmtId="43" fontId="48" fillId="0" borderId="0" xfId="1" applyFont="1" applyBorder="1" applyAlignment="1">
      <alignment horizontal="center"/>
    </xf>
    <xf numFmtId="1" fontId="46" fillId="0" borderId="1" xfId="1" applyNumberFormat="1" applyFont="1" applyBorder="1" applyAlignment="1">
      <alignment horizontal="center" wrapText="1"/>
    </xf>
    <xf numFmtId="0" fontId="89" fillId="0" borderId="0" xfId="0" applyNumberFormat="1" applyFont="1" applyAlignment="1">
      <alignment horizontal="center" vertical="center"/>
    </xf>
    <xf numFmtId="0" fontId="89" fillId="0" borderId="7" xfId="0" applyNumberFormat="1" applyFont="1" applyBorder="1" applyAlignment="1">
      <alignment horizontal="center" vertical="center"/>
    </xf>
    <xf numFmtId="0" fontId="58" fillId="0" borderId="1" xfId="1" applyNumberFormat="1" applyFont="1" applyBorder="1" applyAlignment="1">
      <alignment horizontal="center" vertical="center" wrapText="1"/>
    </xf>
    <xf numFmtId="0" fontId="58" fillId="0" borderId="4" xfId="1" applyNumberFormat="1" applyFont="1" applyBorder="1" applyAlignment="1">
      <alignment horizontal="center" vertical="center" wrapText="1"/>
    </xf>
    <xf numFmtId="0" fontId="90" fillId="4" borderId="22" xfId="0" applyNumberFormat="1" applyFont="1" applyFill="1" applyBorder="1" applyAlignment="1">
      <alignment horizontal="center" vertical="center" wrapText="1"/>
    </xf>
    <xf numFmtId="0" fontId="88" fillId="14" borderId="5" xfId="1" applyNumberFormat="1" applyFont="1" applyFill="1" applyBorder="1" applyAlignment="1">
      <alignment horizontal="center" vertical="center"/>
    </xf>
    <xf numFmtId="0" fontId="88" fillId="2" borderId="4" xfId="1" applyNumberFormat="1" applyFont="1" applyFill="1" applyBorder="1" applyAlignment="1">
      <alignment horizontal="center" vertical="center"/>
    </xf>
    <xf numFmtId="0" fontId="88" fillId="14" borderId="4" xfId="1" applyNumberFormat="1" applyFont="1" applyFill="1" applyBorder="1" applyAlignment="1">
      <alignment horizontal="center" vertical="center"/>
    </xf>
    <xf numFmtId="0" fontId="88" fillId="0" borderId="4" xfId="1" applyNumberFormat="1" applyFont="1" applyBorder="1" applyAlignment="1">
      <alignment horizontal="center" vertical="center"/>
    </xf>
    <xf numFmtId="0" fontId="88" fillId="0" borderId="6" xfId="1" applyNumberFormat="1" applyFont="1" applyBorder="1" applyAlignment="1">
      <alignment horizontal="center" vertical="center"/>
    </xf>
    <xf numFmtId="0" fontId="88" fillId="0" borderId="7" xfId="1" applyNumberFormat="1" applyFont="1" applyBorder="1" applyAlignment="1">
      <alignment horizontal="center" vertical="center"/>
    </xf>
    <xf numFmtId="0" fontId="89" fillId="0" borderId="6" xfId="0" applyFont="1" applyFill="1" applyBorder="1" applyAlignment="1">
      <alignment horizontal="center" vertical="center" wrapText="1"/>
    </xf>
    <xf numFmtId="165" fontId="58" fillId="0" borderId="4" xfId="1" applyNumberFormat="1" applyFont="1" applyFill="1" applyBorder="1" applyAlignment="1">
      <alignment horizontal="center" vertical="center" wrapText="1"/>
    </xf>
    <xf numFmtId="165" fontId="58" fillId="0" borderId="19" xfId="1" applyNumberFormat="1" applyFont="1" applyFill="1" applyBorder="1" applyAlignment="1">
      <alignment horizontal="center" vertical="center" wrapText="1"/>
    </xf>
    <xf numFmtId="0" fontId="58" fillId="0" borderId="4" xfId="1" applyNumberFormat="1" applyFont="1" applyFill="1" applyBorder="1" applyAlignment="1">
      <alignment horizontal="center" vertical="center" wrapText="1"/>
    </xf>
    <xf numFmtId="0" fontId="58" fillId="0" borderId="0" xfId="0" applyNumberFormat="1" applyFont="1" applyBorder="1" applyAlignment="1">
      <alignment horizontal="center" vertical="center"/>
    </xf>
    <xf numFmtId="14" fontId="58" fillId="0" borderId="0" xfId="0" applyNumberFormat="1" applyFont="1" applyAlignment="1">
      <alignment horizontal="center" vertical="center"/>
    </xf>
    <xf numFmtId="0" fontId="58" fillId="0" borderId="4" xfId="0" applyNumberFormat="1" applyFont="1" applyBorder="1" applyAlignment="1">
      <alignment horizontal="center" vertical="center" wrapText="1"/>
    </xf>
    <xf numFmtId="0" fontId="58" fillId="0" borderId="6" xfId="0" applyNumberFormat="1" applyFont="1" applyBorder="1" applyAlignment="1">
      <alignment horizontal="center" vertical="center" wrapText="1"/>
    </xf>
    <xf numFmtId="0" fontId="58" fillId="0" borderId="7" xfId="0" applyNumberFormat="1" applyFont="1" applyBorder="1" applyAlignment="1">
      <alignment horizontal="center" vertical="center" wrapText="1"/>
    </xf>
    <xf numFmtId="0" fontId="58" fillId="0" borderId="7" xfId="0" applyNumberFormat="1" applyFont="1" applyBorder="1" applyAlignment="1">
      <alignment horizontal="center" vertical="center"/>
    </xf>
    <xf numFmtId="0" fontId="58" fillId="0" borderId="0" xfId="0" applyNumberFormat="1" applyFont="1" applyAlignment="1">
      <alignment horizontal="center" vertical="center"/>
    </xf>
    <xf numFmtId="0" fontId="46" fillId="5" borderId="12" xfId="0" applyFont="1" applyFill="1" applyBorder="1" applyAlignment="1">
      <alignment wrapText="1"/>
    </xf>
    <xf numFmtId="0" fontId="46" fillId="5" borderId="6" xfId="0" applyFont="1" applyFill="1" applyBorder="1" applyAlignment="1">
      <alignment wrapText="1"/>
    </xf>
    <xf numFmtId="14" fontId="46" fillId="5" borderId="13" xfId="1" applyNumberFormat="1" applyFont="1" applyFill="1" applyBorder="1" applyAlignment="1">
      <alignment wrapText="1"/>
    </xf>
    <xf numFmtId="164" fontId="46" fillId="5" borderId="6" xfId="1" applyNumberFormat="1" applyFont="1" applyFill="1" applyBorder="1" applyAlignment="1">
      <alignment horizontal="right" wrapText="1"/>
    </xf>
    <xf numFmtId="0" fontId="72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25" fillId="2" borderId="0" xfId="0" applyFont="1" applyFill="1"/>
    <xf numFmtId="0" fontId="46" fillId="0" borderId="19" xfId="0" applyFont="1" applyBorder="1" applyAlignment="1">
      <alignment horizontal="center" vertical="center" wrapText="1"/>
    </xf>
    <xf numFmtId="164" fontId="46" fillId="5" borderId="4" xfId="1" applyNumberFormat="1" applyFont="1" applyFill="1" applyBorder="1" applyAlignment="1">
      <alignment horizontal="right" vertical="center" wrapText="1"/>
    </xf>
    <xf numFmtId="164" fontId="46" fillId="5" borderId="10" xfId="0" applyNumberFormat="1" applyFont="1" applyFill="1" applyBorder="1" applyAlignment="1">
      <alignment horizontal="right" vertical="center" wrapText="1"/>
    </xf>
    <xf numFmtId="164" fontId="46" fillId="5" borderId="4" xfId="0" applyNumberFormat="1" applyFont="1" applyFill="1" applyBorder="1" applyAlignment="1">
      <alignment horizontal="right" vertical="center" wrapText="1"/>
    </xf>
    <xf numFmtId="0" fontId="46" fillId="0" borderId="6" xfId="0" applyFont="1" applyBorder="1" applyAlignment="1">
      <alignment horizontal="center" vertical="center" wrapText="1"/>
    </xf>
    <xf numFmtId="164" fontId="46" fillId="0" borderId="6" xfId="1" applyNumberFormat="1" applyFont="1" applyFill="1" applyBorder="1" applyAlignment="1">
      <alignment horizontal="right" vertical="center" wrapText="1"/>
    </xf>
    <xf numFmtId="164" fontId="46" fillId="0" borderId="4" xfId="0" applyNumberFormat="1" applyFont="1" applyBorder="1" applyAlignment="1">
      <alignment horizontal="right" vertical="center" wrapText="1"/>
    </xf>
    <xf numFmtId="164" fontId="31" fillId="0" borderId="4" xfId="1" applyNumberFormat="1" applyFont="1" applyFill="1" applyBorder="1" applyAlignment="1">
      <alignment wrapText="1"/>
    </xf>
    <xf numFmtId="14" fontId="1" fillId="0" borderId="4" xfId="1" applyNumberFormat="1" applyFont="1" applyFill="1" applyBorder="1" applyAlignment="1">
      <alignment wrapText="1"/>
    </xf>
    <xf numFmtId="164" fontId="31" fillId="0" borderId="4" xfId="1" applyNumberFormat="1" applyFont="1" applyFill="1" applyBorder="1" applyAlignment="1">
      <alignment horizontal="center" wrapText="1"/>
    </xf>
    <xf numFmtId="14" fontId="1" fillId="5" borderId="4" xfId="1" applyNumberFormat="1" applyFont="1" applyFill="1" applyBorder="1" applyAlignment="1">
      <alignment wrapText="1"/>
    </xf>
    <xf numFmtId="164" fontId="31" fillId="5" borderId="4" xfId="1" applyNumberFormat="1" applyFont="1" applyFill="1" applyBorder="1" applyAlignment="1">
      <alignment wrapText="1"/>
    </xf>
    <xf numFmtId="164" fontId="31" fillId="5" borderId="4" xfId="1" applyNumberFormat="1" applyFont="1" applyFill="1" applyBorder="1" applyAlignment="1">
      <alignment horizontal="center" wrapText="1"/>
    </xf>
    <xf numFmtId="0" fontId="6" fillId="12" borderId="4" xfId="0" applyFont="1" applyFill="1" applyBorder="1" applyAlignment="1">
      <alignment horizontal="center" vertical="center" wrapText="1"/>
    </xf>
    <xf numFmtId="0" fontId="6" fillId="12" borderId="4" xfId="0" applyFont="1" applyFill="1" applyBorder="1" applyAlignment="1">
      <alignment horizontal="center" vertical="center"/>
    </xf>
    <xf numFmtId="14" fontId="6" fillId="12" borderId="4" xfId="1" applyNumberFormat="1" applyFont="1" applyFill="1" applyBorder="1" applyAlignment="1">
      <alignment horizontal="center" vertical="center"/>
    </xf>
    <xf numFmtId="164" fontId="6" fillId="12" borderId="4" xfId="1" applyNumberFormat="1" applyFont="1" applyFill="1" applyBorder="1" applyAlignment="1">
      <alignment horizontal="center" vertical="center"/>
    </xf>
    <xf numFmtId="0" fontId="4" fillId="12" borderId="4" xfId="0" applyFont="1" applyFill="1" applyBorder="1" applyAlignment="1">
      <alignment horizontal="center" vertical="center"/>
    </xf>
    <xf numFmtId="14" fontId="25" fillId="2" borderId="4" xfId="1" applyNumberFormat="1" applyFont="1" applyFill="1" applyBorder="1" applyAlignment="1">
      <alignment horizontal="center" vertical="center" wrapText="1"/>
    </xf>
    <xf numFmtId="2" fontId="0" fillId="0" borderId="4" xfId="0" applyNumberFormat="1" applyBorder="1"/>
    <xf numFmtId="0" fontId="0" fillId="0" borderId="5" xfId="0" applyBorder="1"/>
    <xf numFmtId="14" fontId="2" fillId="0" borderId="7" xfId="0" applyNumberFormat="1" applyFont="1" applyBorder="1" applyAlignment="1">
      <alignment wrapText="1"/>
    </xf>
    <xf numFmtId="0" fontId="2" fillId="0" borderId="4" xfId="0" applyFont="1" applyBorder="1"/>
    <xf numFmtId="14" fontId="1" fillId="5" borderId="13" xfId="1" applyNumberFormat="1" applyFont="1" applyFill="1" applyBorder="1" applyAlignment="1">
      <alignment horizontal="center" vertical="center" wrapText="1"/>
    </xf>
    <xf numFmtId="164" fontId="1" fillId="5" borderId="13" xfId="1" applyNumberFormat="1" applyFont="1" applyFill="1" applyBorder="1" applyAlignment="1">
      <alignment horizontal="center" vertical="center" wrapText="1"/>
    </xf>
    <xf numFmtId="0" fontId="0" fillId="0" borderId="12" xfId="0" applyFont="1" applyBorder="1" applyAlignment="1">
      <alignment wrapText="1"/>
    </xf>
    <xf numFmtId="0" fontId="0" fillId="0" borderId="6" xfId="0" applyFont="1" applyBorder="1" applyAlignment="1">
      <alignment wrapText="1"/>
    </xf>
    <xf numFmtId="14" fontId="1" fillId="0" borderId="13" xfId="1" applyNumberFormat="1" applyFont="1" applyFill="1" applyBorder="1" applyAlignment="1">
      <alignment wrapText="1"/>
    </xf>
    <xf numFmtId="164" fontId="31" fillId="0" borderId="6" xfId="1" applyNumberFormat="1" applyFont="1" applyFill="1" applyBorder="1" applyAlignment="1">
      <alignment wrapText="1"/>
    </xf>
    <xf numFmtId="0" fontId="47" fillId="5" borderId="4" xfId="0" applyFont="1" applyFill="1" applyBorder="1" applyAlignment="1">
      <alignment horizontal="center" vertical="center" wrapText="1"/>
    </xf>
    <xf numFmtId="170" fontId="5" fillId="9" borderId="4" xfId="0" applyNumberFormat="1" applyFont="1" applyFill="1" applyBorder="1" applyAlignment="1" applyProtection="1">
      <alignment horizontal="center" vertical="center" wrapText="1"/>
      <protection locked="0" hidden="1"/>
    </xf>
    <xf numFmtId="0" fontId="39" fillId="9" borderId="12" xfId="0" applyFont="1" applyFill="1" applyBorder="1" applyAlignment="1">
      <alignment horizontal="center" vertical="center" wrapText="1"/>
    </xf>
    <xf numFmtId="0" fontId="6" fillId="9" borderId="6" xfId="0" applyFont="1" applyFill="1" applyBorder="1" applyAlignment="1">
      <alignment horizontal="center" vertical="center" wrapText="1"/>
    </xf>
    <xf numFmtId="14" fontId="6" fillId="9" borderId="13" xfId="1" applyNumberFormat="1" applyFont="1" applyFill="1" applyBorder="1" applyAlignment="1">
      <alignment horizontal="center" vertical="center" wrapText="1"/>
    </xf>
    <xf numFmtId="164" fontId="6" fillId="9" borderId="6" xfId="1" applyNumberFormat="1" applyFont="1" applyFill="1" applyBorder="1" applyAlignment="1">
      <alignment horizontal="center" vertical="center" wrapText="1"/>
    </xf>
    <xf numFmtId="0" fontId="88" fillId="14" borderId="9" xfId="1" applyNumberFormat="1" applyFont="1" applyFill="1" applyBorder="1" applyAlignment="1">
      <alignment horizontal="center" vertical="center"/>
    </xf>
    <xf numFmtId="0" fontId="88" fillId="2" borderId="10" xfId="1" applyNumberFormat="1" applyFont="1" applyFill="1" applyBorder="1" applyAlignment="1">
      <alignment horizontal="center" vertical="center"/>
    </xf>
    <xf numFmtId="0" fontId="88" fillId="14" borderId="10" xfId="1" applyNumberFormat="1" applyFont="1" applyFill="1" applyBorder="1" applyAlignment="1">
      <alignment horizontal="center" vertical="center"/>
    </xf>
    <xf numFmtId="0" fontId="88" fillId="0" borderId="10" xfId="1" applyNumberFormat="1" applyFont="1" applyBorder="1" applyAlignment="1">
      <alignment horizontal="center" vertical="center"/>
    </xf>
    <xf numFmtId="0" fontId="88" fillId="0" borderId="13" xfId="1" applyNumberFormat="1" applyFont="1" applyBorder="1" applyAlignment="1">
      <alignment horizontal="center" vertical="center"/>
    </xf>
    <xf numFmtId="0" fontId="88" fillId="0" borderId="14" xfId="1" applyNumberFormat="1" applyFont="1" applyBorder="1" applyAlignment="1">
      <alignment horizontal="center" vertical="center"/>
    </xf>
    <xf numFmtId="0" fontId="88" fillId="2" borderId="0" xfId="1" applyNumberFormat="1" applyFont="1" applyFill="1" applyBorder="1" applyAlignment="1">
      <alignment horizontal="center" vertical="center"/>
    </xf>
    <xf numFmtId="0" fontId="46" fillId="2" borderId="0" xfId="0" applyFont="1" applyFill="1" applyBorder="1" applyAlignment="1"/>
    <xf numFmtId="0" fontId="46" fillId="2" borderId="0" xfId="0" applyFont="1" applyFill="1" applyBorder="1"/>
    <xf numFmtId="0" fontId="0" fillId="2" borderId="0" xfId="0" applyFill="1" applyBorder="1"/>
    <xf numFmtId="171" fontId="11" fillId="2" borderId="0" xfId="0" applyNumberFormat="1" applyFont="1" applyFill="1" applyBorder="1" applyAlignment="1">
      <alignment horizontal="center" vertical="center" wrapText="1"/>
    </xf>
    <xf numFmtId="166" fontId="6" fillId="2" borderId="0" xfId="1" applyNumberFormat="1" applyFont="1" applyFill="1" applyBorder="1" applyAlignment="1">
      <alignment horizontal="center" vertical="center" wrapText="1"/>
    </xf>
    <xf numFmtId="166" fontId="18" fillId="2" borderId="0" xfId="1" applyNumberFormat="1" applyFont="1" applyFill="1" applyBorder="1" applyAlignment="1">
      <alignment horizontal="center" vertical="center" wrapText="1"/>
    </xf>
    <xf numFmtId="14" fontId="11" fillId="4" borderId="40" xfId="0" applyNumberFormat="1" applyFont="1" applyFill="1" applyBorder="1" applyAlignment="1">
      <alignment horizontal="center" vertical="center" wrapText="1"/>
    </xf>
    <xf numFmtId="164" fontId="11" fillId="2" borderId="43" xfId="0" applyNumberFormat="1" applyFont="1" applyFill="1" applyBorder="1" applyAlignment="1">
      <alignment horizontal="center" vertical="center"/>
    </xf>
    <xf numFmtId="166" fontId="4" fillId="0" borderId="9" xfId="1" applyNumberFormat="1" applyFont="1" applyBorder="1" applyAlignment="1">
      <alignment vertical="center"/>
    </xf>
    <xf numFmtId="166" fontId="4" fillId="0" borderId="10" xfId="1" applyNumberFormat="1" applyFont="1" applyBorder="1" applyAlignment="1">
      <alignment vertical="center"/>
    </xf>
    <xf numFmtId="166" fontId="4" fillId="0" borderId="13" xfId="1" applyNumberFormat="1" applyFont="1" applyBorder="1" applyAlignment="1">
      <alignment vertical="center"/>
    </xf>
    <xf numFmtId="166" fontId="18" fillId="0" borderId="14" xfId="1" applyNumberFormat="1" applyFont="1" applyBorder="1" applyAlignment="1">
      <alignment vertical="center"/>
    </xf>
    <xf numFmtId="166" fontId="4" fillId="0" borderId="0" xfId="1" applyNumberFormat="1" applyFont="1" applyBorder="1" applyAlignment="1">
      <alignment vertical="center"/>
    </xf>
    <xf numFmtId="166" fontId="18" fillId="0" borderId="0" xfId="1" applyNumberFormat="1" applyFont="1" applyBorder="1" applyAlignment="1">
      <alignment vertical="center"/>
    </xf>
    <xf numFmtId="0" fontId="81" fillId="5" borderId="11" xfId="2" applyFont="1" applyFill="1" applyBorder="1" applyAlignment="1">
      <alignment horizontal="center" vertical="center" wrapText="1"/>
    </xf>
    <xf numFmtId="0" fontId="84" fillId="5" borderId="11" xfId="2" applyFont="1" applyFill="1" applyBorder="1" applyAlignment="1">
      <alignment horizontal="center" vertical="center" wrapText="1"/>
    </xf>
    <xf numFmtId="164" fontId="84" fillId="5" borderId="11" xfId="2" applyNumberFormat="1" applyFont="1" applyFill="1" applyBorder="1" applyAlignment="1">
      <alignment horizontal="right" vertical="center" wrapText="1"/>
    </xf>
    <xf numFmtId="164" fontId="81" fillId="5" borderId="11" xfId="2" applyNumberFormat="1" applyFont="1" applyFill="1" applyBorder="1" applyAlignment="1">
      <alignment horizontal="right" vertical="center" wrapText="1"/>
    </xf>
    <xf numFmtId="1" fontId="2" fillId="0" borderId="4" xfId="1" applyNumberFormat="1" applyFont="1" applyBorder="1" applyAlignment="1">
      <alignment horizontal="center" wrapText="1"/>
    </xf>
    <xf numFmtId="0" fontId="56" fillId="0" borderId="4" xfId="0" applyFont="1" applyBorder="1" applyAlignment="1">
      <alignment wrapText="1"/>
    </xf>
    <xf numFmtId="1" fontId="58" fillId="0" borderId="4" xfId="1" applyNumberFormat="1" applyFont="1" applyBorder="1" applyAlignment="1">
      <alignment horizontal="center" wrapText="1"/>
    </xf>
    <xf numFmtId="0" fontId="89" fillId="0" borderId="6" xfId="0" applyNumberFormat="1" applyFont="1" applyFill="1" applyBorder="1" applyAlignment="1">
      <alignment horizontal="center" vertical="center" wrapText="1"/>
    </xf>
    <xf numFmtId="0" fontId="4" fillId="0" borderId="0" xfId="0" applyNumberFormat="1" applyFont="1" applyAlignment="1">
      <alignment horizontal="right" vertical="center"/>
    </xf>
    <xf numFmtId="0" fontId="4" fillId="0" borderId="7" xfId="0" applyNumberFormat="1" applyFont="1" applyBorder="1" applyAlignment="1">
      <alignment horizontal="right" vertical="center"/>
    </xf>
    <xf numFmtId="0" fontId="2" fillId="0" borderId="0" xfId="0" applyNumberFormat="1" applyFont="1" applyBorder="1" applyAlignment="1">
      <alignment horizontal="right"/>
    </xf>
    <xf numFmtId="0" fontId="58" fillId="0" borderId="0" xfId="0" applyNumberFormat="1" applyFont="1" applyAlignment="1">
      <alignment horizontal="right" vertical="center"/>
    </xf>
    <xf numFmtId="0" fontId="2" fillId="0" borderId="1" xfId="1" applyNumberFormat="1" applyFont="1" applyBorder="1" applyAlignment="1">
      <alignment horizontal="right" vertical="center"/>
    </xf>
    <xf numFmtId="0" fontId="2" fillId="0" borderId="4" xfId="0" applyFont="1" applyBorder="1" applyAlignment="1">
      <alignment horizontal="right" wrapText="1"/>
    </xf>
    <xf numFmtId="1" fontId="2" fillId="0" borderId="4" xfId="1" applyNumberFormat="1" applyFont="1" applyBorder="1" applyAlignment="1">
      <alignment horizontal="right" wrapText="1"/>
    </xf>
    <xf numFmtId="1" fontId="58" fillId="0" borderId="4" xfId="1" applyNumberFormat="1" applyFont="1" applyBorder="1" applyAlignment="1">
      <alignment horizontal="right" wrapText="1"/>
    </xf>
    <xf numFmtId="0" fontId="2" fillId="0" borderId="4" xfId="0" applyFont="1" applyBorder="1" applyAlignment="1">
      <alignment horizontal="right"/>
    </xf>
    <xf numFmtId="0" fontId="2" fillId="0" borderId="4" xfId="0" applyNumberFormat="1" applyFont="1" applyBorder="1" applyAlignment="1">
      <alignment horizontal="right" wrapText="1"/>
    </xf>
    <xf numFmtId="0" fontId="2" fillId="0" borderId="6" xfId="0" applyNumberFormat="1" applyFont="1" applyBorder="1" applyAlignment="1">
      <alignment horizontal="right" wrapText="1"/>
    </xf>
    <xf numFmtId="0" fontId="2" fillId="0" borderId="4" xfId="1" applyNumberFormat="1" applyFont="1" applyBorder="1" applyAlignment="1">
      <alignment horizontal="right" vertical="center" wrapText="1"/>
    </xf>
    <xf numFmtId="0" fontId="25" fillId="0" borderId="7" xfId="0" applyNumberFormat="1" applyFont="1" applyBorder="1" applyAlignment="1">
      <alignment horizontal="right" wrapText="1"/>
    </xf>
    <xf numFmtId="0" fontId="2" fillId="0" borderId="7" xfId="0" applyNumberFormat="1" applyFont="1" applyBorder="1" applyAlignment="1">
      <alignment horizontal="right"/>
    </xf>
    <xf numFmtId="0" fontId="2" fillId="0" borderId="0" xfId="0" applyNumberFormat="1" applyFont="1" applyAlignment="1">
      <alignment horizontal="right"/>
    </xf>
    <xf numFmtId="0" fontId="11" fillId="4" borderId="22" xfId="0" applyNumberFormat="1" applyFont="1" applyFill="1" applyBorder="1" applyAlignment="1">
      <alignment horizontal="right" vertical="center" wrapText="1"/>
    </xf>
    <xf numFmtId="0" fontId="4" fillId="0" borderId="5" xfId="1" applyNumberFormat="1" applyFont="1" applyBorder="1" applyAlignment="1">
      <alignment horizontal="right" vertical="center"/>
    </xf>
    <xf numFmtId="165" fontId="4" fillId="0" borderId="4" xfId="1" applyNumberFormat="1" applyFont="1" applyBorder="1" applyAlignment="1">
      <alignment horizontal="right" vertical="center"/>
    </xf>
    <xf numFmtId="0" fontId="4" fillId="0" borderId="4" xfId="1" applyNumberFormat="1" applyFont="1" applyBorder="1" applyAlignment="1">
      <alignment horizontal="right" vertical="center"/>
    </xf>
    <xf numFmtId="165" fontId="4" fillId="0" borderId="6" xfId="1" applyNumberFormat="1" applyFont="1" applyBorder="1" applyAlignment="1">
      <alignment horizontal="right" vertical="center"/>
    </xf>
    <xf numFmtId="0" fontId="18" fillId="0" borderId="7" xfId="1" applyNumberFormat="1" applyFont="1" applyBorder="1" applyAlignment="1">
      <alignment horizontal="right" vertical="center"/>
    </xf>
    <xf numFmtId="0" fontId="4" fillId="0" borderId="0" xfId="0" applyFont="1" applyAlignment="1">
      <alignment horizontal="right" vertical="center"/>
    </xf>
    <xf numFmtId="43" fontId="19" fillId="0" borderId="0" xfId="1" applyFont="1" applyBorder="1" applyAlignment="1">
      <alignment horizontal="right" vertical="center"/>
    </xf>
    <xf numFmtId="0" fontId="2" fillId="0" borderId="0" xfId="0" applyFont="1" applyBorder="1" applyAlignment="1">
      <alignment horizontal="right"/>
    </xf>
    <xf numFmtId="1" fontId="2" fillId="0" borderId="1" xfId="1" applyNumberFormat="1" applyFont="1" applyBorder="1" applyAlignment="1">
      <alignment horizontal="right" vertical="center"/>
    </xf>
    <xf numFmtId="0" fontId="56" fillId="0" borderId="4" xfId="0" applyFont="1" applyBorder="1" applyAlignment="1">
      <alignment horizontal="right" wrapText="1"/>
    </xf>
    <xf numFmtId="0" fontId="2" fillId="0" borderId="6" xfId="0" applyFont="1" applyBorder="1" applyAlignment="1">
      <alignment horizontal="right" wrapText="1"/>
    </xf>
    <xf numFmtId="0" fontId="25" fillId="0" borderId="7" xfId="0" applyFont="1" applyBorder="1" applyAlignment="1">
      <alignment horizontal="right" wrapText="1"/>
    </xf>
    <xf numFmtId="0" fontId="2" fillId="0" borderId="7" xfId="0" applyFont="1" applyBorder="1" applyAlignment="1">
      <alignment horizontal="right"/>
    </xf>
    <xf numFmtId="0" fontId="2" fillId="0" borderId="0" xfId="0" applyFont="1" applyAlignment="1">
      <alignment horizontal="right"/>
    </xf>
    <xf numFmtId="166" fontId="4" fillId="0" borderId="5" xfId="1" applyNumberFormat="1" applyFont="1" applyBorder="1" applyAlignment="1">
      <alignment horizontal="right" vertical="center" wrapText="1"/>
    </xf>
    <xf numFmtId="166" fontId="4" fillId="0" borderId="4" xfId="1" applyNumberFormat="1" applyFont="1" applyBorder="1" applyAlignment="1">
      <alignment horizontal="right" vertical="center" wrapText="1"/>
    </xf>
    <xf numFmtId="166" fontId="4" fillId="0" borderId="6" xfId="1" applyNumberFormat="1" applyFont="1" applyBorder="1" applyAlignment="1">
      <alignment horizontal="right" vertical="center" wrapText="1"/>
    </xf>
    <xf numFmtId="0" fontId="89" fillId="0" borderId="6" xfId="0" applyFont="1" applyFill="1" applyBorder="1" applyAlignment="1">
      <alignment horizontal="right" vertical="center" wrapText="1"/>
    </xf>
    <xf numFmtId="165" fontId="58" fillId="0" borderId="4" xfId="1" applyNumberFormat="1" applyFont="1" applyFill="1" applyBorder="1" applyAlignment="1">
      <alignment horizontal="right" vertical="center" wrapText="1"/>
    </xf>
    <xf numFmtId="0" fontId="58" fillId="0" borderId="7" xfId="0" applyNumberFormat="1" applyFont="1" applyBorder="1" applyAlignment="1">
      <alignment horizontal="right" vertical="center" wrapText="1"/>
    </xf>
    <xf numFmtId="165" fontId="2" fillId="0" borderId="1" xfId="1" applyNumberFormat="1" applyFont="1" applyBorder="1" applyAlignment="1">
      <alignment horizontal="center" vertical="center" wrapText="1"/>
    </xf>
    <xf numFmtId="0" fontId="4" fillId="0" borderId="0" xfId="0" applyFont="1" applyAlignment="1">
      <alignment horizontal="right" vertical="center" wrapText="1"/>
    </xf>
    <xf numFmtId="0" fontId="2" fillId="0" borderId="0" xfId="0" applyFont="1" applyBorder="1" applyAlignment="1">
      <alignment horizontal="right" wrapText="1"/>
    </xf>
    <xf numFmtId="1" fontId="2" fillId="0" borderId="1" xfId="1" applyNumberFormat="1" applyFont="1" applyBorder="1" applyAlignment="1">
      <alignment horizontal="right" vertical="center" wrapText="1"/>
    </xf>
    <xf numFmtId="0" fontId="2" fillId="0" borderId="7" xfId="0" applyFont="1" applyBorder="1" applyAlignment="1">
      <alignment horizontal="right" wrapText="1"/>
    </xf>
    <xf numFmtId="0" fontId="2" fillId="0" borderId="0" xfId="0" applyFont="1" applyAlignment="1">
      <alignment horizontal="right" wrapText="1"/>
    </xf>
    <xf numFmtId="0" fontId="58" fillId="0" borderId="4" xfId="1" applyNumberFormat="1" applyFont="1" applyFill="1" applyBorder="1" applyAlignment="1">
      <alignment horizontal="right" vertical="center" wrapText="1"/>
    </xf>
    <xf numFmtId="0" fontId="81" fillId="5" borderId="0" xfId="0" applyFont="1" applyFill="1" applyBorder="1" applyAlignment="1">
      <alignment horizontal="center" vertical="center" wrapText="1"/>
    </xf>
    <xf numFmtId="14" fontId="2" fillId="0" borderId="0" xfId="0" applyNumberFormat="1" applyFont="1" applyBorder="1" applyAlignment="1">
      <alignment horizontal="center" vertical="center"/>
    </xf>
    <xf numFmtId="164" fontId="28" fillId="0" borderId="0" xfId="0" applyNumberFormat="1" applyFont="1" applyBorder="1" applyAlignment="1">
      <alignment horizontal="center" vertical="center"/>
    </xf>
    <xf numFmtId="0" fontId="4" fillId="7" borderId="0" xfId="0" applyFont="1" applyFill="1" applyBorder="1" applyAlignment="1">
      <alignment horizontal="center" vertical="center" wrapText="1"/>
    </xf>
    <xf numFmtId="164" fontId="1" fillId="5" borderId="6" xfId="1" applyNumberFormat="1" applyFont="1" applyFill="1" applyBorder="1" applyAlignment="1">
      <alignment horizontal="center" vertical="center" wrapText="1"/>
    </xf>
    <xf numFmtId="0" fontId="6" fillId="5" borderId="12" xfId="0" applyFont="1" applyFill="1" applyBorder="1" applyAlignment="1">
      <alignment horizontal="center" vertical="center" wrapText="1"/>
    </xf>
    <xf numFmtId="14" fontId="31" fillId="2" borderId="13" xfId="1" applyNumberFormat="1" applyFont="1" applyFill="1" applyBorder="1" applyAlignment="1">
      <alignment horizontal="center" vertical="center" wrapText="1"/>
    </xf>
    <xf numFmtId="170" fontId="34" fillId="0" borderId="6" xfId="0" applyNumberFormat="1" applyFont="1" applyFill="1" applyBorder="1" applyAlignment="1" applyProtection="1">
      <alignment horizontal="center" vertical="center"/>
      <protection locked="0" hidden="1"/>
    </xf>
    <xf numFmtId="0" fontId="2" fillId="0" borderId="6" xfId="1" applyNumberFormat="1" applyFont="1" applyFill="1" applyBorder="1" applyAlignment="1">
      <alignment vertical="center" wrapText="1"/>
    </xf>
    <xf numFmtId="0" fontId="4" fillId="0" borderId="4" xfId="0" applyNumberFormat="1" applyFont="1" applyFill="1" applyBorder="1" applyAlignment="1">
      <alignment vertical="center" wrapText="1"/>
    </xf>
    <xf numFmtId="0" fontId="58" fillId="0" borderId="6" xfId="1" applyNumberFormat="1" applyFont="1" applyFill="1" applyBorder="1" applyAlignment="1">
      <alignment vertical="center" wrapText="1"/>
    </xf>
    <xf numFmtId="1" fontId="2" fillId="0" borderId="6" xfId="1" applyNumberFormat="1" applyFont="1" applyFill="1" applyBorder="1" applyAlignment="1">
      <alignment vertical="center" wrapText="1"/>
    </xf>
    <xf numFmtId="164" fontId="46" fillId="5" borderId="6" xfId="0" applyNumberFormat="1" applyFont="1" applyFill="1" applyBorder="1" applyAlignment="1">
      <alignment horizontal="right" vertical="center" wrapText="1"/>
    </xf>
    <xf numFmtId="0" fontId="2" fillId="0" borderId="6" xfId="0" applyFont="1" applyBorder="1" applyAlignment="1">
      <alignment horizontal="right"/>
    </xf>
    <xf numFmtId="1" fontId="2" fillId="0" borderId="4" xfId="1" applyNumberFormat="1" applyFont="1" applyBorder="1" applyAlignment="1">
      <alignment horizontal="right"/>
    </xf>
    <xf numFmtId="0" fontId="2" fillId="2" borderId="0" xfId="0" applyFont="1" applyFill="1" applyBorder="1" applyAlignment="1">
      <alignment horizontal="right"/>
    </xf>
    <xf numFmtId="171" fontId="11" fillId="2" borderId="0" xfId="0" applyNumberFormat="1" applyFont="1" applyFill="1" applyBorder="1" applyAlignment="1">
      <alignment horizontal="right" vertical="center" wrapText="1"/>
    </xf>
    <xf numFmtId="166" fontId="4" fillId="2" borderId="0" xfId="1" applyNumberFormat="1" applyFont="1" applyFill="1" applyBorder="1" applyAlignment="1">
      <alignment horizontal="right" vertical="center" wrapText="1"/>
    </xf>
    <xf numFmtId="1" fontId="2" fillId="0" borderId="0" xfId="1" applyNumberFormat="1" applyFont="1" applyBorder="1" applyAlignment="1">
      <alignment horizontal="right" vertical="center"/>
    </xf>
    <xf numFmtId="164" fontId="0" fillId="5" borderId="6" xfId="0" applyNumberFormat="1" applyFont="1" applyFill="1" applyBorder="1" applyAlignment="1">
      <alignment horizontal="center" vertical="center" wrapText="1"/>
    </xf>
    <xf numFmtId="2" fontId="4" fillId="0" borderId="7" xfId="0" applyNumberFormat="1" applyFont="1" applyBorder="1" applyAlignment="1">
      <alignment horizontal="right" vertical="center" wrapText="1"/>
    </xf>
    <xf numFmtId="0" fontId="90" fillId="4" borderId="22" xfId="0" applyNumberFormat="1" applyFont="1" applyFill="1" applyBorder="1" applyAlignment="1">
      <alignment horizontal="right" vertical="center" wrapText="1"/>
    </xf>
    <xf numFmtId="0" fontId="2" fillId="0" borderId="4" xfId="0" applyFont="1" applyBorder="1" applyAlignment="1">
      <alignment horizontal="right" vertical="center" wrapText="1"/>
    </xf>
    <xf numFmtId="43" fontId="19" fillId="0" borderId="0" xfId="1" applyFont="1" applyBorder="1" applyAlignment="1">
      <alignment vertical="center" wrapText="1"/>
    </xf>
    <xf numFmtId="1" fontId="2" fillId="0" borderId="1" xfId="1" applyNumberFormat="1" applyFont="1" applyBorder="1" applyAlignment="1">
      <alignment vertical="center" wrapText="1"/>
    </xf>
    <xf numFmtId="1" fontId="2" fillId="0" borderId="4" xfId="1" applyNumberFormat="1" applyFont="1" applyBorder="1" applyAlignment="1">
      <alignment wrapText="1"/>
    </xf>
    <xf numFmtId="1" fontId="2" fillId="0" borderId="1" xfId="1" applyNumberFormat="1" applyFont="1" applyBorder="1" applyAlignment="1">
      <alignment horizontal="center" vertical="center" wrapText="1"/>
    </xf>
    <xf numFmtId="0" fontId="39" fillId="0" borderId="12" xfId="0" applyFont="1" applyBorder="1" applyAlignment="1">
      <alignment horizontal="center" vertical="center"/>
    </xf>
    <xf numFmtId="43" fontId="25" fillId="0" borderId="8" xfId="1" applyFont="1" applyFill="1" applyBorder="1"/>
    <xf numFmtId="165" fontId="25" fillId="0" borderId="7" xfId="1" applyNumberFormat="1" applyFont="1" applyBorder="1" applyAlignment="1">
      <alignment horizontal="right"/>
    </xf>
    <xf numFmtId="14" fontId="2" fillId="0" borderId="44" xfId="0" applyNumberFormat="1" applyFont="1" applyBorder="1" applyAlignment="1">
      <alignment wrapText="1"/>
    </xf>
    <xf numFmtId="0" fontId="0" fillId="0" borderId="45" xfId="0" applyBorder="1" applyAlignment="1">
      <alignment wrapText="1"/>
    </xf>
    <xf numFmtId="0" fontId="0" fillId="0" borderId="38" xfId="0" applyBorder="1" applyAlignment="1">
      <alignment wrapText="1"/>
    </xf>
    <xf numFmtId="1" fontId="0" fillId="0" borderId="38" xfId="0" applyNumberFormat="1" applyBorder="1" applyAlignment="1">
      <alignment wrapText="1"/>
    </xf>
    <xf numFmtId="0" fontId="0" fillId="0" borderId="48" xfId="0" applyBorder="1"/>
    <xf numFmtId="0" fontId="0" fillId="0" borderId="49" xfId="0" applyBorder="1"/>
    <xf numFmtId="0" fontId="0" fillId="0" borderId="39" xfId="0" applyBorder="1"/>
    <xf numFmtId="0" fontId="0" fillId="0" borderId="38" xfId="0" applyBorder="1"/>
    <xf numFmtId="14" fontId="2" fillId="0" borderId="50" xfId="0" applyNumberFormat="1" applyFont="1" applyBorder="1" applyAlignment="1">
      <alignment wrapText="1"/>
    </xf>
    <xf numFmtId="1" fontId="0" fillId="0" borderId="39" xfId="0" applyNumberFormat="1" applyBorder="1" applyAlignment="1">
      <alignment wrapText="1"/>
    </xf>
    <xf numFmtId="14" fontId="0" fillId="0" borderId="46" xfId="0" applyNumberFormat="1" applyBorder="1"/>
    <xf numFmtId="0" fontId="0" fillId="0" borderId="41" xfId="0" applyBorder="1"/>
    <xf numFmtId="1" fontId="0" fillId="0" borderId="45" xfId="0" applyNumberFormat="1" applyBorder="1" applyAlignment="1">
      <alignment wrapText="1"/>
    </xf>
    <xf numFmtId="1" fontId="0" fillId="0" borderId="42" xfId="0" applyNumberFormat="1" applyBorder="1" applyAlignment="1">
      <alignment wrapText="1"/>
    </xf>
    <xf numFmtId="164" fontId="0" fillId="0" borderId="48" xfId="0" applyNumberFormat="1" applyBorder="1" applyAlignment="1">
      <alignment wrapText="1"/>
    </xf>
    <xf numFmtId="1" fontId="0" fillId="0" borderId="49" xfId="0" applyNumberFormat="1" applyBorder="1" applyAlignment="1">
      <alignment wrapText="1"/>
    </xf>
    <xf numFmtId="166" fontId="23" fillId="0" borderId="7" xfId="0" applyNumberFormat="1" applyFont="1" applyBorder="1" applyAlignment="1">
      <alignment vertical="center" wrapText="1"/>
    </xf>
    <xf numFmtId="1" fontId="25" fillId="13" borderId="7" xfId="0" applyNumberFormat="1" applyFont="1" applyFill="1" applyBorder="1"/>
    <xf numFmtId="164" fontId="1" fillId="0" borderId="4" xfId="1" applyNumberFormat="1" applyFont="1" applyBorder="1" applyAlignment="1">
      <alignment wrapText="1"/>
    </xf>
    <xf numFmtId="165" fontId="0" fillId="0" borderId="13" xfId="1" applyNumberFormat="1" applyFont="1" applyFill="1" applyBorder="1" applyAlignment="1">
      <alignment horizontal="center" vertical="center" wrapText="1"/>
    </xf>
    <xf numFmtId="166" fontId="6" fillId="0" borderId="0" xfId="1" applyNumberFormat="1" applyFont="1" applyBorder="1" applyAlignment="1">
      <alignment horizontal="center" vertical="center" wrapText="1"/>
    </xf>
    <xf numFmtId="1" fontId="0" fillId="0" borderId="0" xfId="0" applyNumberFormat="1" applyBorder="1" applyAlignment="1">
      <alignment horizontal="center" wrapText="1"/>
    </xf>
    <xf numFmtId="166" fontId="6" fillId="0" borderId="0" xfId="1" applyNumberFormat="1" applyFont="1" applyBorder="1" applyAlignment="1">
      <alignment horizontal="center" vertical="center"/>
    </xf>
    <xf numFmtId="14" fontId="25" fillId="8" borderId="27" xfId="0" applyNumberFormat="1" applyFont="1" applyFill="1" applyBorder="1" applyAlignment="1">
      <alignment horizontal="center" vertical="center" wrapText="1"/>
    </xf>
    <xf numFmtId="0" fontId="0" fillId="0" borderId="10" xfId="0" applyBorder="1"/>
    <xf numFmtId="0" fontId="0" fillId="0" borderId="13" xfId="0" applyBorder="1"/>
    <xf numFmtId="166" fontId="0" fillId="0" borderId="14" xfId="0" applyNumberFormat="1" applyBorder="1"/>
    <xf numFmtId="164" fontId="0" fillId="2" borderId="4" xfId="0" applyNumberFormat="1" applyFill="1" applyBorder="1"/>
    <xf numFmtId="164" fontId="0" fillId="0" borderId="6" xfId="0" applyNumberFormat="1" applyBorder="1"/>
    <xf numFmtId="164" fontId="0" fillId="0" borderId="7" xfId="0" applyNumberFormat="1" applyBorder="1"/>
    <xf numFmtId="14" fontId="2" fillId="0" borderId="0" xfId="0" applyNumberFormat="1" applyFont="1"/>
    <xf numFmtId="164" fontId="20" fillId="0" borderId="52" xfId="0" applyNumberFormat="1" applyFont="1" applyFill="1" applyBorder="1"/>
    <xf numFmtId="164" fontId="0" fillId="0" borderId="52" xfId="0" applyNumberFormat="1" applyFill="1" applyBorder="1"/>
    <xf numFmtId="0" fontId="20" fillId="0" borderId="4" xfId="0" applyFont="1" applyBorder="1"/>
    <xf numFmtId="164" fontId="38" fillId="0" borderId="9" xfId="0" applyNumberFormat="1" applyFont="1" applyBorder="1" applyAlignment="1">
      <alignment wrapText="1"/>
    </xf>
    <xf numFmtId="164" fontId="0" fillId="0" borderId="1" xfId="0" applyNumberFormat="1" applyBorder="1" applyAlignment="1">
      <alignment horizontal="center" vertical="center"/>
    </xf>
    <xf numFmtId="0" fontId="51" fillId="0" borderId="10" xfId="0" applyFont="1" applyBorder="1" applyAlignment="1">
      <alignment horizontal="center"/>
    </xf>
    <xf numFmtId="1" fontId="51" fillId="0" borderId="10" xfId="0" applyNumberFormat="1" applyFont="1" applyBorder="1" applyAlignment="1">
      <alignment horizontal="center"/>
    </xf>
    <xf numFmtId="0" fontId="51" fillId="0" borderId="13" xfId="0" applyFont="1" applyBorder="1" applyAlignment="1">
      <alignment horizontal="center"/>
    </xf>
    <xf numFmtId="166" fontId="51" fillId="0" borderId="14" xfId="0" applyNumberFormat="1" applyFont="1" applyBorder="1" applyAlignment="1">
      <alignment horizontal="center"/>
    </xf>
    <xf numFmtId="14" fontId="25" fillId="8" borderId="7" xfId="0" applyNumberFormat="1" applyFont="1" applyFill="1" applyBorder="1" applyAlignment="1">
      <alignment horizontal="center" vertical="center" wrapText="1"/>
    </xf>
    <xf numFmtId="167" fontId="0" fillId="2" borderId="0" xfId="0" applyNumberFormat="1" applyFill="1"/>
    <xf numFmtId="167" fontId="25" fillId="2" borderId="0" xfId="0" applyNumberFormat="1" applyFont="1" applyFill="1"/>
    <xf numFmtId="0" fontId="0" fillId="2" borderId="4" xfId="0" applyFill="1" applyBorder="1" applyAlignment="1">
      <alignment horizontal="center" vertical="center"/>
    </xf>
    <xf numFmtId="0" fontId="0" fillId="2" borderId="4" xfId="0" applyFill="1" applyBorder="1"/>
    <xf numFmtId="14" fontId="96" fillId="4" borderId="22" xfId="0" applyNumberFormat="1" applyFont="1" applyFill="1" applyBorder="1" applyAlignment="1">
      <alignment horizontal="center" vertical="center" wrapText="1"/>
    </xf>
    <xf numFmtId="14" fontId="97" fillId="4" borderId="22" xfId="0" applyNumberFormat="1" applyFont="1" applyFill="1" applyBorder="1" applyAlignment="1">
      <alignment horizontal="right" vertical="center"/>
    </xf>
    <xf numFmtId="14" fontId="97" fillId="8" borderId="7" xfId="0" applyNumberFormat="1" applyFont="1" applyFill="1" applyBorder="1" applyAlignment="1">
      <alignment horizontal="center" vertical="center" wrapText="1"/>
    </xf>
    <xf numFmtId="14" fontId="97" fillId="8" borderId="27" xfId="0" applyNumberFormat="1" applyFont="1" applyFill="1" applyBorder="1" applyAlignment="1">
      <alignment horizontal="center" vertical="center" wrapText="1"/>
    </xf>
    <xf numFmtId="0" fontId="88" fillId="2" borderId="7" xfId="1" applyNumberFormat="1" applyFont="1" applyFill="1" applyBorder="1" applyAlignment="1">
      <alignment horizontal="center" vertical="center"/>
    </xf>
    <xf numFmtId="164" fontId="0" fillId="0" borderId="7" xfId="0" applyNumberFormat="1" applyBorder="1" applyAlignment="1">
      <alignment wrapText="1"/>
    </xf>
    <xf numFmtId="164" fontId="0" fillId="0" borderId="1" xfId="0" applyNumberFormat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164" fontId="0" fillId="0" borderId="52" xfId="0" applyNumberFormat="1" applyFill="1" applyBorder="1" applyAlignment="1">
      <alignment wrapText="1"/>
    </xf>
    <xf numFmtId="0" fontId="57" fillId="2" borderId="4" xfId="0" applyFont="1" applyFill="1" applyBorder="1"/>
    <xf numFmtId="0" fontId="0" fillId="0" borderId="9" xfId="0" applyBorder="1" applyAlignment="1">
      <alignment wrapText="1"/>
    </xf>
    <xf numFmtId="0" fontId="0" fillId="0" borderId="10" xfId="0" applyBorder="1" applyAlignment="1">
      <alignment wrapText="1"/>
    </xf>
    <xf numFmtId="0" fontId="0" fillId="0" borderId="13" xfId="0" applyBorder="1" applyAlignment="1">
      <alignment wrapText="1"/>
    </xf>
    <xf numFmtId="166" fontId="0" fillId="0" borderId="14" xfId="0" applyNumberFormat="1" applyBorder="1" applyAlignment="1">
      <alignment wrapText="1"/>
    </xf>
    <xf numFmtId="164" fontId="0" fillId="0" borderId="6" xfId="0" applyNumberFormat="1" applyBorder="1" applyAlignment="1">
      <alignment wrapText="1"/>
    </xf>
    <xf numFmtId="167" fontId="48" fillId="0" borderId="7" xfId="1" applyNumberFormat="1" applyFont="1" applyBorder="1" applyAlignment="1">
      <alignment horizontal="center" vertical="center"/>
    </xf>
    <xf numFmtId="1" fontId="2" fillId="0" borderId="4" xfId="1" applyNumberFormat="1" applyFont="1" applyBorder="1" applyAlignment="1">
      <alignment horizontal="right" vertical="center"/>
    </xf>
    <xf numFmtId="14" fontId="0" fillId="0" borderId="47" xfId="0" applyNumberFormat="1" applyBorder="1"/>
    <xf numFmtId="14" fontId="1" fillId="5" borderId="10" xfId="1" applyNumberFormat="1" applyFont="1" applyFill="1" applyBorder="1" applyAlignment="1">
      <alignment horizontal="center" vertical="center" wrapText="1"/>
    </xf>
    <xf numFmtId="17" fontId="6" fillId="0" borderId="13" xfId="0" applyNumberFormat="1" applyFont="1" applyBorder="1" applyAlignment="1">
      <alignment horizontal="center" vertical="center" wrapText="1"/>
    </xf>
    <xf numFmtId="0" fontId="32" fillId="0" borderId="0" xfId="0" applyFont="1" applyAlignment="1">
      <alignment horizontal="center" vertical="center"/>
    </xf>
    <xf numFmtId="43" fontId="32" fillId="0" borderId="0" xfId="1" applyFont="1" applyBorder="1" applyAlignment="1">
      <alignment horizontal="center" vertical="center"/>
    </xf>
    <xf numFmtId="0" fontId="32" fillId="0" borderId="0" xfId="0" applyFont="1" applyBorder="1" applyAlignment="1">
      <alignment horizontal="center"/>
    </xf>
    <xf numFmtId="1" fontId="32" fillId="0" borderId="1" xfId="1" applyNumberFormat="1" applyFont="1" applyBorder="1" applyAlignment="1">
      <alignment horizontal="center" vertical="center"/>
    </xf>
    <xf numFmtId="0" fontId="2" fillId="0" borderId="4" xfId="0" applyFont="1" applyBorder="1" applyAlignment="1">
      <alignment horizontal="center" wrapText="1"/>
    </xf>
    <xf numFmtId="0" fontId="2" fillId="0" borderId="6" xfId="0" applyFont="1" applyBorder="1" applyAlignment="1">
      <alignment horizontal="center" wrapText="1"/>
    </xf>
    <xf numFmtId="0" fontId="2" fillId="0" borderId="7" xfId="0" applyFont="1" applyBorder="1" applyAlignment="1">
      <alignment horizontal="center" wrapText="1"/>
    </xf>
    <xf numFmtId="0" fontId="32" fillId="0" borderId="7" xfId="0" applyFont="1" applyBorder="1" applyAlignment="1">
      <alignment horizontal="center"/>
    </xf>
    <xf numFmtId="0" fontId="32" fillId="0" borderId="0" xfId="0" applyFont="1" applyAlignment="1">
      <alignment horizontal="center"/>
    </xf>
    <xf numFmtId="14" fontId="29" fillId="4" borderId="22" xfId="0" applyNumberFormat="1" applyFont="1" applyFill="1" applyBorder="1" applyAlignment="1">
      <alignment horizontal="center" vertical="center"/>
    </xf>
    <xf numFmtId="166" fontId="32" fillId="0" borderId="5" xfId="1" applyNumberFormat="1" applyFont="1" applyBorder="1" applyAlignment="1">
      <alignment horizontal="center" vertical="center" wrapText="1"/>
    </xf>
    <xf numFmtId="166" fontId="32" fillId="0" borderId="4" xfId="1" applyNumberFormat="1" applyFont="1" applyBorder="1" applyAlignment="1">
      <alignment horizontal="center" vertical="center" wrapText="1"/>
    </xf>
    <xf numFmtId="166" fontId="32" fillId="0" borderId="6" xfId="1" applyNumberFormat="1" applyFont="1" applyBorder="1" applyAlignment="1">
      <alignment horizontal="center" vertical="center" wrapText="1"/>
    </xf>
    <xf numFmtId="166" fontId="32" fillId="0" borderId="7" xfId="1" applyNumberFormat="1" applyFont="1" applyBorder="1" applyAlignment="1">
      <alignment horizontal="center" vertical="center" wrapText="1"/>
    </xf>
    <xf numFmtId="14" fontId="0" fillId="0" borderId="4" xfId="0" applyNumberFormat="1" applyBorder="1"/>
    <xf numFmtId="169" fontId="0" fillId="0" borderId="4" xfId="0" applyNumberFormat="1" applyBorder="1"/>
    <xf numFmtId="14" fontId="2" fillId="0" borderId="5" xfId="0" applyNumberFormat="1" applyFont="1" applyBorder="1" applyAlignment="1">
      <alignment wrapText="1"/>
    </xf>
    <xf numFmtId="0" fontId="58" fillId="9" borderId="7" xfId="0" applyFont="1" applyFill="1" applyBorder="1"/>
    <xf numFmtId="0" fontId="58" fillId="9" borderId="3" xfId="0" applyFont="1" applyFill="1" applyBorder="1"/>
    <xf numFmtId="17" fontId="6" fillId="5" borderId="4" xfId="0" applyNumberFormat="1" applyFont="1" applyFill="1" applyBorder="1" applyAlignment="1">
      <alignment horizontal="center" vertical="center" wrapText="1"/>
    </xf>
    <xf numFmtId="17" fontId="6" fillId="0" borderId="6" xfId="0" applyNumberFormat="1" applyFont="1" applyBorder="1" applyAlignment="1">
      <alignment horizontal="center" vertical="center" wrapText="1"/>
    </xf>
    <xf numFmtId="164" fontId="0" fillId="0" borderId="19" xfId="0" applyNumberFormat="1" applyFont="1" applyBorder="1" applyAlignment="1">
      <alignment wrapText="1"/>
    </xf>
    <xf numFmtId="17" fontId="6" fillId="0" borderId="4" xfId="0" applyNumberFormat="1" applyFont="1" applyBorder="1" applyAlignment="1">
      <alignment horizontal="center" vertical="center" wrapText="1"/>
    </xf>
    <xf numFmtId="14" fontId="0" fillId="0" borderId="4" xfId="1" applyNumberFormat="1" applyFont="1" applyFill="1" applyBorder="1" applyAlignment="1">
      <alignment horizontal="center" vertical="center" wrapText="1"/>
    </xf>
    <xf numFmtId="41" fontId="0" fillId="0" borderId="0" xfId="0" applyNumberFormat="1"/>
    <xf numFmtId="41" fontId="8" fillId="0" borderId="0" xfId="0" applyNumberFormat="1" applyFont="1" applyBorder="1" applyAlignment="1" applyProtection="1">
      <alignment vertical="center" wrapText="1"/>
      <protection hidden="1"/>
    </xf>
    <xf numFmtId="41" fontId="29" fillId="16" borderId="7" xfId="0" applyNumberFormat="1" applyFont="1" applyFill="1" applyBorder="1"/>
    <xf numFmtId="41" fontId="0" fillId="0" borderId="0" xfId="0" applyNumberFormat="1" applyAlignment="1">
      <alignment horizontal="center" vertical="center" wrapText="1"/>
    </xf>
    <xf numFmtId="41" fontId="38" fillId="0" borderId="0" xfId="0" applyNumberFormat="1" applyFont="1"/>
    <xf numFmtId="41" fontId="57" fillId="0" borderId="0" xfId="0" applyNumberFormat="1" applyFont="1"/>
    <xf numFmtId="41" fontId="0" fillId="0" borderId="7" xfId="0" applyNumberFormat="1" applyBorder="1"/>
    <xf numFmtId="41" fontId="0" fillId="0" borderId="0" xfId="0" applyNumberFormat="1" applyAlignment="1">
      <alignment horizontal="center" vertical="center"/>
    </xf>
    <xf numFmtId="1" fontId="1" fillId="18" borderId="4" xfId="1" applyNumberFormat="1" applyFont="1" applyFill="1" applyBorder="1" applyAlignment="1">
      <alignment horizontal="center" wrapText="1"/>
    </xf>
    <xf numFmtId="164" fontId="45" fillId="18" borderId="6" xfId="1" applyNumberFormat="1" applyFont="1" applyFill="1" applyBorder="1" applyAlignment="1">
      <alignment horizontal="right" vertical="center" wrapText="1"/>
    </xf>
    <xf numFmtId="172" fontId="72" fillId="0" borderId="0" xfId="0" applyNumberFormat="1" applyFont="1" applyAlignment="1">
      <alignment horizontal="center" vertical="center" wrapText="1"/>
    </xf>
    <xf numFmtId="172" fontId="45" fillId="0" borderId="0" xfId="0" applyNumberFormat="1" applyFont="1" applyAlignment="1">
      <alignment horizontal="center" vertical="center" wrapText="1"/>
    </xf>
    <xf numFmtId="172" fontId="46" fillId="0" borderId="0" xfId="0" applyNumberFormat="1" applyFont="1"/>
    <xf numFmtId="172" fontId="46" fillId="0" borderId="1" xfId="0" applyNumberFormat="1" applyFont="1" applyBorder="1" applyAlignment="1">
      <alignment horizontal="center" vertical="center" wrapText="1"/>
    </xf>
    <xf numFmtId="172" fontId="45" fillId="0" borderId="13" xfId="1" applyNumberFormat="1" applyFont="1" applyFill="1" applyBorder="1" applyAlignment="1">
      <alignment horizontal="center" vertical="center" wrapText="1"/>
    </xf>
    <xf numFmtId="172" fontId="46" fillId="0" borderId="4" xfId="1" applyNumberFormat="1" applyFont="1" applyFill="1" applyBorder="1" applyAlignment="1">
      <alignment horizontal="center" vertical="center" wrapText="1"/>
    </xf>
    <xf numFmtId="172" fontId="46" fillId="0" borderId="13" xfId="1" applyNumberFormat="1" applyFont="1" applyFill="1" applyBorder="1" applyAlignment="1">
      <alignment horizontal="center" vertical="center" wrapText="1"/>
    </xf>
    <xf numFmtId="172" fontId="1" fillId="0" borderId="13" xfId="1" applyNumberFormat="1" applyFont="1" applyFill="1" applyBorder="1" applyAlignment="1">
      <alignment horizontal="center" vertical="center" wrapText="1"/>
    </xf>
    <xf numFmtId="172" fontId="6" fillId="0" borderId="13" xfId="1" applyNumberFormat="1" applyFont="1" applyFill="1" applyBorder="1" applyAlignment="1">
      <alignment horizontal="center" vertical="center" wrapText="1"/>
    </xf>
    <xf numFmtId="172" fontId="46" fillId="0" borderId="4" xfId="1" applyNumberFormat="1" applyFont="1" applyFill="1" applyBorder="1" applyAlignment="1">
      <alignment wrapText="1"/>
    </xf>
    <xf numFmtId="172" fontId="1" fillId="0" borderId="4" xfId="1" applyNumberFormat="1" applyFont="1" applyFill="1" applyBorder="1" applyAlignment="1">
      <alignment horizontal="center" vertical="center" wrapText="1"/>
    </xf>
    <xf numFmtId="172" fontId="45" fillId="0" borderId="4" xfId="1" applyNumberFormat="1" applyFont="1" applyFill="1" applyBorder="1" applyAlignment="1">
      <alignment horizontal="center" vertical="center" wrapText="1"/>
    </xf>
    <xf numFmtId="172" fontId="83" fillId="5" borderId="13" xfId="1" applyNumberFormat="1" applyFont="1" applyFill="1" applyBorder="1" applyAlignment="1">
      <alignment horizontal="center" vertical="center" wrapText="1"/>
    </xf>
    <xf numFmtId="172" fontId="17" fillId="5" borderId="13" xfId="1" applyNumberFormat="1" applyFont="1" applyFill="1" applyBorder="1" applyAlignment="1">
      <alignment horizontal="center" vertical="center" wrapText="1"/>
    </xf>
    <xf numFmtId="172" fontId="1" fillId="5" borderId="4" xfId="1" applyNumberFormat="1" applyFont="1" applyFill="1" applyBorder="1" applyAlignment="1">
      <alignment horizontal="center" vertical="center" wrapText="1"/>
    </xf>
    <xf numFmtId="172" fontId="46" fillId="5" borderId="4" xfId="1" applyNumberFormat="1" applyFont="1" applyFill="1" applyBorder="1" applyAlignment="1">
      <alignment horizontal="center" vertical="center" wrapText="1"/>
    </xf>
    <xf numFmtId="172" fontId="46" fillId="5" borderId="4" xfId="1" applyNumberFormat="1" applyFont="1" applyFill="1" applyBorder="1" applyAlignment="1">
      <alignment wrapText="1"/>
    </xf>
    <xf numFmtId="172" fontId="45" fillId="5" borderId="4" xfId="0" applyNumberFormat="1" applyFont="1" applyFill="1" applyBorder="1" applyAlignment="1">
      <alignment horizontal="center" vertical="center" wrapText="1"/>
    </xf>
    <xf numFmtId="172" fontId="45" fillId="5" borderId="13" xfId="0" applyNumberFormat="1" applyFont="1" applyFill="1" applyBorder="1" applyAlignment="1">
      <alignment horizontal="center" vertical="center" wrapText="1"/>
    </xf>
    <xf numFmtId="172" fontId="46" fillId="5" borderId="4" xfId="0" applyNumberFormat="1" applyFont="1" applyFill="1" applyBorder="1" applyAlignment="1">
      <alignment horizontal="center" vertical="center" wrapText="1"/>
    </xf>
    <xf numFmtId="172" fontId="46" fillId="5" borderId="4" xfId="0" applyNumberFormat="1" applyFont="1" applyFill="1" applyBorder="1" applyAlignment="1">
      <alignment wrapText="1"/>
    </xf>
    <xf numFmtId="172" fontId="45" fillId="5" borderId="13" xfId="1" applyNumberFormat="1" applyFont="1" applyFill="1" applyBorder="1" applyAlignment="1">
      <alignment horizontal="center" vertical="center" wrapText="1"/>
    </xf>
    <xf numFmtId="172" fontId="46" fillId="5" borderId="13" xfId="1" applyNumberFormat="1" applyFont="1" applyFill="1" applyBorder="1" applyAlignment="1">
      <alignment wrapText="1"/>
    </xf>
    <xf numFmtId="172" fontId="6" fillId="5" borderId="13" xfId="1" applyNumberFormat="1" applyFont="1" applyFill="1" applyBorder="1" applyAlignment="1">
      <alignment horizontal="center" vertical="center" wrapText="1"/>
    </xf>
    <xf numFmtId="172" fontId="45" fillId="5" borderId="10" xfId="1" applyNumberFormat="1" applyFont="1" applyFill="1" applyBorder="1" applyAlignment="1">
      <alignment horizontal="center" vertical="center" wrapText="1"/>
    </xf>
    <xf numFmtId="172" fontId="46" fillId="5" borderId="10" xfId="1" applyNumberFormat="1" applyFont="1" applyFill="1" applyBorder="1" applyAlignment="1">
      <alignment horizontal="center" vertical="center" wrapText="1"/>
    </xf>
    <xf numFmtId="172" fontId="6" fillId="5" borderId="10" xfId="1" applyNumberFormat="1" applyFont="1" applyFill="1" applyBorder="1" applyAlignment="1">
      <alignment horizontal="center" vertical="center" wrapText="1"/>
    </xf>
    <xf numFmtId="172" fontId="50" fillId="5" borderId="13" xfId="1" applyNumberFormat="1" applyFont="1" applyFill="1" applyBorder="1" applyAlignment="1">
      <alignment horizontal="center" vertical="center" wrapText="1"/>
    </xf>
    <xf numFmtId="172" fontId="6" fillId="4" borderId="10" xfId="1" applyNumberFormat="1" applyFont="1" applyFill="1" applyBorder="1" applyAlignment="1">
      <alignment horizontal="center" vertical="center" wrapText="1"/>
    </xf>
    <xf numFmtId="172" fontId="46" fillId="4" borderId="4" xfId="1" applyNumberFormat="1" applyFont="1" applyFill="1" applyBorder="1" applyAlignment="1">
      <alignment horizontal="center" vertical="center" wrapText="1"/>
    </xf>
    <xf numFmtId="172" fontId="45" fillId="0" borderId="10" xfId="1" applyNumberFormat="1" applyFont="1" applyFill="1" applyBorder="1" applyAlignment="1">
      <alignment horizontal="center" vertical="center" wrapText="1"/>
    </xf>
    <xf numFmtId="172" fontId="6" fillId="0" borderId="10" xfId="1" applyNumberFormat="1" applyFont="1" applyFill="1" applyBorder="1" applyAlignment="1">
      <alignment horizontal="center" vertical="center" wrapText="1"/>
    </xf>
    <xf numFmtId="172" fontId="6" fillId="0" borderId="4" xfId="0" applyNumberFormat="1" applyFont="1" applyBorder="1" applyAlignment="1">
      <alignment horizontal="center" vertical="center" wrapText="1"/>
    </xf>
    <xf numFmtId="172" fontId="45" fillId="0" borderId="4" xfId="0" applyNumberFormat="1" applyFont="1" applyBorder="1" applyAlignment="1">
      <alignment horizontal="center" vertical="center" wrapText="1"/>
    </xf>
    <xf numFmtId="172" fontId="45" fillId="0" borderId="13" xfId="0" applyNumberFormat="1" applyFont="1" applyBorder="1" applyAlignment="1">
      <alignment horizontal="center" vertical="center" wrapText="1"/>
    </xf>
    <xf numFmtId="172" fontId="31" fillId="2" borderId="4" xfId="1" applyNumberFormat="1" applyFont="1" applyFill="1" applyBorder="1" applyAlignment="1">
      <alignment horizontal="center" vertical="center" wrapText="1"/>
    </xf>
    <xf numFmtId="172" fontId="45" fillId="20" borderId="13" xfId="1" applyNumberFormat="1" applyFont="1" applyFill="1" applyBorder="1" applyAlignment="1">
      <alignment horizontal="center" vertical="center" wrapText="1"/>
    </xf>
    <xf numFmtId="172" fontId="92" fillId="21" borderId="4" xfId="1" applyNumberFormat="1" applyFont="1" applyFill="1" applyBorder="1" applyAlignment="1">
      <alignment horizontal="center" vertical="center" wrapText="1"/>
    </xf>
    <xf numFmtId="172" fontId="46" fillId="20" borderId="4" xfId="1" applyNumberFormat="1" applyFont="1" applyFill="1" applyBorder="1" applyAlignment="1">
      <alignment horizontal="center" vertical="center" wrapText="1"/>
    </xf>
    <xf numFmtId="172" fontId="84" fillId="5" borderId="11" xfId="2" applyNumberFormat="1" applyFont="1" applyFill="1" applyAlignment="1">
      <alignment horizontal="center" vertical="center" wrapText="1"/>
    </xf>
    <xf numFmtId="172" fontId="84" fillId="5" borderId="11" xfId="2" applyNumberFormat="1" applyFont="1" applyFill="1" applyBorder="1" applyAlignment="1">
      <alignment horizontal="center" vertical="center" wrapText="1"/>
    </xf>
    <xf numFmtId="172" fontId="81" fillId="5" borderId="11" xfId="2" applyNumberFormat="1" applyFont="1" applyFill="1" applyBorder="1" applyAlignment="1">
      <alignment horizontal="center" vertical="center" wrapText="1"/>
    </xf>
    <xf numFmtId="172" fontId="16" fillId="2" borderId="13" xfId="1" applyNumberFormat="1" applyFont="1" applyFill="1" applyBorder="1" applyAlignment="1">
      <alignment horizontal="center" vertical="center" wrapText="1"/>
    </xf>
    <xf numFmtId="172" fontId="15" fillId="5" borderId="11" xfId="2" applyNumberFormat="1" applyFont="1" applyFill="1" applyAlignment="1">
      <alignment horizontal="center" vertical="center" wrapText="1"/>
    </xf>
    <xf numFmtId="172" fontId="16" fillId="5" borderId="11" xfId="2" applyNumberFormat="1" applyFont="1" applyFill="1" applyAlignment="1">
      <alignment horizontal="center" vertical="center" wrapText="1"/>
    </xf>
    <xf numFmtId="172" fontId="46" fillId="0" borderId="4" xfId="0" applyNumberFormat="1" applyFont="1" applyBorder="1" applyAlignment="1">
      <alignment wrapText="1"/>
    </xf>
    <xf numFmtId="172" fontId="46" fillId="0" borderId="4" xfId="0" applyNumberFormat="1" applyFont="1" applyBorder="1" applyAlignment="1">
      <alignment horizontal="center" vertical="center" wrapText="1"/>
    </xf>
    <xf numFmtId="172" fontId="46" fillId="0" borderId="0" xfId="0" applyNumberFormat="1" applyFont="1" applyAlignment="1">
      <alignment wrapText="1"/>
    </xf>
    <xf numFmtId="172" fontId="54" fillId="0" borderId="0" xfId="0" applyNumberFormat="1" applyFont="1"/>
    <xf numFmtId="172" fontId="54" fillId="0" borderId="0" xfId="0" applyNumberFormat="1" applyFont="1" applyBorder="1"/>
    <xf numFmtId="164" fontId="45" fillId="0" borderId="13" xfId="1" applyNumberFormat="1" applyFont="1" applyFill="1" applyBorder="1" applyAlignment="1">
      <alignment horizontal="right" vertical="center" wrapText="1"/>
    </xf>
    <xf numFmtId="1" fontId="95" fillId="10" borderId="56" xfId="1" applyNumberFormat="1" applyFont="1" applyFill="1" applyBorder="1" applyAlignment="1">
      <alignment horizontal="center" vertical="center" wrapText="1"/>
    </xf>
    <xf numFmtId="164" fontId="94" fillId="10" borderId="27" xfId="0" applyNumberFormat="1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14" borderId="4" xfId="0" applyFill="1" applyBorder="1"/>
    <xf numFmtId="0" fontId="25" fillId="6" borderId="4" xfId="0" applyFont="1" applyFill="1" applyBorder="1" applyAlignment="1">
      <alignment horizontal="center" vertical="center"/>
    </xf>
    <xf numFmtId="0" fontId="46" fillId="5" borderId="12" xfId="0" applyFont="1" applyFill="1" applyBorder="1" applyAlignment="1">
      <alignment horizontal="center" vertical="center" wrapText="1"/>
    </xf>
    <xf numFmtId="0" fontId="46" fillId="5" borderId="6" xfId="0" applyFont="1" applyFill="1" applyBorder="1" applyAlignment="1">
      <alignment horizontal="center" vertical="center" wrapText="1"/>
    </xf>
    <xf numFmtId="172" fontId="46" fillId="5" borderId="13" xfId="1" applyNumberFormat="1" applyFont="1" applyFill="1" applyBorder="1" applyAlignment="1">
      <alignment horizontal="center" vertical="center" wrapText="1"/>
    </xf>
    <xf numFmtId="164" fontId="46" fillId="5" borderId="6" xfId="1" applyNumberFormat="1" applyFont="1" applyFill="1" applyBorder="1" applyAlignment="1">
      <alignment horizontal="right" vertical="center" wrapText="1"/>
    </xf>
    <xf numFmtId="17" fontId="45" fillId="5" borderId="6" xfId="0" applyNumberFormat="1" applyFont="1" applyFill="1" applyBorder="1" applyAlignment="1">
      <alignment horizontal="center" vertical="center" wrapText="1"/>
    </xf>
    <xf numFmtId="164" fontId="0" fillId="0" borderId="0" xfId="0" applyNumberFormat="1" applyBorder="1" applyAlignment="1">
      <alignment horizontal="center" vertical="center" wrapText="1"/>
    </xf>
    <xf numFmtId="0" fontId="57" fillId="2" borderId="0" xfId="0" applyFont="1" applyFill="1" applyBorder="1"/>
    <xf numFmtId="170" fontId="2" fillId="0" borderId="0" xfId="0" applyNumberFormat="1" applyFont="1" applyBorder="1" applyAlignment="1">
      <alignment horizontal="center" vertical="center" wrapText="1"/>
    </xf>
    <xf numFmtId="0" fontId="0" fillId="0" borderId="7" xfId="0" applyFont="1" applyBorder="1" applyAlignment="1">
      <alignment wrapText="1"/>
    </xf>
    <xf numFmtId="167" fontId="0" fillId="15" borderId="7" xfId="0" applyNumberFormat="1" applyFont="1" applyFill="1" applyBorder="1"/>
    <xf numFmtId="1" fontId="0" fillId="11" borderId="4" xfId="1" applyNumberFormat="1" applyFont="1" applyFill="1" applyBorder="1" applyAlignment="1">
      <alignment horizontal="center" wrapText="1"/>
    </xf>
    <xf numFmtId="0" fontId="0" fillId="11" borderId="4" xfId="0" applyFont="1" applyFill="1" applyBorder="1" applyAlignment="1">
      <alignment wrapText="1"/>
    </xf>
    <xf numFmtId="1" fontId="0" fillId="12" borderId="4" xfId="1" applyNumberFormat="1" applyFont="1" applyFill="1" applyBorder="1" applyAlignment="1">
      <alignment horizontal="center" wrapText="1"/>
    </xf>
    <xf numFmtId="0" fontId="0" fillId="12" borderId="4" xfId="0" applyFont="1" applyFill="1" applyBorder="1" applyAlignment="1">
      <alignment wrapText="1"/>
    </xf>
    <xf numFmtId="0" fontId="38" fillId="11" borderId="4" xfId="0" applyFont="1" applyFill="1" applyBorder="1" applyAlignment="1">
      <alignment wrapText="1"/>
    </xf>
    <xf numFmtId="0" fontId="58" fillId="0" borderId="0" xfId="0" applyNumberFormat="1" applyFont="1" applyAlignment="1">
      <alignment horizontal="center" vertical="center" wrapText="1"/>
    </xf>
    <xf numFmtId="164" fontId="46" fillId="0" borderId="0" xfId="0" applyNumberFormat="1" applyFont="1" applyAlignment="1">
      <alignment wrapText="1"/>
    </xf>
    <xf numFmtId="14" fontId="58" fillId="0" borderId="0" xfId="0" applyNumberFormat="1" applyFont="1" applyAlignment="1">
      <alignment horizontal="center" vertical="center" wrapText="1"/>
    </xf>
    <xf numFmtId="14" fontId="25" fillId="0" borderId="0" xfId="0" applyNumberFormat="1" applyFont="1" applyAlignment="1">
      <alignment horizontal="right" vertical="center" wrapText="1"/>
    </xf>
    <xf numFmtId="14" fontId="29" fillId="0" borderId="0" xfId="0" applyNumberFormat="1" applyFont="1" applyAlignment="1">
      <alignment horizontal="center" wrapText="1"/>
    </xf>
    <xf numFmtId="14" fontId="97" fillId="4" borderId="22" xfId="0" applyNumberFormat="1" applyFont="1" applyFill="1" applyBorder="1" applyAlignment="1">
      <alignment horizontal="right" vertical="center" wrapText="1"/>
    </xf>
    <xf numFmtId="43" fontId="20" fillId="0" borderId="7" xfId="1" applyFont="1" applyBorder="1"/>
    <xf numFmtId="14" fontId="97" fillId="8" borderId="14" xfId="0" applyNumberFormat="1" applyFont="1" applyFill="1" applyBorder="1" applyAlignment="1">
      <alignment horizontal="center" vertical="center" wrapText="1"/>
    </xf>
    <xf numFmtId="1" fontId="0" fillId="0" borderId="4" xfId="0" applyNumberFormat="1" applyBorder="1"/>
    <xf numFmtId="1" fontId="0" fillId="0" borderId="7" xfId="0" applyNumberFormat="1" applyBorder="1" applyAlignment="1">
      <alignment horizontal="center" vertical="center" wrapText="1"/>
    </xf>
    <xf numFmtId="1" fontId="57" fillId="11" borderId="4" xfId="1" applyNumberFormat="1" applyFont="1" applyFill="1" applyBorder="1" applyAlignment="1">
      <alignment horizontal="center" wrapText="1"/>
    </xf>
    <xf numFmtId="0" fontId="71" fillId="12" borderId="4" xfId="0" applyFont="1" applyFill="1" applyBorder="1"/>
    <xf numFmtId="0" fontId="71" fillId="11" borderId="4" xfId="0" applyFont="1" applyFill="1" applyBorder="1"/>
    <xf numFmtId="0" fontId="0" fillId="0" borderId="0" xfId="0" applyFill="1" applyBorder="1" applyAlignment="1">
      <alignment horizontal="center" vertical="center"/>
    </xf>
    <xf numFmtId="43" fontId="29" fillId="16" borderId="7" xfId="1" applyFont="1" applyFill="1" applyBorder="1"/>
    <xf numFmtId="43" fontId="0" fillId="0" borderId="7" xfId="1" applyFont="1" applyBorder="1"/>
    <xf numFmtId="0" fontId="51" fillId="2" borderId="0" xfId="0" applyFont="1" applyFill="1" applyBorder="1" applyAlignment="1">
      <alignment horizontal="center"/>
    </xf>
    <xf numFmtId="1" fontId="51" fillId="2" borderId="0" xfId="0" applyNumberFormat="1" applyFont="1" applyFill="1" applyBorder="1" applyAlignment="1">
      <alignment horizontal="center"/>
    </xf>
    <xf numFmtId="14" fontId="25" fillId="8" borderId="25" xfId="0" applyNumberFormat="1" applyFont="1" applyFill="1" applyBorder="1" applyAlignment="1">
      <alignment horizontal="center" vertical="center" wrapText="1"/>
    </xf>
    <xf numFmtId="1" fontId="51" fillId="0" borderId="4" xfId="0" applyNumberFormat="1" applyFont="1" applyBorder="1" applyAlignment="1">
      <alignment horizontal="center"/>
    </xf>
    <xf numFmtId="173" fontId="25" fillId="0" borderId="7" xfId="1" applyNumberFormat="1" applyFont="1" applyBorder="1"/>
    <xf numFmtId="173" fontId="0" fillId="0" borderId="4" xfId="1" applyNumberFormat="1" applyFont="1" applyBorder="1"/>
    <xf numFmtId="174" fontId="0" fillId="0" borderId="4" xfId="0" applyNumberFormat="1" applyBorder="1" applyAlignment="1">
      <alignment horizontal="center" vertical="center"/>
    </xf>
    <xf numFmtId="1" fontId="0" fillId="0" borderId="49" xfId="0" applyNumberFormat="1" applyBorder="1"/>
    <xf numFmtId="174" fontId="0" fillId="0" borderId="48" xfId="0" applyNumberFormat="1" applyBorder="1"/>
    <xf numFmtId="1" fontId="51" fillId="0" borderId="5" xfId="0" applyNumberFormat="1" applyFont="1" applyBorder="1" applyAlignment="1">
      <alignment horizontal="center"/>
    </xf>
    <xf numFmtId="14" fontId="25" fillId="8" borderId="7" xfId="0" applyNumberFormat="1" applyFont="1" applyFill="1" applyBorder="1" applyAlignment="1">
      <alignment horizontal="center" vertical="center"/>
    </xf>
    <xf numFmtId="174" fontId="54" fillId="0" borderId="0" xfId="0" applyNumberFormat="1" applyFont="1" applyBorder="1"/>
    <xf numFmtId="14" fontId="25" fillId="2" borderId="0" xfId="0" applyNumberFormat="1" applyFont="1" applyFill="1" applyBorder="1" applyAlignment="1">
      <alignment horizontal="center" vertical="center"/>
    </xf>
    <xf numFmtId="1" fontId="46" fillId="2" borderId="0" xfId="0" applyNumberFormat="1" applyFont="1" applyFill="1" applyBorder="1" applyAlignment="1"/>
    <xf numFmtId="1" fontId="51" fillId="0" borderId="6" xfId="0" applyNumberFormat="1" applyFont="1" applyBorder="1" applyAlignment="1">
      <alignment horizontal="center"/>
    </xf>
    <xf numFmtId="1" fontId="46" fillId="0" borderId="7" xfId="0" applyNumberFormat="1" applyFont="1" applyBorder="1"/>
    <xf numFmtId="0" fontId="0" fillId="2" borderId="0" xfId="0" applyNumberFormat="1" applyFill="1"/>
    <xf numFmtId="166" fontId="4" fillId="0" borderId="9" xfId="1" applyNumberFormat="1" applyFont="1" applyBorder="1" applyAlignment="1">
      <alignment horizontal="right" vertical="center" wrapText="1"/>
    </xf>
    <xf numFmtId="166" fontId="4" fillId="0" borderId="10" xfId="1" applyNumberFormat="1" applyFont="1" applyBorder="1" applyAlignment="1">
      <alignment horizontal="right" vertical="center" wrapText="1"/>
    </xf>
    <xf numFmtId="166" fontId="4" fillId="0" borderId="13" xfId="1" applyNumberFormat="1" applyFont="1" applyBorder="1" applyAlignment="1">
      <alignment horizontal="right" vertical="center" wrapText="1"/>
    </xf>
    <xf numFmtId="166" fontId="18" fillId="0" borderId="14" xfId="1" applyNumberFormat="1" applyFont="1" applyBorder="1" applyAlignment="1">
      <alignment horizontal="right" vertical="center" wrapText="1"/>
    </xf>
    <xf numFmtId="166" fontId="18" fillId="2" borderId="7" xfId="1" applyNumberFormat="1" applyFont="1" applyFill="1" applyBorder="1" applyAlignment="1">
      <alignment horizontal="center" vertical="center" wrapText="1"/>
    </xf>
    <xf numFmtId="164" fontId="25" fillId="0" borderId="52" xfId="0" applyNumberFormat="1" applyFont="1" applyFill="1" applyBorder="1"/>
    <xf numFmtId="0" fontId="0" fillId="2" borderId="6" xfId="0" applyFill="1" applyBorder="1"/>
    <xf numFmtId="0" fontId="25" fillId="2" borderId="7" xfId="0" applyFont="1" applyFill="1" applyBorder="1"/>
    <xf numFmtId="0" fontId="0" fillId="2" borderId="6" xfId="0" applyFill="1" applyBorder="1" applyAlignment="1">
      <alignment horizontal="center" vertical="center"/>
    </xf>
    <xf numFmtId="1" fontId="0" fillId="0" borderId="0" xfId="0" applyNumberFormat="1"/>
    <xf numFmtId="1" fontId="22" fillId="10" borderId="56" xfId="1" applyNumberFormat="1" applyFont="1" applyFill="1" applyBorder="1" applyAlignment="1">
      <alignment horizontal="center" vertical="center"/>
    </xf>
    <xf numFmtId="164" fontId="22" fillId="10" borderId="27" xfId="0" applyNumberFormat="1" applyFont="1" applyFill="1" applyBorder="1" applyAlignment="1">
      <alignment horizontal="center" vertical="center"/>
    </xf>
    <xf numFmtId="175" fontId="20" fillId="0" borderId="7" xfId="0" applyNumberFormat="1" applyFont="1" applyBorder="1"/>
    <xf numFmtId="1" fontId="0" fillId="0" borderId="0" xfId="0" applyNumberFormat="1" applyBorder="1"/>
    <xf numFmtId="1" fontId="0" fillId="0" borderId="7" xfId="0" applyNumberFormat="1" applyBorder="1"/>
    <xf numFmtId="174" fontId="0" fillId="0" borderId="37" xfId="0" applyNumberFormat="1" applyBorder="1"/>
    <xf numFmtId="174" fontId="0" fillId="0" borderId="4" xfId="0" applyNumberFormat="1" applyBorder="1"/>
    <xf numFmtId="174" fontId="0" fillId="0" borderId="22" xfId="0" applyNumberFormat="1" applyBorder="1"/>
    <xf numFmtId="173" fontId="0" fillId="0" borderId="4" xfId="0" applyNumberFormat="1" applyBorder="1"/>
    <xf numFmtId="174" fontId="0" fillId="0" borderId="7" xfId="0" applyNumberFormat="1" applyBorder="1"/>
    <xf numFmtId="174" fontId="0" fillId="0" borderId="7" xfId="0" applyNumberFormat="1" applyBorder="1" applyAlignment="1">
      <alignment wrapText="1"/>
    </xf>
    <xf numFmtId="0" fontId="58" fillId="0" borderId="0" xfId="0" applyNumberFormat="1" applyFont="1" applyAlignment="1">
      <alignment horizontal="right" vertical="center" wrapText="1"/>
    </xf>
    <xf numFmtId="164" fontId="73" fillId="0" borderId="0" xfId="0" applyNumberFormat="1" applyFont="1" applyAlignment="1">
      <alignment wrapText="1"/>
    </xf>
    <xf numFmtId="1" fontId="0" fillId="0" borderId="7" xfId="0" applyNumberFormat="1" applyBorder="1" applyAlignment="1">
      <alignment wrapText="1"/>
    </xf>
    <xf numFmtId="174" fontId="0" fillId="0" borderId="5" xfId="0" applyNumberFormat="1" applyBorder="1"/>
    <xf numFmtId="0" fontId="2" fillId="9" borderId="25" xfId="0" applyFont="1" applyFill="1" applyBorder="1" applyAlignment="1">
      <alignment horizontal="center" vertical="center" wrapText="1"/>
    </xf>
    <xf numFmtId="0" fontId="2" fillId="9" borderId="24" xfId="0" applyFont="1" applyFill="1" applyBorder="1" applyAlignment="1">
      <alignment horizontal="center" vertical="center" wrapText="1"/>
    </xf>
    <xf numFmtId="0" fontId="2" fillId="9" borderId="26" xfId="0" applyFont="1" applyFill="1" applyBorder="1" applyAlignment="1">
      <alignment horizontal="center" vertical="center" wrapText="1"/>
    </xf>
    <xf numFmtId="0" fontId="2" fillId="9" borderId="14" xfId="0" applyFont="1" applyFill="1" applyBorder="1" applyAlignment="1">
      <alignment horizontal="center" vertical="center" wrapText="1"/>
    </xf>
    <xf numFmtId="0" fontId="2" fillId="9" borderId="15" xfId="0" applyFont="1" applyFill="1" applyBorder="1" applyAlignment="1">
      <alignment horizontal="center" vertical="center" wrapText="1"/>
    </xf>
    <xf numFmtId="0" fontId="2" fillId="9" borderId="16" xfId="0" applyFont="1" applyFill="1" applyBorder="1" applyAlignment="1">
      <alignment horizontal="center" vertical="center" wrapText="1"/>
    </xf>
    <xf numFmtId="0" fontId="21" fillId="0" borderId="0" xfId="0" applyFont="1" applyAlignment="1">
      <alignment horizontal="center"/>
    </xf>
    <xf numFmtId="0" fontId="93" fillId="0" borderId="0" xfId="0" applyFont="1" applyAlignment="1">
      <alignment horizontal="center"/>
    </xf>
    <xf numFmtId="0" fontId="2" fillId="0" borderId="14" xfId="0" applyFont="1" applyBorder="1" applyAlignment="1">
      <alignment horizontal="right"/>
    </xf>
    <xf numFmtId="0" fontId="2" fillId="0" borderId="16" xfId="0" applyFont="1" applyBorder="1" applyAlignment="1">
      <alignment horizontal="right"/>
    </xf>
    <xf numFmtId="0" fontId="2" fillId="0" borderId="14" xfId="0" applyFont="1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9" borderId="14" xfId="0" applyFont="1" applyFill="1" applyBorder="1" applyAlignment="1">
      <alignment horizontal="center"/>
    </xf>
    <xf numFmtId="0" fontId="2" fillId="9" borderId="15" xfId="0" applyFont="1" applyFill="1" applyBorder="1" applyAlignment="1">
      <alignment horizontal="center"/>
    </xf>
    <xf numFmtId="0" fontId="2" fillId="9" borderId="16" xfId="0" applyFont="1" applyFill="1" applyBorder="1" applyAlignment="1">
      <alignment horizontal="center"/>
    </xf>
    <xf numFmtId="0" fontId="58" fillId="9" borderId="14" xfId="0" applyFont="1" applyFill="1" applyBorder="1" applyAlignment="1">
      <alignment horizontal="center"/>
    </xf>
    <xf numFmtId="0" fontId="58" fillId="9" borderId="15" xfId="0" applyFont="1" applyFill="1" applyBorder="1" applyAlignment="1">
      <alignment horizontal="center"/>
    </xf>
    <xf numFmtId="0" fontId="58" fillId="9" borderId="16" xfId="0" applyFont="1" applyFill="1" applyBorder="1" applyAlignment="1">
      <alignment horizontal="center"/>
    </xf>
    <xf numFmtId="0" fontId="58" fillId="9" borderId="53" xfId="0" applyFont="1" applyFill="1" applyBorder="1" applyAlignment="1">
      <alignment horizontal="center"/>
    </xf>
    <xf numFmtId="0" fontId="58" fillId="9" borderId="54" xfId="0" applyFont="1" applyFill="1" applyBorder="1" applyAlignment="1">
      <alignment horizontal="center"/>
    </xf>
    <xf numFmtId="0" fontId="58" fillId="9" borderId="55" xfId="0" applyFont="1" applyFill="1" applyBorder="1" applyAlignment="1">
      <alignment horizontal="center"/>
    </xf>
    <xf numFmtId="0" fontId="7" fillId="0" borderId="0" xfId="0" applyFont="1" applyAlignment="1">
      <alignment horizontal="center" vertical="center"/>
    </xf>
    <xf numFmtId="0" fontId="8" fillId="0" borderId="0" xfId="0" applyFont="1" applyBorder="1" applyAlignment="1" applyProtection="1">
      <alignment horizontal="center" vertical="center" wrapText="1"/>
      <protection hidden="1"/>
    </xf>
    <xf numFmtId="0" fontId="9" fillId="0" borderId="0" xfId="0" applyFont="1" applyAlignment="1">
      <alignment horizontal="center" vertical="center"/>
    </xf>
    <xf numFmtId="0" fontId="13" fillId="0" borderId="0" xfId="0" applyFont="1" applyBorder="1" applyAlignment="1">
      <alignment horizontal="center" vertical="center" wrapText="1"/>
    </xf>
    <xf numFmtId="0" fontId="14" fillId="0" borderId="43" xfId="0" applyFont="1" applyBorder="1" applyAlignment="1">
      <alignment horizontal="center" vertical="center"/>
    </xf>
    <xf numFmtId="0" fontId="14" fillId="0" borderId="51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74" fillId="0" borderId="0" xfId="0" applyFont="1" applyBorder="1" applyAlignment="1" applyProtection="1">
      <alignment horizontal="center" vertical="center" wrapText="1"/>
      <protection hidden="1"/>
    </xf>
    <xf numFmtId="0" fontId="75" fillId="0" borderId="0" xfId="0" applyFont="1" applyAlignment="1">
      <alignment horizontal="center" vertical="center"/>
    </xf>
    <xf numFmtId="0" fontId="49" fillId="0" borderId="0" xfId="0" applyFont="1" applyBorder="1" applyAlignment="1">
      <alignment horizontal="center" vertical="center" wrapText="1"/>
    </xf>
    <xf numFmtId="0" fontId="14" fillId="0" borderId="0" xfId="0" applyFont="1" applyBorder="1" applyAlignment="1">
      <alignment horizontal="center" vertical="center"/>
    </xf>
    <xf numFmtId="0" fontId="14" fillId="0" borderId="14" xfId="0" applyFont="1" applyBorder="1" applyAlignment="1">
      <alignment horizontal="center" vertical="center"/>
    </xf>
    <xf numFmtId="0" fontId="14" fillId="0" borderId="15" xfId="0" applyFont="1" applyBorder="1" applyAlignment="1">
      <alignment horizontal="center" vertical="center"/>
    </xf>
    <xf numFmtId="0" fontId="14" fillId="0" borderId="26" xfId="0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4" fillId="0" borderId="14" xfId="0" applyFont="1" applyBorder="1" applyAlignment="1">
      <alignment horizontal="center" vertical="center" wrapText="1"/>
    </xf>
    <xf numFmtId="0" fontId="14" fillId="0" borderId="15" xfId="0" applyFont="1" applyBorder="1" applyAlignment="1">
      <alignment horizontal="center" vertical="center" wrapText="1"/>
    </xf>
    <xf numFmtId="0" fontId="14" fillId="0" borderId="16" xfId="0" applyFont="1" applyBorder="1" applyAlignment="1">
      <alignment horizontal="center" vertical="center" wrapText="1"/>
    </xf>
    <xf numFmtId="0" fontId="14" fillId="0" borderId="43" xfId="0" applyFont="1" applyBorder="1" applyAlignment="1">
      <alignment horizontal="center" vertical="center" wrapText="1"/>
    </xf>
    <xf numFmtId="0" fontId="14" fillId="0" borderId="51" xfId="0" applyFont="1" applyBorder="1" applyAlignment="1">
      <alignment horizontal="center" vertical="center" wrapText="1"/>
    </xf>
    <xf numFmtId="0" fontId="14" fillId="0" borderId="0" xfId="0" applyFont="1" applyBorder="1" applyAlignment="1">
      <alignment horizontal="center" vertical="center" wrapText="1"/>
    </xf>
    <xf numFmtId="168" fontId="23" fillId="4" borderId="14" xfId="0" applyNumberFormat="1" applyFont="1" applyFill="1" applyBorder="1" applyAlignment="1">
      <alignment horizontal="center"/>
    </xf>
    <xf numFmtId="168" fontId="23" fillId="4" borderId="15" xfId="0" applyNumberFormat="1" applyFont="1" applyFill="1" applyBorder="1" applyAlignment="1">
      <alignment horizontal="center"/>
    </xf>
    <xf numFmtId="0" fontId="5" fillId="11" borderId="10" xfId="0" applyFont="1" applyFill="1" applyBorder="1" applyAlignment="1">
      <alignment horizontal="center" vertical="center"/>
    </xf>
    <xf numFmtId="0" fontId="5" fillId="11" borderId="35" xfId="0" applyFont="1" applyFill="1" applyBorder="1" applyAlignment="1">
      <alignment horizontal="center" vertical="center"/>
    </xf>
    <xf numFmtId="0" fontId="5" fillId="11" borderId="19" xfId="0" applyFont="1" applyFill="1" applyBorder="1" applyAlignment="1">
      <alignment horizontal="center" vertical="center"/>
    </xf>
    <xf numFmtId="0" fontId="5" fillId="12" borderId="10" xfId="0" applyFont="1" applyFill="1" applyBorder="1" applyAlignment="1">
      <alignment horizontal="center" vertical="center"/>
    </xf>
    <xf numFmtId="0" fontId="5" fillId="12" borderId="35" xfId="0" applyFont="1" applyFill="1" applyBorder="1" applyAlignment="1">
      <alignment horizontal="center" vertical="center"/>
    </xf>
    <xf numFmtId="0" fontId="5" fillId="12" borderId="19" xfId="0" applyFont="1" applyFill="1" applyBorder="1" applyAlignment="1">
      <alignment horizontal="center" vertical="center"/>
    </xf>
    <xf numFmtId="0" fontId="56" fillId="11" borderId="10" xfId="0" applyFont="1" applyFill="1" applyBorder="1" applyAlignment="1">
      <alignment horizontal="center" vertical="center"/>
    </xf>
    <xf numFmtId="0" fontId="56" fillId="11" borderId="35" xfId="0" applyFont="1" applyFill="1" applyBorder="1" applyAlignment="1">
      <alignment horizontal="center" vertical="center"/>
    </xf>
    <xf numFmtId="0" fontId="56" fillId="11" borderId="19" xfId="0" applyFont="1" applyFill="1" applyBorder="1" applyAlignment="1">
      <alignment horizontal="center" vertical="center"/>
    </xf>
  </cellXfs>
  <cellStyles count="3">
    <cellStyle name="Millares" xfId="1" builtinId="3"/>
    <cellStyle name="Normal" xfId="0" builtinId="0"/>
    <cellStyle name="Salida" xfId="2" builtinId="21"/>
  </cellStyles>
  <dxfs count="389"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6" formatCode="#,##0_ ;\-#,##0\ "/>
      <fill>
        <patternFill patternType="solid">
          <fgColor indexed="64"/>
          <bgColor theme="9" tint="0.399975585192419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medium">
          <color indexed="64"/>
        </right>
        <top/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6" formatCode="#,##0_ ;\-#,##0\ "/>
      <fill>
        <patternFill patternType="solid">
          <fgColor indexed="64"/>
          <bgColor theme="9" tint="0.399975585192419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6" formatCode="#,##0_ ;\-#,##0\ "/>
      <fill>
        <patternFill patternType="solid">
          <fgColor indexed="64"/>
          <bgColor theme="9" tint="0.39997558519241921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/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71" formatCode="d/m/yyyy"/>
      <fill>
        <patternFill patternType="solid">
          <fgColor indexed="64"/>
          <bgColor theme="9" tint="0.39997558519241921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\$0.0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medium">
          <color indexed="64"/>
        </left>
        <right/>
        <top style="thin">
          <color indexed="64"/>
        </top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\$0.00"/>
      <fill>
        <patternFill patternType="solid">
          <fgColor indexed="64"/>
          <bgColor theme="9" tint="0.39997558519241921"/>
        </patternFill>
      </fill>
      <alignment horizontal="center" vertical="center" textRotation="0" wrapText="1" indent="0" justifyLastLine="0" shrinkToFit="0" readingOrder="0"/>
      <border diagonalUp="0" diagonalDown="0" outline="0">
        <left style="medium">
          <color indexed="64"/>
        </left>
        <right/>
        <top style="medium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numFmt numFmtId="171" formatCode="d/m/yyyy"/>
      <alignment textRotation="0" wrapText="1" indent="0" justifyLastLine="0" shrinkToFit="0" readingOrder="0"/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1" formatCode="d/m/yyyy"/>
      <fill>
        <patternFill patternType="solid">
          <fgColor indexed="64"/>
          <bgColor theme="9" tint="0.399975585192419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67" formatCode="\$00.00"/>
      <fill>
        <patternFill patternType="solid">
          <fgColor indexed="64"/>
          <bgColor theme="5" tint="0.39997558519241921"/>
        </patternFill>
      </fill>
    </dxf>
    <dxf>
      <numFmt numFmtId="167" formatCode="\$00.00"/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\$0.00"/>
      <alignment textRotation="0" wrapText="1" indent="0" justifyLastLine="0" shrinkToFit="0" readingOrder="0"/>
      <border diagonalUp="0" diagonalDown="0" outline="0">
        <left style="thin">
          <color indexed="64"/>
        </left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\$0.00"/>
      <alignment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\$0.00"/>
      <alignment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\$0.00"/>
      <alignment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\$0.00"/>
      <alignment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 * #,##0_ ;_ * \-#,##0_ ;_ * &quot;-&quot;??_ ;_ @_ "/>
      <alignment horizontal="general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 * #,##0_ ;_ * \-#,##0_ ;_ * &quot;-&quot;??_ ;_ @_ "/>
      <alignment textRotation="0" wrapText="1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\$0.00"/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d/mm/yyyy"/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textRotation="0" wrapText="1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textRotation="0" wrapText="1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70" formatCode="\F\A\-0000"/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border outline="0">
        <top style="medium">
          <color indexed="64"/>
        </top>
      </border>
    </dxf>
    <dxf>
      <alignment horizontal="center" vertical="center" textRotation="0" indent="0" justifyLastLine="0" shrinkToFit="0" readingOrder="0"/>
    </dxf>
    <dxf>
      <numFmt numFmtId="0" formatCode="General"/>
    </dxf>
    <dxf>
      <font>
        <b/>
        <sz val="1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</dxf>
    <dxf>
      <numFmt numFmtId="168" formatCode="dd/mm/yyyy;@"/>
    </dxf>
    <dxf>
      <numFmt numFmtId="168" formatCode="dd/mm/yyyy;@"/>
      <alignment horizontal="left" vertical="top" textRotation="0" wrapText="1" indent="0" justifyLastLine="0" shrinkToFit="0" readingOrder="0"/>
    </dxf>
    <dxf>
      <numFmt numFmtId="168" formatCode="dd/mm/yyyy;@"/>
      <alignment horizontal="left" vertical="bottom" textRotation="0" wrapText="0" indent="0" justifyLastLine="0" shrinkToFit="0" readingOrder="0"/>
    </dxf>
    <dxf>
      <font>
        <b/>
        <name val="Times New Roman"/>
        <scheme val="none"/>
      </font>
      <numFmt numFmtId="170" formatCode="\F\A\-000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1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b/>
      </font>
    </dxf>
    <dxf>
      <numFmt numFmtId="0" formatCode="General"/>
    </dxf>
    <dxf>
      <alignment horizontal="general" vertical="bottom" textRotation="0" wrapText="1" indent="0" justifyLastLine="0" shrinkToFit="0" readingOrder="0"/>
    </dxf>
    <dxf>
      <numFmt numFmtId="170" formatCode="\F\A\-000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6" formatCode="#,##0_ ;\-#,##0\ "/>
      <fill>
        <patternFill patternType="solid">
          <fgColor indexed="64"/>
          <bgColor theme="9" tint="0.399975585192419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medium">
          <color indexed="64"/>
        </right>
        <top/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6" formatCode="#,##0_ ;\-#,##0\ "/>
      <fill>
        <patternFill patternType="solid">
          <fgColor indexed="64"/>
          <bgColor theme="9" tint="0.399975585192419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6" formatCode="#,##0_ ;\-#,##0\ "/>
      <fill>
        <patternFill patternType="solid">
          <fgColor indexed="64"/>
          <bgColor theme="9" tint="0.39997558519241921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/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71" formatCode="d/m/yyyy"/>
      <fill>
        <patternFill patternType="solid">
          <fgColor indexed="64"/>
          <bgColor theme="9" tint="0.39997558519241921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\$0.0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medium">
          <color indexed="64"/>
        </left>
        <right/>
        <top style="thin">
          <color indexed="64"/>
        </top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\$0.00"/>
      <fill>
        <patternFill patternType="solid">
          <fgColor indexed="64"/>
          <bgColor theme="9" tint="0.39997558519241921"/>
        </patternFill>
      </fill>
      <alignment horizontal="center" vertical="center" textRotation="0" wrapText="1" indent="0" justifyLastLine="0" shrinkToFit="0" readingOrder="0"/>
      <border diagonalUp="0" diagonalDown="0" outline="0">
        <left style="medium">
          <color indexed="64"/>
        </left>
        <right/>
        <top style="medium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numFmt numFmtId="171" formatCode="d/m/yyyy"/>
      <alignment textRotation="0" wrapText="1" indent="0" justifyLastLine="0" shrinkToFit="0" readingOrder="0"/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1" formatCode="d/m/yyyy"/>
      <fill>
        <patternFill patternType="solid">
          <fgColor indexed="64"/>
          <bgColor theme="9" tint="0.399975585192419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67" formatCode="\$00.00"/>
      <fill>
        <patternFill patternType="solid">
          <fgColor indexed="64"/>
          <bgColor theme="5" tint="0.39997558519241921"/>
        </patternFill>
      </fill>
    </dxf>
    <dxf>
      <numFmt numFmtId="33" formatCode="_ * #,##0_ ;_ * \-#,##0_ ;_ * &quot;-&quot;_ ;_ @_ "/>
    </dxf>
    <dxf>
      <numFmt numFmtId="33" formatCode="_ * #,##0_ ;_ * \-#,##0_ ;_ * &quot;-&quot;_ ;_ @_ "/>
    </dxf>
    <dxf>
      <numFmt numFmtId="0" formatCode="General"/>
    </dxf>
    <dxf>
      <fill>
        <patternFill patternType="solid">
          <fgColor indexed="64"/>
          <bgColor theme="0"/>
        </patternFill>
      </fill>
    </dxf>
    <dxf>
      <numFmt numFmtId="0" formatCode="General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\$0.00"/>
      <alignment textRotation="0" wrapText="1" indent="0" justifyLastLine="0" shrinkToFit="0" readingOrder="0"/>
      <border diagonalUp="0" diagonalDown="0" outline="0">
        <left style="thin">
          <color indexed="64"/>
        </left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\$0.00"/>
      <alignment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\$0.00"/>
      <alignment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\$0.00"/>
      <alignment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\$0.00"/>
      <alignment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 * #,##0_ ;_ * \-#,##0_ ;_ * &quot;-&quot;??_ ;_ @_ "/>
      <alignment horizontal="general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 * #,##0_ ;_ * \-#,##0_ ;_ * &quot;-&quot;??_ ;_ @_ "/>
      <alignment textRotation="0" wrapText="1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\$0.00"/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d/mm/yyyy"/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textRotation="0" wrapText="1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textRotation="0" wrapText="1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70" formatCode="\F\A\-0000"/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border outline="0">
        <top style="medium">
          <color indexed="64"/>
        </top>
      </border>
    </dxf>
    <dxf>
      <alignment horizontal="center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6" formatCode="#,##0_ ;\-#,##0\ "/>
      <fill>
        <patternFill patternType="solid">
          <fgColor indexed="64"/>
          <bgColor theme="9" tint="0.39997558519241921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6" formatCode="#,##0_ ;\-#,##0\ "/>
      <fill>
        <patternFill patternType="solid">
          <fgColor indexed="64"/>
          <bgColor theme="9" tint="0.39997558519241921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6" formatCode="#,##0_ ;\-#,##0\ "/>
      <fill>
        <patternFill patternType="solid">
          <fgColor indexed="64"/>
          <bgColor theme="9" tint="0.39997558519241921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 patternType="solid">
          <fgColor indexed="64"/>
          <bgColor theme="9" tint="0.39997558519241921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\$0.0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\$0.00"/>
      <fill>
        <patternFill patternType="solid">
          <fgColor indexed="64"/>
          <bgColor theme="9" tint="0.39997558519241921"/>
        </patternFill>
      </fill>
      <alignment horizontal="center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numFmt numFmtId="171" formatCode="d/m/yyyy"/>
      <alignment textRotation="0" wrapText="1" indent="0" justifyLastLine="0" shrinkToFit="0" readingOrder="0"/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1" formatCode="d/m/yyyy"/>
      <fill>
        <patternFill patternType="solid">
          <fgColor indexed="64"/>
          <bgColor theme="9" tint="0.399975585192419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textRotation="0" wrapText="1" indent="0" justifyLastLine="0" shrinkToFit="0" readingOrder="0"/>
    </dxf>
    <dxf>
      <numFmt numFmtId="0" formatCode="General"/>
      <alignment textRotation="0" wrapText="1" indent="0" justifyLastLine="0" shrinkToFit="0" readingOrder="0"/>
    </dxf>
    <dxf>
      <alignment textRotation="0" wrapText="1" indent="0" justifyLastLine="0" shrinkToFit="0" readingOrder="0"/>
    </dxf>
    <dxf>
      <numFmt numFmtId="164" formatCode="\$0.00"/>
      <alignment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\$0.00"/>
      <alignment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alignment horizontal="righ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\$0.00"/>
      <alignment horizontal="general" vertical="bottom" textRotation="0" wrapText="1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alignment horizontal="general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\$0.00"/>
      <alignment horizontal="general" vertical="bottom" textRotation="0" wrapText="1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alignment horizontal="general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\$0.00"/>
      <alignment horizontal="general" vertical="bottom" textRotation="0" wrapText="1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_ * #,##0_ ;_ * \-#,##0_ ;_ * &quot;-&quot;??_ ;_ @_ 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_ * #,##0_ ;_ * \-#,##0_ ;_ * &quot;-&quot;??_ ;_ @_ 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\$0.0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9" formatCode="dd/mm/yyyy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scheme val="none"/>
      </font>
      <numFmt numFmtId="170" formatCode="\F\A\-000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0" hidden="1"/>
    </dxf>
    <dxf>
      <border outline="0">
        <top style="medium">
          <color indexed="64"/>
        </top>
      </border>
    </dxf>
    <dxf>
      <alignment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"/>
        <scheme val="none"/>
      </font>
      <numFmt numFmtId="0" formatCode="General"/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"/>
        <scheme val="none"/>
      </font>
      <numFmt numFmtId="0" formatCode="General"/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"/>
        <scheme val="none"/>
      </font>
      <numFmt numFmtId="0" formatCode="General"/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"/>
        <scheme val="none"/>
      </font>
      <numFmt numFmtId="0" formatCode="General"/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rial"/>
        <scheme val="none"/>
      </font>
      <numFmt numFmtId="164" formatCode="\$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rial"/>
        <scheme val="none"/>
      </font>
      <numFmt numFmtId="164" formatCode="\$0.00"/>
      <fill>
        <patternFill patternType="solid">
          <fgColor indexed="64"/>
          <bgColor theme="9" tint="0.39997558519241921"/>
        </patternFill>
      </fill>
      <alignment horizontal="right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font>
        <strike val="0"/>
        <outline val="0"/>
        <shadow val="0"/>
        <u val="none"/>
        <vertAlign val="baseline"/>
        <sz val="14"/>
      </font>
      <numFmt numFmtId="171" formatCode="d/m/yyyy"/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auto="1"/>
        <name val="Arial"/>
        <scheme val="none"/>
      </font>
      <numFmt numFmtId="171" formatCode="d/m/yyyy"/>
      <fill>
        <patternFill patternType="solid">
          <fgColor indexed="64"/>
          <bgColor theme="9" tint="0.399975585192419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4"/>
      </font>
      <numFmt numFmtId="164" formatCode="\$0.0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" formatCode="0"/>
      <alignment horizontal="center" vertical="bottom" textRotation="0" wrapText="0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\$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" formatCode="0"/>
      <alignment horizontal="general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\$0.00"/>
      <alignment horizontal="general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1" formatCode="0"/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164" formatCode="\$0.00"/>
      <alignment horizontal="general" vertical="bottom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1" formatCode="0"/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164" formatCode="\$0.00"/>
      <alignment horizontal="general" vertical="bottom" textRotation="0" wrapText="1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165" formatCode="_ * #,##0_ ;_ * \-#,##0_ ;_ * &quot;-&quot;??_ ;_ @_ "/>
      <alignment horizontal="general" vertical="bottom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164" formatCode="\$0.00"/>
      <alignment horizontal="righ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19" formatCode="dd/mm/yyyy"/>
      <alignment horizontal="general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70" formatCode="\F\A\-000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1"/>
    </dxf>
    <dxf>
      <border outline="0">
        <top style="medium">
          <color indexed="64"/>
        </top>
      </border>
    </dxf>
    <dxf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6" formatCode="#,##0_ ;\-#,##0\ "/>
      <fill>
        <patternFill>
          <fgColor indexed="64"/>
          <bgColor theme="0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6" formatCode="#,##0_ ;\-#,##0\ "/>
      <fill>
        <patternFill>
          <fgColor indexed="64"/>
          <bgColor theme="0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6" formatCode="#,##0_ ;\-#,##0\ "/>
      <fill>
        <patternFill>
          <fgColor indexed="64"/>
          <bgColor theme="0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6" formatCode="#,##0_ ;\-#,##0\ "/>
      <fill>
        <patternFill>
          <fgColor indexed="64"/>
          <bgColor theme="0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6" formatCode="#,##0_ ;\-#,##0\ "/>
      <fill>
        <patternFill>
          <fgColor indexed="64"/>
          <bgColor theme="0"/>
        </patternFill>
      </fill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6" formatCode="#,##0_ ;\-#,##0\ "/>
      <fill>
        <patternFill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6" formatCode="#,##0_ ;\-#,##0\ "/>
      <alignment horizontal="right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 style="medium">
          <color auto="1"/>
        </top>
        <bottom style="medium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6" formatCode="#,##0_ ;\-#,##0\ "/>
      <fill>
        <patternFill patternType="solid">
          <fgColor indexed="64"/>
          <bgColor theme="9" tint="0.39997558519241921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medium">
          <color auto="1"/>
        </top>
        <bottom style="medium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6" formatCode="#,##0_ ;\-#,##0\ "/>
      <fill>
        <patternFill patternType="solid">
          <fgColor indexed="64"/>
          <bgColor theme="9" tint="0.39997558519241921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/>
        <top style="medium">
          <color auto="1"/>
        </top>
        <bottom style="medium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6" formatCode="#,##0_ ;\-#,##0\ "/>
      <fill>
        <patternFill patternType="solid">
          <fgColor indexed="64"/>
          <bgColor theme="9" tint="0.39997558519241921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medium">
          <color auto="1"/>
        </top>
        <bottom style="medium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 patternType="solid">
          <fgColor indexed="64"/>
          <bgColor theme="9" tint="0.39997558519241921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 style="medium">
          <color auto="1"/>
        </top>
        <bottom style="medium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\$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medium">
          <color auto="1"/>
        </top>
        <bottom style="medium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\$0.00"/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/>
        <top style="medium">
          <color auto="1"/>
        </top>
        <bottom style="medium">
          <color auto="1"/>
        </bottom>
        <vertical/>
        <horizontal style="medium">
          <color auto="1"/>
        </horizontal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1" formatCode="d/m/yyyy"/>
      <fill>
        <patternFill patternType="solid">
          <fgColor indexed="64"/>
          <bgColor theme="9" tint="0.399975585192419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numFmt numFmtId="167" formatCode="\$00.00"/>
      <fill>
        <patternFill>
          <fgColor indexed="64"/>
          <bgColor theme="0"/>
        </patternFill>
      </fill>
    </dxf>
    <dxf>
      <numFmt numFmtId="167" formatCode="\$00.00"/>
      <fill>
        <patternFill>
          <fgColor indexed="64"/>
          <bgColor theme="0"/>
        </patternFill>
      </fill>
    </dxf>
    <dxf>
      <numFmt numFmtId="0" formatCode="General"/>
      <fill>
        <patternFill>
          <fgColor indexed="64"/>
          <bgColor theme="0"/>
        </patternFill>
      </fill>
    </dxf>
    <dxf>
      <numFmt numFmtId="0" formatCode="General"/>
      <fill>
        <patternFill>
          <fgColor indexed="64"/>
          <bgColor theme="0"/>
        </patternFill>
      </fill>
    </dxf>
    <dxf>
      <numFmt numFmtId="0" formatCode="General"/>
      <fill>
        <patternFill>
          <fgColor indexed="64"/>
          <bgColor theme="0"/>
        </patternFill>
      </fill>
    </dxf>
    <dxf>
      <numFmt numFmtId="164" formatCode="\$0.00"/>
      <border diagonalUp="0" diagonalDown="0" outline="0">
        <left style="thin">
          <color indexed="64"/>
        </left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\$0.0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\$0.00"/>
      <alignment horizontal="general" vertical="bottom" textRotation="0" wrapText="1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alignment horizontal="righ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\$0.00"/>
      <alignment horizontal="general" vertical="bottom" textRotation="0" wrapText="1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alignment horizontal="righ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\$0.00"/>
      <alignment horizontal="general" vertical="bottom" textRotation="0" wrapText="1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righ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 * #,##0_ ;_ * \-#,##0_ ;_ * &quot;-&quot;??_ ;_ @_ "/>
      <alignment horizontal="general" vertical="bottom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64" formatCode="\$0.00"/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d/mm/yyyy"/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bottom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scheme val="none"/>
      </font>
      <numFmt numFmtId="170" formatCode="\F\A\-000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0" hidden="1"/>
    </dxf>
    <dxf>
      <border outline="0">
        <top style="medium">
          <color indexed="64"/>
        </top>
      </border>
    </dxf>
    <dxf>
      <alignment horizontal="center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6" formatCode="#,##0_ ;\-#,##0\ "/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6" formatCode="#,##0_ ;\-#,##0\ "/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6" formatCode="#,##0_ ;\-#,##0\ "/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71" formatCode="d/m/yyyy"/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/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\$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\$0.00"/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1" formatCode="d/m/yyyy"/>
      <fill>
        <patternFill patternType="solid">
          <fgColor indexed="64"/>
          <bgColor theme="9" tint="0.399975585192419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64" formatCode="\$0.0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\$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\$0.00"/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\$0.00"/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1" formatCode="0"/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\$0.00"/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_ * #,##0_ ;_ * \-#,##0_ ;_ * &quot;-&quot;??_ ;_ @_ 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_ * #,##0_ ;_ * \-#,##0_ ;_ * &quot;-&quot;??_ ;_ @_ 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\$0.0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9" formatCode="dd/mm/yyyy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scheme val="none"/>
      </font>
      <numFmt numFmtId="170" formatCode="\F\A\-000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0" hidden="1"/>
    </dxf>
    <dxf>
      <border outline="0">
        <top style="medium">
          <color indexed="64"/>
        </top>
      </border>
    </dxf>
    <dxf>
      <alignment horizontal="center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6" formatCode="#,##0_ ;\-#,##0\ "/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166" formatCode="#,##0_ ;\-#,##0\ "/>
      <fill>
        <patternFill patternType="solid">
          <fgColor indexed="64"/>
          <bgColor theme="9" tint="0.399975585192419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6" formatCode="#,##0_ ;\-#,##0\ "/>
      <fill>
        <patternFill patternType="solid">
          <fgColor indexed="64"/>
          <bgColor theme="9" tint="0.39997558519241921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71" formatCode="d/m/yyyy"/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/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\$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\$0.00"/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1" formatCode="d/m/yyyy"/>
      <fill>
        <patternFill patternType="solid">
          <fgColor indexed="64"/>
          <bgColor theme="9" tint="0.399975585192419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64" formatCode="\$0.0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\$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\$0.00"/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\$0.00"/>
      <alignment horizontal="general" vertical="bottom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1" formatCode="0"/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\$0.00"/>
      <alignment horizontal="general" vertical="bottom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_ * #,##0_ ;_ * \-#,##0_ ;_ * &quot;-&quot;??_ ;_ @_ 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_ * #,##0_ ;_ * \-#,##0_ ;_ * &quot;-&quot;??_ ;_ @_ 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\$0.0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9" formatCode="dd/mm/yyyy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scheme val="none"/>
      </font>
      <numFmt numFmtId="170" formatCode="\F\A\-000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0" hidden="1"/>
    </dxf>
    <dxf>
      <border outline="0">
        <top style="medium">
          <color indexed="64"/>
        </top>
      </border>
    </dxf>
    <dxf>
      <alignment horizontal="center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FF0000"/>
        <name val="Arial"/>
        <scheme val="none"/>
      </font>
      <numFmt numFmtId="166" formatCode="#,##0_ ;\-#,##0\ "/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FF0000"/>
        <name val="Calibri"/>
        <scheme val="minor"/>
      </font>
      <numFmt numFmtId="166" formatCode="#,##0_ ;\-#,##0\ "/>
      <fill>
        <patternFill patternType="solid">
          <fgColor indexed="64"/>
          <bgColor theme="9" tint="0.39997558519241921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FF0000"/>
        <name val="Arial"/>
        <scheme val="none"/>
      </font>
      <numFmt numFmtId="166" formatCode="#,##0_ ;\-#,##0\ "/>
      <fill>
        <patternFill patternType="solid">
          <fgColor indexed="64"/>
          <bgColor theme="9" tint="0.39997558519241921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"/>
        <scheme val="none"/>
      </font>
      <numFmt numFmtId="0" formatCode="General"/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rial"/>
        <scheme val="none"/>
      </font>
      <numFmt numFmtId="164" formatCode="\$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rial"/>
        <scheme val="none"/>
      </font>
      <numFmt numFmtId="164" formatCode="\$0.00"/>
      <fill>
        <patternFill patternType="solid">
          <fgColor indexed="64"/>
          <bgColor theme="9" tint="0.39997558519241921"/>
        </patternFill>
      </fill>
      <alignment horizontal="right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font>
        <strike val="0"/>
        <outline val="0"/>
        <shadow val="0"/>
        <u val="none"/>
        <vertAlign val="baseline"/>
        <sz val="14"/>
      </font>
      <numFmt numFmtId="171" formatCode="d/m/yyyy"/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auto="1"/>
        <name val="Arial"/>
        <scheme val="none"/>
      </font>
      <numFmt numFmtId="171" formatCode="d/m/yyyy"/>
      <fill>
        <patternFill patternType="solid">
          <fgColor indexed="64"/>
          <bgColor theme="9" tint="0.399975585192419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4"/>
      </font>
      <numFmt numFmtId="164" formatCode="\$0.0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" formatCode="0"/>
      <alignment horizontal="center" vertical="bottom" textRotation="0" wrapText="0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\$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" formatCode="0"/>
      <alignment horizontal="general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\$0.00"/>
      <alignment horizontal="general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1" formatCode="0"/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164" formatCode="\$0.00"/>
      <alignment horizontal="general" vertical="bottom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1" formatCode="0"/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164" formatCode="\$0.00"/>
      <alignment horizontal="general" vertical="bottom" textRotation="0" wrapText="1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165" formatCode="_ * #,##0_ ;_ * \-#,##0_ ;_ * &quot;-&quot;??_ ;_ @_ "/>
      <alignment horizontal="general" vertical="bottom" textRotation="0" wrapText="1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164" formatCode="\$0.00"/>
      <alignment horizontal="right" vertical="bottom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172" formatCode="d/m/yy;@"/>
      <alignment horizontal="general" vertical="bottom" textRotation="0" wrapText="1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1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1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1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170" formatCode="\F\A\-000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0" hidden="1"/>
    </dxf>
    <dxf>
      <border outline="0">
        <top style="medium">
          <color indexed="64"/>
        </top>
      </border>
    </dxf>
    <dxf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6" formatCode="#,##0_ ;\-#,##0\ "/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/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6" formatCode="#,##0_ ;\-#,##0\ "/>
      <fill>
        <patternFill patternType="solid">
          <fgColor indexed="64"/>
          <bgColor theme="9" tint="0.39997558519241921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6" formatCode="#,##0_ ;\-#,##0\ "/>
      <fill>
        <patternFill patternType="solid">
          <fgColor indexed="64"/>
          <bgColor theme="9" tint="0.39997558519241921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71" formatCode="d/m/yyyy"/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\$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medium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\$0.00"/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1" formatCode="d/m/yyyy"/>
      <fill>
        <patternFill patternType="solid">
          <fgColor indexed="64"/>
          <bgColor theme="9" tint="0.399975585192419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numFmt numFmtId="164" formatCode="\$0.0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\$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\$0.00"/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\$0.00"/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\$0.00"/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_ * #,##0_ ;_ * \-#,##0_ ;_ * &quot;-&quot;??_ ;_ @_ 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_ * #,##0_ ;_ * \-#,##0_ ;_ * &quot;-&quot;??_ ;_ @_ 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\$0.0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9" formatCode="dd/mm/yyyy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scheme val="none"/>
      </font>
      <numFmt numFmtId="170" formatCode="\F\A\-000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1"/>
    </dxf>
    <dxf>
      <border outline="0">
        <top style="medium">
          <color indexed="64"/>
        </top>
      </border>
    </dxf>
    <dxf>
      <alignment horizontal="center" vertical="center" textRotation="0" indent="0" justifyLastLine="0" shrinkToFit="0" readingOrder="0"/>
    </dxf>
  </dxfs>
  <tableStyles count="0" defaultTableStyle="TableStyleMedium9" defaultPivotStyle="PivotStyleLight16"/>
  <colors>
    <mruColors>
      <color rgb="FFFF996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VETARIO!A1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hyperlink" Target="#ATABAPO!A1"/><Relationship Id="rId2" Type="http://schemas.openxmlformats.org/officeDocument/2006/relationships/hyperlink" Target="#INVETARIO!A1"/><Relationship Id="rId1" Type="http://schemas.openxmlformats.org/officeDocument/2006/relationships/image" Target="../media/image1.jpeg"/><Relationship Id="rId6" Type="http://schemas.openxmlformats.org/officeDocument/2006/relationships/hyperlink" Target="#SISTEMATIZACION!A1"/><Relationship Id="rId5" Type="http://schemas.openxmlformats.org/officeDocument/2006/relationships/hyperlink" Target="#'DISTRITO MOTOR'!A1"/><Relationship Id="rId4" Type="http://schemas.openxmlformats.org/officeDocument/2006/relationships/hyperlink" Target="#'ALTO PARIMA'!A1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#SALIDAS!A1"/><Relationship Id="rId3" Type="http://schemas.openxmlformats.org/officeDocument/2006/relationships/hyperlink" Target="#ATABAPO!A1"/><Relationship Id="rId7" Type="http://schemas.openxmlformats.org/officeDocument/2006/relationships/hyperlink" Target="#ENTRADAS!A1"/><Relationship Id="rId2" Type="http://schemas.openxmlformats.org/officeDocument/2006/relationships/hyperlink" Target="#AUTANA!A1"/><Relationship Id="rId1" Type="http://schemas.openxmlformats.org/officeDocument/2006/relationships/image" Target="../media/image1.jpeg"/><Relationship Id="rId6" Type="http://schemas.openxmlformats.org/officeDocument/2006/relationships/hyperlink" Target="#SISTEMATIZACION!A1"/><Relationship Id="rId5" Type="http://schemas.openxmlformats.org/officeDocument/2006/relationships/hyperlink" Target="#'DISTRITO MOTOR'!A1"/><Relationship Id="rId4" Type="http://schemas.openxmlformats.org/officeDocument/2006/relationships/hyperlink" Target="#'ALTO PARIMA'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INVETARIO!A1"/><Relationship Id="rId2" Type="http://schemas.openxmlformats.org/officeDocument/2006/relationships/hyperlink" Target="#AUTANA!A1"/><Relationship Id="rId1" Type="http://schemas.openxmlformats.org/officeDocument/2006/relationships/image" Target="../media/image1.jpeg"/><Relationship Id="rId6" Type="http://schemas.openxmlformats.org/officeDocument/2006/relationships/hyperlink" Target="#SISTEMATIZACION!A1"/><Relationship Id="rId5" Type="http://schemas.openxmlformats.org/officeDocument/2006/relationships/hyperlink" Target="#'DISTRITO MOTOR'!A1"/><Relationship Id="rId4" Type="http://schemas.openxmlformats.org/officeDocument/2006/relationships/hyperlink" Target="#'ALTO PARIMA'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hyperlink" Target="#'ALTO PARIMA'!A1"/><Relationship Id="rId2" Type="http://schemas.openxmlformats.org/officeDocument/2006/relationships/hyperlink" Target="#INVETARIO!A1"/><Relationship Id="rId1" Type="http://schemas.openxmlformats.org/officeDocument/2006/relationships/hyperlink" Target="#AUTANA!A1"/><Relationship Id="rId6" Type="http://schemas.openxmlformats.org/officeDocument/2006/relationships/hyperlink" Target="#SISTEMATIZACION!A1"/><Relationship Id="rId5" Type="http://schemas.openxmlformats.org/officeDocument/2006/relationships/image" Target="../media/image1.jpeg"/><Relationship Id="rId4" Type="http://schemas.openxmlformats.org/officeDocument/2006/relationships/hyperlink" Target="#'DISTRITO MOTOR'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INVETARIO!A1"/><Relationship Id="rId2" Type="http://schemas.openxmlformats.org/officeDocument/2006/relationships/hyperlink" Target="#ATABAPO!A1"/><Relationship Id="rId1" Type="http://schemas.openxmlformats.org/officeDocument/2006/relationships/hyperlink" Target="#AUTANA!A1"/><Relationship Id="rId6" Type="http://schemas.openxmlformats.org/officeDocument/2006/relationships/hyperlink" Target="#SISTEMATIZACION!A1"/><Relationship Id="rId5" Type="http://schemas.openxmlformats.org/officeDocument/2006/relationships/image" Target="../media/image1.jpeg"/><Relationship Id="rId4" Type="http://schemas.openxmlformats.org/officeDocument/2006/relationships/hyperlink" Target="#'DISTRITO MOTOR'!A1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hyperlink" Target="#SALIDAS!A1"/><Relationship Id="rId3" Type="http://schemas.openxmlformats.org/officeDocument/2006/relationships/hyperlink" Target="#ATABAPO!A1"/><Relationship Id="rId7" Type="http://schemas.openxmlformats.org/officeDocument/2006/relationships/hyperlink" Target="#ENTRADAS!A1"/><Relationship Id="rId2" Type="http://schemas.openxmlformats.org/officeDocument/2006/relationships/hyperlink" Target="#AUTANA!A1"/><Relationship Id="rId1" Type="http://schemas.openxmlformats.org/officeDocument/2006/relationships/image" Target="../media/image1.jpeg"/><Relationship Id="rId6" Type="http://schemas.openxmlformats.org/officeDocument/2006/relationships/hyperlink" Target="#SISTEMATIZACION!A1"/><Relationship Id="rId5" Type="http://schemas.openxmlformats.org/officeDocument/2006/relationships/hyperlink" Target="#'DISTRITO MOTOR'!A1"/><Relationship Id="rId4" Type="http://schemas.openxmlformats.org/officeDocument/2006/relationships/hyperlink" Target="#'ALTO PARIMA'!A1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'ALTO PARIMA'!A1"/><Relationship Id="rId2" Type="http://schemas.openxmlformats.org/officeDocument/2006/relationships/hyperlink" Target="#ATABAPO!A1"/><Relationship Id="rId1" Type="http://schemas.openxmlformats.org/officeDocument/2006/relationships/hyperlink" Target="#AUTANA!A1"/><Relationship Id="rId6" Type="http://schemas.openxmlformats.org/officeDocument/2006/relationships/hyperlink" Target="#SISTEMATIZACION!A1"/><Relationship Id="rId5" Type="http://schemas.openxmlformats.org/officeDocument/2006/relationships/image" Target="../media/image1.jpeg"/><Relationship Id="rId4" Type="http://schemas.openxmlformats.org/officeDocument/2006/relationships/hyperlink" Target="#INVETARIO!A1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hyperlink" Target="#ATABAPO!A1"/><Relationship Id="rId2" Type="http://schemas.openxmlformats.org/officeDocument/2006/relationships/hyperlink" Target="#AUTANA!A1"/><Relationship Id="rId1" Type="http://schemas.openxmlformats.org/officeDocument/2006/relationships/image" Target="../media/image1.jpeg"/><Relationship Id="rId6" Type="http://schemas.openxmlformats.org/officeDocument/2006/relationships/hyperlink" Target="#SISTEMATIZACION!A1"/><Relationship Id="rId5" Type="http://schemas.openxmlformats.org/officeDocument/2006/relationships/hyperlink" Target="#'DISTRITO MOTOR'!A1"/><Relationship Id="rId4" Type="http://schemas.openxmlformats.org/officeDocument/2006/relationships/hyperlink" Target="#'ALTO PARIMA'!A1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hyperlink" Target="#SISTEMATIZACION!A1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hyperlink" Target="#SISTEMATIZACION!A1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hyperlink" Target="#ATABAPO!A1"/><Relationship Id="rId2" Type="http://schemas.openxmlformats.org/officeDocument/2006/relationships/hyperlink" Target="#AUTANA!A1"/><Relationship Id="rId1" Type="http://schemas.openxmlformats.org/officeDocument/2006/relationships/image" Target="../media/image1.jpeg"/><Relationship Id="rId6" Type="http://schemas.openxmlformats.org/officeDocument/2006/relationships/hyperlink" Target="#SISTEMATIZACION!A1"/><Relationship Id="rId5" Type="http://schemas.openxmlformats.org/officeDocument/2006/relationships/hyperlink" Target="#'DISTRITO MOTOR'!A1"/><Relationship Id="rId4" Type="http://schemas.openxmlformats.org/officeDocument/2006/relationships/hyperlink" Target="#'ALTO PARIMA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9526</xdr:rowOff>
    </xdr:from>
    <xdr:to>
      <xdr:col>3</xdr:col>
      <xdr:colOff>885825</xdr:colOff>
      <xdr:row>6</xdr:row>
      <xdr:rowOff>209550</xdr:rowOff>
    </xdr:to>
    <xdr:pic>
      <xdr:nvPicPr>
        <xdr:cNvPr id="4" name="Imagen 3" descr="C:\Users\PRODESK 600 G11\Desktop\IMG-20211024-WA0008.jpg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0526"/>
          <a:ext cx="2505075" cy="962024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12</xdr:col>
      <xdr:colOff>38100</xdr:colOff>
      <xdr:row>7</xdr:row>
      <xdr:rowOff>0</xdr:rowOff>
    </xdr:from>
    <xdr:to>
      <xdr:col>13</xdr:col>
      <xdr:colOff>142875</xdr:colOff>
      <xdr:row>7</xdr:row>
      <xdr:rowOff>161925</xdr:rowOff>
    </xdr:to>
    <xdr:sp macro="" textlink="">
      <xdr:nvSpPr>
        <xdr:cNvPr id="8" name="Rectángulo redondeado 7">
          <a:hlinkClick xmlns:r="http://schemas.openxmlformats.org/officeDocument/2006/relationships" r:id="rId2"/>
        </xdr:cNvPr>
        <xdr:cNvSpPr/>
      </xdr:nvSpPr>
      <xdr:spPr>
        <a:xfrm>
          <a:off x="9277350" y="1666875"/>
          <a:ext cx="866775" cy="3333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ysClr val="windowText" lastClr="000000"/>
              </a:solidFill>
            </a:rPr>
            <a:t>INVETARIO</a:t>
          </a:r>
        </a:p>
      </xdr:txBody>
    </xdr:sp>
    <xdr:clientData/>
  </xdr:twoCellAnchor>
  <xdr:twoCellAnchor editAs="oneCell">
    <xdr:from>
      <xdr:col>9</xdr:col>
      <xdr:colOff>654048</xdr:colOff>
      <xdr:row>2</xdr:row>
      <xdr:rowOff>67734</xdr:rowOff>
    </xdr:from>
    <xdr:to>
      <xdr:col>11</xdr:col>
      <xdr:colOff>1076323</xdr:colOff>
      <xdr:row>6</xdr:row>
      <xdr:rowOff>58209</xdr:rowOff>
    </xdr:to>
    <xdr:pic>
      <xdr:nvPicPr>
        <xdr:cNvPr id="5" name="4 Imagen"/>
        <xdr:cNvPicPr/>
      </xdr:nvPicPr>
      <xdr:blipFill rotWithShape="1">
        <a:blip xmlns:r="http://schemas.openxmlformats.org/officeDocument/2006/relationships" r:embed="rId3" cstate="print"/>
        <a:srcRect l="85828" b="6695"/>
        <a:stretch/>
      </xdr:blipFill>
      <xdr:spPr bwMode="auto">
        <a:xfrm>
          <a:off x="8707965" y="448734"/>
          <a:ext cx="2105025" cy="752475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123825</xdr:rowOff>
    </xdr:from>
    <xdr:to>
      <xdr:col>1</xdr:col>
      <xdr:colOff>1912669</xdr:colOff>
      <xdr:row>7</xdr:row>
      <xdr:rowOff>104775</xdr:rowOff>
    </xdr:to>
    <xdr:pic>
      <xdr:nvPicPr>
        <xdr:cNvPr id="2" name="Imagen 1" descr="C:\Users\PRODESK 600 G11\Desktop\IMG-20211024-WA0008.jpg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123825"/>
          <a:ext cx="2657475" cy="124777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3</xdr:col>
      <xdr:colOff>204580</xdr:colOff>
      <xdr:row>3</xdr:row>
      <xdr:rowOff>237159</xdr:rowOff>
    </xdr:from>
    <xdr:to>
      <xdr:col>4</xdr:col>
      <xdr:colOff>166850</xdr:colOff>
      <xdr:row>5</xdr:row>
      <xdr:rowOff>23715</xdr:rowOff>
    </xdr:to>
    <xdr:sp macro="" textlink="">
      <xdr:nvSpPr>
        <xdr:cNvPr id="5" name="Rectángulo redondeado 4">
          <a:hlinkClick xmlns:r="http://schemas.openxmlformats.org/officeDocument/2006/relationships" r:id="rId2"/>
        </xdr:cNvPr>
        <xdr:cNvSpPr/>
      </xdr:nvSpPr>
      <xdr:spPr>
        <a:xfrm>
          <a:off x="3965983" y="1316011"/>
          <a:ext cx="1080000" cy="3600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>
              <a:solidFill>
                <a:schemeClr val="bg1"/>
              </a:solidFill>
            </a:rPr>
            <a:t>INVETARIO</a:t>
          </a:r>
        </a:p>
      </xdr:txBody>
    </xdr:sp>
    <xdr:clientData/>
  </xdr:twoCellAnchor>
  <xdr:twoCellAnchor>
    <xdr:from>
      <xdr:col>3</xdr:col>
      <xdr:colOff>204581</xdr:colOff>
      <xdr:row>5</xdr:row>
      <xdr:rowOff>170485</xdr:rowOff>
    </xdr:from>
    <xdr:to>
      <xdr:col>4</xdr:col>
      <xdr:colOff>161926</xdr:colOff>
      <xdr:row>7</xdr:row>
      <xdr:rowOff>66676</xdr:rowOff>
    </xdr:to>
    <xdr:sp macro="" textlink="">
      <xdr:nvSpPr>
        <xdr:cNvPr id="6" name="Rectángulo redondeado 5">
          <a:hlinkClick xmlns:r="http://schemas.openxmlformats.org/officeDocument/2006/relationships" r:id="rId3"/>
        </xdr:cNvPr>
        <xdr:cNvSpPr/>
      </xdr:nvSpPr>
      <xdr:spPr>
        <a:xfrm>
          <a:off x="3966956" y="1751635"/>
          <a:ext cx="1071770" cy="286716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>
              <a:solidFill>
                <a:schemeClr val="bg1"/>
              </a:solidFill>
            </a:rPr>
            <a:t>ATABAPO</a:t>
          </a:r>
        </a:p>
      </xdr:txBody>
    </xdr:sp>
    <xdr:clientData/>
  </xdr:twoCellAnchor>
  <xdr:twoCellAnchor>
    <xdr:from>
      <xdr:col>2</xdr:col>
      <xdr:colOff>118856</xdr:colOff>
      <xdr:row>3</xdr:row>
      <xdr:rowOff>227634</xdr:rowOff>
    </xdr:from>
    <xdr:to>
      <xdr:col>3</xdr:col>
      <xdr:colOff>139443</xdr:colOff>
      <xdr:row>5</xdr:row>
      <xdr:rowOff>14190</xdr:rowOff>
    </xdr:to>
    <xdr:sp macro="" textlink="">
      <xdr:nvSpPr>
        <xdr:cNvPr id="7" name="Rectángulo redondeado 6">
          <a:hlinkClick xmlns:r="http://schemas.openxmlformats.org/officeDocument/2006/relationships" r:id="rId4"/>
        </xdr:cNvPr>
        <xdr:cNvSpPr/>
      </xdr:nvSpPr>
      <xdr:spPr>
        <a:xfrm>
          <a:off x="2820846" y="1306486"/>
          <a:ext cx="1080000" cy="3600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chemeClr val="bg1"/>
              </a:solidFill>
            </a:rPr>
            <a:t>ALTO PARIMA</a:t>
          </a:r>
        </a:p>
      </xdr:txBody>
    </xdr:sp>
    <xdr:clientData/>
  </xdr:twoCellAnchor>
  <xdr:twoCellAnchor>
    <xdr:from>
      <xdr:col>2</xdr:col>
      <xdr:colOff>118856</xdr:colOff>
      <xdr:row>5</xdr:row>
      <xdr:rowOff>170485</xdr:rowOff>
    </xdr:from>
    <xdr:to>
      <xdr:col>3</xdr:col>
      <xdr:colOff>133351</xdr:colOff>
      <xdr:row>7</xdr:row>
      <xdr:rowOff>42308</xdr:rowOff>
    </xdr:to>
    <xdr:sp macro="" textlink="">
      <xdr:nvSpPr>
        <xdr:cNvPr id="8" name="Rectángulo redondeado 7">
          <a:hlinkClick xmlns:r="http://schemas.openxmlformats.org/officeDocument/2006/relationships" r:id="rId5"/>
        </xdr:cNvPr>
        <xdr:cNvSpPr/>
      </xdr:nvSpPr>
      <xdr:spPr>
        <a:xfrm>
          <a:off x="2820846" y="1822781"/>
          <a:ext cx="1073908" cy="260598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 b="1">
              <a:solidFill>
                <a:schemeClr val="bg1"/>
              </a:solidFill>
            </a:rPr>
            <a:t>DISTRITO</a:t>
          </a:r>
          <a:r>
            <a:rPr lang="en-US" sz="900" b="1" baseline="0">
              <a:solidFill>
                <a:schemeClr val="bg1"/>
              </a:solidFill>
            </a:rPr>
            <a:t> MOTOR</a:t>
          </a:r>
          <a:endParaRPr lang="en-US" sz="9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0</xdr:col>
      <xdr:colOff>104775</xdr:colOff>
      <xdr:row>0</xdr:row>
      <xdr:rowOff>123825</xdr:rowOff>
    </xdr:from>
    <xdr:to>
      <xdr:col>1</xdr:col>
      <xdr:colOff>1912669</xdr:colOff>
      <xdr:row>3</xdr:row>
      <xdr:rowOff>295275</xdr:rowOff>
    </xdr:to>
    <xdr:pic>
      <xdr:nvPicPr>
        <xdr:cNvPr id="15" name="Imagen 14" descr="C:\Users\PRODESK 600 G11\Desktop\IMG-20211024-WA0008.jpg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123825"/>
          <a:ext cx="2657475" cy="12477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66674</xdr:colOff>
      <xdr:row>0</xdr:row>
      <xdr:rowOff>114300</xdr:rowOff>
    </xdr:from>
    <xdr:to>
      <xdr:col>1</xdr:col>
      <xdr:colOff>1874568</xdr:colOff>
      <xdr:row>7</xdr:row>
      <xdr:rowOff>15184</xdr:rowOff>
    </xdr:to>
    <xdr:pic>
      <xdr:nvPicPr>
        <xdr:cNvPr id="16" name="Imagen 15" descr="C:\Users\PRODESK 600 G11\Desktop\IMG-20211024-WA0008.jpg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4" y="114300"/>
          <a:ext cx="2657475" cy="1872559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</xdr:col>
      <xdr:colOff>272147</xdr:colOff>
      <xdr:row>4</xdr:row>
      <xdr:rowOff>194389</xdr:rowOff>
    </xdr:from>
    <xdr:to>
      <xdr:col>5</xdr:col>
      <xdr:colOff>612323</xdr:colOff>
      <xdr:row>6</xdr:row>
      <xdr:rowOff>68035</xdr:rowOff>
    </xdr:to>
    <xdr:sp macro="" textlink="">
      <xdr:nvSpPr>
        <xdr:cNvPr id="9" name="Rectángulo redondeado 8">
          <a:hlinkClick xmlns:r="http://schemas.openxmlformats.org/officeDocument/2006/relationships" r:id="rId6"/>
        </xdr:cNvPr>
        <xdr:cNvSpPr/>
      </xdr:nvSpPr>
      <xdr:spPr>
        <a:xfrm>
          <a:off x="5151280" y="1574542"/>
          <a:ext cx="1632854" cy="340177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>
              <a:solidFill>
                <a:schemeClr val="bg1"/>
              </a:solidFill>
            </a:rPr>
            <a:t>SISTEMATIZACION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123825</xdr:rowOff>
    </xdr:from>
    <xdr:to>
      <xdr:col>1</xdr:col>
      <xdr:colOff>1707256</xdr:colOff>
      <xdr:row>5</xdr:row>
      <xdr:rowOff>142678</xdr:rowOff>
    </xdr:to>
    <xdr:pic>
      <xdr:nvPicPr>
        <xdr:cNvPr id="2" name="Imagen 1" descr="C:\Users\PRODESK 600 G11\Desktop\IMG-20211024-WA0008.jpg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123825"/>
          <a:ext cx="2657475" cy="12477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66674</xdr:colOff>
      <xdr:row>0</xdr:row>
      <xdr:rowOff>114300</xdr:rowOff>
    </xdr:from>
    <xdr:to>
      <xdr:col>1</xdr:col>
      <xdr:colOff>1669155</xdr:colOff>
      <xdr:row>8</xdr:row>
      <xdr:rowOff>38974</xdr:rowOff>
    </xdr:to>
    <xdr:pic>
      <xdr:nvPicPr>
        <xdr:cNvPr id="3" name="Imagen 2" descr="C:\Users\PRODESK 600 G11\Desktop\IMG-20211024-WA0008.jpg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4" y="114300"/>
          <a:ext cx="2657475" cy="124777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2</xdr:col>
      <xdr:colOff>193309</xdr:colOff>
      <xdr:row>3</xdr:row>
      <xdr:rowOff>220869</xdr:rowOff>
    </xdr:from>
    <xdr:to>
      <xdr:col>3</xdr:col>
      <xdr:colOff>202144</xdr:colOff>
      <xdr:row>5</xdr:row>
      <xdr:rowOff>27607</xdr:rowOff>
    </xdr:to>
    <xdr:sp macro="" textlink="">
      <xdr:nvSpPr>
        <xdr:cNvPr id="6" name="Rectángulo redondeado 5">
          <a:hlinkClick xmlns:r="http://schemas.openxmlformats.org/officeDocument/2006/relationships" r:id="rId2"/>
        </xdr:cNvPr>
        <xdr:cNvSpPr/>
      </xdr:nvSpPr>
      <xdr:spPr>
        <a:xfrm>
          <a:off x="2898961" y="1297608"/>
          <a:ext cx="1071770" cy="30369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 b="1">
              <a:solidFill>
                <a:schemeClr val="bg1"/>
              </a:solidFill>
            </a:rPr>
            <a:t>AUTANA</a:t>
          </a:r>
          <a:endParaRPr lang="en-US" sz="1400" b="1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209271</xdr:colOff>
      <xdr:row>6</xdr:row>
      <xdr:rowOff>3821</xdr:rowOff>
    </xdr:from>
    <xdr:to>
      <xdr:col>3</xdr:col>
      <xdr:colOff>218106</xdr:colOff>
      <xdr:row>7</xdr:row>
      <xdr:rowOff>114472</xdr:rowOff>
    </xdr:to>
    <xdr:sp macro="" textlink="">
      <xdr:nvSpPr>
        <xdr:cNvPr id="7" name="Rectángulo redondeado 6">
          <a:hlinkClick xmlns:r="http://schemas.openxmlformats.org/officeDocument/2006/relationships" r:id="rId3"/>
        </xdr:cNvPr>
        <xdr:cNvSpPr/>
      </xdr:nvSpPr>
      <xdr:spPr>
        <a:xfrm>
          <a:off x="2917943" y="1864173"/>
          <a:ext cx="1065515" cy="304127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>
              <a:solidFill>
                <a:schemeClr val="bg1"/>
              </a:solidFill>
            </a:rPr>
            <a:t>ATABAPO</a:t>
          </a:r>
        </a:p>
      </xdr:txBody>
    </xdr:sp>
    <xdr:clientData/>
  </xdr:twoCellAnchor>
  <xdr:twoCellAnchor>
    <xdr:from>
      <xdr:col>3</xdr:col>
      <xdr:colOff>358956</xdr:colOff>
      <xdr:row>3</xdr:row>
      <xdr:rowOff>207478</xdr:rowOff>
    </xdr:from>
    <xdr:to>
      <xdr:col>4</xdr:col>
      <xdr:colOff>312574</xdr:colOff>
      <xdr:row>5</xdr:row>
      <xdr:rowOff>14216</xdr:rowOff>
    </xdr:to>
    <xdr:sp macro="" textlink="">
      <xdr:nvSpPr>
        <xdr:cNvPr id="8" name="Rectángulo redondeado 7">
          <a:hlinkClick xmlns:r="http://schemas.openxmlformats.org/officeDocument/2006/relationships" r:id="rId4"/>
        </xdr:cNvPr>
        <xdr:cNvSpPr/>
      </xdr:nvSpPr>
      <xdr:spPr>
        <a:xfrm>
          <a:off x="4127543" y="1284217"/>
          <a:ext cx="1071770" cy="30369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>
              <a:solidFill>
                <a:schemeClr val="bg1"/>
              </a:solidFill>
            </a:rPr>
            <a:t>ALTO PARIMA</a:t>
          </a:r>
        </a:p>
      </xdr:txBody>
    </xdr:sp>
    <xdr:clientData/>
  </xdr:twoCellAnchor>
  <xdr:twoCellAnchor>
    <xdr:from>
      <xdr:col>3</xdr:col>
      <xdr:colOff>344073</xdr:colOff>
      <xdr:row>5</xdr:row>
      <xdr:rowOff>173079</xdr:rowOff>
    </xdr:from>
    <xdr:to>
      <xdr:col>4</xdr:col>
      <xdr:colOff>297691</xdr:colOff>
      <xdr:row>7</xdr:row>
      <xdr:rowOff>133945</xdr:rowOff>
    </xdr:to>
    <xdr:sp macro="" textlink="">
      <xdr:nvSpPr>
        <xdr:cNvPr id="9" name="Rectángulo redondeado 8">
          <a:hlinkClick xmlns:r="http://schemas.openxmlformats.org/officeDocument/2006/relationships" r:id="rId5"/>
        </xdr:cNvPr>
        <xdr:cNvSpPr/>
      </xdr:nvSpPr>
      <xdr:spPr>
        <a:xfrm>
          <a:off x="4109425" y="1839954"/>
          <a:ext cx="1069829" cy="34781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 b="1">
              <a:solidFill>
                <a:schemeClr val="bg1"/>
              </a:solidFill>
            </a:rPr>
            <a:t>DISTRITO</a:t>
          </a:r>
          <a:r>
            <a:rPr lang="en-US" sz="900" b="1" baseline="0">
              <a:solidFill>
                <a:schemeClr val="bg1"/>
              </a:solidFill>
            </a:rPr>
            <a:t> MOTOR</a:t>
          </a:r>
          <a:endParaRPr lang="en-US" sz="900" b="1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398169</xdr:colOff>
      <xdr:row>5</xdr:row>
      <xdr:rowOff>107202</xdr:rowOff>
    </xdr:from>
    <xdr:to>
      <xdr:col>6</xdr:col>
      <xdr:colOff>39256</xdr:colOff>
      <xdr:row>7</xdr:row>
      <xdr:rowOff>113672</xdr:rowOff>
    </xdr:to>
    <xdr:sp macro="" textlink="">
      <xdr:nvSpPr>
        <xdr:cNvPr id="10" name="Rectángulo redondeado 9">
          <a:hlinkClick xmlns:r="http://schemas.openxmlformats.org/officeDocument/2006/relationships" r:id="rId6"/>
        </xdr:cNvPr>
        <xdr:cNvSpPr/>
      </xdr:nvSpPr>
      <xdr:spPr>
        <a:xfrm>
          <a:off x="5279732" y="1774077"/>
          <a:ext cx="1665149" cy="39342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>
              <a:solidFill>
                <a:schemeClr val="bg1"/>
              </a:solidFill>
            </a:rPr>
            <a:t>SISTEMATIZACION</a:t>
          </a:r>
        </a:p>
      </xdr:txBody>
    </xdr:sp>
    <xdr:clientData/>
  </xdr:twoCellAnchor>
  <xdr:twoCellAnchor>
    <xdr:from>
      <xdr:col>1</xdr:col>
      <xdr:colOff>2222557</xdr:colOff>
      <xdr:row>927</xdr:row>
      <xdr:rowOff>36576</xdr:rowOff>
    </xdr:from>
    <xdr:to>
      <xdr:col>3</xdr:col>
      <xdr:colOff>2864</xdr:colOff>
      <xdr:row>928</xdr:row>
      <xdr:rowOff>125040</xdr:rowOff>
    </xdr:to>
    <xdr:sp macro="" textlink="">
      <xdr:nvSpPr>
        <xdr:cNvPr id="11" name="Rectángulo redondeado 10">
          <a:hlinkClick xmlns:r="http://schemas.openxmlformats.org/officeDocument/2006/relationships" r:id="rId7"/>
        </xdr:cNvPr>
        <xdr:cNvSpPr/>
      </xdr:nvSpPr>
      <xdr:spPr>
        <a:xfrm>
          <a:off x="2705515" y="4718583"/>
          <a:ext cx="1067103" cy="397020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>
              <a:solidFill>
                <a:schemeClr val="bg1"/>
              </a:solidFill>
            </a:rPr>
            <a:t>ENTRADAS</a:t>
          </a:r>
        </a:p>
      </xdr:txBody>
    </xdr:sp>
    <xdr:clientData/>
  </xdr:twoCellAnchor>
  <xdr:twoCellAnchor>
    <xdr:from>
      <xdr:col>2</xdr:col>
      <xdr:colOff>13840</xdr:colOff>
      <xdr:row>929</xdr:row>
      <xdr:rowOff>95069</xdr:rowOff>
    </xdr:from>
    <xdr:to>
      <xdr:col>3</xdr:col>
      <xdr:colOff>21119</xdr:colOff>
      <xdr:row>931</xdr:row>
      <xdr:rowOff>89624</xdr:rowOff>
    </xdr:to>
    <xdr:sp macro="" textlink="">
      <xdr:nvSpPr>
        <xdr:cNvPr id="12" name="Rectángulo redondeado 11">
          <a:hlinkClick xmlns:r="http://schemas.openxmlformats.org/officeDocument/2006/relationships" r:id="rId8"/>
        </xdr:cNvPr>
        <xdr:cNvSpPr/>
      </xdr:nvSpPr>
      <xdr:spPr>
        <a:xfrm>
          <a:off x="2723770" y="5286865"/>
          <a:ext cx="1067103" cy="397020"/>
        </a:xfrm>
        <a:prstGeom prst="round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>
              <a:solidFill>
                <a:schemeClr val="bg1"/>
              </a:solidFill>
            </a:rPr>
            <a:t>SALIDAS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63362</xdr:colOff>
      <xdr:row>0</xdr:row>
      <xdr:rowOff>68608</xdr:rowOff>
    </xdr:from>
    <xdr:to>
      <xdr:col>1</xdr:col>
      <xdr:colOff>1962150</xdr:colOff>
      <xdr:row>6</xdr:row>
      <xdr:rowOff>176143</xdr:rowOff>
    </xdr:to>
    <xdr:pic>
      <xdr:nvPicPr>
        <xdr:cNvPr id="6" name="Imagen 5" descr="C:\Users\PRODESK 600 G11\Desktop\IMG-20211024-WA0008.jpg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362" y="68608"/>
          <a:ext cx="2658027" cy="1957318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3</xdr:col>
      <xdr:colOff>357671</xdr:colOff>
      <xdr:row>3</xdr:row>
      <xdr:rowOff>56184</xdr:rowOff>
    </xdr:from>
    <xdr:to>
      <xdr:col>4</xdr:col>
      <xdr:colOff>319433</xdr:colOff>
      <xdr:row>4</xdr:row>
      <xdr:rowOff>55079</xdr:rowOff>
    </xdr:to>
    <xdr:sp macro="" textlink="">
      <xdr:nvSpPr>
        <xdr:cNvPr id="8" name="Rectángulo redondeado 7">
          <a:hlinkClick xmlns:r="http://schemas.openxmlformats.org/officeDocument/2006/relationships" r:id="rId2"/>
        </xdr:cNvPr>
        <xdr:cNvSpPr/>
      </xdr:nvSpPr>
      <xdr:spPr>
        <a:xfrm>
          <a:off x="4120046" y="1132509"/>
          <a:ext cx="1076187" cy="30369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 b="1">
              <a:solidFill>
                <a:schemeClr val="bg1"/>
              </a:solidFill>
            </a:rPr>
            <a:t>AUTANA</a:t>
          </a:r>
          <a:endParaRPr lang="en-US" sz="14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367196</xdr:colOff>
      <xdr:row>5</xdr:row>
      <xdr:rowOff>8559</xdr:rowOff>
    </xdr:from>
    <xdr:to>
      <xdr:col>4</xdr:col>
      <xdr:colOff>342900</xdr:colOff>
      <xdr:row>6</xdr:row>
      <xdr:rowOff>117751</xdr:rowOff>
    </xdr:to>
    <xdr:sp macro="" textlink="">
      <xdr:nvSpPr>
        <xdr:cNvPr id="9" name="Rectángulo redondeado 8">
          <a:hlinkClick xmlns:r="http://schemas.openxmlformats.org/officeDocument/2006/relationships" r:id="rId3"/>
        </xdr:cNvPr>
        <xdr:cNvSpPr/>
      </xdr:nvSpPr>
      <xdr:spPr>
        <a:xfrm>
          <a:off x="4129571" y="1589709"/>
          <a:ext cx="1090129" cy="29969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>
              <a:solidFill>
                <a:schemeClr val="bg1"/>
              </a:solidFill>
            </a:rPr>
            <a:t>INVETARIO</a:t>
          </a:r>
        </a:p>
      </xdr:txBody>
    </xdr:sp>
    <xdr:clientData/>
  </xdr:twoCellAnchor>
  <xdr:twoCellAnchor>
    <xdr:from>
      <xdr:col>2</xdr:col>
      <xdr:colOff>271946</xdr:colOff>
      <xdr:row>3</xdr:row>
      <xdr:rowOff>61706</xdr:rowOff>
    </xdr:from>
    <xdr:to>
      <xdr:col>3</xdr:col>
      <xdr:colOff>290858</xdr:colOff>
      <xdr:row>4</xdr:row>
      <xdr:rowOff>66951</xdr:rowOff>
    </xdr:to>
    <xdr:sp macro="" textlink="">
      <xdr:nvSpPr>
        <xdr:cNvPr id="10" name="Rectángulo redondeado 9">
          <a:hlinkClick xmlns:r="http://schemas.openxmlformats.org/officeDocument/2006/relationships" r:id="rId4"/>
        </xdr:cNvPr>
        <xdr:cNvSpPr/>
      </xdr:nvSpPr>
      <xdr:spPr>
        <a:xfrm>
          <a:off x="2977046" y="1138031"/>
          <a:ext cx="1076187" cy="31004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>
              <a:solidFill>
                <a:schemeClr val="bg1"/>
              </a:solidFill>
            </a:rPr>
            <a:t>ALTO PARIMA</a:t>
          </a:r>
        </a:p>
      </xdr:txBody>
    </xdr:sp>
    <xdr:clientData/>
  </xdr:twoCellAnchor>
  <xdr:twoCellAnchor>
    <xdr:from>
      <xdr:col>2</xdr:col>
      <xdr:colOff>271946</xdr:colOff>
      <xdr:row>5</xdr:row>
      <xdr:rowOff>12011</xdr:rowOff>
    </xdr:from>
    <xdr:to>
      <xdr:col>3</xdr:col>
      <xdr:colOff>290858</xdr:colOff>
      <xdr:row>6</xdr:row>
      <xdr:rowOff>95941</xdr:rowOff>
    </xdr:to>
    <xdr:sp macro="" textlink="">
      <xdr:nvSpPr>
        <xdr:cNvPr id="11" name="Rectángulo redondeado 10">
          <a:hlinkClick xmlns:r="http://schemas.openxmlformats.org/officeDocument/2006/relationships" r:id="rId5"/>
        </xdr:cNvPr>
        <xdr:cNvSpPr/>
      </xdr:nvSpPr>
      <xdr:spPr>
        <a:xfrm>
          <a:off x="2977046" y="1593161"/>
          <a:ext cx="1076187" cy="27443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900" b="1">
              <a:solidFill>
                <a:schemeClr val="bg1"/>
              </a:solidFill>
            </a:rPr>
            <a:t>DISTRITO</a:t>
          </a:r>
          <a:r>
            <a:rPr lang="en-US" sz="900" b="1" baseline="0">
              <a:solidFill>
                <a:schemeClr val="bg1"/>
              </a:solidFill>
            </a:rPr>
            <a:t> MOTOR</a:t>
          </a:r>
          <a:endParaRPr lang="en-US" sz="900" b="1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476251</xdr:colOff>
      <xdr:row>4</xdr:row>
      <xdr:rowOff>267165</xdr:rowOff>
    </xdr:from>
    <xdr:to>
      <xdr:col>6</xdr:col>
      <xdr:colOff>123719</xdr:colOff>
      <xdr:row>6</xdr:row>
      <xdr:rowOff>127775</xdr:rowOff>
    </xdr:to>
    <xdr:sp macro="" textlink="">
      <xdr:nvSpPr>
        <xdr:cNvPr id="12" name="Rectángulo redondeado 11">
          <a:hlinkClick xmlns:r="http://schemas.openxmlformats.org/officeDocument/2006/relationships" r:id="rId6"/>
        </xdr:cNvPr>
        <xdr:cNvSpPr/>
      </xdr:nvSpPr>
      <xdr:spPr>
        <a:xfrm>
          <a:off x="5354910" y="1637836"/>
          <a:ext cx="1680242" cy="32524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>
              <a:solidFill>
                <a:schemeClr val="bg1"/>
              </a:solidFill>
            </a:rPr>
            <a:t>SISTEMATIZACION</a:t>
          </a:r>
        </a:p>
      </xdr:txBody>
    </xdr:sp>
    <xdr:clientData/>
  </xdr:twoCellAnchor>
  <xdr:twoCellAnchor>
    <xdr:from>
      <xdr:col>3</xdr:col>
      <xdr:colOff>357671</xdr:colOff>
      <xdr:row>3</xdr:row>
      <xdr:rowOff>56184</xdr:rowOff>
    </xdr:from>
    <xdr:to>
      <xdr:col>4</xdr:col>
      <xdr:colOff>319433</xdr:colOff>
      <xdr:row>4</xdr:row>
      <xdr:rowOff>55079</xdr:rowOff>
    </xdr:to>
    <xdr:sp macro="" textlink="">
      <xdr:nvSpPr>
        <xdr:cNvPr id="15" name="Rectángulo redondeado 7">
          <a:hlinkClick xmlns:r="http://schemas.openxmlformats.org/officeDocument/2006/relationships" r:id="rId2"/>
        </xdr:cNvPr>
        <xdr:cNvSpPr/>
      </xdr:nvSpPr>
      <xdr:spPr>
        <a:xfrm>
          <a:off x="4148621" y="1132509"/>
          <a:ext cx="1114287" cy="30369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 b="1">
              <a:solidFill>
                <a:schemeClr val="bg1"/>
              </a:solidFill>
            </a:rPr>
            <a:t>AUTANA</a:t>
          </a:r>
          <a:endParaRPr lang="en-US" sz="14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367196</xdr:colOff>
      <xdr:row>5</xdr:row>
      <xdr:rowOff>8559</xdr:rowOff>
    </xdr:from>
    <xdr:to>
      <xdr:col>4</xdr:col>
      <xdr:colOff>342900</xdr:colOff>
      <xdr:row>6</xdr:row>
      <xdr:rowOff>117751</xdr:rowOff>
    </xdr:to>
    <xdr:sp macro="" textlink="">
      <xdr:nvSpPr>
        <xdr:cNvPr id="16" name="Rectángulo redondeado 8">
          <a:hlinkClick xmlns:r="http://schemas.openxmlformats.org/officeDocument/2006/relationships" r:id="rId3"/>
        </xdr:cNvPr>
        <xdr:cNvSpPr/>
      </xdr:nvSpPr>
      <xdr:spPr>
        <a:xfrm>
          <a:off x="4158146" y="1665909"/>
          <a:ext cx="1128229" cy="29969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>
              <a:solidFill>
                <a:schemeClr val="bg1"/>
              </a:solidFill>
            </a:rPr>
            <a:t>INVETARIO</a:t>
          </a:r>
        </a:p>
      </xdr:txBody>
    </xdr:sp>
    <xdr:clientData/>
  </xdr:twoCellAnchor>
  <xdr:twoCellAnchor>
    <xdr:from>
      <xdr:col>2</xdr:col>
      <xdr:colOff>271946</xdr:colOff>
      <xdr:row>3</xdr:row>
      <xdr:rowOff>61706</xdr:rowOff>
    </xdr:from>
    <xdr:to>
      <xdr:col>3</xdr:col>
      <xdr:colOff>290858</xdr:colOff>
      <xdr:row>4</xdr:row>
      <xdr:rowOff>66951</xdr:rowOff>
    </xdr:to>
    <xdr:sp macro="" textlink="">
      <xdr:nvSpPr>
        <xdr:cNvPr id="17" name="Rectángulo redondeado 9">
          <a:hlinkClick xmlns:r="http://schemas.openxmlformats.org/officeDocument/2006/relationships" r:id="rId4"/>
        </xdr:cNvPr>
        <xdr:cNvSpPr/>
      </xdr:nvSpPr>
      <xdr:spPr>
        <a:xfrm>
          <a:off x="3262796" y="1138031"/>
          <a:ext cx="819012" cy="31004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>
              <a:solidFill>
                <a:schemeClr val="bg1"/>
              </a:solidFill>
            </a:rPr>
            <a:t>ALTO PARIMA</a:t>
          </a:r>
        </a:p>
      </xdr:txBody>
    </xdr:sp>
    <xdr:clientData/>
  </xdr:twoCellAnchor>
  <xdr:twoCellAnchor>
    <xdr:from>
      <xdr:col>2</xdr:col>
      <xdr:colOff>271946</xdr:colOff>
      <xdr:row>5</xdr:row>
      <xdr:rowOff>12011</xdr:rowOff>
    </xdr:from>
    <xdr:to>
      <xdr:col>3</xdr:col>
      <xdr:colOff>290858</xdr:colOff>
      <xdr:row>6</xdr:row>
      <xdr:rowOff>95941</xdr:rowOff>
    </xdr:to>
    <xdr:sp macro="" textlink="">
      <xdr:nvSpPr>
        <xdr:cNvPr id="18" name="Rectángulo redondeado 10">
          <a:hlinkClick xmlns:r="http://schemas.openxmlformats.org/officeDocument/2006/relationships" r:id="rId5"/>
        </xdr:cNvPr>
        <xdr:cNvSpPr/>
      </xdr:nvSpPr>
      <xdr:spPr>
        <a:xfrm>
          <a:off x="3262796" y="1669361"/>
          <a:ext cx="819012" cy="27443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900" b="1">
              <a:solidFill>
                <a:schemeClr val="bg1"/>
              </a:solidFill>
            </a:rPr>
            <a:t>DISTRITO</a:t>
          </a:r>
          <a:r>
            <a:rPr lang="en-US" sz="900" b="1" baseline="0">
              <a:solidFill>
                <a:schemeClr val="bg1"/>
              </a:solidFill>
            </a:rPr>
            <a:t> MOTOR</a:t>
          </a:r>
          <a:endParaRPr lang="en-US" sz="900" b="1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476251</xdr:colOff>
      <xdr:row>4</xdr:row>
      <xdr:rowOff>267165</xdr:rowOff>
    </xdr:from>
    <xdr:to>
      <xdr:col>6</xdr:col>
      <xdr:colOff>123719</xdr:colOff>
      <xdr:row>6</xdr:row>
      <xdr:rowOff>127775</xdr:rowOff>
    </xdr:to>
    <xdr:sp macro="" textlink="">
      <xdr:nvSpPr>
        <xdr:cNvPr id="20" name="Rectángulo redondeado 11">
          <a:hlinkClick xmlns:r="http://schemas.openxmlformats.org/officeDocument/2006/relationships" r:id="rId6"/>
        </xdr:cNvPr>
        <xdr:cNvSpPr/>
      </xdr:nvSpPr>
      <xdr:spPr>
        <a:xfrm>
          <a:off x="5419726" y="1648290"/>
          <a:ext cx="1923943" cy="32733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>
              <a:solidFill>
                <a:schemeClr val="bg1"/>
              </a:solidFill>
            </a:rPr>
            <a:t>SISTEMATIZACION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357671</xdr:colOff>
      <xdr:row>3</xdr:row>
      <xdr:rowOff>56184</xdr:rowOff>
    </xdr:from>
    <xdr:to>
      <xdr:col>4</xdr:col>
      <xdr:colOff>319433</xdr:colOff>
      <xdr:row>4</xdr:row>
      <xdr:rowOff>55079</xdr:rowOff>
    </xdr:to>
    <xdr:sp macro="" textlink="">
      <xdr:nvSpPr>
        <xdr:cNvPr id="3" name="Rectángulo redondeado 7">
          <a:hlinkClick xmlns:r="http://schemas.openxmlformats.org/officeDocument/2006/relationships" r:id="rId1"/>
        </xdr:cNvPr>
        <xdr:cNvSpPr/>
      </xdr:nvSpPr>
      <xdr:spPr>
        <a:xfrm>
          <a:off x="4148621" y="1132509"/>
          <a:ext cx="1114287" cy="30369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 b="1">
              <a:solidFill>
                <a:schemeClr val="bg1"/>
              </a:solidFill>
            </a:rPr>
            <a:t>AUTANA</a:t>
          </a:r>
          <a:endParaRPr lang="en-US" sz="14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367196</xdr:colOff>
      <xdr:row>5</xdr:row>
      <xdr:rowOff>8559</xdr:rowOff>
    </xdr:from>
    <xdr:to>
      <xdr:col>4</xdr:col>
      <xdr:colOff>342900</xdr:colOff>
      <xdr:row>6</xdr:row>
      <xdr:rowOff>117751</xdr:rowOff>
    </xdr:to>
    <xdr:sp macro="" textlink="">
      <xdr:nvSpPr>
        <xdr:cNvPr id="4" name="Rectángulo redondeado 8">
          <a:hlinkClick xmlns:r="http://schemas.openxmlformats.org/officeDocument/2006/relationships" r:id="rId2"/>
        </xdr:cNvPr>
        <xdr:cNvSpPr/>
      </xdr:nvSpPr>
      <xdr:spPr>
        <a:xfrm>
          <a:off x="4158146" y="1665909"/>
          <a:ext cx="1128229" cy="29969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>
              <a:solidFill>
                <a:schemeClr val="bg1"/>
              </a:solidFill>
            </a:rPr>
            <a:t>INVETARIO</a:t>
          </a:r>
        </a:p>
      </xdr:txBody>
    </xdr:sp>
    <xdr:clientData/>
  </xdr:twoCellAnchor>
  <xdr:twoCellAnchor>
    <xdr:from>
      <xdr:col>2</xdr:col>
      <xdr:colOff>271946</xdr:colOff>
      <xdr:row>3</xdr:row>
      <xdr:rowOff>61706</xdr:rowOff>
    </xdr:from>
    <xdr:to>
      <xdr:col>3</xdr:col>
      <xdr:colOff>290858</xdr:colOff>
      <xdr:row>4</xdr:row>
      <xdr:rowOff>66951</xdr:rowOff>
    </xdr:to>
    <xdr:sp macro="" textlink="">
      <xdr:nvSpPr>
        <xdr:cNvPr id="5" name="Rectángulo redondeado 9">
          <a:hlinkClick xmlns:r="http://schemas.openxmlformats.org/officeDocument/2006/relationships" r:id="rId3"/>
        </xdr:cNvPr>
        <xdr:cNvSpPr/>
      </xdr:nvSpPr>
      <xdr:spPr>
        <a:xfrm>
          <a:off x="3262796" y="1138031"/>
          <a:ext cx="819012" cy="31004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>
              <a:solidFill>
                <a:schemeClr val="bg1"/>
              </a:solidFill>
            </a:rPr>
            <a:t>ALTO PARIMA</a:t>
          </a:r>
        </a:p>
      </xdr:txBody>
    </xdr:sp>
    <xdr:clientData/>
  </xdr:twoCellAnchor>
  <xdr:twoCellAnchor>
    <xdr:from>
      <xdr:col>2</xdr:col>
      <xdr:colOff>271946</xdr:colOff>
      <xdr:row>5</xdr:row>
      <xdr:rowOff>12011</xdr:rowOff>
    </xdr:from>
    <xdr:to>
      <xdr:col>3</xdr:col>
      <xdr:colOff>290858</xdr:colOff>
      <xdr:row>6</xdr:row>
      <xdr:rowOff>95941</xdr:rowOff>
    </xdr:to>
    <xdr:sp macro="" textlink="">
      <xdr:nvSpPr>
        <xdr:cNvPr id="6" name="Rectángulo redondeado 10">
          <a:hlinkClick xmlns:r="http://schemas.openxmlformats.org/officeDocument/2006/relationships" r:id="rId4"/>
        </xdr:cNvPr>
        <xdr:cNvSpPr/>
      </xdr:nvSpPr>
      <xdr:spPr>
        <a:xfrm>
          <a:off x="3262796" y="1669361"/>
          <a:ext cx="819012" cy="27443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900" b="1">
              <a:solidFill>
                <a:schemeClr val="bg1"/>
              </a:solidFill>
            </a:rPr>
            <a:t>DISTRITO</a:t>
          </a:r>
          <a:r>
            <a:rPr lang="en-US" sz="900" b="1" baseline="0">
              <a:solidFill>
                <a:schemeClr val="bg1"/>
              </a:solidFill>
            </a:rPr>
            <a:t> MOTOR</a:t>
          </a:r>
          <a:endParaRPr lang="en-US" sz="9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0</xdr:col>
      <xdr:colOff>238125</xdr:colOff>
      <xdr:row>1</xdr:row>
      <xdr:rowOff>371475</xdr:rowOff>
    </xdr:from>
    <xdr:to>
      <xdr:col>1</xdr:col>
      <xdr:colOff>898663</xdr:colOff>
      <xdr:row>3</xdr:row>
      <xdr:rowOff>123825</xdr:rowOff>
    </xdr:to>
    <xdr:pic>
      <xdr:nvPicPr>
        <xdr:cNvPr id="7" name="Imagen 12" descr="C:\Users\PRODESK 600 G11\Desktop\IMG-20211024-WA0008.jpg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561975"/>
          <a:ext cx="1422538" cy="63817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</xdr:col>
      <xdr:colOff>476251</xdr:colOff>
      <xdr:row>4</xdr:row>
      <xdr:rowOff>267165</xdr:rowOff>
    </xdr:from>
    <xdr:to>
      <xdr:col>6</xdr:col>
      <xdr:colOff>123719</xdr:colOff>
      <xdr:row>6</xdr:row>
      <xdr:rowOff>127775</xdr:rowOff>
    </xdr:to>
    <xdr:sp macro="" textlink="">
      <xdr:nvSpPr>
        <xdr:cNvPr id="9" name="Rectángulo redondeado 11">
          <a:hlinkClick xmlns:r="http://schemas.openxmlformats.org/officeDocument/2006/relationships" r:id="rId6"/>
        </xdr:cNvPr>
        <xdr:cNvSpPr/>
      </xdr:nvSpPr>
      <xdr:spPr>
        <a:xfrm>
          <a:off x="5419726" y="1648290"/>
          <a:ext cx="1923943" cy="32733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>
              <a:solidFill>
                <a:schemeClr val="bg1"/>
              </a:solidFill>
            </a:rPr>
            <a:t>SISTEMATIZACION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281471</xdr:colOff>
      <xdr:row>3</xdr:row>
      <xdr:rowOff>265734</xdr:rowOff>
    </xdr:from>
    <xdr:to>
      <xdr:col>4</xdr:col>
      <xdr:colOff>243233</xdr:colOff>
      <xdr:row>5</xdr:row>
      <xdr:rowOff>64604</xdr:rowOff>
    </xdr:to>
    <xdr:sp macro="" textlink="">
      <xdr:nvSpPr>
        <xdr:cNvPr id="7" name="Rectángulo redondeado 6">
          <a:hlinkClick xmlns:r="http://schemas.openxmlformats.org/officeDocument/2006/relationships" r:id="rId1"/>
        </xdr:cNvPr>
        <xdr:cNvSpPr/>
      </xdr:nvSpPr>
      <xdr:spPr>
        <a:xfrm>
          <a:off x="4043846" y="1342059"/>
          <a:ext cx="1076187" cy="30369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 b="1">
              <a:solidFill>
                <a:schemeClr val="bg1"/>
              </a:solidFill>
            </a:rPr>
            <a:t>AUTANA</a:t>
          </a:r>
          <a:endParaRPr lang="en-US" sz="14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271946</xdr:colOff>
      <xdr:row>6</xdr:row>
      <xdr:rowOff>18084</xdr:rowOff>
    </xdr:from>
    <xdr:to>
      <xdr:col>4</xdr:col>
      <xdr:colOff>233708</xdr:colOff>
      <xdr:row>7</xdr:row>
      <xdr:rowOff>127276</xdr:rowOff>
    </xdr:to>
    <xdr:sp macro="" textlink="">
      <xdr:nvSpPr>
        <xdr:cNvPr id="8" name="Rectángulo redondeado 7">
          <a:hlinkClick xmlns:r="http://schemas.openxmlformats.org/officeDocument/2006/relationships" r:id="rId2"/>
        </xdr:cNvPr>
        <xdr:cNvSpPr/>
      </xdr:nvSpPr>
      <xdr:spPr>
        <a:xfrm>
          <a:off x="4034321" y="1789734"/>
          <a:ext cx="1076187" cy="29969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>
              <a:solidFill>
                <a:schemeClr val="bg1"/>
              </a:solidFill>
            </a:rPr>
            <a:t>ATABAPO</a:t>
          </a:r>
        </a:p>
      </xdr:txBody>
    </xdr:sp>
    <xdr:clientData/>
  </xdr:twoCellAnchor>
  <xdr:twoCellAnchor>
    <xdr:from>
      <xdr:col>2</xdr:col>
      <xdr:colOff>138596</xdr:colOff>
      <xdr:row>3</xdr:row>
      <xdr:rowOff>261731</xdr:rowOff>
    </xdr:from>
    <xdr:to>
      <xdr:col>3</xdr:col>
      <xdr:colOff>157508</xdr:colOff>
      <xdr:row>5</xdr:row>
      <xdr:rowOff>66951</xdr:rowOff>
    </xdr:to>
    <xdr:sp macro="" textlink="">
      <xdr:nvSpPr>
        <xdr:cNvPr id="9" name="Rectángulo redondeado 8">
          <a:hlinkClick xmlns:r="http://schemas.openxmlformats.org/officeDocument/2006/relationships" r:id="rId3"/>
        </xdr:cNvPr>
        <xdr:cNvSpPr/>
      </xdr:nvSpPr>
      <xdr:spPr>
        <a:xfrm>
          <a:off x="2843696" y="1338056"/>
          <a:ext cx="1076187" cy="31004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>
              <a:solidFill>
                <a:schemeClr val="bg1"/>
              </a:solidFill>
            </a:rPr>
            <a:t>INVETARIO</a:t>
          </a:r>
        </a:p>
      </xdr:txBody>
    </xdr:sp>
    <xdr:clientData/>
  </xdr:twoCellAnchor>
  <xdr:twoCellAnchor>
    <xdr:from>
      <xdr:col>2</xdr:col>
      <xdr:colOff>138596</xdr:colOff>
      <xdr:row>6</xdr:row>
      <xdr:rowOff>21536</xdr:rowOff>
    </xdr:from>
    <xdr:to>
      <xdr:col>3</xdr:col>
      <xdr:colOff>157508</xdr:colOff>
      <xdr:row>7</xdr:row>
      <xdr:rowOff>105466</xdr:rowOff>
    </xdr:to>
    <xdr:sp macro="" textlink="">
      <xdr:nvSpPr>
        <xdr:cNvPr id="10" name="Rectángulo redondeado 9">
          <a:hlinkClick xmlns:r="http://schemas.openxmlformats.org/officeDocument/2006/relationships" r:id="rId4"/>
        </xdr:cNvPr>
        <xdr:cNvSpPr/>
      </xdr:nvSpPr>
      <xdr:spPr>
        <a:xfrm>
          <a:off x="2843696" y="1793186"/>
          <a:ext cx="1076187" cy="27443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900" b="1">
              <a:solidFill>
                <a:schemeClr val="bg1"/>
              </a:solidFill>
            </a:rPr>
            <a:t>DISTRITO</a:t>
          </a:r>
          <a:r>
            <a:rPr lang="en-US" sz="900" b="1" baseline="0">
              <a:solidFill>
                <a:schemeClr val="bg1"/>
              </a:solidFill>
            </a:rPr>
            <a:t> MOTOR</a:t>
          </a:r>
          <a:endParaRPr lang="en-US" sz="9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0</xdr:col>
      <xdr:colOff>200025</xdr:colOff>
      <xdr:row>0</xdr:row>
      <xdr:rowOff>104775</xdr:rowOff>
    </xdr:from>
    <xdr:to>
      <xdr:col>1</xdr:col>
      <xdr:colOff>2102049</xdr:colOff>
      <xdr:row>7</xdr:row>
      <xdr:rowOff>19050</xdr:rowOff>
    </xdr:to>
    <xdr:pic>
      <xdr:nvPicPr>
        <xdr:cNvPr id="11" name="Imagen 10" descr="C:\Users\PRODESK 600 G11\Desktop\IMG-20211024-WA0008.jpg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04775"/>
          <a:ext cx="2657475" cy="18764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104775</xdr:colOff>
      <xdr:row>0</xdr:row>
      <xdr:rowOff>123825</xdr:rowOff>
    </xdr:from>
    <xdr:to>
      <xdr:col>1</xdr:col>
      <xdr:colOff>2006799</xdr:colOff>
      <xdr:row>3</xdr:row>
      <xdr:rowOff>295275</xdr:rowOff>
    </xdr:to>
    <xdr:pic>
      <xdr:nvPicPr>
        <xdr:cNvPr id="12" name="Imagen 11" descr="C:\Users\PRODESK 600 G11\Desktop\IMG-20211024-WA0008.jpg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123825"/>
          <a:ext cx="2657475" cy="12477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0</xdr:row>
      <xdr:rowOff>54769</xdr:rowOff>
    </xdr:from>
    <xdr:to>
      <xdr:col>1</xdr:col>
      <xdr:colOff>1902024</xdr:colOff>
      <xdr:row>6</xdr:row>
      <xdr:rowOff>158654</xdr:rowOff>
    </xdr:to>
    <xdr:pic>
      <xdr:nvPicPr>
        <xdr:cNvPr id="13" name="Imagen 12" descr="C:\Users\PRODESK 600 G11\Desktop\IMG-20211024-WA0008.jpg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769"/>
          <a:ext cx="2661047" cy="1964237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</xdr:col>
      <xdr:colOff>416718</xdr:colOff>
      <xdr:row>6</xdr:row>
      <xdr:rowOff>14882</xdr:rowOff>
    </xdr:from>
    <xdr:to>
      <xdr:col>6</xdr:col>
      <xdr:colOff>72898</xdr:colOff>
      <xdr:row>7</xdr:row>
      <xdr:rowOff>133946</xdr:rowOff>
    </xdr:to>
    <xdr:sp macro="" textlink="">
      <xdr:nvSpPr>
        <xdr:cNvPr id="14" name="Rectángulo redondeado 13">
          <a:hlinkClick xmlns:r="http://schemas.openxmlformats.org/officeDocument/2006/relationships" r:id="rId6"/>
        </xdr:cNvPr>
        <xdr:cNvSpPr/>
      </xdr:nvSpPr>
      <xdr:spPr>
        <a:xfrm>
          <a:off x="5298281" y="1875234"/>
          <a:ext cx="1680242" cy="31254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>
              <a:solidFill>
                <a:schemeClr val="bg1"/>
              </a:solidFill>
            </a:rPr>
            <a:t>SISTEMATIZACION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104774</xdr:colOff>
      <xdr:row>0</xdr:row>
      <xdr:rowOff>123824</xdr:rowOff>
    </xdr:from>
    <xdr:to>
      <xdr:col>1</xdr:col>
      <xdr:colOff>809624</xdr:colOff>
      <xdr:row>5</xdr:row>
      <xdr:rowOff>9524</xdr:rowOff>
    </xdr:to>
    <xdr:pic>
      <xdr:nvPicPr>
        <xdr:cNvPr id="2" name="Imagen 1" descr="C:\Users\PRODESK 600 G11\Desktop\IMG-20211024-WA0008.jpg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4" y="123824"/>
          <a:ext cx="1762125" cy="124777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2</xdr:col>
      <xdr:colOff>193309</xdr:colOff>
      <xdr:row>3</xdr:row>
      <xdr:rowOff>220869</xdr:rowOff>
    </xdr:from>
    <xdr:to>
      <xdr:col>3</xdr:col>
      <xdr:colOff>202144</xdr:colOff>
      <xdr:row>5</xdr:row>
      <xdr:rowOff>27607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3479434" y="935244"/>
          <a:ext cx="1066110" cy="302038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 b="1">
              <a:solidFill>
                <a:schemeClr val="bg1"/>
              </a:solidFill>
            </a:rPr>
            <a:t>AUTANA</a:t>
          </a:r>
          <a:endParaRPr lang="en-US" sz="1400" b="1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209271</xdr:colOff>
      <xdr:row>6</xdr:row>
      <xdr:rowOff>3821</xdr:rowOff>
    </xdr:from>
    <xdr:to>
      <xdr:col>3</xdr:col>
      <xdr:colOff>218106</xdr:colOff>
      <xdr:row>7</xdr:row>
      <xdr:rowOff>114472</xdr:rowOff>
    </xdr:to>
    <xdr:sp macro="" textlink="">
      <xdr:nvSpPr>
        <xdr:cNvPr id="5" name="Rectángulo redondeado 6">
          <a:hlinkClick xmlns:r="http://schemas.openxmlformats.org/officeDocument/2006/relationships" r:id="rId3"/>
        </xdr:cNvPr>
        <xdr:cNvSpPr/>
      </xdr:nvSpPr>
      <xdr:spPr>
        <a:xfrm>
          <a:off x="3495396" y="1451621"/>
          <a:ext cx="1066110" cy="348776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>
              <a:solidFill>
                <a:schemeClr val="bg1"/>
              </a:solidFill>
            </a:rPr>
            <a:t>ATABAPO</a:t>
          </a:r>
        </a:p>
      </xdr:txBody>
    </xdr:sp>
    <xdr:clientData/>
  </xdr:twoCellAnchor>
  <xdr:twoCellAnchor>
    <xdr:from>
      <xdr:col>3</xdr:col>
      <xdr:colOff>358956</xdr:colOff>
      <xdr:row>3</xdr:row>
      <xdr:rowOff>207478</xdr:rowOff>
    </xdr:from>
    <xdr:to>
      <xdr:col>4</xdr:col>
      <xdr:colOff>312574</xdr:colOff>
      <xdr:row>5</xdr:row>
      <xdr:rowOff>14216</xdr:rowOff>
    </xdr:to>
    <xdr:sp macro="" textlink="">
      <xdr:nvSpPr>
        <xdr:cNvPr id="6" name="Rectángulo redondeado 7">
          <a:hlinkClick xmlns:r="http://schemas.openxmlformats.org/officeDocument/2006/relationships" r:id="rId4"/>
        </xdr:cNvPr>
        <xdr:cNvSpPr/>
      </xdr:nvSpPr>
      <xdr:spPr>
        <a:xfrm>
          <a:off x="4702356" y="921853"/>
          <a:ext cx="1068043" cy="302038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>
              <a:solidFill>
                <a:schemeClr val="bg1"/>
              </a:solidFill>
            </a:rPr>
            <a:t>ALTO PARIMA</a:t>
          </a:r>
        </a:p>
      </xdr:txBody>
    </xdr:sp>
    <xdr:clientData/>
  </xdr:twoCellAnchor>
  <xdr:twoCellAnchor>
    <xdr:from>
      <xdr:col>3</xdr:col>
      <xdr:colOff>344073</xdr:colOff>
      <xdr:row>5</xdr:row>
      <xdr:rowOff>173079</xdr:rowOff>
    </xdr:from>
    <xdr:to>
      <xdr:col>4</xdr:col>
      <xdr:colOff>297691</xdr:colOff>
      <xdr:row>7</xdr:row>
      <xdr:rowOff>133945</xdr:rowOff>
    </xdr:to>
    <xdr:sp macro="" textlink="">
      <xdr:nvSpPr>
        <xdr:cNvPr id="7" name="Rectángulo redondeado 8">
          <a:hlinkClick xmlns:r="http://schemas.openxmlformats.org/officeDocument/2006/relationships" r:id="rId5"/>
        </xdr:cNvPr>
        <xdr:cNvSpPr/>
      </xdr:nvSpPr>
      <xdr:spPr>
        <a:xfrm>
          <a:off x="4687473" y="1382754"/>
          <a:ext cx="1068043" cy="437116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 b="1">
              <a:solidFill>
                <a:schemeClr val="bg1"/>
              </a:solidFill>
            </a:rPr>
            <a:t>DISTRITO</a:t>
          </a:r>
          <a:r>
            <a:rPr lang="en-US" sz="900" b="1" baseline="0">
              <a:solidFill>
                <a:schemeClr val="bg1"/>
              </a:solidFill>
            </a:rPr>
            <a:t> MOTOR</a:t>
          </a:r>
          <a:endParaRPr lang="en-US" sz="900" b="1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398169</xdr:colOff>
      <xdr:row>5</xdr:row>
      <xdr:rowOff>107202</xdr:rowOff>
    </xdr:from>
    <xdr:to>
      <xdr:col>6</xdr:col>
      <xdr:colOff>39256</xdr:colOff>
      <xdr:row>7</xdr:row>
      <xdr:rowOff>113672</xdr:rowOff>
    </xdr:to>
    <xdr:sp macro="" textlink="">
      <xdr:nvSpPr>
        <xdr:cNvPr id="8" name="Rectángulo redondeado 9">
          <a:hlinkClick xmlns:r="http://schemas.openxmlformats.org/officeDocument/2006/relationships" r:id="rId6"/>
        </xdr:cNvPr>
        <xdr:cNvSpPr/>
      </xdr:nvSpPr>
      <xdr:spPr>
        <a:xfrm>
          <a:off x="5855994" y="1316877"/>
          <a:ext cx="2174737" cy="48272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>
              <a:solidFill>
                <a:schemeClr val="bg1"/>
              </a:solidFill>
            </a:rPr>
            <a:t>SISTEMATIZACION</a:t>
          </a:r>
        </a:p>
      </xdr:txBody>
    </xdr:sp>
    <xdr:clientData/>
  </xdr:twoCellAnchor>
  <xdr:twoCellAnchor>
    <xdr:from>
      <xdr:col>1</xdr:col>
      <xdr:colOff>2222557</xdr:colOff>
      <xdr:row>781</xdr:row>
      <xdr:rowOff>36576</xdr:rowOff>
    </xdr:from>
    <xdr:to>
      <xdr:col>3</xdr:col>
      <xdr:colOff>2864</xdr:colOff>
      <xdr:row>782</xdr:row>
      <xdr:rowOff>125040</xdr:rowOff>
    </xdr:to>
    <xdr:sp macro="" textlink="">
      <xdr:nvSpPr>
        <xdr:cNvPr id="9" name="Rectángulo redondeado 10">
          <a:hlinkClick xmlns:r="http://schemas.openxmlformats.org/officeDocument/2006/relationships" r:id="rId7"/>
        </xdr:cNvPr>
        <xdr:cNvSpPr/>
      </xdr:nvSpPr>
      <xdr:spPr>
        <a:xfrm>
          <a:off x="3279832" y="374369076"/>
          <a:ext cx="1066432" cy="364689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>
              <a:solidFill>
                <a:schemeClr val="bg1"/>
              </a:solidFill>
            </a:rPr>
            <a:t>ENTRADAS</a:t>
          </a:r>
        </a:p>
      </xdr:txBody>
    </xdr:sp>
    <xdr:clientData/>
  </xdr:twoCellAnchor>
  <xdr:twoCellAnchor>
    <xdr:from>
      <xdr:col>2</xdr:col>
      <xdr:colOff>13840</xdr:colOff>
      <xdr:row>783</xdr:row>
      <xdr:rowOff>95069</xdr:rowOff>
    </xdr:from>
    <xdr:to>
      <xdr:col>3</xdr:col>
      <xdr:colOff>21119</xdr:colOff>
      <xdr:row>785</xdr:row>
      <xdr:rowOff>89624</xdr:rowOff>
    </xdr:to>
    <xdr:sp macro="" textlink="">
      <xdr:nvSpPr>
        <xdr:cNvPr id="10" name="Rectángulo redondeado 11">
          <a:hlinkClick xmlns:r="http://schemas.openxmlformats.org/officeDocument/2006/relationships" r:id="rId8"/>
        </xdr:cNvPr>
        <xdr:cNvSpPr/>
      </xdr:nvSpPr>
      <xdr:spPr>
        <a:xfrm>
          <a:off x="3299965" y="374980019"/>
          <a:ext cx="1064554" cy="651780"/>
        </a:xfrm>
        <a:prstGeom prst="round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>
              <a:solidFill>
                <a:schemeClr val="bg1"/>
              </a:solidFill>
            </a:rPr>
            <a:t>SALIDAS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395771</xdr:colOff>
      <xdr:row>3</xdr:row>
      <xdr:rowOff>227634</xdr:rowOff>
    </xdr:from>
    <xdr:to>
      <xdr:col>4</xdr:col>
      <xdr:colOff>357533</xdr:colOff>
      <xdr:row>5</xdr:row>
      <xdr:rowOff>26504</xdr:rowOff>
    </xdr:to>
    <xdr:sp macro="" textlink="">
      <xdr:nvSpPr>
        <xdr:cNvPr id="6" name="Rectángulo redondeado 5">
          <a:hlinkClick xmlns:r="http://schemas.openxmlformats.org/officeDocument/2006/relationships" r:id="rId1"/>
        </xdr:cNvPr>
        <xdr:cNvSpPr/>
      </xdr:nvSpPr>
      <xdr:spPr>
        <a:xfrm>
          <a:off x="4158146" y="1303959"/>
          <a:ext cx="1076187" cy="30369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 b="1">
              <a:solidFill>
                <a:schemeClr val="bg1"/>
              </a:solidFill>
            </a:rPr>
            <a:t>AUTANA</a:t>
          </a:r>
          <a:endParaRPr lang="en-US" sz="14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414821</xdr:colOff>
      <xdr:row>5</xdr:row>
      <xdr:rowOff>170484</xdr:rowOff>
    </xdr:from>
    <xdr:to>
      <xdr:col>4</xdr:col>
      <xdr:colOff>376583</xdr:colOff>
      <xdr:row>7</xdr:row>
      <xdr:rowOff>89176</xdr:rowOff>
    </xdr:to>
    <xdr:sp macro="" textlink="">
      <xdr:nvSpPr>
        <xdr:cNvPr id="7" name="Rectángulo redondeado 6">
          <a:hlinkClick xmlns:r="http://schemas.openxmlformats.org/officeDocument/2006/relationships" r:id="rId2"/>
        </xdr:cNvPr>
        <xdr:cNvSpPr/>
      </xdr:nvSpPr>
      <xdr:spPr>
        <a:xfrm>
          <a:off x="4177196" y="1751634"/>
          <a:ext cx="1076187" cy="29969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>
              <a:solidFill>
                <a:schemeClr val="bg1"/>
              </a:solidFill>
            </a:rPr>
            <a:t>ATABAPO</a:t>
          </a:r>
        </a:p>
      </xdr:txBody>
    </xdr:sp>
    <xdr:clientData/>
  </xdr:twoCellAnchor>
  <xdr:twoCellAnchor>
    <xdr:from>
      <xdr:col>2</xdr:col>
      <xdr:colOff>300521</xdr:colOff>
      <xdr:row>3</xdr:row>
      <xdr:rowOff>233156</xdr:rowOff>
    </xdr:from>
    <xdr:to>
      <xdr:col>3</xdr:col>
      <xdr:colOff>319433</xdr:colOff>
      <xdr:row>5</xdr:row>
      <xdr:rowOff>38376</xdr:rowOff>
    </xdr:to>
    <xdr:sp macro="" textlink="">
      <xdr:nvSpPr>
        <xdr:cNvPr id="8" name="Rectángulo redondeado 7">
          <a:hlinkClick xmlns:r="http://schemas.openxmlformats.org/officeDocument/2006/relationships" r:id="rId3"/>
        </xdr:cNvPr>
        <xdr:cNvSpPr/>
      </xdr:nvSpPr>
      <xdr:spPr>
        <a:xfrm>
          <a:off x="3005621" y="1309481"/>
          <a:ext cx="1076187" cy="31004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>
              <a:solidFill>
                <a:schemeClr val="bg1"/>
              </a:solidFill>
            </a:rPr>
            <a:t>ALTO PARIMA</a:t>
          </a:r>
        </a:p>
      </xdr:txBody>
    </xdr:sp>
    <xdr:clientData/>
  </xdr:twoCellAnchor>
  <xdr:twoCellAnchor>
    <xdr:from>
      <xdr:col>2</xdr:col>
      <xdr:colOff>300521</xdr:colOff>
      <xdr:row>5</xdr:row>
      <xdr:rowOff>183461</xdr:rowOff>
    </xdr:from>
    <xdr:to>
      <xdr:col>3</xdr:col>
      <xdr:colOff>319433</xdr:colOff>
      <xdr:row>7</xdr:row>
      <xdr:rowOff>76891</xdr:rowOff>
    </xdr:to>
    <xdr:sp macro="" textlink="">
      <xdr:nvSpPr>
        <xdr:cNvPr id="9" name="Rectángulo redondeado 8">
          <a:hlinkClick xmlns:r="http://schemas.openxmlformats.org/officeDocument/2006/relationships" r:id="rId4"/>
        </xdr:cNvPr>
        <xdr:cNvSpPr/>
      </xdr:nvSpPr>
      <xdr:spPr>
        <a:xfrm>
          <a:off x="3005621" y="1764611"/>
          <a:ext cx="1076187" cy="27443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900" b="1">
              <a:solidFill>
                <a:schemeClr val="bg1"/>
              </a:solidFill>
            </a:rPr>
            <a:t>INVETARIO</a:t>
          </a:r>
        </a:p>
      </xdr:txBody>
    </xdr:sp>
    <xdr:clientData/>
  </xdr:twoCellAnchor>
  <xdr:twoCellAnchor editAs="oneCell">
    <xdr:from>
      <xdr:col>0</xdr:col>
      <xdr:colOff>171450</xdr:colOff>
      <xdr:row>0</xdr:row>
      <xdr:rowOff>142875</xdr:rowOff>
    </xdr:from>
    <xdr:to>
      <xdr:col>1</xdr:col>
      <xdr:colOff>1745137</xdr:colOff>
      <xdr:row>7</xdr:row>
      <xdr:rowOff>57150</xdr:rowOff>
    </xdr:to>
    <xdr:pic>
      <xdr:nvPicPr>
        <xdr:cNvPr id="11" name="Imagen 10" descr="C:\Users\PRODESK 600 G11\Desktop\IMG-20211024-WA0008.jpg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142875"/>
          <a:ext cx="2657475" cy="18764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104775</xdr:colOff>
      <xdr:row>0</xdr:row>
      <xdr:rowOff>123825</xdr:rowOff>
    </xdr:from>
    <xdr:to>
      <xdr:col>1</xdr:col>
      <xdr:colOff>1678462</xdr:colOff>
      <xdr:row>3</xdr:row>
      <xdr:rowOff>295275</xdr:rowOff>
    </xdr:to>
    <xdr:pic>
      <xdr:nvPicPr>
        <xdr:cNvPr id="12" name="Imagen 11" descr="C:\Users\PRODESK 600 G11\Desktop\IMG-20211024-WA0008.jpg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123825"/>
          <a:ext cx="2657475" cy="12477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66674</xdr:colOff>
      <xdr:row>0</xdr:row>
      <xdr:rowOff>114300</xdr:rowOff>
    </xdr:from>
    <xdr:to>
      <xdr:col>1</xdr:col>
      <xdr:colOff>1640361</xdr:colOff>
      <xdr:row>7</xdr:row>
      <xdr:rowOff>24709</xdr:rowOff>
    </xdr:to>
    <xdr:pic>
      <xdr:nvPicPr>
        <xdr:cNvPr id="13" name="Imagen 12" descr="C:\Users\PRODESK 600 G11\Desktop\IMG-20211024-WA0008.jpg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4" y="114300"/>
          <a:ext cx="2657475" cy="1872559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</xdr:col>
      <xdr:colOff>453569</xdr:colOff>
      <xdr:row>5</xdr:row>
      <xdr:rowOff>170089</xdr:rowOff>
    </xdr:from>
    <xdr:to>
      <xdr:col>6</xdr:col>
      <xdr:colOff>104079</xdr:colOff>
      <xdr:row>7</xdr:row>
      <xdr:rowOff>80552</xdr:rowOff>
    </xdr:to>
    <xdr:sp macro="" textlink="">
      <xdr:nvSpPr>
        <xdr:cNvPr id="10" name="Rectángulo redondeado 9">
          <a:hlinkClick xmlns:r="http://schemas.openxmlformats.org/officeDocument/2006/relationships" r:id="rId6"/>
        </xdr:cNvPr>
        <xdr:cNvSpPr/>
      </xdr:nvSpPr>
      <xdr:spPr>
        <a:xfrm>
          <a:off x="5329462" y="1836964"/>
          <a:ext cx="1680242" cy="29599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>
              <a:solidFill>
                <a:schemeClr val="bg1"/>
              </a:solidFill>
            </a:rPr>
            <a:t>SISTEMATIZACION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123825</xdr:rowOff>
    </xdr:from>
    <xdr:to>
      <xdr:col>1</xdr:col>
      <xdr:colOff>1962150</xdr:colOff>
      <xdr:row>1</xdr:row>
      <xdr:rowOff>92075</xdr:rowOff>
    </xdr:to>
    <xdr:pic>
      <xdr:nvPicPr>
        <xdr:cNvPr id="2" name="Imagen 1" descr="C:\Users\PRODESK 600 G11\Desktop\IMG-20211024-WA0008.jpg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123825"/>
          <a:ext cx="2657475" cy="124777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2</xdr:col>
      <xdr:colOff>193309</xdr:colOff>
      <xdr:row>3</xdr:row>
      <xdr:rowOff>220869</xdr:rowOff>
    </xdr:from>
    <xdr:to>
      <xdr:col>3</xdr:col>
      <xdr:colOff>202144</xdr:colOff>
      <xdr:row>5</xdr:row>
      <xdr:rowOff>27607</xdr:rowOff>
    </xdr:to>
    <xdr:sp macro="" textlink="">
      <xdr:nvSpPr>
        <xdr:cNvPr id="4" name="Rectángulo redondeado 3">
          <a:hlinkClick xmlns:r="http://schemas.openxmlformats.org/officeDocument/2006/relationships" r:id="rId2"/>
        </xdr:cNvPr>
        <xdr:cNvSpPr/>
      </xdr:nvSpPr>
      <xdr:spPr>
        <a:xfrm>
          <a:off x="2898409" y="1297194"/>
          <a:ext cx="1066110" cy="38776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 b="1">
              <a:solidFill>
                <a:schemeClr val="bg1"/>
              </a:solidFill>
            </a:rPr>
            <a:t>AUTANA</a:t>
          </a:r>
          <a:endParaRPr lang="en-US" sz="1400" b="1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209271</xdr:colOff>
      <xdr:row>6</xdr:row>
      <xdr:rowOff>3821</xdr:rowOff>
    </xdr:from>
    <xdr:to>
      <xdr:col>3</xdr:col>
      <xdr:colOff>218106</xdr:colOff>
      <xdr:row>7</xdr:row>
      <xdr:rowOff>114472</xdr:rowOff>
    </xdr:to>
    <xdr:sp macro="" textlink="">
      <xdr:nvSpPr>
        <xdr:cNvPr id="5" name="Rectángulo redondeado 4">
          <a:hlinkClick xmlns:r="http://schemas.openxmlformats.org/officeDocument/2006/relationships" r:id="rId3"/>
        </xdr:cNvPr>
        <xdr:cNvSpPr/>
      </xdr:nvSpPr>
      <xdr:spPr>
        <a:xfrm>
          <a:off x="2914371" y="1851671"/>
          <a:ext cx="1066110" cy="301151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>
              <a:solidFill>
                <a:schemeClr val="bg1"/>
              </a:solidFill>
            </a:rPr>
            <a:t>ATABAPO</a:t>
          </a:r>
        </a:p>
      </xdr:txBody>
    </xdr:sp>
    <xdr:clientData/>
  </xdr:twoCellAnchor>
  <xdr:twoCellAnchor>
    <xdr:from>
      <xdr:col>3</xdr:col>
      <xdr:colOff>358956</xdr:colOff>
      <xdr:row>3</xdr:row>
      <xdr:rowOff>207478</xdr:rowOff>
    </xdr:from>
    <xdr:to>
      <xdr:col>4</xdr:col>
      <xdr:colOff>312574</xdr:colOff>
      <xdr:row>5</xdr:row>
      <xdr:rowOff>14216</xdr:rowOff>
    </xdr:to>
    <xdr:sp macro="" textlink="">
      <xdr:nvSpPr>
        <xdr:cNvPr id="6" name="Rectángulo redondeado 5">
          <a:hlinkClick xmlns:r="http://schemas.openxmlformats.org/officeDocument/2006/relationships" r:id="rId4"/>
        </xdr:cNvPr>
        <xdr:cNvSpPr/>
      </xdr:nvSpPr>
      <xdr:spPr>
        <a:xfrm>
          <a:off x="4121331" y="1283803"/>
          <a:ext cx="1068043" cy="38776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>
              <a:solidFill>
                <a:schemeClr val="bg1"/>
              </a:solidFill>
            </a:rPr>
            <a:t>ALTO PARIMA</a:t>
          </a:r>
        </a:p>
      </xdr:txBody>
    </xdr:sp>
    <xdr:clientData/>
  </xdr:twoCellAnchor>
  <xdr:twoCellAnchor>
    <xdr:from>
      <xdr:col>3</xdr:col>
      <xdr:colOff>344073</xdr:colOff>
      <xdr:row>5</xdr:row>
      <xdr:rowOff>173079</xdr:rowOff>
    </xdr:from>
    <xdr:to>
      <xdr:col>4</xdr:col>
      <xdr:colOff>297691</xdr:colOff>
      <xdr:row>7</xdr:row>
      <xdr:rowOff>133945</xdr:rowOff>
    </xdr:to>
    <xdr:sp macro="" textlink="">
      <xdr:nvSpPr>
        <xdr:cNvPr id="7" name="Rectángulo redondeado 6">
          <a:hlinkClick xmlns:r="http://schemas.openxmlformats.org/officeDocument/2006/relationships" r:id="rId5"/>
        </xdr:cNvPr>
        <xdr:cNvSpPr/>
      </xdr:nvSpPr>
      <xdr:spPr>
        <a:xfrm>
          <a:off x="4106448" y="1830429"/>
          <a:ext cx="1068043" cy="341866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 b="1">
              <a:solidFill>
                <a:schemeClr val="bg1"/>
              </a:solidFill>
            </a:rPr>
            <a:t>DISTRITO</a:t>
          </a:r>
          <a:r>
            <a:rPr lang="en-US" sz="900" b="1" baseline="0">
              <a:solidFill>
                <a:schemeClr val="bg1"/>
              </a:solidFill>
            </a:rPr>
            <a:t> MOTOR</a:t>
          </a:r>
          <a:endParaRPr lang="en-US" sz="900" b="1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398169</xdr:colOff>
      <xdr:row>5</xdr:row>
      <xdr:rowOff>107202</xdr:rowOff>
    </xdr:from>
    <xdr:to>
      <xdr:col>6</xdr:col>
      <xdr:colOff>39256</xdr:colOff>
      <xdr:row>7</xdr:row>
      <xdr:rowOff>113672</xdr:rowOff>
    </xdr:to>
    <xdr:sp macro="" textlink="">
      <xdr:nvSpPr>
        <xdr:cNvPr id="8" name="Rectángulo redondeado 7">
          <a:hlinkClick xmlns:r="http://schemas.openxmlformats.org/officeDocument/2006/relationships" r:id="rId6"/>
        </xdr:cNvPr>
        <xdr:cNvSpPr/>
      </xdr:nvSpPr>
      <xdr:spPr>
        <a:xfrm>
          <a:off x="5274969" y="1764552"/>
          <a:ext cx="1669912" cy="38747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>
              <a:solidFill>
                <a:schemeClr val="bg1"/>
              </a:solidFill>
            </a:rPr>
            <a:t>SISTEMATIZACION</a:t>
          </a:r>
        </a:p>
      </xdr:txBody>
    </xdr:sp>
    <xdr:clientData/>
  </xdr:twoCellAnchor>
  <xdr:twoCellAnchor editAs="oneCell">
    <xdr:from>
      <xdr:col>0</xdr:col>
      <xdr:colOff>104775</xdr:colOff>
      <xdr:row>0</xdr:row>
      <xdr:rowOff>123825</xdr:rowOff>
    </xdr:from>
    <xdr:to>
      <xdr:col>1</xdr:col>
      <xdr:colOff>1962150</xdr:colOff>
      <xdr:row>3</xdr:row>
      <xdr:rowOff>107156</xdr:rowOff>
    </xdr:to>
    <xdr:pic>
      <xdr:nvPicPr>
        <xdr:cNvPr id="9" name="Imagen 1" descr="C:\Users\PRODESK 600 G11\Desktop\IMG-20211024-WA0008.jpg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123825"/>
          <a:ext cx="2655094" cy="1054894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2</xdr:col>
      <xdr:colOff>193309</xdr:colOff>
      <xdr:row>3</xdr:row>
      <xdr:rowOff>220869</xdr:rowOff>
    </xdr:from>
    <xdr:to>
      <xdr:col>3</xdr:col>
      <xdr:colOff>202144</xdr:colOff>
      <xdr:row>5</xdr:row>
      <xdr:rowOff>27607</xdr:rowOff>
    </xdr:to>
    <xdr:sp macro="" textlink="">
      <xdr:nvSpPr>
        <xdr:cNvPr id="10" name="Rectángulo redondeado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xmlns="" id="{00000000-0008-0000-0800-000004000000}"/>
            </a:ext>
          </a:extLst>
        </xdr:cNvPr>
        <xdr:cNvSpPr/>
      </xdr:nvSpPr>
      <xdr:spPr>
        <a:xfrm>
          <a:off x="4069984" y="1297194"/>
          <a:ext cx="866085" cy="44491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 b="1">
              <a:solidFill>
                <a:schemeClr val="bg1"/>
              </a:solidFill>
            </a:rPr>
            <a:t>AUTANA</a:t>
          </a:r>
          <a:endParaRPr lang="en-US" sz="1400" b="1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209271</xdr:colOff>
      <xdr:row>6</xdr:row>
      <xdr:rowOff>3821</xdr:rowOff>
    </xdr:from>
    <xdr:to>
      <xdr:col>3</xdr:col>
      <xdr:colOff>218106</xdr:colOff>
      <xdr:row>7</xdr:row>
      <xdr:rowOff>114472</xdr:rowOff>
    </xdr:to>
    <xdr:sp macro="" textlink="">
      <xdr:nvSpPr>
        <xdr:cNvPr id="11" name="Rectángulo redondeado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xmlns="" id="{00000000-0008-0000-0800-000005000000}"/>
            </a:ext>
          </a:extLst>
        </xdr:cNvPr>
        <xdr:cNvSpPr/>
      </xdr:nvSpPr>
      <xdr:spPr>
        <a:xfrm>
          <a:off x="4085946" y="1908821"/>
          <a:ext cx="866085" cy="301151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>
              <a:solidFill>
                <a:schemeClr val="bg1"/>
              </a:solidFill>
            </a:rPr>
            <a:t>ATABAPO</a:t>
          </a:r>
        </a:p>
      </xdr:txBody>
    </xdr:sp>
    <xdr:clientData/>
  </xdr:twoCellAnchor>
  <xdr:twoCellAnchor>
    <xdr:from>
      <xdr:col>3</xdr:col>
      <xdr:colOff>358956</xdr:colOff>
      <xdr:row>3</xdr:row>
      <xdr:rowOff>207478</xdr:rowOff>
    </xdr:from>
    <xdr:to>
      <xdr:col>4</xdr:col>
      <xdr:colOff>312574</xdr:colOff>
      <xdr:row>5</xdr:row>
      <xdr:rowOff>14216</xdr:rowOff>
    </xdr:to>
    <xdr:sp macro="" textlink="">
      <xdr:nvSpPr>
        <xdr:cNvPr id="12" name="Rectángulo redondeado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xmlns="" id="{00000000-0008-0000-0800-000006000000}"/>
            </a:ext>
          </a:extLst>
        </xdr:cNvPr>
        <xdr:cNvSpPr/>
      </xdr:nvSpPr>
      <xdr:spPr>
        <a:xfrm>
          <a:off x="5092881" y="1283803"/>
          <a:ext cx="915643" cy="44491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>
              <a:solidFill>
                <a:schemeClr val="bg1"/>
              </a:solidFill>
            </a:rPr>
            <a:t>ALTO PARIMA</a:t>
          </a:r>
        </a:p>
      </xdr:txBody>
    </xdr:sp>
    <xdr:clientData/>
  </xdr:twoCellAnchor>
  <xdr:twoCellAnchor>
    <xdr:from>
      <xdr:col>3</xdr:col>
      <xdr:colOff>344073</xdr:colOff>
      <xdr:row>5</xdr:row>
      <xdr:rowOff>173079</xdr:rowOff>
    </xdr:from>
    <xdr:to>
      <xdr:col>4</xdr:col>
      <xdr:colOff>297691</xdr:colOff>
      <xdr:row>7</xdr:row>
      <xdr:rowOff>133945</xdr:rowOff>
    </xdr:to>
    <xdr:sp macro="" textlink="">
      <xdr:nvSpPr>
        <xdr:cNvPr id="13" name="Rectángulo redondeado 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xmlns="" id="{00000000-0008-0000-0800-000007000000}"/>
            </a:ext>
          </a:extLst>
        </xdr:cNvPr>
        <xdr:cNvSpPr/>
      </xdr:nvSpPr>
      <xdr:spPr>
        <a:xfrm>
          <a:off x="5077998" y="1887579"/>
          <a:ext cx="915643" cy="341866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 b="1">
              <a:solidFill>
                <a:schemeClr val="bg1"/>
              </a:solidFill>
            </a:rPr>
            <a:t>DISTRITO</a:t>
          </a:r>
          <a:r>
            <a:rPr lang="en-US" sz="900" b="1" baseline="0">
              <a:solidFill>
                <a:schemeClr val="bg1"/>
              </a:solidFill>
            </a:rPr>
            <a:t> MOTOR</a:t>
          </a:r>
          <a:endParaRPr lang="en-US" sz="900" b="1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398169</xdr:colOff>
      <xdr:row>5</xdr:row>
      <xdr:rowOff>107202</xdr:rowOff>
    </xdr:from>
    <xdr:to>
      <xdr:col>6</xdr:col>
      <xdr:colOff>39256</xdr:colOff>
      <xdr:row>7</xdr:row>
      <xdr:rowOff>113672</xdr:rowOff>
    </xdr:to>
    <xdr:sp macro="" textlink="">
      <xdr:nvSpPr>
        <xdr:cNvPr id="14" name="Rectángulo redondeado 7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xmlns="" id="{00000000-0008-0000-0800-000008000000}"/>
            </a:ext>
          </a:extLst>
        </xdr:cNvPr>
        <xdr:cNvSpPr/>
      </xdr:nvSpPr>
      <xdr:spPr>
        <a:xfrm>
          <a:off x="6094119" y="1821702"/>
          <a:ext cx="1831837" cy="38747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>
              <a:solidFill>
                <a:schemeClr val="bg1"/>
              </a:solidFill>
            </a:rPr>
            <a:t>SISTEMATIZACION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19049</xdr:colOff>
      <xdr:row>10</xdr:row>
      <xdr:rowOff>123825</xdr:rowOff>
    </xdr:from>
    <xdr:to>
      <xdr:col>3</xdr:col>
      <xdr:colOff>104775</xdr:colOff>
      <xdr:row>12</xdr:row>
      <xdr:rowOff>118004</xdr:rowOff>
    </xdr:to>
    <xdr:sp macro="" textlink="">
      <xdr:nvSpPr>
        <xdr:cNvPr id="2" name="Rectángulo redondeado 1">
          <a:hlinkClick xmlns:r="http://schemas.openxmlformats.org/officeDocument/2006/relationships" r:id="rId1"/>
        </xdr:cNvPr>
        <xdr:cNvSpPr/>
      </xdr:nvSpPr>
      <xdr:spPr>
        <a:xfrm>
          <a:off x="781049" y="2028825"/>
          <a:ext cx="1609726" cy="37517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>
              <a:solidFill>
                <a:schemeClr val="bg1"/>
              </a:solidFill>
            </a:rPr>
            <a:t>SISTEMATIZACION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9525</xdr:rowOff>
    </xdr:from>
    <xdr:to>
      <xdr:col>0</xdr:col>
      <xdr:colOff>0</xdr:colOff>
      <xdr:row>11</xdr:row>
      <xdr:rowOff>3704</xdr:rowOff>
    </xdr:to>
    <xdr:sp macro="" textlink="">
      <xdr:nvSpPr>
        <xdr:cNvPr id="2" name="Rectángulo redondeado 1">
          <a:hlinkClick xmlns:r="http://schemas.openxmlformats.org/officeDocument/2006/relationships" r:id="rId1"/>
        </xdr:cNvPr>
        <xdr:cNvSpPr/>
      </xdr:nvSpPr>
      <xdr:spPr>
        <a:xfrm>
          <a:off x="28576" y="1724025"/>
          <a:ext cx="1695449" cy="37517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200" b="1">
              <a:solidFill>
                <a:schemeClr val="bg1"/>
              </a:solidFill>
            </a:rPr>
            <a:t>SISTEMATIZACION</a:t>
          </a:r>
        </a:p>
      </xdr:txBody>
    </xdr:sp>
    <xdr:clientData/>
  </xdr:twoCellAnchor>
  <xdr:twoCellAnchor>
    <xdr:from>
      <xdr:col>0</xdr:col>
      <xdr:colOff>28575</xdr:colOff>
      <xdr:row>9</xdr:row>
      <xdr:rowOff>19050</xdr:rowOff>
    </xdr:from>
    <xdr:to>
      <xdr:col>2</xdr:col>
      <xdr:colOff>0</xdr:colOff>
      <xdr:row>11</xdr:row>
      <xdr:rowOff>13229</xdr:rowOff>
    </xdr:to>
    <xdr:sp macro="" textlink="">
      <xdr:nvSpPr>
        <xdr:cNvPr id="3" name="Rectángulo redondeado 2">
          <a:hlinkClick xmlns:r="http://schemas.openxmlformats.org/officeDocument/2006/relationships" r:id="rId1"/>
        </xdr:cNvPr>
        <xdr:cNvSpPr/>
      </xdr:nvSpPr>
      <xdr:spPr>
        <a:xfrm>
          <a:off x="28575" y="1895475"/>
          <a:ext cx="1333500" cy="37517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>
              <a:solidFill>
                <a:schemeClr val="bg1"/>
              </a:solidFill>
            </a:rPr>
            <a:t>SISTEMATIZACION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0</xdr:row>
      <xdr:rowOff>0</xdr:rowOff>
    </xdr:from>
    <xdr:to>
      <xdr:col>1</xdr:col>
      <xdr:colOff>1666875</xdr:colOff>
      <xdr:row>6</xdr:row>
      <xdr:rowOff>104775</xdr:rowOff>
    </xdr:to>
    <xdr:pic>
      <xdr:nvPicPr>
        <xdr:cNvPr id="3" name="Imagen 2" descr="C:\Users\PRODESK 600 G11\Desktop\IMG-20211024-WA0008.jpg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0"/>
          <a:ext cx="2028825" cy="1752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419100</xdr:colOff>
      <xdr:row>1</xdr:row>
      <xdr:rowOff>9525</xdr:rowOff>
    </xdr:from>
    <xdr:to>
      <xdr:col>1</xdr:col>
      <xdr:colOff>1524000</xdr:colOff>
      <xdr:row>6</xdr:row>
      <xdr:rowOff>161924</xdr:rowOff>
    </xdr:to>
    <xdr:pic>
      <xdr:nvPicPr>
        <xdr:cNvPr id="2" name="Imagen 1" descr="C:\Users\PRODESK 600 G11\Desktop\IMG-20211024-WA0008.jpg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200025"/>
          <a:ext cx="1905000" cy="1809749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2</xdr:col>
      <xdr:colOff>193309</xdr:colOff>
      <xdr:row>3</xdr:row>
      <xdr:rowOff>220869</xdr:rowOff>
    </xdr:from>
    <xdr:to>
      <xdr:col>3</xdr:col>
      <xdr:colOff>202144</xdr:colOff>
      <xdr:row>5</xdr:row>
      <xdr:rowOff>27607</xdr:rowOff>
    </xdr:to>
    <xdr:sp macro="" textlink="">
      <xdr:nvSpPr>
        <xdr:cNvPr id="3" name="Rectángulo redondeado 3">
          <a:hlinkClick xmlns:r="http://schemas.openxmlformats.org/officeDocument/2006/relationships" r:id="rId2"/>
        </xdr:cNvPr>
        <xdr:cNvSpPr/>
      </xdr:nvSpPr>
      <xdr:spPr>
        <a:xfrm>
          <a:off x="4069984" y="1297194"/>
          <a:ext cx="866085" cy="38776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 b="1">
              <a:solidFill>
                <a:schemeClr val="bg1"/>
              </a:solidFill>
            </a:rPr>
            <a:t>AUTANA</a:t>
          </a:r>
          <a:endParaRPr lang="en-US" sz="1400" b="1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209271</xdr:colOff>
      <xdr:row>6</xdr:row>
      <xdr:rowOff>3821</xdr:rowOff>
    </xdr:from>
    <xdr:to>
      <xdr:col>3</xdr:col>
      <xdr:colOff>218106</xdr:colOff>
      <xdr:row>7</xdr:row>
      <xdr:rowOff>114472</xdr:rowOff>
    </xdr:to>
    <xdr:sp macro="" textlink="">
      <xdr:nvSpPr>
        <xdr:cNvPr id="4" name="Rectángulo redondeado 4">
          <a:hlinkClick xmlns:r="http://schemas.openxmlformats.org/officeDocument/2006/relationships" r:id="rId3"/>
        </xdr:cNvPr>
        <xdr:cNvSpPr/>
      </xdr:nvSpPr>
      <xdr:spPr>
        <a:xfrm>
          <a:off x="4085946" y="1851671"/>
          <a:ext cx="866085" cy="301151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>
              <a:solidFill>
                <a:schemeClr val="bg1"/>
              </a:solidFill>
            </a:rPr>
            <a:t>ATABAPO</a:t>
          </a:r>
        </a:p>
      </xdr:txBody>
    </xdr:sp>
    <xdr:clientData/>
  </xdr:twoCellAnchor>
  <xdr:twoCellAnchor>
    <xdr:from>
      <xdr:col>3</xdr:col>
      <xdr:colOff>358956</xdr:colOff>
      <xdr:row>3</xdr:row>
      <xdr:rowOff>207478</xdr:rowOff>
    </xdr:from>
    <xdr:to>
      <xdr:col>4</xdr:col>
      <xdr:colOff>312574</xdr:colOff>
      <xdr:row>5</xdr:row>
      <xdr:rowOff>14216</xdr:rowOff>
    </xdr:to>
    <xdr:sp macro="" textlink="">
      <xdr:nvSpPr>
        <xdr:cNvPr id="5" name="Rectángulo redondeado 5">
          <a:hlinkClick xmlns:r="http://schemas.openxmlformats.org/officeDocument/2006/relationships" r:id="rId4"/>
        </xdr:cNvPr>
        <xdr:cNvSpPr/>
      </xdr:nvSpPr>
      <xdr:spPr>
        <a:xfrm>
          <a:off x="5092881" y="1283803"/>
          <a:ext cx="915643" cy="38776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>
              <a:solidFill>
                <a:schemeClr val="bg1"/>
              </a:solidFill>
            </a:rPr>
            <a:t>ALTO PARIMA</a:t>
          </a:r>
        </a:p>
      </xdr:txBody>
    </xdr:sp>
    <xdr:clientData/>
  </xdr:twoCellAnchor>
  <xdr:twoCellAnchor>
    <xdr:from>
      <xdr:col>3</xdr:col>
      <xdr:colOff>344073</xdr:colOff>
      <xdr:row>5</xdr:row>
      <xdr:rowOff>173079</xdr:rowOff>
    </xdr:from>
    <xdr:to>
      <xdr:col>4</xdr:col>
      <xdr:colOff>297691</xdr:colOff>
      <xdr:row>7</xdr:row>
      <xdr:rowOff>133945</xdr:rowOff>
    </xdr:to>
    <xdr:sp macro="" textlink="">
      <xdr:nvSpPr>
        <xdr:cNvPr id="6" name="Rectángulo redondeado 6">
          <a:hlinkClick xmlns:r="http://schemas.openxmlformats.org/officeDocument/2006/relationships" r:id="rId5"/>
        </xdr:cNvPr>
        <xdr:cNvSpPr/>
      </xdr:nvSpPr>
      <xdr:spPr>
        <a:xfrm>
          <a:off x="5077998" y="1830429"/>
          <a:ext cx="915643" cy="341866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 b="1">
              <a:solidFill>
                <a:schemeClr val="bg1"/>
              </a:solidFill>
            </a:rPr>
            <a:t>DISTRITO</a:t>
          </a:r>
          <a:r>
            <a:rPr lang="en-US" sz="900" b="1" baseline="0">
              <a:solidFill>
                <a:schemeClr val="bg1"/>
              </a:solidFill>
            </a:rPr>
            <a:t> MOTOR</a:t>
          </a:r>
          <a:endParaRPr lang="en-US" sz="900" b="1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398169</xdr:colOff>
      <xdr:row>5</xdr:row>
      <xdr:rowOff>107202</xdr:rowOff>
    </xdr:from>
    <xdr:to>
      <xdr:col>6</xdr:col>
      <xdr:colOff>39256</xdr:colOff>
      <xdr:row>7</xdr:row>
      <xdr:rowOff>113672</xdr:rowOff>
    </xdr:to>
    <xdr:sp macro="" textlink="">
      <xdr:nvSpPr>
        <xdr:cNvPr id="7" name="Rectángulo redondeado 7">
          <a:hlinkClick xmlns:r="http://schemas.openxmlformats.org/officeDocument/2006/relationships" r:id="rId6"/>
        </xdr:cNvPr>
        <xdr:cNvSpPr/>
      </xdr:nvSpPr>
      <xdr:spPr>
        <a:xfrm>
          <a:off x="6094119" y="1764552"/>
          <a:ext cx="1831837" cy="38747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>
              <a:solidFill>
                <a:schemeClr val="bg1"/>
              </a:solidFill>
            </a:rPr>
            <a:t>SISTEMATIZACION</a:t>
          </a:r>
        </a:p>
      </xdr:txBody>
    </xdr:sp>
    <xdr:clientData/>
  </xdr:twoCellAnchor>
  <xdr:twoCellAnchor>
    <xdr:from>
      <xdr:col>2</xdr:col>
      <xdr:colOff>193309</xdr:colOff>
      <xdr:row>3</xdr:row>
      <xdr:rowOff>220869</xdr:rowOff>
    </xdr:from>
    <xdr:to>
      <xdr:col>3</xdr:col>
      <xdr:colOff>202144</xdr:colOff>
      <xdr:row>5</xdr:row>
      <xdr:rowOff>27607</xdr:rowOff>
    </xdr:to>
    <xdr:sp macro="" textlink="">
      <xdr:nvSpPr>
        <xdr:cNvPr id="9" name="Rectángulo redondeado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xmlns="" id="{00000000-0008-0000-0800-000004000000}"/>
            </a:ext>
          </a:extLst>
        </xdr:cNvPr>
        <xdr:cNvSpPr/>
      </xdr:nvSpPr>
      <xdr:spPr>
        <a:xfrm>
          <a:off x="4069984" y="1297194"/>
          <a:ext cx="866085" cy="38776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 b="1">
              <a:solidFill>
                <a:schemeClr val="bg1"/>
              </a:solidFill>
            </a:rPr>
            <a:t>AUTANA</a:t>
          </a:r>
          <a:endParaRPr lang="en-US" sz="1400" b="1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209271</xdr:colOff>
      <xdr:row>6</xdr:row>
      <xdr:rowOff>3821</xdr:rowOff>
    </xdr:from>
    <xdr:to>
      <xdr:col>3</xdr:col>
      <xdr:colOff>218106</xdr:colOff>
      <xdr:row>7</xdr:row>
      <xdr:rowOff>114472</xdr:rowOff>
    </xdr:to>
    <xdr:sp macro="" textlink="">
      <xdr:nvSpPr>
        <xdr:cNvPr id="10" name="Rectángulo redondeado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xmlns="" id="{00000000-0008-0000-0800-000005000000}"/>
            </a:ext>
          </a:extLst>
        </xdr:cNvPr>
        <xdr:cNvSpPr/>
      </xdr:nvSpPr>
      <xdr:spPr>
        <a:xfrm>
          <a:off x="4085946" y="1851671"/>
          <a:ext cx="866085" cy="301151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>
              <a:solidFill>
                <a:schemeClr val="bg1"/>
              </a:solidFill>
            </a:rPr>
            <a:t>ATABAPO</a:t>
          </a:r>
        </a:p>
      </xdr:txBody>
    </xdr:sp>
    <xdr:clientData/>
  </xdr:twoCellAnchor>
  <xdr:twoCellAnchor>
    <xdr:from>
      <xdr:col>3</xdr:col>
      <xdr:colOff>358956</xdr:colOff>
      <xdr:row>3</xdr:row>
      <xdr:rowOff>207478</xdr:rowOff>
    </xdr:from>
    <xdr:to>
      <xdr:col>4</xdr:col>
      <xdr:colOff>312574</xdr:colOff>
      <xdr:row>5</xdr:row>
      <xdr:rowOff>14216</xdr:rowOff>
    </xdr:to>
    <xdr:sp macro="" textlink="">
      <xdr:nvSpPr>
        <xdr:cNvPr id="11" name="Rectángulo redondeado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xmlns="" id="{00000000-0008-0000-0800-000006000000}"/>
            </a:ext>
          </a:extLst>
        </xdr:cNvPr>
        <xdr:cNvSpPr/>
      </xdr:nvSpPr>
      <xdr:spPr>
        <a:xfrm>
          <a:off x="5092881" y="1283803"/>
          <a:ext cx="915643" cy="38776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>
              <a:solidFill>
                <a:schemeClr val="bg1"/>
              </a:solidFill>
            </a:rPr>
            <a:t>ALTO PARIMA</a:t>
          </a:r>
        </a:p>
      </xdr:txBody>
    </xdr:sp>
    <xdr:clientData/>
  </xdr:twoCellAnchor>
  <xdr:twoCellAnchor>
    <xdr:from>
      <xdr:col>3</xdr:col>
      <xdr:colOff>344073</xdr:colOff>
      <xdr:row>5</xdr:row>
      <xdr:rowOff>173079</xdr:rowOff>
    </xdr:from>
    <xdr:to>
      <xdr:col>4</xdr:col>
      <xdr:colOff>297691</xdr:colOff>
      <xdr:row>7</xdr:row>
      <xdr:rowOff>133945</xdr:rowOff>
    </xdr:to>
    <xdr:sp macro="" textlink="">
      <xdr:nvSpPr>
        <xdr:cNvPr id="12" name="Rectángulo redondeado 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xmlns="" id="{00000000-0008-0000-0800-000007000000}"/>
            </a:ext>
          </a:extLst>
        </xdr:cNvPr>
        <xdr:cNvSpPr/>
      </xdr:nvSpPr>
      <xdr:spPr>
        <a:xfrm>
          <a:off x="5077998" y="1830429"/>
          <a:ext cx="915643" cy="341866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 b="1">
              <a:solidFill>
                <a:schemeClr val="bg1"/>
              </a:solidFill>
            </a:rPr>
            <a:t>DISTRITO</a:t>
          </a:r>
          <a:r>
            <a:rPr lang="en-US" sz="900" b="1" baseline="0">
              <a:solidFill>
                <a:schemeClr val="bg1"/>
              </a:solidFill>
            </a:rPr>
            <a:t> MOTOR</a:t>
          </a:r>
          <a:endParaRPr lang="en-US" sz="900" b="1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398169</xdr:colOff>
      <xdr:row>5</xdr:row>
      <xdr:rowOff>107202</xdr:rowOff>
    </xdr:from>
    <xdr:to>
      <xdr:col>6</xdr:col>
      <xdr:colOff>39256</xdr:colOff>
      <xdr:row>7</xdr:row>
      <xdr:rowOff>113672</xdr:rowOff>
    </xdr:to>
    <xdr:sp macro="" textlink="">
      <xdr:nvSpPr>
        <xdr:cNvPr id="13" name="Rectángulo redondeado 7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xmlns="" id="{00000000-0008-0000-0800-000008000000}"/>
            </a:ext>
          </a:extLst>
        </xdr:cNvPr>
        <xdr:cNvSpPr/>
      </xdr:nvSpPr>
      <xdr:spPr>
        <a:xfrm>
          <a:off x="6094119" y="1764552"/>
          <a:ext cx="1831837" cy="38747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>
              <a:solidFill>
                <a:schemeClr val="bg1"/>
              </a:solidFill>
            </a:rPr>
            <a:t>SISTEMATIZACION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armacia%203/Desktop/Nuevo%20Hoja%20de%20c&#225;lculo%20de%20Microsoft%20Exc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SO DE VENTA"/>
      <sheetName val="SALIDAS"/>
      <sheetName val="ENTRADAS"/>
      <sheetName val="Nuevo Hoja de cálculo de Micros"/>
    </sheetNames>
    <sheetDataSet>
      <sheetData sheetId="0"/>
      <sheetData sheetId="1"/>
      <sheetData sheetId="2"/>
      <sheetData sheetId="3" refreshError="1"/>
    </sheetDataSet>
  </externalBook>
</externalLink>
</file>

<file path=xl/tables/table1.xml><?xml version="1.0" encoding="utf-8"?>
<table xmlns="http://schemas.openxmlformats.org/spreadsheetml/2006/main" id="16" name="Tabla317" displayName="Tabla317" ref="A9:T701" insertRowShift="1" totalsRowShown="0" headerRowDxfId="388" tableBorderDxfId="387">
  <autoFilter ref="A9:T701">
    <filterColumn colId="8">
      <filters>
        <filter val="1"/>
        <filter val="13"/>
        <filter val="18"/>
        <filter val="19"/>
        <filter val="2"/>
        <filter val="27"/>
        <filter val="3"/>
        <filter val="324"/>
        <filter val="4"/>
        <filter val="5"/>
        <filter val="6"/>
        <filter val="7"/>
        <filter val="8"/>
        <filter val="9"/>
      </filters>
    </filterColumn>
  </autoFilter>
  <tableColumns count="20">
    <tableColumn id="1" name="Nº" dataDxfId="386"/>
    <tableColumn id="2" name="MEDICAMENTOS" dataDxfId="385"/>
    <tableColumn id="3" name="LABORATORIO" dataDxfId="384"/>
    <tableColumn id="4" name="PRESENTACION" dataDxfId="383"/>
    <tableColumn id="5" name="USO TERAPEUTICO" dataDxfId="382"/>
    <tableColumn id="6" name="F.V" dataDxfId="381" dataCellStyle="Millares"/>
    <tableColumn id="7" name="P.U$" dataDxfId="380" dataCellStyle="Millares"/>
    <tableColumn id="8" name="UNIDAD DE MEDIDA" dataDxfId="379" dataCellStyle="Millares"/>
    <tableColumn id="9" name="INVETARIO INICIAL" dataDxfId="378" dataCellStyle="Millares"/>
    <tableColumn id="10" name="TOTAL" dataDxfId="377" dataCellStyle="Millares"/>
    <tableColumn id="11" name="TOTAL EXITENTE2" dataDxfId="376" dataCellStyle="Millares"/>
    <tableColumn id="12" name="TOTAL2" dataDxfId="375" dataCellStyle="Millares"/>
    <tableColumn id="13" name="TOTAL EXITENTE4" dataDxfId="374" dataCellStyle="Millares"/>
    <tableColumn id="14" name="TOTAL3" dataDxfId="373" dataCellStyle="Millares"/>
    <tableColumn id="15" name="TOTAL EXITENTE6" dataDxfId="372" dataCellStyle="Millares"/>
    <tableColumn id="16" name="TOTAL4" dataDxfId="371" dataCellStyle="Millares"/>
    <tableColumn id="17" name="TOTAL EXITENTE8" dataDxfId="370" dataCellStyle="Millares"/>
    <tableColumn id="18" name="TOTAL5" dataDxfId="369"/>
    <tableColumn id="19" name="TOTAL EXITENTE82"/>
    <tableColumn id="20" name="TOTAL53" dataDxfId="368">
      <calculatedColumnFormula>Tabla317[[#This Row],[P.U$]]*Tabla317[[#This Row],[TOTAL EXITENTE82]]</calculatedColumnFormula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10" name="Tabla411" displayName="Tabla411" ref="G708:L719" insertRowShift="1" totalsRowShown="0" headerRowDxfId="367" headerRowBorderDxfId="366" tableBorderDxfId="365">
  <autoFilter ref="G708:L719"/>
  <tableColumns count="6">
    <tableColumn id="1" name="N°" dataDxfId="364"/>
    <tableColumn id="2" name="EXISTENCIA" dataDxfId="363" dataCellStyle="Millares"/>
    <tableColumn id="3" name="INVETARIO INICIAL" dataDxfId="362" dataCellStyle="Millares"/>
    <tableColumn id="4" name="02/09/2023" dataDxfId="361" dataCellStyle="Millares"/>
    <tableColumn id="5" name="09/09/2023" dataDxfId="360" dataCellStyle="Millares"/>
    <tableColumn id="6" name="16/09/2023" dataDxfId="359" dataCellStyle="Millares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1" name="Tabla3" displayName="Tabla3" ref="A9:R921" insertRowShift="1" totalsRowShown="0" headerRowDxfId="358" tableBorderDxfId="357">
  <autoFilter ref="A9:R921"/>
  <tableColumns count="18">
    <tableColumn id="1" name="Nº" dataDxfId="356"/>
    <tableColumn id="2" name="MEDICAMENTOS" dataDxfId="355"/>
    <tableColumn id="3" name="LABORATORIO" dataDxfId="354"/>
    <tableColumn id="4" name="PRESENTACION" dataDxfId="353"/>
    <tableColumn id="5" name="USO TERAPEUTICO" dataDxfId="352"/>
    <tableColumn id="6" name="F.V" dataDxfId="351"/>
    <tableColumn id="7" name="P.U$" dataDxfId="350"/>
    <tableColumn id="8" name="UNIDAD DE MEDIDA" dataDxfId="349" dataCellStyle="Millares"/>
    <tableColumn id="9" name="INVETARIO INICIAL" dataDxfId="348" dataCellStyle="Millares"/>
    <tableColumn id="10" name="TOTAL" dataDxfId="347" dataCellStyle="Millares"/>
    <tableColumn id="11" name="TOTAL EXITENTE2" dataDxfId="346" dataCellStyle="Millares"/>
    <tableColumn id="12" name="TOTAL2" dataDxfId="345" dataCellStyle="Millares"/>
    <tableColumn id="13" name="TOTAL EXITENTE4" dataDxfId="344" dataCellStyle="Millares"/>
    <tableColumn id="14" name="TOTAL3" dataDxfId="343" dataCellStyle="Millares"/>
    <tableColumn id="15" name="TOTAL EXITENTE6" dataDxfId="342" dataCellStyle="Millares"/>
    <tableColumn id="16" name="TOTAL4" dataDxfId="341" dataCellStyle="Millares"/>
    <tableColumn id="17" name="TOTAL EXITENTE8" dataDxfId="340" dataCellStyle="Millares"/>
    <tableColumn id="18" name="TOTAL5" dataDxfId="339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3" name="Tabla4" displayName="Tabla4" ref="G928:L939" insertRowShift="1" totalsRowShown="0" headerRowDxfId="338" dataDxfId="336" headerRowBorderDxfId="337" tableBorderDxfId="335">
  <autoFilter ref="G928:L939"/>
  <tableColumns count="6">
    <tableColumn id="1" name="N°" dataDxfId="334"/>
    <tableColumn id="2" name="EXISTENCIA" dataDxfId="333" dataCellStyle="Millares"/>
    <tableColumn id="3" name="INVETARIO INICIAL" dataDxfId="332" dataCellStyle="Millares"/>
    <tableColumn id="4" name="02/09/2023" dataDxfId="331" dataCellStyle="Millares"/>
    <tableColumn id="5" name="09/09/2023" dataDxfId="330" dataCellStyle="Millares"/>
    <tableColumn id="6" name="16/09/2023" dataDxfId="329" dataCellStyle="Millares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15" name="Tabla319816" displayName="Tabla319816" ref="A9:R740" insertRowShift="1" totalsRowShown="0" headerRowDxfId="328" tableBorderDxfId="327">
  <autoFilter ref="A9:R740"/>
  <tableColumns count="18">
    <tableColumn id="1" name="Nº" dataDxfId="326"/>
    <tableColumn id="2" name="MEDICAMENTOS" dataDxfId="325"/>
    <tableColumn id="3" name="LABORATORIO" dataDxfId="324"/>
    <tableColumn id="4" name="PRESENTACION" dataDxfId="323"/>
    <tableColumn id="5" name="USO TERAPEUTICO" dataDxfId="322"/>
    <tableColumn id="6" name="F.V" dataDxfId="321" dataCellStyle="Millares"/>
    <tableColumn id="7" name="P.U$" dataDxfId="320" dataCellStyle="Millares"/>
    <tableColumn id="8" name="UNIDAD DE MEDIDA" dataDxfId="319" dataCellStyle="Millares"/>
    <tableColumn id="9" name="INVETARIO INICIAL" dataDxfId="318" dataCellStyle="Millares"/>
    <tableColumn id="10" name="TOTAL" dataDxfId="317" dataCellStyle="Millares"/>
    <tableColumn id="11" name="TOTAL EXITENTE2" dataDxfId="316" dataCellStyle="Millares"/>
    <tableColumn id="12" name="TOTAL2" dataDxfId="315" dataCellStyle="Millares"/>
    <tableColumn id="13" name="TOTAL EXITENTE4" dataDxfId="314" dataCellStyle="Millares"/>
    <tableColumn id="14" name="TOTAL3" dataDxfId="313" dataCellStyle="Millares"/>
    <tableColumn id="15" name="TOTAL EXITENTE6" dataDxfId="312" dataCellStyle="Millares"/>
    <tableColumn id="16" name="TOTAL4" dataDxfId="311" dataCellStyle="Millares"/>
    <tableColumn id="17" name="TOTAL EXITENTE8" dataDxfId="310" dataCellStyle="Millares"/>
    <tableColumn id="18" name="TOTAL5" dataDxfId="309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7" name="Tabla412918" displayName="Tabla412918" ref="G747:L758" insertRowShift="1" totalsRowShown="0" headerRowDxfId="308" headerRowBorderDxfId="307" tableBorderDxfId="306">
  <autoFilter ref="G747:L758"/>
  <tableColumns count="6">
    <tableColumn id="1" name="N°" dataDxfId="305"/>
    <tableColumn id="2" name="EXISTENCIA" dataDxfId="304" dataCellStyle="Millares"/>
    <tableColumn id="3" name="INVETARIO INICIAL" dataDxfId="303" dataCellStyle="Millares"/>
    <tableColumn id="4" name="02/09/2023" dataDxfId="302" dataCellStyle="Millares"/>
    <tableColumn id="5" name="09/09/2023" dataDxfId="301" dataCellStyle="Millares"/>
    <tableColumn id="6" name="16/09/2023" dataDxfId="300" dataCellStyle="Millares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Tabla3198" displayName="Tabla3198" ref="A9:R733" insertRowShift="1" totalsRowShown="0" headerRowDxfId="299" tableBorderDxfId="298">
  <autoFilter ref="A9:R733"/>
  <tableColumns count="18">
    <tableColumn id="1" name="Nº" dataDxfId="297"/>
    <tableColumn id="2" name="MEDICAMENTOS" dataDxfId="296"/>
    <tableColumn id="3" name="LABORATORIO" dataDxfId="295"/>
    <tableColumn id="4" name="PRESENTACION" dataDxfId="294"/>
    <tableColumn id="5" name="USO TERAPEUTICO" dataDxfId="293"/>
    <tableColumn id="6" name="F.V" dataDxfId="292" dataCellStyle="Millares"/>
    <tableColumn id="7" name="P.U$" dataDxfId="291" dataCellStyle="Millares"/>
    <tableColumn id="8" name="UNIDAD DE MEDIDA" dataDxfId="290" dataCellStyle="Millares"/>
    <tableColumn id="9" name="INVETARIO INICIAL" dataDxfId="289" dataCellStyle="Millares"/>
    <tableColumn id="10" name="TOTAL" dataDxfId="288" dataCellStyle="Millares"/>
    <tableColumn id="11" name="TOTAL EXITENTE2" dataDxfId="287" dataCellStyle="Millares"/>
    <tableColumn id="12" name="TOTAL2" dataDxfId="286" dataCellStyle="Millares"/>
    <tableColumn id="13" name="TOTAL EXITENTE4" dataDxfId="285" dataCellStyle="Millares"/>
    <tableColumn id="14" name="TOTAL3" dataDxfId="284" dataCellStyle="Millares"/>
    <tableColumn id="15" name="TOTAL EXITENTE6" dataDxfId="283" dataCellStyle="Millares"/>
    <tableColumn id="16" name="TOTAL4" dataDxfId="282" dataCellStyle="Millares"/>
    <tableColumn id="17" name="TOTAL EXITENTE8" dataDxfId="281" dataCellStyle="Millares"/>
    <tableColumn id="18" name="TOTAL5" dataDxfId="280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8" name="Tabla4129" displayName="Tabla4129" ref="G740:L751" insertRowShift="1" totalsRowShown="0" headerRowDxfId="279" headerRowBorderDxfId="278" tableBorderDxfId="277">
  <autoFilter ref="G740:L751"/>
  <tableColumns count="6">
    <tableColumn id="1" name="N°" dataDxfId="276"/>
    <tableColumn id="2" name="EXISTENCIA" dataDxfId="275" dataCellStyle="Millares"/>
    <tableColumn id="3" name="INVETARIO INICIAL" dataDxfId="274" dataCellStyle="Millares"/>
    <tableColumn id="4" name="02/09/2023" dataDxfId="273" dataCellStyle="Millares"/>
    <tableColumn id="5" name="09/09/2023" dataDxfId="272" dataCellStyle="Millares"/>
    <tableColumn id="6" name="16/09/2023" dataDxfId="271" dataCellStyle="Millares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22" name="Tabla323" displayName="Tabla323" ref="A9:XFD774" insertRowShift="1" totalsRowShown="0" headerRowDxfId="270" tableBorderDxfId="269">
  <autoFilter ref="A9:XFD774"/>
  <tableColumns count="16384">
    <tableColumn id="1" name="Nº" dataDxfId="268"/>
    <tableColumn id="2" name="MEDICAMENTOS" dataDxfId="267"/>
    <tableColumn id="3" name="LABORATORIO" dataDxfId="266"/>
    <tableColumn id="4" name="PRESENTACION" dataDxfId="265"/>
    <tableColumn id="5" name="USO TERAPEUTICO" dataDxfId="264"/>
    <tableColumn id="6" name="F.V" dataDxfId="263"/>
    <tableColumn id="7" name="P.U$" dataDxfId="262"/>
    <tableColumn id="8" name="UNIDAD DE MEDIDA" dataDxfId="261" dataCellStyle="Millares"/>
    <tableColumn id="9" name="INVETARIO INICIAL" dataDxfId="260" dataCellStyle="Millares"/>
    <tableColumn id="10" name="TOTAL" dataDxfId="259" dataCellStyle="Millares"/>
    <tableColumn id="11" name="TOTAL EXITENTE2" dataDxfId="258" dataCellStyle="Millares"/>
    <tableColumn id="12" name="TOTAL2" dataDxfId="257" dataCellStyle="Millares"/>
    <tableColumn id="13" name="TOTAL EXITENTE4" dataDxfId="256" dataCellStyle="Millares"/>
    <tableColumn id="14" name="TOTAL3" dataDxfId="255" dataCellStyle="Millares"/>
    <tableColumn id="15" name="TOTAL EXITENTE6" dataDxfId="254" dataCellStyle="Millares"/>
    <tableColumn id="16" name="TOTAL4" dataDxfId="253" dataCellStyle="Millares"/>
    <tableColumn id="17" name="TOTAL EXITENTE8" dataDxfId="252" dataCellStyle="Millares"/>
    <tableColumn id="18" name="TOTAL5" dataDxfId="251"/>
    <tableColumn id="19" name="TOTAL EXITENTE82" dataDxfId="250"/>
    <tableColumn id="20" name="TOTAL7" dataDxfId="249"/>
    <tableColumn id="21" name="TOTAL8" dataDxfId="248"/>
    <tableColumn id="22" name="TOTAL9" dataDxfId="247"/>
    <tableColumn id="23" name="TOTAL10" dataDxfId="246"/>
    <tableColumn id="24" name="TOTAL11" dataDxfId="245"/>
    <tableColumn id="25" name="TOTAL12" dataDxfId="244"/>
    <tableColumn id="26" name="TOTAL13" dataDxfId="243"/>
    <tableColumn id="27" name="TOTAL14" dataDxfId="242"/>
    <tableColumn id="28" name="TOTAL15" dataDxfId="241"/>
    <tableColumn id="29" name="TOTAL16" dataDxfId="240"/>
    <tableColumn id="30" name="TOTAL17" dataDxfId="239"/>
    <tableColumn id="31" name="TOTAL18" dataDxfId="238"/>
    <tableColumn id="32" name="TOTAL19" dataDxfId="237"/>
    <tableColumn id="33" name="TOTAL20" dataDxfId="236"/>
    <tableColumn id="34" name="TOTAL21" dataDxfId="235"/>
    <tableColumn id="35" name="TOTAL22" dataDxfId="234"/>
    <tableColumn id="36" name="TOTAL23" dataDxfId="233"/>
    <tableColumn id="37" name="TOTAL24" dataDxfId="232"/>
    <tableColumn id="38" name="TOTAL25" dataDxfId="231"/>
    <tableColumn id="39" name="TOTAL26" dataDxfId="230"/>
    <tableColumn id="40" name="TOTAL27" dataDxfId="229"/>
    <tableColumn id="41" name="TOTAL28" dataDxfId="228"/>
    <tableColumn id="42" name="TOTAL29" dataDxfId="227"/>
    <tableColumn id="43" name="TOTAL30" dataDxfId="226"/>
    <tableColumn id="44" name="TOTAL31" dataDxfId="225"/>
    <tableColumn id="45" name="TOTAL32" dataDxfId="224"/>
    <tableColumn id="46" name="TOTAL33" dataDxfId="223"/>
    <tableColumn id="47" name="TOTAL34" dataDxfId="222"/>
    <tableColumn id="48" name="TOTAL35" dataDxfId="221"/>
    <tableColumn id="49" name="TOTAL36" dataDxfId="220"/>
    <tableColumn id="50" name="TOTAL37" dataDxfId="219"/>
    <tableColumn id="51" name="TOTAL38" dataDxfId="218"/>
    <tableColumn id="52" name="TOTAL39" dataDxfId="217"/>
    <tableColumn id="53" name="TOTAL40" dataDxfId="216"/>
    <tableColumn id="54" name="TOTAL41" dataDxfId="215"/>
    <tableColumn id="55" name="TOTAL42" dataDxfId="214"/>
    <tableColumn id="56" name="TOTAL43" dataDxfId="213"/>
    <tableColumn id="57" name="TOTAL44" dataDxfId="212"/>
    <tableColumn id="58" name="TOTAL45" dataDxfId="211"/>
    <tableColumn id="59" name="TOTAL46" dataDxfId="210"/>
    <tableColumn id="60" name="TOTAL47" dataDxfId="209"/>
    <tableColumn id="61" name="TOTAL48" dataDxfId="208"/>
    <tableColumn id="62" name="TOTAL49" dataDxfId="207"/>
    <tableColumn id="63" name="TOTAL50" dataDxfId="206"/>
    <tableColumn id="64" name="TOTAL51" dataDxfId="205"/>
    <tableColumn id="65" name="TOTAL52" dataDxfId="204"/>
    <tableColumn id="66" name="TOTAL53" dataDxfId="203"/>
    <tableColumn id="67" name="TOTAL54" dataDxfId="202"/>
    <tableColumn id="68" name="TOTAL55" dataDxfId="201"/>
    <tableColumn id="69" name="TOTAL56" dataDxfId="200"/>
    <tableColumn id="70" name="TOTAL57" dataDxfId="199"/>
    <tableColumn id="71" name="TOTAL58" dataDxfId="198"/>
    <tableColumn id="72" name="TOTAL59" dataDxfId="197"/>
    <tableColumn id="73" name="TOTAL60" dataDxfId="196"/>
    <tableColumn id="74" name="TOTAL61" dataDxfId="195"/>
    <tableColumn id="75" name="TOTAL62" dataDxfId="194"/>
    <tableColumn id="76" name="TOTAL63" dataDxfId="193"/>
    <tableColumn id="77" name="TOTAL64" dataDxfId="192"/>
    <tableColumn id="78" name="TOTAL65" dataDxfId="191"/>
    <tableColumn id="79" name="TOTAL66" dataDxfId="190"/>
    <tableColumn id="80" name="TOTAL67" dataDxfId="189"/>
    <tableColumn id="81" name="TOTAL68" dataDxfId="188"/>
    <tableColumn id="82" name="TOTAL69" dataDxfId="187"/>
    <tableColumn id="83" name="TOTAL70" dataDxfId="186"/>
    <tableColumn id="84" name="TOTAL71" dataDxfId="185"/>
    <tableColumn id="85" name="TOTAL72" dataDxfId="184"/>
    <tableColumn id="86" name="TOTAL73" dataDxfId="183"/>
    <tableColumn id="87" name="TOTAL74" dataDxfId="182"/>
    <tableColumn id="88" name="TOTAL75" dataDxfId="181"/>
    <tableColumn id="89" name="TOTAL76" dataDxfId="180"/>
    <tableColumn id="90" name="TOTAL77" dataDxfId="179"/>
    <tableColumn id="91" name="TOTAL78" dataDxfId="178"/>
    <tableColumn id="92" name="TOTAL79" dataDxfId="177"/>
    <tableColumn id="93" name="TOTAL80" dataDxfId="176"/>
    <tableColumn id="94" name="TOTAL81" dataDxfId="175"/>
    <tableColumn id="95" name="TOTAL82" dataDxfId="174"/>
    <tableColumn id="96" name="TOTAL83" dataDxfId="173"/>
    <tableColumn id="97" name="TOTAL84" dataDxfId="172"/>
    <tableColumn id="98" name="TOTAL85" dataDxfId="171"/>
    <tableColumn id="99" name="TOTAL86" dataDxfId="170"/>
    <tableColumn id="100" name="TOTAL87" dataDxfId="169"/>
    <tableColumn id="101" name="TOTAL88" dataDxfId="168"/>
    <tableColumn id="102" name="TOTAL89" dataDxfId="167"/>
    <tableColumn id="103" name="TOTAL90" dataDxfId="166"/>
    <tableColumn id="104" name="TOTAL91" dataDxfId="165"/>
    <tableColumn id="105" name="TOTAL92"/>
    <tableColumn id="106" name="TOTAL93"/>
    <tableColumn id="107" name="TOTAL94"/>
    <tableColumn id="108" name="TOTAL95"/>
    <tableColumn id="109" name="TOTAL96"/>
    <tableColumn id="110" name="TOTAL97"/>
    <tableColumn id="111" name="TOTAL98"/>
    <tableColumn id="112" name="TOTAL99"/>
    <tableColumn id="113" name="TOTAL100"/>
    <tableColumn id="114" name="TOTAL101"/>
    <tableColumn id="115" name="TOTAL102"/>
    <tableColumn id="116" name="TOTAL103"/>
    <tableColumn id="117" name="TOTAL104"/>
    <tableColumn id="118" name="TOTAL105"/>
    <tableColumn id="119" name="TOTAL106"/>
    <tableColumn id="120" name="TOTAL107"/>
    <tableColumn id="121" name="TOTAL108"/>
    <tableColumn id="122" name="TOTAL109"/>
    <tableColumn id="123" name="TOTAL110"/>
    <tableColumn id="124" name="TOTAL111"/>
    <tableColumn id="125" name="TOTAL112"/>
    <tableColumn id="126" name="TOTAL113"/>
    <tableColumn id="127" name="TOTAL114"/>
    <tableColumn id="128" name="TOTAL115"/>
    <tableColumn id="129" name="TOTAL116"/>
    <tableColumn id="130" name="TOTAL117"/>
    <tableColumn id="131" name="TOTAL118"/>
    <tableColumn id="132" name="TOTAL119"/>
    <tableColumn id="133" name="TOTAL120"/>
    <tableColumn id="134" name="TOTAL121"/>
    <tableColumn id="135" name="TOTAL122"/>
    <tableColumn id="136" name="TOTAL123"/>
    <tableColumn id="137" name="TOTAL124"/>
    <tableColumn id="138" name="TOTAL125"/>
    <tableColumn id="139" name="TOTAL126"/>
    <tableColumn id="140" name="TOTAL127"/>
    <tableColumn id="141" name="TOTAL128"/>
    <tableColumn id="142" name="TOTAL129"/>
    <tableColumn id="143" name="TOTAL130"/>
    <tableColumn id="144" name="TOTAL131"/>
    <tableColumn id="145" name="TOTAL132"/>
    <tableColumn id="146" name="TOTAL133"/>
    <tableColumn id="147" name="TOTAL134"/>
    <tableColumn id="148" name="TOTAL135"/>
    <tableColumn id="149" name="TOTAL136"/>
    <tableColumn id="150" name="TOTAL137"/>
    <tableColumn id="151" name="TOTAL138"/>
    <tableColumn id="152" name="TOTAL139"/>
    <tableColumn id="153" name="TOTAL140"/>
    <tableColumn id="154" name="TOTAL141"/>
    <tableColumn id="155" name="TOTAL142"/>
    <tableColumn id="156" name="TOTAL143"/>
    <tableColumn id="157" name="TOTAL144"/>
    <tableColumn id="158" name="TOTAL145"/>
    <tableColumn id="159" name="TOTAL146"/>
    <tableColumn id="160" name="TOTAL147"/>
    <tableColumn id="161" name="TOTAL148"/>
    <tableColumn id="162" name="TOTAL149"/>
    <tableColumn id="163" name="TOTAL150"/>
    <tableColumn id="164" name="TOTAL151"/>
    <tableColumn id="165" name="TOTAL152"/>
    <tableColumn id="166" name="TOTAL153"/>
    <tableColumn id="167" name="TOTAL154"/>
    <tableColumn id="168" name="TOTAL155"/>
    <tableColumn id="169" name="TOTAL156"/>
    <tableColumn id="170" name="TOTAL157"/>
    <tableColumn id="171" name="TOTAL158"/>
    <tableColumn id="172" name="TOTAL159"/>
    <tableColumn id="173" name="TOTAL160"/>
    <tableColumn id="174" name="TOTAL161"/>
    <tableColumn id="175" name="TOTAL162"/>
    <tableColumn id="176" name="TOTAL163"/>
    <tableColumn id="177" name="TOTAL164"/>
    <tableColumn id="178" name="TOTAL165"/>
    <tableColumn id="179" name="TOTAL166"/>
    <tableColumn id="180" name="TOTAL167"/>
    <tableColumn id="181" name="TOTAL168"/>
    <tableColumn id="182" name="TOTAL169"/>
    <tableColumn id="183" name="TOTAL170"/>
    <tableColumn id="184" name="TOTAL171"/>
    <tableColumn id="185" name="TOTAL172"/>
    <tableColumn id="186" name="TOTAL173"/>
    <tableColumn id="187" name="TOTAL174"/>
    <tableColumn id="188" name="TOTAL175"/>
    <tableColumn id="189" name="TOTAL176"/>
    <tableColumn id="190" name="TOTAL177"/>
    <tableColumn id="191" name="TOTAL178"/>
    <tableColumn id="192" name="TOTAL179"/>
    <tableColumn id="193" name="TOTAL180"/>
    <tableColumn id="194" name="TOTAL181"/>
    <tableColumn id="195" name="TOTAL182"/>
    <tableColumn id="196" name="TOTAL183"/>
    <tableColumn id="197" name="TOTAL184"/>
    <tableColumn id="198" name="TOTAL185"/>
    <tableColumn id="199" name="TOTAL186"/>
    <tableColumn id="200" name="TOTAL187"/>
    <tableColumn id="201" name="TOTAL188"/>
    <tableColumn id="202" name="TOTAL189"/>
    <tableColumn id="203" name="TOTAL190"/>
    <tableColumn id="204" name="TOTAL191"/>
    <tableColumn id="205" name="TOTAL192"/>
    <tableColumn id="206" name="TOTAL193"/>
    <tableColumn id="207" name="TOTAL194"/>
    <tableColumn id="208" name="TOTAL195"/>
    <tableColumn id="209" name="TOTAL196"/>
    <tableColumn id="210" name="TOTAL197"/>
    <tableColumn id="211" name="TOTAL198"/>
    <tableColumn id="212" name="TOTAL199"/>
    <tableColumn id="213" name="TOTAL200"/>
    <tableColumn id="214" name="TOTAL201"/>
    <tableColumn id="215" name="TOTAL202"/>
    <tableColumn id="216" name="TOTAL203"/>
    <tableColumn id="217" name="TOTAL204"/>
    <tableColumn id="218" name="TOTAL205"/>
    <tableColumn id="219" name="TOTAL206"/>
    <tableColumn id="220" name="TOTAL207"/>
    <tableColumn id="221" name="TOTAL208"/>
    <tableColumn id="222" name="TOTAL209"/>
    <tableColumn id="223" name="TOTAL210"/>
    <tableColumn id="224" name="TOTAL211"/>
    <tableColumn id="225" name="TOTAL212"/>
    <tableColumn id="226" name="TOTAL213"/>
    <tableColumn id="227" name="TOTAL214"/>
    <tableColumn id="228" name="TOTAL215"/>
    <tableColumn id="229" name="TOTAL216"/>
    <tableColumn id="230" name="TOTAL217"/>
    <tableColumn id="231" name="TOTAL218"/>
    <tableColumn id="232" name="TOTAL219"/>
    <tableColumn id="233" name="TOTAL220"/>
    <tableColumn id="234" name="TOTAL221"/>
    <tableColumn id="235" name="TOTAL222"/>
    <tableColumn id="236" name="TOTAL223"/>
    <tableColumn id="237" name="TOTAL224"/>
    <tableColumn id="238" name="TOTAL225"/>
    <tableColumn id="239" name="TOTAL226"/>
    <tableColumn id="240" name="TOTAL227"/>
    <tableColumn id="241" name="TOTAL228"/>
    <tableColumn id="242" name="TOTAL229"/>
    <tableColumn id="243" name="TOTAL230"/>
    <tableColumn id="244" name="TOTAL231"/>
    <tableColumn id="245" name="TOTAL232"/>
    <tableColumn id="246" name="TOTAL233"/>
    <tableColumn id="247" name="TOTAL234"/>
    <tableColumn id="248" name="TOTAL235"/>
    <tableColumn id="249" name="TOTAL236"/>
    <tableColumn id="250" name="TOTAL237"/>
    <tableColumn id="251" name="TOTAL238"/>
    <tableColumn id="252" name="TOTAL239"/>
    <tableColumn id="253" name="TOTAL240"/>
    <tableColumn id="254" name="TOTAL241"/>
    <tableColumn id="255" name="TOTAL242"/>
    <tableColumn id="256" name="TOTAL243"/>
    <tableColumn id="257" name="TOTAL244"/>
    <tableColumn id="258" name="TOTAL245"/>
    <tableColumn id="259" name="TOTAL246"/>
    <tableColumn id="260" name="TOTAL247"/>
    <tableColumn id="261" name="TOTAL248"/>
    <tableColumn id="262" name="TOTAL249"/>
    <tableColumn id="263" name="TOTAL250"/>
    <tableColumn id="264" name="TOTAL251"/>
    <tableColumn id="265" name="TOTAL252"/>
    <tableColumn id="266" name="TOTAL253"/>
    <tableColumn id="267" name="TOTAL254"/>
    <tableColumn id="268" name="TOTAL255"/>
    <tableColumn id="269" name="TOTAL256"/>
    <tableColumn id="270" name="TOTAL257"/>
    <tableColumn id="271" name="TOTAL258"/>
    <tableColumn id="272" name="TOTAL259"/>
    <tableColumn id="273" name="TOTAL260"/>
    <tableColumn id="274" name="TOTAL261"/>
    <tableColumn id="275" name="TOTAL262"/>
    <tableColumn id="276" name="TOTAL263"/>
    <tableColumn id="277" name="TOTAL264"/>
    <tableColumn id="278" name="TOTAL265"/>
    <tableColumn id="279" name="TOTAL266"/>
    <tableColumn id="280" name="TOTAL267"/>
    <tableColumn id="281" name="TOTAL268"/>
    <tableColumn id="282" name="TOTAL269"/>
    <tableColumn id="283" name="TOTAL270"/>
    <tableColumn id="284" name="TOTAL271"/>
    <tableColumn id="285" name="TOTAL272"/>
    <tableColumn id="286" name="TOTAL273"/>
    <tableColumn id="287" name="TOTAL274"/>
    <tableColumn id="288" name="TOTAL275"/>
    <tableColumn id="289" name="TOTAL276"/>
    <tableColumn id="290" name="TOTAL277"/>
    <tableColumn id="291" name="TOTAL278"/>
    <tableColumn id="292" name="TOTAL279"/>
    <tableColumn id="293" name="TOTAL280"/>
    <tableColumn id="294" name="TOTAL281"/>
    <tableColumn id="295" name="TOTAL282"/>
    <tableColumn id="296" name="TOTAL283"/>
    <tableColumn id="297" name="TOTAL284"/>
    <tableColumn id="298" name="TOTAL285"/>
    <tableColumn id="299" name="TOTAL286"/>
    <tableColumn id="300" name="TOTAL287"/>
    <tableColumn id="301" name="TOTAL288"/>
    <tableColumn id="302" name="TOTAL289"/>
    <tableColumn id="303" name="TOTAL290"/>
    <tableColumn id="304" name="TOTAL291"/>
    <tableColumn id="305" name="TOTAL292"/>
    <tableColumn id="306" name="TOTAL293"/>
    <tableColumn id="307" name="TOTAL294"/>
    <tableColumn id="308" name="TOTAL295"/>
    <tableColumn id="309" name="TOTAL296"/>
    <tableColumn id="310" name="TOTAL297"/>
    <tableColumn id="311" name="TOTAL298"/>
    <tableColumn id="312" name="TOTAL299"/>
    <tableColumn id="313" name="TOTAL300"/>
    <tableColumn id="314" name="TOTAL301"/>
    <tableColumn id="315" name="TOTAL302"/>
    <tableColumn id="316" name="TOTAL303"/>
    <tableColumn id="317" name="TOTAL304"/>
    <tableColumn id="318" name="TOTAL305"/>
    <tableColumn id="319" name="TOTAL306"/>
    <tableColumn id="320" name="TOTAL307"/>
    <tableColumn id="321" name="TOTAL308"/>
    <tableColumn id="322" name="TOTAL309"/>
    <tableColumn id="323" name="TOTAL310"/>
    <tableColumn id="324" name="TOTAL311"/>
    <tableColumn id="325" name="TOTAL312"/>
    <tableColumn id="326" name="TOTAL313"/>
    <tableColumn id="327" name="TOTAL314"/>
    <tableColumn id="328" name="TOTAL315"/>
    <tableColumn id="329" name="TOTAL316"/>
    <tableColumn id="330" name="TOTAL317"/>
    <tableColumn id="331" name="TOTAL318"/>
    <tableColumn id="332" name="TOTAL319"/>
    <tableColumn id="333" name="TOTAL320"/>
    <tableColumn id="334" name="TOTAL321"/>
    <tableColumn id="335" name="TOTAL322"/>
    <tableColumn id="336" name="TOTAL323"/>
    <tableColumn id="337" name="TOTAL324"/>
    <tableColumn id="338" name="TOTAL325"/>
    <tableColumn id="339" name="TOTAL326"/>
    <tableColumn id="340" name="TOTAL327"/>
    <tableColumn id="341" name="TOTAL328"/>
    <tableColumn id="342" name="TOTAL329"/>
    <tableColumn id="343" name="TOTAL330"/>
    <tableColumn id="344" name="TOTAL331"/>
    <tableColumn id="345" name="TOTAL332"/>
    <tableColumn id="346" name="TOTAL333"/>
    <tableColumn id="347" name="TOTAL334"/>
    <tableColumn id="348" name="TOTAL335"/>
    <tableColumn id="349" name="TOTAL336"/>
    <tableColumn id="350" name="TOTAL337"/>
    <tableColumn id="351" name="TOTAL338"/>
    <tableColumn id="352" name="TOTAL339"/>
    <tableColumn id="353" name="TOTAL340"/>
    <tableColumn id="354" name="TOTAL341"/>
    <tableColumn id="355" name="TOTAL342"/>
    <tableColumn id="356" name="TOTAL343"/>
    <tableColumn id="357" name="TOTAL344"/>
    <tableColumn id="358" name="TOTAL345"/>
    <tableColumn id="359" name="TOTAL346"/>
    <tableColumn id="360" name="TOTAL347"/>
    <tableColumn id="361" name="TOTAL348"/>
    <tableColumn id="362" name="TOTAL349"/>
    <tableColumn id="363" name="TOTAL350"/>
    <tableColumn id="364" name="TOTAL351"/>
    <tableColumn id="365" name="TOTAL352"/>
    <tableColumn id="366" name="TOTAL353"/>
    <tableColumn id="367" name="TOTAL354"/>
    <tableColumn id="368" name="TOTAL355"/>
    <tableColumn id="369" name="TOTAL356"/>
    <tableColumn id="370" name="TOTAL357"/>
    <tableColumn id="371" name="TOTAL358"/>
    <tableColumn id="372" name="TOTAL359"/>
    <tableColumn id="373" name="TOTAL360"/>
    <tableColumn id="374" name="TOTAL361"/>
    <tableColumn id="375" name="TOTAL362"/>
    <tableColumn id="376" name="TOTAL363"/>
    <tableColumn id="377" name="TOTAL364"/>
    <tableColumn id="378" name="TOTAL365"/>
    <tableColumn id="379" name="TOTAL366"/>
    <tableColumn id="380" name="TOTAL367"/>
    <tableColumn id="381" name="TOTAL368"/>
    <tableColumn id="382" name="TOTAL369"/>
    <tableColumn id="383" name="TOTAL370"/>
    <tableColumn id="384" name="TOTAL371"/>
    <tableColumn id="385" name="TOTAL372"/>
    <tableColumn id="386" name="TOTAL373"/>
    <tableColumn id="387" name="TOTAL374"/>
    <tableColumn id="388" name="TOTAL375"/>
    <tableColumn id="389" name="TOTAL376"/>
    <tableColumn id="390" name="TOTAL377"/>
    <tableColumn id="391" name="TOTAL378"/>
    <tableColumn id="392" name="TOTAL379"/>
    <tableColumn id="393" name="TOTAL380"/>
    <tableColumn id="394" name="TOTAL381"/>
    <tableColumn id="395" name="TOTAL382"/>
    <tableColumn id="396" name="TOTAL383"/>
    <tableColumn id="397" name="TOTAL384"/>
    <tableColumn id="398" name="TOTAL385"/>
    <tableColumn id="399" name="TOTAL386"/>
    <tableColumn id="400" name="TOTAL387"/>
    <tableColumn id="401" name="TOTAL388"/>
    <tableColumn id="402" name="TOTAL389"/>
    <tableColumn id="403" name="TOTAL390"/>
    <tableColumn id="404" name="TOTAL391"/>
    <tableColumn id="405" name="TOTAL392"/>
    <tableColumn id="406" name="TOTAL393"/>
    <tableColumn id="407" name="TOTAL394"/>
    <tableColumn id="408" name="TOTAL395"/>
    <tableColumn id="409" name="TOTAL396"/>
    <tableColumn id="410" name="TOTAL397"/>
    <tableColumn id="411" name="TOTAL398"/>
    <tableColumn id="412" name="TOTAL399"/>
    <tableColumn id="413" name="TOTAL400"/>
    <tableColumn id="414" name="TOTAL401"/>
    <tableColumn id="415" name="TOTAL402"/>
    <tableColumn id="416" name="TOTAL403"/>
    <tableColumn id="417" name="TOTAL404"/>
    <tableColumn id="418" name="TOTAL405"/>
    <tableColumn id="419" name="TOTAL406"/>
    <tableColumn id="420" name="TOTAL407"/>
    <tableColumn id="421" name="TOTAL408"/>
    <tableColumn id="422" name="TOTAL409"/>
    <tableColumn id="423" name="TOTAL410"/>
    <tableColumn id="424" name="TOTAL411"/>
    <tableColumn id="425" name="TOTAL412"/>
    <tableColumn id="426" name="TOTAL413"/>
    <tableColumn id="427" name="TOTAL414"/>
    <tableColumn id="428" name="TOTAL415"/>
    <tableColumn id="429" name="TOTAL416"/>
    <tableColumn id="430" name="TOTAL417"/>
    <tableColumn id="431" name="TOTAL418"/>
    <tableColumn id="432" name="TOTAL419"/>
    <tableColumn id="433" name="TOTAL420"/>
    <tableColumn id="434" name="TOTAL421"/>
    <tableColumn id="435" name="TOTAL422"/>
    <tableColumn id="436" name="TOTAL423"/>
    <tableColumn id="437" name="TOTAL424"/>
    <tableColumn id="438" name="TOTAL425"/>
    <tableColumn id="439" name="TOTAL426"/>
    <tableColumn id="440" name="TOTAL427"/>
    <tableColumn id="441" name="TOTAL428"/>
    <tableColumn id="442" name="TOTAL429"/>
    <tableColumn id="443" name="TOTAL430"/>
    <tableColumn id="444" name="TOTAL431"/>
    <tableColumn id="445" name="TOTAL432"/>
    <tableColumn id="446" name="TOTAL433"/>
    <tableColumn id="447" name="TOTAL434"/>
    <tableColumn id="448" name="TOTAL435"/>
    <tableColumn id="449" name="TOTAL436"/>
    <tableColumn id="450" name="TOTAL437"/>
    <tableColumn id="451" name="TOTAL438"/>
    <tableColumn id="452" name="TOTAL439"/>
    <tableColumn id="453" name="TOTAL440"/>
    <tableColumn id="454" name="TOTAL441"/>
    <tableColumn id="455" name="TOTAL442"/>
    <tableColumn id="456" name="TOTAL443"/>
    <tableColumn id="457" name="TOTAL444"/>
    <tableColumn id="458" name="TOTAL445"/>
    <tableColumn id="459" name="TOTAL446"/>
    <tableColumn id="460" name="TOTAL447"/>
    <tableColumn id="461" name="TOTAL448"/>
    <tableColumn id="462" name="TOTAL449"/>
    <tableColumn id="463" name="TOTAL450"/>
    <tableColumn id="464" name="TOTAL451"/>
    <tableColumn id="465" name="TOTAL452"/>
    <tableColumn id="466" name="TOTAL453"/>
    <tableColumn id="467" name="TOTAL454"/>
    <tableColumn id="468" name="TOTAL455"/>
    <tableColumn id="469" name="TOTAL456"/>
    <tableColumn id="470" name="TOTAL457"/>
    <tableColumn id="471" name="TOTAL458"/>
    <tableColumn id="472" name="TOTAL459"/>
    <tableColumn id="473" name="TOTAL460"/>
    <tableColumn id="474" name="TOTAL461"/>
    <tableColumn id="475" name="TOTAL462"/>
    <tableColumn id="476" name="TOTAL463"/>
    <tableColumn id="477" name="TOTAL464"/>
    <tableColumn id="478" name="TOTAL465"/>
    <tableColumn id="479" name="TOTAL466"/>
    <tableColumn id="480" name="TOTAL467"/>
    <tableColumn id="481" name="TOTAL468"/>
    <tableColumn id="482" name="TOTAL469"/>
    <tableColumn id="483" name="TOTAL470"/>
    <tableColumn id="484" name="TOTAL471"/>
    <tableColumn id="485" name="TOTAL472"/>
    <tableColumn id="486" name="TOTAL473"/>
    <tableColumn id="487" name="TOTAL474"/>
    <tableColumn id="488" name="TOTAL475"/>
    <tableColumn id="489" name="TOTAL476"/>
    <tableColumn id="490" name="TOTAL477"/>
    <tableColumn id="491" name="TOTAL478"/>
    <tableColumn id="492" name="TOTAL479"/>
    <tableColumn id="493" name="TOTAL480"/>
    <tableColumn id="494" name="TOTAL481"/>
    <tableColumn id="495" name="TOTAL482"/>
    <tableColumn id="496" name="TOTAL483"/>
    <tableColumn id="497" name="TOTAL484"/>
    <tableColumn id="498" name="TOTAL485"/>
    <tableColumn id="499" name="TOTAL486"/>
    <tableColumn id="500" name="TOTAL487"/>
    <tableColumn id="501" name="TOTAL488"/>
    <tableColumn id="502" name="TOTAL489"/>
    <tableColumn id="503" name="TOTAL490"/>
    <tableColumn id="504" name="TOTAL491"/>
    <tableColumn id="505" name="TOTAL492"/>
    <tableColumn id="506" name="TOTAL493"/>
    <tableColumn id="507" name="TOTAL494"/>
    <tableColumn id="508" name="TOTAL495"/>
    <tableColumn id="509" name="TOTAL496"/>
    <tableColumn id="510" name="TOTAL497"/>
    <tableColumn id="511" name="TOTAL498"/>
    <tableColumn id="512" name="TOTAL499"/>
    <tableColumn id="513" name="TOTAL500"/>
    <tableColumn id="514" name="TOTAL501"/>
    <tableColumn id="515" name="TOTAL502"/>
    <tableColumn id="516" name="TOTAL503"/>
    <tableColumn id="517" name="TOTAL504"/>
    <tableColumn id="518" name="TOTAL505"/>
    <tableColumn id="519" name="TOTAL506"/>
    <tableColumn id="520" name="TOTAL507"/>
    <tableColumn id="521" name="TOTAL508"/>
    <tableColumn id="522" name="TOTAL509"/>
    <tableColumn id="523" name="TOTAL510"/>
    <tableColumn id="524" name="TOTAL511"/>
    <tableColumn id="525" name="TOTAL512"/>
    <tableColumn id="526" name="TOTAL513"/>
    <tableColumn id="527" name="TOTAL514"/>
    <tableColumn id="528" name="TOTAL515"/>
    <tableColumn id="529" name="TOTAL516"/>
    <tableColumn id="530" name="TOTAL517"/>
    <tableColumn id="531" name="TOTAL518"/>
    <tableColumn id="532" name="TOTAL519"/>
    <tableColumn id="533" name="TOTAL520"/>
    <tableColumn id="534" name="TOTAL521"/>
    <tableColumn id="535" name="TOTAL522"/>
    <tableColumn id="536" name="TOTAL523"/>
    <tableColumn id="537" name="TOTAL524"/>
    <tableColumn id="538" name="TOTAL525"/>
    <tableColumn id="539" name="TOTAL526"/>
    <tableColumn id="540" name="TOTAL527"/>
    <tableColumn id="541" name="TOTAL528"/>
    <tableColumn id="542" name="TOTAL529"/>
    <tableColumn id="543" name="TOTAL530"/>
    <tableColumn id="544" name="TOTAL531"/>
    <tableColumn id="545" name="TOTAL532"/>
    <tableColumn id="546" name="TOTAL533"/>
    <tableColumn id="547" name="TOTAL534"/>
    <tableColumn id="548" name="TOTAL535"/>
    <tableColumn id="549" name="TOTAL536"/>
    <tableColumn id="550" name="TOTAL537"/>
    <tableColumn id="551" name="TOTAL538"/>
    <tableColumn id="552" name="TOTAL539"/>
    <tableColumn id="553" name="TOTAL540"/>
    <tableColumn id="554" name="TOTAL541"/>
    <tableColumn id="555" name="TOTAL542"/>
    <tableColumn id="556" name="TOTAL543"/>
    <tableColumn id="557" name="TOTAL544"/>
    <tableColumn id="558" name="TOTAL545"/>
    <tableColumn id="559" name="TOTAL546"/>
    <tableColumn id="560" name="TOTAL547"/>
    <tableColumn id="561" name="TOTAL548"/>
    <tableColumn id="562" name="TOTAL549"/>
    <tableColumn id="563" name="TOTAL550"/>
    <tableColumn id="564" name="TOTAL551"/>
    <tableColumn id="565" name="TOTAL552"/>
    <tableColumn id="566" name="TOTAL553"/>
    <tableColumn id="567" name="TOTAL554"/>
    <tableColumn id="568" name="TOTAL555"/>
    <tableColumn id="569" name="TOTAL556"/>
    <tableColumn id="570" name="TOTAL557"/>
    <tableColumn id="571" name="TOTAL558"/>
    <tableColumn id="572" name="TOTAL559"/>
    <tableColumn id="573" name="TOTAL560"/>
    <tableColumn id="574" name="TOTAL561"/>
    <tableColumn id="575" name="TOTAL562"/>
    <tableColumn id="576" name="TOTAL563"/>
    <tableColumn id="577" name="TOTAL564"/>
    <tableColumn id="578" name="TOTAL565"/>
    <tableColumn id="579" name="TOTAL566"/>
    <tableColumn id="580" name="TOTAL567"/>
    <tableColumn id="581" name="TOTAL568"/>
    <tableColumn id="582" name="TOTAL569"/>
    <tableColumn id="583" name="TOTAL570"/>
    <tableColumn id="584" name="TOTAL571"/>
    <tableColumn id="585" name="TOTAL572"/>
    <tableColumn id="586" name="TOTAL573"/>
    <tableColumn id="587" name="TOTAL574"/>
    <tableColumn id="588" name="TOTAL575"/>
    <tableColumn id="589" name="TOTAL576"/>
    <tableColumn id="590" name="TOTAL577"/>
    <tableColumn id="591" name="TOTAL578"/>
    <tableColumn id="592" name="TOTAL579"/>
    <tableColumn id="593" name="TOTAL580"/>
    <tableColumn id="594" name="TOTAL581"/>
    <tableColumn id="595" name="TOTAL582"/>
    <tableColumn id="596" name="TOTAL583"/>
    <tableColumn id="597" name="TOTAL584"/>
    <tableColumn id="598" name="TOTAL585"/>
    <tableColumn id="599" name="TOTAL586"/>
    <tableColumn id="600" name="TOTAL587"/>
    <tableColumn id="601" name="TOTAL588"/>
    <tableColumn id="602" name="TOTAL589"/>
    <tableColumn id="603" name="TOTAL590"/>
    <tableColumn id="604" name="TOTAL591"/>
    <tableColumn id="605" name="TOTAL592"/>
    <tableColumn id="606" name="TOTAL593"/>
    <tableColumn id="607" name="TOTAL594"/>
    <tableColumn id="608" name="TOTAL595"/>
    <tableColumn id="609" name="TOTAL596"/>
    <tableColumn id="610" name="TOTAL597"/>
    <tableColumn id="611" name="TOTAL598"/>
    <tableColumn id="612" name="TOTAL599"/>
    <tableColumn id="613" name="TOTAL600"/>
    <tableColumn id="614" name="TOTAL601"/>
    <tableColumn id="615" name="TOTAL602"/>
    <tableColumn id="616" name="TOTAL603"/>
    <tableColumn id="617" name="TOTAL604"/>
    <tableColumn id="618" name="TOTAL605"/>
    <tableColumn id="619" name="TOTAL606"/>
    <tableColumn id="620" name="TOTAL607"/>
    <tableColumn id="621" name="TOTAL608"/>
    <tableColumn id="622" name="TOTAL609"/>
    <tableColumn id="623" name="TOTAL610"/>
    <tableColumn id="624" name="TOTAL611"/>
    <tableColumn id="625" name="TOTAL612"/>
    <tableColumn id="626" name="TOTAL613"/>
    <tableColumn id="627" name="TOTAL614"/>
    <tableColumn id="628" name="TOTAL615"/>
    <tableColumn id="629" name="TOTAL616"/>
    <tableColumn id="630" name="TOTAL617"/>
    <tableColumn id="631" name="TOTAL618"/>
    <tableColumn id="632" name="TOTAL619"/>
    <tableColumn id="633" name="TOTAL620"/>
    <tableColumn id="634" name="TOTAL621"/>
    <tableColumn id="635" name="TOTAL622"/>
    <tableColumn id="636" name="TOTAL623"/>
    <tableColumn id="637" name="TOTAL624"/>
    <tableColumn id="638" name="TOTAL625"/>
    <tableColumn id="639" name="TOTAL626"/>
    <tableColumn id="640" name="TOTAL627"/>
    <tableColumn id="641" name="TOTAL628"/>
    <tableColumn id="642" name="TOTAL629"/>
    <tableColumn id="643" name="TOTAL630"/>
    <tableColumn id="644" name="TOTAL631"/>
    <tableColumn id="645" name="TOTAL632"/>
    <tableColumn id="646" name="TOTAL633"/>
    <tableColumn id="647" name="TOTAL634"/>
    <tableColumn id="648" name="TOTAL635"/>
    <tableColumn id="649" name="TOTAL636"/>
    <tableColumn id="650" name="TOTAL637"/>
    <tableColumn id="651" name="TOTAL638"/>
    <tableColumn id="652" name="TOTAL639"/>
    <tableColumn id="653" name="TOTAL640"/>
    <tableColumn id="654" name="TOTAL641"/>
    <tableColumn id="655" name="TOTAL642"/>
    <tableColumn id="656" name="TOTAL643"/>
    <tableColumn id="657" name="TOTAL644"/>
    <tableColumn id="658" name="TOTAL645"/>
    <tableColumn id="659" name="TOTAL646"/>
    <tableColumn id="660" name="TOTAL647"/>
    <tableColumn id="661" name="TOTAL648"/>
    <tableColumn id="662" name="TOTAL649"/>
    <tableColumn id="663" name="TOTAL650"/>
    <tableColumn id="664" name="TOTAL651"/>
    <tableColumn id="665" name="TOTAL652"/>
    <tableColumn id="666" name="TOTAL653"/>
    <tableColumn id="667" name="TOTAL654"/>
    <tableColumn id="668" name="TOTAL655"/>
    <tableColumn id="669" name="TOTAL656"/>
    <tableColumn id="670" name="TOTAL657"/>
    <tableColumn id="671" name="TOTAL658"/>
    <tableColumn id="672" name="TOTAL659"/>
    <tableColumn id="673" name="TOTAL660"/>
    <tableColumn id="674" name="TOTAL661"/>
    <tableColumn id="675" name="TOTAL662"/>
    <tableColumn id="676" name="TOTAL663"/>
    <tableColumn id="677" name="TOTAL664"/>
    <tableColumn id="678" name="TOTAL665"/>
    <tableColumn id="679" name="TOTAL666"/>
    <tableColumn id="680" name="TOTAL667"/>
    <tableColumn id="681" name="TOTAL668"/>
    <tableColumn id="682" name="TOTAL669"/>
    <tableColumn id="683" name="TOTAL670"/>
    <tableColumn id="684" name="TOTAL671"/>
    <tableColumn id="685" name="TOTAL672"/>
    <tableColumn id="686" name="TOTAL673"/>
    <tableColumn id="687" name="TOTAL674"/>
    <tableColumn id="688" name="TOTAL675"/>
    <tableColumn id="689" name="TOTAL676"/>
    <tableColumn id="690" name="TOTAL677"/>
    <tableColumn id="691" name="TOTAL678"/>
    <tableColumn id="692" name="TOTAL679"/>
    <tableColumn id="693" name="TOTAL680"/>
    <tableColumn id="694" name="TOTAL681"/>
    <tableColumn id="695" name="TOTAL682"/>
    <tableColumn id="696" name="TOTAL683"/>
    <tableColumn id="697" name="TOTAL684"/>
    <tableColumn id="698" name="TOTAL685"/>
    <tableColumn id="699" name="TOTAL686"/>
    <tableColumn id="700" name="TOTAL687"/>
    <tableColumn id="701" name="TOTAL688"/>
    <tableColumn id="702" name="TOTAL689"/>
    <tableColumn id="703" name="TOTAL690"/>
    <tableColumn id="704" name="TOTAL691"/>
    <tableColumn id="705" name="TOTAL692"/>
    <tableColumn id="706" name="TOTAL693"/>
    <tableColumn id="707" name="TOTAL694"/>
    <tableColumn id="708" name="TOTAL695"/>
    <tableColumn id="709" name="TOTAL696"/>
    <tableColumn id="710" name="TOTAL697"/>
    <tableColumn id="711" name="TOTAL698"/>
    <tableColumn id="712" name="TOTAL699"/>
    <tableColumn id="713" name="TOTAL700"/>
    <tableColumn id="714" name="TOTAL701"/>
    <tableColumn id="715" name="TOTAL702"/>
    <tableColumn id="716" name="TOTAL703"/>
    <tableColumn id="717" name="TOTAL704"/>
    <tableColumn id="718" name="TOTAL705"/>
    <tableColumn id="719" name="TOTAL706"/>
    <tableColumn id="720" name="TOTAL707"/>
    <tableColumn id="721" name="TOTAL708"/>
    <tableColumn id="722" name="TOTAL709"/>
    <tableColumn id="723" name="TOTAL710"/>
    <tableColumn id="724" name="TOTAL711"/>
    <tableColumn id="725" name="TOTAL712"/>
    <tableColumn id="726" name="TOTAL713"/>
    <tableColumn id="727" name="TOTAL714"/>
    <tableColumn id="728" name="TOTAL715"/>
    <tableColumn id="729" name="TOTAL716"/>
    <tableColumn id="730" name="TOTAL717"/>
    <tableColumn id="731" name="TOTAL718"/>
    <tableColumn id="732" name="TOTAL719"/>
    <tableColumn id="733" name="TOTAL720"/>
    <tableColumn id="734" name="TOTAL721"/>
    <tableColumn id="735" name="TOTAL722"/>
    <tableColumn id="736" name="TOTAL723"/>
    <tableColumn id="737" name="TOTAL724"/>
    <tableColumn id="738" name="TOTAL725"/>
    <tableColumn id="739" name="TOTAL726"/>
    <tableColumn id="740" name="TOTAL727"/>
    <tableColumn id="741" name="TOTAL728"/>
    <tableColumn id="742" name="TOTAL729"/>
    <tableColumn id="743" name="TOTAL730"/>
    <tableColumn id="744" name="TOTAL731"/>
    <tableColumn id="745" name="TOTAL732"/>
    <tableColumn id="746" name="TOTAL733"/>
    <tableColumn id="747" name="TOTAL734"/>
    <tableColumn id="748" name="TOTAL735"/>
    <tableColumn id="749" name="TOTAL736"/>
    <tableColumn id="750" name="TOTAL737"/>
    <tableColumn id="751" name="TOTAL738"/>
    <tableColumn id="752" name="TOTAL739"/>
    <tableColumn id="753" name="TOTAL740"/>
    <tableColumn id="754" name="TOTAL741"/>
    <tableColumn id="755" name="TOTAL742"/>
    <tableColumn id="756" name="TOTAL743"/>
    <tableColumn id="757" name="TOTAL744"/>
    <tableColumn id="758" name="TOTAL745"/>
    <tableColumn id="759" name="TOTAL746"/>
    <tableColumn id="760" name="TOTAL747"/>
    <tableColumn id="761" name="TOTAL748"/>
    <tableColumn id="762" name="TOTAL749"/>
    <tableColumn id="763" name="TOTAL750"/>
    <tableColumn id="764" name="TOTAL751"/>
    <tableColumn id="765" name="TOTAL752"/>
    <tableColumn id="766" name="TOTAL753"/>
    <tableColumn id="767" name="TOTAL754"/>
    <tableColumn id="768" name="TOTAL755"/>
    <tableColumn id="769" name="TOTAL756"/>
    <tableColumn id="770" name="TOTAL757"/>
    <tableColumn id="771" name="TOTAL758"/>
    <tableColumn id="772" name="TOTAL759"/>
    <tableColumn id="773" name="TOTAL760"/>
    <tableColumn id="774" name="TOTAL761"/>
    <tableColumn id="775" name="TOTAL762"/>
    <tableColumn id="776" name="TOTAL763"/>
    <tableColumn id="777" name="TOTAL764"/>
    <tableColumn id="778" name="TOTAL765"/>
    <tableColumn id="779" name="TOTAL766"/>
    <tableColumn id="780" name="TOTAL767"/>
    <tableColumn id="781" name="TOTAL768"/>
    <tableColumn id="782" name="TOTAL769"/>
    <tableColumn id="783" name="TOTAL770"/>
    <tableColumn id="784" name="TOTAL771"/>
    <tableColumn id="785" name="TOTAL772"/>
    <tableColumn id="786" name="TOTAL773"/>
    <tableColumn id="787" name="TOTAL774"/>
    <tableColumn id="788" name="TOTAL775"/>
    <tableColumn id="789" name="TOTAL776"/>
    <tableColumn id="790" name="TOTAL777"/>
    <tableColumn id="791" name="TOTAL778"/>
    <tableColumn id="792" name="TOTAL779"/>
    <tableColumn id="793" name="TOTAL780"/>
    <tableColumn id="794" name="TOTAL781"/>
    <tableColumn id="795" name="TOTAL782"/>
    <tableColumn id="796" name="TOTAL783"/>
    <tableColumn id="797" name="TOTAL784"/>
    <tableColumn id="798" name="TOTAL785"/>
    <tableColumn id="799" name="TOTAL786"/>
    <tableColumn id="800" name="TOTAL787"/>
    <tableColumn id="801" name="TOTAL788"/>
    <tableColumn id="802" name="TOTAL789"/>
    <tableColumn id="803" name="TOTAL790"/>
    <tableColumn id="804" name="TOTAL791"/>
    <tableColumn id="805" name="TOTAL792"/>
    <tableColumn id="806" name="TOTAL793"/>
    <tableColumn id="807" name="TOTAL794"/>
    <tableColumn id="808" name="TOTAL795"/>
    <tableColumn id="809" name="TOTAL796"/>
    <tableColumn id="810" name="TOTAL797"/>
    <tableColumn id="811" name="TOTAL798"/>
    <tableColumn id="812" name="TOTAL799"/>
    <tableColumn id="813" name="TOTAL800"/>
    <tableColumn id="814" name="TOTAL801"/>
    <tableColumn id="815" name="TOTAL802"/>
    <tableColumn id="816" name="TOTAL803"/>
    <tableColumn id="817" name="TOTAL804"/>
    <tableColumn id="818" name="TOTAL805"/>
    <tableColumn id="819" name="TOTAL806"/>
    <tableColumn id="820" name="TOTAL807"/>
    <tableColumn id="821" name="TOTAL808"/>
    <tableColumn id="822" name="TOTAL809"/>
    <tableColumn id="823" name="TOTAL810"/>
    <tableColumn id="824" name="TOTAL811"/>
    <tableColumn id="825" name="TOTAL812"/>
    <tableColumn id="826" name="TOTAL813"/>
    <tableColumn id="827" name="TOTAL814"/>
    <tableColumn id="828" name="TOTAL815"/>
    <tableColumn id="829" name="TOTAL816"/>
    <tableColumn id="830" name="TOTAL817"/>
    <tableColumn id="831" name="TOTAL818"/>
    <tableColumn id="832" name="TOTAL819"/>
    <tableColumn id="833" name="TOTAL820"/>
    <tableColumn id="834" name="TOTAL821"/>
    <tableColumn id="835" name="TOTAL822"/>
    <tableColumn id="836" name="TOTAL823"/>
    <tableColumn id="837" name="TOTAL824"/>
    <tableColumn id="838" name="TOTAL825"/>
    <tableColumn id="839" name="TOTAL826"/>
    <tableColumn id="840" name="TOTAL827"/>
    <tableColumn id="841" name="TOTAL828"/>
    <tableColumn id="842" name="TOTAL829"/>
    <tableColumn id="843" name="TOTAL830"/>
    <tableColumn id="844" name="TOTAL831"/>
    <tableColumn id="845" name="TOTAL832"/>
    <tableColumn id="846" name="TOTAL833"/>
    <tableColumn id="847" name="TOTAL834"/>
    <tableColumn id="848" name="TOTAL835"/>
    <tableColumn id="849" name="TOTAL836"/>
    <tableColumn id="850" name="TOTAL837"/>
    <tableColumn id="851" name="TOTAL838"/>
    <tableColumn id="852" name="TOTAL839"/>
    <tableColumn id="853" name="TOTAL840"/>
    <tableColumn id="854" name="TOTAL841"/>
    <tableColumn id="855" name="TOTAL842"/>
    <tableColumn id="856" name="TOTAL843"/>
    <tableColumn id="857" name="TOTAL844"/>
    <tableColumn id="858" name="TOTAL845"/>
    <tableColumn id="859" name="TOTAL846"/>
    <tableColumn id="860" name="TOTAL847"/>
    <tableColumn id="861" name="TOTAL848"/>
    <tableColumn id="862" name="TOTAL849"/>
    <tableColumn id="863" name="TOTAL850"/>
    <tableColumn id="864" name="TOTAL851"/>
    <tableColumn id="865" name="TOTAL852"/>
    <tableColumn id="866" name="TOTAL853"/>
    <tableColumn id="867" name="TOTAL854"/>
    <tableColumn id="868" name="TOTAL855"/>
    <tableColumn id="869" name="TOTAL856"/>
    <tableColumn id="870" name="TOTAL857"/>
    <tableColumn id="871" name="TOTAL858"/>
    <tableColumn id="872" name="TOTAL859"/>
    <tableColumn id="873" name="TOTAL860"/>
    <tableColumn id="874" name="TOTAL861"/>
    <tableColumn id="875" name="TOTAL862"/>
    <tableColumn id="876" name="TOTAL863"/>
    <tableColumn id="877" name="TOTAL864"/>
    <tableColumn id="878" name="TOTAL865"/>
    <tableColumn id="879" name="TOTAL866"/>
    <tableColumn id="880" name="TOTAL867"/>
    <tableColumn id="881" name="TOTAL868"/>
    <tableColumn id="882" name="TOTAL869"/>
    <tableColumn id="883" name="TOTAL870"/>
    <tableColumn id="884" name="TOTAL871"/>
    <tableColumn id="885" name="TOTAL872"/>
    <tableColumn id="886" name="TOTAL873"/>
    <tableColumn id="887" name="TOTAL874"/>
    <tableColumn id="888" name="TOTAL875"/>
    <tableColumn id="889" name="TOTAL876"/>
    <tableColumn id="890" name="TOTAL877"/>
    <tableColumn id="891" name="TOTAL878"/>
    <tableColumn id="892" name="TOTAL879"/>
    <tableColumn id="893" name="TOTAL880"/>
    <tableColumn id="894" name="TOTAL881"/>
    <tableColumn id="895" name="TOTAL882"/>
    <tableColumn id="896" name="TOTAL883"/>
    <tableColumn id="897" name="TOTAL884"/>
    <tableColumn id="898" name="TOTAL885"/>
    <tableColumn id="899" name="TOTAL886"/>
    <tableColumn id="900" name="TOTAL887"/>
    <tableColumn id="901" name="TOTAL888"/>
    <tableColumn id="902" name="TOTAL889"/>
    <tableColumn id="903" name="TOTAL890"/>
    <tableColumn id="904" name="TOTAL891"/>
    <tableColumn id="905" name="TOTAL892"/>
    <tableColumn id="906" name="TOTAL893"/>
    <tableColumn id="907" name="TOTAL894"/>
    <tableColumn id="908" name="TOTAL895"/>
    <tableColumn id="909" name="TOTAL896"/>
    <tableColumn id="910" name="TOTAL897"/>
    <tableColumn id="911" name="TOTAL898"/>
    <tableColumn id="912" name="TOTAL899"/>
    <tableColumn id="913" name="TOTAL900"/>
    <tableColumn id="914" name="TOTAL901"/>
    <tableColumn id="915" name="TOTAL902"/>
    <tableColumn id="916" name="TOTAL903"/>
    <tableColumn id="917" name="TOTAL904"/>
    <tableColumn id="918" name="TOTAL905"/>
    <tableColumn id="919" name="TOTAL906"/>
    <tableColumn id="920" name="TOTAL907"/>
    <tableColumn id="921" name="TOTAL908"/>
    <tableColumn id="922" name="TOTAL909"/>
    <tableColumn id="923" name="TOTAL910"/>
    <tableColumn id="924" name="TOTAL911"/>
    <tableColumn id="925" name="TOTAL912"/>
    <tableColumn id="926" name="TOTAL913"/>
    <tableColumn id="927" name="TOTAL914"/>
    <tableColumn id="928" name="TOTAL915"/>
    <tableColumn id="929" name="TOTAL916"/>
    <tableColumn id="930" name="TOTAL917"/>
    <tableColumn id="931" name="TOTAL918"/>
    <tableColumn id="932" name="TOTAL919"/>
    <tableColumn id="933" name="TOTAL920"/>
    <tableColumn id="934" name="TOTAL921"/>
    <tableColumn id="935" name="TOTAL922"/>
    <tableColumn id="936" name="TOTAL923"/>
    <tableColumn id="937" name="TOTAL924"/>
    <tableColumn id="938" name="TOTAL925"/>
    <tableColumn id="939" name="TOTAL926"/>
    <tableColumn id="940" name="TOTAL927"/>
    <tableColumn id="941" name="TOTAL928"/>
    <tableColumn id="942" name="TOTAL929"/>
    <tableColumn id="943" name="TOTAL930"/>
    <tableColumn id="944" name="TOTAL931"/>
    <tableColumn id="945" name="TOTAL932"/>
    <tableColumn id="946" name="TOTAL933"/>
    <tableColumn id="947" name="TOTAL934"/>
    <tableColumn id="948" name="TOTAL935"/>
    <tableColumn id="949" name="TOTAL936"/>
    <tableColumn id="950" name="TOTAL937"/>
    <tableColumn id="951" name="TOTAL938"/>
    <tableColumn id="952" name="TOTAL939"/>
    <tableColumn id="953" name="TOTAL940"/>
    <tableColumn id="954" name="TOTAL941"/>
    <tableColumn id="955" name="TOTAL942"/>
    <tableColumn id="956" name="TOTAL943"/>
    <tableColumn id="957" name="TOTAL944"/>
    <tableColumn id="958" name="TOTAL945"/>
    <tableColumn id="959" name="TOTAL946"/>
    <tableColumn id="960" name="TOTAL947"/>
    <tableColumn id="961" name="TOTAL948"/>
    <tableColumn id="962" name="TOTAL949"/>
    <tableColumn id="963" name="TOTAL950"/>
    <tableColumn id="964" name="TOTAL951"/>
    <tableColumn id="965" name="TOTAL952"/>
    <tableColumn id="966" name="TOTAL953"/>
    <tableColumn id="967" name="TOTAL954"/>
    <tableColumn id="968" name="TOTAL955"/>
    <tableColumn id="969" name="TOTAL956"/>
    <tableColumn id="970" name="TOTAL957"/>
    <tableColumn id="971" name="TOTAL958"/>
    <tableColumn id="972" name="TOTAL959"/>
    <tableColumn id="973" name="TOTAL960"/>
    <tableColumn id="974" name="TOTAL961"/>
    <tableColumn id="975" name="TOTAL962"/>
    <tableColumn id="976" name="TOTAL963"/>
    <tableColumn id="977" name="TOTAL964"/>
    <tableColumn id="978" name="TOTAL965"/>
    <tableColumn id="979" name="TOTAL966"/>
    <tableColumn id="980" name="TOTAL967"/>
    <tableColumn id="981" name="TOTAL968"/>
    <tableColumn id="982" name="TOTAL969"/>
    <tableColumn id="983" name="TOTAL970"/>
    <tableColumn id="984" name="TOTAL971"/>
    <tableColumn id="985" name="TOTAL972"/>
    <tableColumn id="986" name="TOTAL973"/>
    <tableColumn id="987" name="TOTAL974"/>
    <tableColumn id="988" name="TOTAL975"/>
    <tableColumn id="989" name="TOTAL976"/>
    <tableColumn id="990" name="TOTAL977"/>
    <tableColumn id="991" name="TOTAL978"/>
    <tableColumn id="992" name="TOTAL979"/>
    <tableColumn id="993" name="TOTAL980"/>
    <tableColumn id="994" name="TOTAL981"/>
    <tableColumn id="995" name="TOTAL982"/>
    <tableColumn id="996" name="TOTAL983"/>
    <tableColumn id="997" name="TOTAL984"/>
    <tableColumn id="998" name="TOTAL985"/>
    <tableColumn id="999" name="TOTAL986"/>
    <tableColumn id="1000" name="TOTAL987"/>
    <tableColumn id="1001" name="TOTAL988"/>
    <tableColumn id="1002" name="TOTAL989"/>
    <tableColumn id="1003" name="TOTAL990"/>
    <tableColumn id="1004" name="TOTAL991"/>
    <tableColumn id="1005" name="TOTAL992"/>
    <tableColumn id="1006" name="TOTAL993"/>
    <tableColumn id="1007" name="TOTAL994"/>
    <tableColumn id="1008" name="TOTAL995"/>
    <tableColumn id="1009" name="TOTAL996"/>
    <tableColumn id="1010" name="TOTAL997"/>
    <tableColumn id="1011" name="TOTAL998"/>
    <tableColumn id="1012" name="TOTAL999"/>
    <tableColumn id="1013" name="TOTAL1000"/>
    <tableColumn id="1014" name="TOTAL1001"/>
    <tableColumn id="1015" name="TOTAL1002"/>
    <tableColumn id="1016" name="TOTAL1003"/>
    <tableColumn id="1017" name="TOTAL1004"/>
    <tableColumn id="1018" name="TOTAL1005"/>
    <tableColumn id="1019" name="TOTAL1006"/>
    <tableColumn id="1020" name="TOTAL1007"/>
    <tableColumn id="1021" name="TOTAL1008"/>
    <tableColumn id="1022" name="TOTAL1009"/>
    <tableColumn id="1023" name="TOTAL1010"/>
    <tableColumn id="1024" name="TOTAL1011"/>
    <tableColumn id="1025" name="TOTAL1012"/>
    <tableColumn id="1026" name="TOTAL1013"/>
    <tableColumn id="1027" name="TOTAL1014"/>
    <tableColumn id="1028" name="TOTAL1015"/>
    <tableColumn id="1029" name="TOTAL1016"/>
    <tableColumn id="1030" name="TOTAL1017"/>
    <tableColumn id="1031" name="TOTAL1018"/>
    <tableColumn id="1032" name="TOTAL1019"/>
    <tableColumn id="1033" name="TOTAL1020"/>
    <tableColumn id="1034" name="TOTAL1021"/>
    <tableColumn id="1035" name="TOTAL1022"/>
    <tableColumn id="1036" name="TOTAL1023"/>
    <tableColumn id="1037" name="TOTAL1024"/>
    <tableColumn id="1038" name="TOTAL1025"/>
    <tableColumn id="1039" name="TOTAL1026"/>
    <tableColumn id="1040" name="TOTAL1027"/>
    <tableColumn id="1041" name="TOTAL1028"/>
    <tableColumn id="1042" name="TOTAL1029"/>
    <tableColumn id="1043" name="TOTAL1030"/>
    <tableColumn id="1044" name="TOTAL1031"/>
    <tableColumn id="1045" name="TOTAL1032"/>
    <tableColumn id="1046" name="TOTAL1033"/>
    <tableColumn id="1047" name="TOTAL1034"/>
    <tableColumn id="1048" name="TOTAL1035"/>
    <tableColumn id="1049" name="TOTAL1036"/>
    <tableColumn id="1050" name="TOTAL1037"/>
    <tableColumn id="1051" name="TOTAL1038"/>
    <tableColumn id="1052" name="TOTAL1039"/>
    <tableColumn id="1053" name="TOTAL1040"/>
    <tableColumn id="1054" name="TOTAL1041"/>
    <tableColumn id="1055" name="TOTAL1042"/>
    <tableColumn id="1056" name="TOTAL1043"/>
    <tableColumn id="1057" name="TOTAL1044"/>
    <tableColumn id="1058" name="TOTAL1045"/>
    <tableColumn id="1059" name="TOTAL1046"/>
    <tableColumn id="1060" name="TOTAL1047"/>
    <tableColumn id="1061" name="TOTAL1048"/>
    <tableColumn id="1062" name="TOTAL1049"/>
    <tableColumn id="1063" name="TOTAL1050"/>
    <tableColumn id="1064" name="TOTAL1051"/>
    <tableColumn id="1065" name="TOTAL1052"/>
    <tableColumn id="1066" name="TOTAL1053"/>
    <tableColumn id="1067" name="TOTAL1054"/>
    <tableColumn id="1068" name="TOTAL1055"/>
    <tableColumn id="1069" name="TOTAL1056"/>
    <tableColumn id="1070" name="TOTAL1057"/>
    <tableColumn id="1071" name="TOTAL1058"/>
    <tableColumn id="1072" name="TOTAL1059"/>
    <tableColumn id="1073" name="TOTAL1060"/>
    <tableColumn id="1074" name="TOTAL1061"/>
    <tableColumn id="1075" name="TOTAL1062"/>
    <tableColumn id="1076" name="TOTAL1063"/>
    <tableColumn id="1077" name="TOTAL1064"/>
    <tableColumn id="1078" name="TOTAL1065"/>
    <tableColumn id="1079" name="TOTAL1066"/>
    <tableColumn id="1080" name="TOTAL1067"/>
    <tableColumn id="1081" name="TOTAL1068"/>
    <tableColumn id="1082" name="TOTAL1069"/>
    <tableColumn id="1083" name="TOTAL1070"/>
    <tableColumn id="1084" name="TOTAL1071"/>
    <tableColumn id="1085" name="TOTAL1072"/>
    <tableColumn id="1086" name="TOTAL1073"/>
    <tableColumn id="1087" name="TOTAL1074"/>
    <tableColumn id="1088" name="TOTAL1075"/>
    <tableColumn id="1089" name="TOTAL1076"/>
    <tableColumn id="1090" name="TOTAL1077"/>
    <tableColumn id="1091" name="TOTAL1078"/>
    <tableColumn id="1092" name="TOTAL1079"/>
    <tableColumn id="1093" name="TOTAL1080"/>
    <tableColumn id="1094" name="TOTAL1081"/>
    <tableColumn id="1095" name="TOTAL1082"/>
    <tableColumn id="1096" name="TOTAL1083"/>
    <tableColumn id="1097" name="TOTAL1084"/>
    <tableColumn id="1098" name="TOTAL1085"/>
    <tableColumn id="1099" name="TOTAL1086"/>
    <tableColumn id="1100" name="TOTAL1087"/>
    <tableColumn id="1101" name="TOTAL1088"/>
    <tableColumn id="1102" name="TOTAL1089"/>
    <tableColumn id="1103" name="TOTAL1090"/>
    <tableColumn id="1104" name="TOTAL1091"/>
    <tableColumn id="1105" name="TOTAL1092"/>
    <tableColumn id="1106" name="TOTAL1093"/>
    <tableColumn id="1107" name="TOTAL1094"/>
    <tableColumn id="1108" name="TOTAL1095"/>
    <tableColumn id="1109" name="TOTAL1096"/>
    <tableColumn id="1110" name="TOTAL1097"/>
    <tableColumn id="1111" name="TOTAL1098"/>
    <tableColumn id="1112" name="TOTAL1099"/>
    <tableColumn id="1113" name="TOTAL1100"/>
    <tableColumn id="1114" name="TOTAL1101"/>
    <tableColumn id="1115" name="TOTAL1102"/>
    <tableColumn id="1116" name="TOTAL1103"/>
    <tableColumn id="1117" name="TOTAL1104"/>
    <tableColumn id="1118" name="TOTAL1105"/>
    <tableColumn id="1119" name="TOTAL1106"/>
    <tableColumn id="1120" name="TOTAL1107"/>
    <tableColumn id="1121" name="TOTAL1108"/>
    <tableColumn id="1122" name="TOTAL1109"/>
    <tableColumn id="1123" name="TOTAL1110"/>
    <tableColumn id="1124" name="TOTAL1111"/>
    <tableColumn id="1125" name="TOTAL1112"/>
    <tableColumn id="1126" name="TOTAL1113"/>
    <tableColumn id="1127" name="TOTAL1114"/>
    <tableColumn id="1128" name="TOTAL1115"/>
    <tableColumn id="1129" name="TOTAL1116"/>
    <tableColumn id="1130" name="TOTAL1117"/>
    <tableColumn id="1131" name="TOTAL1118"/>
    <tableColumn id="1132" name="TOTAL1119"/>
    <tableColumn id="1133" name="TOTAL1120"/>
    <tableColumn id="1134" name="TOTAL1121"/>
    <tableColumn id="1135" name="TOTAL1122"/>
    <tableColumn id="1136" name="TOTAL1123"/>
    <tableColumn id="1137" name="TOTAL1124"/>
    <tableColumn id="1138" name="TOTAL1125"/>
    <tableColumn id="1139" name="TOTAL1126"/>
    <tableColumn id="1140" name="TOTAL1127"/>
    <tableColumn id="1141" name="TOTAL1128"/>
    <tableColumn id="1142" name="TOTAL1129"/>
    <tableColumn id="1143" name="TOTAL1130"/>
    <tableColumn id="1144" name="TOTAL1131"/>
    <tableColumn id="1145" name="TOTAL1132"/>
    <tableColumn id="1146" name="TOTAL1133"/>
    <tableColumn id="1147" name="TOTAL1134"/>
    <tableColumn id="1148" name="TOTAL1135"/>
    <tableColumn id="1149" name="TOTAL1136"/>
    <tableColumn id="1150" name="TOTAL1137"/>
    <tableColumn id="1151" name="TOTAL1138"/>
    <tableColumn id="1152" name="TOTAL1139"/>
    <tableColumn id="1153" name="TOTAL1140"/>
    <tableColumn id="1154" name="TOTAL1141"/>
    <tableColumn id="1155" name="TOTAL1142"/>
    <tableColumn id="1156" name="TOTAL1143"/>
    <tableColumn id="1157" name="TOTAL1144"/>
    <tableColumn id="1158" name="TOTAL1145"/>
    <tableColumn id="1159" name="TOTAL1146"/>
    <tableColumn id="1160" name="TOTAL1147"/>
    <tableColumn id="1161" name="TOTAL1148"/>
    <tableColumn id="1162" name="TOTAL1149"/>
    <tableColumn id="1163" name="TOTAL1150"/>
    <tableColumn id="1164" name="TOTAL1151"/>
    <tableColumn id="1165" name="TOTAL1152"/>
    <tableColumn id="1166" name="TOTAL1153"/>
    <tableColumn id="1167" name="TOTAL1154"/>
    <tableColumn id="1168" name="TOTAL1155"/>
    <tableColumn id="1169" name="TOTAL1156"/>
    <tableColumn id="1170" name="TOTAL1157"/>
    <tableColumn id="1171" name="TOTAL1158"/>
    <tableColumn id="1172" name="TOTAL1159"/>
    <tableColumn id="1173" name="TOTAL1160"/>
    <tableColumn id="1174" name="TOTAL1161"/>
    <tableColumn id="1175" name="TOTAL1162"/>
    <tableColumn id="1176" name="TOTAL1163"/>
    <tableColumn id="1177" name="TOTAL1164"/>
    <tableColumn id="1178" name="TOTAL1165"/>
    <tableColumn id="1179" name="TOTAL1166"/>
    <tableColumn id="1180" name="TOTAL1167"/>
    <tableColumn id="1181" name="TOTAL1168"/>
    <tableColumn id="1182" name="TOTAL1169"/>
    <tableColumn id="1183" name="TOTAL1170"/>
    <tableColumn id="1184" name="TOTAL1171"/>
    <tableColumn id="1185" name="TOTAL1172"/>
    <tableColumn id="1186" name="TOTAL1173"/>
    <tableColumn id="1187" name="TOTAL1174"/>
    <tableColumn id="1188" name="TOTAL1175"/>
    <tableColumn id="1189" name="TOTAL1176"/>
    <tableColumn id="1190" name="TOTAL1177"/>
    <tableColumn id="1191" name="TOTAL1178"/>
    <tableColumn id="1192" name="TOTAL1179"/>
    <tableColumn id="1193" name="TOTAL1180"/>
    <tableColumn id="1194" name="TOTAL1181"/>
    <tableColumn id="1195" name="TOTAL1182"/>
    <tableColumn id="1196" name="TOTAL1183"/>
    <tableColumn id="1197" name="TOTAL1184"/>
    <tableColumn id="1198" name="TOTAL1185"/>
    <tableColumn id="1199" name="TOTAL1186"/>
    <tableColumn id="1200" name="TOTAL1187"/>
    <tableColumn id="1201" name="TOTAL1188"/>
    <tableColumn id="1202" name="TOTAL1189"/>
    <tableColumn id="1203" name="TOTAL1190"/>
    <tableColumn id="1204" name="TOTAL1191"/>
    <tableColumn id="1205" name="TOTAL1192"/>
    <tableColumn id="1206" name="TOTAL1193"/>
    <tableColumn id="1207" name="TOTAL1194"/>
    <tableColumn id="1208" name="TOTAL1195"/>
    <tableColumn id="1209" name="TOTAL1196"/>
    <tableColumn id="1210" name="TOTAL1197"/>
    <tableColumn id="1211" name="TOTAL1198"/>
    <tableColumn id="1212" name="TOTAL1199"/>
    <tableColumn id="1213" name="TOTAL1200"/>
    <tableColumn id="1214" name="TOTAL1201"/>
    <tableColumn id="1215" name="TOTAL1202"/>
    <tableColumn id="1216" name="TOTAL1203"/>
    <tableColumn id="1217" name="TOTAL1204"/>
    <tableColumn id="1218" name="TOTAL1205"/>
    <tableColumn id="1219" name="TOTAL1206"/>
    <tableColumn id="1220" name="TOTAL1207"/>
    <tableColumn id="1221" name="TOTAL1208"/>
    <tableColumn id="1222" name="TOTAL1209"/>
    <tableColumn id="1223" name="TOTAL1210"/>
    <tableColumn id="1224" name="TOTAL1211"/>
    <tableColumn id="1225" name="TOTAL1212"/>
    <tableColumn id="1226" name="TOTAL1213"/>
    <tableColumn id="1227" name="TOTAL1214"/>
    <tableColumn id="1228" name="TOTAL1215"/>
    <tableColumn id="1229" name="TOTAL1216"/>
    <tableColumn id="1230" name="TOTAL1217"/>
    <tableColumn id="1231" name="TOTAL1218"/>
    <tableColumn id="1232" name="TOTAL1219"/>
    <tableColumn id="1233" name="TOTAL1220"/>
    <tableColumn id="1234" name="TOTAL1221"/>
    <tableColumn id="1235" name="TOTAL1222"/>
    <tableColumn id="1236" name="TOTAL1223"/>
    <tableColumn id="1237" name="TOTAL1224"/>
    <tableColumn id="1238" name="TOTAL1225"/>
    <tableColumn id="1239" name="TOTAL1226"/>
    <tableColumn id="1240" name="TOTAL1227"/>
    <tableColumn id="1241" name="TOTAL1228"/>
    <tableColumn id="1242" name="TOTAL1229"/>
    <tableColumn id="1243" name="TOTAL1230"/>
    <tableColumn id="1244" name="TOTAL1231"/>
    <tableColumn id="1245" name="TOTAL1232"/>
    <tableColumn id="1246" name="TOTAL1233"/>
    <tableColumn id="1247" name="TOTAL1234"/>
    <tableColumn id="1248" name="TOTAL1235"/>
    <tableColumn id="1249" name="TOTAL1236"/>
    <tableColumn id="1250" name="TOTAL1237"/>
    <tableColumn id="1251" name="TOTAL1238"/>
    <tableColumn id="1252" name="TOTAL1239"/>
    <tableColumn id="1253" name="TOTAL1240"/>
    <tableColumn id="1254" name="TOTAL1241"/>
    <tableColumn id="1255" name="TOTAL1242"/>
    <tableColumn id="1256" name="TOTAL1243"/>
    <tableColumn id="1257" name="TOTAL1244"/>
    <tableColumn id="1258" name="TOTAL1245"/>
    <tableColumn id="1259" name="TOTAL1246"/>
    <tableColumn id="1260" name="TOTAL1247"/>
    <tableColumn id="1261" name="TOTAL1248"/>
    <tableColumn id="1262" name="TOTAL1249"/>
    <tableColumn id="1263" name="TOTAL1250"/>
    <tableColumn id="1264" name="TOTAL1251"/>
    <tableColumn id="1265" name="TOTAL1252"/>
    <tableColumn id="1266" name="TOTAL1253"/>
    <tableColumn id="1267" name="TOTAL1254"/>
    <tableColumn id="1268" name="TOTAL1255"/>
    <tableColumn id="1269" name="TOTAL1256"/>
    <tableColumn id="1270" name="TOTAL1257"/>
    <tableColumn id="1271" name="TOTAL1258"/>
    <tableColumn id="1272" name="TOTAL1259"/>
    <tableColumn id="1273" name="TOTAL1260"/>
    <tableColumn id="1274" name="TOTAL1261"/>
    <tableColumn id="1275" name="TOTAL1262"/>
    <tableColumn id="1276" name="TOTAL1263"/>
    <tableColumn id="1277" name="TOTAL1264"/>
    <tableColumn id="1278" name="TOTAL1265"/>
    <tableColumn id="1279" name="TOTAL1266"/>
    <tableColumn id="1280" name="TOTAL1267"/>
    <tableColumn id="1281" name="TOTAL1268"/>
    <tableColumn id="1282" name="TOTAL1269"/>
    <tableColumn id="1283" name="TOTAL1270"/>
    <tableColumn id="1284" name="TOTAL1271"/>
    <tableColumn id="1285" name="TOTAL1272"/>
    <tableColumn id="1286" name="TOTAL1273"/>
    <tableColumn id="1287" name="TOTAL1274"/>
    <tableColumn id="1288" name="TOTAL1275"/>
    <tableColumn id="1289" name="TOTAL1276"/>
    <tableColumn id="1290" name="TOTAL1277"/>
    <tableColumn id="1291" name="TOTAL1278"/>
    <tableColumn id="1292" name="TOTAL1279"/>
    <tableColumn id="1293" name="TOTAL1280"/>
    <tableColumn id="1294" name="TOTAL1281"/>
    <tableColumn id="1295" name="TOTAL1282"/>
    <tableColumn id="1296" name="TOTAL1283"/>
    <tableColumn id="1297" name="TOTAL1284"/>
    <tableColumn id="1298" name="TOTAL1285"/>
    <tableColumn id="1299" name="TOTAL1286"/>
    <tableColumn id="1300" name="TOTAL1287"/>
    <tableColumn id="1301" name="TOTAL1288"/>
    <tableColumn id="1302" name="TOTAL1289"/>
    <tableColumn id="1303" name="TOTAL1290"/>
    <tableColumn id="1304" name="TOTAL1291"/>
    <tableColumn id="1305" name="TOTAL1292"/>
    <tableColumn id="1306" name="TOTAL1293"/>
    <tableColumn id="1307" name="TOTAL1294"/>
    <tableColumn id="1308" name="TOTAL1295"/>
    <tableColumn id="1309" name="TOTAL1296"/>
    <tableColumn id="1310" name="TOTAL1297"/>
    <tableColumn id="1311" name="TOTAL1298"/>
    <tableColumn id="1312" name="TOTAL1299"/>
    <tableColumn id="1313" name="TOTAL1300"/>
    <tableColumn id="1314" name="TOTAL1301"/>
    <tableColumn id="1315" name="TOTAL1302"/>
    <tableColumn id="1316" name="TOTAL1303"/>
    <tableColumn id="1317" name="TOTAL1304"/>
    <tableColumn id="1318" name="TOTAL1305"/>
    <tableColumn id="1319" name="TOTAL1306"/>
    <tableColumn id="1320" name="TOTAL1307"/>
    <tableColumn id="1321" name="TOTAL1308"/>
    <tableColumn id="1322" name="TOTAL1309"/>
    <tableColumn id="1323" name="TOTAL1310"/>
    <tableColumn id="1324" name="TOTAL1311"/>
    <tableColumn id="1325" name="TOTAL1312"/>
    <tableColumn id="1326" name="TOTAL1313"/>
    <tableColumn id="1327" name="TOTAL1314"/>
    <tableColumn id="1328" name="TOTAL1315"/>
    <tableColumn id="1329" name="TOTAL1316"/>
    <tableColumn id="1330" name="TOTAL1317"/>
    <tableColumn id="1331" name="TOTAL1318"/>
    <tableColumn id="1332" name="TOTAL1319"/>
    <tableColumn id="1333" name="TOTAL1320"/>
    <tableColumn id="1334" name="TOTAL1321"/>
    <tableColumn id="1335" name="TOTAL1322"/>
    <tableColumn id="1336" name="TOTAL1323"/>
    <tableColumn id="1337" name="TOTAL1324"/>
    <tableColumn id="1338" name="TOTAL1325"/>
    <tableColumn id="1339" name="TOTAL1326"/>
    <tableColumn id="1340" name="TOTAL1327"/>
    <tableColumn id="1341" name="TOTAL1328"/>
    <tableColumn id="1342" name="TOTAL1329"/>
    <tableColumn id="1343" name="TOTAL1330"/>
    <tableColumn id="1344" name="TOTAL1331"/>
    <tableColumn id="1345" name="TOTAL1332"/>
    <tableColumn id="1346" name="TOTAL1333"/>
    <tableColumn id="1347" name="TOTAL1334"/>
    <tableColumn id="1348" name="TOTAL1335"/>
    <tableColumn id="1349" name="TOTAL1336"/>
    <tableColumn id="1350" name="TOTAL1337"/>
    <tableColumn id="1351" name="TOTAL1338"/>
    <tableColumn id="1352" name="TOTAL1339"/>
    <tableColumn id="1353" name="TOTAL1340"/>
    <tableColumn id="1354" name="TOTAL1341"/>
    <tableColumn id="1355" name="TOTAL1342"/>
    <tableColumn id="1356" name="TOTAL1343"/>
    <tableColumn id="1357" name="TOTAL1344"/>
    <tableColumn id="1358" name="TOTAL1345"/>
    <tableColumn id="1359" name="TOTAL1346"/>
    <tableColumn id="1360" name="TOTAL1347"/>
    <tableColumn id="1361" name="TOTAL1348"/>
    <tableColumn id="1362" name="TOTAL1349"/>
    <tableColumn id="1363" name="TOTAL1350"/>
    <tableColumn id="1364" name="TOTAL1351"/>
    <tableColumn id="1365" name="TOTAL1352"/>
    <tableColumn id="1366" name="TOTAL1353"/>
    <tableColumn id="1367" name="TOTAL1354"/>
    <tableColumn id="1368" name="TOTAL1355"/>
    <tableColumn id="1369" name="TOTAL1356"/>
    <tableColumn id="1370" name="TOTAL1357"/>
    <tableColumn id="1371" name="TOTAL1358"/>
    <tableColumn id="1372" name="TOTAL1359"/>
    <tableColumn id="1373" name="TOTAL1360"/>
    <tableColumn id="1374" name="TOTAL1361"/>
    <tableColumn id="1375" name="TOTAL1362"/>
    <tableColumn id="1376" name="TOTAL1363"/>
    <tableColumn id="1377" name="TOTAL1364"/>
    <tableColumn id="1378" name="TOTAL1365"/>
    <tableColumn id="1379" name="TOTAL1366"/>
    <tableColumn id="1380" name="TOTAL1367"/>
    <tableColumn id="1381" name="TOTAL1368"/>
    <tableColumn id="1382" name="TOTAL1369"/>
    <tableColumn id="1383" name="TOTAL1370"/>
    <tableColumn id="1384" name="TOTAL1371"/>
    <tableColumn id="1385" name="TOTAL1372"/>
    <tableColumn id="1386" name="TOTAL1373"/>
    <tableColumn id="1387" name="TOTAL1374"/>
    <tableColumn id="1388" name="TOTAL1375"/>
    <tableColumn id="1389" name="TOTAL1376"/>
    <tableColumn id="1390" name="TOTAL1377"/>
    <tableColumn id="1391" name="TOTAL1378"/>
    <tableColumn id="1392" name="TOTAL1379"/>
    <tableColumn id="1393" name="TOTAL1380"/>
    <tableColumn id="1394" name="TOTAL1381"/>
    <tableColumn id="1395" name="TOTAL1382"/>
    <tableColumn id="1396" name="TOTAL1383"/>
    <tableColumn id="1397" name="TOTAL1384"/>
    <tableColumn id="1398" name="TOTAL1385"/>
    <tableColumn id="1399" name="TOTAL1386"/>
    <tableColumn id="1400" name="TOTAL1387"/>
    <tableColumn id="1401" name="TOTAL1388"/>
    <tableColumn id="1402" name="TOTAL1389"/>
    <tableColumn id="1403" name="TOTAL1390"/>
    <tableColumn id="1404" name="TOTAL1391"/>
    <tableColumn id="1405" name="TOTAL1392"/>
    <tableColumn id="1406" name="TOTAL1393"/>
    <tableColumn id="1407" name="TOTAL1394"/>
    <tableColumn id="1408" name="TOTAL1395"/>
    <tableColumn id="1409" name="TOTAL1396"/>
    <tableColumn id="1410" name="TOTAL1397"/>
    <tableColumn id="1411" name="TOTAL1398"/>
    <tableColumn id="1412" name="TOTAL1399"/>
    <tableColumn id="1413" name="TOTAL1400"/>
    <tableColumn id="1414" name="TOTAL1401"/>
    <tableColumn id="1415" name="TOTAL1402"/>
    <tableColumn id="1416" name="TOTAL1403"/>
    <tableColumn id="1417" name="TOTAL1404"/>
    <tableColumn id="1418" name="TOTAL1405"/>
    <tableColumn id="1419" name="TOTAL1406"/>
    <tableColumn id="1420" name="TOTAL1407"/>
    <tableColumn id="1421" name="TOTAL1408"/>
    <tableColumn id="1422" name="TOTAL1409"/>
    <tableColumn id="1423" name="TOTAL1410"/>
    <tableColumn id="1424" name="TOTAL1411"/>
    <tableColumn id="1425" name="TOTAL1412"/>
    <tableColumn id="1426" name="TOTAL1413"/>
    <tableColumn id="1427" name="TOTAL1414"/>
    <tableColumn id="1428" name="TOTAL1415"/>
    <tableColumn id="1429" name="TOTAL1416"/>
    <tableColumn id="1430" name="TOTAL1417"/>
    <tableColumn id="1431" name="TOTAL1418"/>
    <tableColumn id="1432" name="TOTAL1419"/>
    <tableColumn id="1433" name="TOTAL1420"/>
    <tableColumn id="1434" name="TOTAL1421"/>
    <tableColumn id="1435" name="TOTAL1422"/>
    <tableColumn id="1436" name="TOTAL1423"/>
    <tableColumn id="1437" name="TOTAL1424"/>
    <tableColumn id="1438" name="TOTAL1425"/>
    <tableColumn id="1439" name="TOTAL1426"/>
    <tableColumn id="1440" name="TOTAL1427"/>
    <tableColumn id="1441" name="TOTAL1428"/>
    <tableColumn id="1442" name="TOTAL1429"/>
    <tableColumn id="1443" name="TOTAL1430"/>
    <tableColumn id="1444" name="TOTAL1431"/>
    <tableColumn id="1445" name="TOTAL1432"/>
    <tableColumn id="1446" name="TOTAL1433"/>
    <tableColumn id="1447" name="TOTAL1434"/>
    <tableColumn id="1448" name="TOTAL1435"/>
    <tableColumn id="1449" name="TOTAL1436"/>
    <tableColumn id="1450" name="TOTAL1437"/>
    <tableColumn id="1451" name="TOTAL1438"/>
    <tableColumn id="1452" name="TOTAL1439"/>
    <tableColumn id="1453" name="TOTAL1440"/>
    <tableColumn id="1454" name="TOTAL1441"/>
    <tableColumn id="1455" name="TOTAL1442"/>
    <tableColumn id="1456" name="TOTAL1443"/>
    <tableColumn id="1457" name="TOTAL1444"/>
    <tableColumn id="1458" name="TOTAL1445"/>
    <tableColumn id="1459" name="TOTAL1446"/>
    <tableColumn id="1460" name="TOTAL1447"/>
    <tableColumn id="1461" name="TOTAL1448"/>
    <tableColumn id="1462" name="TOTAL1449"/>
    <tableColumn id="1463" name="TOTAL1450"/>
    <tableColumn id="1464" name="TOTAL1451"/>
    <tableColumn id="1465" name="TOTAL1452"/>
    <tableColumn id="1466" name="TOTAL1453"/>
    <tableColumn id="1467" name="TOTAL1454"/>
    <tableColumn id="1468" name="TOTAL1455"/>
    <tableColumn id="1469" name="TOTAL1456"/>
    <tableColumn id="1470" name="TOTAL1457"/>
    <tableColumn id="1471" name="TOTAL1458"/>
    <tableColumn id="1472" name="TOTAL1459"/>
    <tableColumn id="1473" name="TOTAL1460"/>
    <tableColumn id="1474" name="TOTAL1461"/>
    <tableColumn id="1475" name="TOTAL1462"/>
    <tableColumn id="1476" name="TOTAL1463"/>
    <tableColumn id="1477" name="TOTAL1464"/>
    <tableColumn id="1478" name="TOTAL1465"/>
    <tableColumn id="1479" name="TOTAL1466"/>
    <tableColumn id="1480" name="TOTAL1467"/>
    <tableColumn id="1481" name="TOTAL1468"/>
    <tableColumn id="1482" name="TOTAL1469"/>
    <tableColumn id="1483" name="TOTAL1470"/>
    <tableColumn id="1484" name="TOTAL1471"/>
    <tableColumn id="1485" name="TOTAL1472"/>
    <tableColumn id="1486" name="TOTAL1473"/>
    <tableColumn id="1487" name="TOTAL1474"/>
    <tableColumn id="1488" name="TOTAL1475"/>
    <tableColumn id="1489" name="TOTAL1476"/>
    <tableColumn id="1490" name="TOTAL1477"/>
    <tableColumn id="1491" name="TOTAL1478"/>
    <tableColumn id="1492" name="TOTAL1479"/>
    <tableColumn id="1493" name="TOTAL1480"/>
    <tableColumn id="1494" name="TOTAL1481"/>
    <tableColumn id="1495" name="TOTAL1482"/>
    <tableColumn id="1496" name="TOTAL1483"/>
    <tableColumn id="1497" name="TOTAL1484"/>
    <tableColumn id="1498" name="TOTAL1485"/>
    <tableColumn id="1499" name="TOTAL1486"/>
    <tableColumn id="1500" name="TOTAL1487"/>
    <tableColumn id="1501" name="TOTAL1488"/>
    <tableColumn id="1502" name="TOTAL1489"/>
    <tableColumn id="1503" name="TOTAL1490"/>
    <tableColumn id="1504" name="TOTAL1491"/>
    <tableColumn id="1505" name="TOTAL1492"/>
    <tableColumn id="1506" name="TOTAL1493"/>
    <tableColumn id="1507" name="TOTAL1494"/>
    <tableColumn id="1508" name="TOTAL1495"/>
    <tableColumn id="1509" name="TOTAL1496"/>
    <tableColumn id="1510" name="TOTAL1497"/>
    <tableColumn id="1511" name="TOTAL1498"/>
    <tableColumn id="1512" name="TOTAL1499"/>
    <tableColumn id="1513" name="TOTAL1500"/>
    <tableColumn id="1514" name="TOTAL1501"/>
    <tableColumn id="1515" name="TOTAL1502"/>
    <tableColumn id="1516" name="TOTAL1503"/>
    <tableColumn id="1517" name="TOTAL1504"/>
    <tableColumn id="1518" name="TOTAL1505"/>
    <tableColumn id="1519" name="TOTAL1506"/>
    <tableColumn id="1520" name="TOTAL1507"/>
    <tableColumn id="1521" name="TOTAL1508"/>
    <tableColumn id="1522" name="TOTAL1509"/>
    <tableColumn id="1523" name="TOTAL1510"/>
    <tableColumn id="1524" name="TOTAL1511"/>
    <tableColumn id="1525" name="TOTAL1512"/>
    <tableColumn id="1526" name="TOTAL1513"/>
    <tableColumn id="1527" name="TOTAL1514"/>
    <tableColumn id="1528" name="TOTAL1515"/>
    <tableColumn id="1529" name="TOTAL1516"/>
    <tableColumn id="1530" name="TOTAL1517"/>
    <tableColumn id="1531" name="TOTAL1518"/>
    <tableColumn id="1532" name="TOTAL1519"/>
    <tableColumn id="1533" name="TOTAL1520"/>
    <tableColumn id="1534" name="TOTAL1521"/>
    <tableColumn id="1535" name="TOTAL1522"/>
    <tableColumn id="1536" name="TOTAL1523"/>
    <tableColumn id="1537" name="TOTAL1524"/>
    <tableColumn id="1538" name="TOTAL1525"/>
    <tableColumn id="1539" name="TOTAL1526"/>
    <tableColumn id="1540" name="TOTAL1527"/>
    <tableColumn id="1541" name="TOTAL1528"/>
    <tableColumn id="1542" name="TOTAL1529"/>
    <tableColumn id="1543" name="TOTAL1530"/>
    <tableColumn id="1544" name="TOTAL1531"/>
    <tableColumn id="1545" name="TOTAL1532"/>
    <tableColumn id="1546" name="TOTAL1533"/>
    <tableColumn id="1547" name="TOTAL1534"/>
    <tableColumn id="1548" name="TOTAL1535"/>
    <tableColumn id="1549" name="TOTAL1536"/>
    <tableColumn id="1550" name="TOTAL1537"/>
    <tableColumn id="1551" name="TOTAL1538"/>
    <tableColumn id="1552" name="TOTAL1539"/>
    <tableColumn id="1553" name="TOTAL1540"/>
    <tableColumn id="1554" name="TOTAL1541"/>
    <tableColumn id="1555" name="TOTAL1542"/>
    <tableColumn id="1556" name="TOTAL1543"/>
    <tableColumn id="1557" name="TOTAL1544"/>
    <tableColumn id="1558" name="TOTAL1545"/>
    <tableColumn id="1559" name="TOTAL1546"/>
    <tableColumn id="1560" name="TOTAL1547"/>
    <tableColumn id="1561" name="TOTAL1548"/>
    <tableColumn id="1562" name="TOTAL1549"/>
    <tableColumn id="1563" name="TOTAL1550"/>
    <tableColumn id="1564" name="TOTAL1551"/>
    <tableColumn id="1565" name="TOTAL1552"/>
    <tableColumn id="1566" name="TOTAL1553"/>
    <tableColumn id="1567" name="TOTAL1554"/>
    <tableColumn id="1568" name="TOTAL1555"/>
    <tableColumn id="1569" name="TOTAL1556"/>
    <tableColumn id="1570" name="TOTAL1557"/>
    <tableColumn id="1571" name="TOTAL1558"/>
    <tableColumn id="1572" name="TOTAL1559"/>
    <tableColumn id="1573" name="TOTAL1560"/>
    <tableColumn id="1574" name="TOTAL1561"/>
    <tableColumn id="1575" name="TOTAL1562"/>
    <tableColumn id="1576" name="TOTAL1563"/>
    <tableColumn id="1577" name="TOTAL1564"/>
    <tableColumn id="1578" name="TOTAL1565"/>
    <tableColumn id="1579" name="TOTAL1566"/>
    <tableColumn id="1580" name="TOTAL1567"/>
    <tableColumn id="1581" name="TOTAL1568"/>
    <tableColumn id="1582" name="TOTAL1569"/>
    <tableColumn id="1583" name="TOTAL1570"/>
    <tableColumn id="1584" name="TOTAL1571"/>
    <tableColumn id="1585" name="TOTAL1572"/>
    <tableColumn id="1586" name="TOTAL1573"/>
    <tableColumn id="1587" name="TOTAL1574"/>
    <tableColumn id="1588" name="TOTAL1575"/>
    <tableColumn id="1589" name="TOTAL1576"/>
    <tableColumn id="1590" name="TOTAL1577"/>
    <tableColumn id="1591" name="TOTAL1578"/>
    <tableColumn id="1592" name="TOTAL1579"/>
    <tableColumn id="1593" name="TOTAL1580"/>
    <tableColumn id="1594" name="TOTAL1581"/>
    <tableColumn id="1595" name="TOTAL1582"/>
    <tableColumn id="1596" name="TOTAL1583"/>
    <tableColumn id="1597" name="TOTAL1584"/>
    <tableColumn id="1598" name="TOTAL1585"/>
    <tableColumn id="1599" name="TOTAL1586"/>
    <tableColumn id="1600" name="TOTAL1587"/>
    <tableColumn id="1601" name="TOTAL1588"/>
    <tableColumn id="1602" name="TOTAL1589"/>
    <tableColumn id="1603" name="TOTAL1590"/>
    <tableColumn id="1604" name="TOTAL1591"/>
    <tableColumn id="1605" name="TOTAL1592"/>
    <tableColumn id="1606" name="TOTAL1593"/>
    <tableColumn id="1607" name="TOTAL1594"/>
    <tableColumn id="1608" name="TOTAL1595"/>
    <tableColumn id="1609" name="TOTAL1596"/>
    <tableColumn id="1610" name="TOTAL1597"/>
    <tableColumn id="1611" name="TOTAL1598"/>
    <tableColumn id="1612" name="TOTAL1599"/>
    <tableColumn id="1613" name="TOTAL1600"/>
    <tableColumn id="1614" name="TOTAL1601"/>
    <tableColumn id="1615" name="TOTAL1602"/>
    <tableColumn id="1616" name="TOTAL1603"/>
    <tableColumn id="1617" name="TOTAL1604"/>
    <tableColumn id="1618" name="TOTAL1605"/>
    <tableColumn id="1619" name="TOTAL1606"/>
    <tableColumn id="1620" name="TOTAL1607"/>
    <tableColumn id="1621" name="TOTAL1608"/>
    <tableColumn id="1622" name="TOTAL1609"/>
    <tableColumn id="1623" name="TOTAL1610"/>
    <tableColumn id="1624" name="TOTAL1611"/>
    <tableColumn id="1625" name="TOTAL1612"/>
    <tableColumn id="1626" name="TOTAL1613"/>
    <tableColumn id="1627" name="TOTAL1614"/>
    <tableColumn id="1628" name="TOTAL1615"/>
    <tableColumn id="1629" name="TOTAL1616"/>
    <tableColumn id="1630" name="TOTAL1617"/>
    <tableColumn id="1631" name="TOTAL1618"/>
    <tableColumn id="1632" name="TOTAL1619"/>
    <tableColumn id="1633" name="TOTAL1620"/>
    <tableColumn id="1634" name="TOTAL1621"/>
    <tableColumn id="1635" name="TOTAL1622"/>
    <tableColumn id="1636" name="TOTAL1623"/>
    <tableColumn id="1637" name="TOTAL1624"/>
    <tableColumn id="1638" name="TOTAL1625"/>
    <tableColumn id="1639" name="TOTAL1626"/>
    <tableColumn id="1640" name="TOTAL1627"/>
    <tableColumn id="1641" name="TOTAL1628"/>
    <tableColumn id="1642" name="TOTAL1629"/>
    <tableColumn id="1643" name="TOTAL1630"/>
    <tableColumn id="1644" name="TOTAL1631"/>
    <tableColumn id="1645" name="TOTAL1632"/>
    <tableColumn id="1646" name="TOTAL1633"/>
    <tableColumn id="1647" name="TOTAL1634"/>
    <tableColumn id="1648" name="TOTAL1635"/>
    <tableColumn id="1649" name="TOTAL1636"/>
    <tableColumn id="1650" name="TOTAL1637"/>
    <tableColumn id="1651" name="TOTAL1638"/>
    <tableColumn id="1652" name="TOTAL1639"/>
    <tableColumn id="1653" name="TOTAL1640"/>
    <tableColumn id="1654" name="TOTAL1641"/>
    <tableColumn id="1655" name="TOTAL1642"/>
    <tableColumn id="1656" name="TOTAL1643"/>
    <tableColumn id="1657" name="TOTAL1644"/>
    <tableColumn id="1658" name="TOTAL1645"/>
    <tableColumn id="1659" name="TOTAL1646"/>
    <tableColumn id="1660" name="TOTAL1647"/>
    <tableColumn id="1661" name="TOTAL1648"/>
    <tableColumn id="1662" name="TOTAL1649"/>
    <tableColumn id="1663" name="TOTAL1650"/>
    <tableColumn id="1664" name="TOTAL1651"/>
    <tableColumn id="1665" name="TOTAL1652"/>
    <tableColumn id="1666" name="TOTAL1653"/>
    <tableColumn id="1667" name="TOTAL1654"/>
    <tableColumn id="1668" name="TOTAL1655"/>
    <tableColumn id="1669" name="TOTAL1656"/>
    <tableColumn id="1670" name="TOTAL1657"/>
    <tableColumn id="1671" name="TOTAL1658"/>
    <tableColumn id="1672" name="TOTAL1659"/>
    <tableColumn id="1673" name="TOTAL1660"/>
    <tableColumn id="1674" name="TOTAL1661"/>
    <tableColumn id="1675" name="TOTAL1662"/>
    <tableColumn id="1676" name="TOTAL1663"/>
    <tableColumn id="1677" name="TOTAL1664"/>
    <tableColumn id="1678" name="TOTAL1665"/>
    <tableColumn id="1679" name="TOTAL1666"/>
    <tableColumn id="1680" name="TOTAL1667"/>
    <tableColumn id="1681" name="TOTAL1668"/>
    <tableColumn id="1682" name="TOTAL1669"/>
    <tableColumn id="1683" name="TOTAL1670"/>
    <tableColumn id="1684" name="TOTAL1671"/>
    <tableColumn id="1685" name="TOTAL1672"/>
    <tableColumn id="1686" name="TOTAL1673"/>
    <tableColumn id="1687" name="TOTAL1674"/>
    <tableColumn id="1688" name="TOTAL1675"/>
    <tableColumn id="1689" name="TOTAL1676"/>
    <tableColumn id="1690" name="TOTAL1677"/>
    <tableColumn id="1691" name="TOTAL1678"/>
    <tableColumn id="1692" name="TOTAL1679"/>
    <tableColumn id="1693" name="TOTAL1680"/>
    <tableColumn id="1694" name="TOTAL1681"/>
    <tableColumn id="1695" name="TOTAL1682"/>
    <tableColumn id="1696" name="TOTAL1683"/>
    <tableColumn id="1697" name="TOTAL1684"/>
    <tableColumn id="1698" name="TOTAL1685"/>
    <tableColumn id="1699" name="TOTAL1686"/>
    <tableColumn id="1700" name="TOTAL1687"/>
    <tableColumn id="1701" name="TOTAL1688"/>
    <tableColumn id="1702" name="TOTAL1689"/>
    <tableColumn id="1703" name="TOTAL1690"/>
    <tableColumn id="1704" name="TOTAL1691"/>
    <tableColumn id="1705" name="TOTAL1692"/>
    <tableColumn id="1706" name="TOTAL1693"/>
    <tableColumn id="1707" name="TOTAL1694"/>
    <tableColumn id="1708" name="TOTAL1695"/>
    <tableColumn id="1709" name="TOTAL1696"/>
    <tableColumn id="1710" name="TOTAL1697"/>
    <tableColumn id="1711" name="TOTAL1698"/>
    <tableColumn id="1712" name="TOTAL1699"/>
    <tableColumn id="1713" name="TOTAL1700"/>
    <tableColumn id="1714" name="TOTAL1701"/>
    <tableColumn id="1715" name="TOTAL1702"/>
    <tableColumn id="1716" name="TOTAL1703"/>
    <tableColumn id="1717" name="TOTAL1704"/>
    <tableColumn id="1718" name="TOTAL1705"/>
    <tableColumn id="1719" name="TOTAL1706"/>
    <tableColumn id="1720" name="TOTAL1707"/>
    <tableColumn id="1721" name="TOTAL1708"/>
    <tableColumn id="1722" name="TOTAL1709"/>
    <tableColumn id="1723" name="TOTAL1710"/>
    <tableColumn id="1724" name="TOTAL1711"/>
    <tableColumn id="1725" name="TOTAL1712"/>
    <tableColumn id="1726" name="TOTAL1713"/>
    <tableColumn id="1727" name="TOTAL1714"/>
    <tableColumn id="1728" name="TOTAL1715"/>
    <tableColumn id="1729" name="TOTAL1716"/>
    <tableColumn id="1730" name="TOTAL1717"/>
    <tableColumn id="1731" name="TOTAL1718"/>
    <tableColumn id="1732" name="TOTAL1719"/>
    <tableColumn id="1733" name="TOTAL1720"/>
    <tableColumn id="1734" name="TOTAL1721"/>
    <tableColumn id="1735" name="TOTAL1722"/>
    <tableColumn id="1736" name="TOTAL1723"/>
    <tableColumn id="1737" name="TOTAL1724"/>
    <tableColumn id="1738" name="TOTAL1725"/>
    <tableColumn id="1739" name="TOTAL1726"/>
    <tableColumn id="1740" name="TOTAL1727"/>
    <tableColumn id="1741" name="TOTAL1728"/>
    <tableColumn id="1742" name="TOTAL1729"/>
    <tableColumn id="1743" name="TOTAL1730"/>
    <tableColumn id="1744" name="TOTAL1731"/>
    <tableColumn id="1745" name="TOTAL1732"/>
    <tableColumn id="1746" name="TOTAL1733"/>
    <tableColumn id="1747" name="TOTAL1734"/>
    <tableColumn id="1748" name="TOTAL1735"/>
    <tableColumn id="1749" name="TOTAL1736"/>
    <tableColumn id="1750" name="TOTAL1737"/>
    <tableColumn id="1751" name="TOTAL1738"/>
    <tableColumn id="1752" name="TOTAL1739"/>
    <tableColumn id="1753" name="TOTAL1740"/>
    <tableColumn id="1754" name="TOTAL1741"/>
    <tableColumn id="1755" name="TOTAL1742"/>
    <tableColumn id="1756" name="TOTAL1743"/>
    <tableColumn id="1757" name="TOTAL1744"/>
    <tableColumn id="1758" name="TOTAL1745"/>
    <tableColumn id="1759" name="TOTAL1746"/>
    <tableColumn id="1760" name="TOTAL1747"/>
    <tableColumn id="1761" name="TOTAL1748"/>
    <tableColumn id="1762" name="TOTAL1749"/>
    <tableColumn id="1763" name="TOTAL1750"/>
    <tableColumn id="1764" name="TOTAL1751"/>
    <tableColumn id="1765" name="TOTAL1752"/>
    <tableColumn id="1766" name="TOTAL1753"/>
    <tableColumn id="1767" name="TOTAL1754"/>
    <tableColumn id="1768" name="TOTAL1755"/>
    <tableColumn id="1769" name="TOTAL1756"/>
    <tableColumn id="1770" name="TOTAL1757"/>
    <tableColumn id="1771" name="TOTAL1758"/>
    <tableColumn id="1772" name="TOTAL1759"/>
    <tableColumn id="1773" name="TOTAL1760"/>
    <tableColumn id="1774" name="TOTAL1761"/>
    <tableColumn id="1775" name="TOTAL1762"/>
    <tableColumn id="1776" name="TOTAL1763"/>
    <tableColumn id="1777" name="TOTAL1764"/>
    <tableColumn id="1778" name="TOTAL1765"/>
    <tableColumn id="1779" name="TOTAL1766"/>
    <tableColumn id="1780" name="TOTAL1767"/>
    <tableColumn id="1781" name="TOTAL1768"/>
    <tableColumn id="1782" name="TOTAL1769"/>
    <tableColumn id="1783" name="TOTAL1770"/>
    <tableColumn id="1784" name="TOTAL1771"/>
    <tableColumn id="1785" name="TOTAL1772"/>
    <tableColumn id="1786" name="TOTAL1773"/>
    <tableColumn id="1787" name="TOTAL1774"/>
    <tableColumn id="1788" name="TOTAL1775"/>
    <tableColumn id="1789" name="TOTAL1776"/>
    <tableColumn id="1790" name="TOTAL1777"/>
    <tableColumn id="1791" name="TOTAL1778"/>
    <tableColumn id="1792" name="TOTAL1779"/>
    <tableColumn id="1793" name="TOTAL1780"/>
    <tableColumn id="1794" name="TOTAL1781"/>
    <tableColumn id="1795" name="TOTAL1782"/>
    <tableColumn id="1796" name="TOTAL1783"/>
    <tableColumn id="1797" name="TOTAL1784"/>
    <tableColumn id="1798" name="TOTAL1785"/>
    <tableColumn id="1799" name="TOTAL1786"/>
    <tableColumn id="1800" name="TOTAL1787"/>
    <tableColumn id="1801" name="TOTAL1788"/>
    <tableColumn id="1802" name="TOTAL1789"/>
    <tableColumn id="1803" name="TOTAL1790"/>
    <tableColumn id="1804" name="TOTAL1791"/>
    <tableColumn id="1805" name="TOTAL1792"/>
    <tableColumn id="1806" name="TOTAL1793"/>
    <tableColumn id="1807" name="TOTAL1794"/>
    <tableColumn id="1808" name="TOTAL1795"/>
    <tableColumn id="1809" name="TOTAL1796"/>
    <tableColumn id="1810" name="TOTAL1797"/>
    <tableColumn id="1811" name="TOTAL1798"/>
    <tableColumn id="1812" name="TOTAL1799"/>
    <tableColumn id="1813" name="TOTAL1800"/>
    <tableColumn id="1814" name="TOTAL1801"/>
    <tableColumn id="1815" name="TOTAL1802"/>
    <tableColumn id="1816" name="TOTAL1803"/>
    <tableColumn id="1817" name="TOTAL1804"/>
    <tableColumn id="1818" name="TOTAL1805"/>
    <tableColumn id="1819" name="TOTAL1806"/>
    <tableColumn id="1820" name="TOTAL1807"/>
    <tableColumn id="1821" name="TOTAL1808"/>
    <tableColumn id="1822" name="TOTAL1809"/>
    <tableColumn id="1823" name="TOTAL1810"/>
    <tableColumn id="1824" name="TOTAL1811"/>
    <tableColumn id="1825" name="TOTAL1812"/>
    <tableColumn id="1826" name="TOTAL1813"/>
    <tableColumn id="1827" name="TOTAL1814"/>
    <tableColumn id="1828" name="TOTAL1815"/>
    <tableColumn id="1829" name="TOTAL1816"/>
    <tableColumn id="1830" name="TOTAL1817"/>
    <tableColumn id="1831" name="TOTAL1818"/>
    <tableColumn id="1832" name="TOTAL1819"/>
    <tableColumn id="1833" name="TOTAL1820"/>
    <tableColumn id="1834" name="TOTAL1821"/>
    <tableColumn id="1835" name="TOTAL1822"/>
    <tableColumn id="1836" name="TOTAL1823"/>
    <tableColumn id="1837" name="TOTAL1824"/>
    <tableColumn id="1838" name="TOTAL1825"/>
    <tableColumn id="1839" name="TOTAL1826"/>
    <tableColumn id="1840" name="TOTAL1827"/>
    <tableColumn id="1841" name="TOTAL1828"/>
    <tableColumn id="1842" name="TOTAL1829"/>
    <tableColumn id="1843" name="TOTAL1830"/>
    <tableColumn id="1844" name="TOTAL1831"/>
    <tableColumn id="1845" name="TOTAL1832"/>
    <tableColumn id="1846" name="TOTAL1833"/>
    <tableColumn id="1847" name="TOTAL1834"/>
    <tableColumn id="1848" name="TOTAL1835"/>
    <tableColumn id="1849" name="TOTAL1836"/>
    <tableColumn id="1850" name="TOTAL1837"/>
    <tableColumn id="1851" name="TOTAL1838"/>
    <tableColumn id="1852" name="TOTAL1839"/>
    <tableColumn id="1853" name="TOTAL1840"/>
    <tableColumn id="1854" name="TOTAL1841"/>
    <tableColumn id="1855" name="TOTAL1842"/>
    <tableColumn id="1856" name="TOTAL1843"/>
    <tableColumn id="1857" name="TOTAL1844"/>
    <tableColumn id="1858" name="TOTAL1845"/>
    <tableColumn id="1859" name="TOTAL1846"/>
    <tableColumn id="1860" name="TOTAL1847"/>
    <tableColumn id="1861" name="TOTAL1848"/>
    <tableColumn id="1862" name="TOTAL1849"/>
    <tableColumn id="1863" name="TOTAL1850"/>
    <tableColumn id="1864" name="TOTAL1851"/>
    <tableColumn id="1865" name="TOTAL1852"/>
    <tableColumn id="1866" name="TOTAL1853"/>
    <tableColumn id="1867" name="TOTAL1854"/>
    <tableColumn id="1868" name="TOTAL1855"/>
    <tableColumn id="1869" name="TOTAL1856"/>
    <tableColumn id="1870" name="TOTAL1857"/>
    <tableColumn id="1871" name="TOTAL1858"/>
    <tableColumn id="1872" name="TOTAL1859"/>
    <tableColumn id="1873" name="TOTAL1860"/>
    <tableColumn id="1874" name="TOTAL1861"/>
    <tableColumn id="1875" name="TOTAL1862"/>
    <tableColumn id="1876" name="TOTAL1863"/>
    <tableColumn id="1877" name="TOTAL1864"/>
    <tableColumn id="1878" name="TOTAL1865"/>
    <tableColumn id="1879" name="TOTAL1866"/>
    <tableColumn id="1880" name="TOTAL1867"/>
    <tableColumn id="1881" name="TOTAL1868"/>
    <tableColumn id="1882" name="TOTAL1869"/>
    <tableColumn id="1883" name="TOTAL1870"/>
    <tableColumn id="1884" name="TOTAL1871"/>
    <tableColumn id="1885" name="TOTAL1872"/>
    <tableColumn id="1886" name="TOTAL1873"/>
    <tableColumn id="1887" name="TOTAL1874"/>
    <tableColumn id="1888" name="TOTAL1875"/>
    <tableColumn id="1889" name="TOTAL1876"/>
    <tableColumn id="1890" name="TOTAL1877"/>
    <tableColumn id="1891" name="TOTAL1878"/>
    <tableColumn id="1892" name="TOTAL1879"/>
    <tableColumn id="1893" name="TOTAL1880"/>
    <tableColumn id="1894" name="TOTAL1881"/>
    <tableColumn id="1895" name="TOTAL1882"/>
    <tableColumn id="1896" name="TOTAL1883"/>
    <tableColumn id="1897" name="TOTAL1884"/>
    <tableColumn id="1898" name="TOTAL1885"/>
    <tableColumn id="1899" name="TOTAL1886"/>
    <tableColumn id="1900" name="TOTAL1887"/>
    <tableColumn id="1901" name="TOTAL1888"/>
    <tableColumn id="1902" name="TOTAL1889"/>
    <tableColumn id="1903" name="TOTAL1890"/>
    <tableColumn id="1904" name="TOTAL1891"/>
    <tableColumn id="1905" name="TOTAL1892"/>
    <tableColumn id="1906" name="TOTAL1893"/>
    <tableColumn id="1907" name="TOTAL1894"/>
    <tableColumn id="1908" name="TOTAL1895"/>
    <tableColumn id="1909" name="TOTAL1896"/>
    <tableColumn id="1910" name="TOTAL1897"/>
    <tableColumn id="1911" name="TOTAL1898"/>
    <tableColumn id="1912" name="TOTAL1899"/>
    <tableColumn id="1913" name="TOTAL1900"/>
    <tableColumn id="1914" name="TOTAL1901"/>
    <tableColumn id="1915" name="TOTAL1902"/>
    <tableColumn id="1916" name="TOTAL1903"/>
    <tableColumn id="1917" name="TOTAL1904"/>
    <tableColumn id="1918" name="TOTAL1905"/>
    <tableColumn id="1919" name="TOTAL1906"/>
    <tableColumn id="1920" name="TOTAL1907"/>
    <tableColumn id="1921" name="TOTAL1908"/>
    <tableColumn id="1922" name="TOTAL1909"/>
    <tableColumn id="1923" name="TOTAL1910"/>
    <tableColumn id="1924" name="TOTAL1911"/>
    <tableColumn id="1925" name="TOTAL1912"/>
    <tableColumn id="1926" name="TOTAL1913"/>
    <tableColumn id="1927" name="TOTAL1914"/>
    <tableColumn id="1928" name="TOTAL1915"/>
    <tableColumn id="1929" name="TOTAL1916"/>
    <tableColumn id="1930" name="TOTAL1917"/>
    <tableColumn id="1931" name="TOTAL1918"/>
    <tableColumn id="1932" name="TOTAL1919"/>
    <tableColumn id="1933" name="TOTAL1920"/>
    <tableColumn id="1934" name="TOTAL1921"/>
    <tableColumn id="1935" name="TOTAL1922"/>
    <tableColumn id="1936" name="TOTAL1923"/>
    <tableColumn id="1937" name="TOTAL1924"/>
    <tableColumn id="1938" name="TOTAL1925"/>
    <tableColumn id="1939" name="TOTAL1926"/>
    <tableColumn id="1940" name="TOTAL1927"/>
    <tableColumn id="1941" name="TOTAL1928"/>
    <tableColumn id="1942" name="TOTAL1929"/>
    <tableColumn id="1943" name="TOTAL1930"/>
    <tableColumn id="1944" name="TOTAL1931"/>
    <tableColumn id="1945" name="TOTAL1932"/>
    <tableColumn id="1946" name="TOTAL1933"/>
    <tableColumn id="1947" name="TOTAL1934"/>
    <tableColumn id="1948" name="TOTAL1935"/>
    <tableColumn id="1949" name="TOTAL1936"/>
    <tableColumn id="1950" name="TOTAL1937"/>
    <tableColumn id="1951" name="TOTAL1938"/>
    <tableColumn id="1952" name="TOTAL1939"/>
    <tableColumn id="1953" name="TOTAL1940"/>
    <tableColumn id="1954" name="TOTAL1941"/>
    <tableColumn id="1955" name="TOTAL1942"/>
    <tableColumn id="1956" name="TOTAL1943"/>
    <tableColumn id="1957" name="TOTAL1944"/>
    <tableColumn id="1958" name="TOTAL1945"/>
    <tableColumn id="1959" name="TOTAL1946"/>
    <tableColumn id="1960" name="TOTAL1947"/>
    <tableColumn id="1961" name="TOTAL1948"/>
    <tableColumn id="1962" name="TOTAL1949"/>
    <tableColumn id="1963" name="TOTAL1950"/>
    <tableColumn id="1964" name="TOTAL1951"/>
    <tableColumn id="1965" name="TOTAL1952"/>
    <tableColumn id="1966" name="TOTAL1953"/>
    <tableColumn id="1967" name="TOTAL1954"/>
    <tableColumn id="1968" name="TOTAL1955"/>
    <tableColumn id="1969" name="TOTAL1956"/>
    <tableColumn id="1970" name="TOTAL1957"/>
    <tableColumn id="1971" name="TOTAL1958"/>
    <tableColumn id="1972" name="TOTAL1959"/>
    <tableColumn id="1973" name="TOTAL1960"/>
    <tableColumn id="1974" name="TOTAL1961"/>
    <tableColumn id="1975" name="TOTAL1962"/>
    <tableColumn id="1976" name="TOTAL1963"/>
    <tableColumn id="1977" name="TOTAL1964"/>
    <tableColumn id="1978" name="TOTAL1965"/>
    <tableColumn id="1979" name="TOTAL1966"/>
    <tableColumn id="1980" name="TOTAL1967"/>
    <tableColumn id="1981" name="TOTAL1968"/>
    <tableColumn id="1982" name="TOTAL1969"/>
    <tableColumn id="1983" name="TOTAL1970"/>
    <tableColumn id="1984" name="TOTAL1971"/>
    <tableColumn id="1985" name="TOTAL1972"/>
    <tableColumn id="1986" name="TOTAL1973"/>
    <tableColumn id="1987" name="TOTAL1974"/>
    <tableColumn id="1988" name="TOTAL1975"/>
    <tableColumn id="1989" name="TOTAL1976"/>
    <tableColumn id="1990" name="TOTAL1977"/>
    <tableColumn id="1991" name="TOTAL1978"/>
    <tableColumn id="1992" name="TOTAL1979"/>
    <tableColumn id="1993" name="TOTAL1980"/>
    <tableColumn id="1994" name="TOTAL1981"/>
    <tableColumn id="1995" name="TOTAL1982"/>
    <tableColumn id="1996" name="TOTAL1983"/>
    <tableColumn id="1997" name="TOTAL1984"/>
    <tableColumn id="1998" name="TOTAL1985"/>
    <tableColumn id="1999" name="TOTAL1986"/>
    <tableColumn id="2000" name="TOTAL1987"/>
    <tableColumn id="2001" name="TOTAL1988"/>
    <tableColumn id="2002" name="TOTAL1989"/>
    <tableColumn id="2003" name="TOTAL1990"/>
    <tableColumn id="2004" name="TOTAL1991"/>
    <tableColumn id="2005" name="TOTAL1992"/>
    <tableColumn id="2006" name="TOTAL1993"/>
    <tableColumn id="2007" name="TOTAL1994"/>
    <tableColumn id="2008" name="TOTAL1995"/>
    <tableColumn id="2009" name="TOTAL1996"/>
    <tableColumn id="2010" name="TOTAL1997"/>
    <tableColumn id="2011" name="TOTAL1998"/>
    <tableColumn id="2012" name="TOTAL1999"/>
    <tableColumn id="2013" name="TOTAL2000"/>
    <tableColumn id="2014" name="TOTAL2001"/>
    <tableColumn id="2015" name="TOTAL2002"/>
    <tableColumn id="2016" name="TOTAL2003"/>
    <tableColumn id="2017" name="TOTAL2004"/>
    <tableColumn id="2018" name="TOTAL2005"/>
    <tableColumn id="2019" name="TOTAL2006"/>
    <tableColumn id="2020" name="TOTAL2007"/>
    <tableColumn id="2021" name="TOTAL2008"/>
    <tableColumn id="2022" name="TOTAL2009"/>
    <tableColumn id="2023" name="TOTAL2010"/>
    <tableColumn id="2024" name="TOTAL2011"/>
    <tableColumn id="2025" name="TOTAL2012"/>
    <tableColumn id="2026" name="TOTAL2013"/>
    <tableColumn id="2027" name="TOTAL2014"/>
    <tableColumn id="2028" name="TOTAL2015"/>
    <tableColumn id="2029" name="TOTAL2016"/>
    <tableColumn id="2030" name="TOTAL2017"/>
    <tableColumn id="2031" name="TOTAL2018"/>
    <tableColumn id="2032" name="TOTAL2019"/>
    <tableColumn id="2033" name="TOTAL2020"/>
    <tableColumn id="2034" name="TOTAL2021"/>
    <tableColumn id="2035" name="TOTAL2022"/>
    <tableColumn id="2036" name="TOTAL2023"/>
    <tableColumn id="2037" name="TOTAL2024"/>
    <tableColumn id="2038" name="TOTAL2025"/>
    <tableColumn id="2039" name="TOTAL2026"/>
    <tableColumn id="2040" name="TOTAL2027"/>
    <tableColumn id="2041" name="TOTAL2028"/>
    <tableColumn id="2042" name="TOTAL2029"/>
    <tableColumn id="2043" name="TOTAL2030"/>
    <tableColumn id="2044" name="TOTAL2031"/>
    <tableColumn id="2045" name="TOTAL2032"/>
    <tableColumn id="2046" name="TOTAL2033"/>
    <tableColumn id="2047" name="TOTAL2034"/>
    <tableColumn id="2048" name="TOTAL2035"/>
    <tableColumn id="2049" name="TOTAL2036"/>
    <tableColumn id="2050" name="TOTAL2037"/>
    <tableColumn id="2051" name="TOTAL2038"/>
    <tableColumn id="2052" name="TOTAL2039"/>
    <tableColumn id="2053" name="TOTAL2040"/>
    <tableColumn id="2054" name="TOTAL2041"/>
    <tableColumn id="2055" name="TOTAL2042"/>
    <tableColumn id="2056" name="TOTAL2043"/>
    <tableColumn id="2057" name="TOTAL2044"/>
    <tableColumn id="2058" name="TOTAL2045"/>
    <tableColumn id="2059" name="TOTAL2046"/>
    <tableColumn id="2060" name="TOTAL2047"/>
    <tableColumn id="2061" name="TOTAL2048"/>
    <tableColumn id="2062" name="TOTAL2049"/>
    <tableColumn id="2063" name="TOTAL2050"/>
    <tableColumn id="2064" name="TOTAL2051"/>
    <tableColumn id="2065" name="TOTAL2052"/>
    <tableColumn id="2066" name="TOTAL2053"/>
    <tableColumn id="2067" name="TOTAL2054"/>
    <tableColumn id="2068" name="TOTAL2055"/>
    <tableColumn id="2069" name="TOTAL2056"/>
    <tableColumn id="2070" name="TOTAL2057"/>
    <tableColumn id="2071" name="TOTAL2058"/>
    <tableColumn id="2072" name="TOTAL2059"/>
    <tableColumn id="2073" name="TOTAL2060"/>
    <tableColumn id="2074" name="TOTAL2061"/>
    <tableColumn id="2075" name="TOTAL2062"/>
    <tableColumn id="2076" name="TOTAL2063"/>
    <tableColumn id="2077" name="TOTAL2064"/>
    <tableColumn id="2078" name="TOTAL2065"/>
    <tableColumn id="2079" name="TOTAL2066"/>
    <tableColumn id="2080" name="TOTAL2067"/>
    <tableColumn id="2081" name="TOTAL2068"/>
    <tableColumn id="2082" name="TOTAL2069"/>
    <tableColumn id="2083" name="TOTAL2070"/>
    <tableColumn id="2084" name="TOTAL2071"/>
    <tableColumn id="2085" name="TOTAL2072"/>
    <tableColumn id="2086" name="TOTAL2073"/>
    <tableColumn id="2087" name="TOTAL2074"/>
    <tableColumn id="2088" name="TOTAL2075"/>
    <tableColumn id="2089" name="TOTAL2076"/>
    <tableColumn id="2090" name="TOTAL2077"/>
    <tableColumn id="2091" name="TOTAL2078"/>
    <tableColumn id="2092" name="TOTAL2079"/>
    <tableColumn id="2093" name="TOTAL2080"/>
    <tableColumn id="2094" name="TOTAL2081"/>
    <tableColumn id="2095" name="TOTAL2082"/>
    <tableColumn id="2096" name="TOTAL2083"/>
    <tableColumn id="2097" name="TOTAL2084"/>
    <tableColumn id="2098" name="TOTAL2085"/>
    <tableColumn id="2099" name="TOTAL2086"/>
    <tableColumn id="2100" name="TOTAL2087"/>
    <tableColumn id="2101" name="TOTAL2088"/>
    <tableColumn id="2102" name="TOTAL2089"/>
    <tableColumn id="2103" name="TOTAL2090"/>
    <tableColumn id="2104" name="TOTAL2091"/>
    <tableColumn id="2105" name="TOTAL2092"/>
    <tableColumn id="2106" name="TOTAL2093"/>
    <tableColumn id="2107" name="TOTAL2094"/>
    <tableColumn id="2108" name="TOTAL2095"/>
    <tableColumn id="2109" name="TOTAL2096"/>
    <tableColumn id="2110" name="TOTAL2097"/>
    <tableColumn id="2111" name="TOTAL2098"/>
    <tableColumn id="2112" name="TOTAL2099"/>
    <tableColumn id="2113" name="TOTAL2100"/>
    <tableColumn id="2114" name="TOTAL2101"/>
    <tableColumn id="2115" name="TOTAL2102"/>
    <tableColumn id="2116" name="TOTAL2103"/>
    <tableColumn id="2117" name="TOTAL2104"/>
    <tableColumn id="2118" name="TOTAL2105"/>
    <tableColumn id="2119" name="TOTAL2106"/>
    <tableColumn id="2120" name="TOTAL2107"/>
    <tableColumn id="2121" name="TOTAL2108"/>
    <tableColumn id="2122" name="TOTAL2109"/>
    <tableColumn id="2123" name="TOTAL2110"/>
    <tableColumn id="2124" name="TOTAL2111"/>
    <tableColumn id="2125" name="TOTAL2112"/>
    <tableColumn id="2126" name="TOTAL2113"/>
    <tableColumn id="2127" name="TOTAL2114"/>
    <tableColumn id="2128" name="TOTAL2115"/>
    <tableColumn id="2129" name="TOTAL2116"/>
    <tableColumn id="2130" name="TOTAL2117"/>
    <tableColumn id="2131" name="TOTAL2118"/>
    <tableColumn id="2132" name="TOTAL2119"/>
    <tableColumn id="2133" name="TOTAL2120"/>
    <tableColumn id="2134" name="TOTAL2121"/>
    <tableColumn id="2135" name="TOTAL2122"/>
    <tableColumn id="2136" name="TOTAL2123"/>
    <tableColumn id="2137" name="TOTAL2124"/>
    <tableColumn id="2138" name="TOTAL2125"/>
    <tableColumn id="2139" name="TOTAL2126"/>
    <tableColumn id="2140" name="TOTAL2127"/>
    <tableColumn id="2141" name="TOTAL2128"/>
    <tableColumn id="2142" name="TOTAL2129"/>
    <tableColumn id="2143" name="TOTAL2130"/>
    <tableColumn id="2144" name="TOTAL2131"/>
    <tableColumn id="2145" name="TOTAL2132"/>
    <tableColumn id="2146" name="TOTAL2133"/>
    <tableColumn id="2147" name="TOTAL2134"/>
    <tableColumn id="2148" name="TOTAL2135"/>
    <tableColumn id="2149" name="TOTAL2136"/>
    <tableColumn id="2150" name="TOTAL2137"/>
    <tableColumn id="2151" name="TOTAL2138"/>
    <tableColumn id="2152" name="TOTAL2139"/>
    <tableColumn id="2153" name="TOTAL2140"/>
    <tableColumn id="2154" name="TOTAL2141"/>
    <tableColumn id="2155" name="TOTAL2142"/>
    <tableColumn id="2156" name="TOTAL2143"/>
    <tableColumn id="2157" name="TOTAL2144"/>
    <tableColumn id="2158" name="TOTAL2145"/>
    <tableColumn id="2159" name="TOTAL2146"/>
    <tableColumn id="2160" name="TOTAL2147"/>
    <tableColumn id="2161" name="TOTAL2148"/>
    <tableColumn id="2162" name="TOTAL2149"/>
    <tableColumn id="2163" name="TOTAL2150"/>
    <tableColumn id="2164" name="TOTAL2151"/>
    <tableColumn id="2165" name="TOTAL2152"/>
    <tableColumn id="2166" name="TOTAL2153"/>
    <tableColumn id="2167" name="TOTAL2154"/>
    <tableColumn id="2168" name="TOTAL2155"/>
    <tableColumn id="2169" name="TOTAL2156"/>
    <tableColumn id="2170" name="TOTAL2157"/>
    <tableColumn id="2171" name="TOTAL2158"/>
    <tableColumn id="2172" name="TOTAL2159"/>
    <tableColumn id="2173" name="TOTAL2160"/>
    <tableColumn id="2174" name="TOTAL2161"/>
    <tableColumn id="2175" name="TOTAL2162"/>
    <tableColumn id="2176" name="TOTAL2163"/>
    <tableColumn id="2177" name="TOTAL2164"/>
    <tableColumn id="2178" name="TOTAL2165"/>
    <tableColumn id="2179" name="TOTAL2166"/>
    <tableColumn id="2180" name="TOTAL2167"/>
    <tableColumn id="2181" name="TOTAL2168"/>
    <tableColumn id="2182" name="TOTAL2169"/>
    <tableColumn id="2183" name="TOTAL2170"/>
    <tableColumn id="2184" name="TOTAL2171"/>
    <tableColumn id="2185" name="TOTAL2172"/>
    <tableColumn id="2186" name="TOTAL2173"/>
    <tableColumn id="2187" name="TOTAL2174"/>
    <tableColumn id="2188" name="TOTAL2175"/>
    <tableColumn id="2189" name="TOTAL2176"/>
    <tableColumn id="2190" name="TOTAL2177"/>
    <tableColumn id="2191" name="TOTAL2178"/>
    <tableColumn id="2192" name="TOTAL2179"/>
    <tableColumn id="2193" name="TOTAL2180"/>
    <tableColumn id="2194" name="TOTAL2181"/>
    <tableColumn id="2195" name="TOTAL2182"/>
    <tableColumn id="2196" name="TOTAL2183"/>
    <tableColumn id="2197" name="TOTAL2184"/>
    <tableColumn id="2198" name="TOTAL2185"/>
    <tableColumn id="2199" name="TOTAL2186"/>
    <tableColumn id="2200" name="TOTAL2187"/>
    <tableColumn id="2201" name="TOTAL2188"/>
    <tableColumn id="2202" name="TOTAL2189"/>
    <tableColumn id="2203" name="TOTAL2190"/>
    <tableColumn id="2204" name="TOTAL2191"/>
    <tableColumn id="2205" name="TOTAL2192"/>
    <tableColumn id="2206" name="TOTAL2193"/>
    <tableColumn id="2207" name="TOTAL2194"/>
    <tableColumn id="2208" name="TOTAL2195"/>
    <tableColumn id="2209" name="TOTAL2196"/>
    <tableColumn id="2210" name="TOTAL2197"/>
    <tableColumn id="2211" name="TOTAL2198"/>
    <tableColumn id="2212" name="TOTAL2199"/>
    <tableColumn id="2213" name="TOTAL2200"/>
    <tableColumn id="2214" name="TOTAL2201"/>
    <tableColumn id="2215" name="TOTAL2202"/>
    <tableColumn id="2216" name="TOTAL2203"/>
    <tableColumn id="2217" name="TOTAL2204"/>
    <tableColumn id="2218" name="TOTAL2205"/>
    <tableColumn id="2219" name="TOTAL2206"/>
    <tableColumn id="2220" name="TOTAL2207"/>
    <tableColumn id="2221" name="TOTAL2208"/>
    <tableColumn id="2222" name="TOTAL2209"/>
    <tableColumn id="2223" name="TOTAL2210"/>
    <tableColumn id="2224" name="TOTAL2211"/>
    <tableColumn id="2225" name="TOTAL2212"/>
    <tableColumn id="2226" name="TOTAL2213"/>
    <tableColumn id="2227" name="TOTAL2214"/>
    <tableColumn id="2228" name="TOTAL2215"/>
    <tableColumn id="2229" name="TOTAL2216"/>
    <tableColumn id="2230" name="TOTAL2217"/>
    <tableColumn id="2231" name="TOTAL2218"/>
    <tableColumn id="2232" name="TOTAL2219"/>
    <tableColumn id="2233" name="TOTAL2220"/>
    <tableColumn id="2234" name="TOTAL2221"/>
    <tableColumn id="2235" name="TOTAL2222"/>
    <tableColumn id="2236" name="TOTAL2223"/>
    <tableColumn id="2237" name="TOTAL2224"/>
    <tableColumn id="2238" name="TOTAL2225"/>
    <tableColumn id="2239" name="TOTAL2226"/>
    <tableColumn id="2240" name="TOTAL2227"/>
    <tableColumn id="2241" name="TOTAL2228"/>
    <tableColumn id="2242" name="TOTAL2229"/>
    <tableColumn id="2243" name="TOTAL2230"/>
    <tableColumn id="2244" name="TOTAL2231"/>
    <tableColumn id="2245" name="TOTAL2232"/>
    <tableColumn id="2246" name="TOTAL2233"/>
    <tableColumn id="2247" name="TOTAL2234"/>
    <tableColumn id="2248" name="TOTAL2235"/>
    <tableColumn id="2249" name="TOTAL2236"/>
    <tableColumn id="2250" name="TOTAL2237"/>
    <tableColumn id="2251" name="TOTAL2238"/>
    <tableColumn id="2252" name="TOTAL2239"/>
    <tableColumn id="2253" name="TOTAL2240"/>
    <tableColumn id="2254" name="TOTAL2241"/>
    <tableColumn id="2255" name="TOTAL2242"/>
    <tableColumn id="2256" name="TOTAL2243"/>
    <tableColumn id="2257" name="TOTAL2244"/>
    <tableColumn id="2258" name="TOTAL2245"/>
    <tableColumn id="2259" name="TOTAL2246"/>
    <tableColumn id="2260" name="TOTAL2247"/>
    <tableColumn id="2261" name="TOTAL2248"/>
    <tableColumn id="2262" name="TOTAL2249"/>
    <tableColumn id="2263" name="TOTAL2250"/>
    <tableColumn id="2264" name="TOTAL2251"/>
    <tableColumn id="2265" name="TOTAL2252"/>
    <tableColumn id="2266" name="TOTAL2253"/>
    <tableColumn id="2267" name="TOTAL2254"/>
    <tableColumn id="2268" name="TOTAL2255"/>
    <tableColumn id="2269" name="TOTAL2256"/>
    <tableColumn id="2270" name="TOTAL2257"/>
    <tableColumn id="2271" name="TOTAL2258"/>
    <tableColumn id="2272" name="TOTAL2259"/>
    <tableColumn id="2273" name="TOTAL2260"/>
    <tableColumn id="2274" name="TOTAL2261"/>
    <tableColumn id="2275" name="TOTAL2262"/>
    <tableColumn id="2276" name="TOTAL2263"/>
    <tableColumn id="2277" name="TOTAL2264"/>
    <tableColumn id="2278" name="TOTAL2265"/>
    <tableColumn id="2279" name="TOTAL2266"/>
    <tableColumn id="2280" name="TOTAL2267"/>
    <tableColumn id="2281" name="TOTAL2268"/>
    <tableColumn id="2282" name="TOTAL2269"/>
    <tableColumn id="2283" name="TOTAL2270"/>
    <tableColumn id="2284" name="TOTAL2271"/>
    <tableColumn id="2285" name="TOTAL2272"/>
    <tableColumn id="2286" name="TOTAL2273"/>
    <tableColumn id="2287" name="TOTAL2274"/>
    <tableColumn id="2288" name="TOTAL2275"/>
    <tableColumn id="2289" name="TOTAL2276"/>
    <tableColumn id="2290" name="TOTAL2277"/>
    <tableColumn id="2291" name="TOTAL2278"/>
    <tableColumn id="2292" name="TOTAL2279"/>
    <tableColumn id="2293" name="TOTAL2280"/>
    <tableColumn id="2294" name="TOTAL2281"/>
    <tableColumn id="2295" name="TOTAL2282"/>
    <tableColumn id="2296" name="TOTAL2283"/>
    <tableColumn id="2297" name="TOTAL2284"/>
    <tableColumn id="2298" name="TOTAL2285"/>
    <tableColumn id="2299" name="TOTAL2286"/>
    <tableColumn id="2300" name="TOTAL2287"/>
    <tableColumn id="2301" name="TOTAL2288"/>
    <tableColumn id="2302" name="TOTAL2289"/>
    <tableColumn id="2303" name="TOTAL2290"/>
    <tableColumn id="2304" name="TOTAL2291"/>
    <tableColumn id="2305" name="TOTAL2292"/>
    <tableColumn id="2306" name="TOTAL2293"/>
    <tableColumn id="2307" name="TOTAL2294"/>
    <tableColumn id="2308" name="TOTAL2295"/>
    <tableColumn id="2309" name="TOTAL2296"/>
    <tableColumn id="2310" name="TOTAL2297"/>
    <tableColumn id="2311" name="TOTAL2298"/>
    <tableColumn id="2312" name="TOTAL2299"/>
    <tableColumn id="2313" name="TOTAL2300"/>
    <tableColumn id="2314" name="TOTAL2301"/>
    <tableColumn id="2315" name="TOTAL2302"/>
    <tableColumn id="2316" name="TOTAL2303"/>
    <tableColumn id="2317" name="TOTAL2304"/>
    <tableColumn id="2318" name="TOTAL2305"/>
    <tableColumn id="2319" name="TOTAL2306"/>
    <tableColumn id="2320" name="TOTAL2307"/>
    <tableColumn id="2321" name="TOTAL2308"/>
    <tableColumn id="2322" name="TOTAL2309"/>
    <tableColumn id="2323" name="TOTAL2310"/>
    <tableColumn id="2324" name="TOTAL2311"/>
    <tableColumn id="2325" name="TOTAL2312"/>
    <tableColumn id="2326" name="TOTAL2313"/>
    <tableColumn id="2327" name="TOTAL2314"/>
    <tableColumn id="2328" name="TOTAL2315"/>
    <tableColumn id="2329" name="TOTAL2316"/>
    <tableColumn id="2330" name="TOTAL2317"/>
    <tableColumn id="2331" name="TOTAL2318"/>
    <tableColumn id="2332" name="TOTAL2319"/>
    <tableColumn id="2333" name="TOTAL2320"/>
    <tableColumn id="2334" name="TOTAL2321"/>
    <tableColumn id="2335" name="TOTAL2322"/>
    <tableColumn id="2336" name="TOTAL2323"/>
    <tableColumn id="2337" name="TOTAL2324"/>
    <tableColumn id="2338" name="TOTAL2325"/>
    <tableColumn id="2339" name="TOTAL2326"/>
    <tableColumn id="2340" name="TOTAL2327"/>
    <tableColumn id="2341" name="TOTAL2328"/>
    <tableColumn id="2342" name="TOTAL2329"/>
    <tableColumn id="2343" name="TOTAL2330"/>
    <tableColumn id="2344" name="TOTAL2331"/>
    <tableColumn id="2345" name="TOTAL2332"/>
    <tableColumn id="2346" name="TOTAL2333"/>
    <tableColumn id="2347" name="TOTAL2334"/>
    <tableColumn id="2348" name="TOTAL2335"/>
    <tableColumn id="2349" name="TOTAL2336"/>
    <tableColumn id="2350" name="TOTAL2337"/>
    <tableColumn id="2351" name="TOTAL2338"/>
    <tableColumn id="2352" name="TOTAL2339"/>
    <tableColumn id="2353" name="TOTAL2340"/>
    <tableColumn id="2354" name="TOTAL2341"/>
    <tableColumn id="2355" name="TOTAL2342"/>
    <tableColumn id="2356" name="TOTAL2343"/>
    <tableColumn id="2357" name="TOTAL2344"/>
    <tableColumn id="2358" name="TOTAL2345"/>
    <tableColumn id="2359" name="TOTAL2346"/>
    <tableColumn id="2360" name="TOTAL2347"/>
    <tableColumn id="2361" name="TOTAL2348"/>
    <tableColumn id="2362" name="TOTAL2349"/>
    <tableColumn id="2363" name="TOTAL2350"/>
    <tableColumn id="2364" name="TOTAL2351"/>
    <tableColumn id="2365" name="TOTAL2352"/>
    <tableColumn id="2366" name="TOTAL2353"/>
    <tableColumn id="2367" name="TOTAL2354"/>
    <tableColumn id="2368" name="TOTAL2355"/>
    <tableColumn id="2369" name="TOTAL2356"/>
    <tableColumn id="2370" name="TOTAL2357"/>
    <tableColumn id="2371" name="TOTAL2358"/>
    <tableColumn id="2372" name="TOTAL2359"/>
    <tableColumn id="2373" name="TOTAL2360"/>
    <tableColumn id="2374" name="TOTAL2361"/>
    <tableColumn id="2375" name="TOTAL2362"/>
    <tableColumn id="2376" name="TOTAL2363"/>
    <tableColumn id="2377" name="TOTAL2364"/>
    <tableColumn id="2378" name="TOTAL2365"/>
    <tableColumn id="2379" name="TOTAL2366"/>
    <tableColumn id="2380" name="TOTAL2367"/>
    <tableColumn id="2381" name="TOTAL2368"/>
    <tableColumn id="2382" name="TOTAL2369"/>
    <tableColumn id="2383" name="TOTAL2370"/>
    <tableColumn id="2384" name="TOTAL2371"/>
    <tableColumn id="2385" name="TOTAL2372"/>
    <tableColumn id="2386" name="TOTAL2373"/>
    <tableColumn id="2387" name="TOTAL2374"/>
    <tableColumn id="2388" name="TOTAL2375"/>
    <tableColumn id="2389" name="TOTAL2376"/>
    <tableColumn id="2390" name="TOTAL2377"/>
    <tableColumn id="2391" name="TOTAL2378"/>
    <tableColumn id="2392" name="TOTAL2379"/>
    <tableColumn id="2393" name="TOTAL2380"/>
    <tableColumn id="2394" name="TOTAL2381"/>
    <tableColumn id="2395" name="TOTAL2382"/>
    <tableColumn id="2396" name="TOTAL2383"/>
    <tableColumn id="2397" name="TOTAL2384"/>
    <tableColumn id="2398" name="TOTAL2385"/>
    <tableColumn id="2399" name="TOTAL2386"/>
    <tableColumn id="2400" name="TOTAL2387"/>
    <tableColumn id="2401" name="TOTAL2388"/>
    <tableColumn id="2402" name="TOTAL2389"/>
    <tableColumn id="2403" name="TOTAL2390"/>
    <tableColumn id="2404" name="TOTAL2391"/>
    <tableColumn id="2405" name="TOTAL2392"/>
    <tableColumn id="2406" name="TOTAL2393"/>
    <tableColumn id="2407" name="TOTAL2394"/>
    <tableColumn id="2408" name="TOTAL2395"/>
    <tableColumn id="2409" name="TOTAL2396"/>
    <tableColumn id="2410" name="TOTAL2397"/>
    <tableColumn id="2411" name="TOTAL2398"/>
    <tableColumn id="2412" name="TOTAL2399"/>
    <tableColumn id="2413" name="TOTAL2400"/>
    <tableColumn id="2414" name="TOTAL2401"/>
    <tableColumn id="2415" name="TOTAL2402"/>
    <tableColumn id="2416" name="TOTAL2403"/>
    <tableColumn id="2417" name="TOTAL2404"/>
    <tableColumn id="2418" name="TOTAL2405"/>
    <tableColumn id="2419" name="TOTAL2406"/>
    <tableColumn id="2420" name="TOTAL2407"/>
    <tableColumn id="2421" name="TOTAL2408"/>
    <tableColumn id="2422" name="TOTAL2409"/>
    <tableColumn id="2423" name="TOTAL2410"/>
    <tableColumn id="2424" name="TOTAL2411"/>
    <tableColumn id="2425" name="TOTAL2412"/>
    <tableColumn id="2426" name="TOTAL2413"/>
    <tableColumn id="2427" name="TOTAL2414"/>
    <tableColumn id="2428" name="TOTAL2415"/>
    <tableColumn id="2429" name="TOTAL2416"/>
    <tableColumn id="2430" name="TOTAL2417"/>
    <tableColumn id="2431" name="TOTAL2418"/>
    <tableColumn id="2432" name="TOTAL2419"/>
    <tableColumn id="2433" name="TOTAL2420"/>
    <tableColumn id="2434" name="TOTAL2421"/>
    <tableColumn id="2435" name="TOTAL2422"/>
    <tableColumn id="2436" name="TOTAL2423"/>
    <tableColumn id="2437" name="TOTAL2424"/>
    <tableColumn id="2438" name="TOTAL2425"/>
    <tableColumn id="2439" name="TOTAL2426"/>
    <tableColumn id="2440" name="TOTAL2427"/>
    <tableColumn id="2441" name="TOTAL2428"/>
    <tableColumn id="2442" name="TOTAL2429"/>
    <tableColumn id="2443" name="TOTAL2430"/>
    <tableColumn id="2444" name="TOTAL2431"/>
    <tableColumn id="2445" name="TOTAL2432"/>
    <tableColumn id="2446" name="TOTAL2433"/>
    <tableColumn id="2447" name="TOTAL2434"/>
    <tableColumn id="2448" name="TOTAL2435"/>
    <tableColumn id="2449" name="TOTAL2436"/>
    <tableColumn id="2450" name="TOTAL2437"/>
    <tableColumn id="2451" name="TOTAL2438"/>
    <tableColumn id="2452" name="TOTAL2439"/>
    <tableColumn id="2453" name="TOTAL2440"/>
    <tableColumn id="2454" name="TOTAL2441"/>
    <tableColumn id="2455" name="TOTAL2442"/>
    <tableColumn id="2456" name="TOTAL2443"/>
    <tableColumn id="2457" name="TOTAL2444"/>
    <tableColumn id="2458" name="TOTAL2445"/>
    <tableColumn id="2459" name="TOTAL2446"/>
    <tableColumn id="2460" name="TOTAL2447"/>
    <tableColumn id="2461" name="TOTAL2448"/>
    <tableColumn id="2462" name="TOTAL2449"/>
    <tableColumn id="2463" name="TOTAL2450"/>
    <tableColumn id="2464" name="TOTAL2451"/>
    <tableColumn id="2465" name="TOTAL2452"/>
    <tableColumn id="2466" name="TOTAL2453"/>
    <tableColumn id="2467" name="TOTAL2454"/>
    <tableColumn id="2468" name="TOTAL2455"/>
    <tableColumn id="2469" name="TOTAL2456"/>
    <tableColumn id="2470" name="TOTAL2457"/>
    <tableColumn id="2471" name="TOTAL2458"/>
    <tableColumn id="2472" name="TOTAL2459"/>
    <tableColumn id="2473" name="TOTAL2460"/>
    <tableColumn id="2474" name="TOTAL2461"/>
    <tableColumn id="2475" name="TOTAL2462"/>
    <tableColumn id="2476" name="TOTAL2463"/>
    <tableColumn id="2477" name="TOTAL2464"/>
    <tableColumn id="2478" name="TOTAL2465"/>
    <tableColumn id="2479" name="TOTAL2466"/>
    <tableColumn id="2480" name="TOTAL2467"/>
    <tableColumn id="2481" name="TOTAL2468"/>
    <tableColumn id="2482" name="TOTAL2469"/>
    <tableColumn id="2483" name="TOTAL2470"/>
    <tableColumn id="2484" name="TOTAL2471"/>
    <tableColumn id="2485" name="TOTAL2472"/>
    <tableColumn id="2486" name="TOTAL2473"/>
    <tableColumn id="2487" name="TOTAL2474"/>
    <tableColumn id="2488" name="TOTAL2475"/>
    <tableColumn id="2489" name="TOTAL2476"/>
    <tableColumn id="2490" name="TOTAL2477"/>
    <tableColumn id="2491" name="TOTAL2478"/>
    <tableColumn id="2492" name="TOTAL2479"/>
    <tableColumn id="2493" name="TOTAL2480"/>
    <tableColumn id="2494" name="TOTAL2481"/>
    <tableColumn id="2495" name="TOTAL2482"/>
    <tableColumn id="2496" name="TOTAL2483"/>
    <tableColumn id="2497" name="TOTAL2484"/>
    <tableColumn id="2498" name="TOTAL2485"/>
    <tableColumn id="2499" name="TOTAL2486"/>
    <tableColumn id="2500" name="TOTAL2487"/>
    <tableColumn id="2501" name="TOTAL2488"/>
    <tableColumn id="2502" name="TOTAL2489"/>
    <tableColumn id="2503" name="TOTAL2490"/>
    <tableColumn id="2504" name="TOTAL2491"/>
    <tableColumn id="2505" name="TOTAL2492"/>
    <tableColumn id="2506" name="TOTAL2493"/>
    <tableColumn id="2507" name="TOTAL2494"/>
    <tableColumn id="2508" name="TOTAL2495"/>
    <tableColumn id="2509" name="TOTAL2496"/>
    <tableColumn id="2510" name="TOTAL2497"/>
    <tableColumn id="2511" name="TOTAL2498"/>
    <tableColumn id="2512" name="TOTAL2499"/>
    <tableColumn id="2513" name="TOTAL2500"/>
    <tableColumn id="2514" name="TOTAL2501"/>
    <tableColumn id="2515" name="TOTAL2502"/>
    <tableColumn id="2516" name="TOTAL2503"/>
    <tableColumn id="2517" name="TOTAL2504"/>
    <tableColumn id="2518" name="TOTAL2505"/>
    <tableColumn id="2519" name="TOTAL2506"/>
    <tableColumn id="2520" name="TOTAL2507"/>
    <tableColumn id="2521" name="TOTAL2508"/>
    <tableColumn id="2522" name="TOTAL2509"/>
    <tableColumn id="2523" name="TOTAL2510"/>
    <tableColumn id="2524" name="TOTAL2511"/>
    <tableColumn id="2525" name="TOTAL2512"/>
    <tableColumn id="2526" name="TOTAL2513"/>
    <tableColumn id="2527" name="TOTAL2514"/>
    <tableColumn id="2528" name="TOTAL2515"/>
    <tableColumn id="2529" name="TOTAL2516"/>
    <tableColumn id="2530" name="TOTAL2517"/>
    <tableColumn id="2531" name="TOTAL2518"/>
    <tableColumn id="2532" name="TOTAL2519"/>
    <tableColumn id="2533" name="TOTAL2520"/>
    <tableColumn id="2534" name="TOTAL2521"/>
    <tableColumn id="2535" name="TOTAL2522"/>
    <tableColumn id="2536" name="TOTAL2523"/>
    <tableColumn id="2537" name="TOTAL2524"/>
    <tableColumn id="2538" name="TOTAL2525"/>
    <tableColumn id="2539" name="TOTAL2526"/>
    <tableColumn id="2540" name="TOTAL2527"/>
    <tableColumn id="2541" name="TOTAL2528"/>
    <tableColumn id="2542" name="TOTAL2529"/>
    <tableColumn id="2543" name="TOTAL2530"/>
    <tableColumn id="2544" name="TOTAL2531"/>
    <tableColumn id="2545" name="TOTAL2532"/>
    <tableColumn id="2546" name="TOTAL2533"/>
    <tableColumn id="2547" name="TOTAL2534"/>
    <tableColumn id="2548" name="TOTAL2535"/>
    <tableColumn id="2549" name="TOTAL2536"/>
    <tableColumn id="2550" name="TOTAL2537"/>
    <tableColumn id="2551" name="TOTAL2538"/>
    <tableColumn id="2552" name="TOTAL2539"/>
    <tableColumn id="2553" name="TOTAL2540"/>
    <tableColumn id="2554" name="TOTAL2541"/>
    <tableColumn id="2555" name="TOTAL2542"/>
    <tableColumn id="2556" name="TOTAL2543"/>
    <tableColumn id="2557" name="TOTAL2544"/>
    <tableColumn id="2558" name="TOTAL2545"/>
    <tableColumn id="2559" name="TOTAL2546"/>
    <tableColumn id="2560" name="TOTAL2547"/>
    <tableColumn id="2561" name="TOTAL2548"/>
    <tableColumn id="2562" name="TOTAL2549"/>
    <tableColumn id="2563" name="TOTAL2550"/>
    <tableColumn id="2564" name="TOTAL2551"/>
    <tableColumn id="2565" name="TOTAL2552"/>
    <tableColumn id="2566" name="TOTAL2553"/>
    <tableColumn id="2567" name="TOTAL2554"/>
    <tableColumn id="2568" name="TOTAL2555"/>
    <tableColumn id="2569" name="TOTAL2556"/>
    <tableColumn id="2570" name="TOTAL2557"/>
    <tableColumn id="2571" name="TOTAL2558"/>
    <tableColumn id="2572" name="TOTAL2559"/>
    <tableColumn id="2573" name="TOTAL2560"/>
    <tableColumn id="2574" name="TOTAL2561"/>
    <tableColumn id="2575" name="TOTAL2562"/>
    <tableColumn id="2576" name="TOTAL2563"/>
    <tableColumn id="2577" name="TOTAL2564"/>
    <tableColumn id="2578" name="TOTAL2565"/>
    <tableColumn id="2579" name="TOTAL2566"/>
    <tableColumn id="2580" name="TOTAL2567"/>
    <tableColumn id="2581" name="TOTAL2568"/>
    <tableColumn id="2582" name="TOTAL2569"/>
    <tableColumn id="2583" name="TOTAL2570"/>
    <tableColumn id="2584" name="TOTAL2571"/>
    <tableColumn id="2585" name="TOTAL2572"/>
    <tableColumn id="2586" name="TOTAL2573"/>
    <tableColumn id="2587" name="TOTAL2574"/>
    <tableColumn id="2588" name="TOTAL2575"/>
    <tableColumn id="2589" name="TOTAL2576"/>
    <tableColumn id="2590" name="TOTAL2577"/>
    <tableColumn id="2591" name="TOTAL2578"/>
    <tableColumn id="2592" name="TOTAL2579"/>
    <tableColumn id="2593" name="TOTAL2580"/>
    <tableColumn id="2594" name="TOTAL2581"/>
    <tableColumn id="2595" name="TOTAL2582"/>
    <tableColumn id="2596" name="TOTAL2583"/>
    <tableColumn id="2597" name="TOTAL2584"/>
    <tableColumn id="2598" name="TOTAL2585"/>
    <tableColumn id="2599" name="TOTAL2586"/>
    <tableColumn id="2600" name="TOTAL2587"/>
    <tableColumn id="2601" name="TOTAL2588"/>
    <tableColumn id="2602" name="TOTAL2589"/>
    <tableColumn id="2603" name="TOTAL2590"/>
    <tableColumn id="2604" name="TOTAL2591"/>
    <tableColumn id="2605" name="TOTAL2592"/>
    <tableColumn id="2606" name="TOTAL2593"/>
    <tableColumn id="2607" name="TOTAL2594"/>
    <tableColumn id="2608" name="TOTAL2595"/>
    <tableColumn id="2609" name="TOTAL2596"/>
    <tableColumn id="2610" name="TOTAL2597"/>
    <tableColumn id="2611" name="TOTAL2598"/>
    <tableColumn id="2612" name="TOTAL2599"/>
    <tableColumn id="2613" name="TOTAL2600"/>
    <tableColumn id="2614" name="TOTAL2601"/>
    <tableColumn id="2615" name="TOTAL2602"/>
    <tableColumn id="2616" name="TOTAL2603"/>
    <tableColumn id="2617" name="TOTAL2604"/>
    <tableColumn id="2618" name="TOTAL2605"/>
    <tableColumn id="2619" name="TOTAL2606"/>
    <tableColumn id="2620" name="TOTAL2607"/>
    <tableColumn id="2621" name="TOTAL2608"/>
    <tableColumn id="2622" name="TOTAL2609"/>
    <tableColumn id="2623" name="TOTAL2610"/>
    <tableColumn id="2624" name="TOTAL2611"/>
    <tableColumn id="2625" name="TOTAL2612"/>
    <tableColumn id="2626" name="TOTAL2613"/>
    <tableColumn id="2627" name="TOTAL2614"/>
    <tableColumn id="2628" name="TOTAL2615"/>
    <tableColumn id="2629" name="TOTAL2616"/>
    <tableColumn id="2630" name="TOTAL2617"/>
    <tableColumn id="2631" name="TOTAL2618"/>
    <tableColumn id="2632" name="TOTAL2619"/>
    <tableColumn id="2633" name="TOTAL2620"/>
    <tableColumn id="2634" name="TOTAL2621"/>
    <tableColumn id="2635" name="TOTAL2622"/>
    <tableColumn id="2636" name="TOTAL2623"/>
    <tableColumn id="2637" name="TOTAL2624"/>
    <tableColumn id="2638" name="TOTAL2625"/>
    <tableColumn id="2639" name="TOTAL2626"/>
    <tableColumn id="2640" name="TOTAL2627"/>
    <tableColumn id="2641" name="TOTAL2628"/>
    <tableColumn id="2642" name="TOTAL2629"/>
    <tableColumn id="2643" name="TOTAL2630"/>
    <tableColumn id="2644" name="TOTAL2631"/>
    <tableColumn id="2645" name="TOTAL2632"/>
    <tableColumn id="2646" name="TOTAL2633"/>
    <tableColumn id="2647" name="TOTAL2634"/>
    <tableColumn id="2648" name="TOTAL2635"/>
    <tableColumn id="2649" name="TOTAL2636"/>
    <tableColumn id="2650" name="TOTAL2637"/>
    <tableColumn id="2651" name="TOTAL2638"/>
    <tableColumn id="2652" name="TOTAL2639"/>
    <tableColumn id="2653" name="TOTAL2640"/>
    <tableColumn id="2654" name="TOTAL2641"/>
    <tableColumn id="2655" name="TOTAL2642"/>
    <tableColumn id="2656" name="TOTAL2643"/>
    <tableColumn id="2657" name="TOTAL2644"/>
    <tableColumn id="2658" name="TOTAL2645"/>
    <tableColumn id="2659" name="TOTAL2646"/>
    <tableColumn id="2660" name="TOTAL2647"/>
    <tableColumn id="2661" name="TOTAL2648"/>
    <tableColumn id="2662" name="TOTAL2649"/>
    <tableColumn id="2663" name="TOTAL2650"/>
    <tableColumn id="2664" name="TOTAL2651"/>
    <tableColumn id="2665" name="TOTAL2652"/>
    <tableColumn id="2666" name="TOTAL2653"/>
    <tableColumn id="2667" name="TOTAL2654"/>
    <tableColumn id="2668" name="TOTAL2655"/>
    <tableColumn id="2669" name="TOTAL2656"/>
    <tableColumn id="2670" name="TOTAL2657"/>
    <tableColumn id="2671" name="TOTAL2658"/>
    <tableColumn id="2672" name="TOTAL2659"/>
    <tableColumn id="2673" name="TOTAL2660"/>
    <tableColumn id="2674" name="TOTAL2661"/>
    <tableColumn id="2675" name="TOTAL2662"/>
    <tableColumn id="2676" name="TOTAL2663"/>
    <tableColumn id="2677" name="TOTAL2664"/>
    <tableColumn id="2678" name="TOTAL2665"/>
    <tableColumn id="2679" name="TOTAL2666"/>
    <tableColumn id="2680" name="TOTAL2667"/>
    <tableColumn id="2681" name="TOTAL2668"/>
    <tableColumn id="2682" name="TOTAL2669"/>
    <tableColumn id="2683" name="TOTAL2670"/>
    <tableColumn id="2684" name="TOTAL2671"/>
    <tableColumn id="2685" name="TOTAL2672"/>
    <tableColumn id="2686" name="TOTAL2673"/>
    <tableColumn id="2687" name="TOTAL2674"/>
    <tableColumn id="2688" name="TOTAL2675"/>
    <tableColumn id="2689" name="TOTAL2676"/>
    <tableColumn id="2690" name="TOTAL2677"/>
    <tableColumn id="2691" name="TOTAL2678"/>
    <tableColumn id="2692" name="TOTAL2679"/>
    <tableColumn id="2693" name="TOTAL2680"/>
    <tableColumn id="2694" name="TOTAL2681"/>
    <tableColumn id="2695" name="TOTAL2682"/>
    <tableColumn id="2696" name="TOTAL2683"/>
    <tableColumn id="2697" name="TOTAL2684"/>
    <tableColumn id="2698" name="TOTAL2685"/>
    <tableColumn id="2699" name="TOTAL2686"/>
    <tableColumn id="2700" name="TOTAL2687"/>
    <tableColumn id="2701" name="TOTAL2688"/>
    <tableColumn id="2702" name="TOTAL2689"/>
    <tableColumn id="2703" name="TOTAL2690"/>
    <tableColumn id="2704" name="TOTAL2691"/>
    <tableColumn id="2705" name="TOTAL2692"/>
    <tableColumn id="2706" name="TOTAL2693"/>
    <tableColumn id="2707" name="TOTAL2694"/>
    <tableColumn id="2708" name="TOTAL2695"/>
    <tableColumn id="2709" name="TOTAL2696"/>
    <tableColumn id="2710" name="TOTAL2697"/>
    <tableColumn id="2711" name="TOTAL2698"/>
    <tableColumn id="2712" name="TOTAL2699"/>
    <tableColumn id="2713" name="TOTAL2700"/>
    <tableColumn id="2714" name="TOTAL2701"/>
    <tableColumn id="2715" name="TOTAL2702"/>
    <tableColumn id="2716" name="TOTAL2703"/>
    <tableColumn id="2717" name="TOTAL2704"/>
    <tableColumn id="2718" name="TOTAL2705"/>
    <tableColumn id="2719" name="TOTAL2706"/>
    <tableColumn id="2720" name="TOTAL2707"/>
    <tableColumn id="2721" name="TOTAL2708"/>
    <tableColumn id="2722" name="TOTAL2709"/>
    <tableColumn id="2723" name="TOTAL2710"/>
    <tableColumn id="2724" name="TOTAL2711"/>
    <tableColumn id="2725" name="TOTAL2712"/>
    <tableColumn id="2726" name="TOTAL2713"/>
    <tableColumn id="2727" name="TOTAL2714"/>
    <tableColumn id="2728" name="TOTAL2715"/>
    <tableColumn id="2729" name="TOTAL2716"/>
    <tableColumn id="2730" name="TOTAL2717"/>
    <tableColumn id="2731" name="TOTAL2718"/>
    <tableColumn id="2732" name="TOTAL2719"/>
    <tableColumn id="2733" name="TOTAL2720"/>
    <tableColumn id="2734" name="TOTAL2721"/>
    <tableColumn id="2735" name="TOTAL2722"/>
    <tableColumn id="2736" name="TOTAL2723"/>
    <tableColumn id="2737" name="TOTAL2724"/>
    <tableColumn id="2738" name="TOTAL2725"/>
    <tableColumn id="2739" name="TOTAL2726"/>
    <tableColumn id="2740" name="TOTAL2727"/>
    <tableColumn id="2741" name="TOTAL2728"/>
    <tableColumn id="2742" name="TOTAL2729"/>
    <tableColumn id="2743" name="TOTAL2730"/>
    <tableColumn id="2744" name="TOTAL2731"/>
    <tableColumn id="2745" name="TOTAL2732"/>
    <tableColumn id="2746" name="TOTAL2733"/>
    <tableColumn id="2747" name="TOTAL2734"/>
    <tableColumn id="2748" name="TOTAL2735"/>
    <tableColumn id="2749" name="TOTAL2736"/>
    <tableColumn id="2750" name="TOTAL2737"/>
    <tableColumn id="2751" name="TOTAL2738"/>
    <tableColumn id="2752" name="TOTAL2739"/>
    <tableColumn id="2753" name="TOTAL2740"/>
    <tableColumn id="2754" name="TOTAL2741"/>
    <tableColumn id="2755" name="TOTAL2742"/>
    <tableColumn id="2756" name="TOTAL2743"/>
    <tableColumn id="2757" name="TOTAL2744"/>
    <tableColumn id="2758" name="TOTAL2745"/>
    <tableColumn id="2759" name="TOTAL2746"/>
    <tableColumn id="2760" name="TOTAL2747"/>
    <tableColumn id="2761" name="TOTAL2748"/>
    <tableColumn id="2762" name="TOTAL2749"/>
    <tableColumn id="2763" name="TOTAL2750"/>
    <tableColumn id="2764" name="TOTAL2751"/>
    <tableColumn id="2765" name="TOTAL2752"/>
    <tableColumn id="2766" name="TOTAL2753"/>
    <tableColumn id="2767" name="TOTAL2754"/>
    <tableColumn id="2768" name="TOTAL2755"/>
    <tableColumn id="2769" name="TOTAL2756"/>
    <tableColumn id="2770" name="TOTAL2757"/>
    <tableColumn id="2771" name="TOTAL2758"/>
    <tableColumn id="2772" name="TOTAL2759"/>
    <tableColumn id="2773" name="TOTAL2760"/>
    <tableColumn id="2774" name="TOTAL2761"/>
    <tableColumn id="2775" name="TOTAL2762"/>
    <tableColumn id="2776" name="TOTAL2763"/>
    <tableColumn id="2777" name="TOTAL2764"/>
    <tableColumn id="2778" name="TOTAL2765"/>
    <tableColumn id="2779" name="TOTAL2766"/>
    <tableColumn id="2780" name="TOTAL2767"/>
    <tableColumn id="2781" name="TOTAL2768"/>
    <tableColumn id="2782" name="TOTAL2769"/>
    <tableColumn id="2783" name="TOTAL2770"/>
    <tableColumn id="2784" name="TOTAL2771"/>
    <tableColumn id="2785" name="TOTAL2772"/>
    <tableColumn id="2786" name="TOTAL2773"/>
    <tableColumn id="2787" name="TOTAL2774"/>
    <tableColumn id="2788" name="TOTAL2775"/>
    <tableColumn id="2789" name="TOTAL2776"/>
    <tableColumn id="2790" name="TOTAL2777"/>
    <tableColumn id="2791" name="TOTAL2778"/>
    <tableColumn id="2792" name="TOTAL2779"/>
    <tableColumn id="2793" name="TOTAL2780"/>
    <tableColumn id="2794" name="TOTAL2781"/>
    <tableColumn id="2795" name="TOTAL2782"/>
    <tableColumn id="2796" name="TOTAL2783"/>
    <tableColumn id="2797" name="TOTAL2784"/>
    <tableColumn id="2798" name="TOTAL2785"/>
    <tableColumn id="2799" name="TOTAL2786"/>
    <tableColumn id="2800" name="TOTAL2787"/>
    <tableColumn id="2801" name="TOTAL2788"/>
    <tableColumn id="2802" name="TOTAL2789"/>
    <tableColumn id="2803" name="TOTAL2790"/>
    <tableColumn id="2804" name="TOTAL2791"/>
    <tableColumn id="2805" name="TOTAL2792"/>
    <tableColumn id="2806" name="TOTAL2793"/>
    <tableColumn id="2807" name="TOTAL2794"/>
    <tableColumn id="2808" name="TOTAL2795"/>
    <tableColumn id="2809" name="TOTAL2796"/>
    <tableColumn id="2810" name="TOTAL2797"/>
    <tableColumn id="2811" name="TOTAL2798"/>
    <tableColumn id="2812" name="TOTAL2799"/>
    <tableColumn id="2813" name="TOTAL2800"/>
    <tableColumn id="2814" name="TOTAL2801"/>
    <tableColumn id="2815" name="TOTAL2802"/>
    <tableColumn id="2816" name="TOTAL2803"/>
    <tableColumn id="2817" name="TOTAL2804"/>
    <tableColumn id="2818" name="TOTAL2805"/>
    <tableColumn id="2819" name="TOTAL2806"/>
    <tableColumn id="2820" name="TOTAL2807"/>
    <tableColumn id="2821" name="TOTAL2808"/>
    <tableColumn id="2822" name="TOTAL2809"/>
    <tableColumn id="2823" name="TOTAL2810"/>
    <tableColumn id="2824" name="TOTAL2811"/>
    <tableColumn id="2825" name="TOTAL2812"/>
    <tableColumn id="2826" name="TOTAL2813"/>
    <tableColumn id="2827" name="TOTAL2814"/>
    <tableColumn id="2828" name="TOTAL2815"/>
    <tableColumn id="2829" name="TOTAL2816"/>
    <tableColumn id="2830" name="TOTAL2817"/>
    <tableColumn id="2831" name="TOTAL2818"/>
    <tableColumn id="2832" name="TOTAL2819"/>
    <tableColumn id="2833" name="TOTAL2820"/>
    <tableColumn id="2834" name="TOTAL2821"/>
    <tableColumn id="2835" name="TOTAL2822"/>
    <tableColumn id="2836" name="TOTAL2823"/>
    <tableColumn id="2837" name="TOTAL2824"/>
    <tableColumn id="2838" name="TOTAL2825"/>
    <tableColumn id="2839" name="TOTAL2826"/>
    <tableColumn id="2840" name="TOTAL2827"/>
    <tableColumn id="2841" name="TOTAL2828"/>
    <tableColumn id="2842" name="TOTAL2829"/>
    <tableColumn id="2843" name="TOTAL2830"/>
    <tableColumn id="2844" name="TOTAL2831"/>
    <tableColumn id="2845" name="TOTAL2832"/>
    <tableColumn id="2846" name="TOTAL2833"/>
    <tableColumn id="2847" name="TOTAL2834"/>
    <tableColumn id="2848" name="TOTAL2835"/>
    <tableColumn id="2849" name="TOTAL2836"/>
    <tableColumn id="2850" name="TOTAL2837"/>
    <tableColumn id="2851" name="TOTAL2838"/>
    <tableColumn id="2852" name="TOTAL2839"/>
    <tableColumn id="2853" name="TOTAL2840"/>
    <tableColumn id="2854" name="TOTAL2841"/>
    <tableColumn id="2855" name="TOTAL2842"/>
    <tableColumn id="2856" name="TOTAL2843"/>
    <tableColumn id="2857" name="TOTAL2844"/>
    <tableColumn id="2858" name="TOTAL2845"/>
    <tableColumn id="2859" name="TOTAL2846"/>
    <tableColumn id="2860" name="TOTAL2847"/>
    <tableColumn id="2861" name="TOTAL2848"/>
    <tableColumn id="2862" name="TOTAL2849"/>
    <tableColumn id="2863" name="TOTAL2850"/>
    <tableColumn id="2864" name="TOTAL2851"/>
    <tableColumn id="2865" name="TOTAL2852"/>
    <tableColumn id="2866" name="TOTAL2853"/>
    <tableColumn id="2867" name="TOTAL2854"/>
    <tableColumn id="2868" name="TOTAL2855"/>
    <tableColumn id="2869" name="TOTAL2856"/>
    <tableColumn id="2870" name="TOTAL2857"/>
    <tableColumn id="2871" name="TOTAL2858"/>
    <tableColumn id="2872" name="TOTAL2859"/>
    <tableColumn id="2873" name="TOTAL2860"/>
    <tableColumn id="2874" name="TOTAL2861"/>
    <tableColumn id="2875" name="TOTAL2862"/>
    <tableColumn id="2876" name="TOTAL2863"/>
    <tableColumn id="2877" name="TOTAL2864"/>
    <tableColumn id="2878" name="TOTAL2865"/>
    <tableColumn id="2879" name="TOTAL2866"/>
    <tableColumn id="2880" name="TOTAL2867"/>
    <tableColumn id="2881" name="TOTAL2868"/>
    <tableColumn id="2882" name="TOTAL2869"/>
    <tableColumn id="2883" name="TOTAL2870"/>
    <tableColumn id="2884" name="TOTAL2871"/>
    <tableColumn id="2885" name="TOTAL2872"/>
    <tableColumn id="2886" name="TOTAL2873"/>
    <tableColumn id="2887" name="TOTAL2874"/>
    <tableColumn id="2888" name="TOTAL2875"/>
    <tableColumn id="2889" name="TOTAL2876"/>
    <tableColumn id="2890" name="TOTAL2877"/>
    <tableColumn id="2891" name="TOTAL2878"/>
    <tableColumn id="2892" name="TOTAL2879"/>
    <tableColumn id="2893" name="TOTAL2880"/>
    <tableColumn id="2894" name="TOTAL2881"/>
    <tableColumn id="2895" name="TOTAL2882"/>
    <tableColumn id="2896" name="TOTAL2883"/>
    <tableColumn id="2897" name="TOTAL2884"/>
    <tableColumn id="2898" name="TOTAL2885"/>
    <tableColumn id="2899" name="TOTAL2886"/>
    <tableColumn id="2900" name="TOTAL2887"/>
    <tableColumn id="2901" name="TOTAL2888"/>
    <tableColumn id="2902" name="TOTAL2889"/>
    <tableColumn id="2903" name="TOTAL2890"/>
    <tableColumn id="2904" name="TOTAL2891"/>
    <tableColumn id="2905" name="TOTAL2892"/>
    <tableColumn id="2906" name="TOTAL2893"/>
    <tableColumn id="2907" name="TOTAL2894"/>
    <tableColumn id="2908" name="TOTAL2895"/>
    <tableColumn id="2909" name="TOTAL2896"/>
    <tableColumn id="2910" name="TOTAL2897"/>
    <tableColumn id="2911" name="TOTAL2898"/>
    <tableColumn id="2912" name="TOTAL2899"/>
    <tableColumn id="2913" name="TOTAL2900"/>
    <tableColumn id="2914" name="TOTAL2901"/>
    <tableColumn id="2915" name="TOTAL2902"/>
    <tableColumn id="2916" name="TOTAL2903"/>
    <tableColumn id="2917" name="TOTAL2904"/>
    <tableColumn id="2918" name="TOTAL2905"/>
    <tableColumn id="2919" name="TOTAL2906"/>
    <tableColumn id="2920" name="TOTAL2907"/>
    <tableColumn id="2921" name="TOTAL2908"/>
    <tableColumn id="2922" name="TOTAL2909"/>
    <tableColumn id="2923" name="TOTAL2910"/>
    <tableColumn id="2924" name="TOTAL2911"/>
    <tableColumn id="2925" name="TOTAL2912"/>
    <tableColumn id="2926" name="TOTAL2913"/>
    <tableColumn id="2927" name="TOTAL2914"/>
    <tableColumn id="2928" name="TOTAL2915"/>
    <tableColumn id="2929" name="TOTAL2916"/>
    <tableColumn id="2930" name="TOTAL2917"/>
    <tableColumn id="2931" name="TOTAL2918"/>
    <tableColumn id="2932" name="TOTAL2919"/>
    <tableColumn id="2933" name="TOTAL2920"/>
    <tableColumn id="2934" name="TOTAL2921"/>
    <tableColumn id="2935" name="TOTAL2922"/>
    <tableColumn id="2936" name="TOTAL2923"/>
    <tableColumn id="2937" name="TOTAL2924"/>
    <tableColumn id="2938" name="TOTAL2925"/>
    <tableColumn id="2939" name="TOTAL2926"/>
    <tableColumn id="2940" name="TOTAL2927"/>
    <tableColumn id="2941" name="TOTAL2928"/>
    <tableColumn id="2942" name="TOTAL2929"/>
    <tableColumn id="2943" name="TOTAL2930"/>
    <tableColumn id="2944" name="TOTAL2931"/>
    <tableColumn id="2945" name="TOTAL2932"/>
    <tableColumn id="2946" name="TOTAL2933"/>
    <tableColumn id="2947" name="TOTAL2934"/>
    <tableColumn id="2948" name="TOTAL2935"/>
    <tableColumn id="2949" name="TOTAL2936"/>
    <tableColumn id="2950" name="TOTAL2937"/>
    <tableColumn id="2951" name="TOTAL2938"/>
    <tableColumn id="2952" name="TOTAL2939"/>
    <tableColumn id="2953" name="TOTAL2940"/>
    <tableColumn id="2954" name="TOTAL2941"/>
    <tableColumn id="2955" name="TOTAL2942"/>
    <tableColumn id="2956" name="TOTAL2943"/>
    <tableColumn id="2957" name="TOTAL2944"/>
    <tableColumn id="2958" name="TOTAL2945"/>
    <tableColumn id="2959" name="TOTAL2946"/>
    <tableColumn id="2960" name="TOTAL2947"/>
    <tableColumn id="2961" name="TOTAL2948"/>
    <tableColumn id="2962" name="TOTAL2949"/>
    <tableColumn id="2963" name="TOTAL2950"/>
    <tableColumn id="2964" name="TOTAL2951"/>
    <tableColumn id="2965" name="TOTAL2952"/>
    <tableColumn id="2966" name="TOTAL2953"/>
    <tableColumn id="2967" name="TOTAL2954"/>
    <tableColumn id="2968" name="TOTAL2955"/>
    <tableColumn id="2969" name="TOTAL2956"/>
    <tableColumn id="2970" name="TOTAL2957"/>
    <tableColumn id="2971" name="TOTAL2958"/>
    <tableColumn id="2972" name="TOTAL2959"/>
    <tableColumn id="2973" name="TOTAL2960"/>
    <tableColumn id="2974" name="TOTAL2961"/>
    <tableColumn id="2975" name="TOTAL2962"/>
    <tableColumn id="2976" name="TOTAL2963"/>
    <tableColumn id="2977" name="TOTAL2964"/>
    <tableColumn id="2978" name="TOTAL2965"/>
    <tableColumn id="2979" name="TOTAL2966"/>
    <tableColumn id="2980" name="TOTAL2967"/>
    <tableColumn id="2981" name="TOTAL2968"/>
    <tableColumn id="2982" name="TOTAL2969"/>
    <tableColumn id="2983" name="TOTAL2970"/>
    <tableColumn id="2984" name="TOTAL2971"/>
    <tableColumn id="2985" name="TOTAL2972"/>
    <tableColumn id="2986" name="TOTAL2973"/>
    <tableColumn id="2987" name="TOTAL2974"/>
    <tableColumn id="2988" name="TOTAL2975"/>
    <tableColumn id="2989" name="TOTAL2976"/>
    <tableColumn id="2990" name="TOTAL2977"/>
    <tableColumn id="2991" name="TOTAL2978"/>
    <tableColumn id="2992" name="TOTAL2979"/>
    <tableColumn id="2993" name="TOTAL2980"/>
    <tableColumn id="2994" name="TOTAL2981"/>
    <tableColumn id="2995" name="TOTAL2982"/>
    <tableColumn id="2996" name="TOTAL2983"/>
    <tableColumn id="2997" name="TOTAL2984"/>
    <tableColumn id="2998" name="TOTAL2985"/>
    <tableColumn id="2999" name="TOTAL2986"/>
    <tableColumn id="3000" name="TOTAL2987"/>
    <tableColumn id="3001" name="TOTAL2988"/>
    <tableColumn id="3002" name="TOTAL2989"/>
    <tableColumn id="3003" name="TOTAL2990"/>
    <tableColumn id="3004" name="TOTAL2991"/>
    <tableColumn id="3005" name="TOTAL2992"/>
    <tableColumn id="3006" name="TOTAL2993"/>
    <tableColumn id="3007" name="TOTAL2994"/>
    <tableColumn id="3008" name="TOTAL2995"/>
    <tableColumn id="3009" name="TOTAL2996"/>
    <tableColumn id="3010" name="TOTAL2997"/>
    <tableColumn id="3011" name="TOTAL2998"/>
    <tableColumn id="3012" name="TOTAL2999"/>
    <tableColumn id="3013" name="TOTAL3000"/>
    <tableColumn id="3014" name="TOTAL3001"/>
    <tableColumn id="3015" name="TOTAL3002"/>
    <tableColumn id="3016" name="TOTAL3003"/>
    <tableColumn id="3017" name="TOTAL3004"/>
    <tableColumn id="3018" name="TOTAL3005"/>
    <tableColumn id="3019" name="TOTAL3006"/>
    <tableColumn id="3020" name="TOTAL3007"/>
    <tableColumn id="3021" name="TOTAL3008"/>
    <tableColumn id="3022" name="TOTAL3009"/>
    <tableColumn id="3023" name="TOTAL3010"/>
    <tableColumn id="3024" name="TOTAL3011"/>
    <tableColumn id="3025" name="TOTAL3012"/>
    <tableColumn id="3026" name="TOTAL3013"/>
    <tableColumn id="3027" name="TOTAL3014"/>
    <tableColumn id="3028" name="TOTAL3015"/>
    <tableColumn id="3029" name="TOTAL3016"/>
    <tableColumn id="3030" name="TOTAL3017"/>
    <tableColumn id="3031" name="TOTAL3018"/>
    <tableColumn id="3032" name="TOTAL3019"/>
    <tableColumn id="3033" name="TOTAL3020"/>
    <tableColumn id="3034" name="TOTAL3021"/>
    <tableColumn id="3035" name="TOTAL3022"/>
    <tableColumn id="3036" name="TOTAL3023"/>
    <tableColumn id="3037" name="TOTAL3024"/>
    <tableColumn id="3038" name="TOTAL3025"/>
    <tableColumn id="3039" name="TOTAL3026"/>
    <tableColumn id="3040" name="TOTAL3027"/>
    <tableColumn id="3041" name="TOTAL3028"/>
    <tableColumn id="3042" name="TOTAL3029"/>
    <tableColumn id="3043" name="TOTAL3030"/>
    <tableColumn id="3044" name="TOTAL3031"/>
    <tableColumn id="3045" name="TOTAL3032"/>
    <tableColumn id="3046" name="TOTAL3033"/>
    <tableColumn id="3047" name="TOTAL3034"/>
    <tableColumn id="3048" name="TOTAL3035"/>
    <tableColumn id="3049" name="TOTAL3036"/>
    <tableColumn id="3050" name="TOTAL3037"/>
    <tableColumn id="3051" name="TOTAL3038"/>
    <tableColumn id="3052" name="TOTAL3039"/>
    <tableColumn id="3053" name="TOTAL3040"/>
    <tableColumn id="3054" name="TOTAL3041"/>
    <tableColumn id="3055" name="TOTAL3042"/>
    <tableColumn id="3056" name="TOTAL3043"/>
    <tableColumn id="3057" name="TOTAL3044"/>
    <tableColumn id="3058" name="TOTAL3045"/>
    <tableColumn id="3059" name="TOTAL3046"/>
    <tableColumn id="3060" name="TOTAL3047"/>
    <tableColumn id="3061" name="TOTAL3048"/>
    <tableColumn id="3062" name="TOTAL3049"/>
    <tableColumn id="3063" name="TOTAL3050"/>
    <tableColumn id="3064" name="TOTAL3051"/>
    <tableColumn id="3065" name="TOTAL3052"/>
    <tableColumn id="3066" name="TOTAL3053"/>
    <tableColumn id="3067" name="TOTAL3054"/>
    <tableColumn id="3068" name="TOTAL3055"/>
    <tableColumn id="3069" name="TOTAL3056"/>
    <tableColumn id="3070" name="TOTAL3057"/>
    <tableColumn id="3071" name="TOTAL3058"/>
    <tableColumn id="3072" name="TOTAL3059"/>
    <tableColumn id="3073" name="TOTAL3060"/>
    <tableColumn id="3074" name="TOTAL3061"/>
    <tableColumn id="3075" name="TOTAL3062"/>
    <tableColumn id="3076" name="TOTAL3063"/>
    <tableColumn id="3077" name="TOTAL3064"/>
    <tableColumn id="3078" name="TOTAL3065"/>
    <tableColumn id="3079" name="TOTAL3066"/>
    <tableColumn id="3080" name="TOTAL3067"/>
    <tableColumn id="3081" name="TOTAL3068"/>
    <tableColumn id="3082" name="TOTAL3069"/>
    <tableColumn id="3083" name="TOTAL3070"/>
    <tableColumn id="3084" name="TOTAL3071"/>
    <tableColumn id="3085" name="TOTAL3072"/>
    <tableColumn id="3086" name="TOTAL3073"/>
    <tableColumn id="3087" name="TOTAL3074"/>
    <tableColumn id="3088" name="TOTAL3075"/>
    <tableColumn id="3089" name="TOTAL3076"/>
    <tableColumn id="3090" name="TOTAL3077"/>
    <tableColumn id="3091" name="TOTAL3078"/>
    <tableColumn id="3092" name="TOTAL3079"/>
    <tableColumn id="3093" name="TOTAL3080"/>
    <tableColumn id="3094" name="TOTAL3081"/>
    <tableColumn id="3095" name="TOTAL3082"/>
    <tableColumn id="3096" name="TOTAL3083"/>
    <tableColumn id="3097" name="TOTAL3084"/>
    <tableColumn id="3098" name="TOTAL3085"/>
    <tableColumn id="3099" name="TOTAL3086"/>
    <tableColumn id="3100" name="TOTAL3087"/>
    <tableColumn id="3101" name="TOTAL3088"/>
    <tableColumn id="3102" name="TOTAL3089"/>
    <tableColumn id="3103" name="TOTAL3090"/>
    <tableColumn id="3104" name="TOTAL3091"/>
    <tableColumn id="3105" name="TOTAL3092"/>
    <tableColumn id="3106" name="TOTAL3093"/>
    <tableColumn id="3107" name="TOTAL3094"/>
    <tableColumn id="3108" name="TOTAL3095"/>
    <tableColumn id="3109" name="TOTAL3096"/>
    <tableColumn id="3110" name="TOTAL3097"/>
    <tableColumn id="3111" name="TOTAL3098"/>
    <tableColumn id="3112" name="TOTAL3099"/>
    <tableColumn id="3113" name="TOTAL3100"/>
    <tableColumn id="3114" name="TOTAL3101"/>
    <tableColumn id="3115" name="TOTAL3102"/>
    <tableColumn id="3116" name="TOTAL3103"/>
    <tableColumn id="3117" name="TOTAL3104"/>
    <tableColumn id="3118" name="TOTAL3105"/>
    <tableColumn id="3119" name="TOTAL3106"/>
    <tableColumn id="3120" name="TOTAL3107"/>
    <tableColumn id="3121" name="TOTAL3108"/>
    <tableColumn id="3122" name="TOTAL3109"/>
    <tableColumn id="3123" name="TOTAL3110"/>
    <tableColumn id="3124" name="TOTAL3111"/>
    <tableColumn id="3125" name="TOTAL3112"/>
    <tableColumn id="3126" name="TOTAL3113"/>
    <tableColumn id="3127" name="TOTAL3114"/>
    <tableColumn id="3128" name="TOTAL3115"/>
    <tableColumn id="3129" name="TOTAL3116"/>
    <tableColumn id="3130" name="TOTAL3117"/>
    <tableColumn id="3131" name="TOTAL3118"/>
    <tableColumn id="3132" name="TOTAL3119"/>
    <tableColumn id="3133" name="TOTAL3120"/>
    <tableColumn id="3134" name="TOTAL3121"/>
    <tableColumn id="3135" name="TOTAL3122"/>
    <tableColumn id="3136" name="TOTAL3123"/>
    <tableColumn id="3137" name="TOTAL3124"/>
    <tableColumn id="3138" name="TOTAL3125"/>
    <tableColumn id="3139" name="TOTAL3126"/>
    <tableColumn id="3140" name="TOTAL3127"/>
    <tableColumn id="3141" name="TOTAL3128"/>
    <tableColumn id="3142" name="TOTAL3129"/>
    <tableColumn id="3143" name="TOTAL3130"/>
    <tableColumn id="3144" name="TOTAL3131"/>
    <tableColumn id="3145" name="TOTAL3132"/>
    <tableColumn id="3146" name="TOTAL3133"/>
    <tableColumn id="3147" name="TOTAL3134"/>
    <tableColumn id="3148" name="TOTAL3135"/>
    <tableColumn id="3149" name="TOTAL3136"/>
    <tableColumn id="3150" name="TOTAL3137"/>
    <tableColumn id="3151" name="TOTAL3138"/>
    <tableColumn id="3152" name="TOTAL3139"/>
    <tableColumn id="3153" name="TOTAL3140"/>
    <tableColumn id="3154" name="TOTAL3141"/>
    <tableColumn id="3155" name="TOTAL3142"/>
    <tableColumn id="3156" name="TOTAL3143"/>
    <tableColumn id="3157" name="TOTAL3144"/>
    <tableColumn id="3158" name="TOTAL3145"/>
    <tableColumn id="3159" name="TOTAL3146"/>
    <tableColumn id="3160" name="TOTAL3147"/>
    <tableColumn id="3161" name="TOTAL3148"/>
    <tableColumn id="3162" name="TOTAL3149"/>
    <tableColumn id="3163" name="TOTAL3150"/>
    <tableColumn id="3164" name="TOTAL3151"/>
    <tableColumn id="3165" name="TOTAL3152"/>
    <tableColumn id="3166" name="TOTAL3153"/>
    <tableColumn id="3167" name="TOTAL3154"/>
    <tableColumn id="3168" name="TOTAL3155"/>
    <tableColumn id="3169" name="TOTAL3156"/>
    <tableColumn id="3170" name="TOTAL3157"/>
    <tableColumn id="3171" name="TOTAL3158"/>
    <tableColumn id="3172" name="TOTAL3159"/>
    <tableColumn id="3173" name="TOTAL3160"/>
    <tableColumn id="3174" name="TOTAL3161"/>
    <tableColumn id="3175" name="TOTAL3162"/>
    <tableColumn id="3176" name="TOTAL3163"/>
    <tableColumn id="3177" name="TOTAL3164"/>
    <tableColumn id="3178" name="TOTAL3165"/>
    <tableColumn id="3179" name="TOTAL3166"/>
    <tableColumn id="3180" name="TOTAL3167"/>
    <tableColumn id="3181" name="TOTAL3168"/>
    <tableColumn id="3182" name="TOTAL3169"/>
    <tableColumn id="3183" name="TOTAL3170"/>
    <tableColumn id="3184" name="TOTAL3171"/>
    <tableColumn id="3185" name="TOTAL3172"/>
    <tableColumn id="3186" name="TOTAL3173"/>
    <tableColumn id="3187" name="TOTAL3174"/>
    <tableColumn id="3188" name="TOTAL3175"/>
    <tableColumn id="3189" name="TOTAL3176"/>
    <tableColumn id="3190" name="TOTAL3177"/>
    <tableColumn id="3191" name="TOTAL3178"/>
    <tableColumn id="3192" name="TOTAL3179"/>
    <tableColumn id="3193" name="TOTAL3180"/>
    <tableColumn id="3194" name="TOTAL3181"/>
    <tableColumn id="3195" name="TOTAL3182"/>
    <tableColumn id="3196" name="TOTAL3183"/>
    <tableColumn id="3197" name="TOTAL3184"/>
    <tableColumn id="3198" name="TOTAL3185"/>
    <tableColumn id="3199" name="TOTAL3186"/>
    <tableColumn id="3200" name="TOTAL3187"/>
    <tableColumn id="3201" name="TOTAL3188"/>
    <tableColumn id="3202" name="TOTAL3189"/>
    <tableColumn id="3203" name="TOTAL3190"/>
    <tableColumn id="3204" name="TOTAL3191"/>
    <tableColumn id="3205" name="TOTAL3192"/>
    <tableColumn id="3206" name="TOTAL3193"/>
    <tableColumn id="3207" name="TOTAL3194"/>
    <tableColumn id="3208" name="TOTAL3195"/>
    <tableColumn id="3209" name="TOTAL3196"/>
    <tableColumn id="3210" name="TOTAL3197"/>
    <tableColumn id="3211" name="TOTAL3198"/>
    <tableColumn id="3212" name="TOTAL3199"/>
    <tableColumn id="3213" name="TOTAL3200"/>
    <tableColumn id="3214" name="TOTAL3201"/>
    <tableColumn id="3215" name="TOTAL3202"/>
    <tableColumn id="3216" name="TOTAL3203"/>
    <tableColumn id="3217" name="TOTAL3204"/>
    <tableColumn id="3218" name="TOTAL3205"/>
    <tableColumn id="3219" name="TOTAL3206"/>
    <tableColumn id="3220" name="TOTAL3207"/>
    <tableColumn id="3221" name="TOTAL3208"/>
    <tableColumn id="3222" name="TOTAL3209"/>
    <tableColumn id="3223" name="TOTAL3210"/>
    <tableColumn id="3224" name="TOTAL3211"/>
    <tableColumn id="3225" name="TOTAL3212"/>
    <tableColumn id="3226" name="TOTAL3213"/>
    <tableColumn id="3227" name="TOTAL3214"/>
    <tableColumn id="3228" name="TOTAL3215"/>
    <tableColumn id="3229" name="TOTAL3216"/>
    <tableColumn id="3230" name="TOTAL3217"/>
    <tableColumn id="3231" name="TOTAL3218"/>
    <tableColumn id="3232" name="TOTAL3219"/>
    <tableColumn id="3233" name="TOTAL3220"/>
    <tableColumn id="3234" name="TOTAL3221"/>
    <tableColumn id="3235" name="TOTAL3222"/>
    <tableColumn id="3236" name="TOTAL3223"/>
    <tableColumn id="3237" name="TOTAL3224"/>
    <tableColumn id="3238" name="TOTAL3225"/>
    <tableColumn id="3239" name="TOTAL3226"/>
    <tableColumn id="3240" name="TOTAL3227"/>
    <tableColumn id="3241" name="TOTAL3228"/>
    <tableColumn id="3242" name="TOTAL3229"/>
    <tableColumn id="3243" name="TOTAL3230"/>
    <tableColumn id="3244" name="TOTAL3231"/>
    <tableColumn id="3245" name="TOTAL3232"/>
    <tableColumn id="3246" name="TOTAL3233"/>
    <tableColumn id="3247" name="TOTAL3234"/>
    <tableColumn id="3248" name="TOTAL3235"/>
    <tableColumn id="3249" name="TOTAL3236"/>
    <tableColumn id="3250" name="TOTAL3237"/>
    <tableColumn id="3251" name="TOTAL3238"/>
    <tableColumn id="3252" name="TOTAL3239"/>
    <tableColumn id="3253" name="TOTAL3240"/>
    <tableColumn id="3254" name="TOTAL3241"/>
    <tableColumn id="3255" name="TOTAL3242"/>
    <tableColumn id="3256" name="TOTAL3243"/>
    <tableColumn id="3257" name="TOTAL3244"/>
    <tableColumn id="3258" name="TOTAL3245"/>
    <tableColumn id="3259" name="TOTAL3246"/>
    <tableColumn id="3260" name="TOTAL3247"/>
    <tableColumn id="3261" name="TOTAL3248"/>
    <tableColumn id="3262" name="TOTAL3249"/>
    <tableColumn id="3263" name="TOTAL3250"/>
    <tableColumn id="3264" name="TOTAL3251"/>
    <tableColumn id="3265" name="TOTAL3252"/>
    <tableColumn id="3266" name="TOTAL3253"/>
    <tableColumn id="3267" name="TOTAL3254"/>
    <tableColumn id="3268" name="TOTAL3255"/>
    <tableColumn id="3269" name="TOTAL3256"/>
    <tableColumn id="3270" name="TOTAL3257"/>
    <tableColumn id="3271" name="TOTAL3258"/>
    <tableColumn id="3272" name="TOTAL3259"/>
    <tableColumn id="3273" name="TOTAL3260"/>
    <tableColumn id="3274" name="TOTAL3261"/>
    <tableColumn id="3275" name="TOTAL3262"/>
    <tableColumn id="3276" name="TOTAL3263"/>
    <tableColumn id="3277" name="TOTAL3264"/>
    <tableColumn id="3278" name="TOTAL3265"/>
    <tableColumn id="3279" name="TOTAL3266"/>
    <tableColumn id="3280" name="TOTAL3267"/>
    <tableColumn id="3281" name="TOTAL3268"/>
    <tableColumn id="3282" name="TOTAL3269"/>
    <tableColumn id="3283" name="TOTAL3270"/>
    <tableColumn id="3284" name="TOTAL3271"/>
    <tableColumn id="3285" name="TOTAL3272"/>
    <tableColumn id="3286" name="TOTAL3273"/>
    <tableColumn id="3287" name="TOTAL3274"/>
    <tableColumn id="3288" name="TOTAL3275"/>
    <tableColumn id="3289" name="TOTAL3276"/>
    <tableColumn id="3290" name="TOTAL3277"/>
    <tableColumn id="3291" name="TOTAL3278"/>
    <tableColumn id="3292" name="TOTAL3279"/>
    <tableColumn id="3293" name="TOTAL3280"/>
    <tableColumn id="3294" name="TOTAL3281"/>
    <tableColumn id="3295" name="TOTAL3282"/>
    <tableColumn id="3296" name="TOTAL3283"/>
    <tableColumn id="3297" name="TOTAL3284"/>
    <tableColumn id="3298" name="TOTAL3285"/>
    <tableColumn id="3299" name="TOTAL3286"/>
    <tableColumn id="3300" name="TOTAL3287"/>
    <tableColumn id="3301" name="TOTAL3288"/>
    <tableColumn id="3302" name="TOTAL3289"/>
    <tableColumn id="3303" name="TOTAL3290"/>
    <tableColumn id="3304" name="TOTAL3291"/>
    <tableColumn id="3305" name="TOTAL3292"/>
    <tableColumn id="3306" name="TOTAL3293"/>
    <tableColumn id="3307" name="TOTAL3294"/>
    <tableColumn id="3308" name="TOTAL3295"/>
    <tableColumn id="3309" name="TOTAL3296"/>
    <tableColumn id="3310" name="TOTAL3297"/>
    <tableColumn id="3311" name="TOTAL3298"/>
    <tableColumn id="3312" name="TOTAL3299"/>
    <tableColumn id="3313" name="TOTAL3300"/>
    <tableColumn id="3314" name="TOTAL3301"/>
    <tableColumn id="3315" name="TOTAL3302"/>
    <tableColumn id="3316" name="TOTAL3303"/>
    <tableColumn id="3317" name="TOTAL3304"/>
    <tableColumn id="3318" name="TOTAL3305"/>
    <tableColumn id="3319" name="TOTAL3306"/>
    <tableColumn id="3320" name="TOTAL3307"/>
    <tableColumn id="3321" name="TOTAL3308"/>
    <tableColumn id="3322" name="TOTAL3309"/>
    <tableColumn id="3323" name="TOTAL3310"/>
    <tableColumn id="3324" name="TOTAL3311"/>
    <tableColumn id="3325" name="TOTAL3312"/>
    <tableColumn id="3326" name="TOTAL3313"/>
    <tableColumn id="3327" name="TOTAL3314"/>
    <tableColumn id="3328" name="TOTAL3315"/>
    <tableColumn id="3329" name="TOTAL3316"/>
    <tableColumn id="3330" name="TOTAL3317"/>
    <tableColumn id="3331" name="TOTAL3318"/>
    <tableColumn id="3332" name="TOTAL3319"/>
    <tableColumn id="3333" name="TOTAL3320"/>
    <tableColumn id="3334" name="TOTAL3321"/>
    <tableColumn id="3335" name="TOTAL3322"/>
    <tableColumn id="3336" name="TOTAL3323"/>
    <tableColumn id="3337" name="TOTAL3324"/>
    <tableColumn id="3338" name="TOTAL3325"/>
    <tableColumn id="3339" name="TOTAL3326"/>
    <tableColumn id="3340" name="TOTAL3327"/>
    <tableColumn id="3341" name="TOTAL3328"/>
    <tableColumn id="3342" name="TOTAL3329"/>
    <tableColumn id="3343" name="TOTAL3330"/>
    <tableColumn id="3344" name="TOTAL3331"/>
    <tableColumn id="3345" name="TOTAL3332"/>
    <tableColumn id="3346" name="TOTAL3333"/>
    <tableColumn id="3347" name="TOTAL3334"/>
    <tableColumn id="3348" name="TOTAL3335"/>
    <tableColumn id="3349" name="TOTAL3336"/>
    <tableColumn id="3350" name="TOTAL3337"/>
    <tableColumn id="3351" name="TOTAL3338"/>
    <tableColumn id="3352" name="TOTAL3339"/>
    <tableColumn id="3353" name="TOTAL3340"/>
    <tableColumn id="3354" name="TOTAL3341"/>
    <tableColumn id="3355" name="TOTAL3342"/>
    <tableColumn id="3356" name="TOTAL3343"/>
    <tableColumn id="3357" name="TOTAL3344"/>
    <tableColumn id="3358" name="TOTAL3345"/>
    <tableColumn id="3359" name="TOTAL3346"/>
    <tableColumn id="3360" name="TOTAL3347"/>
    <tableColumn id="3361" name="TOTAL3348"/>
    <tableColumn id="3362" name="TOTAL3349"/>
    <tableColumn id="3363" name="TOTAL3350"/>
    <tableColumn id="3364" name="TOTAL3351"/>
    <tableColumn id="3365" name="TOTAL3352"/>
    <tableColumn id="3366" name="TOTAL3353"/>
    <tableColumn id="3367" name="TOTAL3354"/>
    <tableColumn id="3368" name="TOTAL3355"/>
    <tableColumn id="3369" name="TOTAL3356"/>
    <tableColumn id="3370" name="TOTAL3357"/>
    <tableColumn id="3371" name="TOTAL3358"/>
    <tableColumn id="3372" name="TOTAL3359"/>
    <tableColumn id="3373" name="TOTAL3360"/>
    <tableColumn id="3374" name="TOTAL3361"/>
    <tableColumn id="3375" name="TOTAL3362"/>
    <tableColumn id="3376" name="TOTAL3363"/>
    <tableColumn id="3377" name="TOTAL3364"/>
    <tableColumn id="3378" name="TOTAL3365"/>
    <tableColumn id="3379" name="TOTAL3366"/>
    <tableColumn id="3380" name="TOTAL3367"/>
    <tableColumn id="3381" name="TOTAL3368"/>
    <tableColumn id="3382" name="TOTAL3369"/>
    <tableColumn id="3383" name="TOTAL3370"/>
    <tableColumn id="3384" name="TOTAL3371"/>
    <tableColumn id="3385" name="TOTAL3372"/>
    <tableColumn id="3386" name="TOTAL3373"/>
    <tableColumn id="3387" name="TOTAL3374"/>
    <tableColumn id="3388" name="TOTAL3375"/>
    <tableColumn id="3389" name="TOTAL3376"/>
    <tableColumn id="3390" name="TOTAL3377"/>
    <tableColumn id="3391" name="TOTAL3378"/>
    <tableColumn id="3392" name="TOTAL3379"/>
    <tableColumn id="3393" name="TOTAL3380"/>
    <tableColumn id="3394" name="TOTAL3381"/>
    <tableColumn id="3395" name="TOTAL3382"/>
    <tableColumn id="3396" name="TOTAL3383"/>
    <tableColumn id="3397" name="TOTAL3384"/>
    <tableColumn id="3398" name="TOTAL3385"/>
    <tableColumn id="3399" name="TOTAL3386"/>
    <tableColumn id="3400" name="TOTAL3387"/>
    <tableColumn id="3401" name="TOTAL3388"/>
    <tableColumn id="3402" name="TOTAL3389"/>
    <tableColumn id="3403" name="TOTAL3390"/>
    <tableColumn id="3404" name="TOTAL3391"/>
    <tableColumn id="3405" name="TOTAL3392"/>
    <tableColumn id="3406" name="TOTAL3393"/>
    <tableColumn id="3407" name="TOTAL3394"/>
    <tableColumn id="3408" name="TOTAL3395"/>
    <tableColumn id="3409" name="TOTAL3396"/>
    <tableColumn id="3410" name="TOTAL3397"/>
    <tableColumn id="3411" name="TOTAL3398"/>
    <tableColumn id="3412" name="TOTAL3399"/>
    <tableColumn id="3413" name="TOTAL3400"/>
    <tableColumn id="3414" name="TOTAL3401"/>
    <tableColumn id="3415" name="TOTAL3402"/>
    <tableColumn id="3416" name="TOTAL3403"/>
    <tableColumn id="3417" name="TOTAL3404"/>
    <tableColumn id="3418" name="TOTAL3405"/>
    <tableColumn id="3419" name="TOTAL3406"/>
    <tableColumn id="3420" name="TOTAL3407"/>
    <tableColumn id="3421" name="TOTAL3408"/>
    <tableColumn id="3422" name="TOTAL3409"/>
    <tableColumn id="3423" name="TOTAL3410"/>
    <tableColumn id="3424" name="TOTAL3411"/>
    <tableColumn id="3425" name="TOTAL3412"/>
    <tableColumn id="3426" name="TOTAL3413"/>
    <tableColumn id="3427" name="TOTAL3414"/>
    <tableColumn id="3428" name="TOTAL3415"/>
    <tableColumn id="3429" name="TOTAL3416"/>
    <tableColumn id="3430" name="TOTAL3417"/>
    <tableColumn id="3431" name="TOTAL3418"/>
    <tableColumn id="3432" name="TOTAL3419"/>
    <tableColumn id="3433" name="TOTAL3420"/>
    <tableColumn id="3434" name="TOTAL3421"/>
    <tableColumn id="3435" name="TOTAL3422"/>
    <tableColumn id="3436" name="TOTAL3423"/>
    <tableColumn id="3437" name="TOTAL3424"/>
    <tableColumn id="3438" name="TOTAL3425"/>
    <tableColumn id="3439" name="TOTAL3426"/>
    <tableColumn id="3440" name="TOTAL3427"/>
    <tableColumn id="3441" name="TOTAL3428"/>
    <tableColumn id="3442" name="TOTAL3429"/>
    <tableColumn id="3443" name="TOTAL3430"/>
    <tableColumn id="3444" name="TOTAL3431"/>
    <tableColumn id="3445" name="TOTAL3432"/>
    <tableColumn id="3446" name="TOTAL3433"/>
    <tableColumn id="3447" name="TOTAL3434"/>
    <tableColumn id="3448" name="TOTAL3435"/>
    <tableColumn id="3449" name="TOTAL3436"/>
    <tableColumn id="3450" name="TOTAL3437"/>
    <tableColumn id="3451" name="TOTAL3438"/>
    <tableColumn id="3452" name="TOTAL3439"/>
    <tableColumn id="3453" name="TOTAL3440"/>
    <tableColumn id="3454" name="TOTAL3441"/>
    <tableColumn id="3455" name="TOTAL3442"/>
    <tableColumn id="3456" name="TOTAL3443"/>
    <tableColumn id="3457" name="TOTAL3444"/>
    <tableColumn id="3458" name="TOTAL3445"/>
    <tableColumn id="3459" name="TOTAL3446"/>
    <tableColumn id="3460" name="TOTAL3447"/>
    <tableColumn id="3461" name="TOTAL3448"/>
    <tableColumn id="3462" name="TOTAL3449"/>
    <tableColumn id="3463" name="TOTAL3450"/>
    <tableColumn id="3464" name="TOTAL3451"/>
    <tableColumn id="3465" name="TOTAL3452"/>
    <tableColumn id="3466" name="TOTAL3453"/>
    <tableColumn id="3467" name="TOTAL3454"/>
    <tableColumn id="3468" name="TOTAL3455"/>
    <tableColumn id="3469" name="TOTAL3456"/>
    <tableColumn id="3470" name="TOTAL3457"/>
    <tableColumn id="3471" name="TOTAL3458"/>
    <tableColumn id="3472" name="TOTAL3459"/>
    <tableColumn id="3473" name="TOTAL3460"/>
    <tableColumn id="3474" name="TOTAL3461"/>
    <tableColumn id="3475" name="TOTAL3462"/>
    <tableColumn id="3476" name="TOTAL3463"/>
    <tableColumn id="3477" name="TOTAL3464"/>
    <tableColumn id="3478" name="TOTAL3465"/>
    <tableColumn id="3479" name="TOTAL3466"/>
    <tableColumn id="3480" name="TOTAL3467"/>
    <tableColumn id="3481" name="TOTAL3468"/>
    <tableColumn id="3482" name="TOTAL3469"/>
    <tableColumn id="3483" name="TOTAL3470"/>
    <tableColumn id="3484" name="TOTAL3471"/>
    <tableColumn id="3485" name="TOTAL3472"/>
    <tableColumn id="3486" name="TOTAL3473"/>
    <tableColumn id="3487" name="TOTAL3474"/>
    <tableColumn id="3488" name="TOTAL3475"/>
    <tableColumn id="3489" name="TOTAL3476"/>
    <tableColumn id="3490" name="TOTAL3477"/>
    <tableColumn id="3491" name="TOTAL3478"/>
    <tableColumn id="3492" name="TOTAL3479"/>
    <tableColumn id="3493" name="TOTAL3480"/>
    <tableColumn id="3494" name="TOTAL3481"/>
    <tableColumn id="3495" name="TOTAL3482"/>
    <tableColumn id="3496" name="TOTAL3483"/>
    <tableColumn id="3497" name="TOTAL3484"/>
    <tableColumn id="3498" name="TOTAL3485"/>
    <tableColumn id="3499" name="TOTAL3486"/>
    <tableColumn id="3500" name="TOTAL3487"/>
    <tableColumn id="3501" name="TOTAL3488"/>
    <tableColumn id="3502" name="TOTAL3489"/>
    <tableColumn id="3503" name="TOTAL3490"/>
    <tableColumn id="3504" name="TOTAL3491"/>
    <tableColumn id="3505" name="TOTAL3492"/>
    <tableColumn id="3506" name="TOTAL3493"/>
    <tableColumn id="3507" name="TOTAL3494"/>
    <tableColumn id="3508" name="TOTAL3495"/>
    <tableColumn id="3509" name="TOTAL3496"/>
    <tableColumn id="3510" name="TOTAL3497"/>
    <tableColumn id="3511" name="TOTAL3498"/>
    <tableColumn id="3512" name="TOTAL3499"/>
    <tableColumn id="3513" name="TOTAL3500"/>
    <tableColumn id="3514" name="TOTAL3501"/>
    <tableColumn id="3515" name="TOTAL3502"/>
    <tableColumn id="3516" name="TOTAL3503"/>
    <tableColumn id="3517" name="TOTAL3504"/>
    <tableColumn id="3518" name="TOTAL3505"/>
    <tableColumn id="3519" name="TOTAL3506"/>
    <tableColumn id="3520" name="TOTAL3507"/>
    <tableColumn id="3521" name="TOTAL3508"/>
    <tableColumn id="3522" name="TOTAL3509"/>
    <tableColumn id="3523" name="TOTAL3510"/>
    <tableColumn id="3524" name="TOTAL3511"/>
    <tableColumn id="3525" name="TOTAL3512"/>
    <tableColumn id="3526" name="TOTAL3513"/>
    <tableColumn id="3527" name="TOTAL3514"/>
    <tableColumn id="3528" name="TOTAL3515"/>
    <tableColumn id="3529" name="TOTAL3516"/>
    <tableColumn id="3530" name="TOTAL3517"/>
    <tableColumn id="3531" name="TOTAL3518"/>
    <tableColumn id="3532" name="TOTAL3519"/>
    <tableColumn id="3533" name="TOTAL3520"/>
    <tableColumn id="3534" name="TOTAL3521"/>
    <tableColumn id="3535" name="TOTAL3522"/>
    <tableColumn id="3536" name="TOTAL3523"/>
    <tableColumn id="3537" name="TOTAL3524"/>
    <tableColumn id="3538" name="TOTAL3525"/>
    <tableColumn id="3539" name="TOTAL3526"/>
    <tableColumn id="3540" name="TOTAL3527"/>
    <tableColumn id="3541" name="TOTAL3528"/>
    <tableColumn id="3542" name="TOTAL3529"/>
    <tableColumn id="3543" name="TOTAL3530"/>
    <tableColumn id="3544" name="TOTAL3531"/>
    <tableColumn id="3545" name="TOTAL3532"/>
    <tableColumn id="3546" name="TOTAL3533"/>
    <tableColumn id="3547" name="TOTAL3534"/>
    <tableColumn id="3548" name="TOTAL3535"/>
    <tableColumn id="3549" name="TOTAL3536"/>
    <tableColumn id="3550" name="TOTAL3537"/>
    <tableColumn id="3551" name="TOTAL3538"/>
    <tableColumn id="3552" name="TOTAL3539"/>
    <tableColumn id="3553" name="TOTAL3540"/>
    <tableColumn id="3554" name="TOTAL3541"/>
    <tableColumn id="3555" name="TOTAL3542"/>
    <tableColumn id="3556" name="TOTAL3543"/>
    <tableColumn id="3557" name="TOTAL3544"/>
    <tableColumn id="3558" name="TOTAL3545"/>
    <tableColumn id="3559" name="TOTAL3546"/>
    <tableColumn id="3560" name="TOTAL3547"/>
    <tableColumn id="3561" name="TOTAL3548"/>
    <tableColumn id="3562" name="TOTAL3549"/>
    <tableColumn id="3563" name="TOTAL3550"/>
    <tableColumn id="3564" name="TOTAL3551"/>
    <tableColumn id="3565" name="TOTAL3552"/>
    <tableColumn id="3566" name="TOTAL3553"/>
    <tableColumn id="3567" name="TOTAL3554"/>
    <tableColumn id="3568" name="TOTAL3555"/>
    <tableColumn id="3569" name="TOTAL3556"/>
    <tableColumn id="3570" name="TOTAL3557"/>
    <tableColumn id="3571" name="TOTAL3558"/>
    <tableColumn id="3572" name="TOTAL3559"/>
    <tableColumn id="3573" name="TOTAL3560"/>
    <tableColumn id="3574" name="TOTAL3561"/>
    <tableColumn id="3575" name="TOTAL3562"/>
    <tableColumn id="3576" name="TOTAL3563"/>
    <tableColumn id="3577" name="TOTAL3564"/>
    <tableColumn id="3578" name="TOTAL3565"/>
    <tableColumn id="3579" name="TOTAL3566"/>
    <tableColumn id="3580" name="TOTAL3567"/>
    <tableColumn id="3581" name="TOTAL3568"/>
    <tableColumn id="3582" name="TOTAL3569"/>
    <tableColumn id="3583" name="TOTAL3570"/>
    <tableColumn id="3584" name="TOTAL3571"/>
    <tableColumn id="3585" name="TOTAL3572"/>
    <tableColumn id="3586" name="TOTAL3573"/>
    <tableColumn id="3587" name="TOTAL3574"/>
    <tableColumn id="3588" name="TOTAL3575"/>
    <tableColumn id="3589" name="TOTAL3576"/>
    <tableColumn id="3590" name="TOTAL3577"/>
    <tableColumn id="3591" name="TOTAL3578"/>
    <tableColumn id="3592" name="TOTAL3579"/>
    <tableColumn id="3593" name="TOTAL3580"/>
    <tableColumn id="3594" name="TOTAL3581"/>
    <tableColumn id="3595" name="TOTAL3582"/>
    <tableColumn id="3596" name="TOTAL3583"/>
    <tableColumn id="3597" name="TOTAL3584"/>
    <tableColumn id="3598" name="TOTAL3585"/>
    <tableColumn id="3599" name="TOTAL3586"/>
    <tableColumn id="3600" name="TOTAL3587"/>
    <tableColumn id="3601" name="TOTAL3588"/>
    <tableColumn id="3602" name="TOTAL3589"/>
    <tableColumn id="3603" name="TOTAL3590"/>
    <tableColumn id="3604" name="TOTAL3591"/>
    <tableColumn id="3605" name="TOTAL3592"/>
    <tableColumn id="3606" name="TOTAL3593"/>
    <tableColumn id="3607" name="TOTAL3594"/>
    <tableColumn id="3608" name="TOTAL3595"/>
    <tableColumn id="3609" name="TOTAL3596"/>
    <tableColumn id="3610" name="TOTAL3597"/>
    <tableColumn id="3611" name="TOTAL3598"/>
    <tableColumn id="3612" name="TOTAL3599"/>
    <tableColumn id="3613" name="TOTAL3600"/>
    <tableColumn id="3614" name="TOTAL3601"/>
    <tableColumn id="3615" name="TOTAL3602"/>
    <tableColumn id="3616" name="TOTAL3603"/>
    <tableColumn id="3617" name="TOTAL3604"/>
    <tableColumn id="3618" name="TOTAL3605"/>
    <tableColumn id="3619" name="TOTAL3606"/>
    <tableColumn id="3620" name="TOTAL3607"/>
    <tableColumn id="3621" name="TOTAL3608"/>
    <tableColumn id="3622" name="TOTAL3609"/>
    <tableColumn id="3623" name="TOTAL3610"/>
    <tableColumn id="3624" name="TOTAL3611"/>
    <tableColumn id="3625" name="TOTAL3612"/>
    <tableColumn id="3626" name="TOTAL3613"/>
    <tableColumn id="3627" name="TOTAL3614"/>
    <tableColumn id="3628" name="TOTAL3615"/>
    <tableColumn id="3629" name="TOTAL3616"/>
    <tableColumn id="3630" name="TOTAL3617"/>
    <tableColumn id="3631" name="TOTAL3618"/>
    <tableColumn id="3632" name="TOTAL3619"/>
    <tableColumn id="3633" name="TOTAL3620"/>
    <tableColumn id="3634" name="TOTAL3621"/>
    <tableColumn id="3635" name="TOTAL3622"/>
    <tableColumn id="3636" name="TOTAL3623"/>
    <tableColumn id="3637" name="TOTAL3624"/>
    <tableColumn id="3638" name="TOTAL3625"/>
    <tableColumn id="3639" name="TOTAL3626"/>
    <tableColumn id="3640" name="TOTAL3627"/>
    <tableColumn id="3641" name="TOTAL3628"/>
    <tableColumn id="3642" name="TOTAL3629"/>
    <tableColumn id="3643" name="TOTAL3630"/>
    <tableColumn id="3644" name="TOTAL3631"/>
    <tableColumn id="3645" name="TOTAL3632"/>
    <tableColumn id="3646" name="TOTAL3633"/>
    <tableColumn id="3647" name="TOTAL3634"/>
    <tableColumn id="3648" name="TOTAL3635"/>
    <tableColumn id="3649" name="TOTAL3636"/>
    <tableColumn id="3650" name="TOTAL3637"/>
    <tableColumn id="3651" name="TOTAL3638"/>
    <tableColumn id="3652" name="TOTAL3639"/>
    <tableColumn id="3653" name="TOTAL3640"/>
    <tableColumn id="3654" name="TOTAL3641"/>
    <tableColumn id="3655" name="TOTAL3642"/>
    <tableColumn id="3656" name="TOTAL3643"/>
    <tableColumn id="3657" name="TOTAL3644"/>
    <tableColumn id="3658" name="TOTAL3645"/>
    <tableColumn id="3659" name="TOTAL3646"/>
    <tableColumn id="3660" name="TOTAL3647"/>
    <tableColumn id="3661" name="TOTAL3648"/>
    <tableColumn id="3662" name="TOTAL3649"/>
    <tableColumn id="3663" name="TOTAL3650"/>
    <tableColumn id="3664" name="TOTAL3651"/>
    <tableColumn id="3665" name="TOTAL3652"/>
    <tableColumn id="3666" name="TOTAL3653"/>
    <tableColumn id="3667" name="TOTAL3654"/>
    <tableColumn id="3668" name="TOTAL3655"/>
    <tableColumn id="3669" name="TOTAL3656"/>
    <tableColumn id="3670" name="TOTAL3657"/>
    <tableColumn id="3671" name="TOTAL3658"/>
    <tableColumn id="3672" name="TOTAL3659"/>
    <tableColumn id="3673" name="TOTAL3660"/>
    <tableColumn id="3674" name="TOTAL3661"/>
    <tableColumn id="3675" name="TOTAL3662"/>
    <tableColumn id="3676" name="TOTAL3663"/>
    <tableColumn id="3677" name="TOTAL3664"/>
    <tableColumn id="3678" name="TOTAL3665"/>
    <tableColumn id="3679" name="TOTAL3666"/>
    <tableColumn id="3680" name="TOTAL3667"/>
    <tableColumn id="3681" name="TOTAL3668"/>
    <tableColumn id="3682" name="TOTAL3669"/>
    <tableColumn id="3683" name="TOTAL3670"/>
    <tableColumn id="3684" name="TOTAL3671"/>
    <tableColumn id="3685" name="TOTAL3672"/>
    <tableColumn id="3686" name="TOTAL3673"/>
    <tableColumn id="3687" name="TOTAL3674"/>
    <tableColumn id="3688" name="TOTAL3675"/>
    <tableColumn id="3689" name="TOTAL3676"/>
    <tableColumn id="3690" name="TOTAL3677"/>
    <tableColumn id="3691" name="TOTAL3678"/>
    <tableColumn id="3692" name="TOTAL3679"/>
    <tableColumn id="3693" name="TOTAL3680"/>
    <tableColumn id="3694" name="TOTAL3681"/>
    <tableColumn id="3695" name="TOTAL3682"/>
    <tableColumn id="3696" name="TOTAL3683"/>
    <tableColumn id="3697" name="TOTAL3684"/>
    <tableColumn id="3698" name="TOTAL3685"/>
    <tableColumn id="3699" name="TOTAL3686"/>
    <tableColumn id="3700" name="TOTAL3687"/>
    <tableColumn id="3701" name="TOTAL3688"/>
    <tableColumn id="3702" name="TOTAL3689"/>
    <tableColumn id="3703" name="TOTAL3690"/>
    <tableColumn id="3704" name="TOTAL3691"/>
    <tableColumn id="3705" name="TOTAL3692"/>
    <tableColumn id="3706" name="TOTAL3693"/>
    <tableColumn id="3707" name="TOTAL3694"/>
    <tableColumn id="3708" name="TOTAL3695"/>
    <tableColumn id="3709" name="TOTAL3696"/>
    <tableColumn id="3710" name="TOTAL3697"/>
    <tableColumn id="3711" name="TOTAL3698"/>
    <tableColumn id="3712" name="TOTAL3699"/>
    <tableColumn id="3713" name="TOTAL3700"/>
    <tableColumn id="3714" name="TOTAL3701"/>
    <tableColumn id="3715" name="TOTAL3702"/>
    <tableColumn id="3716" name="TOTAL3703"/>
    <tableColumn id="3717" name="TOTAL3704"/>
    <tableColumn id="3718" name="TOTAL3705"/>
    <tableColumn id="3719" name="TOTAL3706"/>
    <tableColumn id="3720" name="TOTAL3707"/>
    <tableColumn id="3721" name="TOTAL3708"/>
    <tableColumn id="3722" name="TOTAL3709"/>
    <tableColumn id="3723" name="TOTAL3710"/>
    <tableColumn id="3724" name="TOTAL3711"/>
    <tableColumn id="3725" name="TOTAL3712"/>
    <tableColumn id="3726" name="TOTAL3713"/>
    <tableColumn id="3727" name="TOTAL3714"/>
    <tableColumn id="3728" name="TOTAL3715"/>
    <tableColumn id="3729" name="TOTAL3716"/>
    <tableColumn id="3730" name="TOTAL3717"/>
    <tableColumn id="3731" name="TOTAL3718"/>
    <tableColumn id="3732" name="TOTAL3719"/>
    <tableColumn id="3733" name="TOTAL3720"/>
    <tableColumn id="3734" name="TOTAL3721"/>
    <tableColumn id="3735" name="TOTAL3722"/>
    <tableColumn id="3736" name="TOTAL3723"/>
    <tableColumn id="3737" name="TOTAL3724"/>
    <tableColumn id="3738" name="TOTAL3725"/>
    <tableColumn id="3739" name="TOTAL3726"/>
    <tableColumn id="3740" name="TOTAL3727"/>
    <tableColumn id="3741" name="TOTAL3728"/>
    <tableColumn id="3742" name="TOTAL3729"/>
    <tableColumn id="3743" name="TOTAL3730"/>
    <tableColumn id="3744" name="TOTAL3731"/>
    <tableColumn id="3745" name="TOTAL3732"/>
    <tableColumn id="3746" name="TOTAL3733"/>
    <tableColumn id="3747" name="TOTAL3734"/>
    <tableColumn id="3748" name="TOTAL3735"/>
    <tableColumn id="3749" name="TOTAL3736"/>
    <tableColumn id="3750" name="TOTAL3737"/>
    <tableColumn id="3751" name="TOTAL3738"/>
    <tableColumn id="3752" name="TOTAL3739"/>
    <tableColumn id="3753" name="TOTAL3740"/>
    <tableColumn id="3754" name="TOTAL3741"/>
    <tableColumn id="3755" name="TOTAL3742"/>
    <tableColumn id="3756" name="TOTAL3743"/>
    <tableColumn id="3757" name="TOTAL3744"/>
    <tableColumn id="3758" name="TOTAL3745"/>
    <tableColumn id="3759" name="TOTAL3746"/>
    <tableColumn id="3760" name="TOTAL3747"/>
    <tableColumn id="3761" name="TOTAL3748"/>
    <tableColumn id="3762" name="TOTAL3749"/>
    <tableColumn id="3763" name="TOTAL3750"/>
    <tableColumn id="3764" name="TOTAL3751"/>
    <tableColumn id="3765" name="TOTAL3752"/>
    <tableColumn id="3766" name="TOTAL3753"/>
    <tableColumn id="3767" name="TOTAL3754"/>
    <tableColumn id="3768" name="TOTAL3755"/>
    <tableColumn id="3769" name="TOTAL3756"/>
    <tableColumn id="3770" name="TOTAL3757"/>
    <tableColumn id="3771" name="TOTAL3758"/>
    <tableColumn id="3772" name="TOTAL3759"/>
    <tableColumn id="3773" name="TOTAL3760"/>
    <tableColumn id="3774" name="TOTAL3761"/>
    <tableColumn id="3775" name="TOTAL3762"/>
    <tableColumn id="3776" name="TOTAL3763"/>
    <tableColumn id="3777" name="TOTAL3764"/>
    <tableColumn id="3778" name="TOTAL3765"/>
    <tableColumn id="3779" name="TOTAL3766"/>
    <tableColumn id="3780" name="TOTAL3767"/>
    <tableColumn id="3781" name="TOTAL3768"/>
    <tableColumn id="3782" name="TOTAL3769"/>
    <tableColumn id="3783" name="TOTAL3770"/>
    <tableColumn id="3784" name="TOTAL3771"/>
    <tableColumn id="3785" name="TOTAL3772"/>
    <tableColumn id="3786" name="TOTAL3773"/>
    <tableColumn id="3787" name="TOTAL3774"/>
    <tableColumn id="3788" name="TOTAL3775"/>
    <tableColumn id="3789" name="TOTAL3776"/>
    <tableColumn id="3790" name="TOTAL3777"/>
    <tableColumn id="3791" name="TOTAL3778"/>
    <tableColumn id="3792" name="TOTAL3779"/>
    <tableColumn id="3793" name="TOTAL3780"/>
    <tableColumn id="3794" name="TOTAL3781"/>
    <tableColumn id="3795" name="TOTAL3782"/>
    <tableColumn id="3796" name="TOTAL3783"/>
    <tableColumn id="3797" name="TOTAL3784"/>
    <tableColumn id="3798" name="TOTAL3785"/>
    <tableColumn id="3799" name="TOTAL3786"/>
    <tableColumn id="3800" name="TOTAL3787"/>
    <tableColumn id="3801" name="TOTAL3788"/>
    <tableColumn id="3802" name="TOTAL3789"/>
    <tableColumn id="3803" name="TOTAL3790"/>
    <tableColumn id="3804" name="TOTAL3791"/>
    <tableColumn id="3805" name="TOTAL3792"/>
    <tableColumn id="3806" name="TOTAL3793"/>
    <tableColumn id="3807" name="TOTAL3794"/>
    <tableColumn id="3808" name="TOTAL3795"/>
    <tableColumn id="3809" name="TOTAL3796"/>
    <tableColumn id="3810" name="TOTAL3797"/>
    <tableColumn id="3811" name="TOTAL3798"/>
    <tableColumn id="3812" name="TOTAL3799"/>
    <tableColumn id="3813" name="TOTAL3800"/>
    <tableColumn id="3814" name="TOTAL3801"/>
    <tableColumn id="3815" name="TOTAL3802"/>
    <tableColumn id="3816" name="TOTAL3803"/>
    <tableColumn id="3817" name="TOTAL3804"/>
    <tableColumn id="3818" name="TOTAL3805"/>
    <tableColumn id="3819" name="TOTAL3806"/>
    <tableColumn id="3820" name="TOTAL3807"/>
    <tableColumn id="3821" name="TOTAL3808"/>
    <tableColumn id="3822" name="TOTAL3809"/>
    <tableColumn id="3823" name="TOTAL3810"/>
    <tableColumn id="3824" name="TOTAL3811"/>
    <tableColumn id="3825" name="TOTAL3812"/>
    <tableColumn id="3826" name="TOTAL3813"/>
    <tableColumn id="3827" name="TOTAL3814"/>
    <tableColumn id="3828" name="TOTAL3815"/>
    <tableColumn id="3829" name="TOTAL3816"/>
    <tableColumn id="3830" name="TOTAL3817"/>
    <tableColumn id="3831" name="TOTAL3818"/>
    <tableColumn id="3832" name="TOTAL3819"/>
    <tableColumn id="3833" name="TOTAL3820"/>
    <tableColumn id="3834" name="TOTAL3821"/>
    <tableColumn id="3835" name="TOTAL3822"/>
    <tableColumn id="3836" name="TOTAL3823"/>
    <tableColumn id="3837" name="TOTAL3824"/>
    <tableColumn id="3838" name="TOTAL3825"/>
    <tableColumn id="3839" name="TOTAL3826"/>
    <tableColumn id="3840" name="TOTAL3827"/>
    <tableColumn id="3841" name="TOTAL3828"/>
    <tableColumn id="3842" name="TOTAL3829"/>
    <tableColumn id="3843" name="TOTAL3830"/>
    <tableColumn id="3844" name="TOTAL3831"/>
    <tableColumn id="3845" name="TOTAL3832"/>
    <tableColumn id="3846" name="TOTAL3833"/>
    <tableColumn id="3847" name="TOTAL3834"/>
    <tableColumn id="3848" name="TOTAL3835"/>
    <tableColumn id="3849" name="TOTAL3836"/>
    <tableColumn id="3850" name="TOTAL3837"/>
    <tableColumn id="3851" name="TOTAL3838"/>
    <tableColumn id="3852" name="TOTAL3839"/>
    <tableColumn id="3853" name="TOTAL3840"/>
    <tableColumn id="3854" name="TOTAL3841"/>
    <tableColumn id="3855" name="TOTAL3842"/>
    <tableColumn id="3856" name="TOTAL3843"/>
    <tableColumn id="3857" name="TOTAL3844"/>
    <tableColumn id="3858" name="TOTAL3845"/>
    <tableColumn id="3859" name="TOTAL3846"/>
    <tableColumn id="3860" name="TOTAL3847"/>
    <tableColumn id="3861" name="TOTAL3848"/>
    <tableColumn id="3862" name="TOTAL3849"/>
    <tableColumn id="3863" name="TOTAL3850"/>
    <tableColumn id="3864" name="TOTAL3851"/>
    <tableColumn id="3865" name="TOTAL3852"/>
    <tableColumn id="3866" name="TOTAL3853"/>
    <tableColumn id="3867" name="TOTAL3854"/>
    <tableColumn id="3868" name="TOTAL3855"/>
    <tableColumn id="3869" name="TOTAL3856"/>
    <tableColumn id="3870" name="TOTAL3857"/>
    <tableColumn id="3871" name="TOTAL3858"/>
    <tableColumn id="3872" name="TOTAL3859"/>
    <tableColumn id="3873" name="TOTAL3860"/>
    <tableColumn id="3874" name="TOTAL3861"/>
    <tableColumn id="3875" name="TOTAL3862"/>
    <tableColumn id="3876" name="TOTAL3863"/>
    <tableColumn id="3877" name="TOTAL3864"/>
    <tableColumn id="3878" name="TOTAL3865"/>
    <tableColumn id="3879" name="TOTAL3866"/>
    <tableColumn id="3880" name="TOTAL3867"/>
    <tableColumn id="3881" name="TOTAL3868"/>
    <tableColumn id="3882" name="TOTAL3869"/>
    <tableColumn id="3883" name="TOTAL3870"/>
    <tableColumn id="3884" name="TOTAL3871"/>
    <tableColumn id="3885" name="TOTAL3872"/>
    <tableColumn id="3886" name="TOTAL3873"/>
    <tableColumn id="3887" name="TOTAL3874"/>
    <tableColumn id="3888" name="TOTAL3875"/>
    <tableColumn id="3889" name="TOTAL3876"/>
    <tableColumn id="3890" name="TOTAL3877"/>
    <tableColumn id="3891" name="TOTAL3878"/>
    <tableColumn id="3892" name="TOTAL3879"/>
    <tableColumn id="3893" name="TOTAL3880"/>
    <tableColumn id="3894" name="TOTAL3881"/>
    <tableColumn id="3895" name="TOTAL3882"/>
    <tableColumn id="3896" name="TOTAL3883"/>
    <tableColumn id="3897" name="TOTAL3884"/>
    <tableColumn id="3898" name="TOTAL3885"/>
    <tableColumn id="3899" name="TOTAL3886"/>
    <tableColumn id="3900" name="TOTAL3887"/>
    <tableColumn id="3901" name="TOTAL3888"/>
    <tableColumn id="3902" name="TOTAL3889"/>
    <tableColumn id="3903" name="TOTAL3890"/>
    <tableColumn id="3904" name="TOTAL3891"/>
    <tableColumn id="3905" name="TOTAL3892"/>
    <tableColumn id="3906" name="TOTAL3893"/>
    <tableColumn id="3907" name="TOTAL3894"/>
    <tableColumn id="3908" name="TOTAL3895"/>
    <tableColumn id="3909" name="TOTAL3896"/>
    <tableColumn id="3910" name="TOTAL3897"/>
    <tableColumn id="3911" name="TOTAL3898"/>
    <tableColumn id="3912" name="TOTAL3899"/>
    <tableColumn id="3913" name="TOTAL3900"/>
    <tableColumn id="3914" name="TOTAL3901"/>
    <tableColumn id="3915" name="TOTAL3902"/>
    <tableColumn id="3916" name="TOTAL3903"/>
    <tableColumn id="3917" name="TOTAL3904"/>
    <tableColumn id="3918" name="TOTAL3905"/>
    <tableColumn id="3919" name="TOTAL3906"/>
    <tableColumn id="3920" name="TOTAL3907"/>
    <tableColumn id="3921" name="TOTAL3908"/>
    <tableColumn id="3922" name="TOTAL3909"/>
    <tableColumn id="3923" name="TOTAL3910"/>
    <tableColumn id="3924" name="TOTAL3911"/>
    <tableColumn id="3925" name="TOTAL3912"/>
    <tableColumn id="3926" name="TOTAL3913"/>
    <tableColumn id="3927" name="TOTAL3914"/>
    <tableColumn id="3928" name="TOTAL3915"/>
    <tableColumn id="3929" name="TOTAL3916"/>
    <tableColumn id="3930" name="TOTAL3917"/>
    <tableColumn id="3931" name="TOTAL3918"/>
    <tableColumn id="3932" name="TOTAL3919"/>
    <tableColumn id="3933" name="TOTAL3920"/>
    <tableColumn id="3934" name="TOTAL3921"/>
    <tableColumn id="3935" name="TOTAL3922"/>
    <tableColumn id="3936" name="TOTAL3923"/>
    <tableColumn id="3937" name="TOTAL3924"/>
    <tableColumn id="3938" name="TOTAL3925"/>
    <tableColumn id="3939" name="TOTAL3926"/>
    <tableColumn id="3940" name="TOTAL3927"/>
    <tableColumn id="3941" name="TOTAL3928"/>
    <tableColumn id="3942" name="TOTAL3929"/>
    <tableColumn id="3943" name="TOTAL3930"/>
    <tableColumn id="3944" name="TOTAL3931"/>
    <tableColumn id="3945" name="TOTAL3932"/>
    <tableColumn id="3946" name="TOTAL3933"/>
    <tableColumn id="3947" name="TOTAL3934"/>
    <tableColumn id="3948" name="TOTAL3935"/>
    <tableColumn id="3949" name="TOTAL3936"/>
    <tableColumn id="3950" name="TOTAL3937"/>
    <tableColumn id="3951" name="TOTAL3938"/>
    <tableColumn id="3952" name="TOTAL3939"/>
    <tableColumn id="3953" name="TOTAL3940"/>
    <tableColumn id="3954" name="TOTAL3941"/>
    <tableColumn id="3955" name="TOTAL3942"/>
    <tableColumn id="3956" name="TOTAL3943"/>
    <tableColumn id="3957" name="TOTAL3944"/>
    <tableColumn id="3958" name="TOTAL3945"/>
    <tableColumn id="3959" name="TOTAL3946"/>
    <tableColumn id="3960" name="TOTAL3947"/>
    <tableColumn id="3961" name="TOTAL3948"/>
    <tableColumn id="3962" name="TOTAL3949"/>
    <tableColumn id="3963" name="TOTAL3950"/>
    <tableColumn id="3964" name="TOTAL3951"/>
    <tableColumn id="3965" name="TOTAL3952"/>
    <tableColumn id="3966" name="TOTAL3953"/>
    <tableColumn id="3967" name="TOTAL3954"/>
    <tableColumn id="3968" name="TOTAL3955"/>
    <tableColumn id="3969" name="TOTAL3956"/>
    <tableColumn id="3970" name="TOTAL3957"/>
    <tableColumn id="3971" name="TOTAL3958"/>
    <tableColumn id="3972" name="TOTAL3959"/>
    <tableColumn id="3973" name="TOTAL3960"/>
    <tableColumn id="3974" name="TOTAL3961"/>
    <tableColumn id="3975" name="TOTAL3962"/>
    <tableColumn id="3976" name="TOTAL3963"/>
    <tableColumn id="3977" name="TOTAL3964"/>
    <tableColumn id="3978" name="TOTAL3965"/>
    <tableColumn id="3979" name="TOTAL3966"/>
    <tableColumn id="3980" name="TOTAL3967"/>
    <tableColumn id="3981" name="TOTAL3968"/>
    <tableColumn id="3982" name="TOTAL3969"/>
    <tableColumn id="3983" name="TOTAL3970"/>
    <tableColumn id="3984" name="TOTAL3971"/>
    <tableColumn id="3985" name="TOTAL3972"/>
    <tableColumn id="3986" name="TOTAL3973"/>
    <tableColumn id="3987" name="TOTAL3974"/>
    <tableColumn id="3988" name="TOTAL3975"/>
    <tableColumn id="3989" name="TOTAL3976"/>
    <tableColumn id="3990" name="TOTAL3977"/>
    <tableColumn id="3991" name="TOTAL3978"/>
    <tableColumn id="3992" name="TOTAL3979"/>
    <tableColumn id="3993" name="TOTAL3980"/>
    <tableColumn id="3994" name="TOTAL3981"/>
    <tableColumn id="3995" name="TOTAL3982"/>
    <tableColumn id="3996" name="TOTAL3983"/>
    <tableColumn id="3997" name="TOTAL3984"/>
    <tableColumn id="3998" name="TOTAL3985"/>
    <tableColumn id="3999" name="TOTAL3986"/>
    <tableColumn id="4000" name="TOTAL3987"/>
    <tableColumn id="4001" name="TOTAL3988"/>
    <tableColumn id="4002" name="TOTAL3989"/>
    <tableColumn id="4003" name="TOTAL3990"/>
    <tableColumn id="4004" name="TOTAL3991"/>
    <tableColumn id="4005" name="TOTAL3992"/>
    <tableColumn id="4006" name="TOTAL3993"/>
    <tableColumn id="4007" name="TOTAL3994"/>
    <tableColumn id="4008" name="TOTAL3995"/>
    <tableColumn id="4009" name="TOTAL3996"/>
    <tableColumn id="4010" name="TOTAL3997"/>
    <tableColumn id="4011" name="TOTAL3998"/>
    <tableColumn id="4012" name="TOTAL3999"/>
    <tableColumn id="4013" name="TOTAL4000"/>
    <tableColumn id="4014" name="TOTAL4001"/>
    <tableColumn id="4015" name="TOTAL4002"/>
    <tableColumn id="4016" name="TOTAL4003"/>
    <tableColumn id="4017" name="TOTAL4004"/>
    <tableColumn id="4018" name="TOTAL4005"/>
    <tableColumn id="4019" name="TOTAL4006"/>
    <tableColumn id="4020" name="TOTAL4007"/>
    <tableColumn id="4021" name="TOTAL4008"/>
    <tableColumn id="4022" name="TOTAL4009"/>
    <tableColumn id="4023" name="TOTAL4010"/>
    <tableColumn id="4024" name="TOTAL4011"/>
    <tableColumn id="4025" name="TOTAL4012"/>
    <tableColumn id="4026" name="TOTAL4013"/>
    <tableColumn id="4027" name="TOTAL4014"/>
    <tableColumn id="4028" name="TOTAL4015"/>
    <tableColumn id="4029" name="TOTAL4016"/>
    <tableColumn id="4030" name="TOTAL4017"/>
    <tableColumn id="4031" name="TOTAL4018"/>
    <tableColumn id="4032" name="TOTAL4019"/>
    <tableColumn id="4033" name="TOTAL4020"/>
    <tableColumn id="4034" name="TOTAL4021"/>
    <tableColumn id="4035" name="TOTAL4022"/>
    <tableColumn id="4036" name="TOTAL4023"/>
    <tableColumn id="4037" name="TOTAL4024"/>
    <tableColumn id="4038" name="TOTAL4025"/>
    <tableColumn id="4039" name="TOTAL4026"/>
    <tableColumn id="4040" name="TOTAL4027"/>
    <tableColumn id="4041" name="TOTAL4028"/>
    <tableColumn id="4042" name="TOTAL4029"/>
    <tableColumn id="4043" name="TOTAL4030"/>
    <tableColumn id="4044" name="TOTAL4031"/>
    <tableColumn id="4045" name="TOTAL4032"/>
    <tableColumn id="4046" name="TOTAL4033"/>
    <tableColumn id="4047" name="TOTAL4034"/>
    <tableColumn id="4048" name="TOTAL4035"/>
    <tableColumn id="4049" name="TOTAL4036"/>
    <tableColumn id="4050" name="TOTAL4037"/>
    <tableColumn id="4051" name="TOTAL4038"/>
    <tableColumn id="4052" name="TOTAL4039"/>
    <tableColumn id="4053" name="TOTAL4040"/>
    <tableColumn id="4054" name="TOTAL4041"/>
    <tableColumn id="4055" name="TOTAL4042"/>
    <tableColumn id="4056" name="TOTAL4043"/>
    <tableColumn id="4057" name="TOTAL4044"/>
    <tableColumn id="4058" name="TOTAL4045"/>
    <tableColumn id="4059" name="TOTAL4046"/>
    <tableColumn id="4060" name="TOTAL4047"/>
    <tableColumn id="4061" name="TOTAL4048"/>
    <tableColumn id="4062" name="TOTAL4049"/>
    <tableColumn id="4063" name="TOTAL4050"/>
    <tableColumn id="4064" name="TOTAL4051"/>
    <tableColumn id="4065" name="TOTAL4052"/>
    <tableColumn id="4066" name="TOTAL4053"/>
    <tableColumn id="4067" name="TOTAL4054"/>
    <tableColumn id="4068" name="TOTAL4055"/>
    <tableColumn id="4069" name="TOTAL4056"/>
    <tableColumn id="4070" name="TOTAL4057"/>
    <tableColumn id="4071" name="TOTAL4058"/>
    <tableColumn id="4072" name="TOTAL4059"/>
    <tableColumn id="4073" name="TOTAL4060"/>
    <tableColumn id="4074" name="TOTAL4061"/>
    <tableColumn id="4075" name="TOTAL4062"/>
    <tableColumn id="4076" name="TOTAL4063"/>
    <tableColumn id="4077" name="TOTAL4064"/>
    <tableColumn id="4078" name="TOTAL4065"/>
    <tableColumn id="4079" name="TOTAL4066"/>
    <tableColumn id="4080" name="TOTAL4067"/>
    <tableColumn id="4081" name="TOTAL4068"/>
    <tableColumn id="4082" name="TOTAL4069"/>
    <tableColumn id="4083" name="TOTAL4070"/>
    <tableColumn id="4084" name="TOTAL4071"/>
    <tableColumn id="4085" name="TOTAL4072"/>
    <tableColumn id="4086" name="TOTAL4073"/>
    <tableColumn id="4087" name="TOTAL4074"/>
    <tableColumn id="4088" name="TOTAL4075"/>
    <tableColumn id="4089" name="TOTAL4076"/>
    <tableColumn id="4090" name="TOTAL4077"/>
    <tableColumn id="4091" name="TOTAL4078"/>
    <tableColumn id="4092" name="TOTAL4079"/>
    <tableColumn id="4093" name="TOTAL4080"/>
    <tableColumn id="4094" name="TOTAL4081"/>
    <tableColumn id="4095" name="TOTAL4082"/>
    <tableColumn id="4096" name="TOTAL4083"/>
    <tableColumn id="4097" name="TOTAL4084"/>
    <tableColumn id="4098" name="TOTAL4085"/>
    <tableColumn id="4099" name="TOTAL4086"/>
    <tableColumn id="4100" name="TOTAL4087"/>
    <tableColumn id="4101" name="TOTAL4088"/>
    <tableColumn id="4102" name="TOTAL4089"/>
    <tableColumn id="4103" name="TOTAL4090"/>
    <tableColumn id="4104" name="TOTAL4091"/>
    <tableColumn id="4105" name="TOTAL4092"/>
    <tableColumn id="4106" name="TOTAL4093"/>
    <tableColumn id="4107" name="TOTAL4094"/>
    <tableColumn id="4108" name="TOTAL4095"/>
    <tableColumn id="4109" name="TOTAL4096"/>
    <tableColumn id="4110" name="TOTAL4097"/>
    <tableColumn id="4111" name="TOTAL4098"/>
    <tableColumn id="4112" name="TOTAL4099"/>
    <tableColumn id="4113" name="TOTAL4100"/>
    <tableColumn id="4114" name="TOTAL4101"/>
    <tableColumn id="4115" name="TOTAL4102"/>
    <tableColumn id="4116" name="TOTAL4103"/>
    <tableColumn id="4117" name="TOTAL4104"/>
    <tableColumn id="4118" name="TOTAL4105"/>
    <tableColumn id="4119" name="TOTAL4106"/>
    <tableColumn id="4120" name="TOTAL4107"/>
    <tableColumn id="4121" name="TOTAL4108"/>
    <tableColumn id="4122" name="TOTAL4109"/>
    <tableColumn id="4123" name="TOTAL4110"/>
    <tableColumn id="4124" name="TOTAL4111"/>
    <tableColumn id="4125" name="TOTAL4112"/>
    <tableColumn id="4126" name="TOTAL4113"/>
    <tableColumn id="4127" name="TOTAL4114"/>
    <tableColumn id="4128" name="TOTAL4115"/>
    <tableColumn id="4129" name="TOTAL4116"/>
    <tableColumn id="4130" name="TOTAL4117"/>
    <tableColumn id="4131" name="TOTAL4118"/>
    <tableColumn id="4132" name="TOTAL4119"/>
    <tableColumn id="4133" name="TOTAL4120"/>
    <tableColumn id="4134" name="TOTAL4121"/>
    <tableColumn id="4135" name="TOTAL4122"/>
    <tableColumn id="4136" name="TOTAL4123"/>
    <tableColumn id="4137" name="TOTAL4124"/>
    <tableColumn id="4138" name="TOTAL4125"/>
    <tableColumn id="4139" name="TOTAL4126"/>
    <tableColumn id="4140" name="TOTAL4127"/>
    <tableColumn id="4141" name="TOTAL4128"/>
    <tableColumn id="4142" name="TOTAL4129"/>
    <tableColumn id="4143" name="TOTAL4130"/>
    <tableColumn id="4144" name="TOTAL4131"/>
    <tableColumn id="4145" name="TOTAL4132"/>
    <tableColumn id="4146" name="TOTAL4133"/>
    <tableColumn id="4147" name="TOTAL4134"/>
    <tableColumn id="4148" name="TOTAL4135"/>
    <tableColumn id="4149" name="TOTAL4136"/>
    <tableColumn id="4150" name="TOTAL4137"/>
    <tableColumn id="4151" name="TOTAL4138"/>
    <tableColumn id="4152" name="TOTAL4139"/>
    <tableColumn id="4153" name="TOTAL4140"/>
    <tableColumn id="4154" name="TOTAL4141"/>
    <tableColumn id="4155" name="TOTAL4142"/>
    <tableColumn id="4156" name="TOTAL4143"/>
    <tableColumn id="4157" name="TOTAL4144"/>
    <tableColumn id="4158" name="TOTAL4145"/>
    <tableColumn id="4159" name="TOTAL4146"/>
    <tableColumn id="4160" name="TOTAL4147"/>
    <tableColumn id="4161" name="TOTAL4148"/>
    <tableColumn id="4162" name="TOTAL4149"/>
    <tableColumn id="4163" name="TOTAL4150"/>
    <tableColumn id="4164" name="TOTAL4151"/>
    <tableColumn id="4165" name="TOTAL4152"/>
    <tableColumn id="4166" name="TOTAL4153"/>
    <tableColumn id="4167" name="TOTAL4154"/>
    <tableColumn id="4168" name="TOTAL4155"/>
    <tableColumn id="4169" name="TOTAL4156"/>
    <tableColumn id="4170" name="TOTAL4157"/>
    <tableColumn id="4171" name="TOTAL4158"/>
    <tableColumn id="4172" name="TOTAL4159"/>
    <tableColumn id="4173" name="TOTAL4160"/>
    <tableColumn id="4174" name="TOTAL4161"/>
    <tableColumn id="4175" name="TOTAL4162"/>
    <tableColumn id="4176" name="TOTAL4163"/>
    <tableColumn id="4177" name="TOTAL4164"/>
    <tableColumn id="4178" name="TOTAL4165"/>
    <tableColumn id="4179" name="TOTAL4166"/>
    <tableColumn id="4180" name="TOTAL4167"/>
    <tableColumn id="4181" name="TOTAL4168"/>
    <tableColumn id="4182" name="TOTAL4169"/>
    <tableColumn id="4183" name="TOTAL4170"/>
    <tableColumn id="4184" name="TOTAL4171"/>
    <tableColumn id="4185" name="TOTAL4172"/>
    <tableColumn id="4186" name="TOTAL4173"/>
    <tableColumn id="4187" name="TOTAL4174"/>
    <tableColumn id="4188" name="TOTAL4175"/>
    <tableColumn id="4189" name="TOTAL4176"/>
    <tableColumn id="4190" name="TOTAL4177"/>
    <tableColumn id="4191" name="TOTAL4178"/>
    <tableColumn id="4192" name="TOTAL4179"/>
    <tableColumn id="4193" name="TOTAL4180"/>
    <tableColumn id="4194" name="TOTAL4181"/>
    <tableColumn id="4195" name="TOTAL4182"/>
    <tableColumn id="4196" name="TOTAL4183"/>
    <tableColumn id="4197" name="TOTAL4184"/>
    <tableColumn id="4198" name="TOTAL4185"/>
    <tableColumn id="4199" name="TOTAL4186"/>
    <tableColumn id="4200" name="TOTAL4187"/>
    <tableColumn id="4201" name="TOTAL4188"/>
    <tableColumn id="4202" name="TOTAL4189"/>
    <tableColumn id="4203" name="TOTAL4190"/>
    <tableColumn id="4204" name="TOTAL4191"/>
    <tableColumn id="4205" name="TOTAL4192"/>
    <tableColumn id="4206" name="TOTAL4193"/>
    <tableColumn id="4207" name="TOTAL4194"/>
    <tableColumn id="4208" name="TOTAL4195"/>
    <tableColumn id="4209" name="TOTAL4196"/>
    <tableColumn id="4210" name="TOTAL4197"/>
    <tableColumn id="4211" name="TOTAL4198"/>
    <tableColumn id="4212" name="TOTAL4199"/>
    <tableColumn id="4213" name="TOTAL4200"/>
    <tableColumn id="4214" name="TOTAL4201"/>
    <tableColumn id="4215" name="TOTAL4202"/>
    <tableColumn id="4216" name="TOTAL4203"/>
    <tableColumn id="4217" name="TOTAL4204"/>
    <tableColumn id="4218" name="TOTAL4205"/>
    <tableColumn id="4219" name="TOTAL4206"/>
    <tableColumn id="4220" name="TOTAL4207"/>
    <tableColumn id="4221" name="TOTAL4208"/>
    <tableColumn id="4222" name="TOTAL4209"/>
    <tableColumn id="4223" name="TOTAL4210"/>
    <tableColumn id="4224" name="TOTAL4211"/>
    <tableColumn id="4225" name="TOTAL4212"/>
    <tableColumn id="4226" name="TOTAL4213"/>
    <tableColumn id="4227" name="TOTAL4214"/>
    <tableColumn id="4228" name="TOTAL4215"/>
    <tableColumn id="4229" name="TOTAL4216"/>
    <tableColumn id="4230" name="TOTAL4217"/>
    <tableColumn id="4231" name="TOTAL4218"/>
    <tableColumn id="4232" name="TOTAL4219"/>
    <tableColumn id="4233" name="TOTAL4220"/>
    <tableColumn id="4234" name="TOTAL4221"/>
    <tableColumn id="4235" name="TOTAL4222"/>
    <tableColumn id="4236" name="TOTAL4223"/>
    <tableColumn id="4237" name="TOTAL4224"/>
    <tableColumn id="4238" name="TOTAL4225"/>
    <tableColumn id="4239" name="TOTAL4226"/>
    <tableColumn id="4240" name="TOTAL4227"/>
    <tableColumn id="4241" name="TOTAL4228"/>
    <tableColumn id="4242" name="TOTAL4229"/>
    <tableColumn id="4243" name="TOTAL4230"/>
    <tableColumn id="4244" name="TOTAL4231"/>
    <tableColumn id="4245" name="TOTAL4232"/>
    <tableColumn id="4246" name="TOTAL4233"/>
    <tableColumn id="4247" name="TOTAL4234"/>
    <tableColumn id="4248" name="TOTAL4235"/>
    <tableColumn id="4249" name="TOTAL4236"/>
    <tableColumn id="4250" name="TOTAL4237"/>
    <tableColumn id="4251" name="TOTAL4238"/>
    <tableColumn id="4252" name="TOTAL4239"/>
    <tableColumn id="4253" name="TOTAL4240"/>
    <tableColumn id="4254" name="TOTAL4241"/>
    <tableColumn id="4255" name="TOTAL4242"/>
    <tableColumn id="4256" name="TOTAL4243"/>
    <tableColumn id="4257" name="TOTAL4244"/>
    <tableColumn id="4258" name="TOTAL4245"/>
    <tableColumn id="4259" name="TOTAL4246"/>
    <tableColumn id="4260" name="TOTAL4247"/>
    <tableColumn id="4261" name="TOTAL4248"/>
    <tableColumn id="4262" name="TOTAL4249"/>
    <tableColumn id="4263" name="TOTAL4250"/>
    <tableColumn id="4264" name="TOTAL4251"/>
    <tableColumn id="4265" name="TOTAL4252"/>
    <tableColumn id="4266" name="TOTAL4253"/>
    <tableColumn id="4267" name="TOTAL4254"/>
    <tableColumn id="4268" name="TOTAL4255"/>
    <tableColumn id="4269" name="TOTAL4256"/>
    <tableColumn id="4270" name="TOTAL4257"/>
    <tableColumn id="4271" name="TOTAL4258"/>
    <tableColumn id="4272" name="TOTAL4259"/>
    <tableColumn id="4273" name="TOTAL4260"/>
    <tableColumn id="4274" name="TOTAL4261"/>
    <tableColumn id="4275" name="TOTAL4262"/>
    <tableColumn id="4276" name="TOTAL4263"/>
    <tableColumn id="4277" name="TOTAL4264"/>
    <tableColumn id="4278" name="TOTAL4265"/>
    <tableColumn id="4279" name="TOTAL4266"/>
    <tableColumn id="4280" name="TOTAL4267"/>
    <tableColumn id="4281" name="TOTAL4268"/>
    <tableColumn id="4282" name="TOTAL4269"/>
    <tableColumn id="4283" name="TOTAL4270"/>
    <tableColumn id="4284" name="TOTAL4271"/>
    <tableColumn id="4285" name="TOTAL4272"/>
    <tableColumn id="4286" name="TOTAL4273"/>
    <tableColumn id="4287" name="TOTAL4274"/>
    <tableColumn id="4288" name="TOTAL4275"/>
    <tableColumn id="4289" name="TOTAL4276"/>
    <tableColumn id="4290" name="TOTAL4277"/>
    <tableColumn id="4291" name="TOTAL4278"/>
    <tableColumn id="4292" name="TOTAL4279"/>
    <tableColumn id="4293" name="TOTAL4280"/>
    <tableColumn id="4294" name="TOTAL4281"/>
    <tableColumn id="4295" name="TOTAL4282"/>
    <tableColumn id="4296" name="TOTAL4283"/>
    <tableColumn id="4297" name="TOTAL4284"/>
    <tableColumn id="4298" name="TOTAL4285"/>
    <tableColumn id="4299" name="TOTAL4286"/>
    <tableColumn id="4300" name="TOTAL4287"/>
    <tableColumn id="4301" name="TOTAL4288"/>
    <tableColumn id="4302" name="TOTAL4289"/>
    <tableColumn id="4303" name="TOTAL4290"/>
    <tableColumn id="4304" name="TOTAL4291"/>
    <tableColumn id="4305" name="TOTAL4292"/>
    <tableColumn id="4306" name="TOTAL4293"/>
    <tableColumn id="4307" name="TOTAL4294"/>
    <tableColumn id="4308" name="TOTAL4295"/>
    <tableColumn id="4309" name="TOTAL4296"/>
    <tableColumn id="4310" name="TOTAL4297"/>
    <tableColumn id="4311" name="TOTAL4298"/>
    <tableColumn id="4312" name="TOTAL4299"/>
    <tableColumn id="4313" name="TOTAL4300"/>
    <tableColumn id="4314" name="TOTAL4301"/>
    <tableColumn id="4315" name="TOTAL4302"/>
    <tableColumn id="4316" name="TOTAL4303"/>
    <tableColumn id="4317" name="TOTAL4304"/>
    <tableColumn id="4318" name="TOTAL4305"/>
    <tableColumn id="4319" name="TOTAL4306"/>
    <tableColumn id="4320" name="TOTAL4307"/>
    <tableColumn id="4321" name="TOTAL4308"/>
    <tableColumn id="4322" name="TOTAL4309"/>
    <tableColumn id="4323" name="TOTAL4310"/>
    <tableColumn id="4324" name="TOTAL4311"/>
    <tableColumn id="4325" name="TOTAL4312"/>
    <tableColumn id="4326" name="TOTAL4313"/>
    <tableColumn id="4327" name="TOTAL4314"/>
    <tableColumn id="4328" name="TOTAL4315"/>
    <tableColumn id="4329" name="TOTAL4316"/>
    <tableColumn id="4330" name="TOTAL4317"/>
    <tableColumn id="4331" name="TOTAL4318"/>
    <tableColumn id="4332" name="TOTAL4319"/>
    <tableColumn id="4333" name="TOTAL4320"/>
    <tableColumn id="4334" name="TOTAL4321"/>
    <tableColumn id="4335" name="TOTAL4322"/>
    <tableColumn id="4336" name="TOTAL4323"/>
    <tableColumn id="4337" name="TOTAL4324"/>
    <tableColumn id="4338" name="TOTAL4325"/>
    <tableColumn id="4339" name="TOTAL4326"/>
    <tableColumn id="4340" name="TOTAL4327"/>
    <tableColumn id="4341" name="TOTAL4328"/>
    <tableColumn id="4342" name="TOTAL4329"/>
    <tableColumn id="4343" name="TOTAL4330"/>
    <tableColumn id="4344" name="TOTAL4331"/>
    <tableColumn id="4345" name="TOTAL4332"/>
    <tableColumn id="4346" name="TOTAL4333"/>
    <tableColumn id="4347" name="TOTAL4334"/>
    <tableColumn id="4348" name="TOTAL4335"/>
    <tableColumn id="4349" name="TOTAL4336"/>
    <tableColumn id="4350" name="TOTAL4337"/>
    <tableColumn id="4351" name="TOTAL4338"/>
    <tableColumn id="4352" name="TOTAL4339"/>
    <tableColumn id="4353" name="TOTAL4340"/>
    <tableColumn id="4354" name="TOTAL4341"/>
    <tableColumn id="4355" name="TOTAL4342"/>
    <tableColumn id="4356" name="TOTAL4343"/>
    <tableColumn id="4357" name="TOTAL4344"/>
    <tableColumn id="4358" name="TOTAL4345"/>
    <tableColumn id="4359" name="TOTAL4346"/>
    <tableColumn id="4360" name="TOTAL4347"/>
    <tableColumn id="4361" name="TOTAL4348"/>
    <tableColumn id="4362" name="TOTAL4349"/>
    <tableColumn id="4363" name="TOTAL4350"/>
    <tableColumn id="4364" name="TOTAL4351"/>
    <tableColumn id="4365" name="TOTAL4352"/>
    <tableColumn id="4366" name="TOTAL4353"/>
    <tableColumn id="4367" name="TOTAL4354"/>
    <tableColumn id="4368" name="TOTAL4355"/>
    <tableColumn id="4369" name="TOTAL4356"/>
    <tableColumn id="4370" name="TOTAL4357"/>
    <tableColumn id="4371" name="TOTAL4358"/>
    <tableColumn id="4372" name="TOTAL4359"/>
    <tableColumn id="4373" name="TOTAL4360"/>
    <tableColumn id="4374" name="TOTAL4361"/>
    <tableColumn id="4375" name="TOTAL4362"/>
    <tableColumn id="4376" name="TOTAL4363"/>
    <tableColumn id="4377" name="TOTAL4364"/>
    <tableColumn id="4378" name="TOTAL4365"/>
    <tableColumn id="4379" name="TOTAL4366"/>
    <tableColumn id="4380" name="TOTAL4367"/>
    <tableColumn id="4381" name="TOTAL4368"/>
    <tableColumn id="4382" name="TOTAL4369"/>
    <tableColumn id="4383" name="TOTAL4370"/>
    <tableColumn id="4384" name="TOTAL4371"/>
    <tableColumn id="4385" name="TOTAL4372"/>
    <tableColumn id="4386" name="TOTAL4373"/>
    <tableColumn id="4387" name="TOTAL4374"/>
    <tableColumn id="4388" name="TOTAL4375"/>
    <tableColumn id="4389" name="TOTAL4376"/>
    <tableColumn id="4390" name="TOTAL4377"/>
    <tableColumn id="4391" name="TOTAL4378"/>
    <tableColumn id="4392" name="TOTAL4379"/>
    <tableColumn id="4393" name="TOTAL4380"/>
    <tableColumn id="4394" name="TOTAL4381"/>
    <tableColumn id="4395" name="TOTAL4382"/>
    <tableColumn id="4396" name="TOTAL4383"/>
    <tableColumn id="4397" name="TOTAL4384"/>
    <tableColumn id="4398" name="TOTAL4385"/>
    <tableColumn id="4399" name="TOTAL4386"/>
    <tableColumn id="4400" name="TOTAL4387"/>
    <tableColumn id="4401" name="TOTAL4388"/>
    <tableColumn id="4402" name="TOTAL4389"/>
    <tableColumn id="4403" name="TOTAL4390"/>
    <tableColumn id="4404" name="TOTAL4391"/>
    <tableColumn id="4405" name="TOTAL4392"/>
    <tableColumn id="4406" name="TOTAL4393"/>
    <tableColumn id="4407" name="TOTAL4394"/>
    <tableColumn id="4408" name="TOTAL4395"/>
    <tableColumn id="4409" name="TOTAL4396"/>
    <tableColumn id="4410" name="TOTAL4397"/>
    <tableColumn id="4411" name="TOTAL4398"/>
    <tableColumn id="4412" name="TOTAL4399"/>
    <tableColumn id="4413" name="TOTAL4400"/>
    <tableColumn id="4414" name="TOTAL4401"/>
    <tableColumn id="4415" name="TOTAL4402"/>
    <tableColumn id="4416" name="TOTAL4403"/>
    <tableColumn id="4417" name="TOTAL4404"/>
    <tableColumn id="4418" name="TOTAL4405"/>
    <tableColumn id="4419" name="TOTAL4406"/>
    <tableColumn id="4420" name="TOTAL4407"/>
    <tableColumn id="4421" name="TOTAL4408"/>
    <tableColumn id="4422" name="TOTAL4409"/>
    <tableColumn id="4423" name="TOTAL4410"/>
    <tableColumn id="4424" name="TOTAL4411"/>
    <tableColumn id="4425" name="TOTAL4412"/>
    <tableColumn id="4426" name="TOTAL4413"/>
    <tableColumn id="4427" name="TOTAL4414"/>
    <tableColumn id="4428" name="TOTAL4415"/>
    <tableColumn id="4429" name="TOTAL4416"/>
    <tableColumn id="4430" name="TOTAL4417"/>
    <tableColumn id="4431" name="TOTAL4418"/>
    <tableColumn id="4432" name="TOTAL4419"/>
    <tableColumn id="4433" name="TOTAL4420"/>
    <tableColumn id="4434" name="TOTAL4421"/>
    <tableColumn id="4435" name="TOTAL4422"/>
    <tableColumn id="4436" name="TOTAL4423"/>
    <tableColumn id="4437" name="TOTAL4424"/>
    <tableColumn id="4438" name="TOTAL4425"/>
    <tableColumn id="4439" name="TOTAL4426"/>
    <tableColumn id="4440" name="TOTAL4427"/>
    <tableColumn id="4441" name="TOTAL4428"/>
    <tableColumn id="4442" name="TOTAL4429"/>
    <tableColumn id="4443" name="TOTAL4430"/>
    <tableColumn id="4444" name="TOTAL4431"/>
    <tableColumn id="4445" name="TOTAL4432"/>
    <tableColumn id="4446" name="TOTAL4433"/>
    <tableColumn id="4447" name="TOTAL4434"/>
    <tableColumn id="4448" name="TOTAL4435"/>
    <tableColumn id="4449" name="TOTAL4436"/>
    <tableColumn id="4450" name="TOTAL4437"/>
    <tableColumn id="4451" name="TOTAL4438"/>
    <tableColumn id="4452" name="TOTAL4439"/>
    <tableColumn id="4453" name="TOTAL4440"/>
    <tableColumn id="4454" name="TOTAL4441"/>
    <tableColumn id="4455" name="TOTAL4442"/>
    <tableColumn id="4456" name="TOTAL4443"/>
    <tableColumn id="4457" name="TOTAL4444"/>
    <tableColumn id="4458" name="TOTAL4445"/>
    <tableColumn id="4459" name="TOTAL4446"/>
    <tableColumn id="4460" name="TOTAL4447"/>
    <tableColumn id="4461" name="TOTAL4448"/>
    <tableColumn id="4462" name="TOTAL4449"/>
    <tableColumn id="4463" name="TOTAL4450"/>
    <tableColumn id="4464" name="TOTAL4451"/>
    <tableColumn id="4465" name="TOTAL4452"/>
    <tableColumn id="4466" name="TOTAL4453"/>
    <tableColumn id="4467" name="TOTAL4454"/>
    <tableColumn id="4468" name="TOTAL4455"/>
    <tableColumn id="4469" name="TOTAL4456"/>
    <tableColumn id="4470" name="TOTAL4457"/>
    <tableColumn id="4471" name="TOTAL4458"/>
    <tableColumn id="4472" name="TOTAL4459"/>
    <tableColumn id="4473" name="TOTAL4460"/>
    <tableColumn id="4474" name="TOTAL4461"/>
    <tableColumn id="4475" name="TOTAL4462"/>
    <tableColumn id="4476" name="TOTAL4463"/>
    <tableColumn id="4477" name="TOTAL4464"/>
    <tableColumn id="4478" name="TOTAL4465"/>
    <tableColumn id="4479" name="TOTAL4466"/>
    <tableColumn id="4480" name="TOTAL4467"/>
    <tableColumn id="4481" name="TOTAL4468"/>
    <tableColumn id="4482" name="TOTAL4469"/>
    <tableColumn id="4483" name="TOTAL4470"/>
    <tableColumn id="4484" name="TOTAL4471"/>
    <tableColumn id="4485" name="TOTAL4472"/>
    <tableColumn id="4486" name="TOTAL4473"/>
    <tableColumn id="4487" name="TOTAL4474"/>
    <tableColumn id="4488" name="TOTAL4475"/>
    <tableColumn id="4489" name="TOTAL4476"/>
    <tableColumn id="4490" name="TOTAL4477"/>
    <tableColumn id="4491" name="TOTAL4478"/>
    <tableColumn id="4492" name="TOTAL4479"/>
    <tableColumn id="4493" name="TOTAL4480"/>
    <tableColumn id="4494" name="TOTAL4481"/>
    <tableColumn id="4495" name="TOTAL4482"/>
    <tableColumn id="4496" name="TOTAL4483"/>
    <tableColumn id="4497" name="TOTAL4484"/>
    <tableColumn id="4498" name="TOTAL4485"/>
    <tableColumn id="4499" name="TOTAL4486"/>
    <tableColumn id="4500" name="TOTAL4487"/>
    <tableColumn id="4501" name="TOTAL4488"/>
    <tableColumn id="4502" name="TOTAL4489"/>
    <tableColumn id="4503" name="TOTAL4490"/>
    <tableColumn id="4504" name="TOTAL4491"/>
    <tableColumn id="4505" name="TOTAL4492"/>
    <tableColumn id="4506" name="TOTAL4493"/>
    <tableColumn id="4507" name="TOTAL4494"/>
    <tableColumn id="4508" name="TOTAL4495"/>
    <tableColumn id="4509" name="TOTAL4496"/>
    <tableColumn id="4510" name="TOTAL4497"/>
    <tableColumn id="4511" name="TOTAL4498"/>
    <tableColumn id="4512" name="TOTAL4499"/>
    <tableColumn id="4513" name="TOTAL4500"/>
    <tableColumn id="4514" name="TOTAL4501"/>
    <tableColumn id="4515" name="TOTAL4502"/>
    <tableColumn id="4516" name="TOTAL4503"/>
    <tableColumn id="4517" name="TOTAL4504"/>
    <tableColumn id="4518" name="TOTAL4505"/>
    <tableColumn id="4519" name="TOTAL4506"/>
    <tableColumn id="4520" name="TOTAL4507"/>
    <tableColumn id="4521" name="TOTAL4508"/>
    <tableColumn id="4522" name="TOTAL4509"/>
    <tableColumn id="4523" name="TOTAL4510"/>
    <tableColumn id="4524" name="TOTAL4511"/>
    <tableColumn id="4525" name="TOTAL4512"/>
    <tableColumn id="4526" name="TOTAL4513"/>
    <tableColumn id="4527" name="TOTAL4514"/>
    <tableColumn id="4528" name="TOTAL4515"/>
    <tableColumn id="4529" name="TOTAL4516"/>
    <tableColumn id="4530" name="TOTAL4517"/>
    <tableColumn id="4531" name="TOTAL4518"/>
    <tableColumn id="4532" name="TOTAL4519"/>
    <tableColumn id="4533" name="TOTAL4520"/>
    <tableColumn id="4534" name="TOTAL4521"/>
    <tableColumn id="4535" name="TOTAL4522"/>
    <tableColumn id="4536" name="TOTAL4523"/>
    <tableColumn id="4537" name="TOTAL4524"/>
    <tableColumn id="4538" name="TOTAL4525"/>
    <tableColumn id="4539" name="TOTAL4526"/>
    <tableColumn id="4540" name="TOTAL4527"/>
    <tableColumn id="4541" name="TOTAL4528"/>
    <tableColumn id="4542" name="TOTAL4529"/>
    <tableColumn id="4543" name="TOTAL4530"/>
    <tableColumn id="4544" name="TOTAL4531"/>
    <tableColumn id="4545" name="TOTAL4532"/>
    <tableColumn id="4546" name="TOTAL4533"/>
    <tableColumn id="4547" name="TOTAL4534"/>
    <tableColumn id="4548" name="TOTAL4535"/>
    <tableColumn id="4549" name="TOTAL4536"/>
    <tableColumn id="4550" name="TOTAL4537"/>
    <tableColumn id="4551" name="TOTAL4538"/>
    <tableColumn id="4552" name="TOTAL4539"/>
    <tableColumn id="4553" name="TOTAL4540"/>
    <tableColumn id="4554" name="TOTAL4541"/>
    <tableColumn id="4555" name="TOTAL4542"/>
    <tableColumn id="4556" name="TOTAL4543"/>
    <tableColumn id="4557" name="TOTAL4544"/>
    <tableColumn id="4558" name="TOTAL4545"/>
    <tableColumn id="4559" name="TOTAL4546"/>
    <tableColumn id="4560" name="TOTAL4547"/>
    <tableColumn id="4561" name="TOTAL4548"/>
    <tableColumn id="4562" name="TOTAL4549"/>
    <tableColumn id="4563" name="TOTAL4550"/>
    <tableColumn id="4564" name="TOTAL4551"/>
    <tableColumn id="4565" name="TOTAL4552"/>
    <tableColumn id="4566" name="TOTAL4553"/>
    <tableColumn id="4567" name="TOTAL4554"/>
    <tableColumn id="4568" name="TOTAL4555"/>
    <tableColumn id="4569" name="TOTAL4556"/>
    <tableColumn id="4570" name="TOTAL4557"/>
    <tableColumn id="4571" name="TOTAL4558"/>
    <tableColumn id="4572" name="TOTAL4559"/>
    <tableColumn id="4573" name="TOTAL4560"/>
    <tableColumn id="4574" name="TOTAL4561"/>
    <tableColumn id="4575" name="TOTAL4562"/>
    <tableColumn id="4576" name="TOTAL4563"/>
    <tableColumn id="4577" name="TOTAL4564"/>
    <tableColumn id="4578" name="TOTAL4565"/>
    <tableColumn id="4579" name="TOTAL4566"/>
    <tableColumn id="4580" name="TOTAL4567"/>
    <tableColumn id="4581" name="TOTAL4568"/>
    <tableColumn id="4582" name="TOTAL4569"/>
    <tableColumn id="4583" name="TOTAL4570"/>
    <tableColumn id="4584" name="TOTAL4571"/>
    <tableColumn id="4585" name="TOTAL4572"/>
    <tableColumn id="4586" name="TOTAL4573"/>
    <tableColumn id="4587" name="TOTAL4574"/>
    <tableColumn id="4588" name="TOTAL4575"/>
    <tableColumn id="4589" name="TOTAL4576"/>
    <tableColumn id="4590" name="TOTAL4577"/>
    <tableColumn id="4591" name="TOTAL4578"/>
    <tableColumn id="4592" name="TOTAL4579"/>
    <tableColumn id="4593" name="TOTAL4580"/>
    <tableColumn id="4594" name="TOTAL4581"/>
    <tableColumn id="4595" name="TOTAL4582"/>
    <tableColumn id="4596" name="TOTAL4583"/>
    <tableColumn id="4597" name="TOTAL4584"/>
    <tableColumn id="4598" name="TOTAL4585"/>
    <tableColumn id="4599" name="TOTAL4586"/>
    <tableColumn id="4600" name="TOTAL4587"/>
    <tableColumn id="4601" name="TOTAL4588"/>
    <tableColumn id="4602" name="TOTAL4589"/>
    <tableColumn id="4603" name="TOTAL4590"/>
    <tableColumn id="4604" name="TOTAL4591"/>
    <tableColumn id="4605" name="TOTAL4592"/>
    <tableColumn id="4606" name="TOTAL4593"/>
    <tableColumn id="4607" name="TOTAL4594"/>
    <tableColumn id="4608" name="TOTAL4595"/>
    <tableColumn id="4609" name="TOTAL4596"/>
    <tableColumn id="4610" name="TOTAL4597"/>
    <tableColumn id="4611" name="TOTAL4598"/>
    <tableColumn id="4612" name="TOTAL4599"/>
    <tableColumn id="4613" name="TOTAL4600"/>
    <tableColumn id="4614" name="TOTAL4601"/>
    <tableColumn id="4615" name="TOTAL4602"/>
    <tableColumn id="4616" name="TOTAL4603"/>
    <tableColumn id="4617" name="TOTAL4604"/>
    <tableColumn id="4618" name="TOTAL4605"/>
    <tableColumn id="4619" name="TOTAL4606"/>
    <tableColumn id="4620" name="TOTAL4607"/>
    <tableColumn id="4621" name="TOTAL4608"/>
    <tableColumn id="4622" name="TOTAL4609"/>
    <tableColumn id="4623" name="TOTAL4610"/>
    <tableColumn id="4624" name="TOTAL4611"/>
    <tableColumn id="4625" name="TOTAL4612"/>
    <tableColumn id="4626" name="TOTAL4613"/>
    <tableColumn id="4627" name="TOTAL4614"/>
    <tableColumn id="4628" name="TOTAL4615"/>
    <tableColumn id="4629" name="TOTAL4616"/>
    <tableColumn id="4630" name="TOTAL4617"/>
    <tableColumn id="4631" name="TOTAL4618"/>
    <tableColumn id="4632" name="TOTAL4619"/>
    <tableColumn id="4633" name="TOTAL4620"/>
    <tableColumn id="4634" name="TOTAL4621"/>
    <tableColumn id="4635" name="TOTAL4622"/>
    <tableColumn id="4636" name="TOTAL4623"/>
    <tableColumn id="4637" name="TOTAL4624"/>
    <tableColumn id="4638" name="TOTAL4625"/>
    <tableColumn id="4639" name="TOTAL4626"/>
    <tableColumn id="4640" name="TOTAL4627"/>
    <tableColumn id="4641" name="TOTAL4628"/>
    <tableColumn id="4642" name="TOTAL4629"/>
    <tableColumn id="4643" name="TOTAL4630"/>
    <tableColumn id="4644" name="TOTAL4631"/>
    <tableColumn id="4645" name="TOTAL4632"/>
    <tableColumn id="4646" name="TOTAL4633"/>
    <tableColumn id="4647" name="TOTAL4634"/>
    <tableColumn id="4648" name="TOTAL4635"/>
    <tableColumn id="4649" name="TOTAL4636"/>
    <tableColumn id="4650" name="TOTAL4637"/>
    <tableColumn id="4651" name="TOTAL4638"/>
    <tableColumn id="4652" name="TOTAL4639"/>
    <tableColumn id="4653" name="TOTAL4640"/>
    <tableColumn id="4654" name="TOTAL4641"/>
    <tableColumn id="4655" name="TOTAL4642"/>
    <tableColumn id="4656" name="TOTAL4643"/>
    <tableColumn id="4657" name="TOTAL4644"/>
    <tableColumn id="4658" name="TOTAL4645"/>
    <tableColumn id="4659" name="TOTAL4646"/>
    <tableColumn id="4660" name="TOTAL4647"/>
    <tableColumn id="4661" name="TOTAL4648"/>
    <tableColumn id="4662" name="TOTAL4649"/>
    <tableColumn id="4663" name="TOTAL4650"/>
    <tableColumn id="4664" name="TOTAL4651"/>
    <tableColumn id="4665" name="TOTAL4652"/>
    <tableColumn id="4666" name="TOTAL4653"/>
    <tableColumn id="4667" name="TOTAL4654"/>
    <tableColumn id="4668" name="TOTAL4655"/>
    <tableColumn id="4669" name="TOTAL4656"/>
    <tableColumn id="4670" name="TOTAL4657"/>
    <tableColumn id="4671" name="TOTAL4658"/>
    <tableColumn id="4672" name="TOTAL4659"/>
    <tableColumn id="4673" name="TOTAL4660"/>
    <tableColumn id="4674" name="TOTAL4661"/>
    <tableColumn id="4675" name="TOTAL4662"/>
    <tableColumn id="4676" name="TOTAL4663"/>
    <tableColumn id="4677" name="TOTAL4664"/>
    <tableColumn id="4678" name="TOTAL4665"/>
    <tableColumn id="4679" name="TOTAL4666"/>
    <tableColumn id="4680" name="TOTAL4667"/>
    <tableColumn id="4681" name="TOTAL4668"/>
    <tableColumn id="4682" name="TOTAL4669"/>
    <tableColumn id="4683" name="TOTAL4670"/>
    <tableColumn id="4684" name="TOTAL4671"/>
    <tableColumn id="4685" name="TOTAL4672"/>
    <tableColumn id="4686" name="TOTAL4673"/>
    <tableColumn id="4687" name="TOTAL4674"/>
    <tableColumn id="4688" name="TOTAL4675"/>
    <tableColumn id="4689" name="TOTAL4676"/>
    <tableColumn id="4690" name="TOTAL4677"/>
    <tableColumn id="4691" name="TOTAL4678"/>
    <tableColumn id="4692" name="TOTAL4679"/>
    <tableColumn id="4693" name="TOTAL4680"/>
    <tableColumn id="4694" name="TOTAL4681"/>
    <tableColumn id="4695" name="TOTAL4682"/>
    <tableColumn id="4696" name="TOTAL4683"/>
    <tableColumn id="4697" name="TOTAL4684"/>
    <tableColumn id="4698" name="TOTAL4685"/>
    <tableColumn id="4699" name="TOTAL4686"/>
    <tableColumn id="4700" name="TOTAL4687"/>
    <tableColumn id="4701" name="TOTAL4688"/>
    <tableColumn id="4702" name="TOTAL4689"/>
    <tableColumn id="4703" name="TOTAL4690"/>
    <tableColumn id="4704" name="TOTAL4691"/>
    <tableColumn id="4705" name="TOTAL4692"/>
    <tableColumn id="4706" name="TOTAL4693"/>
    <tableColumn id="4707" name="TOTAL4694"/>
    <tableColumn id="4708" name="TOTAL4695"/>
    <tableColumn id="4709" name="TOTAL4696"/>
    <tableColumn id="4710" name="TOTAL4697"/>
    <tableColumn id="4711" name="TOTAL4698"/>
    <tableColumn id="4712" name="TOTAL4699"/>
    <tableColumn id="4713" name="TOTAL4700"/>
    <tableColumn id="4714" name="TOTAL4701"/>
    <tableColumn id="4715" name="TOTAL4702"/>
    <tableColumn id="4716" name="TOTAL4703"/>
    <tableColumn id="4717" name="TOTAL4704"/>
    <tableColumn id="4718" name="TOTAL4705"/>
    <tableColumn id="4719" name="TOTAL4706"/>
    <tableColumn id="4720" name="TOTAL4707"/>
    <tableColumn id="4721" name="TOTAL4708"/>
    <tableColumn id="4722" name="TOTAL4709"/>
    <tableColumn id="4723" name="TOTAL4710"/>
    <tableColumn id="4724" name="TOTAL4711"/>
    <tableColumn id="4725" name="TOTAL4712"/>
    <tableColumn id="4726" name="TOTAL4713"/>
    <tableColumn id="4727" name="TOTAL4714"/>
    <tableColumn id="4728" name="TOTAL4715"/>
    <tableColumn id="4729" name="TOTAL4716"/>
    <tableColumn id="4730" name="TOTAL4717"/>
    <tableColumn id="4731" name="TOTAL4718"/>
    <tableColumn id="4732" name="TOTAL4719"/>
    <tableColumn id="4733" name="TOTAL4720"/>
    <tableColumn id="4734" name="TOTAL4721"/>
    <tableColumn id="4735" name="TOTAL4722"/>
    <tableColumn id="4736" name="TOTAL4723"/>
    <tableColumn id="4737" name="TOTAL4724"/>
    <tableColumn id="4738" name="TOTAL4725"/>
    <tableColumn id="4739" name="TOTAL4726"/>
    <tableColumn id="4740" name="TOTAL4727"/>
    <tableColumn id="4741" name="TOTAL4728"/>
    <tableColumn id="4742" name="TOTAL4729"/>
    <tableColumn id="4743" name="TOTAL4730"/>
    <tableColumn id="4744" name="TOTAL4731"/>
    <tableColumn id="4745" name="TOTAL4732"/>
    <tableColumn id="4746" name="TOTAL4733"/>
    <tableColumn id="4747" name="TOTAL4734"/>
    <tableColumn id="4748" name="TOTAL4735"/>
    <tableColumn id="4749" name="TOTAL4736"/>
    <tableColumn id="4750" name="TOTAL4737"/>
    <tableColumn id="4751" name="TOTAL4738"/>
    <tableColumn id="4752" name="TOTAL4739"/>
    <tableColumn id="4753" name="TOTAL4740"/>
    <tableColumn id="4754" name="TOTAL4741"/>
    <tableColumn id="4755" name="TOTAL4742"/>
    <tableColumn id="4756" name="TOTAL4743"/>
    <tableColumn id="4757" name="TOTAL4744"/>
    <tableColumn id="4758" name="TOTAL4745"/>
    <tableColumn id="4759" name="TOTAL4746"/>
    <tableColumn id="4760" name="TOTAL4747"/>
    <tableColumn id="4761" name="TOTAL4748"/>
    <tableColumn id="4762" name="TOTAL4749"/>
    <tableColumn id="4763" name="TOTAL4750"/>
    <tableColumn id="4764" name="TOTAL4751"/>
    <tableColumn id="4765" name="TOTAL4752"/>
    <tableColumn id="4766" name="TOTAL4753"/>
    <tableColumn id="4767" name="TOTAL4754"/>
    <tableColumn id="4768" name="TOTAL4755"/>
    <tableColumn id="4769" name="TOTAL4756"/>
    <tableColumn id="4770" name="TOTAL4757"/>
    <tableColumn id="4771" name="TOTAL4758"/>
    <tableColumn id="4772" name="TOTAL4759"/>
    <tableColumn id="4773" name="TOTAL4760"/>
    <tableColumn id="4774" name="TOTAL4761"/>
    <tableColumn id="4775" name="TOTAL4762"/>
    <tableColumn id="4776" name="TOTAL4763"/>
    <tableColumn id="4777" name="TOTAL4764"/>
    <tableColumn id="4778" name="TOTAL4765"/>
    <tableColumn id="4779" name="TOTAL4766"/>
    <tableColumn id="4780" name="TOTAL4767"/>
    <tableColumn id="4781" name="TOTAL4768"/>
    <tableColumn id="4782" name="TOTAL4769"/>
    <tableColumn id="4783" name="TOTAL4770"/>
    <tableColumn id="4784" name="TOTAL4771"/>
    <tableColumn id="4785" name="TOTAL4772"/>
    <tableColumn id="4786" name="TOTAL4773"/>
    <tableColumn id="4787" name="TOTAL4774"/>
    <tableColumn id="4788" name="TOTAL4775"/>
    <tableColumn id="4789" name="TOTAL4776"/>
    <tableColumn id="4790" name="TOTAL4777"/>
    <tableColumn id="4791" name="TOTAL4778"/>
    <tableColumn id="4792" name="TOTAL4779"/>
    <tableColumn id="4793" name="TOTAL4780"/>
    <tableColumn id="4794" name="TOTAL4781"/>
    <tableColumn id="4795" name="TOTAL4782"/>
    <tableColumn id="4796" name="TOTAL4783"/>
    <tableColumn id="4797" name="TOTAL4784"/>
    <tableColumn id="4798" name="TOTAL4785"/>
    <tableColumn id="4799" name="TOTAL4786"/>
    <tableColumn id="4800" name="TOTAL4787"/>
    <tableColumn id="4801" name="TOTAL4788"/>
    <tableColumn id="4802" name="TOTAL4789"/>
    <tableColumn id="4803" name="TOTAL4790"/>
    <tableColumn id="4804" name="TOTAL4791"/>
    <tableColumn id="4805" name="TOTAL4792"/>
    <tableColumn id="4806" name="TOTAL4793"/>
    <tableColumn id="4807" name="TOTAL4794"/>
    <tableColumn id="4808" name="TOTAL4795"/>
    <tableColumn id="4809" name="TOTAL4796"/>
    <tableColumn id="4810" name="TOTAL4797"/>
    <tableColumn id="4811" name="TOTAL4798"/>
    <tableColumn id="4812" name="TOTAL4799"/>
    <tableColumn id="4813" name="TOTAL4800"/>
    <tableColumn id="4814" name="TOTAL4801"/>
    <tableColumn id="4815" name="TOTAL4802"/>
    <tableColumn id="4816" name="TOTAL4803"/>
    <tableColumn id="4817" name="TOTAL4804"/>
    <tableColumn id="4818" name="TOTAL4805"/>
    <tableColumn id="4819" name="TOTAL4806"/>
    <tableColumn id="4820" name="TOTAL4807"/>
    <tableColumn id="4821" name="TOTAL4808"/>
    <tableColumn id="4822" name="TOTAL4809"/>
    <tableColumn id="4823" name="TOTAL4810"/>
    <tableColumn id="4824" name="TOTAL4811"/>
    <tableColumn id="4825" name="TOTAL4812"/>
    <tableColumn id="4826" name="TOTAL4813"/>
    <tableColumn id="4827" name="TOTAL4814"/>
    <tableColumn id="4828" name="TOTAL4815"/>
    <tableColumn id="4829" name="TOTAL4816"/>
    <tableColumn id="4830" name="TOTAL4817"/>
    <tableColumn id="4831" name="TOTAL4818"/>
    <tableColumn id="4832" name="TOTAL4819"/>
    <tableColumn id="4833" name="TOTAL4820"/>
    <tableColumn id="4834" name="TOTAL4821"/>
    <tableColumn id="4835" name="TOTAL4822"/>
    <tableColumn id="4836" name="TOTAL4823"/>
    <tableColumn id="4837" name="TOTAL4824"/>
    <tableColumn id="4838" name="TOTAL4825"/>
    <tableColumn id="4839" name="TOTAL4826"/>
    <tableColumn id="4840" name="TOTAL4827"/>
    <tableColumn id="4841" name="TOTAL4828"/>
    <tableColumn id="4842" name="TOTAL4829"/>
    <tableColumn id="4843" name="TOTAL4830"/>
    <tableColumn id="4844" name="TOTAL4831"/>
    <tableColumn id="4845" name="TOTAL4832"/>
    <tableColumn id="4846" name="TOTAL4833"/>
    <tableColumn id="4847" name="TOTAL4834"/>
    <tableColumn id="4848" name="TOTAL4835"/>
    <tableColumn id="4849" name="TOTAL4836"/>
    <tableColumn id="4850" name="TOTAL4837"/>
    <tableColumn id="4851" name="TOTAL4838"/>
    <tableColumn id="4852" name="TOTAL4839"/>
    <tableColumn id="4853" name="TOTAL4840"/>
    <tableColumn id="4854" name="TOTAL4841"/>
    <tableColumn id="4855" name="TOTAL4842"/>
    <tableColumn id="4856" name="TOTAL4843"/>
    <tableColumn id="4857" name="TOTAL4844"/>
    <tableColumn id="4858" name="TOTAL4845"/>
    <tableColumn id="4859" name="TOTAL4846"/>
    <tableColumn id="4860" name="TOTAL4847"/>
    <tableColumn id="4861" name="TOTAL4848"/>
    <tableColumn id="4862" name="TOTAL4849"/>
    <tableColumn id="4863" name="TOTAL4850"/>
    <tableColumn id="4864" name="TOTAL4851"/>
    <tableColumn id="4865" name="TOTAL4852"/>
    <tableColumn id="4866" name="TOTAL4853"/>
    <tableColumn id="4867" name="TOTAL4854"/>
    <tableColumn id="4868" name="TOTAL4855"/>
    <tableColumn id="4869" name="TOTAL4856"/>
    <tableColumn id="4870" name="TOTAL4857"/>
    <tableColumn id="4871" name="TOTAL4858"/>
    <tableColumn id="4872" name="TOTAL4859"/>
    <tableColumn id="4873" name="TOTAL4860"/>
    <tableColumn id="4874" name="TOTAL4861"/>
    <tableColumn id="4875" name="TOTAL4862"/>
    <tableColumn id="4876" name="TOTAL4863"/>
    <tableColumn id="4877" name="TOTAL4864"/>
    <tableColumn id="4878" name="TOTAL4865"/>
    <tableColumn id="4879" name="TOTAL4866"/>
    <tableColumn id="4880" name="TOTAL4867"/>
    <tableColumn id="4881" name="TOTAL4868"/>
    <tableColumn id="4882" name="TOTAL4869"/>
    <tableColumn id="4883" name="TOTAL4870"/>
    <tableColumn id="4884" name="TOTAL4871"/>
    <tableColumn id="4885" name="TOTAL4872"/>
    <tableColumn id="4886" name="TOTAL4873"/>
    <tableColumn id="4887" name="TOTAL4874"/>
    <tableColumn id="4888" name="TOTAL4875"/>
    <tableColumn id="4889" name="TOTAL4876"/>
    <tableColumn id="4890" name="TOTAL4877"/>
    <tableColumn id="4891" name="TOTAL4878"/>
    <tableColumn id="4892" name="TOTAL4879"/>
    <tableColumn id="4893" name="TOTAL4880"/>
    <tableColumn id="4894" name="TOTAL4881"/>
    <tableColumn id="4895" name="TOTAL4882"/>
    <tableColumn id="4896" name="TOTAL4883"/>
    <tableColumn id="4897" name="TOTAL4884"/>
    <tableColumn id="4898" name="TOTAL4885"/>
    <tableColumn id="4899" name="TOTAL4886"/>
    <tableColumn id="4900" name="TOTAL4887"/>
    <tableColumn id="4901" name="TOTAL4888"/>
    <tableColumn id="4902" name="TOTAL4889"/>
    <tableColumn id="4903" name="TOTAL4890"/>
    <tableColumn id="4904" name="TOTAL4891"/>
    <tableColumn id="4905" name="TOTAL4892"/>
    <tableColumn id="4906" name="TOTAL4893"/>
    <tableColumn id="4907" name="TOTAL4894"/>
    <tableColumn id="4908" name="TOTAL4895"/>
    <tableColumn id="4909" name="TOTAL4896"/>
    <tableColumn id="4910" name="TOTAL4897"/>
    <tableColumn id="4911" name="TOTAL4898"/>
    <tableColumn id="4912" name="TOTAL4899"/>
    <tableColumn id="4913" name="TOTAL4900"/>
    <tableColumn id="4914" name="TOTAL4901"/>
    <tableColumn id="4915" name="TOTAL4902"/>
    <tableColumn id="4916" name="TOTAL4903"/>
    <tableColumn id="4917" name="TOTAL4904"/>
    <tableColumn id="4918" name="TOTAL4905"/>
    <tableColumn id="4919" name="TOTAL4906"/>
    <tableColumn id="4920" name="TOTAL4907"/>
    <tableColumn id="4921" name="TOTAL4908"/>
    <tableColumn id="4922" name="TOTAL4909"/>
    <tableColumn id="4923" name="TOTAL4910"/>
    <tableColumn id="4924" name="TOTAL4911"/>
    <tableColumn id="4925" name="TOTAL4912"/>
    <tableColumn id="4926" name="TOTAL4913"/>
    <tableColumn id="4927" name="TOTAL4914"/>
    <tableColumn id="4928" name="TOTAL4915"/>
    <tableColumn id="4929" name="TOTAL4916"/>
    <tableColumn id="4930" name="TOTAL4917"/>
    <tableColumn id="4931" name="TOTAL4918"/>
    <tableColumn id="4932" name="TOTAL4919"/>
    <tableColumn id="4933" name="TOTAL4920"/>
    <tableColumn id="4934" name="TOTAL4921"/>
    <tableColumn id="4935" name="TOTAL4922"/>
    <tableColumn id="4936" name="TOTAL4923"/>
    <tableColumn id="4937" name="TOTAL4924"/>
    <tableColumn id="4938" name="TOTAL4925"/>
    <tableColumn id="4939" name="TOTAL4926"/>
    <tableColumn id="4940" name="TOTAL4927"/>
    <tableColumn id="4941" name="TOTAL4928"/>
    <tableColumn id="4942" name="TOTAL4929"/>
    <tableColumn id="4943" name="TOTAL4930"/>
    <tableColumn id="4944" name="TOTAL4931"/>
    <tableColumn id="4945" name="TOTAL4932"/>
    <tableColumn id="4946" name="TOTAL4933"/>
    <tableColumn id="4947" name="TOTAL4934"/>
    <tableColumn id="4948" name="TOTAL4935"/>
    <tableColumn id="4949" name="TOTAL4936"/>
    <tableColumn id="4950" name="TOTAL4937"/>
    <tableColumn id="4951" name="TOTAL4938"/>
    <tableColumn id="4952" name="TOTAL4939"/>
    <tableColumn id="4953" name="TOTAL4940"/>
    <tableColumn id="4954" name="TOTAL4941"/>
    <tableColumn id="4955" name="TOTAL4942"/>
    <tableColumn id="4956" name="TOTAL4943"/>
    <tableColumn id="4957" name="TOTAL4944"/>
    <tableColumn id="4958" name="TOTAL4945"/>
    <tableColumn id="4959" name="TOTAL4946"/>
    <tableColumn id="4960" name="TOTAL4947"/>
    <tableColumn id="4961" name="TOTAL4948"/>
    <tableColumn id="4962" name="TOTAL4949"/>
    <tableColumn id="4963" name="TOTAL4950"/>
    <tableColumn id="4964" name="TOTAL4951"/>
    <tableColumn id="4965" name="TOTAL4952"/>
    <tableColumn id="4966" name="TOTAL4953"/>
    <tableColumn id="4967" name="TOTAL4954"/>
    <tableColumn id="4968" name="TOTAL4955"/>
    <tableColumn id="4969" name="TOTAL4956"/>
    <tableColumn id="4970" name="TOTAL4957"/>
    <tableColumn id="4971" name="TOTAL4958"/>
    <tableColumn id="4972" name="TOTAL4959"/>
    <tableColumn id="4973" name="TOTAL4960"/>
    <tableColumn id="4974" name="TOTAL4961"/>
    <tableColumn id="4975" name="TOTAL4962"/>
    <tableColumn id="4976" name="TOTAL4963"/>
    <tableColumn id="4977" name="TOTAL4964"/>
    <tableColumn id="4978" name="TOTAL4965"/>
    <tableColumn id="4979" name="TOTAL4966"/>
    <tableColumn id="4980" name="TOTAL4967"/>
    <tableColumn id="4981" name="TOTAL4968"/>
    <tableColumn id="4982" name="TOTAL4969"/>
    <tableColumn id="4983" name="TOTAL4970"/>
    <tableColumn id="4984" name="TOTAL4971"/>
    <tableColumn id="4985" name="TOTAL4972"/>
    <tableColumn id="4986" name="TOTAL4973"/>
    <tableColumn id="4987" name="TOTAL4974"/>
    <tableColumn id="4988" name="TOTAL4975"/>
    <tableColumn id="4989" name="TOTAL4976"/>
    <tableColumn id="4990" name="TOTAL4977"/>
    <tableColumn id="4991" name="TOTAL4978"/>
    <tableColumn id="4992" name="TOTAL4979"/>
    <tableColumn id="4993" name="TOTAL4980"/>
    <tableColumn id="4994" name="TOTAL4981"/>
    <tableColumn id="4995" name="TOTAL4982"/>
    <tableColumn id="4996" name="TOTAL4983"/>
    <tableColumn id="4997" name="TOTAL4984"/>
    <tableColumn id="4998" name="TOTAL4985"/>
    <tableColumn id="4999" name="TOTAL4986"/>
    <tableColumn id="5000" name="TOTAL4987"/>
    <tableColumn id="5001" name="TOTAL4988"/>
    <tableColumn id="5002" name="TOTAL4989"/>
    <tableColumn id="5003" name="TOTAL4990"/>
    <tableColumn id="5004" name="TOTAL4991"/>
    <tableColumn id="5005" name="TOTAL4992"/>
    <tableColumn id="5006" name="TOTAL4993"/>
    <tableColumn id="5007" name="TOTAL4994"/>
    <tableColumn id="5008" name="TOTAL4995"/>
    <tableColumn id="5009" name="TOTAL4996"/>
    <tableColumn id="5010" name="TOTAL4997"/>
    <tableColumn id="5011" name="TOTAL4998"/>
    <tableColumn id="5012" name="TOTAL4999"/>
    <tableColumn id="5013" name="TOTAL5000"/>
    <tableColumn id="5014" name="TOTAL5001"/>
    <tableColumn id="5015" name="TOTAL5002"/>
    <tableColumn id="5016" name="TOTAL5003"/>
    <tableColumn id="5017" name="TOTAL5004"/>
    <tableColumn id="5018" name="TOTAL5005"/>
    <tableColumn id="5019" name="TOTAL5006"/>
    <tableColumn id="5020" name="TOTAL5007"/>
    <tableColumn id="5021" name="TOTAL5008"/>
    <tableColumn id="5022" name="TOTAL5009"/>
    <tableColumn id="5023" name="TOTAL5010"/>
    <tableColumn id="5024" name="TOTAL5011"/>
    <tableColumn id="5025" name="TOTAL5012"/>
    <tableColumn id="5026" name="TOTAL5013"/>
    <tableColumn id="5027" name="TOTAL5014"/>
    <tableColumn id="5028" name="TOTAL5015"/>
    <tableColumn id="5029" name="TOTAL5016"/>
    <tableColumn id="5030" name="TOTAL5017"/>
    <tableColumn id="5031" name="TOTAL5018"/>
    <tableColumn id="5032" name="TOTAL5019"/>
    <tableColumn id="5033" name="TOTAL5020"/>
    <tableColumn id="5034" name="TOTAL5021"/>
    <tableColumn id="5035" name="TOTAL5022"/>
    <tableColumn id="5036" name="TOTAL5023"/>
    <tableColumn id="5037" name="TOTAL5024"/>
    <tableColumn id="5038" name="TOTAL5025"/>
    <tableColumn id="5039" name="TOTAL5026"/>
    <tableColumn id="5040" name="TOTAL5027"/>
    <tableColumn id="5041" name="TOTAL5028"/>
    <tableColumn id="5042" name="TOTAL5029"/>
    <tableColumn id="5043" name="TOTAL5030"/>
    <tableColumn id="5044" name="TOTAL5031"/>
    <tableColumn id="5045" name="TOTAL5032"/>
    <tableColumn id="5046" name="TOTAL5033"/>
    <tableColumn id="5047" name="TOTAL5034"/>
    <tableColumn id="5048" name="TOTAL5035"/>
    <tableColumn id="5049" name="TOTAL5036"/>
    <tableColumn id="5050" name="TOTAL5037"/>
    <tableColumn id="5051" name="TOTAL5038"/>
    <tableColumn id="5052" name="TOTAL5039"/>
    <tableColumn id="5053" name="TOTAL5040"/>
    <tableColumn id="5054" name="TOTAL5041"/>
    <tableColumn id="5055" name="TOTAL5042"/>
    <tableColumn id="5056" name="TOTAL5043"/>
    <tableColumn id="5057" name="TOTAL5044"/>
    <tableColumn id="5058" name="TOTAL5045"/>
    <tableColumn id="5059" name="TOTAL5046"/>
    <tableColumn id="5060" name="TOTAL5047"/>
    <tableColumn id="5061" name="TOTAL5048"/>
    <tableColumn id="5062" name="TOTAL5049"/>
    <tableColumn id="5063" name="TOTAL5050"/>
    <tableColumn id="5064" name="TOTAL5051"/>
    <tableColumn id="5065" name="TOTAL5052"/>
    <tableColumn id="5066" name="TOTAL5053"/>
    <tableColumn id="5067" name="TOTAL5054"/>
    <tableColumn id="5068" name="TOTAL5055"/>
    <tableColumn id="5069" name="TOTAL5056"/>
    <tableColumn id="5070" name="TOTAL5057"/>
    <tableColumn id="5071" name="TOTAL5058"/>
    <tableColumn id="5072" name="TOTAL5059"/>
    <tableColumn id="5073" name="TOTAL5060"/>
    <tableColumn id="5074" name="TOTAL5061"/>
    <tableColumn id="5075" name="TOTAL5062"/>
    <tableColumn id="5076" name="TOTAL5063"/>
    <tableColumn id="5077" name="TOTAL5064"/>
    <tableColumn id="5078" name="TOTAL5065"/>
    <tableColumn id="5079" name="TOTAL5066"/>
    <tableColumn id="5080" name="TOTAL5067"/>
    <tableColumn id="5081" name="TOTAL5068"/>
    <tableColumn id="5082" name="TOTAL5069"/>
    <tableColumn id="5083" name="TOTAL5070"/>
    <tableColumn id="5084" name="TOTAL5071"/>
    <tableColumn id="5085" name="TOTAL5072"/>
    <tableColumn id="5086" name="TOTAL5073"/>
    <tableColumn id="5087" name="TOTAL5074"/>
    <tableColumn id="5088" name="TOTAL5075"/>
    <tableColumn id="5089" name="TOTAL5076"/>
    <tableColumn id="5090" name="TOTAL5077"/>
    <tableColumn id="5091" name="TOTAL5078"/>
    <tableColumn id="5092" name="TOTAL5079"/>
    <tableColumn id="5093" name="TOTAL5080"/>
    <tableColumn id="5094" name="TOTAL5081"/>
    <tableColumn id="5095" name="TOTAL5082"/>
    <tableColumn id="5096" name="TOTAL5083"/>
    <tableColumn id="5097" name="TOTAL5084"/>
    <tableColumn id="5098" name="TOTAL5085"/>
    <tableColumn id="5099" name="TOTAL5086"/>
    <tableColumn id="5100" name="TOTAL5087"/>
    <tableColumn id="5101" name="TOTAL5088"/>
    <tableColumn id="5102" name="TOTAL5089"/>
    <tableColumn id="5103" name="TOTAL5090"/>
    <tableColumn id="5104" name="TOTAL5091"/>
    <tableColumn id="5105" name="TOTAL5092"/>
    <tableColumn id="5106" name="TOTAL5093"/>
    <tableColumn id="5107" name="TOTAL5094"/>
    <tableColumn id="5108" name="TOTAL5095"/>
    <tableColumn id="5109" name="TOTAL5096"/>
    <tableColumn id="5110" name="TOTAL5097"/>
    <tableColumn id="5111" name="TOTAL5098"/>
    <tableColumn id="5112" name="TOTAL5099"/>
    <tableColumn id="5113" name="TOTAL5100"/>
    <tableColumn id="5114" name="TOTAL5101"/>
    <tableColumn id="5115" name="TOTAL5102"/>
    <tableColumn id="5116" name="TOTAL5103"/>
    <tableColumn id="5117" name="TOTAL5104"/>
    <tableColumn id="5118" name="TOTAL5105"/>
    <tableColumn id="5119" name="TOTAL5106"/>
    <tableColumn id="5120" name="TOTAL5107"/>
    <tableColumn id="5121" name="TOTAL5108"/>
    <tableColumn id="5122" name="TOTAL5109"/>
    <tableColumn id="5123" name="TOTAL5110"/>
    <tableColumn id="5124" name="TOTAL5111"/>
    <tableColumn id="5125" name="TOTAL5112"/>
    <tableColumn id="5126" name="TOTAL5113"/>
    <tableColumn id="5127" name="TOTAL5114"/>
    <tableColumn id="5128" name="TOTAL5115"/>
    <tableColumn id="5129" name="TOTAL5116"/>
    <tableColumn id="5130" name="TOTAL5117"/>
    <tableColumn id="5131" name="TOTAL5118"/>
    <tableColumn id="5132" name="TOTAL5119"/>
    <tableColumn id="5133" name="TOTAL5120"/>
    <tableColumn id="5134" name="TOTAL5121"/>
    <tableColumn id="5135" name="TOTAL5122"/>
    <tableColumn id="5136" name="TOTAL5123"/>
    <tableColumn id="5137" name="TOTAL5124"/>
    <tableColumn id="5138" name="TOTAL5125"/>
    <tableColumn id="5139" name="TOTAL5126"/>
    <tableColumn id="5140" name="TOTAL5127"/>
    <tableColumn id="5141" name="TOTAL5128"/>
    <tableColumn id="5142" name="TOTAL5129"/>
    <tableColumn id="5143" name="TOTAL5130"/>
    <tableColumn id="5144" name="TOTAL5131"/>
    <tableColumn id="5145" name="TOTAL5132"/>
    <tableColumn id="5146" name="TOTAL5133"/>
    <tableColumn id="5147" name="TOTAL5134"/>
    <tableColumn id="5148" name="TOTAL5135"/>
    <tableColumn id="5149" name="TOTAL5136"/>
    <tableColumn id="5150" name="TOTAL5137"/>
    <tableColumn id="5151" name="TOTAL5138"/>
    <tableColumn id="5152" name="TOTAL5139"/>
    <tableColumn id="5153" name="TOTAL5140"/>
    <tableColumn id="5154" name="TOTAL5141"/>
    <tableColumn id="5155" name="TOTAL5142"/>
    <tableColumn id="5156" name="TOTAL5143"/>
    <tableColumn id="5157" name="TOTAL5144"/>
    <tableColumn id="5158" name="TOTAL5145"/>
    <tableColumn id="5159" name="TOTAL5146"/>
    <tableColumn id="5160" name="TOTAL5147"/>
    <tableColumn id="5161" name="TOTAL5148"/>
    <tableColumn id="5162" name="TOTAL5149"/>
    <tableColumn id="5163" name="TOTAL5150"/>
    <tableColumn id="5164" name="TOTAL5151"/>
    <tableColumn id="5165" name="TOTAL5152"/>
    <tableColumn id="5166" name="TOTAL5153"/>
    <tableColumn id="5167" name="TOTAL5154"/>
    <tableColumn id="5168" name="TOTAL5155"/>
    <tableColumn id="5169" name="TOTAL5156"/>
    <tableColumn id="5170" name="TOTAL5157"/>
    <tableColumn id="5171" name="TOTAL5158"/>
    <tableColumn id="5172" name="TOTAL5159"/>
    <tableColumn id="5173" name="TOTAL5160"/>
    <tableColumn id="5174" name="TOTAL5161"/>
    <tableColumn id="5175" name="TOTAL5162"/>
    <tableColumn id="5176" name="TOTAL5163"/>
    <tableColumn id="5177" name="TOTAL5164"/>
    <tableColumn id="5178" name="TOTAL5165"/>
    <tableColumn id="5179" name="TOTAL5166"/>
    <tableColumn id="5180" name="TOTAL5167"/>
    <tableColumn id="5181" name="TOTAL5168"/>
    <tableColumn id="5182" name="TOTAL5169"/>
    <tableColumn id="5183" name="TOTAL5170"/>
    <tableColumn id="5184" name="TOTAL5171"/>
    <tableColumn id="5185" name="TOTAL5172"/>
    <tableColumn id="5186" name="TOTAL5173"/>
    <tableColumn id="5187" name="TOTAL5174"/>
    <tableColumn id="5188" name="TOTAL5175"/>
    <tableColumn id="5189" name="TOTAL5176"/>
    <tableColumn id="5190" name="TOTAL5177"/>
    <tableColumn id="5191" name="TOTAL5178"/>
    <tableColumn id="5192" name="TOTAL5179"/>
    <tableColumn id="5193" name="TOTAL5180"/>
    <tableColumn id="5194" name="TOTAL5181"/>
    <tableColumn id="5195" name="TOTAL5182"/>
    <tableColumn id="5196" name="TOTAL5183"/>
    <tableColumn id="5197" name="TOTAL5184"/>
    <tableColumn id="5198" name="TOTAL5185"/>
    <tableColumn id="5199" name="TOTAL5186"/>
    <tableColumn id="5200" name="TOTAL5187"/>
    <tableColumn id="5201" name="TOTAL5188"/>
    <tableColumn id="5202" name="TOTAL5189"/>
    <tableColumn id="5203" name="TOTAL5190"/>
    <tableColumn id="5204" name="TOTAL5191"/>
    <tableColumn id="5205" name="TOTAL5192"/>
    <tableColumn id="5206" name="TOTAL5193"/>
    <tableColumn id="5207" name="TOTAL5194"/>
    <tableColumn id="5208" name="TOTAL5195"/>
    <tableColumn id="5209" name="TOTAL5196"/>
    <tableColumn id="5210" name="TOTAL5197"/>
    <tableColumn id="5211" name="TOTAL5198"/>
    <tableColumn id="5212" name="TOTAL5199"/>
    <tableColumn id="5213" name="TOTAL5200"/>
    <tableColumn id="5214" name="TOTAL5201"/>
    <tableColumn id="5215" name="TOTAL5202"/>
    <tableColumn id="5216" name="TOTAL5203"/>
    <tableColumn id="5217" name="TOTAL5204"/>
    <tableColumn id="5218" name="TOTAL5205"/>
    <tableColumn id="5219" name="TOTAL5206"/>
    <tableColumn id="5220" name="TOTAL5207"/>
    <tableColumn id="5221" name="TOTAL5208"/>
    <tableColumn id="5222" name="TOTAL5209"/>
    <tableColumn id="5223" name="TOTAL5210"/>
    <tableColumn id="5224" name="TOTAL5211"/>
    <tableColumn id="5225" name="TOTAL5212"/>
    <tableColumn id="5226" name="TOTAL5213"/>
    <tableColumn id="5227" name="TOTAL5214"/>
    <tableColumn id="5228" name="TOTAL5215"/>
    <tableColumn id="5229" name="TOTAL5216"/>
    <tableColumn id="5230" name="TOTAL5217"/>
    <tableColumn id="5231" name="TOTAL5218"/>
    <tableColumn id="5232" name="TOTAL5219"/>
    <tableColumn id="5233" name="TOTAL5220"/>
    <tableColumn id="5234" name="TOTAL5221"/>
    <tableColumn id="5235" name="TOTAL5222"/>
    <tableColumn id="5236" name="TOTAL5223"/>
    <tableColumn id="5237" name="TOTAL5224"/>
    <tableColumn id="5238" name="TOTAL5225"/>
    <tableColumn id="5239" name="TOTAL5226"/>
    <tableColumn id="5240" name="TOTAL5227"/>
    <tableColumn id="5241" name="TOTAL5228"/>
    <tableColumn id="5242" name="TOTAL5229"/>
    <tableColumn id="5243" name="TOTAL5230"/>
    <tableColumn id="5244" name="TOTAL5231"/>
    <tableColumn id="5245" name="TOTAL5232"/>
    <tableColumn id="5246" name="TOTAL5233"/>
    <tableColumn id="5247" name="TOTAL5234"/>
    <tableColumn id="5248" name="TOTAL5235"/>
    <tableColumn id="5249" name="TOTAL5236"/>
    <tableColumn id="5250" name="TOTAL5237"/>
    <tableColumn id="5251" name="TOTAL5238"/>
    <tableColumn id="5252" name="TOTAL5239"/>
    <tableColumn id="5253" name="TOTAL5240"/>
    <tableColumn id="5254" name="TOTAL5241"/>
    <tableColumn id="5255" name="TOTAL5242"/>
    <tableColumn id="5256" name="TOTAL5243"/>
    <tableColumn id="5257" name="TOTAL5244"/>
    <tableColumn id="5258" name="TOTAL5245"/>
    <tableColumn id="5259" name="TOTAL5246"/>
    <tableColumn id="5260" name="TOTAL5247"/>
    <tableColumn id="5261" name="TOTAL5248"/>
    <tableColumn id="5262" name="TOTAL5249"/>
    <tableColumn id="5263" name="TOTAL5250"/>
    <tableColumn id="5264" name="TOTAL5251"/>
    <tableColumn id="5265" name="TOTAL5252"/>
    <tableColumn id="5266" name="TOTAL5253"/>
    <tableColumn id="5267" name="TOTAL5254"/>
    <tableColumn id="5268" name="TOTAL5255"/>
    <tableColumn id="5269" name="TOTAL5256"/>
    <tableColumn id="5270" name="TOTAL5257"/>
    <tableColumn id="5271" name="TOTAL5258"/>
    <tableColumn id="5272" name="TOTAL5259"/>
    <tableColumn id="5273" name="TOTAL5260"/>
    <tableColumn id="5274" name="TOTAL5261"/>
    <tableColumn id="5275" name="TOTAL5262"/>
    <tableColumn id="5276" name="TOTAL5263"/>
    <tableColumn id="5277" name="TOTAL5264"/>
    <tableColumn id="5278" name="TOTAL5265"/>
    <tableColumn id="5279" name="TOTAL5266"/>
    <tableColumn id="5280" name="TOTAL5267"/>
    <tableColumn id="5281" name="TOTAL5268"/>
    <tableColumn id="5282" name="TOTAL5269"/>
    <tableColumn id="5283" name="TOTAL5270"/>
    <tableColumn id="5284" name="TOTAL5271"/>
    <tableColumn id="5285" name="TOTAL5272"/>
    <tableColumn id="5286" name="TOTAL5273"/>
    <tableColumn id="5287" name="TOTAL5274"/>
    <tableColumn id="5288" name="TOTAL5275"/>
    <tableColumn id="5289" name="TOTAL5276"/>
    <tableColumn id="5290" name="TOTAL5277"/>
    <tableColumn id="5291" name="TOTAL5278"/>
    <tableColumn id="5292" name="TOTAL5279"/>
    <tableColumn id="5293" name="TOTAL5280"/>
    <tableColumn id="5294" name="TOTAL5281"/>
    <tableColumn id="5295" name="TOTAL5282"/>
    <tableColumn id="5296" name="TOTAL5283"/>
    <tableColumn id="5297" name="TOTAL5284"/>
    <tableColumn id="5298" name="TOTAL5285"/>
    <tableColumn id="5299" name="TOTAL5286"/>
    <tableColumn id="5300" name="TOTAL5287"/>
    <tableColumn id="5301" name="TOTAL5288"/>
    <tableColumn id="5302" name="TOTAL5289"/>
    <tableColumn id="5303" name="TOTAL5290"/>
    <tableColumn id="5304" name="TOTAL5291"/>
    <tableColumn id="5305" name="TOTAL5292"/>
    <tableColumn id="5306" name="TOTAL5293"/>
    <tableColumn id="5307" name="TOTAL5294"/>
    <tableColumn id="5308" name="TOTAL5295"/>
    <tableColumn id="5309" name="TOTAL5296"/>
    <tableColumn id="5310" name="TOTAL5297"/>
    <tableColumn id="5311" name="TOTAL5298"/>
    <tableColumn id="5312" name="TOTAL5299"/>
    <tableColumn id="5313" name="TOTAL5300"/>
    <tableColumn id="5314" name="TOTAL5301"/>
    <tableColumn id="5315" name="TOTAL5302"/>
    <tableColumn id="5316" name="TOTAL5303"/>
    <tableColumn id="5317" name="TOTAL5304"/>
    <tableColumn id="5318" name="TOTAL5305"/>
    <tableColumn id="5319" name="TOTAL5306"/>
    <tableColumn id="5320" name="TOTAL5307"/>
    <tableColumn id="5321" name="TOTAL5308"/>
    <tableColumn id="5322" name="TOTAL5309"/>
    <tableColumn id="5323" name="TOTAL5310"/>
    <tableColumn id="5324" name="TOTAL5311"/>
    <tableColumn id="5325" name="TOTAL5312"/>
    <tableColumn id="5326" name="TOTAL5313"/>
    <tableColumn id="5327" name="TOTAL5314"/>
    <tableColumn id="5328" name="TOTAL5315"/>
    <tableColumn id="5329" name="TOTAL5316"/>
    <tableColumn id="5330" name="TOTAL5317"/>
    <tableColumn id="5331" name="TOTAL5318"/>
    <tableColumn id="5332" name="TOTAL5319"/>
    <tableColumn id="5333" name="TOTAL5320"/>
    <tableColumn id="5334" name="TOTAL5321"/>
    <tableColumn id="5335" name="TOTAL5322"/>
    <tableColumn id="5336" name="TOTAL5323"/>
    <tableColumn id="5337" name="TOTAL5324"/>
    <tableColumn id="5338" name="TOTAL5325"/>
    <tableColumn id="5339" name="TOTAL5326"/>
    <tableColumn id="5340" name="TOTAL5327"/>
    <tableColumn id="5341" name="TOTAL5328"/>
    <tableColumn id="5342" name="TOTAL5329"/>
    <tableColumn id="5343" name="TOTAL5330"/>
    <tableColumn id="5344" name="TOTAL5331"/>
    <tableColumn id="5345" name="TOTAL5332"/>
    <tableColumn id="5346" name="TOTAL5333"/>
    <tableColumn id="5347" name="TOTAL5334"/>
    <tableColumn id="5348" name="TOTAL5335"/>
    <tableColumn id="5349" name="TOTAL5336"/>
    <tableColumn id="5350" name="TOTAL5337"/>
    <tableColumn id="5351" name="TOTAL5338"/>
    <tableColumn id="5352" name="TOTAL5339"/>
    <tableColumn id="5353" name="TOTAL5340"/>
    <tableColumn id="5354" name="TOTAL5341"/>
    <tableColumn id="5355" name="TOTAL5342"/>
    <tableColumn id="5356" name="TOTAL5343"/>
    <tableColumn id="5357" name="TOTAL5344"/>
    <tableColumn id="5358" name="TOTAL5345"/>
    <tableColumn id="5359" name="TOTAL5346"/>
    <tableColumn id="5360" name="TOTAL5347"/>
    <tableColumn id="5361" name="TOTAL5348"/>
    <tableColumn id="5362" name="TOTAL5349"/>
    <tableColumn id="5363" name="TOTAL5350"/>
    <tableColumn id="5364" name="TOTAL5351"/>
    <tableColumn id="5365" name="TOTAL5352"/>
    <tableColumn id="5366" name="TOTAL5353"/>
    <tableColumn id="5367" name="TOTAL5354"/>
    <tableColumn id="5368" name="TOTAL5355"/>
    <tableColumn id="5369" name="TOTAL5356"/>
    <tableColumn id="5370" name="TOTAL5357"/>
    <tableColumn id="5371" name="TOTAL5358"/>
    <tableColumn id="5372" name="TOTAL5359"/>
    <tableColumn id="5373" name="TOTAL5360"/>
    <tableColumn id="5374" name="TOTAL5361"/>
    <tableColumn id="5375" name="TOTAL5362"/>
    <tableColumn id="5376" name="TOTAL5363"/>
    <tableColumn id="5377" name="TOTAL5364"/>
    <tableColumn id="5378" name="TOTAL5365"/>
    <tableColumn id="5379" name="TOTAL5366"/>
    <tableColumn id="5380" name="TOTAL5367"/>
    <tableColumn id="5381" name="TOTAL5368"/>
    <tableColumn id="5382" name="TOTAL5369"/>
    <tableColumn id="5383" name="TOTAL5370"/>
    <tableColumn id="5384" name="TOTAL5371"/>
    <tableColumn id="5385" name="TOTAL5372"/>
    <tableColumn id="5386" name="TOTAL5373"/>
    <tableColumn id="5387" name="TOTAL5374"/>
    <tableColumn id="5388" name="TOTAL5375"/>
    <tableColumn id="5389" name="TOTAL5376"/>
    <tableColumn id="5390" name="TOTAL5377"/>
    <tableColumn id="5391" name="TOTAL5378"/>
    <tableColumn id="5392" name="TOTAL5379"/>
    <tableColumn id="5393" name="TOTAL5380"/>
    <tableColumn id="5394" name="TOTAL5381"/>
    <tableColumn id="5395" name="TOTAL5382"/>
    <tableColumn id="5396" name="TOTAL5383"/>
    <tableColumn id="5397" name="TOTAL5384"/>
    <tableColumn id="5398" name="TOTAL5385"/>
    <tableColumn id="5399" name="TOTAL5386"/>
    <tableColumn id="5400" name="TOTAL5387"/>
    <tableColumn id="5401" name="TOTAL5388"/>
    <tableColumn id="5402" name="TOTAL5389"/>
    <tableColumn id="5403" name="TOTAL5390"/>
    <tableColumn id="5404" name="TOTAL5391"/>
    <tableColumn id="5405" name="TOTAL5392"/>
    <tableColumn id="5406" name="TOTAL5393"/>
    <tableColumn id="5407" name="TOTAL5394"/>
    <tableColumn id="5408" name="TOTAL5395"/>
    <tableColumn id="5409" name="TOTAL5396"/>
    <tableColumn id="5410" name="TOTAL5397"/>
    <tableColumn id="5411" name="TOTAL5398"/>
    <tableColumn id="5412" name="TOTAL5399"/>
    <tableColumn id="5413" name="TOTAL5400"/>
    <tableColumn id="5414" name="TOTAL5401"/>
    <tableColumn id="5415" name="TOTAL5402"/>
    <tableColumn id="5416" name="TOTAL5403"/>
    <tableColumn id="5417" name="TOTAL5404"/>
    <tableColumn id="5418" name="TOTAL5405"/>
    <tableColumn id="5419" name="TOTAL5406"/>
    <tableColumn id="5420" name="TOTAL5407"/>
    <tableColumn id="5421" name="TOTAL5408"/>
    <tableColumn id="5422" name="TOTAL5409"/>
    <tableColumn id="5423" name="TOTAL5410"/>
    <tableColumn id="5424" name="TOTAL5411"/>
    <tableColumn id="5425" name="TOTAL5412"/>
    <tableColumn id="5426" name="TOTAL5413"/>
    <tableColumn id="5427" name="TOTAL5414"/>
    <tableColumn id="5428" name="TOTAL5415"/>
    <tableColumn id="5429" name="TOTAL5416"/>
    <tableColumn id="5430" name="TOTAL5417"/>
    <tableColumn id="5431" name="TOTAL5418"/>
    <tableColumn id="5432" name="TOTAL5419"/>
    <tableColumn id="5433" name="TOTAL5420"/>
    <tableColumn id="5434" name="TOTAL5421"/>
    <tableColumn id="5435" name="TOTAL5422"/>
    <tableColumn id="5436" name="TOTAL5423"/>
    <tableColumn id="5437" name="TOTAL5424"/>
    <tableColumn id="5438" name="TOTAL5425"/>
    <tableColumn id="5439" name="TOTAL5426"/>
    <tableColumn id="5440" name="TOTAL5427"/>
    <tableColumn id="5441" name="TOTAL5428"/>
    <tableColumn id="5442" name="TOTAL5429"/>
    <tableColumn id="5443" name="TOTAL5430"/>
    <tableColumn id="5444" name="TOTAL5431"/>
    <tableColumn id="5445" name="TOTAL5432"/>
    <tableColumn id="5446" name="TOTAL5433"/>
    <tableColumn id="5447" name="TOTAL5434"/>
    <tableColumn id="5448" name="TOTAL5435"/>
    <tableColumn id="5449" name="TOTAL5436"/>
    <tableColumn id="5450" name="TOTAL5437"/>
    <tableColumn id="5451" name="TOTAL5438"/>
    <tableColumn id="5452" name="TOTAL5439"/>
    <tableColumn id="5453" name="TOTAL5440"/>
    <tableColumn id="5454" name="TOTAL5441"/>
    <tableColumn id="5455" name="TOTAL5442"/>
    <tableColumn id="5456" name="TOTAL5443"/>
    <tableColumn id="5457" name="TOTAL5444"/>
    <tableColumn id="5458" name="TOTAL5445"/>
    <tableColumn id="5459" name="TOTAL5446"/>
    <tableColumn id="5460" name="TOTAL5447"/>
    <tableColumn id="5461" name="TOTAL5448"/>
    <tableColumn id="5462" name="TOTAL5449"/>
    <tableColumn id="5463" name="TOTAL5450"/>
    <tableColumn id="5464" name="TOTAL5451"/>
    <tableColumn id="5465" name="TOTAL5452"/>
    <tableColumn id="5466" name="TOTAL5453"/>
    <tableColumn id="5467" name="TOTAL5454"/>
    <tableColumn id="5468" name="TOTAL5455"/>
    <tableColumn id="5469" name="TOTAL5456"/>
    <tableColumn id="5470" name="TOTAL5457"/>
    <tableColumn id="5471" name="TOTAL5458"/>
    <tableColumn id="5472" name="TOTAL5459"/>
    <tableColumn id="5473" name="TOTAL5460"/>
    <tableColumn id="5474" name="TOTAL5461"/>
    <tableColumn id="5475" name="TOTAL5462"/>
    <tableColumn id="5476" name="TOTAL5463"/>
    <tableColumn id="5477" name="TOTAL5464"/>
    <tableColumn id="5478" name="TOTAL5465"/>
    <tableColumn id="5479" name="TOTAL5466"/>
    <tableColumn id="5480" name="TOTAL5467"/>
    <tableColumn id="5481" name="TOTAL5468"/>
    <tableColumn id="5482" name="TOTAL5469"/>
    <tableColumn id="5483" name="TOTAL5470"/>
    <tableColumn id="5484" name="TOTAL5471"/>
    <tableColumn id="5485" name="TOTAL5472"/>
    <tableColumn id="5486" name="TOTAL5473"/>
    <tableColumn id="5487" name="TOTAL5474"/>
    <tableColumn id="5488" name="TOTAL5475"/>
    <tableColumn id="5489" name="TOTAL5476"/>
    <tableColumn id="5490" name="TOTAL5477"/>
    <tableColumn id="5491" name="TOTAL5478"/>
    <tableColumn id="5492" name="TOTAL5479"/>
    <tableColumn id="5493" name="TOTAL5480"/>
    <tableColumn id="5494" name="TOTAL5481"/>
    <tableColumn id="5495" name="TOTAL5482"/>
    <tableColumn id="5496" name="TOTAL5483"/>
    <tableColumn id="5497" name="TOTAL5484"/>
    <tableColumn id="5498" name="TOTAL5485"/>
    <tableColumn id="5499" name="TOTAL5486"/>
    <tableColumn id="5500" name="TOTAL5487"/>
    <tableColumn id="5501" name="TOTAL5488"/>
    <tableColumn id="5502" name="TOTAL5489"/>
    <tableColumn id="5503" name="TOTAL5490"/>
    <tableColumn id="5504" name="TOTAL5491"/>
    <tableColumn id="5505" name="TOTAL5492"/>
    <tableColumn id="5506" name="TOTAL5493"/>
    <tableColumn id="5507" name="TOTAL5494"/>
    <tableColumn id="5508" name="TOTAL5495"/>
    <tableColumn id="5509" name="TOTAL5496"/>
    <tableColumn id="5510" name="TOTAL5497"/>
    <tableColumn id="5511" name="TOTAL5498"/>
    <tableColumn id="5512" name="TOTAL5499"/>
    <tableColumn id="5513" name="TOTAL5500"/>
    <tableColumn id="5514" name="TOTAL5501"/>
    <tableColumn id="5515" name="TOTAL5502"/>
    <tableColumn id="5516" name="TOTAL5503"/>
    <tableColumn id="5517" name="TOTAL5504"/>
    <tableColumn id="5518" name="TOTAL5505"/>
    <tableColumn id="5519" name="TOTAL5506"/>
    <tableColumn id="5520" name="TOTAL5507"/>
    <tableColumn id="5521" name="TOTAL5508"/>
    <tableColumn id="5522" name="TOTAL5509"/>
    <tableColumn id="5523" name="TOTAL5510"/>
    <tableColumn id="5524" name="TOTAL5511"/>
    <tableColumn id="5525" name="TOTAL5512"/>
    <tableColumn id="5526" name="TOTAL5513"/>
    <tableColumn id="5527" name="TOTAL5514"/>
    <tableColumn id="5528" name="TOTAL5515"/>
    <tableColumn id="5529" name="TOTAL5516"/>
    <tableColumn id="5530" name="TOTAL5517"/>
    <tableColumn id="5531" name="TOTAL5518"/>
    <tableColumn id="5532" name="TOTAL5519"/>
    <tableColumn id="5533" name="TOTAL5520"/>
    <tableColumn id="5534" name="TOTAL5521"/>
    <tableColumn id="5535" name="TOTAL5522"/>
    <tableColumn id="5536" name="TOTAL5523"/>
    <tableColumn id="5537" name="TOTAL5524"/>
    <tableColumn id="5538" name="TOTAL5525"/>
    <tableColumn id="5539" name="TOTAL5526"/>
    <tableColumn id="5540" name="TOTAL5527"/>
    <tableColumn id="5541" name="TOTAL5528"/>
    <tableColumn id="5542" name="TOTAL5529"/>
    <tableColumn id="5543" name="TOTAL5530"/>
    <tableColumn id="5544" name="TOTAL5531"/>
    <tableColumn id="5545" name="TOTAL5532"/>
    <tableColumn id="5546" name="TOTAL5533"/>
    <tableColumn id="5547" name="TOTAL5534"/>
    <tableColumn id="5548" name="TOTAL5535"/>
    <tableColumn id="5549" name="TOTAL5536"/>
    <tableColumn id="5550" name="TOTAL5537"/>
    <tableColumn id="5551" name="TOTAL5538"/>
    <tableColumn id="5552" name="TOTAL5539"/>
    <tableColumn id="5553" name="TOTAL5540"/>
    <tableColumn id="5554" name="TOTAL5541"/>
    <tableColumn id="5555" name="TOTAL5542"/>
    <tableColumn id="5556" name="TOTAL5543"/>
    <tableColumn id="5557" name="TOTAL5544"/>
    <tableColumn id="5558" name="TOTAL5545"/>
    <tableColumn id="5559" name="TOTAL5546"/>
    <tableColumn id="5560" name="TOTAL5547"/>
    <tableColumn id="5561" name="TOTAL5548"/>
    <tableColumn id="5562" name="TOTAL5549"/>
    <tableColumn id="5563" name="TOTAL5550"/>
    <tableColumn id="5564" name="TOTAL5551"/>
    <tableColumn id="5565" name="TOTAL5552"/>
    <tableColumn id="5566" name="TOTAL5553"/>
    <tableColumn id="5567" name="TOTAL5554"/>
    <tableColumn id="5568" name="TOTAL5555"/>
    <tableColumn id="5569" name="TOTAL5556"/>
    <tableColumn id="5570" name="TOTAL5557"/>
    <tableColumn id="5571" name="TOTAL5558"/>
    <tableColumn id="5572" name="TOTAL5559"/>
    <tableColumn id="5573" name="TOTAL5560"/>
    <tableColumn id="5574" name="TOTAL5561"/>
    <tableColumn id="5575" name="TOTAL5562"/>
    <tableColumn id="5576" name="TOTAL5563"/>
    <tableColumn id="5577" name="TOTAL5564"/>
    <tableColumn id="5578" name="TOTAL5565"/>
    <tableColumn id="5579" name="TOTAL5566"/>
    <tableColumn id="5580" name="TOTAL5567"/>
    <tableColumn id="5581" name="TOTAL5568"/>
    <tableColumn id="5582" name="TOTAL5569"/>
    <tableColumn id="5583" name="TOTAL5570"/>
    <tableColumn id="5584" name="TOTAL5571"/>
    <tableColumn id="5585" name="TOTAL5572"/>
    <tableColumn id="5586" name="TOTAL5573"/>
    <tableColumn id="5587" name="TOTAL5574"/>
    <tableColumn id="5588" name="TOTAL5575"/>
    <tableColumn id="5589" name="TOTAL5576"/>
    <tableColumn id="5590" name="TOTAL5577"/>
    <tableColumn id="5591" name="TOTAL5578"/>
    <tableColumn id="5592" name="TOTAL5579"/>
    <tableColumn id="5593" name="TOTAL5580"/>
    <tableColumn id="5594" name="TOTAL5581"/>
    <tableColumn id="5595" name="TOTAL5582"/>
    <tableColumn id="5596" name="TOTAL5583"/>
    <tableColumn id="5597" name="TOTAL5584"/>
    <tableColumn id="5598" name="TOTAL5585"/>
    <tableColumn id="5599" name="TOTAL5586"/>
    <tableColumn id="5600" name="TOTAL5587"/>
    <tableColumn id="5601" name="TOTAL5588"/>
    <tableColumn id="5602" name="TOTAL5589"/>
    <tableColumn id="5603" name="TOTAL5590"/>
    <tableColumn id="5604" name="TOTAL5591"/>
    <tableColumn id="5605" name="TOTAL5592"/>
    <tableColumn id="5606" name="TOTAL5593"/>
    <tableColumn id="5607" name="TOTAL5594"/>
    <tableColumn id="5608" name="TOTAL5595"/>
    <tableColumn id="5609" name="TOTAL5596"/>
    <tableColumn id="5610" name="TOTAL5597"/>
    <tableColumn id="5611" name="TOTAL5598"/>
    <tableColumn id="5612" name="TOTAL5599"/>
    <tableColumn id="5613" name="TOTAL5600"/>
    <tableColumn id="5614" name="TOTAL5601"/>
    <tableColumn id="5615" name="TOTAL5602"/>
    <tableColumn id="5616" name="TOTAL5603"/>
    <tableColumn id="5617" name="TOTAL5604"/>
    <tableColumn id="5618" name="TOTAL5605"/>
    <tableColumn id="5619" name="TOTAL5606"/>
    <tableColumn id="5620" name="TOTAL5607"/>
    <tableColumn id="5621" name="TOTAL5608"/>
    <tableColumn id="5622" name="TOTAL5609"/>
    <tableColumn id="5623" name="TOTAL5610"/>
    <tableColumn id="5624" name="TOTAL5611"/>
    <tableColumn id="5625" name="TOTAL5612"/>
    <tableColumn id="5626" name="TOTAL5613"/>
    <tableColumn id="5627" name="TOTAL5614"/>
    <tableColumn id="5628" name="TOTAL5615"/>
    <tableColumn id="5629" name="TOTAL5616"/>
    <tableColumn id="5630" name="TOTAL5617"/>
    <tableColumn id="5631" name="TOTAL5618"/>
    <tableColumn id="5632" name="TOTAL5619"/>
    <tableColumn id="5633" name="TOTAL5620"/>
    <tableColumn id="5634" name="TOTAL5621"/>
    <tableColumn id="5635" name="TOTAL5622"/>
    <tableColumn id="5636" name="TOTAL5623"/>
    <tableColumn id="5637" name="TOTAL5624"/>
    <tableColumn id="5638" name="TOTAL5625"/>
    <tableColumn id="5639" name="TOTAL5626"/>
    <tableColumn id="5640" name="TOTAL5627"/>
    <tableColumn id="5641" name="TOTAL5628"/>
    <tableColumn id="5642" name="TOTAL5629"/>
    <tableColumn id="5643" name="TOTAL5630"/>
    <tableColumn id="5644" name="TOTAL5631"/>
    <tableColumn id="5645" name="TOTAL5632"/>
    <tableColumn id="5646" name="TOTAL5633"/>
    <tableColumn id="5647" name="TOTAL5634"/>
    <tableColumn id="5648" name="TOTAL5635"/>
    <tableColumn id="5649" name="TOTAL5636"/>
    <tableColumn id="5650" name="TOTAL5637"/>
    <tableColumn id="5651" name="TOTAL5638"/>
    <tableColumn id="5652" name="TOTAL5639"/>
    <tableColumn id="5653" name="TOTAL5640"/>
    <tableColumn id="5654" name="TOTAL5641"/>
    <tableColumn id="5655" name="TOTAL5642"/>
    <tableColumn id="5656" name="TOTAL5643"/>
    <tableColumn id="5657" name="TOTAL5644"/>
    <tableColumn id="5658" name="TOTAL5645"/>
    <tableColumn id="5659" name="TOTAL5646"/>
    <tableColumn id="5660" name="TOTAL5647"/>
    <tableColumn id="5661" name="TOTAL5648"/>
    <tableColumn id="5662" name="TOTAL5649"/>
    <tableColumn id="5663" name="TOTAL5650"/>
    <tableColumn id="5664" name="TOTAL5651"/>
    <tableColumn id="5665" name="TOTAL5652"/>
    <tableColumn id="5666" name="TOTAL5653"/>
    <tableColumn id="5667" name="TOTAL5654"/>
    <tableColumn id="5668" name="TOTAL5655"/>
    <tableColumn id="5669" name="TOTAL5656"/>
    <tableColumn id="5670" name="TOTAL5657"/>
    <tableColumn id="5671" name="TOTAL5658"/>
    <tableColumn id="5672" name="TOTAL5659"/>
    <tableColumn id="5673" name="TOTAL5660"/>
    <tableColumn id="5674" name="TOTAL5661"/>
    <tableColumn id="5675" name="TOTAL5662"/>
    <tableColumn id="5676" name="TOTAL5663"/>
    <tableColumn id="5677" name="TOTAL5664"/>
    <tableColumn id="5678" name="TOTAL5665"/>
    <tableColumn id="5679" name="TOTAL5666"/>
    <tableColumn id="5680" name="TOTAL5667"/>
    <tableColumn id="5681" name="TOTAL5668"/>
    <tableColumn id="5682" name="TOTAL5669"/>
    <tableColumn id="5683" name="TOTAL5670"/>
    <tableColumn id="5684" name="TOTAL5671"/>
    <tableColumn id="5685" name="TOTAL5672"/>
    <tableColumn id="5686" name="TOTAL5673"/>
    <tableColumn id="5687" name="TOTAL5674"/>
    <tableColumn id="5688" name="TOTAL5675"/>
    <tableColumn id="5689" name="TOTAL5676"/>
    <tableColumn id="5690" name="TOTAL5677"/>
    <tableColumn id="5691" name="TOTAL5678"/>
    <tableColumn id="5692" name="TOTAL5679"/>
    <tableColumn id="5693" name="TOTAL5680"/>
    <tableColumn id="5694" name="TOTAL5681"/>
    <tableColumn id="5695" name="TOTAL5682"/>
    <tableColumn id="5696" name="TOTAL5683"/>
    <tableColumn id="5697" name="TOTAL5684"/>
    <tableColumn id="5698" name="TOTAL5685"/>
    <tableColumn id="5699" name="TOTAL5686"/>
    <tableColumn id="5700" name="TOTAL5687"/>
    <tableColumn id="5701" name="TOTAL5688"/>
    <tableColumn id="5702" name="TOTAL5689"/>
    <tableColumn id="5703" name="TOTAL5690"/>
    <tableColumn id="5704" name="TOTAL5691"/>
    <tableColumn id="5705" name="TOTAL5692"/>
    <tableColumn id="5706" name="TOTAL5693"/>
    <tableColumn id="5707" name="TOTAL5694"/>
    <tableColumn id="5708" name="TOTAL5695"/>
    <tableColumn id="5709" name="TOTAL5696"/>
    <tableColumn id="5710" name="TOTAL5697"/>
    <tableColumn id="5711" name="TOTAL5698"/>
    <tableColumn id="5712" name="TOTAL5699"/>
    <tableColumn id="5713" name="TOTAL5700"/>
    <tableColumn id="5714" name="TOTAL5701"/>
    <tableColumn id="5715" name="TOTAL5702"/>
    <tableColumn id="5716" name="TOTAL5703"/>
    <tableColumn id="5717" name="TOTAL5704"/>
    <tableColumn id="5718" name="TOTAL5705"/>
    <tableColumn id="5719" name="TOTAL5706"/>
    <tableColumn id="5720" name="TOTAL5707"/>
    <tableColumn id="5721" name="TOTAL5708"/>
    <tableColumn id="5722" name="TOTAL5709"/>
    <tableColumn id="5723" name="TOTAL5710"/>
    <tableColumn id="5724" name="TOTAL5711"/>
    <tableColumn id="5725" name="TOTAL5712"/>
    <tableColumn id="5726" name="TOTAL5713"/>
    <tableColumn id="5727" name="TOTAL5714"/>
    <tableColumn id="5728" name="TOTAL5715"/>
    <tableColumn id="5729" name="TOTAL5716"/>
    <tableColumn id="5730" name="TOTAL5717"/>
    <tableColumn id="5731" name="TOTAL5718"/>
    <tableColumn id="5732" name="TOTAL5719"/>
    <tableColumn id="5733" name="TOTAL5720"/>
    <tableColumn id="5734" name="TOTAL5721"/>
    <tableColumn id="5735" name="TOTAL5722"/>
    <tableColumn id="5736" name="TOTAL5723"/>
    <tableColumn id="5737" name="TOTAL5724"/>
    <tableColumn id="5738" name="TOTAL5725"/>
    <tableColumn id="5739" name="TOTAL5726"/>
    <tableColumn id="5740" name="TOTAL5727"/>
    <tableColumn id="5741" name="TOTAL5728"/>
    <tableColumn id="5742" name="TOTAL5729"/>
    <tableColumn id="5743" name="TOTAL5730"/>
    <tableColumn id="5744" name="TOTAL5731"/>
    <tableColumn id="5745" name="TOTAL5732"/>
    <tableColumn id="5746" name="TOTAL5733"/>
    <tableColumn id="5747" name="TOTAL5734"/>
    <tableColumn id="5748" name="TOTAL5735"/>
    <tableColumn id="5749" name="TOTAL5736"/>
    <tableColumn id="5750" name="TOTAL5737"/>
    <tableColumn id="5751" name="TOTAL5738"/>
    <tableColumn id="5752" name="TOTAL5739"/>
    <tableColumn id="5753" name="TOTAL5740"/>
    <tableColumn id="5754" name="TOTAL5741"/>
    <tableColumn id="5755" name="TOTAL5742"/>
    <tableColumn id="5756" name="TOTAL5743"/>
    <tableColumn id="5757" name="TOTAL5744"/>
    <tableColumn id="5758" name="TOTAL5745"/>
    <tableColumn id="5759" name="TOTAL5746"/>
    <tableColumn id="5760" name="TOTAL5747"/>
    <tableColumn id="5761" name="TOTAL5748"/>
    <tableColumn id="5762" name="TOTAL5749"/>
    <tableColumn id="5763" name="TOTAL5750"/>
    <tableColumn id="5764" name="TOTAL5751"/>
    <tableColumn id="5765" name="TOTAL5752"/>
    <tableColumn id="5766" name="TOTAL5753"/>
    <tableColumn id="5767" name="TOTAL5754"/>
    <tableColumn id="5768" name="TOTAL5755"/>
    <tableColumn id="5769" name="TOTAL5756"/>
    <tableColumn id="5770" name="TOTAL5757"/>
    <tableColumn id="5771" name="TOTAL5758"/>
    <tableColumn id="5772" name="TOTAL5759"/>
    <tableColumn id="5773" name="TOTAL5760"/>
    <tableColumn id="5774" name="TOTAL5761"/>
    <tableColumn id="5775" name="TOTAL5762"/>
    <tableColumn id="5776" name="TOTAL5763"/>
    <tableColumn id="5777" name="TOTAL5764"/>
    <tableColumn id="5778" name="TOTAL5765"/>
    <tableColumn id="5779" name="TOTAL5766"/>
    <tableColumn id="5780" name="TOTAL5767"/>
    <tableColumn id="5781" name="TOTAL5768"/>
    <tableColumn id="5782" name="TOTAL5769"/>
    <tableColumn id="5783" name="TOTAL5770"/>
    <tableColumn id="5784" name="TOTAL5771"/>
    <tableColumn id="5785" name="TOTAL5772"/>
    <tableColumn id="5786" name="TOTAL5773"/>
    <tableColumn id="5787" name="TOTAL5774"/>
    <tableColumn id="5788" name="TOTAL5775"/>
    <tableColumn id="5789" name="TOTAL5776"/>
    <tableColumn id="5790" name="TOTAL5777"/>
    <tableColumn id="5791" name="TOTAL5778"/>
    <tableColumn id="5792" name="TOTAL5779"/>
    <tableColumn id="5793" name="TOTAL5780"/>
    <tableColumn id="5794" name="TOTAL5781"/>
    <tableColumn id="5795" name="TOTAL5782"/>
    <tableColumn id="5796" name="TOTAL5783"/>
    <tableColumn id="5797" name="TOTAL5784"/>
    <tableColumn id="5798" name="TOTAL5785"/>
    <tableColumn id="5799" name="TOTAL5786"/>
    <tableColumn id="5800" name="TOTAL5787"/>
    <tableColumn id="5801" name="TOTAL5788"/>
    <tableColumn id="5802" name="TOTAL5789"/>
    <tableColumn id="5803" name="TOTAL5790"/>
    <tableColumn id="5804" name="TOTAL5791"/>
    <tableColumn id="5805" name="TOTAL5792"/>
    <tableColumn id="5806" name="TOTAL5793"/>
    <tableColumn id="5807" name="TOTAL5794"/>
    <tableColumn id="5808" name="TOTAL5795"/>
    <tableColumn id="5809" name="TOTAL5796"/>
    <tableColumn id="5810" name="TOTAL5797"/>
    <tableColumn id="5811" name="TOTAL5798"/>
    <tableColumn id="5812" name="TOTAL5799"/>
    <tableColumn id="5813" name="TOTAL5800"/>
    <tableColumn id="5814" name="TOTAL5801"/>
    <tableColumn id="5815" name="TOTAL5802"/>
    <tableColumn id="5816" name="TOTAL5803"/>
    <tableColumn id="5817" name="TOTAL5804"/>
    <tableColumn id="5818" name="TOTAL5805"/>
    <tableColumn id="5819" name="TOTAL5806"/>
    <tableColumn id="5820" name="TOTAL5807"/>
    <tableColumn id="5821" name="TOTAL5808"/>
    <tableColumn id="5822" name="TOTAL5809"/>
    <tableColumn id="5823" name="TOTAL5810"/>
    <tableColumn id="5824" name="TOTAL5811"/>
    <tableColumn id="5825" name="TOTAL5812"/>
    <tableColumn id="5826" name="TOTAL5813"/>
    <tableColumn id="5827" name="TOTAL5814"/>
    <tableColumn id="5828" name="TOTAL5815"/>
    <tableColumn id="5829" name="TOTAL5816"/>
    <tableColumn id="5830" name="TOTAL5817"/>
    <tableColumn id="5831" name="TOTAL5818"/>
    <tableColumn id="5832" name="TOTAL5819"/>
    <tableColumn id="5833" name="TOTAL5820"/>
    <tableColumn id="5834" name="TOTAL5821"/>
    <tableColumn id="5835" name="TOTAL5822"/>
    <tableColumn id="5836" name="TOTAL5823"/>
    <tableColumn id="5837" name="TOTAL5824"/>
    <tableColumn id="5838" name="TOTAL5825"/>
    <tableColumn id="5839" name="TOTAL5826"/>
    <tableColumn id="5840" name="TOTAL5827"/>
    <tableColumn id="5841" name="TOTAL5828"/>
    <tableColumn id="5842" name="TOTAL5829"/>
    <tableColumn id="5843" name="TOTAL5830"/>
    <tableColumn id="5844" name="TOTAL5831"/>
    <tableColumn id="5845" name="TOTAL5832"/>
    <tableColumn id="5846" name="TOTAL5833"/>
    <tableColumn id="5847" name="TOTAL5834"/>
    <tableColumn id="5848" name="TOTAL5835"/>
    <tableColumn id="5849" name="TOTAL5836"/>
    <tableColumn id="5850" name="TOTAL5837"/>
    <tableColumn id="5851" name="TOTAL5838"/>
    <tableColumn id="5852" name="TOTAL5839"/>
    <tableColumn id="5853" name="TOTAL5840"/>
    <tableColumn id="5854" name="TOTAL5841"/>
    <tableColumn id="5855" name="TOTAL5842"/>
    <tableColumn id="5856" name="TOTAL5843"/>
    <tableColumn id="5857" name="TOTAL5844"/>
    <tableColumn id="5858" name="TOTAL5845"/>
    <tableColumn id="5859" name="TOTAL5846"/>
    <tableColumn id="5860" name="TOTAL5847"/>
    <tableColumn id="5861" name="TOTAL5848"/>
    <tableColumn id="5862" name="TOTAL5849"/>
    <tableColumn id="5863" name="TOTAL5850"/>
    <tableColumn id="5864" name="TOTAL5851"/>
    <tableColumn id="5865" name="TOTAL5852"/>
    <tableColumn id="5866" name="TOTAL5853"/>
    <tableColumn id="5867" name="TOTAL5854"/>
    <tableColumn id="5868" name="TOTAL5855"/>
    <tableColumn id="5869" name="TOTAL5856"/>
    <tableColumn id="5870" name="TOTAL5857"/>
    <tableColumn id="5871" name="TOTAL5858"/>
    <tableColumn id="5872" name="TOTAL5859"/>
    <tableColumn id="5873" name="TOTAL5860"/>
    <tableColumn id="5874" name="TOTAL5861"/>
    <tableColumn id="5875" name="TOTAL5862"/>
    <tableColumn id="5876" name="TOTAL5863"/>
    <tableColumn id="5877" name="TOTAL5864"/>
    <tableColumn id="5878" name="TOTAL5865"/>
    <tableColumn id="5879" name="TOTAL5866"/>
    <tableColumn id="5880" name="TOTAL5867"/>
    <tableColumn id="5881" name="TOTAL5868"/>
    <tableColumn id="5882" name="TOTAL5869"/>
    <tableColumn id="5883" name="TOTAL5870"/>
    <tableColumn id="5884" name="TOTAL5871"/>
    <tableColumn id="5885" name="TOTAL5872"/>
    <tableColumn id="5886" name="TOTAL5873"/>
    <tableColumn id="5887" name="TOTAL5874"/>
    <tableColumn id="5888" name="TOTAL5875"/>
    <tableColumn id="5889" name="TOTAL5876"/>
    <tableColumn id="5890" name="TOTAL5877"/>
    <tableColumn id="5891" name="TOTAL5878"/>
    <tableColumn id="5892" name="TOTAL5879"/>
    <tableColumn id="5893" name="TOTAL5880"/>
    <tableColumn id="5894" name="TOTAL5881"/>
    <tableColumn id="5895" name="TOTAL5882"/>
    <tableColumn id="5896" name="TOTAL5883"/>
    <tableColumn id="5897" name="TOTAL5884"/>
    <tableColumn id="5898" name="TOTAL5885"/>
    <tableColumn id="5899" name="TOTAL5886"/>
    <tableColumn id="5900" name="TOTAL5887"/>
    <tableColumn id="5901" name="TOTAL5888"/>
    <tableColumn id="5902" name="TOTAL5889"/>
    <tableColumn id="5903" name="TOTAL5890"/>
    <tableColumn id="5904" name="TOTAL5891"/>
    <tableColumn id="5905" name="TOTAL5892"/>
    <tableColumn id="5906" name="TOTAL5893"/>
    <tableColumn id="5907" name="TOTAL5894"/>
    <tableColumn id="5908" name="TOTAL5895"/>
    <tableColumn id="5909" name="TOTAL5896"/>
    <tableColumn id="5910" name="TOTAL5897"/>
    <tableColumn id="5911" name="TOTAL5898"/>
    <tableColumn id="5912" name="TOTAL5899"/>
    <tableColumn id="5913" name="TOTAL5900"/>
    <tableColumn id="5914" name="TOTAL5901"/>
    <tableColumn id="5915" name="TOTAL5902"/>
    <tableColumn id="5916" name="TOTAL5903"/>
    <tableColumn id="5917" name="TOTAL5904"/>
    <tableColumn id="5918" name="TOTAL5905"/>
    <tableColumn id="5919" name="TOTAL5906"/>
    <tableColumn id="5920" name="TOTAL5907"/>
    <tableColumn id="5921" name="TOTAL5908"/>
    <tableColumn id="5922" name="TOTAL5909"/>
    <tableColumn id="5923" name="TOTAL5910"/>
    <tableColumn id="5924" name="TOTAL5911"/>
    <tableColumn id="5925" name="TOTAL5912"/>
    <tableColumn id="5926" name="TOTAL5913"/>
    <tableColumn id="5927" name="TOTAL5914"/>
    <tableColumn id="5928" name="TOTAL5915"/>
    <tableColumn id="5929" name="TOTAL5916"/>
    <tableColumn id="5930" name="TOTAL5917"/>
    <tableColumn id="5931" name="TOTAL5918"/>
    <tableColumn id="5932" name="TOTAL5919"/>
    <tableColumn id="5933" name="TOTAL5920"/>
    <tableColumn id="5934" name="TOTAL5921"/>
    <tableColumn id="5935" name="TOTAL5922"/>
    <tableColumn id="5936" name="TOTAL5923"/>
    <tableColumn id="5937" name="TOTAL5924"/>
    <tableColumn id="5938" name="TOTAL5925"/>
    <tableColumn id="5939" name="TOTAL5926"/>
    <tableColumn id="5940" name="TOTAL5927"/>
    <tableColumn id="5941" name="TOTAL5928"/>
    <tableColumn id="5942" name="TOTAL5929"/>
    <tableColumn id="5943" name="TOTAL5930"/>
    <tableColumn id="5944" name="TOTAL5931"/>
    <tableColumn id="5945" name="TOTAL5932"/>
    <tableColumn id="5946" name="TOTAL5933"/>
    <tableColumn id="5947" name="TOTAL5934"/>
    <tableColumn id="5948" name="TOTAL5935"/>
    <tableColumn id="5949" name="TOTAL5936"/>
    <tableColumn id="5950" name="TOTAL5937"/>
    <tableColumn id="5951" name="TOTAL5938"/>
    <tableColumn id="5952" name="TOTAL5939"/>
    <tableColumn id="5953" name="TOTAL5940"/>
    <tableColumn id="5954" name="TOTAL5941"/>
    <tableColumn id="5955" name="TOTAL5942"/>
    <tableColumn id="5956" name="TOTAL5943"/>
    <tableColumn id="5957" name="TOTAL5944"/>
    <tableColumn id="5958" name="TOTAL5945"/>
    <tableColumn id="5959" name="TOTAL5946"/>
    <tableColumn id="5960" name="TOTAL5947"/>
    <tableColumn id="5961" name="TOTAL5948"/>
    <tableColumn id="5962" name="TOTAL5949"/>
    <tableColumn id="5963" name="TOTAL5950"/>
    <tableColumn id="5964" name="TOTAL5951"/>
    <tableColumn id="5965" name="TOTAL5952"/>
    <tableColumn id="5966" name="TOTAL5953"/>
    <tableColumn id="5967" name="TOTAL5954"/>
    <tableColumn id="5968" name="TOTAL5955"/>
    <tableColumn id="5969" name="TOTAL5956"/>
    <tableColumn id="5970" name="TOTAL5957"/>
    <tableColumn id="5971" name="TOTAL5958"/>
    <tableColumn id="5972" name="TOTAL5959"/>
    <tableColumn id="5973" name="TOTAL5960"/>
    <tableColumn id="5974" name="TOTAL5961"/>
    <tableColumn id="5975" name="TOTAL5962"/>
    <tableColumn id="5976" name="TOTAL5963"/>
    <tableColumn id="5977" name="TOTAL5964"/>
    <tableColumn id="5978" name="TOTAL5965"/>
    <tableColumn id="5979" name="TOTAL5966"/>
    <tableColumn id="5980" name="TOTAL5967"/>
    <tableColumn id="5981" name="TOTAL5968"/>
    <tableColumn id="5982" name="TOTAL5969"/>
    <tableColumn id="5983" name="TOTAL5970"/>
    <tableColumn id="5984" name="TOTAL5971"/>
    <tableColumn id="5985" name="TOTAL5972"/>
    <tableColumn id="5986" name="TOTAL5973"/>
    <tableColumn id="5987" name="TOTAL5974"/>
    <tableColumn id="5988" name="TOTAL5975"/>
    <tableColumn id="5989" name="TOTAL5976"/>
    <tableColumn id="5990" name="TOTAL5977"/>
    <tableColumn id="5991" name="TOTAL5978"/>
    <tableColumn id="5992" name="TOTAL5979"/>
    <tableColumn id="5993" name="TOTAL5980"/>
    <tableColumn id="5994" name="TOTAL5981"/>
    <tableColumn id="5995" name="TOTAL5982"/>
    <tableColumn id="5996" name="TOTAL5983"/>
    <tableColumn id="5997" name="TOTAL5984"/>
    <tableColumn id="5998" name="TOTAL5985"/>
    <tableColumn id="5999" name="TOTAL5986"/>
    <tableColumn id="6000" name="TOTAL5987"/>
    <tableColumn id="6001" name="TOTAL5988"/>
    <tableColumn id="6002" name="TOTAL5989"/>
    <tableColumn id="6003" name="TOTAL5990"/>
    <tableColumn id="6004" name="TOTAL5991"/>
    <tableColumn id="6005" name="TOTAL5992"/>
    <tableColumn id="6006" name="TOTAL5993"/>
    <tableColumn id="6007" name="TOTAL5994"/>
    <tableColumn id="6008" name="TOTAL5995"/>
    <tableColumn id="6009" name="TOTAL5996"/>
    <tableColumn id="6010" name="TOTAL5997"/>
    <tableColumn id="6011" name="TOTAL5998"/>
    <tableColumn id="6012" name="TOTAL5999"/>
    <tableColumn id="6013" name="TOTAL6000"/>
    <tableColumn id="6014" name="TOTAL6001"/>
    <tableColumn id="6015" name="TOTAL6002"/>
    <tableColumn id="6016" name="TOTAL6003"/>
    <tableColumn id="6017" name="TOTAL6004"/>
    <tableColumn id="6018" name="TOTAL6005"/>
    <tableColumn id="6019" name="TOTAL6006"/>
    <tableColumn id="6020" name="TOTAL6007"/>
    <tableColumn id="6021" name="TOTAL6008"/>
    <tableColumn id="6022" name="TOTAL6009"/>
    <tableColumn id="6023" name="TOTAL6010"/>
    <tableColumn id="6024" name="TOTAL6011"/>
    <tableColumn id="6025" name="TOTAL6012"/>
    <tableColumn id="6026" name="TOTAL6013"/>
    <tableColumn id="6027" name="TOTAL6014"/>
    <tableColumn id="6028" name="TOTAL6015"/>
    <tableColumn id="6029" name="TOTAL6016"/>
    <tableColumn id="6030" name="TOTAL6017"/>
    <tableColumn id="6031" name="TOTAL6018"/>
    <tableColumn id="6032" name="TOTAL6019"/>
    <tableColumn id="6033" name="TOTAL6020"/>
    <tableColumn id="6034" name="TOTAL6021"/>
    <tableColumn id="6035" name="TOTAL6022"/>
    <tableColumn id="6036" name="TOTAL6023"/>
    <tableColumn id="6037" name="TOTAL6024"/>
    <tableColumn id="6038" name="TOTAL6025"/>
    <tableColumn id="6039" name="TOTAL6026"/>
    <tableColumn id="6040" name="TOTAL6027"/>
    <tableColumn id="6041" name="TOTAL6028"/>
    <tableColumn id="6042" name="TOTAL6029"/>
    <tableColumn id="6043" name="TOTAL6030"/>
    <tableColumn id="6044" name="TOTAL6031"/>
    <tableColumn id="6045" name="TOTAL6032"/>
    <tableColumn id="6046" name="TOTAL6033"/>
    <tableColumn id="6047" name="TOTAL6034"/>
    <tableColumn id="6048" name="TOTAL6035"/>
    <tableColumn id="6049" name="TOTAL6036"/>
    <tableColumn id="6050" name="TOTAL6037"/>
    <tableColumn id="6051" name="TOTAL6038"/>
    <tableColumn id="6052" name="TOTAL6039"/>
    <tableColumn id="6053" name="TOTAL6040"/>
    <tableColumn id="6054" name="TOTAL6041"/>
    <tableColumn id="6055" name="TOTAL6042"/>
    <tableColumn id="6056" name="TOTAL6043"/>
    <tableColumn id="6057" name="TOTAL6044"/>
    <tableColumn id="6058" name="TOTAL6045"/>
    <tableColumn id="6059" name="TOTAL6046"/>
    <tableColumn id="6060" name="TOTAL6047"/>
    <tableColumn id="6061" name="TOTAL6048"/>
    <tableColumn id="6062" name="TOTAL6049"/>
    <tableColumn id="6063" name="TOTAL6050"/>
    <tableColumn id="6064" name="TOTAL6051"/>
    <tableColumn id="6065" name="TOTAL6052"/>
    <tableColumn id="6066" name="TOTAL6053"/>
    <tableColumn id="6067" name="TOTAL6054"/>
    <tableColumn id="6068" name="TOTAL6055"/>
    <tableColumn id="6069" name="TOTAL6056"/>
    <tableColumn id="6070" name="TOTAL6057"/>
    <tableColumn id="6071" name="TOTAL6058"/>
    <tableColumn id="6072" name="TOTAL6059"/>
    <tableColumn id="6073" name="TOTAL6060"/>
    <tableColumn id="6074" name="TOTAL6061"/>
    <tableColumn id="6075" name="TOTAL6062"/>
    <tableColumn id="6076" name="TOTAL6063"/>
    <tableColumn id="6077" name="TOTAL6064"/>
    <tableColumn id="6078" name="TOTAL6065"/>
    <tableColumn id="6079" name="TOTAL6066"/>
    <tableColumn id="6080" name="TOTAL6067"/>
    <tableColumn id="6081" name="TOTAL6068"/>
    <tableColumn id="6082" name="TOTAL6069"/>
    <tableColumn id="6083" name="TOTAL6070"/>
    <tableColumn id="6084" name="TOTAL6071"/>
    <tableColumn id="6085" name="TOTAL6072"/>
    <tableColumn id="6086" name="TOTAL6073"/>
    <tableColumn id="6087" name="TOTAL6074"/>
    <tableColumn id="6088" name="TOTAL6075"/>
    <tableColumn id="6089" name="TOTAL6076"/>
    <tableColumn id="6090" name="TOTAL6077"/>
    <tableColumn id="6091" name="TOTAL6078"/>
    <tableColumn id="6092" name="TOTAL6079"/>
    <tableColumn id="6093" name="TOTAL6080"/>
    <tableColumn id="6094" name="TOTAL6081"/>
    <tableColumn id="6095" name="TOTAL6082"/>
    <tableColumn id="6096" name="TOTAL6083"/>
    <tableColumn id="6097" name="TOTAL6084"/>
    <tableColumn id="6098" name="TOTAL6085"/>
    <tableColumn id="6099" name="TOTAL6086"/>
    <tableColumn id="6100" name="TOTAL6087"/>
    <tableColumn id="6101" name="TOTAL6088"/>
    <tableColumn id="6102" name="TOTAL6089"/>
    <tableColumn id="6103" name="TOTAL6090"/>
    <tableColumn id="6104" name="TOTAL6091"/>
    <tableColumn id="6105" name="TOTAL6092"/>
    <tableColumn id="6106" name="TOTAL6093"/>
    <tableColumn id="6107" name="TOTAL6094"/>
    <tableColumn id="6108" name="TOTAL6095"/>
    <tableColumn id="6109" name="TOTAL6096"/>
    <tableColumn id="6110" name="TOTAL6097"/>
    <tableColumn id="6111" name="TOTAL6098"/>
    <tableColumn id="6112" name="TOTAL6099"/>
    <tableColumn id="6113" name="TOTAL6100"/>
    <tableColumn id="6114" name="TOTAL6101"/>
    <tableColumn id="6115" name="TOTAL6102"/>
    <tableColumn id="6116" name="TOTAL6103"/>
    <tableColumn id="6117" name="TOTAL6104"/>
    <tableColumn id="6118" name="TOTAL6105"/>
    <tableColumn id="6119" name="TOTAL6106"/>
    <tableColumn id="6120" name="TOTAL6107"/>
    <tableColumn id="6121" name="TOTAL6108"/>
    <tableColumn id="6122" name="TOTAL6109"/>
    <tableColumn id="6123" name="TOTAL6110"/>
    <tableColumn id="6124" name="TOTAL6111"/>
    <tableColumn id="6125" name="TOTAL6112"/>
    <tableColumn id="6126" name="TOTAL6113"/>
    <tableColumn id="6127" name="TOTAL6114"/>
    <tableColumn id="6128" name="TOTAL6115"/>
    <tableColumn id="6129" name="TOTAL6116"/>
    <tableColumn id="6130" name="TOTAL6117"/>
    <tableColumn id="6131" name="TOTAL6118"/>
    <tableColumn id="6132" name="TOTAL6119"/>
    <tableColumn id="6133" name="TOTAL6120"/>
    <tableColumn id="6134" name="TOTAL6121"/>
    <tableColumn id="6135" name="TOTAL6122"/>
    <tableColumn id="6136" name="TOTAL6123"/>
    <tableColumn id="6137" name="TOTAL6124"/>
    <tableColumn id="6138" name="TOTAL6125"/>
    <tableColumn id="6139" name="TOTAL6126"/>
    <tableColumn id="6140" name="TOTAL6127"/>
    <tableColumn id="6141" name="TOTAL6128"/>
    <tableColumn id="6142" name="TOTAL6129"/>
    <tableColumn id="6143" name="TOTAL6130"/>
    <tableColumn id="6144" name="TOTAL6131"/>
    <tableColumn id="6145" name="TOTAL6132"/>
    <tableColumn id="6146" name="TOTAL6133"/>
    <tableColumn id="6147" name="TOTAL6134"/>
    <tableColumn id="6148" name="TOTAL6135"/>
    <tableColumn id="6149" name="TOTAL6136"/>
    <tableColumn id="6150" name="TOTAL6137"/>
    <tableColumn id="6151" name="TOTAL6138"/>
    <tableColumn id="6152" name="TOTAL6139"/>
    <tableColumn id="6153" name="TOTAL6140"/>
    <tableColumn id="6154" name="TOTAL6141"/>
    <tableColumn id="6155" name="TOTAL6142"/>
    <tableColumn id="6156" name="TOTAL6143"/>
    <tableColumn id="6157" name="TOTAL6144"/>
    <tableColumn id="6158" name="TOTAL6145"/>
    <tableColumn id="6159" name="TOTAL6146"/>
    <tableColumn id="6160" name="TOTAL6147"/>
    <tableColumn id="6161" name="TOTAL6148"/>
    <tableColumn id="6162" name="TOTAL6149"/>
    <tableColumn id="6163" name="TOTAL6150"/>
    <tableColumn id="6164" name="TOTAL6151"/>
    <tableColumn id="6165" name="TOTAL6152"/>
    <tableColumn id="6166" name="TOTAL6153"/>
    <tableColumn id="6167" name="TOTAL6154"/>
    <tableColumn id="6168" name="TOTAL6155"/>
    <tableColumn id="6169" name="TOTAL6156"/>
    <tableColumn id="6170" name="TOTAL6157"/>
    <tableColumn id="6171" name="TOTAL6158"/>
    <tableColumn id="6172" name="TOTAL6159"/>
    <tableColumn id="6173" name="TOTAL6160"/>
    <tableColumn id="6174" name="TOTAL6161"/>
    <tableColumn id="6175" name="TOTAL6162"/>
    <tableColumn id="6176" name="TOTAL6163"/>
    <tableColumn id="6177" name="TOTAL6164"/>
    <tableColumn id="6178" name="TOTAL6165"/>
    <tableColumn id="6179" name="TOTAL6166"/>
    <tableColumn id="6180" name="TOTAL6167"/>
    <tableColumn id="6181" name="TOTAL6168"/>
    <tableColumn id="6182" name="TOTAL6169"/>
    <tableColumn id="6183" name="TOTAL6170"/>
    <tableColumn id="6184" name="TOTAL6171"/>
    <tableColumn id="6185" name="TOTAL6172"/>
    <tableColumn id="6186" name="TOTAL6173"/>
    <tableColumn id="6187" name="TOTAL6174"/>
    <tableColumn id="6188" name="TOTAL6175"/>
    <tableColumn id="6189" name="TOTAL6176"/>
    <tableColumn id="6190" name="TOTAL6177"/>
    <tableColumn id="6191" name="TOTAL6178"/>
    <tableColumn id="6192" name="TOTAL6179"/>
    <tableColumn id="6193" name="TOTAL6180"/>
    <tableColumn id="6194" name="TOTAL6181"/>
    <tableColumn id="6195" name="TOTAL6182"/>
    <tableColumn id="6196" name="TOTAL6183"/>
    <tableColumn id="6197" name="TOTAL6184"/>
    <tableColumn id="6198" name="TOTAL6185"/>
    <tableColumn id="6199" name="TOTAL6186"/>
    <tableColumn id="6200" name="TOTAL6187"/>
    <tableColumn id="6201" name="TOTAL6188"/>
    <tableColumn id="6202" name="TOTAL6189"/>
    <tableColumn id="6203" name="TOTAL6190"/>
    <tableColumn id="6204" name="TOTAL6191"/>
    <tableColumn id="6205" name="TOTAL6192"/>
    <tableColumn id="6206" name="TOTAL6193"/>
    <tableColumn id="6207" name="TOTAL6194"/>
    <tableColumn id="6208" name="TOTAL6195"/>
    <tableColumn id="6209" name="TOTAL6196"/>
    <tableColumn id="6210" name="TOTAL6197"/>
    <tableColumn id="6211" name="TOTAL6198"/>
    <tableColumn id="6212" name="TOTAL6199"/>
    <tableColumn id="6213" name="TOTAL6200"/>
    <tableColumn id="6214" name="TOTAL6201"/>
    <tableColumn id="6215" name="TOTAL6202"/>
    <tableColumn id="6216" name="TOTAL6203"/>
    <tableColumn id="6217" name="TOTAL6204"/>
    <tableColumn id="6218" name="TOTAL6205"/>
    <tableColumn id="6219" name="TOTAL6206"/>
    <tableColumn id="6220" name="TOTAL6207"/>
    <tableColumn id="6221" name="TOTAL6208"/>
    <tableColumn id="6222" name="TOTAL6209"/>
    <tableColumn id="6223" name="TOTAL6210"/>
    <tableColumn id="6224" name="TOTAL6211"/>
    <tableColumn id="6225" name="TOTAL6212"/>
    <tableColumn id="6226" name="TOTAL6213"/>
    <tableColumn id="6227" name="TOTAL6214"/>
    <tableColumn id="6228" name="TOTAL6215"/>
    <tableColumn id="6229" name="TOTAL6216"/>
    <tableColumn id="6230" name="TOTAL6217"/>
    <tableColumn id="6231" name="TOTAL6218"/>
    <tableColumn id="6232" name="TOTAL6219"/>
    <tableColumn id="6233" name="TOTAL6220"/>
    <tableColumn id="6234" name="TOTAL6221"/>
    <tableColumn id="6235" name="TOTAL6222"/>
    <tableColumn id="6236" name="TOTAL6223"/>
    <tableColumn id="6237" name="TOTAL6224"/>
    <tableColumn id="6238" name="TOTAL6225"/>
    <tableColumn id="6239" name="TOTAL6226"/>
    <tableColumn id="6240" name="TOTAL6227"/>
    <tableColumn id="6241" name="TOTAL6228"/>
    <tableColumn id="6242" name="TOTAL6229"/>
    <tableColumn id="6243" name="TOTAL6230"/>
    <tableColumn id="6244" name="TOTAL6231"/>
    <tableColumn id="6245" name="TOTAL6232"/>
    <tableColumn id="6246" name="TOTAL6233"/>
    <tableColumn id="6247" name="TOTAL6234"/>
    <tableColumn id="6248" name="TOTAL6235"/>
    <tableColumn id="6249" name="TOTAL6236"/>
    <tableColumn id="6250" name="TOTAL6237"/>
    <tableColumn id="6251" name="TOTAL6238"/>
    <tableColumn id="6252" name="TOTAL6239"/>
    <tableColumn id="6253" name="TOTAL6240"/>
    <tableColumn id="6254" name="TOTAL6241"/>
    <tableColumn id="6255" name="TOTAL6242"/>
    <tableColumn id="6256" name="TOTAL6243"/>
    <tableColumn id="6257" name="TOTAL6244"/>
    <tableColumn id="6258" name="TOTAL6245"/>
    <tableColumn id="6259" name="TOTAL6246"/>
    <tableColumn id="6260" name="TOTAL6247"/>
    <tableColumn id="6261" name="TOTAL6248"/>
    <tableColumn id="6262" name="TOTAL6249"/>
    <tableColumn id="6263" name="TOTAL6250"/>
    <tableColumn id="6264" name="TOTAL6251"/>
    <tableColumn id="6265" name="TOTAL6252"/>
    <tableColumn id="6266" name="TOTAL6253"/>
    <tableColumn id="6267" name="TOTAL6254"/>
    <tableColumn id="6268" name="TOTAL6255"/>
    <tableColumn id="6269" name="TOTAL6256"/>
    <tableColumn id="6270" name="TOTAL6257"/>
    <tableColumn id="6271" name="TOTAL6258"/>
    <tableColumn id="6272" name="TOTAL6259"/>
    <tableColumn id="6273" name="TOTAL6260"/>
    <tableColumn id="6274" name="TOTAL6261"/>
    <tableColumn id="6275" name="TOTAL6262"/>
    <tableColumn id="6276" name="TOTAL6263"/>
    <tableColumn id="6277" name="TOTAL6264"/>
    <tableColumn id="6278" name="TOTAL6265"/>
    <tableColumn id="6279" name="TOTAL6266"/>
    <tableColumn id="6280" name="TOTAL6267"/>
    <tableColumn id="6281" name="TOTAL6268"/>
    <tableColumn id="6282" name="TOTAL6269"/>
    <tableColumn id="6283" name="TOTAL6270"/>
    <tableColumn id="6284" name="TOTAL6271"/>
    <tableColumn id="6285" name="TOTAL6272"/>
    <tableColumn id="6286" name="TOTAL6273"/>
    <tableColumn id="6287" name="TOTAL6274"/>
    <tableColumn id="6288" name="TOTAL6275"/>
    <tableColumn id="6289" name="TOTAL6276"/>
    <tableColumn id="6290" name="TOTAL6277"/>
    <tableColumn id="6291" name="TOTAL6278"/>
    <tableColumn id="6292" name="TOTAL6279"/>
    <tableColumn id="6293" name="TOTAL6280"/>
    <tableColumn id="6294" name="TOTAL6281"/>
    <tableColumn id="6295" name="TOTAL6282"/>
    <tableColumn id="6296" name="TOTAL6283"/>
    <tableColumn id="6297" name="TOTAL6284"/>
    <tableColumn id="6298" name="TOTAL6285"/>
    <tableColumn id="6299" name="TOTAL6286"/>
    <tableColumn id="6300" name="TOTAL6287"/>
    <tableColumn id="6301" name="TOTAL6288"/>
    <tableColumn id="6302" name="TOTAL6289"/>
    <tableColumn id="6303" name="TOTAL6290"/>
    <tableColumn id="6304" name="TOTAL6291"/>
    <tableColumn id="6305" name="TOTAL6292"/>
    <tableColumn id="6306" name="TOTAL6293"/>
    <tableColumn id="6307" name="TOTAL6294"/>
    <tableColumn id="6308" name="TOTAL6295"/>
    <tableColumn id="6309" name="TOTAL6296"/>
    <tableColumn id="6310" name="TOTAL6297"/>
    <tableColumn id="6311" name="TOTAL6298"/>
    <tableColumn id="6312" name="TOTAL6299"/>
    <tableColumn id="6313" name="TOTAL6300"/>
    <tableColumn id="6314" name="TOTAL6301"/>
    <tableColumn id="6315" name="TOTAL6302"/>
    <tableColumn id="6316" name="TOTAL6303"/>
    <tableColumn id="6317" name="TOTAL6304"/>
    <tableColumn id="6318" name="TOTAL6305"/>
    <tableColumn id="6319" name="TOTAL6306"/>
    <tableColumn id="6320" name="TOTAL6307"/>
    <tableColumn id="6321" name="TOTAL6308"/>
    <tableColumn id="6322" name="TOTAL6309"/>
    <tableColumn id="6323" name="TOTAL6310"/>
    <tableColumn id="6324" name="TOTAL6311"/>
    <tableColumn id="6325" name="TOTAL6312"/>
    <tableColumn id="6326" name="TOTAL6313"/>
    <tableColumn id="6327" name="TOTAL6314"/>
    <tableColumn id="6328" name="TOTAL6315"/>
    <tableColumn id="6329" name="TOTAL6316"/>
    <tableColumn id="6330" name="TOTAL6317"/>
    <tableColumn id="6331" name="TOTAL6318"/>
    <tableColumn id="6332" name="TOTAL6319"/>
    <tableColumn id="6333" name="TOTAL6320"/>
    <tableColumn id="6334" name="TOTAL6321"/>
    <tableColumn id="6335" name="TOTAL6322"/>
    <tableColumn id="6336" name="TOTAL6323"/>
    <tableColumn id="6337" name="TOTAL6324"/>
    <tableColumn id="6338" name="TOTAL6325"/>
    <tableColumn id="6339" name="TOTAL6326"/>
    <tableColumn id="6340" name="TOTAL6327"/>
    <tableColumn id="6341" name="TOTAL6328"/>
    <tableColumn id="6342" name="TOTAL6329"/>
    <tableColumn id="6343" name="TOTAL6330"/>
    <tableColumn id="6344" name="TOTAL6331"/>
    <tableColumn id="6345" name="TOTAL6332"/>
    <tableColumn id="6346" name="TOTAL6333"/>
    <tableColumn id="6347" name="TOTAL6334"/>
    <tableColumn id="6348" name="TOTAL6335"/>
    <tableColumn id="6349" name="TOTAL6336"/>
    <tableColumn id="6350" name="TOTAL6337"/>
    <tableColumn id="6351" name="TOTAL6338"/>
    <tableColumn id="6352" name="TOTAL6339"/>
    <tableColumn id="6353" name="TOTAL6340"/>
    <tableColumn id="6354" name="TOTAL6341"/>
    <tableColumn id="6355" name="TOTAL6342"/>
    <tableColumn id="6356" name="TOTAL6343"/>
    <tableColumn id="6357" name="TOTAL6344"/>
    <tableColumn id="6358" name="TOTAL6345"/>
    <tableColumn id="6359" name="TOTAL6346"/>
    <tableColumn id="6360" name="TOTAL6347"/>
    <tableColumn id="6361" name="TOTAL6348"/>
    <tableColumn id="6362" name="TOTAL6349"/>
    <tableColumn id="6363" name="TOTAL6350"/>
    <tableColumn id="6364" name="TOTAL6351"/>
    <tableColumn id="6365" name="TOTAL6352"/>
    <tableColumn id="6366" name="TOTAL6353"/>
    <tableColumn id="6367" name="TOTAL6354"/>
    <tableColumn id="6368" name="TOTAL6355"/>
    <tableColumn id="6369" name="TOTAL6356"/>
    <tableColumn id="6370" name="TOTAL6357"/>
    <tableColumn id="6371" name="TOTAL6358"/>
    <tableColumn id="6372" name="TOTAL6359"/>
    <tableColumn id="6373" name="TOTAL6360"/>
    <tableColumn id="6374" name="TOTAL6361"/>
    <tableColumn id="6375" name="TOTAL6362"/>
    <tableColumn id="6376" name="TOTAL6363"/>
    <tableColumn id="6377" name="TOTAL6364"/>
    <tableColumn id="6378" name="TOTAL6365"/>
    <tableColumn id="6379" name="TOTAL6366"/>
    <tableColumn id="6380" name="TOTAL6367"/>
    <tableColumn id="6381" name="TOTAL6368"/>
    <tableColumn id="6382" name="TOTAL6369"/>
    <tableColumn id="6383" name="TOTAL6370"/>
    <tableColumn id="6384" name="TOTAL6371"/>
    <tableColumn id="6385" name="TOTAL6372"/>
    <tableColumn id="6386" name="TOTAL6373"/>
    <tableColumn id="6387" name="TOTAL6374"/>
    <tableColumn id="6388" name="TOTAL6375"/>
    <tableColumn id="6389" name="TOTAL6376"/>
    <tableColumn id="6390" name="TOTAL6377"/>
    <tableColumn id="6391" name="TOTAL6378"/>
    <tableColumn id="6392" name="TOTAL6379"/>
    <tableColumn id="6393" name="TOTAL6380"/>
    <tableColumn id="6394" name="TOTAL6381"/>
    <tableColumn id="6395" name="TOTAL6382"/>
    <tableColumn id="6396" name="TOTAL6383"/>
    <tableColumn id="6397" name="TOTAL6384"/>
    <tableColumn id="6398" name="TOTAL6385"/>
    <tableColumn id="6399" name="TOTAL6386"/>
    <tableColumn id="6400" name="TOTAL6387"/>
    <tableColumn id="6401" name="TOTAL6388"/>
    <tableColumn id="6402" name="TOTAL6389"/>
    <tableColumn id="6403" name="TOTAL6390"/>
    <tableColumn id="6404" name="TOTAL6391"/>
    <tableColumn id="6405" name="TOTAL6392"/>
    <tableColumn id="6406" name="TOTAL6393"/>
    <tableColumn id="6407" name="TOTAL6394"/>
    <tableColumn id="6408" name="TOTAL6395"/>
    <tableColumn id="6409" name="TOTAL6396"/>
    <tableColumn id="6410" name="TOTAL6397"/>
    <tableColumn id="6411" name="TOTAL6398"/>
    <tableColumn id="6412" name="TOTAL6399"/>
    <tableColumn id="6413" name="TOTAL6400"/>
    <tableColumn id="6414" name="TOTAL6401"/>
    <tableColumn id="6415" name="TOTAL6402"/>
    <tableColumn id="6416" name="TOTAL6403"/>
    <tableColumn id="6417" name="TOTAL6404"/>
    <tableColumn id="6418" name="TOTAL6405"/>
    <tableColumn id="6419" name="TOTAL6406"/>
    <tableColumn id="6420" name="TOTAL6407"/>
    <tableColumn id="6421" name="TOTAL6408"/>
    <tableColumn id="6422" name="TOTAL6409"/>
    <tableColumn id="6423" name="TOTAL6410"/>
    <tableColumn id="6424" name="TOTAL6411"/>
    <tableColumn id="6425" name="TOTAL6412"/>
    <tableColumn id="6426" name="TOTAL6413"/>
    <tableColumn id="6427" name="TOTAL6414"/>
    <tableColumn id="6428" name="TOTAL6415"/>
    <tableColumn id="6429" name="TOTAL6416"/>
    <tableColumn id="6430" name="TOTAL6417"/>
    <tableColumn id="6431" name="TOTAL6418"/>
    <tableColumn id="6432" name="TOTAL6419"/>
    <tableColumn id="6433" name="TOTAL6420"/>
    <tableColumn id="6434" name="TOTAL6421"/>
    <tableColumn id="6435" name="TOTAL6422"/>
    <tableColumn id="6436" name="TOTAL6423"/>
    <tableColumn id="6437" name="TOTAL6424"/>
    <tableColumn id="6438" name="TOTAL6425"/>
    <tableColumn id="6439" name="TOTAL6426"/>
    <tableColumn id="6440" name="TOTAL6427"/>
    <tableColumn id="6441" name="TOTAL6428"/>
    <tableColumn id="6442" name="TOTAL6429"/>
    <tableColumn id="6443" name="TOTAL6430"/>
    <tableColumn id="6444" name="TOTAL6431"/>
    <tableColumn id="6445" name="TOTAL6432"/>
    <tableColumn id="6446" name="TOTAL6433"/>
    <tableColumn id="6447" name="TOTAL6434"/>
    <tableColumn id="6448" name="TOTAL6435"/>
    <tableColumn id="6449" name="TOTAL6436"/>
    <tableColumn id="6450" name="TOTAL6437"/>
    <tableColumn id="6451" name="TOTAL6438"/>
    <tableColumn id="6452" name="TOTAL6439"/>
    <tableColumn id="6453" name="TOTAL6440"/>
    <tableColumn id="6454" name="TOTAL6441"/>
    <tableColumn id="6455" name="TOTAL6442"/>
    <tableColumn id="6456" name="TOTAL6443"/>
    <tableColumn id="6457" name="TOTAL6444"/>
    <tableColumn id="6458" name="TOTAL6445"/>
    <tableColumn id="6459" name="TOTAL6446"/>
    <tableColumn id="6460" name="TOTAL6447"/>
    <tableColumn id="6461" name="TOTAL6448"/>
    <tableColumn id="6462" name="TOTAL6449"/>
    <tableColumn id="6463" name="TOTAL6450"/>
    <tableColumn id="6464" name="TOTAL6451"/>
    <tableColumn id="6465" name="TOTAL6452"/>
    <tableColumn id="6466" name="TOTAL6453"/>
    <tableColumn id="6467" name="TOTAL6454"/>
    <tableColumn id="6468" name="TOTAL6455"/>
    <tableColumn id="6469" name="TOTAL6456"/>
    <tableColumn id="6470" name="TOTAL6457"/>
    <tableColumn id="6471" name="TOTAL6458"/>
    <tableColumn id="6472" name="TOTAL6459"/>
    <tableColumn id="6473" name="TOTAL6460"/>
    <tableColumn id="6474" name="TOTAL6461"/>
    <tableColumn id="6475" name="TOTAL6462"/>
    <tableColumn id="6476" name="TOTAL6463"/>
    <tableColumn id="6477" name="TOTAL6464"/>
    <tableColumn id="6478" name="TOTAL6465"/>
    <tableColumn id="6479" name="TOTAL6466"/>
    <tableColumn id="6480" name="TOTAL6467"/>
    <tableColumn id="6481" name="TOTAL6468"/>
    <tableColumn id="6482" name="TOTAL6469"/>
    <tableColumn id="6483" name="TOTAL6470"/>
    <tableColumn id="6484" name="TOTAL6471"/>
    <tableColumn id="6485" name="TOTAL6472"/>
    <tableColumn id="6486" name="TOTAL6473"/>
    <tableColumn id="6487" name="TOTAL6474"/>
    <tableColumn id="6488" name="TOTAL6475"/>
    <tableColumn id="6489" name="TOTAL6476"/>
    <tableColumn id="6490" name="TOTAL6477"/>
    <tableColumn id="6491" name="TOTAL6478"/>
    <tableColumn id="6492" name="TOTAL6479"/>
    <tableColumn id="6493" name="TOTAL6480"/>
    <tableColumn id="6494" name="TOTAL6481"/>
    <tableColumn id="6495" name="TOTAL6482"/>
    <tableColumn id="6496" name="TOTAL6483"/>
    <tableColumn id="6497" name="TOTAL6484"/>
    <tableColumn id="6498" name="TOTAL6485"/>
    <tableColumn id="6499" name="TOTAL6486"/>
    <tableColumn id="6500" name="TOTAL6487"/>
    <tableColumn id="6501" name="TOTAL6488"/>
    <tableColumn id="6502" name="TOTAL6489"/>
    <tableColumn id="6503" name="TOTAL6490"/>
    <tableColumn id="6504" name="TOTAL6491"/>
    <tableColumn id="6505" name="TOTAL6492"/>
    <tableColumn id="6506" name="TOTAL6493"/>
    <tableColumn id="6507" name="TOTAL6494"/>
    <tableColumn id="6508" name="TOTAL6495"/>
    <tableColumn id="6509" name="TOTAL6496"/>
    <tableColumn id="6510" name="TOTAL6497"/>
    <tableColumn id="6511" name="TOTAL6498"/>
    <tableColumn id="6512" name="TOTAL6499"/>
    <tableColumn id="6513" name="TOTAL6500"/>
    <tableColumn id="6514" name="TOTAL6501"/>
    <tableColumn id="6515" name="TOTAL6502"/>
    <tableColumn id="6516" name="TOTAL6503"/>
    <tableColumn id="6517" name="TOTAL6504"/>
    <tableColumn id="6518" name="TOTAL6505"/>
    <tableColumn id="6519" name="TOTAL6506"/>
    <tableColumn id="6520" name="TOTAL6507"/>
    <tableColumn id="6521" name="TOTAL6508"/>
    <tableColumn id="6522" name="TOTAL6509"/>
    <tableColumn id="6523" name="TOTAL6510"/>
    <tableColumn id="6524" name="TOTAL6511"/>
    <tableColumn id="6525" name="TOTAL6512"/>
    <tableColumn id="6526" name="TOTAL6513"/>
    <tableColumn id="6527" name="TOTAL6514"/>
    <tableColumn id="6528" name="TOTAL6515"/>
    <tableColumn id="6529" name="TOTAL6516"/>
    <tableColumn id="6530" name="TOTAL6517"/>
    <tableColumn id="6531" name="TOTAL6518"/>
    <tableColumn id="6532" name="TOTAL6519"/>
    <tableColumn id="6533" name="TOTAL6520"/>
    <tableColumn id="6534" name="TOTAL6521"/>
    <tableColumn id="6535" name="TOTAL6522"/>
    <tableColumn id="6536" name="TOTAL6523"/>
    <tableColumn id="6537" name="TOTAL6524"/>
    <tableColumn id="6538" name="TOTAL6525"/>
    <tableColumn id="6539" name="TOTAL6526"/>
    <tableColumn id="6540" name="TOTAL6527"/>
    <tableColumn id="6541" name="TOTAL6528"/>
    <tableColumn id="6542" name="TOTAL6529"/>
    <tableColumn id="6543" name="TOTAL6530"/>
    <tableColumn id="6544" name="TOTAL6531"/>
    <tableColumn id="6545" name="TOTAL6532"/>
    <tableColumn id="6546" name="TOTAL6533"/>
    <tableColumn id="6547" name="TOTAL6534"/>
    <tableColumn id="6548" name="TOTAL6535"/>
    <tableColumn id="6549" name="TOTAL6536"/>
    <tableColumn id="6550" name="TOTAL6537"/>
    <tableColumn id="6551" name="TOTAL6538"/>
    <tableColumn id="6552" name="TOTAL6539"/>
    <tableColumn id="6553" name="TOTAL6540"/>
    <tableColumn id="6554" name="TOTAL6541"/>
    <tableColumn id="6555" name="TOTAL6542"/>
    <tableColumn id="6556" name="TOTAL6543"/>
    <tableColumn id="6557" name="TOTAL6544"/>
    <tableColumn id="6558" name="TOTAL6545"/>
    <tableColumn id="6559" name="TOTAL6546"/>
    <tableColumn id="6560" name="TOTAL6547"/>
    <tableColumn id="6561" name="TOTAL6548"/>
    <tableColumn id="6562" name="TOTAL6549"/>
    <tableColumn id="6563" name="TOTAL6550"/>
    <tableColumn id="6564" name="TOTAL6551"/>
    <tableColumn id="6565" name="TOTAL6552"/>
    <tableColumn id="6566" name="TOTAL6553"/>
    <tableColumn id="6567" name="TOTAL6554"/>
    <tableColumn id="6568" name="TOTAL6555"/>
    <tableColumn id="6569" name="TOTAL6556"/>
    <tableColumn id="6570" name="TOTAL6557"/>
    <tableColumn id="6571" name="TOTAL6558"/>
    <tableColumn id="6572" name="TOTAL6559"/>
    <tableColumn id="6573" name="TOTAL6560"/>
    <tableColumn id="6574" name="TOTAL6561"/>
    <tableColumn id="6575" name="TOTAL6562"/>
    <tableColumn id="6576" name="TOTAL6563"/>
    <tableColumn id="6577" name="TOTAL6564"/>
    <tableColumn id="6578" name="TOTAL6565"/>
    <tableColumn id="6579" name="TOTAL6566"/>
    <tableColumn id="6580" name="TOTAL6567"/>
    <tableColumn id="6581" name="TOTAL6568"/>
    <tableColumn id="6582" name="TOTAL6569"/>
    <tableColumn id="6583" name="TOTAL6570"/>
    <tableColumn id="6584" name="TOTAL6571"/>
    <tableColumn id="6585" name="TOTAL6572"/>
    <tableColumn id="6586" name="TOTAL6573"/>
    <tableColumn id="6587" name="TOTAL6574"/>
    <tableColumn id="6588" name="TOTAL6575"/>
    <tableColumn id="6589" name="TOTAL6576"/>
    <tableColumn id="6590" name="TOTAL6577"/>
    <tableColumn id="6591" name="TOTAL6578"/>
    <tableColumn id="6592" name="TOTAL6579"/>
    <tableColumn id="6593" name="TOTAL6580"/>
    <tableColumn id="6594" name="TOTAL6581"/>
    <tableColumn id="6595" name="TOTAL6582"/>
    <tableColumn id="6596" name="TOTAL6583"/>
    <tableColumn id="6597" name="TOTAL6584"/>
    <tableColumn id="6598" name="TOTAL6585"/>
    <tableColumn id="6599" name="TOTAL6586"/>
    <tableColumn id="6600" name="TOTAL6587"/>
    <tableColumn id="6601" name="TOTAL6588"/>
    <tableColumn id="6602" name="TOTAL6589"/>
    <tableColumn id="6603" name="TOTAL6590"/>
    <tableColumn id="6604" name="TOTAL6591"/>
    <tableColumn id="6605" name="TOTAL6592"/>
    <tableColumn id="6606" name="TOTAL6593"/>
    <tableColumn id="6607" name="TOTAL6594"/>
    <tableColumn id="6608" name="TOTAL6595"/>
    <tableColumn id="6609" name="TOTAL6596"/>
    <tableColumn id="6610" name="TOTAL6597"/>
    <tableColumn id="6611" name="TOTAL6598"/>
    <tableColumn id="6612" name="TOTAL6599"/>
    <tableColumn id="6613" name="TOTAL6600"/>
    <tableColumn id="6614" name="TOTAL6601"/>
    <tableColumn id="6615" name="TOTAL6602"/>
    <tableColumn id="6616" name="TOTAL6603"/>
    <tableColumn id="6617" name="TOTAL6604"/>
    <tableColumn id="6618" name="TOTAL6605"/>
    <tableColumn id="6619" name="TOTAL6606"/>
    <tableColumn id="6620" name="TOTAL6607"/>
    <tableColumn id="6621" name="TOTAL6608"/>
    <tableColumn id="6622" name="TOTAL6609"/>
    <tableColumn id="6623" name="TOTAL6610"/>
    <tableColumn id="6624" name="TOTAL6611"/>
    <tableColumn id="6625" name="TOTAL6612"/>
    <tableColumn id="6626" name="TOTAL6613"/>
    <tableColumn id="6627" name="TOTAL6614"/>
    <tableColumn id="6628" name="TOTAL6615"/>
    <tableColumn id="6629" name="TOTAL6616"/>
    <tableColumn id="6630" name="TOTAL6617"/>
    <tableColumn id="6631" name="TOTAL6618"/>
    <tableColumn id="6632" name="TOTAL6619"/>
    <tableColumn id="6633" name="TOTAL6620"/>
    <tableColumn id="6634" name="TOTAL6621"/>
    <tableColumn id="6635" name="TOTAL6622"/>
    <tableColumn id="6636" name="TOTAL6623"/>
    <tableColumn id="6637" name="TOTAL6624"/>
    <tableColumn id="6638" name="TOTAL6625"/>
    <tableColumn id="6639" name="TOTAL6626"/>
    <tableColumn id="6640" name="TOTAL6627"/>
    <tableColumn id="6641" name="TOTAL6628"/>
    <tableColumn id="6642" name="TOTAL6629"/>
    <tableColumn id="6643" name="TOTAL6630"/>
    <tableColumn id="6644" name="TOTAL6631"/>
    <tableColumn id="6645" name="TOTAL6632"/>
    <tableColumn id="6646" name="TOTAL6633"/>
    <tableColumn id="6647" name="TOTAL6634"/>
    <tableColumn id="6648" name="TOTAL6635"/>
    <tableColumn id="6649" name="TOTAL6636"/>
    <tableColumn id="6650" name="TOTAL6637"/>
    <tableColumn id="6651" name="TOTAL6638"/>
    <tableColumn id="6652" name="TOTAL6639"/>
    <tableColumn id="6653" name="TOTAL6640"/>
    <tableColumn id="6654" name="TOTAL6641"/>
    <tableColumn id="6655" name="TOTAL6642"/>
    <tableColumn id="6656" name="TOTAL6643"/>
    <tableColumn id="6657" name="TOTAL6644"/>
    <tableColumn id="6658" name="TOTAL6645"/>
    <tableColumn id="6659" name="TOTAL6646"/>
    <tableColumn id="6660" name="TOTAL6647"/>
    <tableColumn id="6661" name="TOTAL6648"/>
    <tableColumn id="6662" name="TOTAL6649"/>
    <tableColumn id="6663" name="TOTAL6650"/>
    <tableColumn id="6664" name="TOTAL6651"/>
    <tableColumn id="6665" name="TOTAL6652"/>
    <tableColumn id="6666" name="TOTAL6653"/>
    <tableColumn id="6667" name="TOTAL6654"/>
    <tableColumn id="6668" name="TOTAL6655"/>
    <tableColumn id="6669" name="TOTAL6656"/>
    <tableColumn id="6670" name="TOTAL6657"/>
    <tableColumn id="6671" name="TOTAL6658"/>
    <tableColumn id="6672" name="TOTAL6659"/>
    <tableColumn id="6673" name="TOTAL6660"/>
    <tableColumn id="6674" name="TOTAL6661"/>
    <tableColumn id="6675" name="TOTAL6662"/>
    <tableColumn id="6676" name="TOTAL6663"/>
    <tableColumn id="6677" name="TOTAL6664"/>
    <tableColumn id="6678" name="TOTAL6665"/>
    <tableColumn id="6679" name="TOTAL6666"/>
    <tableColumn id="6680" name="TOTAL6667"/>
    <tableColumn id="6681" name="TOTAL6668"/>
    <tableColumn id="6682" name="TOTAL6669"/>
    <tableColumn id="6683" name="TOTAL6670"/>
    <tableColumn id="6684" name="TOTAL6671"/>
    <tableColumn id="6685" name="TOTAL6672"/>
    <tableColumn id="6686" name="TOTAL6673"/>
    <tableColumn id="6687" name="TOTAL6674"/>
    <tableColumn id="6688" name="TOTAL6675"/>
    <tableColumn id="6689" name="TOTAL6676"/>
    <tableColumn id="6690" name="TOTAL6677"/>
    <tableColumn id="6691" name="TOTAL6678"/>
    <tableColumn id="6692" name="TOTAL6679"/>
    <tableColumn id="6693" name="TOTAL6680"/>
    <tableColumn id="6694" name="TOTAL6681"/>
    <tableColumn id="6695" name="TOTAL6682"/>
    <tableColumn id="6696" name="TOTAL6683"/>
    <tableColumn id="6697" name="TOTAL6684"/>
    <tableColumn id="6698" name="TOTAL6685"/>
    <tableColumn id="6699" name="TOTAL6686"/>
    <tableColumn id="6700" name="TOTAL6687"/>
    <tableColumn id="6701" name="TOTAL6688"/>
    <tableColumn id="6702" name="TOTAL6689"/>
    <tableColumn id="6703" name="TOTAL6690"/>
    <tableColumn id="6704" name="TOTAL6691"/>
    <tableColumn id="6705" name="TOTAL6692"/>
    <tableColumn id="6706" name="TOTAL6693"/>
    <tableColumn id="6707" name="TOTAL6694"/>
    <tableColumn id="6708" name="TOTAL6695"/>
    <tableColumn id="6709" name="TOTAL6696"/>
    <tableColumn id="6710" name="TOTAL6697"/>
    <tableColumn id="6711" name="TOTAL6698"/>
    <tableColumn id="6712" name="TOTAL6699"/>
    <tableColumn id="6713" name="TOTAL6700"/>
    <tableColumn id="6714" name="TOTAL6701"/>
    <tableColumn id="6715" name="TOTAL6702"/>
    <tableColumn id="6716" name="TOTAL6703"/>
    <tableColumn id="6717" name="TOTAL6704"/>
    <tableColumn id="6718" name="TOTAL6705"/>
    <tableColumn id="6719" name="TOTAL6706"/>
    <tableColumn id="6720" name="TOTAL6707"/>
    <tableColumn id="6721" name="TOTAL6708"/>
    <tableColumn id="6722" name="TOTAL6709"/>
    <tableColumn id="6723" name="TOTAL6710"/>
    <tableColumn id="6724" name="TOTAL6711"/>
    <tableColumn id="6725" name="TOTAL6712"/>
    <tableColumn id="6726" name="TOTAL6713"/>
    <tableColumn id="6727" name="TOTAL6714"/>
    <tableColumn id="6728" name="TOTAL6715"/>
    <tableColumn id="6729" name="TOTAL6716"/>
    <tableColumn id="6730" name="TOTAL6717"/>
    <tableColumn id="6731" name="TOTAL6718"/>
    <tableColumn id="6732" name="TOTAL6719"/>
    <tableColumn id="6733" name="TOTAL6720"/>
    <tableColumn id="6734" name="TOTAL6721"/>
    <tableColumn id="6735" name="TOTAL6722"/>
    <tableColumn id="6736" name="TOTAL6723"/>
    <tableColumn id="6737" name="TOTAL6724"/>
    <tableColumn id="6738" name="TOTAL6725"/>
    <tableColumn id="6739" name="TOTAL6726"/>
    <tableColumn id="6740" name="TOTAL6727"/>
    <tableColumn id="6741" name="TOTAL6728"/>
    <tableColumn id="6742" name="TOTAL6729"/>
    <tableColumn id="6743" name="TOTAL6730"/>
    <tableColumn id="6744" name="TOTAL6731"/>
    <tableColumn id="6745" name="TOTAL6732"/>
    <tableColumn id="6746" name="TOTAL6733"/>
    <tableColumn id="6747" name="TOTAL6734"/>
    <tableColumn id="6748" name="TOTAL6735"/>
    <tableColumn id="6749" name="TOTAL6736"/>
    <tableColumn id="6750" name="TOTAL6737"/>
    <tableColumn id="6751" name="TOTAL6738"/>
    <tableColumn id="6752" name="TOTAL6739"/>
    <tableColumn id="6753" name="TOTAL6740"/>
    <tableColumn id="6754" name="TOTAL6741"/>
    <tableColumn id="6755" name="TOTAL6742"/>
    <tableColumn id="6756" name="TOTAL6743"/>
    <tableColumn id="6757" name="TOTAL6744"/>
    <tableColumn id="6758" name="TOTAL6745"/>
    <tableColumn id="6759" name="TOTAL6746"/>
    <tableColumn id="6760" name="TOTAL6747"/>
    <tableColumn id="6761" name="TOTAL6748"/>
    <tableColumn id="6762" name="TOTAL6749"/>
    <tableColumn id="6763" name="TOTAL6750"/>
    <tableColumn id="6764" name="TOTAL6751"/>
    <tableColumn id="6765" name="TOTAL6752"/>
    <tableColumn id="6766" name="TOTAL6753"/>
    <tableColumn id="6767" name="TOTAL6754"/>
    <tableColumn id="6768" name="TOTAL6755"/>
    <tableColumn id="6769" name="TOTAL6756"/>
    <tableColumn id="6770" name="TOTAL6757"/>
    <tableColumn id="6771" name="TOTAL6758"/>
    <tableColumn id="6772" name="TOTAL6759"/>
    <tableColumn id="6773" name="TOTAL6760"/>
    <tableColumn id="6774" name="TOTAL6761"/>
    <tableColumn id="6775" name="TOTAL6762"/>
    <tableColumn id="6776" name="TOTAL6763"/>
    <tableColumn id="6777" name="TOTAL6764"/>
    <tableColumn id="6778" name="TOTAL6765"/>
    <tableColumn id="6779" name="TOTAL6766"/>
    <tableColumn id="6780" name="TOTAL6767"/>
    <tableColumn id="6781" name="TOTAL6768"/>
    <tableColumn id="6782" name="TOTAL6769"/>
    <tableColumn id="6783" name="TOTAL6770"/>
    <tableColumn id="6784" name="TOTAL6771"/>
    <tableColumn id="6785" name="TOTAL6772"/>
    <tableColumn id="6786" name="TOTAL6773"/>
    <tableColumn id="6787" name="TOTAL6774"/>
    <tableColumn id="6788" name="TOTAL6775"/>
    <tableColumn id="6789" name="TOTAL6776"/>
    <tableColumn id="6790" name="TOTAL6777"/>
    <tableColumn id="6791" name="TOTAL6778"/>
    <tableColumn id="6792" name="TOTAL6779"/>
    <tableColumn id="6793" name="TOTAL6780"/>
    <tableColumn id="6794" name="TOTAL6781"/>
    <tableColumn id="6795" name="TOTAL6782"/>
    <tableColumn id="6796" name="TOTAL6783"/>
    <tableColumn id="6797" name="TOTAL6784"/>
    <tableColumn id="6798" name="TOTAL6785"/>
    <tableColumn id="6799" name="TOTAL6786"/>
    <tableColumn id="6800" name="TOTAL6787"/>
    <tableColumn id="6801" name="TOTAL6788"/>
    <tableColumn id="6802" name="TOTAL6789"/>
    <tableColumn id="6803" name="TOTAL6790"/>
    <tableColumn id="6804" name="TOTAL6791"/>
    <tableColumn id="6805" name="TOTAL6792"/>
    <tableColumn id="6806" name="TOTAL6793"/>
    <tableColumn id="6807" name="TOTAL6794"/>
    <tableColumn id="6808" name="TOTAL6795"/>
    <tableColumn id="6809" name="TOTAL6796"/>
    <tableColumn id="6810" name="TOTAL6797"/>
    <tableColumn id="6811" name="TOTAL6798"/>
    <tableColumn id="6812" name="TOTAL6799"/>
    <tableColumn id="6813" name="TOTAL6800"/>
    <tableColumn id="6814" name="TOTAL6801"/>
    <tableColumn id="6815" name="TOTAL6802"/>
    <tableColumn id="6816" name="TOTAL6803"/>
    <tableColumn id="6817" name="TOTAL6804"/>
    <tableColumn id="6818" name="TOTAL6805"/>
    <tableColumn id="6819" name="TOTAL6806"/>
    <tableColumn id="6820" name="TOTAL6807"/>
    <tableColumn id="6821" name="TOTAL6808"/>
    <tableColumn id="6822" name="TOTAL6809"/>
    <tableColumn id="6823" name="TOTAL6810"/>
    <tableColumn id="6824" name="TOTAL6811"/>
    <tableColumn id="6825" name="TOTAL6812"/>
    <tableColumn id="6826" name="TOTAL6813"/>
    <tableColumn id="6827" name="TOTAL6814"/>
    <tableColumn id="6828" name="TOTAL6815"/>
    <tableColumn id="6829" name="TOTAL6816"/>
    <tableColumn id="6830" name="TOTAL6817"/>
    <tableColumn id="6831" name="TOTAL6818"/>
    <tableColumn id="6832" name="TOTAL6819"/>
    <tableColumn id="6833" name="TOTAL6820"/>
    <tableColumn id="6834" name="TOTAL6821"/>
    <tableColumn id="6835" name="TOTAL6822"/>
    <tableColumn id="6836" name="TOTAL6823"/>
    <tableColumn id="6837" name="TOTAL6824"/>
    <tableColumn id="6838" name="TOTAL6825"/>
    <tableColumn id="6839" name="TOTAL6826"/>
    <tableColumn id="6840" name="TOTAL6827"/>
    <tableColumn id="6841" name="TOTAL6828"/>
    <tableColumn id="6842" name="TOTAL6829"/>
    <tableColumn id="6843" name="TOTAL6830"/>
    <tableColumn id="6844" name="TOTAL6831"/>
    <tableColumn id="6845" name="TOTAL6832"/>
    <tableColumn id="6846" name="TOTAL6833"/>
    <tableColumn id="6847" name="TOTAL6834"/>
    <tableColumn id="6848" name="TOTAL6835"/>
    <tableColumn id="6849" name="TOTAL6836"/>
    <tableColumn id="6850" name="TOTAL6837"/>
    <tableColumn id="6851" name="TOTAL6838"/>
    <tableColumn id="6852" name="TOTAL6839"/>
    <tableColumn id="6853" name="TOTAL6840"/>
    <tableColumn id="6854" name="TOTAL6841"/>
    <tableColumn id="6855" name="TOTAL6842"/>
    <tableColumn id="6856" name="TOTAL6843"/>
    <tableColumn id="6857" name="TOTAL6844"/>
    <tableColumn id="6858" name="TOTAL6845"/>
    <tableColumn id="6859" name="TOTAL6846"/>
    <tableColumn id="6860" name="TOTAL6847"/>
    <tableColumn id="6861" name="TOTAL6848"/>
    <tableColumn id="6862" name="TOTAL6849"/>
    <tableColumn id="6863" name="TOTAL6850"/>
    <tableColumn id="6864" name="TOTAL6851"/>
    <tableColumn id="6865" name="TOTAL6852"/>
    <tableColumn id="6866" name="TOTAL6853"/>
    <tableColumn id="6867" name="TOTAL6854"/>
    <tableColumn id="6868" name="TOTAL6855"/>
    <tableColumn id="6869" name="TOTAL6856"/>
    <tableColumn id="6870" name="TOTAL6857"/>
    <tableColumn id="6871" name="TOTAL6858"/>
    <tableColumn id="6872" name="TOTAL6859"/>
    <tableColumn id="6873" name="TOTAL6860"/>
    <tableColumn id="6874" name="TOTAL6861"/>
    <tableColumn id="6875" name="TOTAL6862"/>
    <tableColumn id="6876" name="TOTAL6863"/>
    <tableColumn id="6877" name="TOTAL6864"/>
    <tableColumn id="6878" name="TOTAL6865"/>
    <tableColumn id="6879" name="TOTAL6866"/>
    <tableColumn id="6880" name="TOTAL6867"/>
    <tableColumn id="6881" name="TOTAL6868"/>
    <tableColumn id="6882" name="TOTAL6869"/>
    <tableColumn id="6883" name="TOTAL6870"/>
    <tableColumn id="6884" name="TOTAL6871"/>
    <tableColumn id="6885" name="TOTAL6872"/>
    <tableColumn id="6886" name="TOTAL6873"/>
    <tableColumn id="6887" name="TOTAL6874"/>
    <tableColumn id="6888" name="TOTAL6875"/>
    <tableColumn id="6889" name="TOTAL6876"/>
    <tableColumn id="6890" name="TOTAL6877"/>
    <tableColumn id="6891" name="TOTAL6878"/>
    <tableColumn id="6892" name="TOTAL6879"/>
    <tableColumn id="6893" name="TOTAL6880"/>
    <tableColumn id="6894" name="TOTAL6881"/>
    <tableColumn id="6895" name="TOTAL6882"/>
    <tableColumn id="6896" name="TOTAL6883"/>
    <tableColumn id="6897" name="TOTAL6884"/>
    <tableColumn id="6898" name="TOTAL6885"/>
    <tableColumn id="6899" name="TOTAL6886"/>
    <tableColumn id="6900" name="TOTAL6887"/>
    <tableColumn id="6901" name="TOTAL6888"/>
    <tableColumn id="6902" name="TOTAL6889"/>
    <tableColumn id="6903" name="TOTAL6890"/>
    <tableColumn id="6904" name="TOTAL6891"/>
    <tableColumn id="6905" name="TOTAL6892"/>
    <tableColumn id="6906" name="TOTAL6893"/>
    <tableColumn id="6907" name="TOTAL6894"/>
    <tableColumn id="6908" name="TOTAL6895"/>
    <tableColumn id="6909" name="TOTAL6896"/>
    <tableColumn id="6910" name="TOTAL6897"/>
    <tableColumn id="6911" name="TOTAL6898"/>
    <tableColumn id="6912" name="TOTAL6899"/>
    <tableColumn id="6913" name="TOTAL6900"/>
    <tableColumn id="6914" name="TOTAL6901"/>
    <tableColumn id="6915" name="TOTAL6902"/>
    <tableColumn id="6916" name="TOTAL6903"/>
    <tableColumn id="6917" name="TOTAL6904"/>
    <tableColumn id="6918" name="TOTAL6905"/>
    <tableColumn id="6919" name="TOTAL6906"/>
    <tableColumn id="6920" name="TOTAL6907"/>
    <tableColumn id="6921" name="TOTAL6908"/>
    <tableColumn id="6922" name="TOTAL6909"/>
    <tableColumn id="6923" name="TOTAL6910"/>
    <tableColumn id="6924" name="TOTAL6911"/>
    <tableColumn id="6925" name="TOTAL6912"/>
    <tableColumn id="6926" name="TOTAL6913"/>
    <tableColumn id="6927" name="TOTAL6914"/>
    <tableColumn id="6928" name="TOTAL6915"/>
    <tableColumn id="6929" name="TOTAL6916"/>
    <tableColumn id="6930" name="TOTAL6917"/>
    <tableColumn id="6931" name="TOTAL6918"/>
    <tableColumn id="6932" name="TOTAL6919"/>
    <tableColumn id="6933" name="TOTAL6920"/>
    <tableColumn id="6934" name="TOTAL6921"/>
    <tableColumn id="6935" name="TOTAL6922"/>
    <tableColumn id="6936" name="TOTAL6923"/>
    <tableColumn id="6937" name="TOTAL6924"/>
    <tableColumn id="6938" name="TOTAL6925"/>
    <tableColumn id="6939" name="TOTAL6926"/>
    <tableColumn id="6940" name="TOTAL6927"/>
    <tableColumn id="6941" name="TOTAL6928"/>
    <tableColumn id="6942" name="TOTAL6929"/>
    <tableColumn id="6943" name="TOTAL6930"/>
    <tableColumn id="6944" name="TOTAL6931"/>
    <tableColumn id="6945" name="TOTAL6932"/>
    <tableColumn id="6946" name="TOTAL6933"/>
    <tableColumn id="6947" name="TOTAL6934"/>
    <tableColumn id="6948" name="TOTAL6935"/>
    <tableColumn id="6949" name="TOTAL6936"/>
    <tableColumn id="6950" name="TOTAL6937"/>
    <tableColumn id="6951" name="TOTAL6938"/>
    <tableColumn id="6952" name="TOTAL6939"/>
    <tableColumn id="6953" name="TOTAL6940"/>
    <tableColumn id="6954" name="TOTAL6941"/>
    <tableColumn id="6955" name="TOTAL6942"/>
    <tableColumn id="6956" name="TOTAL6943"/>
    <tableColumn id="6957" name="TOTAL6944"/>
    <tableColumn id="6958" name="TOTAL6945"/>
    <tableColumn id="6959" name="TOTAL6946"/>
    <tableColumn id="6960" name="TOTAL6947"/>
    <tableColumn id="6961" name="TOTAL6948"/>
    <tableColumn id="6962" name="TOTAL6949"/>
    <tableColumn id="6963" name="TOTAL6950"/>
    <tableColumn id="6964" name="TOTAL6951"/>
    <tableColumn id="6965" name="TOTAL6952"/>
    <tableColumn id="6966" name="TOTAL6953"/>
    <tableColumn id="6967" name="TOTAL6954"/>
    <tableColumn id="6968" name="TOTAL6955"/>
    <tableColumn id="6969" name="TOTAL6956"/>
    <tableColumn id="6970" name="TOTAL6957"/>
    <tableColumn id="6971" name="TOTAL6958"/>
    <tableColumn id="6972" name="TOTAL6959"/>
    <tableColumn id="6973" name="TOTAL6960"/>
    <tableColumn id="6974" name="TOTAL6961"/>
    <tableColumn id="6975" name="TOTAL6962"/>
    <tableColumn id="6976" name="TOTAL6963"/>
    <tableColumn id="6977" name="TOTAL6964"/>
    <tableColumn id="6978" name="TOTAL6965"/>
    <tableColumn id="6979" name="TOTAL6966"/>
    <tableColumn id="6980" name="TOTAL6967"/>
    <tableColumn id="6981" name="TOTAL6968"/>
    <tableColumn id="6982" name="TOTAL6969"/>
    <tableColumn id="6983" name="TOTAL6970"/>
    <tableColumn id="6984" name="TOTAL6971"/>
    <tableColumn id="6985" name="TOTAL6972"/>
    <tableColumn id="6986" name="TOTAL6973"/>
    <tableColumn id="6987" name="TOTAL6974"/>
    <tableColumn id="6988" name="TOTAL6975"/>
    <tableColumn id="6989" name="TOTAL6976"/>
    <tableColumn id="6990" name="TOTAL6977"/>
    <tableColumn id="6991" name="TOTAL6978"/>
    <tableColumn id="6992" name="TOTAL6979"/>
    <tableColumn id="6993" name="TOTAL6980"/>
    <tableColumn id="6994" name="TOTAL6981"/>
    <tableColumn id="6995" name="TOTAL6982"/>
    <tableColumn id="6996" name="TOTAL6983"/>
    <tableColumn id="6997" name="TOTAL6984"/>
    <tableColumn id="6998" name="TOTAL6985"/>
    <tableColumn id="6999" name="TOTAL6986"/>
    <tableColumn id="7000" name="TOTAL6987"/>
    <tableColumn id="7001" name="TOTAL6988"/>
    <tableColumn id="7002" name="TOTAL6989"/>
    <tableColumn id="7003" name="TOTAL6990"/>
    <tableColumn id="7004" name="TOTAL6991"/>
    <tableColumn id="7005" name="TOTAL6992"/>
    <tableColumn id="7006" name="TOTAL6993"/>
    <tableColumn id="7007" name="TOTAL6994"/>
    <tableColumn id="7008" name="TOTAL6995"/>
    <tableColumn id="7009" name="TOTAL6996"/>
    <tableColumn id="7010" name="TOTAL6997"/>
    <tableColumn id="7011" name="TOTAL6998"/>
    <tableColumn id="7012" name="TOTAL6999"/>
    <tableColumn id="7013" name="TOTAL7000"/>
    <tableColumn id="7014" name="TOTAL7001"/>
    <tableColumn id="7015" name="TOTAL7002"/>
    <tableColumn id="7016" name="TOTAL7003"/>
    <tableColumn id="7017" name="TOTAL7004"/>
    <tableColumn id="7018" name="TOTAL7005"/>
    <tableColumn id="7019" name="TOTAL7006"/>
    <tableColumn id="7020" name="TOTAL7007"/>
    <tableColumn id="7021" name="TOTAL7008"/>
    <tableColumn id="7022" name="TOTAL7009"/>
    <tableColumn id="7023" name="TOTAL7010"/>
    <tableColumn id="7024" name="TOTAL7011"/>
    <tableColumn id="7025" name="TOTAL7012"/>
    <tableColumn id="7026" name="TOTAL7013"/>
    <tableColumn id="7027" name="TOTAL7014"/>
    <tableColumn id="7028" name="TOTAL7015"/>
    <tableColumn id="7029" name="TOTAL7016"/>
    <tableColumn id="7030" name="TOTAL7017"/>
    <tableColumn id="7031" name="TOTAL7018"/>
    <tableColumn id="7032" name="TOTAL7019"/>
    <tableColumn id="7033" name="TOTAL7020"/>
    <tableColumn id="7034" name="TOTAL7021"/>
    <tableColumn id="7035" name="TOTAL7022"/>
    <tableColumn id="7036" name="TOTAL7023"/>
    <tableColumn id="7037" name="TOTAL7024"/>
    <tableColumn id="7038" name="TOTAL7025"/>
    <tableColumn id="7039" name="TOTAL7026"/>
    <tableColumn id="7040" name="TOTAL7027"/>
    <tableColumn id="7041" name="TOTAL7028"/>
    <tableColumn id="7042" name="TOTAL7029"/>
    <tableColumn id="7043" name="TOTAL7030"/>
    <tableColumn id="7044" name="TOTAL7031"/>
    <tableColumn id="7045" name="TOTAL7032"/>
    <tableColumn id="7046" name="TOTAL7033"/>
    <tableColumn id="7047" name="TOTAL7034"/>
    <tableColumn id="7048" name="TOTAL7035"/>
    <tableColumn id="7049" name="TOTAL7036"/>
    <tableColumn id="7050" name="TOTAL7037"/>
    <tableColumn id="7051" name="TOTAL7038"/>
    <tableColumn id="7052" name="TOTAL7039"/>
    <tableColumn id="7053" name="TOTAL7040"/>
    <tableColumn id="7054" name="TOTAL7041"/>
    <tableColumn id="7055" name="TOTAL7042"/>
    <tableColumn id="7056" name="TOTAL7043"/>
    <tableColumn id="7057" name="TOTAL7044"/>
    <tableColumn id="7058" name="TOTAL7045"/>
    <tableColumn id="7059" name="TOTAL7046"/>
    <tableColumn id="7060" name="TOTAL7047"/>
    <tableColumn id="7061" name="TOTAL7048"/>
    <tableColumn id="7062" name="TOTAL7049"/>
    <tableColumn id="7063" name="TOTAL7050"/>
    <tableColumn id="7064" name="TOTAL7051"/>
    <tableColumn id="7065" name="TOTAL7052"/>
    <tableColumn id="7066" name="TOTAL7053"/>
    <tableColumn id="7067" name="TOTAL7054"/>
    <tableColumn id="7068" name="TOTAL7055"/>
    <tableColumn id="7069" name="TOTAL7056"/>
    <tableColumn id="7070" name="TOTAL7057"/>
    <tableColumn id="7071" name="TOTAL7058"/>
    <tableColumn id="7072" name="TOTAL7059"/>
    <tableColumn id="7073" name="TOTAL7060"/>
    <tableColumn id="7074" name="TOTAL7061"/>
    <tableColumn id="7075" name="TOTAL7062"/>
    <tableColumn id="7076" name="TOTAL7063"/>
    <tableColumn id="7077" name="TOTAL7064"/>
    <tableColumn id="7078" name="TOTAL7065"/>
    <tableColumn id="7079" name="TOTAL7066"/>
    <tableColumn id="7080" name="TOTAL7067"/>
    <tableColumn id="7081" name="TOTAL7068"/>
    <tableColumn id="7082" name="TOTAL7069"/>
    <tableColumn id="7083" name="TOTAL7070"/>
    <tableColumn id="7084" name="TOTAL7071"/>
    <tableColumn id="7085" name="TOTAL7072"/>
    <tableColumn id="7086" name="TOTAL7073"/>
    <tableColumn id="7087" name="TOTAL7074"/>
    <tableColumn id="7088" name="TOTAL7075"/>
    <tableColumn id="7089" name="TOTAL7076"/>
    <tableColumn id="7090" name="TOTAL7077"/>
    <tableColumn id="7091" name="TOTAL7078"/>
    <tableColumn id="7092" name="TOTAL7079"/>
    <tableColumn id="7093" name="TOTAL7080"/>
    <tableColumn id="7094" name="TOTAL7081"/>
    <tableColumn id="7095" name="TOTAL7082"/>
    <tableColumn id="7096" name="TOTAL7083"/>
    <tableColumn id="7097" name="TOTAL7084"/>
    <tableColumn id="7098" name="TOTAL7085"/>
    <tableColumn id="7099" name="TOTAL7086"/>
    <tableColumn id="7100" name="TOTAL7087"/>
    <tableColumn id="7101" name="TOTAL7088"/>
    <tableColumn id="7102" name="TOTAL7089"/>
    <tableColumn id="7103" name="TOTAL7090"/>
    <tableColumn id="7104" name="TOTAL7091"/>
    <tableColumn id="7105" name="TOTAL7092"/>
    <tableColumn id="7106" name="TOTAL7093"/>
    <tableColumn id="7107" name="TOTAL7094"/>
    <tableColumn id="7108" name="TOTAL7095"/>
    <tableColumn id="7109" name="TOTAL7096"/>
    <tableColumn id="7110" name="TOTAL7097"/>
    <tableColumn id="7111" name="TOTAL7098"/>
    <tableColumn id="7112" name="TOTAL7099"/>
    <tableColumn id="7113" name="TOTAL7100"/>
    <tableColumn id="7114" name="TOTAL7101"/>
    <tableColumn id="7115" name="TOTAL7102"/>
    <tableColumn id="7116" name="TOTAL7103"/>
    <tableColumn id="7117" name="TOTAL7104"/>
    <tableColumn id="7118" name="TOTAL7105"/>
    <tableColumn id="7119" name="TOTAL7106"/>
    <tableColumn id="7120" name="TOTAL7107"/>
    <tableColumn id="7121" name="TOTAL7108"/>
    <tableColumn id="7122" name="TOTAL7109"/>
    <tableColumn id="7123" name="TOTAL7110"/>
    <tableColumn id="7124" name="TOTAL7111"/>
    <tableColumn id="7125" name="TOTAL7112"/>
    <tableColumn id="7126" name="TOTAL7113"/>
    <tableColumn id="7127" name="TOTAL7114"/>
    <tableColumn id="7128" name="TOTAL7115"/>
    <tableColumn id="7129" name="TOTAL7116"/>
    <tableColumn id="7130" name="TOTAL7117"/>
    <tableColumn id="7131" name="TOTAL7118"/>
    <tableColumn id="7132" name="TOTAL7119"/>
    <tableColumn id="7133" name="TOTAL7120"/>
    <tableColumn id="7134" name="TOTAL7121"/>
    <tableColumn id="7135" name="TOTAL7122"/>
    <tableColumn id="7136" name="TOTAL7123"/>
    <tableColumn id="7137" name="TOTAL7124"/>
    <tableColumn id="7138" name="TOTAL7125"/>
    <tableColumn id="7139" name="TOTAL7126"/>
    <tableColumn id="7140" name="TOTAL7127"/>
    <tableColumn id="7141" name="TOTAL7128"/>
    <tableColumn id="7142" name="TOTAL7129"/>
    <tableColumn id="7143" name="TOTAL7130"/>
    <tableColumn id="7144" name="TOTAL7131"/>
    <tableColumn id="7145" name="TOTAL7132"/>
    <tableColumn id="7146" name="TOTAL7133"/>
    <tableColumn id="7147" name="TOTAL7134"/>
    <tableColumn id="7148" name="TOTAL7135"/>
    <tableColumn id="7149" name="TOTAL7136"/>
    <tableColumn id="7150" name="TOTAL7137"/>
    <tableColumn id="7151" name="TOTAL7138"/>
    <tableColumn id="7152" name="TOTAL7139"/>
    <tableColumn id="7153" name="TOTAL7140"/>
    <tableColumn id="7154" name="TOTAL7141"/>
    <tableColumn id="7155" name="TOTAL7142"/>
    <tableColumn id="7156" name="TOTAL7143"/>
    <tableColumn id="7157" name="TOTAL7144"/>
    <tableColumn id="7158" name="TOTAL7145"/>
    <tableColumn id="7159" name="TOTAL7146"/>
    <tableColumn id="7160" name="TOTAL7147"/>
    <tableColumn id="7161" name="TOTAL7148"/>
    <tableColumn id="7162" name="TOTAL7149"/>
    <tableColumn id="7163" name="TOTAL7150"/>
    <tableColumn id="7164" name="TOTAL7151"/>
    <tableColumn id="7165" name="TOTAL7152"/>
    <tableColumn id="7166" name="TOTAL7153"/>
    <tableColumn id="7167" name="TOTAL7154"/>
    <tableColumn id="7168" name="TOTAL7155"/>
    <tableColumn id="7169" name="TOTAL7156"/>
    <tableColumn id="7170" name="TOTAL7157"/>
    <tableColumn id="7171" name="TOTAL7158"/>
    <tableColumn id="7172" name="TOTAL7159"/>
    <tableColumn id="7173" name="TOTAL7160"/>
    <tableColumn id="7174" name="TOTAL7161"/>
    <tableColumn id="7175" name="TOTAL7162"/>
    <tableColumn id="7176" name="TOTAL7163"/>
    <tableColumn id="7177" name="TOTAL7164"/>
    <tableColumn id="7178" name="TOTAL7165"/>
    <tableColumn id="7179" name="TOTAL7166"/>
    <tableColumn id="7180" name="TOTAL7167"/>
    <tableColumn id="7181" name="TOTAL7168"/>
    <tableColumn id="7182" name="TOTAL7169"/>
    <tableColumn id="7183" name="TOTAL7170"/>
    <tableColumn id="7184" name="TOTAL7171"/>
    <tableColumn id="7185" name="TOTAL7172"/>
    <tableColumn id="7186" name="TOTAL7173"/>
    <tableColumn id="7187" name="TOTAL7174"/>
    <tableColumn id="7188" name="TOTAL7175"/>
    <tableColumn id="7189" name="TOTAL7176"/>
    <tableColumn id="7190" name="TOTAL7177"/>
    <tableColumn id="7191" name="TOTAL7178"/>
    <tableColumn id="7192" name="TOTAL7179"/>
    <tableColumn id="7193" name="TOTAL7180"/>
    <tableColumn id="7194" name="TOTAL7181"/>
    <tableColumn id="7195" name="TOTAL7182"/>
    <tableColumn id="7196" name="TOTAL7183"/>
    <tableColumn id="7197" name="TOTAL7184"/>
    <tableColumn id="7198" name="TOTAL7185"/>
    <tableColumn id="7199" name="TOTAL7186"/>
    <tableColumn id="7200" name="TOTAL7187"/>
    <tableColumn id="7201" name="TOTAL7188"/>
    <tableColumn id="7202" name="TOTAL7189"/>
    <tableColumn id="7203" name="TOTAL7190"/>
    <tableColumn id="7204" name="TOTAL7191"/>
    <tableColumn id="7205" name="TOTAL7192"/>
    <tableColumn id="7206" name="TOTAL7193"/>
    <tableColumn id="7207" name="TOTAL7194"/>
    <tableColumn id="7208" name="TOTAL7195"/>
    <tableColumn id="7209" name="TOTAL7196"/>
    <tableColumn id="7210" name="TOTAL7197"/>
    <tableColumn id="7211" name="TOTAL7198"/>
    <tableColumn id="7212" name="TOTAL7199"/>
    <tableColumn id="7213" name="TOTAL7200"/>
    <tableColumn id="7214" name="TOTAL7201"/>
    <tableColumn id="7215" name="TOTAL7202"/>
    <tableColumn id="7216" name="TOTAL7203"/>
    <tableColumn id="7217" name="TOTAL7204"/>
    <tableColumn id="7218" name="TOTAL7205"/>
    <tableColumn id="7219" name="TOTAL7206"/>
    <tableColumn id="7220" name="TOTAL7207"/>
    <tableColumn id="7221" name="TOTAL7208"/>
    <tableColumn id="7222" name="TOTAL7209"/>
    <tableColumn id="7223" name="TOTAL7210"/>
    <tableColumn id="7224" name="TOTAL7211"/>
    <tableColumn id="7225" name="TOTAL7212"/>
    <tableColumn id="7226" name="TOTAL7213"/>
    <tableColumn id="7227" name="TOTAL7214"/>
    <tableColumn id="7228" name="TOTAL7215"/>
    <tableColumn id="7229" name="TOTAL7216"/>
    <tableColumn id="7230" name="TOTAL7217"/>
    <tableColumn id="7231" name="TOTAL7218"/>
    <tableColumn id="7232" name="TOTAL7219"/>
    <tableColumn id="7233" name="TOTAL7220"/>
    <tableColumn id="7234" name="TOTAL7221"/>
    <tableColumn id="7235" name="TOTAL7222"/>
    <tableColumn id="7236" name="TOTAL7223"/>
    <tableColumn id="7237" name="TOTAL7224"/>
    <tableColumn id="7238" name="TOTAL7225"/>
    <tableColumn id="7239" name="TOTAL7226"/>
    <tableColumn id="7240" name="TOTAL7227"/>
    <tableColumn id="7241" name="TOTAL7228"/>
    <tableColumn id="7242" name="TOTAL7229"/>
    <tableColumn id="7243" name="TOTAL7230"/>
    <tableColumn id="7244" name="TOTAL7231"/>
    <tableColumn id="7245" name="TOTAL7232"/>
    <tableColumn id="7246" name="TOTAL7233"/>
    <tableColumn id="7247" name="TOTAL7234"/>
    <tableColumn id="7248" name="TOTAL7235"/>
    <tableColumn id="7249" name="TOTAL7236"/>
    <tableColumn id="7250" name="TOTAL7237"/>
    <tableColumn id="7251" name="TOTAL7238"/>
    <tableColumn id="7252" name="TOTAL7239"/>
    <tableColumn id="7253" name="TOTAL7240"/>
    <tableColumn id="7254" name="TOTAL7241"/>
    <tableColumn id="7255" name="TOTAL7242"/>
    <tableColumn id="7256" name="TOTAL7243"/>
    <tableColumn id="7257" name="TOTAL7244"/>
    <tableColumn id="7258" name="TOTAL7245"/>
    <tableColumn id="7259" name="TOTAL7246"/>
    <tableColumn id="7260" name="TOTAL7247"/>
    <tableColumn id="7261" name="TOTAL7248"/>
    <tableColumn id="7262" name="TOTAL7249"/>
    <tableColumn id="7263" name="TOTAL7250"/>
    <tableColumn id="7264" name="TOTAL7251"/>
    <tableColumn id="7265" name="TOTAL7252"/>
    <tableColumn id="7266" name="TOTAL7253"/>
    <tableColumn id="7267" name="TOTAL7254"/>
    <tableColumn id="7268" name="TOTAL7255"/>
    <tableColumn id="7269" name="TOTAL7256"/>
    <tableColumn id="7270" name="TOTAL7257"/>
    <tableColumn id="7271" name="TOTAL7258"/>
    <tableColumn id="7272" name="TOTAL7259"/>
    <tableColumn id="7273" name="TOTAL7260"/>
    <tableColumn id="7274" name="TOTAL7261"/>
    <tableColumn id="7275" name="TOTAL7262"/>
    <tableColumn id="7276" name="TOTAL7263"/>
    <tableColumn id="7277" name="TOTAL7264"/>
    <tableColumn id="7278" name="TOTAL7265"/>
    <tableColumn id="7279" name="TOTAL7266"/>
    <tableColumn id="7280" name="TOTAL7267"/>
    <tableColumn id="7281" name="TOTAL7268"/>
    <tableColumn id="7282" name="TOTAL7269"/>
    <tableColumn id="7283" name="TOTAL7270"/>
    <tableColumn id="7284" name="TOTAL7271"/>
    <tableColumn id="7285" name="TOTAL7272"/>
    <tableColumn id="7286" name="TOTAL7273"/>
    <tableColumn id="7287" name="TOTAL7274"/>
    <tableColumn id="7288" name="TOTAL7275"/>
    <tableColumn id="7289" name="TOTAL7276"/>
    <tableColumn id="7290" name="TOTAL7277"/>
    <tableColumn id="7291" name="TOTAL7278"/>
    <tableColumn id="7292" name="TOTAL7279"/>
    <tableColumn id="7293" name="TOTAL7280"/>
    <tableColumn id="7294" name="TOTAL7281"/>
    <tableColumn id="7295" name="TOTAL7282"/>
    <tableColumn id="7296" name="TOTAL7283"/>
    <tableColumn id="7297" name="TOTAL7284"/>
    <tableColumn id="7298" name="TOTAL7285"/>
    <tableColumn id="7299" name="TOTAL7286"/>
    <tableColumn id="7300" name="TOTAL7287"/>
    <tableColumn id="7301" name="TOTAL7288"/>
    <tableColumn id="7302" name="TOTAL7289"/>
    <tableColumn id="7303" name="TOTAL7290"/>
    <tableColumn id="7304" name="TOTAL7291"/>
    <tableColumn id="7305" name="TOTAL7292"/>
    <tableColumn id="7306" name="TOTAL7293"/>
    <tableColumn id="7307" name="TOTAL7294"/>
    <tableColumn id="7308" name="TOTAL7295"/>
    <tableColumn id="7309" name="TOTAL7296"/>
    <tableColumn id="7310" name="TOTAL7297"/>
    <tableColumn id="7311" name="TOTAL7298"/>
    <tableColumn id="7312" name="TOTAL7299"/>
    <tableColumn id="7313" name="TOTAL7300"/>
    <tableColumn id="7314" name="TOTAL7301"/>
    <tableColumn id="7315" name="TOTAL7302"/>
    <tableColumn id="7316" name="TOTAL7303"/>
    <tableColumn id="7317" name="TOTAL7304"/>
    <tableColumn id="7318" name="TOTAL7305"/>
    <tableColumn id="7319" name="TOTAL7306"/>
    <tableColumn id="7320" name="TOTAL7307"/>
    <tableColumn id="7321" name="TOTAL7308"/>
    <tableColumn id="7322" name="TOTAL7309"/>
    <tableColumn id="7323" name="TOTAL7310"/>
    <tableColumn id="7324" name="TOTAL7311"/>
    <tableColumn id="7325" name="TOTAL7312"/>
    <tableColumn id="7326" name="TOTAL7313"/>
    <tableColumn id="7327" name="TOTAL7314"/>
    <tableColumn id="7328" name="TOTAL7315"/>
    <tableColumn id="7329" name="TOTAL7316"/>
    <tableColumn id="7330" name="TOTAL7317"/>
    <tableColumn id="7331" name="TOTAL7318"/>
    <tableColumn id="7332" name="TOTAL7319"/>
    <tableColumn id="7333" name="TOTAL7320"/>
    <tableColumn id="7334" name="TOTAL7321"/>
    <tableColumn id="7335" name="TOTAL7322"/>
    <tableColumn id="7336" name="TOTAL7323"/>
    <tableColumn id="7337" name="TOTAL7324"/>
    <tableColumn id="7338" name="TOTAL7325"/>
    <tableColumn id="7339" name="TOTAL7326"/>
    <tableColumn id="7340" name="TOTAL7327"/>
    <tableColumn id="7341" name="TOTAL7328"/>
    <tableColumn id="7342" name="TOTAL7329"/>
    <tableColumn id="7343" name="TOTAL7330"/>
    <tableColumn id="7344" name="TOTAL7331"/>
    <tableColumn id="7345" name="TOTAL7332"/>
    <tableColumn id="7346" name="TOTAL7333"/>
    <tableColumn id="7347" name="TOTAL7334"/>
    <tableColumn id="7348" name="TOTAL7335"/>
    <tableColumn id="7349" name="TOTAL7336"/>
    <tableColumn id="7350" name="TOTAL7337"/>
    <tableColumn id="7351" name="TOTAL7338"/>
    <tableColumn id="7352" name="TOTAL7339"/>
    <tableColumn id="7353" name="TOTAL7340"/>
    <tableColumn id="7354" name="TOTAL7341"/>
    <tableColumn id="7355" name="TOTAL7342"/>
    <tableColumn id="7356" name="TOTAL7343"/>
    <tableColumn id="7357" name="TOTAL7344"/>
    <tableColumn id="7358" name="TOTAL7345"/>
    <tableColumn id="7359" name="TOTAL7346"/>
    <tableColumn id="7360" name="TOTAL7347"/>
    <tableColumn id="7361" name="TOTAL7348"/>
    <tableColumn id="7362" name="TOTAL7349"/>
    <tableColumn id="7363" name="TOTAL7350"/>
    <tableColumn id="7364" name="TOTAL7351"/>
    <tableColumn id="7365" name="TOTAL7352"/>
    <tableColumn id="7366" name="TOTAL7353"/>
    <tableColumn id="7367" name="TOTAL7354"/>
    <tableColumn id="7368" name="TOTAL7355"/>
    <tableColumn id="7369" name="TOTAL7356"/>
    <tableColumn id="7370" name="TOTAL7357"/>
    <tableColumn id="7371" name="TOTAL7358"/>
    <tableColumn id="7372" name="TOTAL7359"/>
    <tableColumn id="7373" name="TOTAL7360"/>
    <tableColumn id="7374" name="TOTAL7361"/>
    <tableColumn id="7375" name="TOTAL7362"/>
    <tableColumn id="7376" name="TOTAL7363"/>
    <tableColumn id="7377" name="TOTAL7364"/>
    <tableColumn id="7378" name="TOTAL7365"/>
    <tableColumn id="7379" name="TOTAL7366"/>
    <tableColumn id="7380" name="TOTAL7367"/>
    <tableColumn id="7381" name="TOTAL7368"/>
    <tableColumn id="7382" name="TOTAL7369"/>
    <tableColumn id="7383" name="TOTAL7370"/>
    <tableColumn id="7384" name="TOTAL7371"/>
    <tableColumn id="7385" name="TOTAL7372"/>
    <tableColumn id="7386" name="TOTAL7373"/>
    <tableColumn id="7387" name="TOTAL7374"/>
    <tableColumn id="7388" name="TOTAL7375"/>
    <tableColumn id="7389" name="TOTAL7376"/>
    <tableColumn id="7390" name="TOTAL7377"/>
    <tableColumn id="7391" name="TOTAL7378"/>
    <tableColumn id="7392" name="TOTAL7379"/>
    <tableColumn id="7393" name="TOTAL7380"/>
    <tableColumn id="7394" name="TOTAL7381"/>
    <tableColumn id="7395" name="TOTAL7382"/>
    <tableColumn id="7396" name="TOTAL7383"/>
    <tableColumn id="7397" name="TOTAL7384"/>
    <tableColumn id="7398" name="TOTAL7385"/>
    <tableColumn id="7399" name="TOTAL7386"/>
    <tableColumn id="7400" name="TOTAL7387"/>
    <tableColumn id="7401" name="TOTAL7388"/>
    <tableColumn id="7402" name="TOTAL7389"/>
    <tableColumn id="7403" name="TOTAL7390"/>
    <tableColumn id="7404" name="TOTAL7391"/>
    <tableColumn id="7405" name="TOTAL7392"/>
    <tableColumn id="7406" name="TOTAL7393"/>
    <tableColumn id="7407" name="TOTAL7394"/>
    <tableColumn id="7408" name="TOTAL7395"/>
    <tableColumn id="7409" name="TOTAL7396"/>
    <tableColumn id="7410" name="TOTAL7397"/>
    <tableColumn id="7411" name="TOTAL7398"/>
    <tableColumn id="7412" name="TOTAL7399"/>
    <tableColumn id="7413" name="TOTAL7400"/>
    <tableColumn id="7414" name="TOTAL7401"/>
    <tableColumn id="7415" name="TOTAL7402"/>
    <tableColumn id="7416" name="TOTAL7403"/>
    <tableColumn id="7417" name="TOTAL7404"/>
    <tableColumn id="7418" name="TOTAL7405"/>
    <tableColumn id="7419" name="TOTAL7406"/>
    <tableColumn id="7420" name="TOTAL7407"/>
    <tableColumn id="7421" name="TOTAL7408"/>
    <tableColumn id="7422" name="TOTAL7409"/>
    <tableColumn id="7423" name="TOTAL7410"/>
    <tableColumn id="7424" name="TOTAL7411"/>
    <tableColumn id="7425" name="TOTAL7412"/>
    <tableColumn id="7426" name="TOTAL7413"/>
    <tableColumn id="7427" name="TOTAL7414"/>
    <tableColumn id="7428" name="TOTAL7415"/>
    <tableColumn id="7429" name="TOTAL7416"/>
    <tableColumn id="7430" name="TOTAL7417"/>
    <tableColumn id="7431" name="TOTAL7418"/>
    <tableColumn id="7432" name="TOTAL7419"/>
    <tableColumn id="7433" name="TOTAL7420"/>
    <tableColumn id="7434" name="TOTAL7421"/>
    <tableColumn id="7435" name="TOTAL7422"/>
    <tableColumn id="7436" name="TOTAL7423"/>
    <tableColumn id="7437" name="TOTAL7424"/>
    <tableColumn id="7438" name="TOTAL7425"/>
    <tableColumn id="7439" name="TOTAL7426"/>
    <tableColumn id="7440" name="TOTAL7427"/>
    <tableColumn id="7441" name="TOTAL7428"/>
    <tableColumn id="7442" name="TOTAL7429"/>
    <tableColumn id="7443" name="TOTAL7430"/>
    <tableColumn id="7444" name="TOTAL7431"/>
    <tableColumn id="7445" name="TOTAL7432"/>
    <tableColumn id="7446" name="TOTAL7433"/>
    <tableColumn id="7447" name="TOTAL7434"/>
    <tableColumn id="7448" name="TOTAL7435"/>
    <tableColumn id="7449" name="TOTAL7436"/>
    <tableColumn id="7450" name="TOTAL7437"/>
    <tableColumn id="7451" name="TOTAL7438"/>
    <tableColumn id="7452" name="TOTAL7439"/>
    <tableColumn id="7453" name="TOTAL7440"/>
    <tableColumn id="7454" name="TOTAL7441"/>
    <tableColumn id="7455" name="TOTAL7442"/>
    <tableColumn id="7456" name="TOTAL7443"/>
    <tableColumn id="7457" name="TOTAL7444"/>
    <tableColumn id="7458" name="TOTAL7445"/>
    <tableColumn id="7459" name="TOTAL7446"/>
    <tableColumn id="7460" name="TOTAL7447"/>
    <tableColumn id="7461" name="TOTAL7448"/>
    <tableColumn id="7462" name="TOTAL7449"/>
    <tableColumn id="7463" name="TOTAL7450"/>
    <tableColumn id="7464" name="TOTAL7451"/>
    <tableColumn id="7465" name="TOTAL7452"/>
    <tableColumn id="7466" name="TOTAL7453"/>
    <tableColumn id="7467" name="TOTAL7454"/>
    <tableColumn id="7468" name="TOTAL7455"/>
    <tableColumn id="7469" name="TOTAL7456"/>
    <tableColumn id="7470" name="TOTAL7457"/>
    <tableColumn id="7471" name="TOTAL7458"/>
    <tableColumn id="7472" name="TOTAL7459"/>
    <tableColumn id="7473" name="TOTAL7460"/>
    <tableColumn id="7474" name="TOTAL7461"/>
    <tableColumn id="7475" name="TOTAL7462"/>
    <tableColumn id="7476" name="TOTAL7463"/>
    <tableColumn id="7477" name="TOTAL7464"/>
    <tableColumn id="7478" name="TOTAL7465"/>
    <tableColumn id="7479" name="TOTAL7466"/>
    <tableColumn id="7480" name="TOTAL7467"/>
    <tableColumn id="7481" name="TOTAL7468"/>
    <tableColumn id="7482" name="TOTAL7469"/>
    <tableColumn id="7483" name="TOTAL7470"/>
    <tableColumn id="7484" name="TOTAL7471"/>
    <tableColumn id="7485" name="TOTAL7472"/>
    <tableColumn id="7486" name="TOTAL7473"/>
    <tableColumn id="7487" name="TOTAL7474"/>
    <tableColumn id="7488" name="TOTAL7475"/>
    <tableColumn id="7489" name="TOTAL7476"/>
    <tableColumn id="7490" name="TOTAL7477"/>
    <tableColumn id="7491" name="TOTAL7478"/>
    <tableColumn id="7492" name="TOTAL7479"/>
    <tableColumn id="7493" name="TOTAL7480"/>
    <tableColumn id="7494" name="TOTAL7481"/>
    <tableColumn id="7495" name="TOTAL7482"/>
    <tableColumn id="7496" name="TOTAL7483"/>
    <tableColumn id="7497" name="TOTAL7484"/>
    <tableColumn id="7498" name="TOTAL7485"/>
    <tableColumn id="7499" name="TOTAL7486"/>
    <tableColumn id="7500" name="TOTAL7487"/>
    <tableColumn id="7501" name="TOTAL7488"/>
    <tableColumn id="7502" name="TOTAL7489"/>
    <tableColumn id="7503" name="TOTAL7490"/>
    <tableColumn id="7504" name="TOTAL7491"/>
    <tableColumn id="7505" name="TOTAL7492"/>
    <tableColumn id="7506" name="TOTAL7493"/>
    <tableColumn id="7507" name="TOTAL7494"/>
    <tableColumn id="7508" name="TOTAL7495"/>
    <tableColumn id="7509" name="TOTAL7496"/>
    <tableColumn id="7510" name="TOTAL7497"/>
    <tableColumn id="7511" name="TOTAL7498"/>
    <tableColumn id="7512" name="TOTAL7499"/>
    <tableColumn id="7513" name="TOTAL7500"/>
    <tableColumn id="7514" name="TOTAL7501"/>
    <tableColumn id="7515" name="TOTAL7502"/>
    <tableColumn id="7516" name="TOTAL7503"/>
    <tableColumn id="7517" name="TOTAL7504"/>
    <tableColumn id="7518" name="TOTAL7505"/>
    <tableColumn id="7519" name="TOTAL7506"/>
    <tableColumn id="7520" name="TOTAL7507"/>
    <tableColumn id="7521" name="TOTAL7508"/>
    <tableColumn id="7522" name="TOTAL7509"/>
    <tableColumn id="7523" name="TOTAL7510"/>
    <tableColumn id="7524" name="TOTAL7511"/>
    <tableColumn id="7525" name="TOTAL7512"/>
    <tableColumn id="7526" name="TOTAL7513"/>
    <tableColumn id="7527" name="TOTAL7514"/>
    <tableColumn id="7528" name="TOTAL7515"/>
    <tableColumn id="7529" name="TOTAL7516"/>
    <tableColumn id="7530" name="TOTAL7517"/>
    <tableColumn id="7531" name="TOTAL7518"/>
    <tableColumn id="7532" name="TOTAL7519"/>
    <tableColumn id="7533" name="TOTAL7520"/>
    <tableColumn id="7534" name="TOTAL7521"/>
    <tableColumn id="7535" name="TOTAL7522"/>
    <tableColumn id="7536" name="TOTAL7523"/>
    <tableColumn id="7537" name="TOTAL7524"/>
    <tableColumn id="7538" name="TOTAL7525"/>
    <tableColumn id="7539" name="TOTAL7526"/>
    <tableColumn id="7540" name="TOTAL7527"/>
    <tableColumn id="7541" name="TOTAL7528"/>
    <tableColumn id="7542" name="TOTAL7529"/>
    <tableColumn id="7543" name="TOTAL7530"/>
    <tableColumn id="7544" name="TOTAL7531"/>
    <tableColumn id="7545" name="TOTAL7532"/>
    <tableColumn id="7546" name="TOTAL7533"/>
    <tableColumn id="7547" name="TOTAL7534"/>
    <tableColumn id="7548" name="TOTAL7535"/>
    <tableColumn id="7549" name="TOTAL7536"/>
    <tableColumn id="7550" name="TOTAL7537"/>
    <tableColumn id="7551" name="TOTAL7538"/>
    <tableColumn id="7552" name="TOTAL7539"/>
    <tableColumn id="7553" name="TOTAL7540"/>
    <tableColumn id="7554" name="TOTAL7541"/>
    <tableColumn id="7555" name="TOTAL7542"/>
    <tableColumn id="7556" name="TOTAL7543"/>
    <tableColumn id="7557" name="TOTAL7544"/>
    <tableColumn id="7558" name="TOTAL7545"/>
    <tableColumn id="7559" name="TOTAL7546"/>
    <tableColumn id="7560" name="TOTAL7547"/>
    <tableColumn id="7561" name="TOTAL7548"/>
    <tableColumn id="7562" name="TOTAL7549"/>
    <tableColumn id="7563" name="TOTAL7550"/>
    <tableColumn id="7564" name="TOTAL7551"/>
    <tableColumn id="7565" name="TOTAL7552"/>
    <tableColumn id="7566" name="TOTAL7553"/>
    <tableColumn id="7567" name="TOTAL7554"/>
    <tableColumn id="7568" name="TOTAL7555"/>
    <tableColumn id="7569" name="TOTAL7556"/>
    <tableColumn id="7570" name="TOTAL7557"/>
    <tableColumn id="7571" name="TOTAL7558"/>
    <tableColumn id="7572" name="TOTAL7559"/>
    <tableColumn id="7573" name="TOTAL7560"/>
    <tableColumn id="7574" name="TOTAL7561"/>
    <tableColumn id="7575" name="TOTAL7562"/>
    <tableColumn id="7576" name="TOTAL7563"/>
    <tableColumn id="7577" name="TOTAL7564"/>
    <tableColumn id="7578" name="TOTAL7565"/>
    <tableColumn id="7579" name="TOTAL7566"/>
    <tableColumn id="7580" name="TOTAL7567"/>
    <tableColumn id="7581" name="TOTAL7568"/>
    <tableColumn id="7582" name="TOTAL7569"/>
    <tableColumn id="7583" name="TOTAL7570"/>
    <tableColumn id="7584" name="TOTAL7571"/>
    <tableColumn id="7585" name="TOTAL7572"/>
    <tableColumn id="7586" name="TOTAL7573"/>
    <tableColumn id="7587" name="TOTAL7574"/>
    <tableColumn id="7588" name="TOTAL7575"/>
    <tableColumn id="7589" name="TOTAL7576"/>
    <tableColumn id="7590" name="TOTAL7577"/>
    <tableColumn id="7591" name="TOTAL7578"/>
    <tableColumn id="7592" name="TOTAL7579"/>
    <tableColumn id="7593" name="TOTAL7580"/>
    <tableColumn id="7594" name="TOTAL7581"/>
    <tableColumn id="7595" name="TOTAL7582"/>
    <tableColumn id="7596" name="TOTAL7583"/>
    <tableColumn id="7597" name="TOTAL7584"/>
    <tableColumn id="7598" name="TOTAL7585"/>
    <tableColumn id="7599" name="TOTAL7586"/>
    <tableColumn id="7600" name="TOTAL7587"/>
    <tableColumn id="7601" name="TOTAL7588"/>
    <tableColumn id="7602" name="TOTAL7589"/>
    <tableColumn id="7603" name="TOTAL7590"/>
    <tableColumn id="7604" name="TOTAL7591"/>
    <tableColumn id="7605" name="TOTAL7592"/>
    <tableColumn id="7606" name="TOTAL7593"/>
    <tableColumn id="7607" name="TOTAL7594"/>
    <tableColumn id="7608" name="TOTAL7595"/>
    <tableColumn id="7609" name="TOTAL7596"/>
    <tableColumn id="7610" name="TOTAL7597"/>
    <tableColumn id="7611" name="TOTAL7598"/>
    <tableColumn id="7612" name="TOTAL7599"/>
    <tableColumn id="7613" name="TOTAL7600"/>
    <tableColumn id="7614" name="TOTAL7601"/>
    <tableColumn id="7615" name="TOTAL7602"/>
    <tableColumn id="7616" name="TOTAL7603"/>
    <tableColumn id="7617" name="TOTAL7604"/>
    <tableColumn id="7618" name="TOTAL7605"/>
    <tableColumn id="7619" name="TOTAL7606"/>
    <tableColumn id="7620" name="TOTAL7607"/>
    <tableColumn id="7621" name="TOTAL7608"/>
    <tableColumn id="7622" name="TOTAL7609"/>
    <tableColumn id="7623" name="TOTAL7610"/>
    <tableColumn id="7624" name="TOTAL7611"/>
    <tableColumn id="7625" name="TOTAL7612"/>
    <tableColumn id="7626" name="TOTAL7613"/>
    <tableColumn id="7627" name="TOTAL7614"/>
    <tableColumn id="7628" name="TOTAL7615"/>
    <tableColumn id="7629" name="TOTAL7616"/>
    <tableColumn id="7630" name="TOTAL7617"/>
    <tableColumn id="7631" name="TOTAL7618"/>
    <tableColumn id="7632" name="TOTAL7619"/>
    <tableColumn id="7633" name="TOTAL7620"/>
    <tableColumn id="7634" name="TOTAL7621"/>
    <tableColumn id="7635" name="TOTAL7622"/>
    <tableColumn id="7636" name="TOTAL7623"/>
    <tableColumn id="7637" name="TOTAL7624"/>
    <tableColumn id="7638" name="TOTAL7625"/>
    <tableColumn id="7639" name="TOTAL7626"/>
    <tableColumn id="7640" name="TOTAL7627"/>
    <tableColumn id="7641" name="TOTAL7628"/>
    <tableColumn id="7642" name="TOTAL7629"/>
    <tableColumn id="7643" name="TOTAL7630"/>
    <tableColumn id="7644" name="TOTAL7631"/>
    <tableColumn id="7645" name="TOTAL7632"/>
    <tableColumn id="7646" name="TOTAL7633"/>
    <tableColumn id="7647" name="TOTAL7634"/>
    <tableColumn id="7648" name="TOTAL7635"/>
    <tableColumn id="7649" name="TOTAL7636"/>
    <tableColumn id="7650" name="TOTAL7637"/>
    <tableColumn id="7651" name="TOTAL7638"/>
    <tableColumn id="7652" name="TOTAL7639"/>
    <tableColumn id="7653" name="TOTAL7640"/>
    <tableColumn id="7654" name="TOTAL7641"/>
    <tableColumn id="7655" name="TOTAL7642"/>
    <tableColumn id="7656" name="TOTAL7643"/>
    <tableColumn id="7657" name="TOTAL7644"/>
    <tableColumn id="7658" name="TOTAL7645"/>
    <tableColumn id="7659" name="TOTAL7646"/>
    <tableColumn id="7660" name="TOTAL7647"/>
    <tableColumn id="7661" name="TOTAL7648"/>
    <tableColumn id="7662" name="TOTAL7649"/>
    <tableColumn id="7663" name="TOTAL7650"/>
    <tableColumn id="7664" name="TOTAL7651"/>
    <tableColumn id="7665" name="TOTAL7652"/>
    <tableColumn id="7666" name="TOTAL7653"/>
    <tableColumn id="7667" name="TOTAL7654"/>
    <tableColumn id="7668" name="TOTAL7655"/>
    <tableColumn id="7669" name="TOTAL7656"/>
    <tableColumn id="7670" name="TOTAL7657"/>
    <tableColumn id="7671" name="TOTAL7658"/>
    <tableColumn id="7672" name="TOTAL7659"/>
    <tableColumn id="7673" name="TOTAL7660"/>
    <tableColumn id="7674" name="TOTAL7661"/>
    <tableColumn id="7675" name="TOTAL7662"/>
    <tableColumn id="7676" name="TOTAL7663"/>
    <tableColumn id="7677" name="TOTAL7664"/>
    <tableColumn id="7678" name="TOTAL7665"/>
    <tableColumn id="7679" name="TOTAL7666"/>
    <tableColumn id="7680" name="TOTAL7667"/>
    <tableColumn id="7681" name="TOTAL7668"/>
    <tableColumn id="7682" name="TOTAL7669"/>
    <tableColumn id="7683" name="TOTAL7670"/>
    <tableColumn id="7684" name="TOTAL7671"/>
    <tableColumn id="7685" name="TOTAL7672"/>
    <tableColumn id="7686" name="TOTAL7673"/>
    <tableColumn id="7687" name="TOTAL7674"/>
    <tableColumn id="7688" name="TOTAL7675"/>
    <tableColumn id="7689" name="TOTAL7676"/>
    <tableColumn id="7690" name="TOTAL7677"/>
    <tableColumn id="7691" name="TOTAL7678"/>
    <tableColumn id="7692" name="TOTAL7679"/>
    <tableColumn id="7693" name="TOTAL7680"/>
    <tableColumn id="7694" name="TOTAL7681"/>
    <tableColumn id="7695" name="TOTAL7682"/>
    <tableColumn id="7696" name="TOTAL7683"/>
    <tableColumn id="7697" name="TOTAL7684"/>
    <tableColumn id="7698" name="TOTAL7685"/>
    <tableColumn id="7699" name="TOTAL7686"/>
    <tableColumn id="7700" name="TOTAL7687"/>
    <tableColumn id="7701" name="TOTAL7688"/>
    <tableColumn id="7702" name="TOTAL7689"/>
    <tableColumn id="7703" name="TOTAL7690"/>
    <tableColumn id="7704" name="TOTAL7691"/>
    <tableColumn id="7705" name="TOTAL7692"/>
    <tableColumn id="7706" name="TOTAL7693"/>
    <tableColumn id="7707" name="TOTAL7694"/>
    <tableColumn id="7708" name="TOTAL7695"/>
    <tableColumn id="7709" name="TOTAL7696"/>
    <tableColumn id="7710" name="TOTAL7697"/>
    <tableColumn id="7711" name="TOTAL7698"/>
    <tableColumn id="7712" name="TOTAL7699"/>
    <tableColumn id="7713" name="TOTAL7700"/>
    <tableColumn id="7714" name="TOTAL7701"/>
    <tableColumn id="7715" name="TOTAL7702"/>
    <tableColumn id="7716" name="TOTAL7703"/>
    <tableColumn id="7717" name="TOTAL7704"/>
    <tableColumn id="7718" name="TOTAL7705"/>
    <tableColumn id="7719" name="TOTAL7706"/>
    <tableColumn id="7720" name="TOTAL7707"/>
    <tableColumn id="7721" name="TOTAL7708"/>
    <tableColumn id="7722" name="TOTAL7709"/>
    <tableColumn id="7723" name="TOTAL7710"/>
    <tableColumn id="7724" name="TOTAL7711"/>
    <tableColumn id="7725" name="TOTAL7712"/>
    <tableColumn id="7726" name="TOTAL7713"/>
    <tableColumn id="7727" name="TOTAL7714"/>
    <tableColumn id="7728" name="TOTAL7715"/>
    <tableColumn id="7729" name="TOTAL7716"/>
    <tableColumn id="7730" name="TOTAL7717"/>
    <tableColumn id="7731" name="TOTAL7718"/>
    <tableColumn id="7732" name="TOTAL7719"/>
    <tableColumn id="7733" name="TOTAL7720"/>
    <tableColumn id="7734" name="TOTAL7721"/>
    <tableColumn id="7735" name="TOTAL7722"/>
    <tableColumn id="7736" name="TOTAL7723"/>
    <tableColumn id="7737" name="TOTAL7724"/>
    <tableColumn id="7738" name="TOTAL7725"/>
    <tableColumn id="7739" name="TOTAL7726"/>
    <tableColumn id="7740" name="TOTAL7727"/>
    <tableColumn id="7741" name="TOTAL7728"/>
    <tableColumn id="7742" name="TOTAL7729"/>
    <tableColumn id="7743" name="TOTAL7730"/>
    <tableColumn id="7744" name="TOTAL7731"/>
    <tableColumn id="7745" name="TOTAL7732"/>
    <tableColumn id="7746" name="TOTAL7733"/>
    <tableColumn id="7747" name="TOTAL7734"/>
    <tableColumn id="7748" name="TOTAL7735"/>
    <tableColumn id="7749" name="TOTAL7736"/>
    <tableColumn id="7750" name="TOTAL7737"/>
    <tableColumn id="7751" name="TOTAL7738"/>
    <tableColumn id="7752" name="TOTAL7739"/>
    <tableColumn id="7753" name="TOTAL7740"/>
    <tableColumn id="7754" name="TOTAL7741"/>
    <tableColumn id="7755" name="TOTAL7742"/>
    <tableColumn id="7756" name="TOTAL7743"/>
    <tableColumn id="7757" name="TOTAL7744"/>
    <tableColumn id="7758" name="TOTAL7745"/>
    <tableColumn id="7759" name="TOTAL7746"/>
    <tableColumn id="7760" name="TOTAL7747"/>
    <tableColumn id="7761" name="TOTAL7748"/>
    <tableColumn id="7762" name="TOTAL7749"/>
    <tableColumn id="7763" name="TOTAL7750"/>
    <tableColumn id="7764" name="TOTAL7751"/>
    <tableColumn id="7765" name="TOTAL7752"/>
    <tableColumn id="7766" name="TOTAL7753"/>
    <tableColumn id="7767" name="TOTAL7754"/>
    <tableColumn id="7768" name="TOTAL7755"/>
    <tableColumn id="7769" name="TOTAL7756"/>
    <tableColumn id="7770" name="TOTAL7757"/>
    <tableColumn id="7771" name="TOTAL7758"/>
    <tableColumn id="7772" name="TOTAL7759"/>
    <tableColumn id="7773" name="TOTAL7760"/>
    <tableColumn id="7774" name="TOTAL7761"/>
    <tableColumn id="7775" name="TOTAL7762"/>
    <tableColumn id="7776" name="TOTAL7763"/>
    <tableColumn id="7777" name="TOTAL7764"/>
    <tableColumn id="7778" name="TOTAL7765"/>
    <tableColumn id="7779" name="TOTAL7766"/>
    <tableColumn id="7780" name="TOTAL7767"/>
    <tableColumn id="7781" name="TOTAL7768"/>
    <tableColumn id="7782" name="TOTAL7769"/>
    <tableColumn id="7783" name="TOTAL7770"/>
    <tableColumn id="7784" name="TOTAL7771"/>
    <tableColumn id="7785" name="TOTAL7772"/>
    <tableColumn id="7786" name="TOTAL7773"/>
    <tableColumn id="7787" name="TOTAL7774"/>
    <tableColumn id="7788" name="TOTAL7775"/>
    <tableColumn id="7789" name="TOTAL7776"/>
    <tableColumn id="7790" name="TOTAL7777"/>
    <tableColumn id="7791" name="TOTAL7778"/>
    <tableColumn id="7792" name="TOTAL7779"/>
    <tableColumn id="7793" name="TOTAL7780"/>
    <tableColumn id="7794" name="TOTAL7781"/>
    <tableColumn id="7795" name="TOTAL7782"/>
    <tableColumn id="7796" name="TOTAL7783"/>
    <tableColumn id="7797" name="TOTAL7784"/>
    <tableColumn id="7798" name="TOTAL7785"/>
    <tableColumn id="7799" name="TOTAL7786"/>
    <tableColumn id="7800" name="TOTAL7787"/>
    <tableColumn id="7801" name="TOTAL7788"/>
    <tableColumn id="7802" name="TOTAL7789"/>
    <tableColumn id="7803" name="TOTAL7790"/>
    <tableColumn id="7804" name="TOTAL7791"/>
    <tableColumn id="7805" name="TOTAL7792"/>
    <tableColumn id="7806" name="TOTAL7793"/>
    <tableColumn id="7807" name="TOTAL7794"/>
    <tableColumn id="7808" name="TOTAL7795"/>
    <tableColumn id="7809" name="TOTAL7796"/>
    <tableColumn id="7810" name="TOTAL7797"/>
    <tableColumn id="7811" name="TOTAL7798"/>
    <tableColumn id="7812" name="TOTAL7799"/>
    <tableColumn id="7813" name="TOTAL7800"/>
    <tableColumn id="7814" name="TOTAL7801"/>
    <tableColumn id="7815" name="TOTAL7802"/>
    <tableColumn id="7816" name="TOTAL7803"/>
    <tableColumn id="7817" name="TOTAL7804"/>
    <tableColumn id="7818" name="TOTAL7805"/>
    <tableColumn id="7819" name="TOTAL7806"/>
    <tableColumn id="7820" name="TOTAL7807"/>
    <tableColumn id="7821" name="TOTAL7808"/>
    <tableColumn id="7822" name="TOTAL7809"/>
    <tableColumn id="7823" name="TOTAL7810"/>
    <tableColumn id="7824" name="TOTAL7811"/>
    <tableColumn id="7825" name="TOTAL7812"/>
    <tableColumn id="7826" name="TOTAL7813"/>
    <tableColumn id="7827" name="TOTAL7814"/>
    <tableColumn id="7828" name="TOTAL7815"/>
    <tableColumn id="7829" name="TOTAL7816"/>
    <tableColumn id="7830" name="TOTAL7817"/>
    <tableColumn id="7831" name="TOTAL7818"/>
    <tableColumn id="7832" name="TOTAL7819"/>
    <tableColumn id="7833" name="TOTAL7820"/>
    <tableColumn id="7834" name="TOTAL7821"/>
    <tableColumn id="7835" name="TOTAL7822"/>
    <tableColumn id="7836" name="TOTAL7823"/>
    <tableColumn id="7837" name="TOTAL7824"/>
    <tableColumn id="7838" name="TOTAL7825"/>
    <tableColumn id="7839" name="TOTAL7826"/>
    <tableColumn id="7840" name="TOTAL7827"/>
    <tableColumn id="7841" name="TOTAL7828"/>
    <tableColumn id="7842" name="TOTAL7829"/>
    <tableColumn id="7843" name="TOTAL7830"/>
    <tableColumn id="7844" name="TOTAL7831"/>
    <tableColumn id="7845" name="TOTAL7832"/>
    <tableColumn id="7846" name="TOTAL7833"/>
    <tableColumn id="7847" name="TOTAL7834"/>
    <tableColumn id="7848" name="TOTAL7835"/>
    <tableColumn id="7849" name="TOTAL7836"/>
    <tableColumn id="7850" name="TOTAL7837"/>
    <tableColumn id="7851" name="TOTAL7838"/>
    <tableColumn id="7852" name="TOTAL7839"/>
    <tableColumn id="7853" name="TOTAL7840"/>
    <tableColumn id="7854" name="TOTAL7841"/>
    <tableColumn id="7855" name="TOTAL7842"/>
    <tableColumn id="7856" name="TOTAL7843"/>
    <tableColumn id="7857" name="TOTAL7844"/>
    <tableColumn id="7858" name="TOTAL7845"/>
    <tableColumn id="7859" name="TOTAL7846"/>
    <tableColumn id="7860" name="TOTAL7847"/>
    <tableColumn id="7861" name="TOTAL7848"/>
    <tableColumn id="7862" name="TOTAL7849"/>
    <tableColumn id="7863" name="TOTAL7850"/>
    <tableColumn id="7864" name="TOTAL7851"/>
    <tableColumn id="7865" name="TOTAL7852"/>
    <tableColumn id="7866" name="TOTAL7853"/>
    <tableColumn id="7867" name="TOTAL7854"/>
    <tableColumn id="7868" name="TOTAL7855"/>
    <tableColumn id="7869" name="TOTAL7856"/>
    <tableColumn id="7870" name="TOTAL7857"/>
    <tableColumn id="7871" name="TOTAL7858"/>
    <tableColumn id="7872" name="TOTAL7859"/>
    <tableColumn id="7873" name="TOTAL7860"/>
    <tableColumn id="7874" name="TOTAL7861"/>
    <tableColumn id="7875" name="TOTAL7862"/>
    <tableColumn id="7876" name="TOTAL7863"/>
    <tableColumn id="7877" name="TOTAL7864"/>
    <tableColumn id="7878" name="TOTAL7865"/>
    <tableColumn id="7879" name="TOTAL7866"/>
    <tableColumn id="7880" name="TOTAL7867"/>
    <tableColumn id="7881" name="TOTAL7868"/>
    <tableColumn id="7882" name="TOTAL7869"/>
    <tableColumn id="7883" name="TOTAL7870"/>
    <tableColumn id="7884" name="TOTAL7871"/>
    <tableColumn id="7885" name="TOTAL7872"/>
    <tableColumn id="7886" name="TOTAL7873"/>
    <tableColumn id="7887" name="TOTAL7874"/>
    <tableColumn id="7888" name="TOTAL7875"/>
    <tableColumn id="7889" name="TOTAL7876"/>
    <tableColumn id="7890" name="TOTAL7877"/>
    <tableColumn id="7891" name="TOTAL7878"/>
    <tableColumn id="7892" name="TOTAL7879"/>
    <tableColumn id="7893" name="TOTAL7880"/>
    <tableColumn id="7894" name="TOTAL7881"/>
    <tableColumn id="7895" name="TOTAL7882"/>
    <tableColumn id="7896" name="TOTAL7883"/>
    <tableColumn id="7897" name="TOTAL7884"/>
    <tableColumn id="7898" name="TOTAL7885"/>
    <tableColumn id="7899" name="TOTAL7886"/>
    <tableColumn id="7900" name="TOTAL7887"/>
    <tableColumn id="7901" name="TOTAL7888"/>
    <tableColumn id="7902" name="TOTAL7889"/>
    <tableColumn id="7903" name="TOTAL7890"/>
    <tableColumn id="7904" name="TOTAL7891"/>
    <tableColumn id="7905" name="TOTAL7892"/>
    <tableColumn id="7906" name="TOTAL7893"/>
    <tableColumn id="7907" name="TOTAL7894"/>
    <tableColumn id="7908" name="TOTAL7895"/>
    <tableColumn id="7909" name="TOTAL7896"/>
    <tableColumn id="7910" name="TOTAL7897"/>
    <tableColumn id="7911" name="TOTAL7898"/>
    <tableColumn id="7912" name="TOTAL7899"/>
    <tableColumn id="7913" name="TOTAL7900"/>
    <tableColumn id="7914" name="TOTAL7901"/>
    <tableColumn id="7915" name="TOTAL7902"/>
    <tableColumn id="7916" name="TOTAL7903"/>
    <tableColumn id="7917" name="TOTAL7904"/>
    <tableColumn id="7918" name="TOTAL7905"/>
    <tableColumn id="7919" name="TOTAL7906"/>
    <tableColumn id="7920" name="TOTAL7907"/>
    <tableColumn id="7921" name="TOTAL7908"/>
    <tableColumn id="7922" name="TOTAL7909"/>
    <tableColumn id="7923" name="TOTAL7910"/>
    <tableColumn id="7924" name="TOTAL7911"/>
    <tableColumn id="7925" name="TOTAL7912"/>
    <tableColumn id="7926" name="TOTAL7913"/>
    <tableColumn id="7927" name="TOTAL7914"/>
    <tableColumn id="7928" name="TOTAL7915"/>
    <tableColumn id="7929" name="TOTAL7916"/>
    <tableColumn id="7930" name="TOTAL7917"/>
    <tableColumn id="7931" name="TOTAL7918"/>
    <tableColumn id="7932" name="TOTAL7919"/>
    <tableColumn id="7933" name="TOTAL7920"/>
    <tableColumn id="7934" name="TOTAL7921"/>
    <tableColumn id="7935" name="TOTAL7922"/>
    <tableColumn id="7936" name="TOTAL7923"/>
    <tableColumn id="7937" name="TOTAL7924"/>
    <tableColumn id="7938" name="TOTAL7925"/>
    <tableColumn id="7939" name="TOTAL7926"/>
    <tableColumn id="7940" name="TOTAL7927"/>
    <tableColumn id="7941" name="TOTAL7928"/>
    <tableColumn id="7942" name="TOTAL7929"/>
    <tableColumn id="7943" name="TOTAL7930"/>
    <tableColumn id="7944" name="TOTAL7931"/>
    <tableColumn id="7945" name="TOTAL7932"/>
    <tableColumn id="7946" name="TOTAL7933"/>
    <tableColumn id="7947" name="TOTAL7934"/>
    <tableColumn id="7948" name="TOTAL7935"/>
    <tableColumn id="7949" name="TOTAL7936"/>
    <tableColumn id="7950" name="TOTAL7937"/>
    <tableColumn id="7951" name="TOTAL7938"/>
    <tableColumn id="7952" name="TOTAL7939"/>
    <tableColumn id="7953" name="TOTAL7940"/>
    <tableColumn id="7954" name="TOTAL7941"/>
    <tableColumn id="7955" name="TOTAL7942"/>
    <tableColumn id="7956" name="TOTAL7943"/>
    <tableColumn id="7957" name="TOTAL7944"/>
    <tableColumn id="7958" name="TOTAL7945"/>
    <tableColumn id="7959" name="TOTAL7946"/>
    <tableColumn id="7960" name="TOTAL7947"/>
    <tableColumn id="7961" name="TOTAL7948"/>
    <tableColumn id="7962" name="TOTAL7949"/>
    <tableColumn id="7963" name="TOTAL7950"/>
    <tableColumn id="7964" name="TOTAL7951"/>
    <tableColumn id="7965" name="TOTAL7952"/>
    <tableColumn id="7966" name="TOTAL7953"/>
    <tableColumn id="7967" name="TOTAL7954"/>
    <tableColumn id="7968" name="TOTAL7955"/>
    <tableColumn id="7969" name="TOTAL7956"/>
    <tableColumn id="7970" name="TOTAL7957"/>
    <tableColumn id="7971" name="TOTAL7958"/>
    <tableColumn id="7972" name="TOTAL7959"/>
    <tableColumn id="7973" name="TOTAL7960"/>
    <tableColumn id="7974" name="TOTAL7961"/>
    <tableColumn id="7975" name="TOTAL7962"/>
    <tableColumn id="7976" name="TOTAL7963"/>
    <tableColumn id="7977" name="TOTAL7964"/>
    <tableColumn id="7978" name="TOTAL7965"/>
    <tableColumn id="7979" name="TOTAL7966"/>
    <tableColumn id="7980" name="TOTAL7967"/>
    <tableColumn id="7981" name="TOTAL7968"/>
    <tableColumn id="7982" name="TOTAL7969"/>
    <tableColumn id="7983" name="TOTAL7970"/>
    <tableColumn id="7984" name="TOTAL7971"/>
    <tableColumn id="7985" name="TOTAL7972"/>
    <tableColumn id="7986" name="TOTAL7973"/>
    <tableColumn id="7987" name="TOTAL7974"/>
    <tableColumn id="7988" name="TOTAL7975"/>
    <tableColumn id="7989" name="TOTAL7976"/>
    <tableColumn id="7990" name="TOTAL7977"/>
    <tableColumn id="7991" name="TOTAL7978"/>
    <tableColumn id="7992" name="TOTAL7979"/>
    <tableColumn id="7993" name="TOTAL7980"/>
    <tableColumn id="7994" name="TOTAL7981"/>
    <tableColumn id="7995" name="TOTAL7982"/>
    <tableColumn id="7996" name="TOTAL7983"/>
    <tableColumn id="7997" name="TOTAL7984"/>
    <tableColumn id="7998" name="TOTAL7985"/>
    <tableColumn id="7999" name="TOTAL7986"/>
    <tableColumn id="8000" name="TOTAL7987"/>
    <tableColumn id="8001" name="TOTAL7988"/>
    <tableColumn id="8002" name="TOTAL7989"/>
    <tableColumn id="8003" name="TOTAL7990"/>
    <tableColumn id="8004" name="TOTAL7991"/>
    <tableColumn id="8005" name="TOTAL7992"/>
    <tableColumn id="8006" name="TOTAL7993"/>
    <tableColumn id="8007" name="TOTAL7994"/>
    <tableColumn id="8008" name="TOTAL7995"/>
    <tableColumn id="8009" name="TOTAL7996"/>
    <tableColumn id="8010" name="TOTAL7997"/>
    <tableColumn id="8011" name="TOTAL7998"/>
    <tableColumn id="8012" name="TOTAL7999"/>
    <tableColumn id="8013" name="TOTAL8000"/>
    <tableColumn id="8014" name="TOTAL8001"/>
    <tableColumn id="8015" name="TOTAL8002"/>
    <tableColumn id="8016" name="TOTAL8003"/>
    <tableColumn id="8017" name="TOTAL8004"/>
    <tableColumn id="8018" name="TOTAL8005"/>
    <tableColumn id="8019" name="TOTAL8006"/>
    <tableColumn id="8020" name="TOTAL8007"/>
    <tableColumn id="8021" name="TOTAL8008"/>
    <tableColumn id="8022" name="TOTAL8009"/>
    <tableColumn id="8023" name="TOTAL8010"/>
    <tableColumn id="8024" name="TOTAL8011"/>
    <tableColumn id="8025" name="TOTAL8012"/>
    <tableColumn id="8026" name="TOTAL8013"/>
    <tableColumn id="8027" name="TOTAL8014"/>
    <tableColumn id="8028" name="TOTAL8015"/>
    <tableColumn id="8029" name="TOTAL8016"/>
    <tableColumn id="8030" name="TOTAL8017"/>
    <tableColumn id="8031" name="TOTAL8018"/>
    <tableColumn id="8032" name="TOTAL8019"/>
    <tableColumn id="8033" name="TOTAL8020"/>
    <tableColumn id="8034" name="TOTAL8021"/>
    <tableColumn id="8035" name="TOTAL8022"/>
    <tableColumn id="8036" name="TOTAL8023"/>
    <tableColumn id="8037" name="TOTAL8024"/>
    <tableColumn id="8038" name="TOTAL8025"/>
    <tableColumn id="8039" name="TOTAL8026"/>
    <tableColumn id="8040" name="TOTAL8027"/>
    <tableColumn id="8041" name="TOTAL8028"/>
    <tableColumn id="8042" name="TOTAL8029"/>
    <tableColumn id="8043" name="TOTAL8030"/>
    <tableColumn id="8044" name="TOTAL8031"/>
    <tableColumn id="8045" name="TOTAL8032"/>
    <tableColumn id="8046" name="TOTAL8033"/>
    <tableColumn id="8047" name="TOTAL8034"/>
    <tableColumn id="8048" name="TOTAL8035"/>
    <tableColumn id="8049" name="TOTAL8036"/>
    <tableColumn id="8050" name="TOTAL8037"/>
    <tableColumn id="8051" name="TOTAL8038"/>
    <tableColumn id="8052" name="TOTAL8039"/>
    <tableColumn id="8053" name="TOTAL8040"/>
    <tableColumn id="8054" name="TOTAL8041"/>
    <tableColumn id="8055" name="TOTAL8042"/>
    <tableColumn id="8056" name="TOTAL8043"/>
    <tableColumn id="8057" name="TOTAL8044"/>
    <tableColumn id="8058" name="TOTAL8045"/>
    <tableColumn id="8059" name="TOTAL8046"/>
    <tableColumn id="8060" name="TOTAL8047"/>
    <tableColumn id="8061" name="TOTAL8048"/>
    <tableColumn id="8062" name="TOTAL8049"/>
    <tableColumn id="8063" name="TOTAL8050"/>
    <tableColumn id="8064" name="TOTAL8051"/>
    <tableColumn id="8065" name="TOTAL8052"/>
    <tableColumn id="8066" name="TOTAL8053"/>
    <tableColumn id="8067" name="TOTAL8054"/>
    <tableColumn id="8068" name="TOTAL8055"/>
    <tableColumn id="8069" name="TOTAL8056"/>
    <tableColumn id="8070" name="TOTAL8057"/>
    <tableColumn id="8071" name="TOTAL8058"/>
    <tableColumn id="8072" name="TOTAL8059"/>
    <tableColumn id="8073" name="TOTAL8060"/>
    <tableColumn id="8074" name="TOTAL8061"/>
    <tableColumn id="8075" name="TOTAL8062"/>
    <tableColumn id="8076" name="TOTAL8063"/>
    <tableColumn id="8077" name="TOTAL8064"/>
    <tableColumn id="8078" name="TOTAL8065"/>
    <tableColumn id="8079" name="TOTAL8066"/>
    <tableColumn id="8080" name="TOTAL8067"/>
    <tableColumn id="8081" name="TOTAL8068"/>
    <tableColumn id="8082" name="TOTAL8069"/>
    <tableColumn id="8083" name="TOTAL8070"/>
    <tableColumn id="8084" name="TOTAL8071"/>
    <tableColumn id="8085" name="TOTAL8072"/>
    <tableColumn id="8086" name="TOTAL8073"/>
    <tableColumn id="8087" name="TOTAL8074"/>
    <tableColumn id="8088" name="TOTAL8075"/>
    <tableColumn id="8089" name="TOTAL8076"/>
    <tableColumn id="8090" name="TOTAL8077"/>
    <tableColumn id="8091" name="TOTAL8078"/>
    <tableColumn id="8092" name="TOTAL8079"/>
    <tableColumn id="8093" name="TOTAL8080"/>
    <tableColumn id="8094" name="TOTAL8081"/>
    <tableColumn id="8095" name="TOTAL8082"/>
    <tableColumn id="8096" name="TOTAL8083"/>
    <tableColumn id="8097" name="TOTAL8084"/>
    <tableColumn id="8098" name="TOTAL8085"/>
    <tableColumn id="8099" name="TOTAL8086"/>
    <tableColumn id="8100" name="TOTAL8087"/>
    <tableColumn id="8101" name="TOTAL8088"/>
    <tableColumn id="8102" name="TOTAL8089"/>
    <tableColumn id="8103" name="TOTAL8090"/>
    <tableColumn id="8104" name="TOTAL8091"/>
    <tableColumn id="8105" name="TOTAL8092"/>
    <tableColumn id="8106" name="TOTAL8093"/>
    <tableColumn id="8107" name="TOTAL8094"/>
    <tableColumn id="8108" name="TOTAL8095"/>
    <tableColumn id="8109" name="TOTAL8096"/>
    <tableColumn id="8110" name="TOTAL8097"/>
    <tableColumn id="8111" name="TOTAL8098"/>
    <tableColumn id="8112" name="TOTAL8099"/>
    <tableColumn id="8113" name="TOTAL8100"/>
    <tableColumn id="8114" name="TOTAL8101"/>
    <tableColumn id="8115" name="TOTAL8102"/>
    <tableColumn id="8116" name="TOTAL8103"/>
    <tableColumn id="8117" name="TOTAL8104"/>
    <tableColumn id="8118" name="TOTAL8105"/>
    <tableColumn id="8119" name="TOTAL8106"/>
    <tableColumn id="8120" name="TOTAL8107"/>
    <tableColumn id="8121" name="TOTAL8108"/>
    <tableColumn id="8122" name="TOTAL8109"/>
    <tableColumn id="8123" name="TOTAL8110"/>
    <tableColumn id="8124" name="TOTAL8111"/>
    <tableColumn id="8125" name="TOTAL8112"/>
    <tableColumn id="8126" name="TOTAL8113"/>
    <tableColumn id="8127" name="TOTAL8114"/>
    <tableColumn id="8128" name="TOTAL8115"/>
    <tableColumn id="8129" name="TOTAL8116"/>
    <tableColumn id="8130" name="TOTAL8117"/>
    <tableColumn id="8131" name="TOTAL8118"/>
    <tableColumn id="8132" name="TOTAL8119"/>
    <tableColumn id="8133" name="TOTAL8120"/>
    <tableColumn id="8134" name="TOTAL8121"/>
    <tableColumn id="8135" name="TOTAL8122"/>
    <tableColumn id="8136" name="TOTAL8123"/>
    <tableColumn id="8137" name="TOTAL8124"/>
    <tableColumn id="8138" name="TOTAL8125"/>
    <tableColumn id="8139" name="TOTAL8126"/>
    <tableColumn id="8140" name="TOTAL8127"/>
    <tableColumn id="8141" name="TOTAL8128"/>
    <tableColumn id="8142" name="TOTAL8129"/>
    <tableColumn id="8143" name="TOTAL8130"/>
    <tableColumn id="8144" name="TOTAL8131"/>
    <tableColumn id="8145" name="TOTAL8132"/>
    <tableColumn id="8146" name="TOTAL8133"/>
    <tableColumn id="8147" name="TOTAL8134"/>
    <tableColumn id="8148" name="TOTAL8135"/>
    <tableColumn id="8149" name="TOTAL8136"/>
    <tableColumn id="8150" name="TOTAL8137"/>
    <tableColumn id="8151" name="TOTAL8138"/>
    <tableColumn id="8152" name="TOTAL8139"/>
    <tableColumn id="8153" name="TOTAL8140"/>
    <tableColumn id="8154" name="TOTAL8141"/>
    <tableColumn id="8155" name="TOTAL8142"/>
    <tableColumn id="8156" name="TOTAL8143"/>
    <tableColumn id="8157" name="TOTAL8144"/>
    <tableColumn id="8158" name="TOTAL8145"/>
    <tableColumn id="8159" name="TOTAL8146"/>
    <tableColumn id="8160" name="TOTAL8147"/>
    <tableColumn id="8161" name="TOTAL8148"/>
    <tableColumn id="8162" name="TOTAL8149"/>
    <tableColumn id="8163" name="TOTAL8150"/>
    <tableColumn id="8164" name="TOTAL8151"/>
    <tableColumn id="8165" name="TOTAL8152"/>
    <tableColumn id="8166" name="TOTAL8153"/>
    <tableColumn id="8167" name="TOTAL8154"/>
    <tableColumn id="8168" name="TOTAL8155"/>
    <tableColumn id="8169" name="TOTAL8156"/>
    <tableColumn id="8170" name="TOTAL8157"/>
    <tableColumn id="8171" name="TOTAL8158"/>
    <tableColumn id="8172" name="TOTAL8159"/>
    <tableColumn id="8173" name="TOTAL8160"/>
    <tableColumn id="8174" name="TOTAL8161"/>
    <tableColumn id="8175" name="TOTAL8162"/>
    <tableColumn id="8176" name="TOTAL8163"/>
    <tableColumn id="8177" name="TOTAL8164"/>
    <tableColumn id="8178" name="TOTAL8165"/>
    <tableColumn id="8179" name="TOTAL8166"/>
    <tableColumn id="8180" name="TOTAL8167"/>
    <tableColumn id="8181" name="TOTAL8168"/>
    <tableColumn id="8182" name="TOTAL8169"/>
    <tableColumn id="8183" name="TOTAL8170"/>
    <tableColumn id="8184" name="TOTAL8171"/>
    <tableColumn id="8185" name="TOTAL8172"/>
    <tableColumn id="8186" name="TOTAL8173"/>
    <tableColumn id="8187" name="TOTAL8174"/>
    <tableColumn id="8188" name="TOTAL8175"/>
    <tableColumn id="8189" name="TOTAL8176"/>
    <tableColumn id="8190" name="TOTAL8177"/>
    <tableColumn id="8191" name="TOTAL8178"/>
    <tableColumn id="8192" name="TOTAL8179"/>
    <tableColumn id="8193" name="TOTAL8180"/>
    <tableColumn id="8194" name="TOTAL8181"/>
    <tableColumn id="8195" name="TOTAL8182"/>
    <tableColumn id="8196" name="TOTAL8183"/>
    <tableColumn id="8197" name="TOTAL8184"/>
    <tableColumn id="8198" name="TOTAL8185"/>
    <tableColumn id="8199" name="TOTAL8186"/>
    <tableColumn id="8200" name="TOTAL8187"/>
    <tableColumn id="8201" name="TOTAL8188"/>
    <tableColumn id="8202" name="TOTAL8189"/>
    <tableColumn id="8203" name="TOTAL8190"/>
    <tableColumn id="8204" name="TOTAL8191"/>
    <tableColumn id="8205" name="TOTAL8192"/>
    <tableColumn id="8206" name="TOTAL8193"/>
    <tableColumn id="8207" name="TOTAL8194"/>
    <tableColumn id="8208" name="TOTAL8195"/>
    <tableColumn id="8209" name="TOTAL8196"/>
    <tableColumn id="8210" name="TOTAL8197"/>
    <tableColumn id="8211" name="TOTAL8198"/>
    <tableColumn id="8212" name="TOTAL8199"/>
    <tableColumn id="8213" name="TOTAL8200"/>
    <tableColumn id="8214" name="TOTAL8201"/>
    <tableColumn id="8215" name="TOTAL8202"/>
    <tableColumn id="8216" name="TOTAL8203"/>
    <tableColumn id="8217" name="TOTAL8204"/>
    <tableColumn id="8218" name="TOTAL8205"/>
    <tableColumn id="8219" name="TOTAL8206"/>
    <tableColumn id="8220" name="TOTAL8207"/>
    <tableColumn id="8221" name="TOTAL8208"/>
    <tableColumn id="8222" name="TOTAL8209"/>
    <tableColumn id="8223" name="TOTAL8210"/>
    <tableColumn id="8224" name="TOTAL8211"/>
    <tableColumn id="8225" name="TOTAL8212"/>
    <tableColumn id="8226" name="TOTAL8213"/>
    <tableColumn id="8227" name="TOTAL8214"/>
    <tableColumn id="8228" name="TOTAL8215"/>
    <tableColumn id="8229" name="TOTAL8216"/>
    <tableColumn id="8230" name="TOTAL8217"/>
    <tableColumn id="8231" name="TOTAL8218"/>
    <tableColumn id="8232" name="TOTAL8219"/>
    <tableColumn id="8233" name="TOTAL8220"/>
    <tableColumn id="8234" name="TOTAL8221"/>
    <tableColumn id="8235" name="TOTAL8222"/>
    <tableColumn id="8236" name="TOTAL8223"/>
    <tableColumn id="8237" name="TOTAL8224"/>
    <tableColumn id="8238" name="TOTAL8225"/>
    <tableColumn id="8239" name="TOTAL8226"/>
    <tableColumn id="8240" name="TOTAL8227"/>
    <tableColumn id="8241" name="TOTAL8228"/>
    <tableColumn id="8242" name="TOTAL8229"/>
    <tableColumn id="8243" name="TOTAL8230"/>
    <tableColumn id="8244" name="TOTAL8231"/>
    <tableColumn id="8245" name="TOTAL8232"/>
    <tableColumn id="8246" name="TOTAL8233"/>
    <tableColumn id="8247" name="TOTAL8234"/>
    <tableColumn id="8248" name="TOTAL8235"/>
    <tableColumn id="8249" name="TOTAL8236"/>
    <tableColumn id="8250" name="TOTAL8237"/>
    <tableColumn id="8251" name="TOTAL8238"/>
    <tableColumn id="8252" name="TOTAL8239"/>
    <tableColumn id="8253" name="TOTAL8240"/>
    <tableColumn id="8254" name="TOTAL8241"/>
    <tableColumn id="8255" name="TOTAL8242"/>
    <tableColumn id="8256" name="TOTAL8243"/>
    <tableColumn id="8257" name="TOTAL8244"/>
    <tableColumn id="8258" name="TOTAL8245"/>
    <tableColumn id="8259" name="TOTAL8246"/>
    <tableColumn id="8260" name="TOTAL8247"/>
    <tableColumn id="8261" name="TOTAL8248"/>
    <tableColumn id="8262" name="TOTAL8249"/>
    <tableColumn id="8263" name="TOTAL8250"/>
    <tableColumn id="8264" name="TOTAL8251"/>
    <tableColumn id="8265" name="TOTAL8252"/>
    <tableColumn id="8266" name="TOTAL8253"/>
    <tableColumn id="8267" name="TOTAL8254"/>
    <tableColumn id="8268" name="TOTAL8255"/>
    <tableColumn id="8269" name="TOTAL8256"/>
    <tableColumn id="8270" name="TOTAL8257"/>
    <tableColumn id="8271" name="TOTAL8258"/>
    <tableColumn id="8272" name="TOTAL8259"/>
    <tableColumn id="8273" name="TOTAL8260"/>
    <tableColumn id="8274" name="TOTAL8261"/>
    <tableColumn id="8275" name="TOTAL8262"/>
    <tableColumn id="8276" name="TOTAL8263"/>
    <tableColumn id="8277" name="TOTAL8264"/>
    <tableColumn id="8278" name="TOTAL8265"/>
    <tableColumn id="8279" name="TOTAL8266"/>
    <tableColumn id="8280" name="TOTAL8267"/>
    <tableColumn id="8281" name="TOTAL8268"/>
    <tableColumn id="8282" name="TOTAL8269"/>
    <tableColumn id="8283" name="TOTAL8270"/>
    <tableColumn id="8284" name="TOTAL8271"/>
    <tableColumn id="8285" name="TOTAL8272"/>
    <tableColumn id="8286" name="TOTAL8273"/>
    <tableColumn id="8287" name="TOTAL8274"/>
    <tableColumn id="8288" name="TOTAL8275"/>
    <tableColumn id="8289" name="TOTAL8276"/>
    <tableColumn id="8290" name="TOTAL8277"/>
    <tableColumn id="8291" name="TOTAL8278"/>
    <tableColumn id="8292" name="TOTAL8279"/>
    <tableColumn id="8293" name="TOTAL8280"/>
    <tableColumn id="8294" name="TOTAL8281"/>
    <tableColumn id="8295" name="TOTAL8282"/>
    <tableColumn id="8296" name="TOTAL8283"/>
    <tableColumn id="8297" name="TOTAL8284"/>
    <tableColumn id="8298" name="TOTAL8285"/>
    <tableColumn id="8299" name="TOTAL8286"/>
    <tableColumn id="8300" name="TOTAL8287"/>
    <tableColumn id="8301" name="TOTAL8288"/>
    <tableColumn id="8302" name="TOTAL8289"/>
    <tableColumn id="8303" name="TOTAL8290"/>
    <tableColumn id="8304" name="TOTAL8291"/>
    <tableColumn id="8305" name="TOTAL8292"/>
    <tableColumn id="8306" name="TOTAL8293"/>
    <tableColumn id="8307" name="TOTAL8294"/>
    <tableColumn id="8308" name="TOTAL8295"/>
    <tableColumn id="8309" name="TOTAL8296"/>
    <tableColumn id="8310" name="TOTAL8297"/>
    <tableColumn id="8311" name="TOTAL8298"/>
    <tableColumn id="8312" name="TOTAL8299"/>
    <tableColumn id="8313" name="TOTAL8300"/>
    <tableColumn id="8314" name="TOTAL8301"/>
    <tableColumn id="8315" name="TOTAL8302"/>
    <tableColumn id="8316" name="TOTAL8303"/>
    <tableColumn id="8317" name="TOTAL8304"/>
    <tableColumn id="8318" name="TOTAL8305"/>
    <tableColumn id="8319" name="TOTAL8306"/>
    <tableColumn id="8320" name="TOTAL8307"/>
    <tableColumn id="8321" name="TOTAL8308"/>
    <tableColumn id="8322" name="TOTAL8309"/>
    <tableColumn id="8323" name="TOTAL8310"/>
    <tableColumn id="8324" name="TOTAL8311"/>
    <tableColumn id="8325" name="TOTAL8312"/>
    <tableColumn id="8326" name="TOTAL8313"/>
    <tableColumn id="8327" name="TOTAL8314"/>
    <tableColumn id="8328" name="TOTAL8315"/>
    <tableColumn id="8329" name="TOTAL8316"/>
    <tableColumn id="8330" name="TOTAL8317"/>
    <tableColumn id="8331" name="TOTAL8318"/>
    <tableColumn id="8332" name="TOTAL8319"/>
    <tableColumn id="8333" name="TOTAL8320"/>
    <tableColumn id="8334" name="TOTAL8321"/>
    <tableColumn id="8335" name="TOTAL8322"/>
    <tableColumn id="8336" name="TOTAL8323"/>
    <tableColumn id="8337" name="TOTAL8324"/>
    <tableColumn id="8338" name="TOTAL8325"/>
    <tableColumn id="8339" name="TOTAL8326"/>
    <tableColumn id="8340" name="TOTAL8327"/>
    <tableColumn id="8341" name="TOTAL8328"/>
    <tableColumn id="8342" name="TOTAL8329"/>
    <tableColumn id="8343" name="TOTAL8330"/>
    <tableColumn id="8344" name="TOTAL8331"/>
    <tableColumn id="8345" name="TOTAL8332"/>
    <tableColumn id="8346" name="TOTAL8333"/>
    <tableColumn id="8347" name="TOTAL8334"/>
    <tableColumn id="8348" name="TOTAL8335"/>
    <tableColumn id="8349" name="TOTAL8336"/>
    <tableColumn id="8350" name="TOTAL8337"/>
    <tableColumn id="8351" name="TOTAL8338"/>
    <tableColumn id="8352" name="TOTAL8339"/>
    <tableColumn id="8353" name="TOTAL8340"/>
    <tableColumn id="8354" name="TOTAL8341"/>
    <tableColumn id="8355" name="TOTAL8342"/>
    <tableColumn id="8356" name="TOTAL8343"/>
    <tableColumn id="8357" name="TOTAL8344"/>
    <tableColumn id="8358" name="TOTAL8345"/>
    <tableColumn id="8359" name="TOTAL8346"/>
    <tableColumn id="8360" name="TOTAL8347"/>
    <tableColumn id="8361" name="TOTAL8348"/>
    <tableColumn id="8362" name="TOTAL8349"/>
    <tableColumn id="8363" name="TOTAL8350"/>
    <tableColumn id="8364" name="TOTAL8351"/>
    <tableColumn id="8365" name="TOTAL8352"/>
    <tableColumn id="8366" name="TOTAL8353"/>
    <tableColumn id="8367" name="TOTAL8354"/>
    <tableColumn id="8368" name="TOTAL8355"/>
    <tableColumn id="8369" name="TOTAL8356"/>
    <tableColumn id="8370" name="TOTAL8357"/>
    <tableColumn id="8371" name="TOTAL8358"/>
    <tableColumn id="8372" name="TOTAL8359"/>
    <tableColumn id="8373" name="TOTAL8360"/>
    <tableColumn id="8374" name="TOTAL8361"/>
    <tableColumn id="8375" name="TOTAL8362"/>
    <tableColumn id="8376" name="TOTAL8363"/>
    <tableColumn id="8377" name="TOTAL8364"/>
    <tableColumn id="8378" name="TOTAL8365"/>
    <tableColumn id="8379" name="TOTAL8366"/>
    <tableColumn id="8380" name="TOTAL8367"/>
    <tableColumn id="8381" name="TOTAL8368"/>
    <tableColumn id="8382" name="TOTAL8369"/>
    <tableColumn id="8383" name="TOTAL8370"/>
    <tableColumn id="8384" name="TOTAL8371"/>
    <tableColumn id="8385" name="TOTAL8372"/>
    <tableColumn id="8386" name="TOTAL8373"/>
    <tableColumn id="8387" name="TOTAL8374"/>
    <tableColumn id="8388" name="TOTAL8375"/>
    <tableColumn id="8389" name="TOTAL8376"/>
    <tableColumn id="8390" name="TOTAL8377"/>
    <tableColumn id="8391" name="TOTAL8378"/>
    <tableColumn id="8392" name="TOTAL8379"/>
    <tableColumn id="8393" name="TOTAL8380"/>
    <tableColumn id="8394" name="TOTAL8381"/>
    <tableColumn id="8395" name="TOTAL8382"/>
    <tableColumn id="8396" name="TOTAL8383"/>
    <tableColumn id="8397" name="TOTAL8384"/>
    <tableColumn id="8398" name="TOTAL8385"/>
    <tableColumn id="8399" name="TOTAL8386"/>
    <tableColumn id="8400" name="TOTAL8387"/>
    <tableColumn id="8401" name="TOTAL8388"/>
    <tableColumn id="8402" name="TOTAL8389"/>
    <tableColumn id="8403" name="TOTAL8390"/>
    <tableColumn id="8404" name="TOTAL8391"/>
    <tableColumn id="8405" name="TOTAL8392"/>
    <tableColumn id="8406" name="TOTAL8393"/>
    <tableColumn id="8407" name="TOTAL8394"/>
    <tableColumn id="8408" name="TOTAL8395"/>
    <tableColumn id="8409" name="TOTAL8396"/>
    <tableColumn id="8410" name="TOTAL8397"/>
    <tableColumn id="8411" name="TOTAL8398"/>
    <tableColumn id="8412" name="TOTAL8399"/>
    <tableColumn id="8413" name="TOTAL8400"/>
    <tableColumn id="8414" name="TOTAL8401"/>
    <tableColumn id="8415" name="TOTAL8402"/>
    <tableColumn id="8416" name="TOTAL8403"/>
    <tableColumn id="8417" name="TOTAL8404"/>
    <tableColumn id="8418" name="TOTAL8405"/>
    <tableColumn id="8419" name="TOTAL8406"/>
    <tableColumn id="8420" name="TOTAL8407"/>
    <tableColumn id="8421" name="TOTAL8408"/>
    <tableColumn id="8422" name="TOTAL8409"/>
    <tableColumn id="8423" name="TOTAL8410"/>
    <tableColumn id="8424" name="TOTAL8411"/>
    <tableColumn id="8425" name="TOTAL8412"/>
    <tableColumn id="8426" name="TOTAL8413"/>
    <tableColumn id="8427" name="TOTAL8414"/>
    <tableColumn id="8428" name="TOTAL8415"/>
    <tableColumn id="8429" name="TOTAL8416"/>
    <tableColumn id="8430" name="TOTAL8417"/>
    <tableColumn id="8431" name="TOTAL8418"/>
    <tableColumn id="8432" name="TOTAL8419"/>
    <tableColumn id="8433" name="TOTAL8420"/>
    <tableColumn id="8434" name="TOTAL8421"/>
    <tableColumn id="8435" name="TOTAL8422"/>
    <tableColumn id="8436" name="TOTAL8423"/>
    <tableColumn id="8437" name="TOTAL8424"/>
    <tableColumn id="8438" name="TOTAL8425"/>
    <tableColumn id="8439" name="TOTAL8426"/>
    <tableColumn id="8440" name="TOTAL8427"/>
    <tableColumn id="8441" name="TOTAL8428"/>
    <tableColumn id="8442" name="TOTAL8429"/>
    <tableColumn id="8443" name="TOTAL8430"/>
    <tableColumn id="8444" name="TOTAL8431"/>
    <tableColumn id="8445" name="TOTAL8432"/>
    <tableColumn id="8446" name="TOTAL8433"/>
    <tableColumn id="8447" name="TOTAL8434"/>
    <tableColumn id="8448" name="TOTAL8435"/>
    <tableColumn id="8449" name="TOTAL8436"/>
    <tableColumn id="8450" name="TOTAL8437"/>
    <tableColumn id="8451" name="TOTAL8438"/>
    <tableColumn id="8452" name="TOTAL8439"/>
    <tableColumn id="8453" name="TOTAL8440"/>
    <tableColumn id="8454" name="TOTAL8441"/>
    <tableColumn id="8455" name="TOTAL8442"/>
    <tableColumn id="8456" name="TOTAL8443"/>
    <tableColumn id="8457" name="TOTAL8444"/>
    <tableColumn id="8458" name="TOTAL8445"/>
    <tableColumn id="8459" name="TOTAL8446"/>
    <tableColumn id="8460" name="TOTAL8447"/>
    <tableColumn id="8461" name="TOTAL8448"/>
    <tableColumn id="8462" name="TOTAL8449"/>
    <tableColumn id="8463" name="TOTAL8450"/>
    <tableColumn id="8464" name="TOTAL8451"/>
    <tableColumn id="8465" name="TOTAL8452"/>
    <tableColumn id="8466" name="TOTAL8453"/>
    <tableColumn id="8467" name="TOTAL8454"/>
    <tableColumn id="8468" name="TOTAL8455"/>
    <tableColumn id="8469" name="TOTAL8456"/>
    <tableColumn id="8470" name="TOTAL8457"/>
    <tableColumn id="8471" name="TOTAL8458"/>
    <tableColumn id="8472" name="TOTAL8459"/>
    <tableColumn id="8473" name="TOTAL8460"/>
    <tableColumn id="8474" name="TOTAL8461"/>
    <tableColumn id="8475" name="TOTAL8462"/>
    <tableColumn id="8476" name="TOTAL8463"/>
    <tableColumn id="8477" name="TOTAL8464"/>
    <tableColumn id="8478" name="TOTAL8465"/>
    <tableColumn id="8479" name="TOTAL8466"/>
    <tableColumn id="8480" name="TOTAL8467"/>
    <tableColumn id="8481" name="TOTAL8468"/>
    <tableColumn id="8482" name="TOTAL8469"/>
    <tableColumn id="8483" name="TOTAL8470"/>
    <tableColumn id="8484" name="TOTAL8471"/>
    <tableColumn id="8485" name="TOTAL8472"/>
    <tableColumn id="8486" name="TOTAL8473"/>
    <tableColumn id="8487" name="TOTAL8474"/>
    <tableColumn id="8488" name="TOTAL8475"/>
    <tableColumn id="8489" name="TOTAL8476"/>
    <tableColumn id="8490" name="TOTAL8477"/>
    <tableColumn id="8491" name="TOTAL8478"/>
    <tableColumn id="8492" name="TOTAL8479"/>
    <tableColumn id="8493" name="TOTAL8480"/>
    <tableColumn id="8494" name="TOTAL8481"/>
    <tableColumn id="8495" name="TOTAL8482"/>
    <tableColumn id="8496" name="TOTAL8483"/>
    <tableColumn id="8497" name="TOTAL8484"/>
    <tableColumn id="8498" name="TOTAL8485"/>
    <tableColumn id="8499" name="TOTAL8486"/>
    <tableColumn id="8500" name="TOTAL8487"/>
    <tableColumn id="8501" name="TOTAL8488"/>
    <tableColumn id="8502" name="TOTAL8489"/>
    <tableColumn id="8503" name="TOTAL8490"/>
    <tableColumn id="8504" name="TOTAL8491"/>
    <tableColumn id="8505" name="TOTAL8492"/>
    <tableColumn id="8506" name="TOTAL8493"/>
    <tableColumn id="8507" name="TOTAL8494"/>
    <tableColumn id="8508" name="TOTAL8495"/>
    <tableColumn id="8509" name="TOTAL8496"/>
    <tableColumn id="8510" name="TOTAL8497"/>
    <tableColumn id="8511" name="TOTAL8498"/>
    <tableColumn id="8512" name="TOTAL8499"/>
    <tableColumn id="8513" name="TOTAL8500"/>
    <tableColumn id="8514" name="TOTAL8501"/>
    <tableColumn id="8515" name="TOTAL8502"/>
    <tableColumn id="8516" name="TOTAL8503"/>
    <tableColumn id="8517" name="TOTAL8504"/>
    <tableColumn id="8518" name="TOTAL8505"/>
    <tableColumn id="8519" name="TOTAL8506"/>
    <tableColumn id="8520" name="TOTAL8507"/>
    <tableColumn id="8521" name="TOTAL8508"/>
    <tableColumn id="8522" name="TOTAL8509"/>
    <tableColumn id="8523" name="TOTAL8510"/>
    <tableColumn id="8524" name="TOTAL8511"/>
    <tableColumn id="8525" name="TOTAL8512"/>
    <tableColumn id="8526" name="TOTAL8513"/>
    <tableColumn id="8527" name="TOTAL8514"/>
    <tableColumn id="8528" name="TOTAL8515"/>
    <tableColumn id="8529" name="TOTAL8516"/>
    <tableColumn id="8530" name="TOTAL8517"/>
    <tableColumn id="8531" name="TOTAL8518"/>
    <tableColumn id="8532" name="TOTAL8519"/>
    <tableColumn id="8533" name="TOTAL8520"/>
    <tableColumn id="8534" name="TOTAL8521"/>
    <tableColumn id="8535" name="TOTAL8522"/>
    <tableColumn id="8536" name="TOTAL8523"/>
    <tableColumn id="8537" name="TOTAL8524"/>
    <tableColumn id="8538" name="TOTAL8525"/>
    <tableColumn id="8539" name="TOTAL8526"/>
    <tableColumn id="8540" name="TOTAL8527"/>
    <tableColumn id="8541" name="TOTAL8528"/>
    <tableColumn id="8542" name="TOTAL8529"/>
    <tableColumn id="8543" name="TOTAL8530"/>
    <tableColumn id="8544" name="TOTAL8531"/>
    <tableColumn id="8545" name="TOTAL8532"/>
    <tableColumn id="8546" name="TOTAL8533"/>
    <tableColumn id="8547" name="TOTAL8534"/>
    <tableColumn id="8548" name="TOTAL8535"/>
    <tableColumn id="8549" name="TOTAL8536"/>
    <tableColumn id="8550" name="TOTAL8537"/>
    <tableColumn id="8551" name="TOTAL8538"/>
    <tableColumn id="8552" name="TOTAL8539"/>
    <tableColumn id="8553" name="TOTAL8540"/>
    <tableColumn id="8554" name="TOTAL8541"/>
    <tableColumn id="8555" name="TOTAL8542"/>
    <tableColumn id="8556" name="TOTAL8543"/>
    <tableColumn id="8557" name="TOTAL8544"/>
    <tableColumn id="8558" name="TOTAL8545"/>
    <tableColumn id="8559" name="TOTAL8546"/>
    <tableColumn id="8560" name="TOTAL8547"/>
    <tableColumn id="8561" name="TOTAL8548"/>
    <tableColumn id="8562" name="TOTAL8549"/>
    <tableColumn id="8563" name="TOTAL8550"/>
    <tableColumn id="8564" name="TOTAL8551"/>
    <tableColumn id="8565" name="TOTAL8552"/>
    <tableColumn id="8566" name="TOTAL8553"/>
    <tableColumn id="8567" name="TOTAL8554"/>
    <tableColumn id="8568" name="TOTAL8555"/>
    <tableColumn id="8569" name="TOTAL8556"/>
    <tableColumn id="8570" name="TOTAL8557"/>
    <tableColumn id="8571" name="TOTAL8558"/>
    <tableColumn id="8572" name="TOTAL8559"/>
    <tableColumn id="8573" name="TOTAL8560"/>
    <tableColumn id="8574" name="TOTAL8561"/>
    <tableColumn id="8575" name="TOTAL8562"/>
    <tableColumn id="8576" name="TOTAL8563"/>
    <tableColumn id="8577" name="TOTAL8564"/>
    <tableColumn id="8578" name="TOTAL8565"/>
    <tableColumn id="8579" name="TOTAL8566"/>
    <tableColumn id="8580" name="TOTAL8567"/>
    <tableColumn id="8581" name="TOTAL8568"/>
    <tableColumn id="8582" name="TOTAL8569"/>
    <tableColumn id="8583" name="TOTAL8570"/>
    <tableColumn id="8584" name="TOTAL8571"/>
    <tableColumn id="8585" name="TOTAL8572"/>
    <tableColumn id="8586" name="TOTAL8573"/>
    <tableColumn id="8587" name="TOTAL8574"/>
    <tableColumn id="8588" name="TOTAL8575"/>
    <tableColumn id="8589" name="TOTAL8576"/>
    <tableColumn id="8590" name="TOTAL8577"/>
    <tableColumn id="8591" name="TOTAL8578"/>
    <tableColumn id="8592" name="TOTAL8579"/>
    <tableColumn id="8593" name="TOTAL8580"/>
    <tableColumn id="8594" name="TOTAL8581"/>
    <tableColumn id="8595" name="TOTAL8582"/>
    <tableColumn id="8596" name="TOTAL8583"/>
    <tableColumn id="8597" name="TOTAL8584"/>
    <tableColumn id="8598" name="TOTAL8585"/>
    <tableColumn id="8599" name="TOTAL8586"/>
    <tableColumn id="8600" name="TOTAL8587"/>
    <tableColumn id="8601" name="TOTAL8588"/>
    <tableColumn id="8602" name="TOTAL8589"/>
    <tableColumn id="8603" name="TOTAL8590"/>
    <tableColumn id="8604" name="TOTAL8591"/>
    <tableColumn id="8605" name="TOTAL8592"/>
    <tableColumn id="8606" name="TOTAL8593"/>
    <tableColumn id="8607" name="TOTAL8594"/>
    <tableColumn id="8608" name="TOTAL8595"/>
    <tableColumn id="8609" name="TOTAL8596"/>
    <tableColumn id="8610" name="TOTAL8597"/>
    <tableColumn id="8611" name="TOTAL8598"/>
    <tableColumn id="8612" name="TOTAL8599"/>
    <tableColumn id="8613" name="TOTAL8600"/>
    <tableColumn id="8614" name="TOTAL8601"/>
    <tableColumn id="8615" name="TOTAL8602"/>
    <tableColumn id="8616" name="TOTAL8603"/>
    <tableColumn id="8617" name="TOTAL8604"/>
    <tableColumn id="8618" name="TOTAL8605"/>
    <tableColumn id="8619" name="TOTAL8606"/>
    <tableColumn id="8620" name="TOTAL8607"/>
    <tableColumn id="8621" name="TOTAL8608"/>
    <tableColumn id="8622" name="TOTAL8609"/>
    <tableColumn id="8623" name="TOTAL8610"/>
    <tableColumn id="8624" name="TOTAL8611"/>
    <tableColumn id="8625" name="TOTAL8612"/>
    <tableColumn id="8626" name="TOTAL8613"/>
    <tableColumn id="8627" name="TOTAL8614"/>
    <tableColumn id="8628" name="TOTAL8615"/>
    <tableColumn id="8629" name="TOTAL8616"/>
    <tableColumn id="8630" name="TOTAL8617"/>
    <tableColumn id="8631" name="TOTAL8618"/>
    <tableColumn id="8632" name="TOTAL8619"/>
    <tableColumn id="8633" name="TOTAL8620"/>
    <tableColumn id="8634" name="TOTAL8621"/>
    <tableColumn id="8635" name="TOTAL8622"/>
    <tableColumn id="8636" name="TOTAL8623"/>
    <tableColumn id="8637" name="TOTAL8624"/>
    <tableColumn id="8638" name="TOTAL8625"/>
    <tableColumn id="8639" name="TOTAL8626"/>
    <tableColumn id="8640" name="TOTAL8627"/>
    <tableColumn id="8641" name="TOTAL8628"/>
    <tableColumn id="8642" name="TOTAL8629"/>
    <tableColumn id="8643" name="TOTAL8630"/>
    <tableColumn id="8644" name="TOTAL8631"/>
    <tableColumn id="8645" name="TOTAL8632"/>
    <tableColumn id="8646" name="TOTAL8633"/>
    <tableColumn id="8647" name="TOTAL8634"/>
    <tableColumn id="8648" name="TOTAL8635"/>
    <tableColumn id="8649" name="TOTAL8636"/>
    <tableColumn id="8650" name="TOTAL8637"/>
    <tableColumn id="8651" name="TOTAL8638"/>
    <tableColumn id="8652" name="TOTAL8639"/>
    <tableColumn id="8653" name="TOTAL8640"/>
    <tableColumn id="8654" name="TOTAL8641"/>
    <tableColumn id="8655" name="TOTAL8642"/>
    <tableColumn id="8656" name="TOTAL8643"/>
    <tableColumn id="8657" name="TOTAL8644"/>
    <tableColumn id="8658" name="TOTAL8645"/>
    <tableColumn id="8659" name="TOTAL8646"/>
    <tableColumn id="8660" name="TOTAL8647"/>
    <tableColumn id="8661" name="TOTAL8648"/>
    <tableColumn id="8662" name="TOTAL8649"/>
    <tableColumn id="8663" name="TOTAL8650"/>
    <tableColumn id="8664" name="TOTAL8651"/>
    <tableColumn id="8665" name="TOTAL8652"/>
    <tableColumn id="8666" name="TOTAL8653"/>
    <tableColumn id="8667" name="TOTAL8654"/>
    <tableColumn id="8668" name="TOTAL8655"/>
    <tableColumn id="8669" name="TOTAL8656"/>
    <tableColumn id="8670" name="TOTAL8657"/>
    <tableColumn id="8671" name="TOTAL8658"/>
    <tableColumn id="8672" name="TOTAL8659"/>
    <tableColumn id="8673" name="TOTAL8660"/>
    <tableColumn id="8674" name="TOTAL8661"/>
    <tableColumn id="8675" name="TOTAL8662"/>
    <tableColumn id="8676" name="TOTAL8663"/>
    <tableColumn id="8677" name="TOTAL8664"/>
    <tableColumn id="8678" name="TOTAL8665"/>
    <tableColumn id="8679" name="TOTAL8666"/>
    <tableColumn id="8680" name="TOTAL8667"/>
    <tableColumn id="8681" name="TOTAL8668"/>
    <tableColumn id="8682" name="TOTAL8669"/>
    <tableColumn id="8683" name="TOTAL8670"/>
    <tableColumn id="8684" name="TOTAL8671"/>
    <tableColumn id="8685" name="TOTAL8672"/>
    <tableColumn id="8686" name="TOTAL8673"/>
    <tableColumn id="8687" name="TOTAL8674"/>
    <tableColumn id="8688" name="TOTAL8675"/>
    <tableColumn id="8689" name="TOTAL8676"/>
    <tableColumn id="8690" name="TOTAL8677"/>
    <tableColumn id="8691" name="TOTAL8678"/>
    <tableColumn id="8692" name="TOTAL8679"/>
    <tableColumn id="8693" name="TOTAL8680"/>
    <tableColumn id="8694" name="TOTAL8681"/>
    <tableColumn id="8695" name="TOTAL8682"/>
    <tableColumn id="8696" name="TOTAL8683"/>
    <tableColumn id="8697" name="TOTAL8684"/>
    <tableColumn id="8698" name="TOTAL8685"/>
    <tableColumn id="8699" name="TOTAL8686"/>
    <tableColumn id="8700" name="TOTAL8687"/>
    <tableColumn id="8701" name="TOTAL8688"/>
    <tableColumn id="8702" name="TOTAL8689"/>
    <tableColumn id="8703" name="TOTAL8690"/>
    <tableColumn id="8704" name="TOTAL8691"/>
    <tableColumn id="8705" name="TOTAL8692"/>
    <tableColumn id="8706" name="TOTAL8693"/>
    <tableColumn id="8707" name="TOTAL8694"/>
    <tableColumn id="8708" name="TOTAL8695"/>
    <tableColumn id="8709" name="TOTAL8696"/>
    <tableColumn id="8710" name="TOTAL8697"/>
    <tableColumn id="8711" name="TOTAL8698"/>
    <tableColumn id="8712" name="TOTAL8699"/>
    <tableColumn id="8713" name="TOTAL8700"/>
    <tableColumn id="8714" name="TOTAL8701"/>
    <tableColumn id="8715" name="TOTAL8702"/>
    <tableColumn id="8716" name="TOTAL8703"/>
    <tableColumn id="8717" name="TOTAL8704"/>
    <tableColumn id="8718" name="TOTAL8705"/>
    <tableColumn id="8719" name="TOTAL8706"/>
    <tableColumn id="8720" name="TOTAL8707"/>
    <tableColumn id="8721" name="TOTAL8708"/>
    <tableColumn id="8722" name="TOTAL8709"/>
    <tableColumn id="8723" name="TOTAL8710"/>
    <tableColumn id="8724" name="TOTAL8711"/>
    <tableColumn id="8725" name="TOTAL8712"/>
    <tableColumn id="8726" name="TOTAL8713"/>
    <tableColumn id="8727" name="TOTAL8714"/>
    <tableColumn id="8728" name="TOTAL8715"/>
    <tableColumn id="8729" name="TOTAL8716"/>
    <tableColumn id="8730" name="TOTAL8717"/>
    <tableColumn id="8731" name="TOTAL8718"/>
    <tableColumn id="8732" name="TOTAL8719"/>
    <tableColumn id="8733" name="TOTAL8720"/>
    <tableColumn id="8734" name="TOTAL8721"/>
    <tableColumn id="8735" name="TOTAL8722"/>
    <tableColumn id="8736" name="TOTAL8723"/>
    <tableColumn id="8737" name="TOTAL8724"/>
    <tableColumn id="8738" name="TOTAL8725"/>
    <tableColumn id="8739" name="TOTAL8726"/>
    <tableColumn id="8740" name="TOTAL8727"/>
    <tableColumn id="8741" name="TOTAL8728"/>
    <tableColumn id="8742" name="TOTAL8729"/>
    <tableColumn id="8743" name="TOTAL8730"/>
    <tableColumn id="8744" name="TOTAL8731"/>
    <tableColumn id="8745" name="TOTAL8732"/>
    <tableColumn id="8746" name="TOTAL8733"/>
    <tableColumn id="8747" name="TOTAL8734"/>
    <tableColumn id="8748" name="TOTAL8735"/>
    <tableColumn id="8749" name="TOTAL8736"/>
    <tableColumn id="8750" name="TOTAL8737"/>
    <tableColumn id="8751" name="TOTAL8738"/>
    <tableColumn id="8752" name="TOTAL8739"/>
    <tableColumn id="8753" name="TOTAL8740"/>
    <tableColumn id="8754" name="TOTAL8741"/>
    <tableColumn id="8755" name="TOTAL8742"/>
    <tableColumn id="8756" name="TOTAL8743"/>
    <tableColumn id="8757" name="TOTAL8744"/>
    <tableColumn id="8758" name="TOTAL8745"/>
    <tableColumn id="8759" name="TOTAL8746"/>
    <tableColumn id="8760" name="TOTAL8747"/>
    <tableColumn id="8761" name="TOTAL8748"/>
    <tableColumn id="8762" name="TOTAL8749"/>
    <tableColumn id="8763" name="TOTAL8750"/>
    <tableColumn id="8764" name="TOTAL8751"/>
    <tableColumn id="8765" name="TOTAL8752"/>
    <tableColumn id="8766" name="TOTAL8753"/>
    <tableColumn id="8767" name="TOTAL8754"/>
    <tableColumn id="8768" name="TOTAL8755"/>
    <tableColumn id="8769" name="TOTAL8756"/>
    <tableColumn id="8770" name="TOTAL8757"/>
    <tableColumn id="8771" name="TOTAL8758"/>
    <tableColumn id="8772" name="TOTAL8759"/>
    <tableColumn id="8773" name="TOTAL8760"/>
    <tableColumn id="8774" name="TOTAL8761"/>
    <tableColumn id="8775" name="TOTAL8762"/>
    <tableColumn id="8776" name="TOTAL8763"/>
    <tableColumn id="8777" name="TOTAL8764"/>
    <tableColumn id="8778" name="TOTAL8765"/>
    <tableColumn id="8779" name="TOTAL8766"/>
    <tableColumn id="8780" name="TOTAL8767"/>
    <tableColumn id="8781" name="TOTAL8768"/>
    <tableColumn id="8782" name="TOTAL8769"/>
    <tableColumn id="8783" name="TOTAL8770"/>
    <tableColumn id="8784" name="TOTAL8771"/>
    <tableColumn id="8785" name="TOTAL8772"/>
    <tableColumn id="8786" name="TOTAL8773"/>
    <tableColumn id="8787" name="TOTAL8774"/>
    <tableColumn id="8788" name="TOTAL8775"/>
    <tableColumn id="8789" name="TOTAL8776"/>
    <tableColumn id="8790" name="TOTAL8777"/>
    <tableColumn id="8791" name="TOTAL8778"/>
    <tableColumn id="8792" name="TOTAL8779"/>
    <tableColumn id="8793" name="TOTAL8780"/>
    <tableColumn id="8794" name="TOTAL8781"/>
    <tableColumn id="8795" name="TOTAL8782"/>
    <tableColumn id="8796" name="TOTAL8783"/>
    <tableColumn id="8797" name="TOTAL8784"/>
    <tableColumn id="8798" name="TOTAL8785"/>
    <tableColumn id="8799" name="TOTAL8786"/>
    <tableColumn id="8800" name="TOTAL8787"/>
    <tableColumn id="8801" name="TOTAL8788"/>
    <tableColumn id="8802" name="TOTAL8789"/>
    <tableColumn id="8803" name="TOTAL8790"/>
    <tableColumn id="8804" name="TOTAL8791"/>
    <tableColumn id="8805" name="TOTAL8792"/>
    <tableColumn id="8806" name="TOTAL8793"/>
    <tableColumn id="8807" name="TOTAL8794"/>
    <tableColumn id="8808" name="TOTAL8795"/>
    <tableColumn id="8809" name="TOTAL8796"/>
    <tableColumn id="8810" name="TOTAL8797"/>
    <tableColumn id="8811" name="TOTAL8798"/>
    <tableColumn id="8812" name="TOTAL8799"/>
    <tableColumn id="8813" name="TOTAL8800"/>
    <tableColumn id="8814" name="TOTAL8801"/>
    <tableColumn id="8815" name="TOTAL8802"/>
    <tableColumn id="8816" name="TOTAL8803"/>
    <tableColumn id="8817" name="TOTAL8804"/>
    <tableColumn id="8818" name="TOTAL8805"/>
    <tableColumn id="8819" name="TOTAL8806"/>
    <tableColumn id="8820" name="TOTAL8807"/>
    <tableColumn id="8821" name="TOTAL8808"/>
    <tableColumn id="8822" name="TOTAL8809"/>
    <tableColumn id="8823" name="TOTAL8810"/>
    <tableColumn id="8824" name="TOTAL8811"/>
    <tableColumn id="8825" name="TOTAL8812"/>
    <tableColumn id="8826" name="TOTAL8813"/>
    <tableColumn id="8827" name="TOTAL8814"/>
    <tableColumn id="8828" name="TOTAL8815"/>
    <tableColumn id="8829" name="TOTAL8816"/>
    <tableColumn id="8830" name="TOTAL8817"/>
    <tableColumn id="8831" name="TOTAL8818"/>
    <tableColumn id="8832" name="TOTAL8819"/>
    <tableColumn id="8833" name="TOTAL8820"/>
    <tableColumn id="8834" name="TOTAL8821"/>
    <tableColumn id="8835" name="TOTAL8822"/>
    <tableColumn id="8836" name="TOTAL8823"/>
    <tableColumn id="8837" name="TOTAL8824"/>
    <tableColumn id="8838" name="TOTAL8825"/>
    <tableColumn id="8839" name="TOTAL8826"/>
    <tableColumn id="8840" name="TOTAL8827"/>
    <tableColumn id="8841" name="TOTAL8828"/>
    <tableColumn id="8842" name="TOTAL8829"/>
    <tableColumn id="8843" name="TOTAL8830"/>
    <tableColumn id="8844" name="TOTAL8831"/>
    <tableColumn id="8845" name="TOTAL8832"/>
    <tableColumn id="8846" name="TOTAL8833"/>
    <tableColumn id="8847" name="TOTAL8834"/>
    <tableColumn id="8848" name="TOTAL8835"/>
    <tableColumn id="8849" name="TOTAL8836"/>
    <tableColumn id="8850" name="TOTAL8837"/>
    <tableColumn id="8851" name="TOTAL8838"/>
    <tableColumn id="8852" name="TOTAL8839"/>
    <tableColumn id="8853" name="TOTAL8840"/>
    <tableColumn id="8854" name="TOTAL8841"/>
    <tableColumn id="8855" name="TOTAL8842"/>
    <tableColumn id="8856" name="TOTAL8843"/>
    <tableColumn id="8857" name="TOTAL8844"/>
    <tableColumn id="8858" name="TOTAL8845"/>
    <tableColumn id="8859" name="TOTAL8846"/>
    <tableColumn id="8860" name="TOTAL8847"/>
    <tableColumn id="8861" name="TOTAL8848"/>
    <tableColumn id="8862" name="TOTAL8849"/>
    <tableColumn id="8863" name="TOTAL8850"/>
    <tableColumn id="8864" name="TOTAL8851"/>
    <tableColumn id="8865" name="TOTAL8852"/>
    <tableColumn id="8866" name="TOTAL8853"/>
    <tableColumn id="8867" name="TOTAL8854"/>
    <tableColumn id="8868" name="TOTAL8855"/>
    <tableColumn id="8869" name="TOTAL8856"/>
    <tableColumn id="8870" name="TOTAL8857"/>
    <tableColumn id="8871" name="TOTAL8858"/>
    <tableColumn id="8872" name="TOTAL8859"/>
    <tableColumn id="8873" name="TOTAL8860"/>
    <tableColumn id="8874" name="TOTAL8861"/>
    <tableColumn id="8875" name="TOTAL8862"/>
    <tableColumn id="8876" name="TOTAL8863"/>
    <tableColumn id="8877" name="TOTAL8864"/>
    <tableColumn id="8878" name="TOTAL8865"/>
    <tableColumn id="8879" name="TOTAL8866"/>
    <tableColumn id="8880" name="TOTAL8867"/>
    <tableColumn id="8881" name="TOTAL8868"/>
    <tableColumn id="8882" name="TOTAL8869"/>
    <tableColumn id="8883" name="TOTAL8870"/>
    <tableColumn id="8884" name="TOTAL8871"/>
    <tableColumn id="8885" name="TOTAL8872"/>
    <tableColumn id="8886" name="TOTAL8873"/>
    <tableColumn id="8887" name="TOTAL8874"/>
    <tableColumn id="8888" name="TOTAL8875"/>
    <tableColumn id="8889" name="TOTAL8876"/>
    <tableColumn id="8890" name="TOTAL8877"/>
    <tableColumn id="8891" name="TOTAL8878"/>
    <tableColumn id="8892" name="TOTAL8879"/>
    <tableColumn id="8893" name="TOTAL8880"/>
    <tableColumn id="8894" name="TOTAL8881"/>
    <tableColumn id="8895" name="TOTAL8882"/>
    <tableColumn id="8896" name="TOTAL8883"/>
    <tableColumn id="8897" name="TOTAL8884"/>
    <tableColumn id="8898" name="TOTAL8885"/>
    <tableColumn id="8899" name="TOTAL8886"/>
    <tableColumn id="8900" name="TOTAL8887"/>
    <tableColumn id="8901" name="TOTAL8888"/>
    <tableColumn id="8902" name="TOTAL8889"/>
    <tableColumn id="8903" name="TOTAL8890"/>
    <tableColumn id="8904" name="TOTAL8891"/>
    <tableColumn id="8905" name="TOTAL8892"/>
    <tableColumn id="8906" name="TOTAL8893"/>
    <tableColumn id="8907" name="TOTAL8894"/>
    <tableColumn id="8908" name="TOTAL8895"/>
    <tableColumn id="8909" name="TOTAL8896"/>
    <tableColumn id="8910" name="TOTAL8897"/>
    <tableColumn id="8911" name="TOTAL8898"/>
    <tableColumn id="8912" name="TOTAL8899"/>
    <tableColumn id="8913" name="TOTAL8900"/>
    <tableColumn id="8914" name="TOTAL8901"/>
    <tableColumn id="8915" name="TOTAL8902"/>
    <tableColumn id="8916" name="TOTAL8903"/>
    <tableColumn id="8917" name="TOTAL8904"/>
    <tableColumn id="8918" name="TOTAL8905"/>
    <tableColumn id="8919" name="TOTAL8906"/>
    <tableColumn id="8920" name="TOTAL8907"/>
    <tableColumn id="8921" name="TOTAL8908"/>
    <tableColumn id="8922" name="TOTAL8909"/>
    <tableColumn id="8923" name="TOTAL8910"/>
    <tableColumn id="8924" name="TOTAL8911"/>
    <tableColumn id="8925" name="TOTAL8912"/>
    <tableColumn id="8926" name="TOTAL8913"/>
    <tableColumn id="8927" name="TOTAL8914"/>
    <tableColumn id="8928" name="TOTAL8915"/>
    <tableColumn id="8929" name="TOTAL8916"/>
    <tableColumn id="8930" name="TOTAL8917"/>
    <tableColumn id="8931" name="TOTAL8918"/>
    <tableColumn id="8932" name="TOTAL8919"/>
    <tableColumn id="8933" name="TOTAL8920"/>
    <tableColumn id="8934" name="TOTAL8921"/>
    <tableColumn id="8935" name="TOTAL8922"/>
    <tableColumn id="8936" name="TOTAL8923"/>
    <tableColumn id="8937" name="TOTAL8924"/>
    <tableColumn id="8938" name="TOTAL8925"/>
    <tableColumn id="8939" name="TOTAL8926"/>
    <tableColumn id="8940" name="TOTAL8927"/>
    <tableColumn id="8941" name="TOTAL8928"/>
    <tableColumn id="8942" name="TOTAL8929"/>
    <tableColumn id="8943" name="TOTAL8930"/>
    <tableColumn id="8944" name="TOTAL8931"/>
    <tableColumn id="8945" name="TOTAL8932"/>
    <tableColumn id="8946" name="TOTAL8933"/>
    <tableColumn id="8947" name="TOTAL8934"/>
    <tableColumn id="8948" name="TOTAL8935"/>
    <tableColumn id="8949" name="TOTAL8936"/>
    <tableColumn id="8950" name="TOTAL8937"/>
    <tableColumn id="8951" name="TOTAL8938"/>
    <tableColumn id="8952" name="TOTAL8939"/>
    <tableColumn id="8953" name="TOTAL8940"/>
    <tableColumn id="8954" name="TOTAL8941"/>
    <tableColumn id="8955" name="TOTAL8942"/>
    <tableColumn id="8956" name="TOTAL8943"/>
    <tableColumn id="8957" name="TOTAL8944"/>
    <tableColumn id="8958" name="TOTAL8945"/>
    <tableColumn id="8959" name="TOTAL8946"/>
    <tableColumn id="8960" name="TOTAL8947"/>
    <tableColumn id="8961" name="TOTAL8948"/>
    <tableColumn id="8962" name="TOTAL8949"/>
    <tableColumn id="8963" name="TOTAL8950"/>
    <tableColumn id="8964" name="TOTAL8951"/>
    <tableColumn id="8965" name="TOTAL8952"/>
    <tableColumn id="8966" name="TOTAL8953"/>
    <tableColumn id="8967" name="TOTAL8954"/>
    <tableColumn id="8968" name="TOTAL8955"/>
    <tableColumn id="8969" name="TOTAL8956"/>
    <tableColumn id="8970" name="TOTAL8957"/>
    <tableColumn id="8971" name="TOTAL8958"/>
    <tableColumn id="8972" name="TOTAL8959"/>
    <tableColumn id="8973" name="TOTAL8960"/>
    <tableColumn id="8974" name="TOTAL8961"/>
    <tableColumn id="8975" name="TOTAL8962"/>
    <tableColumn id="8976" name="TOTAL8963"/>
    <tableColumn id="8977" name="TOTAL8964"/>
    <tableColumn id="8978" name="TOTAL8965"/>
    <tableColumn id="8979" name="TOTAL8966"/>
    <tableColumn id="8980" name="TOTAL8967"/>
    <tableColumn id="8981" name="TOTAL8968"/>
    <tableColumn id="8982" name="TOTAL8969"/>
    <tableColumn id="8983" name="TOTAL8970"/>
    <tableColumn id="8984" name="TOTAL8971"/>
    <tableColumn id="8985" name="TOTAL8972"/>
    <tableColumn id="8986" name="TOTAL8973"/>
    <tableColumn id="8987" name="TOTAL8974"/>
    <tableColumn id="8988" name="TOTAL8975"/>
    <tableColumn id="8989" name="TOTAL8976"/>
    <tableColumn id="8990" name="TOTAL8977"/>
    <tableColumn id="8991" name="TOTAL8978"/>
    <tableColumn id="8992" name="TOTAL8979"/>
    <tableColumn id="8993" name="TOTAL8980"/>
    <tableColumn id="8994" name="TOTAL8981"/>
    <tableColumn id="8995" name="TOTAL8982"/>
    <tableColumn id="8996" name="TOTAL8983"/>
    <tableColumn id="8997" name="TOTAL8984"/>
    <tableColumn id="8998" name="TOTAL8985"/>
    <tableColumn id="8999" name="TOTAL8986"/>
    <tableColumn id="9000" name="TOTAL8987"/>
    <tableColumn id="9001" name="TOTAL8988"/>
    <tableColumn id="9002" name="TOTAL8989"/>
    <tableColumn id="9003" name="TOTAL8990"/>
    <tableColumn id="9004" name="TOTAL8991"/>
    <tableColumn id="9005" name="TOTAL8992"/>
    <tableColumn id="9006" name="TOTAL8993"/>
    <tableColumn id="9007" name="TOTAL8994"/>
    <tableColumn id="9008" name="TOTAL8995"/>
    <tableColumn id="9009" name="TOTAL8996"/>
    <tableColumn id="9010" name="TOTAL8997"/>
    <tableColumn id="9011" name="TOTAL8998"/>
    <tableColumn id="9012" name="TOTAL8999"/>
    <tableColumn id="9013" name="TOTAL9000"/>
    <tableColumn id="9014" name="TOTAL9001"/>
    <tableColumn id="9015" name="TOTAL9002"/>
    <tableColumn id="9016" name="TOTAL9003"/>
    <tableColumn id="9017" name="TOTAL9004"/>
    <tableColumn id="9018" name="TOTAL9005"/>
    <tableColumn id="9019" name="TOTAL9006"/>
    <tableColumn id="9020" name="TOTAL9007"/>
    <tableColumn id="9021" name="TOTAL9008"/>
    <tableColumn id="9022" name="TOTAL9009"/>
    <tableColumn id="9023" name="TOTAL9010"/>
    <tableColumn id="9024" name="TOTAL9011"/>
    <tableColumn id="9025" name="TOTAL9012"/>
    <tableColumn id="9026" name="TOTAL9013"/>
    <tableColumn id="9027" name="TOTAL9014"/>
    <tableColumn id="9028" name="TOTAL9015"/>
    <tableColumn id="9029" name="TOTAL9016"/>
    <tableColumn id="9030" name="TOTAL9017"/>
    <tableColumn id="9031" name="TOTAL9018"/>
    <tableColumn id="9032" name="TOTAL9019"/>
    <tableColumn id="9033" name="TOTAL9020"/>
    <tableColumn id="9034" name="TOTAL9021"/>
    <tableColumn id="9035" name="TOTAL9022"/>
    <tableColumn id="9036" name="TOTAL9023"/>
    <tableColumn id="9037" name="TOTAL9024"/>
    <tableColumn id="9038" name="TOTAL9025"/>
    <tableColumn id="9039" name="TOTAL9026"/>
    <tableColumn id="9040" name="TOTAL9027"/>
    <tableColumn id="9041" name="TOTAL9028"/>
    <tableColumn id="9042" name="TOTAL9029"/>
    <tableColumn id="9043" name="TOTAL9030"/>
    <tableColumn id="9044" name="TOTAL9031"/>
    <tableColumn id="9045" name="TOTAL9032"/>
    <tableColumn id="9046" name="TOTAL9033"/>
    <tableColumn id="9047" name="TOTAL9034"/>
    <tableColumn id="9048" name="TOTAL9035"/>
    <tableColumn id="9049" name="TOTAL9036"/>
    <tableColumn id="9050" name="TOTAL9037"/>
    <tableColumn id="9051" name="TOTAL9038"/>
    <tableColumn id="9052" name="TOTAL9039"/>
    <tableColumn id="9053" name="TOTAL9040"/>
    <tableColumn id="9054" name="TOTAL9041"/>
    <tableColumn id="9055" name="TOTAL9042"/>
    <tableColumn id="9056" name="TOTAL9043"/>
    <tableColumn id="9057" name="TOTAL9044"/>
    <tableColumn id="9058" name="TOTAL9045"/>
    <tableColumn id="9059" name="TOTAL9046"/>
    <tableColumn id="9060" name="TOTAL9047"/>
    <tableColumn id="9061" name="TOTAL9048"/>
    <tableColumn id="9062" name="TOTAL9049"/>
    <tableColumn id="9063" name="TOTAL9050"/>
    <tableColumn id="9064" name="TOTAL9051"/>
    <tableColumn id="9065" name="TOTAL9052"/>
    <tableColumn id="9066" name="TOTAL9053"/>
    <tableColumn id="9067" name="TOTAL9054"/>
    <tableColumn id="9068" name="TOTAL9055"/>
    <tableColumn id="9069" name="TOTAL9056"/>
    <tableColumn id="9070" name="TOTAL9057"/>
    <tableColumn id="9071" name="TOTAL9058"/>
    <tableColumn id="9072" name="TOTAL9059"/>
    <tableColumn id="9073" name="TOTAL9060"/>
    <tableColumn id="9074" name="TOTAL9061"/>
    <tableColumn id="9075" name="TOTAL9062"/>
    <tableColumn id="9076" name="TOTAL9063"/>
    <tableColumn id="9077" name="TOTAL9064"/>
    <tableColumn id="9078" name="TOTAL9065"/>
    <tableColumn id="9079" name="TOTAL9066"/>
    <tableColumn id="9080" name="TOTAL9067"/>
    <tableColumn id="9081" name="TOTAL9068"/>
    <tableColumn id="9082" name="TOTAL9069"/>
    <tableColumn id="9083" name="TOTAL9070"/>
    <tableColumn id="9084" name="TOTAL9071"/>
    <tableColumn id="9085" name="TOTAL9072"/>
    <tableColumn id="9086" name="TOTAL9073"/>
    <tableColumn id="9087" name="TOTAL9074"/>
    <tableColumn id="9088" name="TOTAL9075"/>
    <tableColumn id="9089" name="TOTAL9076"/>
    <tableColumn id="9090" name="TOTAL9077"/>
    <tableColumn id="9091" name="TOTAL9078"/>
    <tableColumn id="9092" name="TOTAL9079"/>
    <tableColumn id="9093" name="TOTAL9080"/>
    <tableColumn id="9094" name="TOTAL9081"/>
    <tableColumn id="9095" name="TOTAL9082"/>
    <tableColumn id="9096" name="TOTAL9083"/>
    <tableColumn id="9097" name="TOTAL9084"/>
    <tableColumn id="9098" name="TOTAL9085"/>
    <tableColumn id="9099" name="TOTAL9086"/>
    <tableColumn id="9100" name="TOTAL9087"/>
    <tableColumn id="9101" name="TOTAL9088"/>
    <tableColumn id="9102" name="TOTAL9089"/>
    <tableColumn id="9103" name="TOTAL9090"/>
    <tableColumn id="9104" name="TOTAL9091"/>
    <tableColumn id="9105" name="TOTAL9092"/>
    <tableColumn id="9106" name="TOTAL9093"/>
    <tableColumn id="9107" name="TOTAL9094"/>
    <tableColumn id="9108" name="TOTAL9095"/>
    <tableColumn id="9109" name="TOTAL9096"/>
    <tableColumn id="9110" name="TOTAL9097"/>
    <tableColumn id="9111" name="TOTAL9098"/>
    <tableColumn id="9112" name="TOTAL9099"/>
    <tableColumn id="9113" name="TOTAL9100"/>
    <tableColumn id="9114" name="TOTAL9101"/>
    <tableColumn id="9115" name="TOTAL9102"/>
    <tableColumn id="9116" name="TOTAL9103"/>
    <tableColumn id="9117" name="TOTAL9104"/>
    <tableColumn id="9118" name="TOTAL9105"/>
    <tableColumn id="9119" name="TOTAL9106"/>
    <tableColumn id="9120" name="TOTAL9107"/>
    <tableColumn id="9121" name="TOTAL9108"/>
    <tableColumn id="9122" name="TOTAL9109"/>
    <tableColumn id="9123" name="TOTAL9110"/>
    <tableColumn id="9124" name="TOTAL9111"/>
    <tableColumn id="9125" name="TOTAL9112"/>
    <tableColumn id="9126" name="TOTAL9113"/>
    <tableColumn id="9127" name="TOTAL9114"/>
    <tableColumn id="9128" name="TOTAL9115"/>
    <tableColumn id="9129" name="TOTAL9116"/>
    <tableColumn id="9130" name="TOTAL9117"/>
    <tableColumn id="9131" name="TOTAL9118"/>
    <tableColumn id="9132" name="TOTAL9119"/>
    <tableColumn id="9133" name="TOTAL9120"/>
    <tableColumn id="9134" name="TOTAL9121"/>
    <tableColumn id="9135" name="TOTAL9122"/>
    <tableColumn id="9136" name="TOTAL9123"/>
    <tableColumn id="9137" name="TOTAL9124"/>
    <tableColumn id="9138" name="TOTAL9125"/>
    <tableColumn id="9139" name="TOTAL9126"/>
    <tableColumn id="9140" name="TOTAL9127"/>
    <tableColumn id="9141" name="TOTAL9128"/>
    <tableColumn id="9142" name="TOTAL9129"/>
    <tableColumn id="9143" name="TOTAL9130"/>
    <tableColumn id="9144" name="TOTAL9131"/>
    <tableColumn id="9145" name="TOTAL9132"/>
    <tableColumn id="9146" name="TOTAL9133"/>
    <tableColumn id="9147" name="TOTAL9134"/>
    <tableColumn id="9148" name="TOTAL9135"/>
    <tableColumn id="9149" name="TOTAL9136"/>
    <tableColumn id="9150" name="TOTAL9137"/>
    <tableColumn id="9151" name="TOTAL9138"/>
    <tableColumn id="9152" name="TOTAL9139"/>
    <tableColumn id="9153" name="TOTAL9140"/>
    <tableColumn id="9154" name="TOTAL9141"/>
    <tableColumn id="9155" name="TOTAL9142"/>
    <tableColumn id="9156" name="TOTAL9143"/>
    <tableColumn id="9157" name="TOTAL9144"/>
    <tableColumn id="9158" name="TOTAL9145"/>
    <tableColumn id="9159" name="TOTAL9146"/>
    <tableColumn id="9160" name="TOTAL9147"/>
    <tableColumn id="9161" name="TOTAL9148"/>
    <tableColumn id="9162" name="TOTAL9149"/>
    <tableColumn id="9163" name="TOTAL9150"/>
    <tableColumn id="9164" name="TOTAL9151"/>
    <tableColumn id="9165" name="TOTAL9152"/>
    <tableColumn id="9166" name="TOTAL9153"/>
    <tableColumn id="9167" name="TOTAL9154"/>
    <tableColumn id="9168" name="TOTAL9155"/>
    <tableColumn id="9169" name="TOTAL9156"/>
    <tableColumn id="9170" name="TOTAL9157"/>
    <tableColumn id="9171" name="TOTAL9158"/>
    <tableColumn id="9172" name="TOTAL9159"/>
    <tableColumn id="9173" name="TOTAL9160"/>
    <tableColumn id="9174" name="TOTAL9161"/>
    <tableColumn id="9175" name="TOTAL9162"/>
    <tableColumn id="9176" name="TOTAL9163"/>
    <tableColumn id="9177" name="TOTAL9164"/>
    <tableColumn id="9178" name="TOTAL9165"/>
    <tableColumn id="9179" name="TOTAL9166"/>
    <tableColumn id="9180" name="TOTAL9167"/>
    <tableColumn id="9181" name="TOTAL9168"/>
    <tableColumn id="9182" name="TOTAL9169"/>
    <tableColumn id="9183" name="TOTAL9170"/>
    <tableColumn id="9184" name="TOTAL9171"/>
    <tableColumn id="9185" name="TOTAL9172"/>
    <tableColumn id="9186" name="TOTAL9173"/>
    <tableColumn id="9187" name="TOTAL9174"/>
    <tableColumn id="9188" name="TOTAL9175"/>
    <tableColumn id="9189" name="TOTAL9176"/>
    <tableColumn id="9190" name="TOTAL9177"/>
    <tableColumn id="9191" name="TOTAL9178"/>
    <tableColumn id="9192" name="TOTAL9179"/>
    <tableColumn id="9193" name="TOTAL9180"/>
    <tableColumn id="9194" name="TOTAL9181"/>
    <tableColumn id="9195" name="TOTAL9182"/>
    <tableColumn id="9196" name="TOTAL9183"/>
    <tableColumn id="9197" name="TOTAL9184"/>
    <tableColumn id="9198" name="TOTAL9185"/>
    <tableColumn id="9199" name="TOTAL9186"/>
    <tableColumn id="9200" name="TOTAL9187"/>
    <tableColumn id="9201" name="TOTAL9188"/>
    <tableColumn id="9202" name="TOTAL9189"/>
    <tableColumn id="9203" name="TOTAL9190"/>
    <tableColumn id="9204" name="TOTAL9191"/>
    <tableColumn id="9205" name="TOTAL9192"/>
    <tableColumn id="9206" name="TOTAL9193"/>
    <tableColumn id="9207" name="TOTAL9194"/>
    <tableColumn id="9208" name="TOTAL9195"/>
    <tableColumn id="9209" name="TOTAL9196"/>
    <tableColumn id="9210" name="TOTAL9197"/>
    <tableColumn id="9211" name="TOTAL9198"/>
    <tableColumn id="9212" name="TOTAL9199"/>
    <tableColumn id="9213" name="TOTAL9200"/>
    <tableColumn id="9214" name="TOTAL9201"/>
    <tableColumn id="9215" name="TOTAL9202"/>
    <tableColumn id="9216" name="TOTAL9203"/>
    <tableColumn id="9217" name="TOTAL9204"/>
    <tableColumn id="9218" name="TOTAL9205"/>
    <tableColumn id="9219" name="TOTAL9206"/>
    <tableColumn id="9220" name="TOTAL9207"/>
    <tableColumn id="9221" name="TOTAL9208"/>
    <tableColumn id="9222" name="TOTAL9209"/>
    <tableColumn id="9223" name="TOTAL9210"/>
    <tableColumn id="9224" name="TOTAL9211"/>
    <tableColumn id="9225" name="TOTAL9212"/>
    <tableColumn id="9226" name="TOTAL9213"/>
    <tableColumn id="9227" name="TOTAL9214"/>
    <tableColumn id="9228" name="TOTAL9215"/>
    <tableColumn id="9229" name="TOTAL9216"/>
    <tableColumn id="9230" name="TOTAL9217"/>
    <tableColumn id="9231" name="TOTAL9218"/>
    <tableColumn id="9232" name="TOTAL9219"/>
    <tableColumn id="9233" name="TOTAL9220"/>
    <tableColumn id="9234" name="TOTAL9221"/>
    <tableColumn id="9235" name="TOTAL9222"/>
    <tableColumn id="9236" name="TOTAL9223"/>
    <tableColumn id="9237" name="TOTAL9224"/>
    <tableColumn id="9238" name="TOTAL9225"/>
    <tableColumn id="9239" name="TOTAL9226"/>
    <tableColumn id="9240" name="TOTAL9227"/>
    <tableColumn id="9241" name="TOTAL9228"/>
    <tableColumn id="9242" name="TOTAL9229"/>
    <tableColumn id="9243" name="TOTAL9230"/>
    <tableColumn id="9244" name="TOTAL9231"/>
    <tableColumn id="9245" name="TOTAL9232"/>
    <tableColumn id="9246" name="TOTAL9233"/>
    <tableColumn id="9247" name="TOTAL9234"/>
    <tableColumn id="9248" name="TOTAL9235"/>
    <tableColumn id="9249" name="TOTAL9236"/>
    <tableColumn id="9250" name="TOTAL9237"/>
    <tableColumn id="9251" name="TOTAL9238"/>
    <tableColumn id="9252" name="TOTAL9239"/>
    <tableColumn id="9253" name="TOTAL9240"/>
    <tableColumn id="9254" name="TOTAL9241"/>
    <tableColumn id="9255" name="TOTAL9242"/>
    <tableColumn id="9256" name="TOTAL9243"/>
    <tableColumn id="9257" name="TOTAL9244"/>
    <tableColumn id="9258" name="TOTAL9245"/>
    <tableColumn id="9259" name="TOTAL9246"/>
    <tableColumn id="9260" name="TOTAL9247"/>
    <tableColumn id="9261" name="TOTAL9248"/>
    <tableColumn id="9262" name="TOTAL9249"/>
    <tableColumn id="9263" name="TOTAL9250"/>
    <tableColumn id="9264" name="TOTAL9251"/>
    <tableColumn id="9265" name="TOTAL9252"/>
    <tableColumn id="9266" name="TOTAL9253"/>
    <tableColumn id="9267" name="TOTAL9254"/>
    <tableColumn id="9268" name="TOTAL9255"/>
    <tableColumn id="9269" name="TOTAL9256"/>
    <tableColumn id="9270" name="TOTAL9257"/>
    <tableColumn id="9271" name="TOTAL9258"/>
    <tableColumn id="9272" name="TOTAL9259"/>
    <tableColumn id="9273" name="TOTAL9260"/>
    <tableColumn id="9274" name="TOTAL9261"/>
    <tableColumn id="9275" name="TOTAL9262"/>
    <tableColumn id="9276" name="TOTAL9263"/>
    <tableColumn id="9277" name="TOTAL9264"/>
    <tableColumn id="9278" name="TOTAL9265"/>
    <tableColumn id="9279" name="TOTAL9266"/>
    <tableColumn id="9280" name="TOTAL9267"/>
    <tableColumn id="9281" name="TOTAL9268"/>
    <tableColumn id="9282" name="TOTAL9269"/>
    <tableColumn id="9283" name="TOTAL9270"/>
    <tableColumn id="9284" name="TOTAL9271"/>
    <tableColumn id="9285" name="TOTAL9272"/>
    <tableColumn id="9286" name="TOTAL9273"/>
    <tableColumn id="9287" name="TOTAL9274"/>
    <tableColumn id="9288" name="TOTAL9275"/>
    <tableColumn id="9289" name="TOTAL9276"/>
    <tableColumn id="9290" name="TOTAL9277"/>
    <tableColumn id="9291" name="TOTAL9278"/>
    <tableColumn id="9292" name="TOTAL9279"/>
    <tableColumn id="9293" name="TOTAL9280"/>
    <tableColumn id="9294" name="TOTAL9281"/>
    <tableColumn id="9295" name="TOTAL9282"/>
    <tableColumn id="9296" name="TOTAL9283"/>
    <tableColumn id="9297" name="TOTAL9284"/>
    <tableColumn id="9298" name="TOTAL9285"/>
    <tableColumn id="9299" name="TOTAL9286"/>
    <tableColumn id="9300" name="TOTAL9287"/>
    <tableColumn id="9301" name="TOTAL9288"/>
    <tableColumn id="9302" name="TOTAL9289"/>
    <tableColumn id="9303" name="TOTAL9290"/>
    <tableColumn id="9304" name="TOTAL9291"/>
    <tableColumn id="9305" name="TOTAL9292"/>
    <tableColumn id="9306" name="TOTAL9293"/>
    <tableColumn id="9307" name="TOTAL9294"/>
    <tableColumn id="9308" name="TOTAL9295"/>
    <tableColumn id="9309" name="TOTAL9296"/>
    <tableColumn id="9310" name="TOTAL9297"/>
    <tableColumn id="9311" name="TOTAL9298"/>
    <tableColumn id="9312" name="TOTAL9299"/>
    <tableColumn id="9313" name="TOTAL9300"/>
    <tableColumn id="9314" name="TOTAL9301"/>
    <tableColumn id="9315" name="TOTAL9302"/>
    <tableColumn id="9316" name="TOTAL9303"/>
    <tableColumn id="9317" name="TOTAL9304"/>
    <tableColumn id="9318" name="TOTAL9305"/>
    <tableColumn id="9319" name="TOTAL9306"/>
    <tableColumn id="9320" name="TOTAL9307"/>
    <tableColumn id="9321" name="TOTAL9308"/>
    <tableColumn id="9322" name="TOTAL9309"/>
    <tableColumn id="9323" name="TOTAL9310"/>
    <tableColumn id="9324" name="TOTAL9311"/>
    <tableColumn id="9325" name="TOTAL9312"/>
    <tableColumn id="9326" name="TOTAL9313"/>
    <tableColumn id="9327" name="TOTAL9314"/>
    <tableColumn id="9328" name="TOTAL9315"/>
    <tableColumn id="9329" name="TOTAL9316"/>
    <tableColumn id="9330" name="TOTAL9317"/>
    <tableColumn id="9331" name="TOTAL9318"/>
    <tableColumn id="9332" name="TOTAL9319"/>
    <tableColumn id="9333" name="TOTAL9320"/>
    <tableColumn id="9334" name="TOTAL9321"/>
    <tableColumn id="9335" name="TOTAL9322"/>
    <tableColumn id="9336" name="TOTAL9323"/>
    <tableColumn id="9337" name="TOTAL9324"/>
    <tableColumn id="9338" name="TOTAL9325"/>
    <tableColumn id="9339" name="TOTAL9326"/>
    <tableColumn id="9340" name="TOTAL9327"/>
    <tableColumn id="9341" name="TOTAL9328"/>
    <tableColumn id="9342" name="TOTAL9329"/>
    <tableColumn id="9343" name="TOTAL9330"/>
    <tableColumn id="9344" name="TOTAL9331"/>
    <tableColumn id="9345" name="TOTAL9332"/>
    <tableColumn id="9346" name="TOTAL9333"/>
    <tableColumn id="9347" name="TOTAL9334"/>
    <tableColumn id="9348" name="TOTAL9335"/>
    <tableColumn id="9349" name="TOTAL9336"/>
    <tableColumn id="9350" name="TOTAL9337"/>
    <tableColumn id="9351" name="TOTAL9338"/>
    <tableColumn id="9352" name="TOTAL9339"/>
    <tableColumn id="9353" name="TOTAL9340"/>
    <tableColumn id="9354" name="TOTAL9341"/>
    <tableColumn id="9355" name="TOTAL9342"/>
    <tableColumn id="9356" name="TOTAL9343"/>
    <tableColumn id="9357" name="TOTAL9344"/>
    <tableColumn id="9358" name="TOTAL9345"/>
    <tableColumn id="9359" name="TOTAL9346"/>
    <tableColumn id="9360" name="TOTAL9347"/>
    <tableColumn id="9361" name="TOTAL9348"/>
    <tableColumn id="9362" name="TOTAL9349"/>
    <tableColumn id="9363" name="TOTAL9350"/>
    <tableColumn id="9364" name="TOTAL9351"/>
    <tableColumn id="9365" name="TOTAL9352"/>
    <tableColumn id="9366" name="TOTAL9353"/>
    <tableColumn id="9367" name="TOTAL9354"/>
    <tableColumn id="9368" name="TOTAL9355"/>
    <tableColumn id="9369" name="TOTAL9356"/>
    <tableColumn id="9370" name="TOTAL9357"/>
    <tableColumn id="9371" name="TOTAL9358"/>
    <tableColumn id="9372" name="TOTAL9359"/>
    <tableColumn id="9373" name="TOTAL9360"/>
    <tableColumn id="9374" name="TOTAL9361"/>
    <tableColumn id="9375" name="TOTAL9362"/>
    <tableColumn id="9376" name="TOTAL9363"/>
    <tableColumn id="9377" name="TOTAL9364"/>
    <tableColumn id="9378" name="TOTAL9365"/>
    <tableColumn id="9379" name="TOTAL9366"/>
    <tableColumn id="9380" name="TOTAL9367"/>
    <tableColumn id="9381" name="TOTAL9368"/>
    <tableColumn id="9382" name="TOTAL9369"/>
    <tableColumn id="9383" name="TOTAL9370"/>
    <tableColumn id="9384" name="TOTAL9371"/>
    <tableColumn id="9385" name="TOTAL9372"/>
    <tableColumn id="9386" name="TOTAL9373"/>
    <tableColumn id="9387" name="TOTAL9374"/>
    <tableColumn id="9388" name="TOTAL9375"/>
    <tableColumn id="9389" name="TOTAL9376"/>
    <tableColumn id="9390" name="TOTAL9377"/>
    <tableColumn id="9391" name="TOTAL9378"/>
    <tableColumn id="9392" name="TOTAL9379"/>
    <tableColumn id="9393" name="TOTAL9380"/>
    <tableColumn id="9394" name="TOTAL9381"/>
    <tableColumn id="9395" name="TOTAL9382"/>
    <tableColumn id="9396" name="TOTAL9383"/>
    <tableColumn id="9397" name="TOTAL9384"/>
    <tableColumn id="9398" name="TOTAL9385"/>
    <tableColumn id="9399" name="TOTAL9386"/>
    <tableColumn id="9400" name="TOTAL9387"/>
    <tableColumn id="9401" name="TOTAL9388"/>
    <tableColumn id="9402" name="TOTAL9389"/>
    <tableColumn id="9403" name="TOTAL9390"/>
    <tableColumn id="9404" name="TOTAL9391"/>
    <tableColumn id="9405" name="TOTAL9392"/>
    <tableColumn id="9406" name="TOTAL9393"/>
    <tableColumn id="9407" name="TOTAL9394"/>
    <tableColumn id="9408" name="TOTAL9395"/>
    <tableColumn id="9409" name="TOTAL9396"/>
    <tableColumn id="9410" name="TOTAL9397"/>
    <tableColumn id="9411" name="TOTAL9398"/>
    <tableColumn id="9412" name="TOTAL9399"/>
    <tableColumn id="9413" name="TOTAL9400"/>
    <tableColumn id="9414" name="TOTAL9401"/>
    <tableColumn id="9415" name="TOTAL9402"/>
    <tableColumn id="9416" name="TOTAL9403"/>
    <tableColumn id="9417" name="TOTAL9404"/>
    <tableColumn id="9418" name="TOTAL9405"/>
    <tableColumn id="9419" name="TOTAL9406"/>
    <tableColumn id="9420" name="TOTAL9407"/>
    <tableColumn id="9421" name="TOTAL9408"/>
    <tableColumn id="9422" name="TOTAL9409"/>
    <tableColumn id="9423" name="TOTAL9410"/>
    <tableColumn id="9424" name="TOTAL9411"/>
    <tableColumn id="9425" name="TOTAL9412"/>
    <tableColumn id="9426" name="TOTAL9413"/>
    <tableColumn id="9427" name="TOTAL9414"/>
    <tableColumn id="9428" name="TOTAL9415"/>
    <tableColumn id="9429" name="TOTAL9416"/>
    <tableColumn id="9430" name="TOTAL9417"/>
    <tableColumn id="9431" name="TOTAL9418"/>
    <tableColumn id="9432" name="TOTAL9419"/>
    <tableColumn id="9433" name="TOTAL9420"/>
    <tableColumn id="9434" name="TOTAL9421"/>
    <tableColumn id="9435" name="TOTAL9422"/>
    <tableColumn id="9436" name="TOTAL9423"/>
    <tableColumn id="9437" name="TOTAL9424"/>
    <tableColumn id="9438" name="TOTAL9425"/>
    <tableColumn id="9439" name="TOTAL9426"/>
    <tableColumn id="9440" name="TOTAL9427"/>
    <tableColumn id="9441" name="TOTAL9428"/>
    <tableColumn id="9442" name="TOTAL9429"/>
    <tableColumn id="9443" name="TOTAL9430"/>
    <tableColumn id="9444" name="TOTAL9431"/>
    <tableColumn id="9445" name="TOTAL9432"/>
    <tableColumn id="9446" name="TOTAL9433"/>
    <tableColumn id="9447" name="TOTAL9434"/>
    <tableColumn id="9448" name="TOTAL9435"/>
    <tableColumn id="9449" name="TOTAL9436"/>
    <tableColumn id="9450" name="TOTAL9437"/>
    <tableColumn id="9451" name="TOTAL9438"/>
    <tableColumn id="9452" name="TOTAL9439"/>
    <tableColumn id="9453" name="TOTAL9440"/>
    <tableColumn id="9454" name="TOTAL9441"/>
    <tableColumn id="9455" name="TOTAL9442"/>
    <tableColumn id="9456" name="TOTAL9443"/>
    <tableColumn id="9457" name="TOTAL9444"/>
    <tableColumn id="9458" name="TOTAL9445"/>
    <tableColumn id="9459" name="TOTAL9446"/>
    <tableColumn id="9460" name="TOTAL9447"/>
    <tableColumn id="9461" name="TOTAL9448"/>
    <tableColumn id="9462" name="TOTAL9449"/>
    <tableColumn id="9463" name="TOTAL9450"/>
    <tableColumn id="9464" name="TOTAL9451"/>
    <tableColumn id="9465" name="TOTAL9452"/>
    <tableColumn id="9466" name="TOTAL9453"/>
    <tableColumn id="9467" name="TOTAL9454"/>
    <tableColumn id="9468" name="TOTAL9455"/>
    <tableColumn id="9469" name="TOTAL9456"/>
    <tableColumn id="9470" name="TOTAL9457"/>
    <tableColumn id="9471" name="TOTAL9458"/>
    <tableColumn id="9472" name="TOTAL9459"/>
    <tableColumn id="9473" name="TOTAL9460"/>
    <tableColumn id="9474" name="TOTAL9461"/>
    <tableColumn id="9475" name="TOTAL9462"/>
    <tableColumn id="9476" name="TOTAL9463"/>
    <tableColumn id="9477" name="TOTAL9464"/>
    <tableColumn id="9478" name="TOTAL9465"/>
    <tableColumn id="9479" name="TOTAL9466"/>
    <tableColumn id="9480" name="TOTAL9467"/>
    <tableColumn id="9481" name="TOTAL9468"/>
    <tableColumn id="9482" name="TOTAL9469"/>
    <tableColumn id="9483" name="TOTAL9470"/>
    <tableColumn id="9484" name="TOTAL9471"/>
    <tableColumn id="9485" name="TOTAL9472"/>
    <tableColumn id="9486" name="TOTAL9473"/>
    <tableColumn id="9487" name="TOTAL9474"/>
    <tableColumn id="9488" name="TOTAL9475"/>
    <tableColumn id="9489" name="TOTAL9476"/>
    <tableColumn id="9490" name="TOTAL9477"/>
    <tableColumn id="9491" name="TOTAL9478"/>
    <tableColumn id="9492" name="TOTAL9479"/>
    <tableColumn id="9493" name="TOTAL9480"/>
    <tableColumn id="9494" name="TOTAL9481"/>
    <tableColumn id="9495" name="TOTAL9482"/>
    <tableColumn id="9496" name="TOTAL9483"/>
    <tableColumn id="9497" name="TOTAL9484"/>
    <tableColumn id="9498" name="TOTAL9485"/>
    <tableColumn id="9499" name="TOTAL9486"/>
    <tableColumn id="9500" name="TOTAL9487"/>
    <tableColumn id="9501" name="TOTAL9488"/>
    <tableColumn id="9502" name="TOTAL9489"/>
    <tableColumn id="9503" name="TOTAL9490"/>
    <tableColumn id="9504" name="TOTAL9491"/>
    <tableColumn id="9505" name="TOTAL9492"/>
    <tableColumn id="9506" name="TOTAL9493"/>
    <tableColumn id="9507" name="TOTAL9494"/>
    <tableColumn id="9508" name="TOTAL9495"/>
    <tableColumn id="9509" name="TOTAL9496"/>
    <tableColumn id="9510" name="TOTAL9497"/>
    <tableColumn id="9511" name="TOTAL9498"/>
    <tableColumn id="9512" name="TOTAL9499"/>
    <tableColumn id="9513" name="TOTAL9500"/>
    <tableColumn id="9514" name="TOTAL9501"/>
    <tableColumn id="9515" name="TOTAL9502"/>
    <tableColumn id="9516" name="TOTAL9503"/>
    <tableColumn id="9517" name="TOTAL9504"/>
    <tableColumn id="9518" name="TOTAL9505"/>
    <tableColumn id="9519" name="TOTAL9506"/>
    <tableColumn id="9520" name="TOTAL9507"/>
    <tableColumn id="9521" name="TOTAL9508"/>
    <tableColumn id="9522" name="TOTAL9509"/>
    <tableColumn id="9523" name="TOTAL9510"/>
    <tableColumn id="9524" name="TOTAL9511"/>
    <tableColumn id="9525" name="TOTAL9512"/>
    <tableColumn id="9526" name="TOTAL9513"/>
    <tableColumn id="9527" name="TOTAL9514"/>
    <tableColumn id="9528" name="TOTAL9515"/>
    <tableColumn id="9529" name="TOTAL9516"/>
    <tableColumn id="9530" name="TOTAL9517"/>
    <tableColumn id="9531" name="TOTAL9518"/>
    <tableColumn id="9532" name="TOTAL9519"/>
    <tableColumn id="9533" name="TOTAL9520"/>
    <tableColumn id="9534" name="TOTAL9521"/>
    <tableColumn id="9535" name="TOTAL9522"/>
    <tableColumn id="9536" name="TOTAL9523"/>
    <tableColumn id="9537" name="TOTAL9524"/>
    <tableColumn id="9538" name="TOTAL9525"/>
    <tableColumn id="9539" name="TOTAL9526"/>
    <tableColumn id="9540" name="TOTAL9527"/>
    <tableColumn id="9541" name="TOTAL9528"/>
    <tableColumn id="9542" name="TOTAL9529"/>
    <tableColumn id="9543" name="TOTAL9530"/>
    <tableColumn id="9544" name="TOTAL9531"/>
    <tableColumn id="9545" name="TOTAL9532"/>
    <tableColumn id="9546" name="TOTAL9533"/>
    <tableColumn id="9547" name="TOTAL9534"/>
    <tableColumn id="9548" name="TOTAL9535"/>
    <tableColumn id="9549" name="TOTAL9536"/>
    <tableColumn id="9550" name="TOTAL9537"/>
    <tableColumn id="9551" name="TOTAL9538"/>
    <tableColumn id="9552" name="TOTAL9539"/>
    <tableColumn id="9553" name="TOTAL9540"/>
    <tableColumn id="9554" name="TOTAL9541"/>
    <tableColumn id="9555" name="TOTAL9542"/>
    <tableColumn id="9556" name="TOTAL9543"/>
    <tableColumn id="9557" name="TOTAL9544"/>
    <tableColumn id="9558" name="TOTAL9545"/>
    <tableColumn id="9559" name="TOTAL9546"/>
    <tableColumn id="9560" name="TOTAL9547"/>
    <tableColumn id="9561" name="TOTAL9548"/>
    <tableColumn id="9562" name="TOTAL9549"/>
    <tableColumn id="9563" name="TOTAL9550"/>
    <tableColumn id="9564" name="TOTAL9551"/>
    <tableColumn id="9565" name="TOTAL9552"/>
    <tableColumn id="9566" name="TOTAL9553"/>
    <tableColumn id="9567" name="TOTAL9554"/>
    <tableColumn id="9568" name="TOTAL9555"/>
    <tableColumn id="9569" name="TOTAL9556"/>
    <tableColumn id="9570" name="TOTAL9557"/>
    <tableColumn id="9571" name="TOTAL9558"/>
    <tableColumn id="9572" name="TOTAL9559"/>
    <tableColumn id="9573" name="TOTAL9560"/>
    <tableColumn id="9574" name="TOTAL9561"/>
    <tableColumn id="9575" name="TOTAL9562"/>
    <tableColumn id="9576" name="TOTAL9563"/>
    <tableColumn id="9577" name="TOTAL9564"/>
    <tableColumn id="9578" name="TOTAL9565"/>
    <tableColumn id="9579" name="TOTAL9566"/>
    <tableColumn id="9580" name="TOTAL9567"/>
    <tableColumn id="9581" name="TOTAL9568"/>
    <tableColumn id="9582" name="TOTAL9569"/>
    <tableColumn id="9583" name="TOTAL9570"/>
    <tableColumn id="9584" name="TOTAL9571"/>
    <tableColumn id="9585" name="TOTAL9572"/>
    <tableColumn id="9586" name="TOTAL9573"/>
    <tableColumn id="9587" name="TOTAL9574"/>
    <tableColumn id="9588" name="TOTAL9575"/>
    <tableColumn id="9589" name="TOTAL9576"/>
    <tableColumn id="9590" name="TOTAL9577"/>
    <tableColumn id="9591" name="TOTAL9578"/>
    <tableColumn id="9592" name="TOTAL9579"/>
    <tableColumn id="9593" name="TOTAL9580"/>
    <tableColumn id="9594" name="TOTAL9581"/>
    <tableColumn id="9595" name="TOTAL9582"/>
    <tableColumn id="9596" name="TOTAL9583"/>
    <tableColumn id="9597" name="TOTAL9584"/>
    <tableColumn id="9598" name="TOTAL9585"/>
    <tableColumn id="9599" name="TOTAL9586"/>
    <tableColumn id="9600" name="TOTAL9587"/>
    <tableColumn id="9601" name="TOTAL9588"/>
    <tableColumn id="9602" name="TOTAL9589"/>
    <tableColumn id="9603" name="TOTAL9590"/>
    <tableColumn id="9604" name="TOTAL9591"/>
    <tableColumn id="9605" name="TOTAL9592"/>
    <tableColumn id="9606" name="TOTAL9593"/>
    <tableColumn id="9607" name="TOTAL9594"/>
    <tableColumn id="9608" name="TOTAL9595"/>
    <tableColumn id="9609" name="TOTAL9596"/>
    <tableColumn id="9610" name="TOTAL9597"/>
    <tableColumn id="9611" name="TOTAL9598"/>
    <tableColumn id="9612" name="TOTAL9599"/>
    <tableColumn id="9613" name="TOTAL9600"/>
    <tableColumn id="9614" name="TOTAL9601"/>
    <tableColumn id="9615" name="TOTAL9602"/>
    <tableColumn id="9616" name="TOTAL9603"/>
    <tableColumn id="9617" name="TOTAL9604"/>
    <tableColumn id="9618" name="TOTAL9605"/>
    <tableColumn id="9619" name="TOTAL9606"/>
    <tableColumn id="9620" name="TOTAL9607"/>
    <tableColumn id="9621" name="TOTAL9608"/>
    <tableColumn id="9622" name="TOTAL9609"/>
    <tableColumn id="9623" name="TOTAL9610"/>
    <tableColumn id="9624" name="TOTAL9611"/>
    <tableColumn id="9625" name="TOTAL9612"/>
    <tableColumn id="9626" name="TOTAL9613"/>
    <tableColumn id="9627" name="TOTAL9614"/>
    <tableColumn id="9628" name="TOTAL9615"/>
    <tableColumn id="9629" name="TOTAL9616"/>
    <tableColumn id="9630" name="TOTAL9617"/>
    <tableColumn id="9631" name="TOTAL9618"/>
    <tableColumn id="9632" name="TOTAL9619"/>
    <tableColumn id="9633" name="TOTAL9620"/>
    <tableColumn id="9634" name="TOTAL9621"/>
    <tableColumn id="9635" name="TOTAL9622"/>
    <tableColumn id="9636" name="TOTAL9623"/>
    <tableColumn id="9637" name="TOTAL9624"/>
    <tableColumn id="9638" name="TOTAL9625"/>
    <tableColumn id="9639" name="TOTAL9626"/>
    <tableColumn id="9640" name="TOTAL9627"/>
    <tableColumn id="9641" name="TOTAL9628"/>
    <tableColumn id="9642" name="TOTAL9629"/>
    <tableColumn id="9643" name="TOTAL9630"/>
    <tableColumn id="9644" name="TOTAL9631"/>
    <tableColumn id="9645" name="TOTAL9632"/>
    <tableColumn id="9646" name="TOTAL9633"/>
    <tableColumn id="9647" name="TOTAL9634"/>
    <tableColumn id="9648" name="TOTAL9635"/>
    <tableColumn id="9649" name="TOTAL9636"/>
    <tableColumn id="9650" name="TOTAL9637"/>
    <tableColumn id="9651" name="TOTAL9638"/>
    <tableColumn id="9652" name="TOTAL9639"/>
    <tableColumn id="9653" name="TOTAL9640"/>
    <tableColumn id="9654" name="TOTAL9641"/>
    <tableColumn id="9655" name="TOTAL9642"/>
    <tableColumn id="9656" name="TOTAL9643"/>
    <tableColumn id="9657" name="TOTAL9644"/>
    <tableColumn id="9658" name="TOTAL9645"/>
    <tableColumn id="9659" name="TOTAL9646"/>
    <tableColumn id="9660" name="TOTAL9647"/>
    <tableColumn id="9661" name="TOTAL9648"/>
    <tableColumn id="9662" name="TOTAL9649"/>
    <tableColumn id="9663" name="TOTAL9650"/>
    <tableColumn id="9664" name="TOTAL9651"/>
    <tableColumn id="9665" name="TOTAL9652"/>
    <tableColumn id="9666" name="TOTAL9653"/>
    <tableColumn id="9667" name="TOTAL9654"/>
    <tableColumn id="9668" name="TOTAL9655"/>
    <tableColumn id="9669" name="TOTAL9656"/>
    <tableColumn id="9670" name="TOTAL9657"/>
    <tableColumn id="9671" name="TOTAL9658"/>
    <tableColumn id="9672" name="TOTAL9659"/>
    <tableColumn id="9673" name="TOTAL9660"/>
    <tableColumn id="9674" name="TOTAL9661"/>
    <tableColumn id="9675" name="TOTAL9662"/>
    <tableColumn id="9676" name="TOTAL9663"/>
    <tableColumn id="9677" name="TOTAL9664"/>
    <tableColumn id="9678" name="TOTAL9665"/>
    <tableColumn id="9679" name="TOTAL9666"/>
    <tableColumn id="9680" name="TOTAL9667"/>
    <tableColumn id="9681" name="TOTAL9668"/>
    <tableColumn id="9682" name="TOTAL9669"/>
    <tableColumn id="9683" name="TOTAL9670"/>
    <tableColumn id="9684" name="TOTAL9671"/>
    <tableColumn id="9685" name="TOTAL9672"/>
    <tableColumn id="9686" name="TOTAL9673"/>
    <tableColumn id="9687" name="TOTAL9674"/>
    <tableColumn id="9688" name="TOTAL9675"/>
    <tableColumn id="9689" name="TOTAL9676"/>
    <tableColumn id="9690" name="TOTAL9677"/>
    <tableColumn id="9691" name="TOTAL9678"/>
    <tableColumn id="9692" name="TOTAL9679"/>
    <tableColumn id="9693" name="TOTAL9680"/>
    <tableColumn id="9694" name="TOTAL9681"/>
    <tableColumn id="9695" name="TOTAL9682"/>
    <tableColumn id="9696" name="TOTAL9683"/>
    <tableColumn id="9697" name="TOTAL9684"/>
    <tableColumn id="9698" name="TOTAL9685"/>
    <tableColumn id="9699" name="TOTAL9686"/>
    <tableColumn id="9700" name="TOTAL9687"/>
    <tableColumn id="9701" name="TOTAL9688"/>
    <tableColumn id="9702" name="TOTAL9689"/>
    <tableColumn id="9703" name="TOTAL9690"/>
    <tableColumn id="9704" name="TOTAL9691"/>
    <tableColumn id="9705" name="TOTAL9692"/>
    <tableColumn id="9706" name="TOTAL9693"/>
    <tableColumn id="9707" name="TOTAL9694"/>
    <tableColumn id="9708" name="TOTAL9695"/>
    <tableColumn id="9709" name="TOTAL9696"/>
    <tableColumn id="9710" name="TOTAL9697"/>
    <tableColumn id="9711" name="TOTAL9698"/>
    <tableColumn id="9712" name="TOTAL9699"/>
    <tableColumn id="9713" name="TOTAL9700"/>
    <tableColumn id="9714" name="TOTAL9701"/>
    <tableColumn id="9715" name="TOTAL9702"/>
    <tableColumn id="9716" name="TOTAL9703"/>
    <tableColumn id="9717" name="TOTAL9704"/>
    <tableColumn id="9718" name="TOTAL9705"/>
    <tableColumn id="9719" name="TOTAL9706"/>
    <tableColumn id="9720" name="TOTAL9707"/>
    <tableColumn id="9721" name="TOTAL9708"/>
    <tableColumn id="9722" name="TOTAL9709"/>
    <tableColumn id="9723" name="TOTAL9710"/>
    <tableColumn id="9724" name="TOTAL9711"/>
    <tableColumn id="9725" name="TOTAL9712"/>
    <tableColumn id="9726" name="TOTAL9713"/>
    <tableColumn id="9727" name="TOTAL9714"/>
    <tableColumn id="9728" name="TOTAL9715"/>
    <tableColumn id="9729" name="TOTAL9716"/>
    <tableColumn id="9730" name="TOTAL9717"/>
    <tableColumn id="9731" name="TOTAL9718"/>
    <tableColumn id="9732" name="TOTAL9719"/>
    <tableColumn id="9733" name="TOTAL9720"/>
    <tableColumn id="9734" name="TOTAL9721"/>
    <tableColumn id="9735" name="TOTAL9722"/>
    <tableColumn id="9736" name="TOTAL9723"/>
    <tableColumn id="9737" name="TOTAL9724"/>
    <tableColumn id="9738" name="TOTAL9725"/>
    <tableColumn id="9739" name="TOTAL9726"/>
    <tableColumn id="9740" name="TOTAL9727"/>
    <tableColumn id="9741" name="TOTAL9728"/>
    <tableColumn id="9742" name="TOTAL9729"/>
    <tableColumn id="9743" name="TOTAL9730"/>
    <tableColumn id="9744" name="TOTAL9731"/>
    <tableColumn id="9745" name="TOTAL9732"/>
    <tableColumn id="9746" name="TOTAL9733"/>
    <tableColumn id="9747" name="TOTAL9734"/>
    <tableColumn id="9748" name="TOTAL9735"/>
    <tableColumn id="9749" name="TOTAL9736"/>
    <tableColumn id="9750" name="TOTAL9737"/>
    <tableColumn id="9751" name="TOTAL9738"/>
    <tableColumn id="9752" name="TOTAL9739"/>
    <tableColumn id="9753" name="TOTAL9740"/>
    <tableColumn id="9754" name="TOTAL9741"/>
    <tableColumn id="9755" name="TOTAL9742"/>
    <tableColumn id="9756" name="TOTAL9743"/>
    <tableColumn id="9757" name="TOTAL9744"/>
    <tableColumn id="9758" name="TOTAL9745"/>
    <tableColumn id="9759" name="TOTAL9746"/>
    <tableColumn id="9760" name="TOTAL9747"/>
    <tableColumn id="9761" name="TOTAL9748"/>
    <tableColumn id="9762" name="TOTAL9749"/>
    <tableColumn id="9763" name="TOTAL9750"/>
    <tableColumn id="9764" name="TOTAL9751"/>
    <tableColumn id="9765" name="TOTAL9752"/>
    <tableColumn id="9766" name="TOTAL9753"/>
    <tableColumn id="9767" name="TOTAL9754"/>
    <tableColumn id="9768" name="TOTAL9755"/>
    <tableColumn id="9769" name="TOTAL9756"/>
    <tableColumn id="9770" name="TOTAL9757"/>
    <tableColumn id="9771" name="TOTAL9758"/>
    <tableColumn id="9772" name="TOTAL9759"/>
    <tableColumn id="9773" name="TOTAL9760"/>
    <tableColumn id="9774" name="TOTAL9761"/>
    <tableColumn id="9775" name="TOTAL9762"/>
    <tableColumn id="9776" name="TOTAL9763"/>
    <tableColumn id="9777" name="TOTAL9764"/>
    <tableColumn id="9778" name="TOTAL9765"/>
    <tableColumn id="9779" name="TOTAL9766"/>
    <tableColumn id="9780" name="TOTAL9767"/>
    <tableColumn id="9781" name="TOTAL9768"/>
    <tableColumn id="9782" name="TOTAL9769"/>
    <tableColumn id="9783" name="TOTAL9770"/>
    <tableColumn id="9784" name="TOTAL9771"/>
    <tableColumn id="9785" name="TOTAL9772"/>
    <tableColumn id="9786" name="TOTAL9773"/>
    <tableColumn id="9787" name="TOTAL9774"/>
    <tableColumn id="9788" name="TOTAL9775"/>
    <tableColumn id="9789" name="TOTAL9776"/>
    <tableColumn id="9790" name="TOTAL9777"/>
    <tableColumn id="9791" name="TOTAL9778"/>
    <tableColumn id="9792" name="TOTAL9779"/>
    <tableColumn id="9793" name="TOTAL9780"/>
    <tableColumn id="9794" name="TOTAL9781"/>
    <tableColumn id="9795" name="TOTAL9782"/>
    <tableColumn id="9796" name="TOTAL9783"/>
    <tableColumn id="9797" name="TOTAL9784"/>
    <tableColumn id="9798" name="TOTAL9785"/>
    <tableColumn id="9799" name="TOTAL9786"/>
    <tableColumn id="9800" name="TOTAL9787"/>
    <tableColumn id="9801" name="TOTAL9788"/>
    <tableColumn id="9802" name="TOTAL9789"/>
    <tableColumn id="9803" name="TOTAL9790"/>
    <tableColumn id="9804" name="TOTAL9791"/>
    <tableColumn id="9805" name="TOTAL9792"/>
    <tableColumn id="9806" name="TOTAL9793"/>
    <tableColumn id="9807" name="TOTAL9794"/>
    <tableColumn id="9808" name="TOTAL9795"/>
    <tableColumn id="9809" name="TOTAL9796"/>
    <tableColumn id="9810" name="TOTAL9797"/>
    <tableColumn id="9811" name="TOTAL9798"/>
    <tableColumn id="9812" name="TOTAL9799"/>
    <tableColumn id="9813" name="TOTAL9800"/>
    <tableColumn id="9814" name="TOTAL9801"/>
    <tableColumn id="9815" name="TOTAL9802"/>
    <tableColumn id="9816" name="TOTAL9803"/>
    <tableColumn id="9817" name="TOTAL9804"/>
    <tableColumn id="9818" name="TOTAL9805"/>
    <tableColumn id="9819" name="TOTAL9806"/>
    <tableColumn id="9820" name="TOTAL9807"/>
    <tableColumn id="9821" name="TOTAL9808"/>
    <tableColumn id="9822" name="TOTAL9809"/>
    <tableColumn id="9823" name="TOTAL9810"/>
    <tableColumn id="9824" name="TOTAL9811"/>
    <tableColumn id="9825" name="TOTAL9812"/>
    <tableColumn id="9826" name="TOTAL9813"/>
    <tableColumn id="9827" name="TOTAL9814"/>
    <tableColumn id="9828" name="TOTAL9815"/>
    <tableColumn id="9829" name="TOTAL9816"/>
    <tableColumn id="9830" name="TOTAL9817"/>
    <tableColumn id="9831" name="TOTAL9818"/>
    <tableColumn id="9832" name="TOTAL9819"/>
    <tableColumn id="9833" name="TOTAL9820"/>
    <tableColumn id="9834" name="TOTAL9821"/>
    <tableColumn id="9835" name="TOTAL9822"/>
    <tableColumn id="9836" name="TOTAL9823"/>
    <tableColumn id="9837" name="TOTAL9824"/>
    <tableColumn id="9838" name="TOTAL9825"/>
    <tableColumn id="9839" name="TOTAL9826"/>
    <tableColumn id="9840" name="TOTAL9827"/>
    <tableColumn id="9841" name="TOTAL9828"/>
    <tableColumn id="9842" name="TOTAL9829"/>
    <tableColumn id="9843" name="TOTAL9830"/>
    <tableColumn id="9844" name="TOTAL9831"/>
    <tableColumn id="9845" name="TOTAL9832"/>
    <tableColumn id="9846" name="TOTAL9833"/>
    <tableColumn id="9847" name="TOTAL9834"/>
    <tableColumn id="9848" name="TOTAL9835"/>
    <tableColumn id="9849" name="TOTAL9836"/>
    <tableColumn id="9850" name="TOTAL9837"/>
    <tableColumn id="9851" name="TOTAL9838"/>
    <tableColumn id="9852" name="TOTAL9839"/>
    <tableColumn id="9853" name="TOTAL9840"/>
    <tableColumn id="9854" name="TOTAL9841"/>
    <tableColumn id="9855" name="TOTAL9842"/>
    <tableColumn id="9856" name="TOTAL9843"/>
    <tableColumn id="9857" name="TOTAL9844"/>
    <tableColumn id="9858" name="TOTAL9845"/>
    <tableColumn id="9859" name="TOTAL9846"/>
    <tableColumn id="9860" name="TOTAL9847"/>
    <tableColumn id="9861" name="TOTAL9848"/>
    <tableColumn id="9862" name="TOTAL9849"/>
    <tableColumn id="9863" name="TOTAL9850"/>
    <tableColumn id="9864" name="TOTAL9851"/>
    <tableColumn id="9865" name="TOTAL9852"/>
    <tableColumn id="9866" name="TOTAL9853"/>
    <tableColumn id="9867" name="TOTAL9854"/>
    <tableColumn id="9868" name="TOTAL9855"/>
    <tableColumn id="9869" name="TOTAL9856"/>
    <tableColumn id="9870" name="TOTAL9857"/>
    <tableColumn id="9871" name="TOTAL9858"/>
    <tableColumn id="9872" name="TOTAL9859"/>
    <tableColumn id="9873" name="TOTAL9860"/>
    <tableColumn id="9874" name="TOTAL9861"/>
    <tableColumn id="9875" name="TOTAL9862"/>
    <tableColumn id="9876" name="TOTAL9863"/>
    <tableColumn id="9877" name="TOTAL9864"/>
    <tableColumn id="9878" name="TOTAL9865"/>
    <tableColumn id="9879" name="TOTAL9866"/>
    <tableColumn id="9880" name="TOTAL9867"/>
    <tableColumn id="9881" name="TOTAL9868"/>
    <tableColumn id="9882" name="TOTAL9869"/>
    <tableColumn id="9883" name="TOTAL9870"/>
    <tableColumn id="9884" name="TOTAL9871"/>
    <tableColumn id="9885" name="TOTAL9872"/>
    <tableColumn id="9886" name="TOTAL9873"/>
    <tableColumn id="9887" name="TOTAL9874"/>
    <tableColumn id="9888" name="TOTAL9875"/>
    <tableColumn id="9889" name="TOTAL9876"/>
    <tableColumn id="9890" name="TOTAL9877"/>
    <tableColumn id="9891" name="TOTAL9878"/>
    <tableColumn id="9892" name="TOTAL9879"/>
    <tableColumn id="9893" name="TOTAL9880"/>
    <tableColumn id="9894" name="TOTAL9881"/>
    <tableColumn id="9895" name="TOTAL9882"/>
    <tableColumn id="9896" name="TOTAL9883"/>
    <tableColumn id="9897" name="TOTAL9884"/>
    <tableColumn id="9898" name="TOTAL9885"/>
    <tableColumn id="9899" name="TOTAL9886"/>
    <tableColumn id="9900" name="TOTAL9887"/>
    <tableColumn id="9901" name="TOTAL9888"/>
    <tableColumn id="9902" name="TOTAL9889"/>
    <tableColumn id="9903" name="TOTAL9890"/>
    <tableColumn id="9904" name="TOTAL9891"/>
    <tableColumn id="9905" name="TOTAL9892"/>
    <tableColumn id="9906" name="TOTAL9893"/>
    <tableColumn id="9907" name="TOTAL9894"/>
    <tableColumn id="9908" name="TOTAL9895"/>
    <tableColumn id="9909" name="TOTAL9896"/>
    <tableColumn id="9910" name="TOTAL9897"/>
    <tableColumn id="9911" name="TOTAL9898"/>
    <tableColumn id="9912" name="TOTAL9899"/>
    <tableColumn id="9913" name="TOTAL9900"/>
    <tableColumn id="9914" name="TOTAL9901"/>
    <tableColumn id="9915" name="TOTAL9902"/>
    <tableColumn id="9916" name="TOTAL9903"/>
    <tableColumn id="9917" name="TOTAL9904"/>
    <tableColumn id="9918" name="TOTAL9905"/>
    <tableColumn id="9919" name="TOTAL9906"/>
    <tableColumn id="9920" name="TOTAL9907"/>
    <tableColumn id="9921" name="TOTAL9908"/>
    <tableColumn id="9922" name="TOTAL9909"/>
    <tableColumn id="9923" name="TOTAL9910"/>
    <tableColumn id="9924" name="TOTAL9911"/>
    <tableColumn id="9925" name="TOTAL9912"/>
    <tableColumn id="9926" name="TOTAL9913"/>
    <tableColumn id="9927" name="TOTAL9914"/>
    <tableColumn id="9928" name="TOTAL9915"/>
    <tableColumn id="9929" name="TOTAL9916"/>
    <tableColumn id="9930" name="TOTAL9917"/>
    <tableColumn id="9931" name="TOTAL9918"/>
    <tableColumn id="9932" name="TOTAL9919"/>
    <tableColumn id="9933" name="TOTAL9920"/>
    <tableColumn id="9934" name="TOTAL9921"/>
    <tableColumn id="9935" name="TOTAL9922"/>
    <tableColumn id="9936" name="TOTAL9923"/>
    <tableColumn id="9937" name="TOTAL9924"/>
    <tableColumn id="9938" name="TOTAL9925"/>
    <tableColumn id="9939" name="TOTAL9926"/>
    <tableColumn id="9940" name="TOTAL9927"/>
    <tableColumn id="9941" name="TOTAL9928"/>
    <tableColumn id="9942" name="TOTAL9929"/>
    <tableColumn id="9943" name="TOTAL9930"/>
    <tableColumn id="9944" name="TOTAL9931"/>
    <tableColumn id="9945" name="TOTAL9932"/>
    <tableColumn id="9946" name="TOTAL9933"/>
    <tableColumn id="9947" name="TOTAL9934"/>
    <tableColumn id="9948" name="TOTAL9935"/>
    <tableColumn id="9949" name="TOTAL9936"/>
    <tableColumn id="9950" name="TOTAL9937"/>
    <tableColumn id="9951" name="TOTAL9938"/>
    <tableColumn id="9952" name="TOTAL9939"/>
    <tableColumn id="9953" name="TOTAL9940"/>
    <tableColumn id="9954" name="TOTAL9941"/>
    <tableColumn id="9955" name="TOTAL9942"/>
    <tableColumn id="9956" name="TOTAL9943"/>
    <tableColumn id="9957" name="TOTAL9944"/>
    <tableColumn id="9958" name="TOTAL9945"/>
    <tableColumn id="9959" name="TOTAL9946"/>
    <tableColumn id="9960" name="TOTAL9947"/>
    <tableColumn id="9961" name="TOTAL9948"/>
    <tableColumn id="9962" name="TOTAL9949"/>
    <tableColumn id="9963" name="TOTAL9950"/>
    <tableColumn id="9964" name="TOTAL9951"/>
    <tableColumn id="9965" name="TOTAL9952"/>
    <tableColumn id="9966" name="TOTAL9953"/>
    <tableColumn id="9967" name="TOTAL9954"/>
    <tableColumn id="9968" name="TOTAL9955"/>
    <tableColumn id="9969" name="TOTAL9956"/>
    <tableColumn id="9970" name="TOTAL9957"/>
    <tableColumn id="9971" name="TOTAL9958"/>
    <tableColumn id="9972" name="TOTAL9959"/>
    <tableColumn id="9973" name="TOTAL9960"/>
    <tableColumn id="9974" name="TOTAL9961"/>
    <tableColumn id="9975" name="TOTAL9962"/>
    <tableColumn id="9976" name="TOTAL9963"/>
    <tableColumn id="9977" name="TOTAL9964"/>
    <tableColumn id="9978" name="TOTAL9965"/>
    <tableColumn id="9979" name="TOTAL9966"/>
    <tableColumn id="9980" name="TOTAL9967"/>
    <tableColumn id="9981" name="TOTAL9968"/>
    <tableColumn id="9982" name="TOTAL9969"/>
    <tableColumn id="9983" name="TOTAL9970"/>
    <tableColumn id="9984" name="TOTAL9971"/>
    <tableColumn id="9985" name="TOTAL9972"/>
    <tableColumn id="9986" name="TOTAL9973"/>
    <tableColumn id="9987" name="TOTAL9974"/>
    <tableColumn id="9988" name="TOTAL9975"/>
    <tableColumn id="9989" name="TOTAL9976"/>
    <tableColumn id="9990" name="TOTAL9977"/>
    <tableColumn id="9991" name="TOTAL9978"/>
    <tableColumn id="9992" name="TOTAL9979"/>
    <tableColumn id="9993" name="TOTAL9980"/>
    <tableColumn id="9994" name="TOTAL9981"/>
    <tableColumn id="9995" name="TOTAL9982"/>
    <tableColumn id="9996" name="TOTAL9983"/>
    <tableColumn id="9997" name="TOTAL9984"/>
    <tableColumn id="9998" name="TOTAL9985"/>
    <tableColumn id="9999" name="TOTAL9986"/>
    <tableColumn id="10000" name="TOTAL9987"/>
    <tableColumn id="10001" name="TOTAL9988"/>
    <tableColumn id="10002" name="TOTAL9989"/>
    <tableColumn id="10003" name="TOTAL9990"/>
    <tableColumn id="10004" name="TOTAL9991"/>
    <tableColumn id="10005" name="TOTAL9992"/>
    <tableColumn id="10006" name="TOTAL9993"/>
    <tableColumn id="10007" name="TOTAL9994"/>
    <tableColumn id="10008" name="TOTAL9995"/>
    <tableColumn id="10009" name="TOTAL9996"/>
    <tableColumn id="10010" name="TOTAL9997"/>
    <tableColumn id="10011" name="TOTAL9998"/>
    <tableColumn id="10012" name="TOTAL9999"/>
    <tableColumn id="10013" name="TOTAL10000"/>
    <tableColumn id="10014" name="TOTAL10001"/>
    <tableColumn id="10015" name="TOTAL10002"/>
    <tableColumn id="10016" name="TOTAL10003"/>
    <tableColumn id="10017" name="TOTAL10004"/>
    <tableColumn id="10018" name="TOTAL10005"/>
    <tableColumn id="10019" name="TOTAL10006"/>
    <tableColumn id="10020" name="TOTAL10007"/>
    <tableColumn id="10021" name="TOTAL10008"/>
    <tableColumn id="10022" name="TOTAL10009"/>
    <tableColumn id="10023" name="TOTAL10010"/>
    <tableColumn id="10024" name="TOTAL10011"/>
    <tableColumn id="10025" name="TOTAL10012"/>
    <tableColumn id="10026" name="TOTAL10013"/>
    <tableColumn id="10027" name="TOTAL10014"/>
    <tableColumn id="10028" name="TOTAL10015"/>
    <tableColumn id="10029" name="TOTAL10016"/>
    <tableColumn id="10030" name="TOTAL10017"/>
    <tableColumn id="10031" name="TOTAL10018"/>
    <tableColumn id="10032" name="TOTAL10019"/>
    <tableColumn id="10033" name="TOTAL10020"/>
    <tableColumn id="10034" name="TOTAL10021"/>
    <tableColumn id="10035" name="TOTAL10022"/>
    <tableColumn id="10036" name="TOTAL10023"/>
    <tableColumn id="10037" name="TOTAL10024"/>
    <tableColumn id="10038" name="TOTAL10025"/>
    <tableColumn id="10039" name="TOTAL10026"/>
    <tableColumn id="10040" name="TOTAL10027"/>
    <tableColumn id="10041" name="TOTAL10028"/>
    <tableColumn id="10042" name="TOTAL10029"/>
    <tableColumn id="10043" name="TOTAL10030"/>
    <tableColumn id="10044" name="TOTAL10031"/>
    <tableColumn id="10045" name="TOTAL10032"/>
    <tableColumn id="10046" name="TOTAL10033"/>
    <tableColumn id="10047" name="TOTAL10034"/>
    <tableColumn id="10048" name="TOTAL10035"/>
    <tableColumn id="10049" name="TOTAL10036"/>
    <tableColumn id="10050" name="TOTAL10037"/>
    <tableColumn id="10051" name="TOTAL10038"/>
    <tableColumn id="10052" name="TOTAL10039"/>
    <tableColumn id="10053" name="TOTAL10040"/>
    <tableColumn id="10054" name="TOTAL10041"/>
    <tableColumn id="10055" name="TOTAL10042"/>
    <tableColumn id="10056" name="TOTAL10043"/>
    <tableColumn id="10057" name="TOTAL10044"/>
    <tableColumn id="10058" name="TOTAL10045"/>
    <tableColumn id="10059" name="TOTAL10046"/>
    <tableColumn id="10060" name="TOTAL10047"/>
    <tableColumn id="10061" name="TOTAL10048"/>
    <tableColumn id="10062" name="TOTAL10049"/>
    <tableColumn id="10063" name="TOTAL10050"/>
    <tableColumn id="10064" name="TOTAL10051"/>
    <tableColumn id="10065" name="TOTAL10052"/>
    <tableColumn id="10066" name="TOTAL10053"/>
    <tableColumn id="10067" name="TOTAL10054"/>
    <tableColumn id="10068" name="TOTAL10055"/>
    <tableColumn id="10069" name="TOTAL10056"/>
    <tableColumn id="10070" name="TOTAL10057"/>
    <tableColumn id="10071" name="TOTAL10058"/>
    <tableColumn id="10072" name="TOTAL10059"/>
    <tableColumn id="10073" name="TOTAL10060"/>
    <tableColumn id="10074" name="TOTAL10061"/>
    <tableColumn id="10075" name="TOTAL10062"/>
    <tableColumn id="10076" name="TOTAL10063"/>
    <tableColumn id="10077" name="TOTAL10064"/>
    <tableColumn id="10078" name="TOTAL10065"/>
    <tableColumn id="10079" name="TOTAL10066"/>
    <tableColumn id="10080" name="TOTAL10067"/>
    <tableColumn id="10081" name="TOTAL10068"/>
    <tableColumn id="10082" name="TOTAL10069"/>
    <tableColumn id="10083" name="TOTAL10070"/>
    <tableColumn id="10084" name="TOTAL10071"/>
    <tableColumn id="10085" name="TOTAL10072"/>
    <tableColumn id="10086" name="TOTAL10073"/>
    <tableColumn id="10087" name="TOTAL10074"/>
    <tableColumn id="10088" name="TOTAL10075"/>
    <tableColumn id="10089" name="TOTAL10076"/>
    <tableColumn id="10090" name="TOTAL10077"/>
    <tableColumn id="10091" name="TOTAL10078"/>
    <tableColumn id="10092" name="TOTAL10079"/>
    <tableColumn id="10093" name="TOTAL10080"/>
    <tableColumn id="10094" name="TOTAL10081"/>
    <tableColumn id="10095" name="TOTAL10082"/>
    <tableColumn id="10096" name="TOTAL10083"/>
    <tableColumn id="10097" name="TOTAL10084"/>
    <tableColumn id="10098" name="TOTAL10085"/>
    <tableColumn id="10099" name="TOTAL10086"/>
    <tableColumn id="10100" name="TOTAL10087"/>
    <tableColumn id="10101" name="TOTAL10088"/>
    <tableColumn id="10102" name="TOTAL10089"/>
    <tableColumn id="10103" name="TOTAL10090"/>
    <tableColumn id="10104" name="TOTAL10091"/>
    <tableColumn id="10105" name="TOTAL10092"/>
    <tableColumn id="10106" name="TOTAL10093"/>
    <tableColumn id="10107" name="TOTAL10094"/>
    <tableColumn id="10108" name="TOTAL10095"/>
    <tableColumn id="10109" name="TOTAL10096"/>
    <tableColumn id="10110" name="TOTAL10097"/>
    <tableColumn id="10111" name="TOTAL10098"/>
    <tableColumn id="10112" name="TOTAL10099"/>
    <tableColumn id="10113" name="TOTAL10100"/>
    <tableColumn id="10114" name="TOTAL10101"/>
    <tableColumn id="10115" name="TOTAL10102"/>
    <tableColumn id="10116" name="TOTAL10103"/>
    <tableColumn id="10117" name="TOTAL10104"/>
    <tableColumn id="10118" name="TOTAL10105"/>
    <tableColumn id="10119" name="TOTAL10106"/>
    <tableColumn id="10120" name="TOTAL10107"/>
    <tableColumn id="10121" name="TOTAL10108"/>
    <tableColumn id="10122" name="TOTAL10109"/>
    <tableColumn id="10123" name="TOTAL10110"/>
    <tableColumn id="10124" name="TOTAL10111"/>
    <tableColumn id="10125" name="TOTAL10112"/>
    <tableColumn id="10126" name="TOTAL10113"/>
    <tableColumn id="10127" name="TOTAL10114"/>
    <tableColumn id="10128" name="TOTAL10115"/>
    <tableColumn id="10129" name="TOTAL10116"/>
    <tableColumn id="10130" name="TOTAL10117"/>
    <tableColumn id="10131" name="TOTAL10118"/>
    <tableColumn id="10132" name="TOTAL10119"/>
    <tableColumn id="10133" name="TOTAL10120"/>
    <tableColumn id="10134" name="TOTAL10121"/>
    <tableColumn id="10135" name="TOTAL10122"/>
    <tableColumn id="10136" name="TOTAL10123"/>
    <tableColumn id="10137" name="TOTAL10124"/>
    <tableColumn id="10138" name="TOTAL10125"/>
    <tableColumn id="10139" name="TOTAL10126"/>
    <tableColumn id="10140" name="TOTAL10127"/>
    <tableColumn id="10141" name="TOTAL10128"/>
    <tableColumn id="10142" name="TOTAL10129"/>
    <tableColumn id="10143" name="TOTAL10130"/>
    <tableColumn id="10144" name="TOTAL10131"/>
    <tableColumn id="10145" name="TOTAL10132"/>
    <tableColumn id="10146" name="TOTAL10133"/>
    <tableColumn id="10147" name="TOTAL10134"/>
    <tableColumn id="10148" name="TOTAL10135"/>
    <tableColumn id="10149" name="TOTAL10136"/>
    <tableColumn id="10150" name="TOTAL10137"/>
    <tableColumn id="10151" name="TOTAL10138"/>
    <tableColumn id="10152" name="TOTAL10139"/>
    <tableColumn id="10153" name="TOTAL10140"/>
    <tableColumn id="10154" name="TOTAL10141"/>
    <tableColumn id="10155" name="TOTAL10142"/>
    <tableColumn id="10156" name="TOTAL10143"/>
    <tableColumn id="10157" name="TOTAL10144"/>
    <tableColumn id="10158" name="TOTAL10145"/>
    <tableColumn id="10159" name="TOTAL10146"/>
    <tableColumn id="10160" name="TOTAL10147"/>
    <tableColumn id="10161" name="TOTAL10148"/>
    <tableColumn id="10162" name="TOTAL10149"/>
    <tableColumn id="10163" name="TOTAL10150"/>
    <tableColumn id="10164" name="TOTAL10151"/>
    <tableColumn id="10165" name="TOTAL10152"/>
    <tableColumn id="10166" name="TOTAL10153"/>
    <tableColumn id="10167" name="TOTAL10154"/>
    <tableColumn id="10168" name="TOTAL10155"/>
    <tableColumn id="10169" name="TOTAL10156"/>
    <tableColumn id="10170" name="TOTAL10157"/>
    <tableColumn id="10171" name="TOTAL10158"/>
    <tableColumn id="10172" name="TOTAL10159"/>
    <tableColumn id="10173" name="TOTAL10160"/>
    <tableColumn id="10174" name="TOTAL10161"/>
    <tableColumn id="10175" name="TOTAL10162"/>
    <tableColumn id="10176" name="TOTAL10163"/>
    <tableColumn id="10177" name="TOTAL10164"/>
    <tableColumn id="10178" name="TOTAL10165"/>
    <tableColumn id="10179" name="TOTAL10166"/>
    <tableColumn id="10180" name="TOTAL10167"/>
    <tableColumn id="10181" name="TOTAL10168"/>
    <tableColumn id="10182" name="TOTAL10169"/>
    <tableColumn id="10183" name="TOTAL10170"/>
    <tableColumn id="10184" name="TOTAL10171"/>
    <tableColumn id="10185" name="TOTAL10172"/>
    <tableColumn id="10186" name="TOTAL10173"/>
    <tableColumn id="10187" name="TOTAL10174"/>
    <tableColumn id="10188" name="TOTAL10175"/>
    <tableColumn id="10189" name="TOTAL10176"/>
    <tableColumn id="10190" name="TOTAL10177"/>
    <tableColumn id="10191" name="TOTAL10178"/>
    <tableColumn id="10192" name="TOTAL10179"/>
    <tableColumn id="10193" name="TOTAL10180"/>
    <tableColumn id="10194" name="TOTAL10181"/>
    <tableColumn id="10195" name="TOTAL10182"/>
    <tableColumn id="10196" name="TOTAL10183"/>
    <tableColumn id="10197" name="TOTAL10184"/>
    <tableColumn id="10198" name="TOTAL10185"/>
    <tableColumn id="10199" name="TOTAL10186"/>
    <tableColumn id="10200" name="TOTAL10187"/>
    <tableColumn id="10201" name="TOTAL10188"/>
    <tableColumn id="10202" name="TOTAL10189"/>
    <tableColumn id="10203" name="TOTAL10190"/>
    <tableColumn id="10204" name="TOTAL10191"/>
    <tableColumn id="10205" name="TOTAL10192"/>
    <tableColumn id="10206" name="TOTAL10193"/>
    <tableColumn id="10207" name="TOTAL10194"/>
    <tableColumn id="10208" name="TOTAL10195"/>
    <tableColumn id="10209" name="TOTAL10196"/>
    <tableColumn id="10210" name="TOTAL10197"/>
    <tableColumn id="10211" name="TOTAL10198"/>
    <tableColumn id="10212" name="TOTAL10199"/>
    <tableColumn id="10213" name="TOTAL10200"/>
    <tableColumn id="10214" name="TOTAL10201"/>
    <tableColumn id="10215" name="TOTAL10202"/>
    <tableColumn id="10216" name="TOTAL10203"/>
    <tableColumn id="10217" name="TOTAL10204"/>
    <tableColumn id="10218" name="TOTAL10205"/>
    <tableColumn id="10219" name="TOTAL10206"/>
    <tableColumn id="10220" name="TOTAL10207"/>
    <tableColumn id="10221" name="TOTAL10208"/>
    <tableColumn id="10222" name="TOTAL10209"/>
    <tableColumn id="10223" name="TOTAL10210"/>
    <tableColumn id="10224" name="TOTAL10211"/>
    <tableColumn id="10225" name="TOTAL10212"/>
    <tableColumn id="10226" name="TOTAL10213"/>
    <tableColumn id="10227" name="TOTAL10214"/>
    <tableColumn id="10228" name="TOTAL10215"/>
    <tableColumn id="10229" name="TOTAL10216"/>
    <tableColumn id="10230" name="TOTAL10217"/>
    <tableColumn id="10231" name="TOTAL10218"/>
    <tableColumn id="10232" name="TOTAL10219"/>
    <tableColumn id="10233" name="TOTAL10220"/>
    <tableColumn id="10234" name="TOTAL10221"/>
    <tableColumn id="10235" name="TOTAL10222"/>
    <tableColumn id="10236" name="TOTAL10223"/>
    <tableColumn id="10237" name="TOTAL10224"/>
    <tableColumn id="10238" name="TOTAL10225"/>
    <tableColumn id="10239" name="TOTAL10226"/>
    <tableColumn id="10240" name="TOTAL10227"/>
    <tableColumn id="10241" name="TOTAL10228"/>
    <tableColumn id="10242" name="TOTAL10229"/>
    <tableColumn id="10243" name="TOTAL10230"/>
    <tableColumn id="10244" name="TOTAL10231"/>
    <tableColumn id="10245" name="TOTAL10232"/>
    <tableColumn id="10246" name="TOTAL10233"/>
    <tableColumn id="10247" name="TOTAL10234"/>
    <tableColumn id="10248" name="TOTAL10235"/>
    <tableColumn id="10249" name="TOTAL10236"/>
    <tableColumn id="10250" name="TOTAL10237"/>
    <tableColumn id="10251" name="TOTAL10238"/>
    <tableColumn id="10252" name="TOTAL10239"/>
    <tableColumn id="10253" name="TOTAL10240"/>
    <tableColumn id="10254" name="TOTAL10241"/>
    <tableColumn id="10255" name="TOTAL10242"/>
    <tableColumn id="10256" name="TOTAL10243"/>
    <tableColumn id="10257" name="TOTAL10244"/>
    <tableColumn id="10258" name="TOTAL10245"/>
    <tableColumn id="10259" name="TOTAL10246"/>
    <tableColumn id="10260" name="TOTAL10247"/>
    <tableColumn id="10261" name="TOTAL10248"/>
    <tableColumn id="10262" name="TOTAL10249"/>
    <tableColumn id="10263" name="TOTAL10250"/>
    <tableColumn id="10264" name="TOTAL10251"/>
    <tableColumn id="10265" name="TOTAL10252"/>
    <tableColumn id="10266" name="TOTAL10253"/>
    <tableColumn id="10267" name="TOTAL10254"/>
    <tableColumn id="10268" name="TOTAL10255"/>
    <tableColumn id="10269" name="TOTAL10256"/>
    <tableColumn id="10270" name="TOTAL10257"/>
    <tableColumn id="10271" name="TOTAL10258"/>
    <tableColumn id="10272" name="TOTAL10259"/>
    <tableColumn id="10273" name="TOTAL10260"/>
    <tableColumn id="10274" name="TOTAL10261"/>
    <tableColumn id="10275" name="TOTAL10262"/>
    <tableColumn id="10276" name="TOTAL10263"/>
    <tableColumn id="10277" name="TOTAL10264"/>
    <tableColumn id="10278" name="TOTAL10265"/>
    <tableColumn id="10279" name="TOTAL10266"/>
    <tableColumn id="10280" name="TOTAL10267"/>
    <tableColumn id="10281" name="TOTAL10268"/>
    <tableColumn id="10282" name="TOTAL10269"/>
    <tableColumn id="10283" name="TOTAL10270"/>
    <tableColumn id="10284" name="TOTAL10271"/>
    <tableColumn id="10285" name="TOTAL10272"/>
    <tableColumn id="10286" name="TOTAL10273"/>
    <tableColumn id="10287" name="TOTAL10274"/>
    <tableColumn id="10288" name="TOTAL10275"/>
    <tableColumn id="10289" name="TOTAL10276"/>
    <tableColumn id="10290" name="TOTAL10277"/>
    <tableColumn id="10291" name="TOTAL10278"/>
    <tableColumn id="10292" name="TOTAL10279"/>
    <tableColumn id="10293" name="TOTAL10280"/>
    <tableColumn id="10294" name="TOTAL10281"/>
    <tableColumn id="10295" name="TOTAL10282"/>
    <tableColumn id="10296" name="TOTAL10283"/>
    <tableColumn id="10297" name="TOTAL10284"/>
    <tableColumn id="10298" name="TOTAL10285"/>
    <tableColumn id="10299" name="TOTAL10286"/>
    <tableColumn id="10300" name="TOTAL10287"/>
    <tableColumn id="10301" name="TOTAL10288"/>
    <tableColumn id="10302" name="TOTAL10289"/>
    <tableColumn id="10303" name="TOTAL10290"/>
    <tableColumn id="10304" name="TOTAL10291"/>
    <tableColumn id="10305" name="TOTAL10292"/>
    <tableColumn id="10306" name="TOTAL10293"/>
    <tableColumn id="10307" name="TOTAL10294"/>
    <tableColumn id="10308" name="TOTAL10295"/>
    <tableColumn id="10309" name="TOTAL10296"/>
    <tableColumn id="10310" name="TOTAL10297"/>
    <tableColumn id="10311" name="TOTAL10298"/>
    <tableColumn id="10312" name="TOTAL10299"/>
    <tableColumn id="10313" name="TOTAL10300"/>
    <tableColumn id="10314" name="TOTAL10301"/>
    <tableColumn id="10315" name="TOTAL10302"/>
    <tableColumn id="10316" name="TOTAL10303"/>
    <tableColumn id="10317" name="TOTAL10304"/>
    <tableColumn id="10318" name="TOTAL10305"/>
    <tableColumn id="10319" name="TOTAL10306"/>
    <tableColumn id="10320" name="TOTAL10307"/>
    <tableColumn id="10321" name="TOTAL10308"/>
    <tableColumn id="10322" name="TOTAL10309"/>
    <tableColumn id="10323" name="TOTAL10310"/>
    <tableColumn id="10324" name="TOTAL10311"/>
    <tableColumn id="10325" name="TOTAL10312"/>
    <tableColumn id="10326" name="TOTAL10313"/>
    <tableColumn id="10327" name="TOTAL10314"/>
    <tableColumn id="10328" name="TOTAL10315"/>
    <tableColumn id="10329" name="TOTAL10316"/>
    <tableColumn id="10330" name="TOTAL10317"/>
    <tableColumn id="10331" name="TOTAL10318"/>
    <tableColumn id="10332" name="TOTAL10319"/>
    <tableColumn id="10333" name="TOTAL10320"/>
    <tableColumn id="10334" name="TOTAL10321"/>
    <tableColumn id="10335" name="TOTAL10322"/>
    <tableColumn id="10336" name="TOTAL10323"/>
    <tableColumn id="10337" name="TOTAL10324"/>
    <tableColumn id="10338" name="TOTAL10325"/>
    <tableColumn id="10339" name="TOTAL10326"/>
    <tableColumn id="10340" name="TOTAL10327"/>
    <tableColumn id="10341" name="TOTAL10328"/>
    <tableColumn id="10342" name="TOTAL10329"/>
    <tableColumn id="10343" name="TOTAL10330"/>
    <tableColumn id="10344" name="TOTAL10331"/>
    <tableColumn id="10345" name="TOTAL10332"/>
    <tableColumn id="10346" name="TOTAL10333"/>
    <tableColumn id="10347" name="TOTAL10334"/>
    <tableColumn id="10348" name="TOTAL10335"/>
    <tableColumn id="10349" name="TOTAL10336"/>
    <tableColumn id="10350" name="TOTAL10337"/>
    <tableColumn id="10351" name="TOTAL10338"/>
    <tableColumn id="10352" name="TOTAL10339"/>
    <tableColumn id="10353" name="TOTAL10340"/>
    <tableColumn id="10354" name="TOTAL10341"/>
    <tableColumn id="10355" name="TOTAL10342"/>
    <tableColumn id="10356" name="TOTAL10343"/>
    <tableColumn id="10357" name="TOTAL10344"/>
    <tableColumn id="10358" name="TOTAL10345"/>
    <tableColumn id="10359" name="TOTAL10346"/>
    <tableColumn id="10360" name="TOTAL10347"/>
    <tableColumn id="10361" name="TOTAL10348"/>
    <tableColumn id="10362" name="TOTAL10349"/>
    <tableColumn id="10363" name="TOTAL10350"/>
    <tableColumn id="10364" name="TOTAL10351"/>
    <tableColumn id="10365" name="TOTAL10352"/>
    <tableColumn id="10366" name="TOTAL10353"/>
    <tableColumn id="10367" name="TOTAL10354"/>
    <tableColumn id="10368" name="TOTAL10355"/>
    <tableColumn id="10369" name="TOTAL10356"/>
    <tableColumn id="10370" name="TOTAL10357"/>
    <tableColumn id="10371" name="TOTAL10358"/>
    <tableColumn id="10372" name="TOTAL10359"/>
    <tableColumn id="10373" name="TOTAL10360"/>
    <tableColumn id="10374" name="TOTAL10361"/>
    <tableColumn id="10375" name="TOTAL10362"/>
    <tableColumn id="10376" name="TOTAL10363"/>
    <tableColumn id="10377" name="TOTAL10364"/>
    <tableColumn id="10378" name="TOTAL10365"/>
    <tableColumn id="10379" name="TOTAL10366"/>
    <tableColumn id="10380" name="TOTAL10367"/>
    <tableColumn id="10381" name="TOTAL10368"/>
    <tableColumn id="10382" name="TOTAL10369"/>
    <tableColumn id="10383" name="TOTAL10370"/>
    <tableColumn id="10384" name="TOTAL10371"/>
    <tableColumn id="10385" name="TOTAL10372"/>
    <tableColumn id="10386" name="TOTAL10373"/>
    <tableColumn id="10387" name="TOTAL10374"/>
    <tableColumn id="10388" name="TOTAL10375"/>
    <tableColumn id="10389" name="TOTAL10376"/>
    <tableColumn id="10390" name="TOTAL10377"/>
    <tableColumn id="10391" name="TOTAL10378"/>
    <tableColumn id="10392" name="TOTAL10379"/>
    <tableColumn id="10393" name="TOTAL10380"/>
    <tableColumn id="10394" name="TOTAL10381"/>
    <tableColumn id="10395" name="TOTAL10382"/>
    <tableColumn id="10396" name="TOTAL10383"/>
    <tableColumn id="10397" name="TOTAL10384"/>
    <tableColumn id="10398" name="TOTAL10385"/>
    <tableColumn id="10399" name="TOTAL10386"/>
    <tableColumn id="10400" name="TOTAL10387"/>
    <tableColumn id="10401" name="TOTAL10388"/>
    <tableColumn id="10402" name="TOTAL10389"/>
    <tableColumn id="10403" name="TOTAL10390"/>
    <tableColumn id="10404" name="TOTAL10391"/>
    <tableColumn id="10405" name="TOTAL10392"/>
    <tableColumn id="10406" name="TOTAL10393"/>
    <tableColumn id="10407" name="TOTAL10394"/>
    <tableColumn id="10408" name="TOTAL10395"/>
    <tableColumn id="10409" name="TOTAL10396"/>
    <tableColumn id="10410" name="TOTAL10397"/>
    <tableColumn id="10411" name="TOTAL10398"/>
    <tableColumn id="10412" name="TOTAL10399"/>
    <tableColumn id="10413" name="TOTAL10400"/>
    <tableColumn id="10414" name="TOTAL10401"/>
    <tableColumn id="10415" name="TOTAL10402"/>
    <tableColumn id="10416" name="TOTAL10403"/>
    <tableColumn id="10417" name="TOTAL10404"/>
    <tableColumn id="10418" name="TOTAL10405"/>
    <tableColumn id="10419" name="TOTAL10406"/>
    <tableColumn id="10420" name="TOTAL10407"/>
    <tableColumn id="10421" name="TOTAL10408"/>
    <tableColumn id="10422" name="TOTAL10409"/>
    <tableColumn id="10423" name="TOTAL10410"/>
    <tableColumn id="10424" name="TOTAL10411"/>
    <tableColumn id="10425" name="TOTAL10412"/>
    <tableColumn id="10426" name="TOTAL10413"/>
    <tableColumn id="10427" name="TOTAL10414"/>
    <tableColumn id="10428" name="TOTAL10415"/>
    <tableColumn id="10429" name="TOTAL10416"/>
    <tableColumn id="10430" name="TOTAL10417"/>
    <tableColumn id="10431" name="TOTAL10418"/>
    <tableColumn id="10432" name="TOTAL10419"/>
    <tableColumn id="10433" name="TOTAL10420"/>
    <tableColumn id="10434" name="TOTAL10421"/>
    <tableColumn id="10435" name="TOTAL10422"/>
    <tableColumn id="10436" name="TOTAL10423"/>
    <tableColumn id="10437" name="TOTAL10424"/>
    <tableColumn id="10438" name="TOTAL10425"/>
    <tableColumn id="10439" name="TOTAL10426"/>
    <tableColumn id="10440" name="TOTAL10427"/>
    <tableColumn id="10441" name="TOTAL10428"/>
    <tableColumn id="10442" name="TOTAL10429"/>
    <tableColumn id="10443" name="TOTAL10430"/>
    <tableColumn id="10444" name="TOTAL10431"/>
    <tableColumn id="10445" name="TOTAL10432"/>
    <tableColumn id="10446" name="TOTAL10433"/>
    <tableColumn id="10447" name="TOTAL10434"/>
    <tableColumn id="10448" name="TOTAL10435"/>
    <tableColumn id="10449" name="TOTAL10436"/>
    <tableColumn id="10450" name="TOTAL10437"/>
    <tableColumn id="10451" name="TOTAL10438"/>
    <tableColumn id="10452" name="TOTAL10439"/>
    <tableColumn id="10453" name="TOTAL10440"/>
    <tableColumn id="10454" name="TOTAL10441"/>
    <tableColumn id="10455" name="TOTAL10442"/>
    <tableColumn id="10456" name="TOTAL10443"/>
    <tableColumn id="10457" name="TOTAL10444"/>
    <tableColumn id="10458" name="TOTAL10445"/>
    <tableColumn id="10459" name="TOTAL10446"/>
    <tableColumn id="10460" name="TOTAL10447"/>
    <tableColumn id="10461" name="TOTAL10448"/>
    <tableColumn id="10462" name="TOTAL10449"/>
    <tableColumn id="10463" name="TOTAL10450"/>
    <tableColumn id="10464" name="TOTAL10451"/>
    <tableColumn id="10465" name="TOTAL10452"/>
    <tableColumn id="10466" name="TOTAL10453"/>
    <tableColumn id="10467" name="TOTAL10454"/>
    <tableColumn id="10468" name="TOTAL10455"/>
    <tableColumn id="10469" name="TOTAL10456"/>
    <tableColumn id="10470" name="TOTAL10457"/>
    <tableColumn id="10471" name="TOTAL10458"/>
    <tableColumn id="10472" name="TOTAL10459"/>
    <tableColumn id="10473" name="TOTAL10460"/>
    <tableColumn id="10474" name="TOTAL10461"/>
    <tableColumn id="10475" name="TOTAL10462"/>
    <tableColumn id="10476" name="TOTAL10463"/>
    <tableColumn id="10477" name="TOTAL10464"/>
    <tableColumn id="10478" name="TOTAL10465"/>
    <tableColumn id="10479" name="TOTAL10466"/>
    <tableColumn id="10480" name="TOTAL10467"/>
    <tableColumn id="10481" name="TOTAL10468"/>
    <tableColumn id="10482" name="TOTAL10469"/>
    <tableColumn id="10483" name="TOTAL10470"/>
    <tableColumn id="10484" name="TOTAL10471"/>
    <tableColumn id="10485" name="TOTAL10472"/>
    <tableColumn id="10486" name="TOTAL10473"/>
    <tableColumn id="10487" name="TOTAL10474"/>
    <tableColumn id="10488" name="TOTAL10475"/>
    <tableColumn id="10489" name="TOTAL10476"/>
    <tableColumn id="10490" name="TOTAL10477"/>
    <tableColumn id="10491" name="TOTAL10478"/>
    <tableColumn id="10492" name="TOTAL10479"/>
    <tableColumn id="10493" name="TOTAL10480"/>
    <tableColumn id="10494" name="TOTAL10481"/>
    <tableColumn id="10495" name="TOTAL10482"/>
    <tableColumn id="10496" name="TOTAL10483"/>
    <tableColumn id="10497" name="TOTAL10484"/>
    <tableColumn id="10498" name="TOTAL10485"/>
    <tableColumn id="10499" name="TOTAL10486"/>
    <tableColumn id="10500" name="TOTAL10487"/>
    <tableColumn id="10501" name="TOTAL10488"/>
    <tableColumn id="10502" name="TOTAL10489"/>
    <tableColumn id="10503" name="TOTAL10490"/>
    <tableColumn id="10504" name="TOTAL10491"/>
    <tableColumn id="10505" name="TOTAL10492"/>
    <tableColumn id="10506" name="TOTAL10493"/>
    <tableColumn id="10507" name="TOTAL10494"/>
    <tableColumn id="10508" name="TOTAL10495"/>
    <tableColumn id="10509" name="TOTAL10496"/>
    <tableColumn id="10510" name="TOTAL10497"/>
    <tableColumn id="10511" name="TOTAL10498"/>
    <tableColumn id="10512" name="TOTAL10499"/>
    <tableColumn id="10513" name="TOTAL10500"/>
    <tableColumn id="10514" name="TOTAL10501"/>
    <tableColumn id="10515" name="TOTAL10502"/>
    <tableColumn id="10516" name="TOTAL10503"/>
    <tableColumn id="10517" name="TOTAL10504"/>
    <tableColumn id="10518" name="TOTAL10505"/>
    <tableColumn id="10519" name="TOTAL10506"/>
    <tableColumn id="10520" name="TOTAL10507"/>
    <tableColumn id="10521" name="TOTAL10508"/>
    <tableColumn id="10522" name="TOTAL10509"/>
    <tableColumn id="10523" name="TOTAL10510"/>
    <tableColumn id="10524" name="TOTAL10511"/>
    <tableColumn id="10525" name="TOTAL10512"/>
    <tableColumn id="10526" name="TOTAL10513"/>
    <tableColumn id="10527" name="TOTAL10514"/>
    <tableColumn id="10528" name="TOTAL10515"/>
    <tableColumn id="10529" name="TOTAL10516"/>
    <tableColumn id="10530" name="TOTAL10517"/>
    <tableColumn id="10531" name="TOTAL10518"/>
    <tableColumn id="10532" name="TOTAL10519"/>
    <tableColumn id="10533" name="TOTAL10520"/>
    <tableColumn id="10534" name="TOTAL10521"/>
    <tableColumn id="10535" name="TOTAL10522"/>
    <tableColumn id="10536" name="TOTAL10523"/>
    <tableColumn id="10537" name="TOTAL10524"/>
    <tableColumn id="10538" name="TOTAL10525"/>
    <tableColumn id="10539" name="TOTAL10526"/>
    <tableColumn id="10540" name="TOTAL10527"/>
    <tableColumn id="10541" name="TOTAL10528"/>
    <tableColumn id="10542" name="TOTAL10529"/>
    <tableColumn id="10543" name="TOTAL10530"/>
    <tableColumn id="10544" name="TOTAL10531"/>
    <tableColumn id="10545" name="TOTAL10532"/>
    <tableColumn id="10546" name="TOTAL10533"/>
    <tableColumn id="10547" name="TOTAL10534"/>
    <tableColumn id="10548" name="TOTAL10535"/>
    <tableColumn id="10549" name="TOTAL10536"/>
    <tableColumn id="10550" name="TOTAL10537"/>
    <tableColumn id="10551" name="TOTAL10538"/>
    <tableColumn id="10552" name="TOTAL10539"/>
    <tableColumn id="10553" name="TOTAL10540"/>
    <tableColumn id="10554" name="TOTAL10541"/>
    <tableColumn id="10555" name="TOTAL10542"/>
    <tableColumn id="10556" name="TOTAL10543"/>
    <tableColumn id="10557" name="TOTAL10544"/>
    <tableColumn id="10558" name="TOTAL10545"/>
    <tableColumn id="10559" name="TOTAL10546"/>
    <tableColumn id="10560" name="TOTAL10547"/>
    <tableColumn id="10561" name="TOTAL10548"/>
    <tableColumn id="10562" name="TOTAL10549"/>
    <tableColumn id="10563" name="TOTAL10550"/>
    <tableColumn id="10564" name="TOTAL10551"/>
    <tableColumn id="10565" name="TOTAL10552"/>
    <tableColumn id="10566" name="TOTAL10553"/>
    <tableColumn id="10567" name="TOTAL10554"/>
    <tableColumn id="10568" name="TOTAL10555"/>
    <tableColumn id="10569" name="TOTAL10556"/>
    <tableColumn id="10570" name="TOTAL10557"/>
    <tableColumn id="10571" name="TOTAL10558"/>
    <tableColumn id="10572" name="TOTAL10559"/>
    <tableColumn id="10573" name="TOTAL10560"/>
    <tableColumn id="10574" name="TOTAL10561"/>
    <tableColumn id="10575" name="TOTAL10562"/>
    <tableColumn id="10576" name="TOTAL10563"/>
    <tableColumn id="10577" name="TOTAL10564"/>
    <tableColumn id="10578" name="TOTAL10565"/>
    <tableColumn id="10579" name="TOTAL10566"/>
    <tableColumn id="10580" name="TOTAL10567"/>
    <tableColumn id="10581" name="TOTAL10568"/>
    <tableColumn id="10582" name="TOTAL10569"/>
    <tableColumn id="10583" name="TOTAL10570"/>
    <tableColumn id="10584" name="TOTAL10571"/>
    <tableColumn id="10585" name="TOTAL10572"/>
    <tableColumn id="10586" name="TOTAL10573"/>
    <tableColumn id="10587" name="TOTAL10574"/>
    <tableColumn id="10588" name="TOTAL10575"/>
    <tableColumn id="10589" name="TOTAL10576"/>
    <tableColumn id="10590" name="TOTAL10577"/>
    <tableColumn id="10591" name="TOTAL10578"/>
    <tableColumn id="10592" name="TOTAL10579"/>
    <tableColumn id="10593" name="TOTAL10580"/>
    <tableColumn id="10594" name="TOTAL10581"/>
    <tableColumn id="10595" name="TOTAL10582"/>
    <tableColumn id="10596" name="TOTAL10583"/>
    <tableColumn id="10597" name="TOTAL10584"/>
    <tableColumn id="10598" name="TOTAL10585"/>
    <tableColumn id="10599" name="TOTAL10586"/>
    <tableColumn id="10600" name="TOTAL10587"/>
    <tableColumn id="10601" name="TOTAL10588"/>
    <tableColumn id="10602" name="TOTAL10589"/>
    <tableColumn id="10603" name="TOTAL10590"/>
    <tableColumn id="10604" name="TOTAL10591"/>
    <tableColumn id="10605" name="TOTAL10592"/>
    <tableColumn id="10606" name="TOTAL10593"/>
    <tableColumn id="10607" name="TOTAL10594"/>
    <tableColumn id="10608" name="TOTAL10595"/>
    <tableColumn id="10609" name="TOTAL10596"/>
    <tableColumn id="10610" name="TOTAL10597"/>
    <tableColumn id="10611" name="TOTAL10598"/>
    <tableColumn id="10612" name="TOTAL10599"/>
    <tableColumn id="10613" name="TOTAL10600"/>
    <tableColumn id="10614" name="TOTAL10601"/>
    <tableColumn id="10615" name="TOTAL10602"/>
    <tableColumn id="10616" name="TOTAL10603"/>
    <tableColumn id="10617" name="TOTAL10604"/>
    <tableColumn id="10618" name="TOTAL10605"/>
    <tableColumn id="10619" name="TOTAL10606"/>
    <tableColumn id="10620" name="TOTAL10607"/>
    <tableColumn id="10621" name="TOTAL10608"/>
    <tableColumn id="10622" name="TOTAL10609"/>
    <tableColumn id="10623" name="TOTAL10610"/>
    <tableColumn id="10624" name="TOTAL10611"/>
    <tableColumn id="10625" name="TOTAL10612"/>
    <tableColumn id="10626" name="TOTAL10613"/>
    <tableColumn id="10627" name="TOTAL10614"/>
    <tableColumn id="10628" name="TOTAL10615"/>
    <tableColumn id="10629" name="TOTAL10616"/>
    <tableColumn id="10630" name="TOTAL10617"/>
    <tableColumn id="10631" name="TOTAL10618"/>
    <tableColumn id="10632" name="TOTAL10619"/>
    <tableColumn id="10633" name="TOTAL10620"/>
    <tableColumn id="10634" name="TOTAL10621"/>
    <tableColumn id="10635" name="TOTAL10622"/>
    <tableColumn id="10636" name="TOTAL10623"/>
    <tableColumn id="10637" name="TOTAL10624"/>
    <tableColumn id="10638" name="TOTAL10625"/>
    <tableColumn id="10639" name="TOTAL10626"/>
    <tableColumn id="10640" name="TOTAL10627"/>
    <tableColumn id="10641" name="TOTAL10628"/>
    <tableColumn id="10642" name="TOTAL10629"/>
    <tableColumn id="10643" name="TOTAL10630"/>
    <tableColumn id="10644" name="TOTAL10631"/>
    <tableColumn id="10645" name="TOTAL10632"/>
    <tableColumn id="10646" name="TOTAL10633"/>
    <tableColumn id="10647" name="TOTAL10634"/>
    <tableColumn id="10648" name="TOTAL10635"/>
    <tableColumn id="10649" name="TOTAL10636"/>
    <tableColumn id="10650" name="TOTAL10637"/>
    <tableColumn id="10651" name="TOTAL10638"/>
    <tableColumn id="10652" name="TOTAL10639"/>
    <tableColumn id="10653" name="TOTAL10640"/>
    <tableColumn id="10654" name="TOTAL10641"/>
    <tableColumn id="10655" name="TOTAL10642"/>
    <tableColumn id="10656" name="TOTAL10643"/>
    <tableColumn id="10657" name="TOTAL10644"/>
    <tableColumn id="10658" name="TOTAL10645"/>
    <tableColumn id="10659" name="TOTAL10646"/>
    <tableColumn id="10660" name="TOTAL10647"/>
    <tableColumn id="10661" name="TOTAL10648"/>
    <tableColumn id="10662" name="TOTAL10649"/>
    <tableColumn id="10663" name="TOTAL10650"/>
    <tableColumn id="10664" name="TOTAL10651"/>
    <tableColumn id="10665" name="TOTAL10652"/>
    <tableColumn id="10666" name="TOTAL10653"/>
    <tableColumn id="10667" name="TOTAL10654"/>
    <tableColumn id="10668" name="TOTAL10655"/>
    <tableColumn id="10669" name="TOTAL10656"/>
    <tableColumn id="10670" name="TOTAL10657"/>
    <tableColumn id="10671" name="TOTAL10658"/>
    <tableColumn id="10672" name="TOTAL10659"/>
    <tableColumn id="10673" name="TOTAL10660"/>
    <tableColumn id="10674" name="TOTAL10661"/>
    <tableColumn id="10675" name="TOTAL10662"/>
    <tableColumn id="10676" name="TOTAL10663"/>
    <tableColumn id="10677" name="TOTAL10664"/>
    <tableColumn id="10678" name="TOTAL10665"/>
    <tableColumn id="10679" name="TOTAL10666"/>
    <tableColumn id="10680" name="TOTAL10667"/>
    <tableColumn id="10681" name="TOTAL10668"/>
    <tableColumn id="10682" name="TOTAL10669"/>
    <tableColumn id="10683" name="TOTAL10670"/>
    <tableColumn id="10684" name="TOTAL10671"/>
    <tableColumn id="10685" name="TOTAL10672"/>
    <tableColumn id="10686" name="TOTAL10673"/>
    <tableColumn id="10687" name="TOTAL10674"/>
    <tableColumn id="10688" name="TOTAL10675"/>
    <tableColumn id="10689" name="TOTAL10676"/>
    <tableColumn id="10690" name="TOTAL10677"/>
    <tableColumn id="10691" name="TOTAL10678"/>
    <tableColumn id="10692" name="TOTAL10679"/>
    <tableColumn id="10693" name="TOTAL10680"/>
    <tableColumn id="10694" name="TOTAL10681"/>
    <tableColumn id="10695" name="TOTAL10682"/>
    <tableColumn id="10696" name="TOTAL10683"/>
    <tableColumn id="10697" name="TOTAL10684"/>
    <tableColumn id="10698" name="TOTAL10685"/>
    <tableColumn id="10699" name="TOTAL10686"/>
    <tableColumn id="10700" name="TOTAL10687"/>
    <tableColumn id="10701" name="TOTAL10688"/>
    <tableColumn id="10702" name="TOTAL10689"/>
    <tableColumn id="10703" name="TOTAL10690"/>
    <tableColumn id="10704" name="TOTAL10691"/>
    <tableColumn id="10705" name="TOTAL10692"/>
    <tableColumn id="10706" name="TOTAL10693"/>
    <tableColumn id="10707" name="TOTAL10694"/>
    <tableColumn id="10708" name="TOTAL10695"/>
    <tableColumn id="10709" name="TOTAL10696"/>
    <tableColumn id="10710" name="TOTAL10697"/>
    <tableColumn id="10711" name="TOTAL10698"/>
    <tableColumn id="10712" name="TOTAL10699"/>
    <tableColumn id="10713" name="TOTAL10700"/>
    <tableColumn id="10714" name="TOTAL10701"/>
    <tableColumn id="10715" name="TOTAL10702"/>
    <tableColumn id="10716" name="TOTAL10703"/>
    <tableColumn id="10717" name="TOTAL10704"/>
    <tableColumn id="10718" name="TOTAL10705"/>
    <tableColumn id="10719" name="TOTAL10706"/>
    <tableColumn id="10720" name="TOTAL10707"/>
    <tableColumn id="10721" name="TOTAL10708"/>
    <tableColumn id="10722" name="TOTAL10709"/>
    <tableColumn id="10723" name="TOTAL10710"/>
    <tableColumn id="10724" name="TOTAL10711"/>
    <tableColumn id="10725" name="TOTAL10712"/>
    <tableColumn id="10726" name="TOTAL10713"/>
    <tableColumn id="10727" name="TOTAL10714"/>
    <tableColumn id="10728" name="TOTAL10715"/>
    <tableColumn id="10729" name="TOTAL10716"/>
    <tableColumn id="10730" name="TOTAL10717"/>
    <tableColumn id="10731" name="TOTAL10718"/>
    <tableColumn id="10732" name="TOTAL10719"/>
    <tableColumn id="10733" name="TOTAL10720"/>
    <tableColumn id="10734" name="TOTAL10721"/>
    <tableColumn id="10735" name="TOTAL10722"/>
    <tableColumn id="10736" name="TOTAL10723"/>
    <tableColumn id="10737" name="TOTAL10724"/>
    <tableColumn id="10738" name="TOTAL10725"/>
    <tableColumn id="10739" name="TOTAL10726"/>
    <tableColumn id="10740" name="TOTAL10727"/>
    <tableColumn id="10741" name="TOTAL10728"/>
    <tableColumn id="10742" name="TOTAL10729"/>
    <tableColumn id="10743" name="TOTAL10730"/>
    <tableColumn id="10744" name="TOTAL10731"/>
    <tableColumn id="10745" name="TOTAL10732"/>
    <tableColumn id="10746" name="TOTAL10733"/>
    <tableColumn id="10747" name="TOTAL10734"/>
    <tableColumn id="10748" name="TOTAL10735"/>
    <tableColumn id="10749" name="TOTAL10736"/>
    <tableColumn id="10750" name="TOTAL10737"/>
    <tableColumn id="10751" name="TOTAL10738"/>
    <tableColumn id="10752" name="TOTAL10739"/>
    <tableColumn id="10753" name="TOTAL10740"/>
    <tableColumn id="10754" name="TOTAL10741"/>
    <tableColumn id="10755" name="TOTAL10742"/>
    <tableColumn id="10756" name="TOTAL10743"/>
    <tableColumn id="10757" name="TOTAL10744"/>
    <tableColumn id="10758" name="TOTAL10745"/>
    <tableColumn id="10759" name="TOTAL10746"/>
    <tableColumn id="10760" name="TOTAL10747"/>
    <tableColumn id="10761" name="TOTAL10748"/>
    <tableColumn id="10762" name="TOTAL10749"/>
    <tableColumn id="10763" name="TOTAL10750"/>
    <tableColumn id="10764" name="TOTAL10751"/>
    <tableColumn id="10765" name="TOTAL10752"/>
    <tableColumn id="10766" name="TOTAL10753"/>
    <tableColumn id="10767" name="TOTAL10754"/>
    <tableColumn id="10768" name="TOTAL10755"/>
    <tableColumn id="10769" name="TOTAL10756"/>
    <tableColumn id="10770" name="TOTAL10757"/>
    <tableColumn id="10771" name="TOTAL10758"/>
    <tableColumn id="10772" name="TOTAL10759"/>
    <tableColumn id="10773" name="TOTAL10760"/>
    <tableColumn id="10774" name="TOTAL10761"/>
    <tableColumn id="10775" name="TOTAL10762"/>
    <tableColumn id="10776" name="TOTAL10763"/>
    <tableColumn id="10777" name="TOTAL10764"/>
    <tableColumn id="10778" name="TOTAL10765"/>
    <tableColumn id="10779" name="TOTAL10766"/>
    <tableColumn id="10780" name="TOTAL10767"/>
    <tableColumn id="10781" name="TOTAL10768"/>
    <tableColumn id="10782" name="TOTAL10769"/>
    <tableColumn id="10783" name="TOTAL10770"/>
    <tableColumn id="10784" name="TOTAL10771"/>
    <tableColumn id="10785" name="TOTAL10772"/>
    <tableColumn id="10786" name="TOTAL10773"/>
    <tableColumn id="10787" name="TOTAL10774"/>
    <tableColumn id="10788" name="TOTAL10775"/>
    <tableColumn id="10789" name="TOTAL10776"/>
    <tableColumn id="10790" name="TOTAL10777"/>
    <tableColumn id="10791" name="TOTAL10778"/>
    <tableColumn id="10792" name="TOTAL10779"/>
    <tableColumn id="10793" name="TOTAL10780"/>
    <tableColumn id="10794" name="TOTAL10781"/>
    <tableColumn id="10795" name="TOTAL10782"/>
    <tableColumn id="10796" name="TOTAL10783"/>
    <tableColumn id="10797" name="TOTAL10784"/>
    <tableColumn id="10798" name="TOTAL10785"/>
    <tableColumn id="10799" name="TOTAL10786"/>
    <tableColumn id="10800" name="TOTAL10787"/>
    <tableColumn id="10801" name="TOTAL10788"/>
    <tableColumn id="10802" name="TOTAL10789"/>
    <tableColumn id="10803" name="TOTAL10790"/>
    <tableColumn id="10804" name="TOTAL10791"/>
    <tableColumn id="10805" name="TOTAL10792"/>
    <tableColumn id="10806" name="TOTAL10793"/>
    <tableColumn id="10807" name="TOTAL10794"/>
    <tableColumn id="10808" name="TOTAL10795"/>
    <tableColumn id="10809" name="TOTAL10796"/>
    <tableColumn id="10810" name="TOTAL10797"/>
    <tableColumn id="10811" name="TOTAL10798"/>
    <tableColumn id="10812" name="TOTAL10799"/>
    <tableColumn id="10813" name="TOTAL10800"/>
    <tableColumn id="10814" name="TOTAL10801"/>
    <tableColumn id="10815" name="TOTAL10802"/>
    <tableColumn id="10816" name="TOTAL10803"/>
    <tableColumn id="10817" name="TOTAL10804"/>
    <tableColumn id="10818" name="TOTAL10805"/>
    <tableColumn id="10819" name="TOTAL10806"/>
    <tableColumn id="10820" name="TOTAL10807"/>
    <tableColumn id="10821" name="TOTAL10808"/>
    <tableColumn id="10822" name="TOTAL10809"/>
    <tableColumn id="10823" name="TOTAL10810"/>
    <tableColumn id="10824" name="TOTAL10811"/>
    <tableColumn id="10825" name="TOTAL10812"/>
    <tableColumn id="10826" name="TOTAL10813"/>
    <tableColumn id="10827" name="TOTAL10814"/>
    <tableColumn id="10828" name="TOTAL10815"/>
    <tableColumn id="10829" name="TOTAL10816"/>
    <tableColumn id="10830" name="TOTAL10817"/>
    <tableColumn id="10831" name="TOTAL10818"/>
    <tableColumn id="10832" name="TOTAL10819"/>
    <tableColumn id="10833" name="TOTAL10820"/>
    <tableColumn id="10834" name="TOTAL10821"/>
    <tableColumn id="10835" name="TOTAL10822"/>
    <tableColumn id="10836" name="TOTAL10823"/>
    <tableColumn id="10837" name="TOTAL10824"/>
    <tableColumn id="10838" name="TOTAL10825"/>
    <tableColumn id="10839" name="TOTAL10826"/>
    <tableColumn id="10840" name="TOTAL10827"/>
    <tableColumn id="10841" name="TOTAL10828"/>
    <tableColumn id="10842" name="TOTAL10829"/>
    <tableColumn id="10843" name="TOTAL10830"/>
    <tableColumn id="10844" name="TOTAL10831"/>
    <tableColumn id="10845" name="TOTAL10832"/>
    <tableColumn id="10846" name="TOTAL10833"/>
    <tableColumn id="10847" name="TOTAL10834"/>
    <tableColumn id="10848" name="TOTAL10835"/>
    <tableColumn id="10849" name="TOTAL10836"/>
    <tableColumn id="10850" name="TOTAL10837"/>
    <tableColumn id="10851" name="TOTAL10838"/>
    <tableColumn id="10852" name="TOTAL10839"/>
    <tableColumn id="10853" name="TOTAL10840"/>
    <tableColumn id="10854" name="TOTAL10841"/>
    <tableColumn id="10855" name="TOTAL10842"/>
    <tableColumn id="10856" name="TOTAL10843"/>
    <tableColumn id="10857" name="TOTAL10844"/>
    <tableColumn id="10858" name="TOTAL10845"/>
    <tableColumn id="10859" name="TOTAL10846"/>
    <tableColumn id="10860" name="TOTAL10847"/>
    <tableColumn id="10861" name="TOTAL10848"/>
    <tableColumn id="10862" name="TOTAL10849"/>
    <tableColumn id="10863" name="TOTAL10850"/>
    <tableColumn id="10864" name="TOTAL10851"/>
    <tableColumn id="10865" name="TOTAL10852"/>
    <tableColumn id="10866" name="TOTAL10853"/>
    <tableColumn id="10867" name="TOTAL10854"/>
    <tableColumn id="10868" name="TOTAL10855"/>
    <tableColumn id="10869" name="TOTAL10856"/>
    <tableColumn id="10870" name="TOTAL10857"/>
    <tableColumn id="10871" name="TOTAL10858"/>
    <tableColumn id="10872" name="TOTAL10859"/>
    <tableColumn id="10873" name="TOTAL10860"/>
    <tableColumn id="10874" name="TOTAL10861"/>
    <tableColumn id="10875" name="TOTAL10862"/>
    <tableColumn id="10876" name="TOTAL10863"/>
    <tableColumn id="10877" name="TOTAL10864"/>
    <tableColumn id="10878" name="TOTAL10865"/>
    <tableColumn id="10879" name="TOTAL10866"/>
    <tableColumn id="10880" name="TOTAL10867"/>
    <tableColumn id="10881" name="TOTAL10868"/>
    <tableColumn id="10882" name="TOTAL10869"/>
    <tableColumn id="10883" name="TOTAL10870"/>
    <tableColumn id="10884" name="TOTAL10871"/>
    <tableColumn id="10885" name="TOTAL10872"/>
    <tableColumn id="10886" name="TOTAL10873"/>
    <tableColumn id="10887" name="TOTAL10874"/>
    <tableColumn id="10888" name="TOTAL10875"/>
    <tableColumn id="10889" name="TOTAL10876"/>
    <tableColumn id="10890" name="TOTAL10877"/>
    <tableColumn id="10891" name="TOTAL10878"/>
    <tableColumn id="10892" name="TOTAL10879"/>
    <tableColumn id="10893" name="TOTAL10880"/>
    <tableColumn id="10894" name="TOTAL10881"/>
    <tableColumn id="10895" name="TOTAL10882"/>
    <tableColumn id="10896" name="TOTAL10883"/>
    <tableColumn id="10897" name="TOTAL10884"/>
    <tableColumn id="10898" name="TOTAL10885"/>
    <tableColumn id="10899" name="TOTAL10886"/>
    <tableColumn id="10900" name="TOTAL10887"/>
    <tableColumn id="10901" name="TOTAL10888"/>
    <tableColumn id="10902" name="TOTAL10889"/>
    <tableColumn id="10903" name="TOTAL10890"/>
    <tableColumn id="10904" name="TOTAL10891"/>
    <tableColumn id="10905" name="TOTAL10892"/>
    <tableColumn id="10906" name="TOTAL10893"/>
    <tableColumn id="10907" name="TOTAL10894"/>
    <tableColumn id="10908" name="TOTAL10895"/>
    <tableColumn id="10909" name="TOTAL10896"/>
    <tableColumn id="10910" name="TOTAL10897"/>
    <tableColumn id="10911" name="TOTAL10898"/>
    <tableColumn id="10912" name="TOTAL10899"/>
    <tableColumn id="10913" name="TOTAL10900"/>
    <tableColumn id="10914" name="TOTAL10901"/>
    <tableColumn id="10915" name="TOTAL10902"/>
    <tableColumn id="10916" name="TOTAL10903"/>
    <tableColumn id="10917" name="TOTAL10904"/>
    <tableColumn id="10918" name="TOTAL10905"/>
    <tableColumn id="10919" name="TOTAL10906"/>
    <tableColumn id="10920" name="TOTAL10907"/>
    <tableColumn id="10921" name="TOTAL10908"/>
    <tableColumn id="10922" name="TOTAL10909"/>
    <tableColumn id="10923" name="TOTAL10910"/>
    <tableColumn id="10924" name="TOTAL10911"/>
    <tableColumn id="10925" name="TOTAL10912"/>
    <tableColumn id="10926" name="TOTAL10913"/>
    <tableColumn id="10927" name="TOTAL10914"/>
    <tableColumn id="10928" name="TOTAL10915"/>
    <tableColumn id="10929" name="TOTAL10916"/>
    <tableColumn id="10930" name="TOTAL10917"/>
    <tableColumn id="10931" name="TOTAL10918"/>
    <tableColumn id="10932" name="TOTAL10919"/>
    <tableColumn id="10933" name="TOTAL10920"/>
    <tableColumn id="10934" name="TOTAL10921"/>
    <tableColumn id="10935" name="TOTAL10922"/>
    <tableColumn id="10936" name="TOTAL10923"/>
    <tableColumn id="10937" name="TOTAL10924"/>
    <tableColumn id="10938" name="TOTAL10925"/>
    <tableColumn id="10939" name="TOTAL10926"/>
    <tableColumn id="10940" name="TOTAL10927"/>
    <tableColumn id="10941" name="TOTAL10928"/>
    <tableColumn id="10942" name="TOTAL10929"/>
    <tableColumn id="10943" name="TOTAL10930"/>
    <tableColumn id="10944" name="TOTAL10931"/>
    <tableColumn id="10945" name="TOTAL10932"/>
    <tableColumn id="10946" name="TOTAL10933"/>
    <tableColumn id="10947" name="TOTAL10934"/>
    <tableColumn id="10948" name="TOTAL10935"/>
    <tableColumn id="10949" name="TOTAL10936"/>
    <tableColumn id="10950" name="TOTAL10937"/>
    <tableColumn id="10951" name="TOTAL10938"/>
    <tableColumn id="10952" name="TOTAL10939"/>
    <tableColumn id="10953" name="TOTAL10940"/>
    <tableColumn id="10954" name="TOTAL10941"/>
    <tableColumn id="10955" name="TOTAL10942"/>
    <tableColumn id="10956" name="TOTAL10943"/>
    <tableColumn id="10957" name="TOTAL10944"/>
    <tableColumn id="10958" name="TOTAL10945"/>
    <tableColumn id="10959" name="TOTAL10946"/>
    <tableColumn id="10960" name="TOTAL10947"/>
    <tableColumn id="10961" name="TOTAL10948"/>
    <tableColumn id="10962" name="TOTAL10949"/>
    <tableColumn id="10963" name="TOTAL10950"/>
    <tableColumn id="10964" name="TOTAL10951"/>
    <tableColumn id="10965" name="TOTAL10952"/>
    <tableColumn id="10966" name="TOTAL10953"/>
    <tableColumn id="10967" name="TOTAL10954"/>
    <tableColumn id="10968" name="TOTAL10955"/>
    <tableColumn id="10969" name="TOTAL10956"/>
    <tableColumn id="10970" name="TOTAL10957"/>
    <tableColumn id="10971" name="TOTAL10958"/>
    <tableColumn id="10972" name="TOTAL10959"/>
    <tableColumn id="10973" name="TOTAL10960"/>
    <tableColumn id="10974" name="TOTAL10961"/>
    <tableColumn id="10975" name="TOTAL10962"/>
    <tableColumn id="10976" name="TOTAL10963"/>
    <tableColumn id="10977" name="TOTAL10964"/>
    <tableColumn id="10978" name="TOTAL10965"/>
    <tableColumn id="10979" name="TOTAL10966"/>
    <tableColumn id="10980" name="TOTAL10967"/>
    <tableColumn id="10981" name="TOTAL10968"/>
    <tableColumn id="10982" name="TOTAL10969"/>
    <tableColumn id="10983" name="TOTAL10970"/>
    <tableColumn id="10984" name="TOTAL10971"/>
    <tableColumn id="10985" name="TOTAL10972"/>
    <tableColumn id="10986" name="TOTAL10973"/>
    <tableColumn id="10987" name="TOTAL10974"/>
    <tableColumn id="10988" name="TOTAL10975"/>
    <tableColumn id="10989" name="TOTAL10976"/>
    <tableColumn id="10990" name="TOTAL10977"/>
    <tableColumn id="10991" name="TOTAL10978"/>
    <tableColumn id="10992" name="TOTAL10979"/>
    <tableColumn id="10993" name="TOTAL10980"/>
    <tableColumn id="10994" name="TOTAL10981"/>
    <tableColumn id="10995" name="TOTAL10982"/>
    <tableColumn id="10996" name="TOTAL10983"/>
    <tableColumn id="10997" name="TOTAL10984"/>
    <tableColumn id="10998" name="TOTAL10985"/>
    <tableColumn id="10999" name="TOTAL10986"/>
    <tableColumn id="11000" name="TOTAL10987"/>
    <tableColumn id="11001" name="TOTAL10988"/>
    <tableColumn id="11002" name="TOTAL10989"/>
    <tableColumn id="11003" name="TOTAL10990"/>
    <tableColumn id="11004" name="TOTAL10991"/>
    <tableColumn id="11005" name="TOTAL10992"/>
    <tableColumn id="11006" name="TOTAL10993"/>
    <tableColumn id="11007" name="TOTAL10994"/>
    <tableColumn id="11008" name="TOTAL10995"/>
    <tableColumn id="11009" name="TOTAL10996"/>
    <tableColumn id="11010" name="TOTAL10997"/>
    <tableColumn id="11011" name="TOTAL10998"/>
    <tableColumn id="11012" name="TOTAL10999"/>
    <tableColumn id="11013" name="TOTAL11000"/>
    <tableColumn id="11014" name="TOTAL11001"/>
    <tableColumn id="11015" name="TOTAL11002"/>
    <tableColumn id="11016" name="TOTAL11003"/>
    <tableColumn id="11017" name="TOTAL11004"/>
    <tableColumn id="11018" name="TOTAL11005"/>
    <tableColumn id="11019" name="TOTAL11006"/>
    <tableColumn id="11020" name="TOTAL11007"/>
    <tableColumn id="11021" name="TOTAL11008"/>
    <tableColumn id="11022" name="TOTAL11009"/>
    <tableColumn id="11023" name="TOTAL11010"/>
    <tableColumn id="11024" name="TOTAL11011"/>
    <tableColumn id="11025" name="TOTAL11012"/>
    <tableColumn id="11026" name="TOTAL11013"/>
    <tableColumn id="11027" name="TOTAL11014"/>
    <tableColumn id="11028" name="TOTAL11015"/>
    <tableColumn id="11029" name="TOTAL11016"/>
    <tableColumn id="11030" name="TOTAL11017"/>
    <tableColumn id="11031" name="TOTAL11018"/>
    <tableColumn id="11032" name="TOTAL11019"/>
    <tableColumn id="11033" name="TOTAL11020"/>
    <tableColumn id="11034" name="TOTAL11021"/>
    <tableColumn id="11035" name="TOTAL11022"/>
    <tableColumn id="11036" name="TOTAL11023"/>
    <tableColumn id="11037" name="TOTAL11024"/>
    <tableColumn id="11038" name="TOTAL11025"/>
    <tableColumn id="11039" name="TOTAL11026"/>
    <tableColumn id="11040" name="TOTAL11027"/>
    <tableColumn id="11041" name="TOTAL11028"/>
    <tableColumn id="11042" name="TOTAL11029"/>
    <tableColumn id="11043" name="TOTAL11030"/>
    <tableColumn id="11044" name="TOTAL11031"/>
    <tableColumn id="11045" name="TOTAL11032"/>
    <tableColumn id="11046" name="TOTAL11033"/>
    <tableColumn id="11047" name="TOTAL11034"/>
    <tableColumn id="11048" name="TOTAL11035"/>
    <tableColumn id="11049" name="TOTAL11036"/>
    <tableColumn id="11050" name="TOTAL11037"/>
    <tableColumn id="11051" name="TOTAL11038"/>
    <tableColumn id="11052" name="TOTAL11039"/>
    <tableColumn id="11053" name="TOTAL11040"/>
    <tableColumn id="11054" name="TOTAL11041"/>
    <tableColumn id="11055" name="TOTAL11042"/>
    <tableColumn id="11056" name="TOTAL11043"/>
    <tableColumn id="11057" name="TOTAL11044"/>
    <tableColumn id="11058" name="TOTAL11045"/>
    <tableColumn id="11059" name="TOTAL11046"/>
    <tableColumn id="11060" name="TOTAL11047"/>
    <tableColumn id="11061" name="TOTAL11048"/>
    <tableColumn id="11062" name="TOTAL11049"/>
    <tableColumn id="11063" name="TOTAL11050"/>
    <tableColumn id="11064" name="TOTAL11051"/>
    <tableColumn id="11065" name="TOTAL11052"/>
    <tableColumn id="11066" name="TOTAL11053"/>
    <tableColumn id="11067" name="TOTAL11054"/>
    <tableColumn id="11068" name="TOTAL11055"/>
    <tableColumn id="11069" name="TOTAL11056"/>
    <tableColumn id="11070" name="TOTAL11057"/>
    <tableColumn id="11071" name="TOTAL11058"/>
    <tableColumn id="11072" name="TOTAL11059"/>
    <tableColumn id="11073" name="TOTAL11060"/>
    <tableColumn id="11074" name="TOTAL11061"/>
    <tableColumn id="11075" name="TOTAL11062"/>
    <tableColumn id="11076" name="TOTAL11063"/>
    <tableColumn id="11077" name="TOTAL11064"/>
    <tableColumn id="11078" name="TOTAL11065"/>
    <tableColumn id="11079" name="TOTAL11066"/>
    <tableColumn id="11080" name="TOTAL11067"/>
    <tableColumn id="11081" name="TOTAL11068"/>
    <tableColumn id="11082" name="TOTAL11069"/>
    <tableColumn id="11083" name="TOTAL11070"/>
    <tableColumn id="11084" name="TOTAL11071"/>
    <tableColumn id="11085" name="TOTAL11072"/>
    <tableColumn id="11086" name="TOTAL11073"/>
    <tableColumn id="11087" name="TOTAL11074"/>
    <tableColumn id="11088" name="TOTAL11075"/>
    <tableColumn id="11089" name="TOTAL11076"/>
    <tableColumn id="11090" name="TOTAL11077"/>
    <tableColumn id="11091" name="TOTAL11078"/>
    <tableColumn id="11092" name="TOTAL11079"/>
    <tableColumn id="11093" name="TOTAL11080"/>
    <tableColumn id="11094" name="TOTAL11081"/>
    <tableColumn id="11095" name="TOTAL11082"/>
    <tableColumn id="11096" name="TOTAL11083"/>
    <tableColumn id="11097" name="TOTAL11084"/>
    <tableColumn id="11098" name="TOTAL11085"/>
    <tableColumn id="11099" name="TOTAL11086"/>
    <tableColumn id="11100" name="TOTAL11087"/>
    <tableColumn id="11101" name="TOTAL11088"/>
    <tableColumn id="11102" name="TOTAL11089"/>
    <tableColumn id="11103" name="TOTAL11090"/>
    <tableColumn id="11104" name="TOTAL11091"/>
    <tableColumn id="11105" name="TOTAL11092"/>
    <tableColumn id="11106" name="TOTAL11093"/>
    <tableColumn id="11107" name="TOTAL11094"/>
    <tableColumn id="11108" name="TOTAL11095"/>
    <tableColumn id="11109" name="TOTAL11096"/>
    <tableColumn id="11110" name="TOTAL11097"/>
    <tableColumn id="11111" name="TOTAL11098"/>
    <tableColumn id="11112" name="TOTAL11099"/>
    <tableColumn id="11113" name="TOTAL11100"/>
    <tableColumn id="11114" name="TOTAL11101"/>
    <tableColumn id="11115" name="TOTAL11102"/>
    <tableColumn id="11116" name="TOTAL11103"/>
    <tableColumn id="11117" name="TOTAL11104"/>
    <tableColumn id="11118" name="TOTAL11105"/>
    <tableColumn id="11119" name="TOTAL11106"/>
    <tableColumn id="11120" name="TOTAL11107"/>
    <tableColumn id="11121" name="TOTAL11108"/>
    <tableColumn id="11122" name="TOTAL11109"/>
    <tableColumn id="11123" name="TOTAL11110"/>
    <tableColumn id="11124" name="TOTAL11111"/>
    <tableColumn id="11125" name="TOTAL11112"/>
    <tableColumn id="11126" name="TOTAL11113"/>
    <tableColumn id="11127" name="TOTAL11114"/>
    <tableColumn id="11128" name="TOTAL11115"/>
    <tableColumn id="11129" name="TOTAL11116"/>
    <tableColumn id="11130" name="TOTAL11117"/>
    <tableColumn id="11131" name="TOTAL11118"/>
    <tableColumn id="11132" name="TOTAL11119"/>
    <tableColumn id="11133" name="TOTAL11120"/>
    <tableColumn id="11134" name="TOTAL11121"/>
    <tableColumn id="11135" name="TOTAL11122"/>
    <tableColumn id="11136" name="TOTAL11123"/>
    <tableColumn id="11137" name="TOTAL11124"/>
    <tableColumn id="11138" name="TOTAL11125"/>
    <tableColumn id="11139" name="TOTAL11126"/>
    <tableColumn id="11140" name="TOTAL11127"/>
    <tableColumn id="11141" name="TOTAL11128"/>
    <tableColumn id="11142" name="TOTAL11129"/>
    <tableColumn id="11143" name="TOTAL11130"/>
    <tableColumn id="11144" name="TOTAL11131"/>
    <tableColumn id="11145" name="TOTAL11132"/>
    <tableColumn id="11146" name="TOTAL11133"/>
    <tableColumn id="11147" name="TOTAL11134"/>
    <tableColumn id="11148" name="TOTAL11135"/>
    <tableColumn id="11149" name="TOTAL11136"/>
    <tableColumn id="11150" name="TOTAL11137"/>
    <tableColumn id="11151" name="TOTAL11138"/>
    <tableColumn id="11152" name="TOTAL11139"/>
    <tableColumn id="11153" name="TOTAL11140"/>
    <tableColumn id="11154" name="TOTAL11141"/>
    <tableColumn id="11155" name="TOTAL11142"/>
    <tableColumn id="11156" name="TOTAL11143"/>
    <tableColumn id="11157" name="TOTAL11144"/>
    <tableColumn id="11158" name="TOTAL11145"/>
    <tableColumn id="11159" name="TOTAL11146"/>
    <tableColumn id="11160" name="TOTAL11147"/>
    <tableColumn id="11161" name="TOTAL11148"/>
    <tableColumn id="11162" name="TOTAL11149"/>
    <tableColumn id="11163" name="TOTAL11150"/>
    <tableColumn id="11164" name="TOTAL11151"/>
    <tableColumn id="11165" name="TOTAL11152"/>
    <tableColumn id="11166" name="TOTAL11153"/>
    <tableColumn id="11167" name="TOTAL11154"/>
    <tableColumn id="11168" name="TOTAL11155"/>
    <tableColumn id="11169" name="TOTAL11156"/>
    <tableColumn id="11170" name="TOTAL11157"/>
    <tableColumn id="11171" name="TOTAL11158"/>
    <tableColumn id="11172" name="TOTAL11159"/>
    <tableColumn id="11173" name="TOTAL11160"/>
    <tableColumn id="11174" name="TOTAL11161"/>
    <tableColumn id="11175" name="TOTAL11162"/>
    <tableColumn id="11176" name="TOTAL11163"/>
    <tableColumn id="11177" name="TOTAL11164"/>
    <tableColumn id="11178" name="TOTAL11165"/>
    <tableColumn id="11179" name="TOTAL11166"/>
    <tableColumn id="11180" name="TOTAL11167"/>
    <tableColumn id="11181" name="TOTAL11168"/>
    <tableColumn id="11182" name="TOTAL11169"/>
    <tableColumn id="11183" name="TOTAL11170"/>
    <tableColumn id="11184" name="TOTAL11171"/>
    <tableColumn id="11185" name="TOTAL11172"/>
    <tableColumn id="11186" name="TOTAL11173"/>
    <tableColumn id="11187" name="TOTAL11174"/>
    <tableColumn id="11188" name="TOTAL11175"/>
    <tableColumn id="11189" name="TOTAL11176"/>
    <tableColumn id="11190" name="TOTAL11177"/>
    <tableColumn id="11191" name="TOTAL11178"/>
    <tableColumn id="11192" name="TOTAL11179"/>
    <tableColumn id="11193" name="TOTAL11180"/>
    <tableColumn id="11194" name="TOTAL11181"/>
    <tableColumn id="11195" name="TOTAL11182"/>
    <tableColumn id="11196" name="TOTAL11183"/>
    <tableColumn id="11197" name="TOTAL11184"/>
    <tableColumn id="11198" name="TOTAL11185"/>
    <tableColumn id="11199" name="TOTAL11186"/>
    <tableColumn id="11200" name="TOTAL11187"/>
    <tableColumn id="11201" name="TOTAL11188"/>
    <tableColumn id="11202" name="TOTAL11189"/>
    <tableColumn id="11203" name="TOTAL11190"/>
    <tableColumn id="11204" name="TOTAL11191"/>
    <tableColumn id="11205" name="TOTAL11192"/>
    <tableColumn id="11206" name="TOTAL11193"/>
    <tableColumn id="11207" name="TOTAL11194"/>
    <tableColumn id="11208" name="TOTAL11195"/>
    <tableColumn id="11209" name="TOTAL11196"/>
    <tableColumn id="11210" name="TOTAL11197"/>
    <tableColumn id="11211" name="TOTAL11198"/>
    <tableColumn id="11212" name="TOTAL11199"/>
    <tableColumn id="11213" name="TOTAL11200"/>
    <tableColumn id="11214" name="TOTAL11201"/>
    <tableColumn id="11215" name="TOTAL11202"/>
    <tableColumn id="11216" name="TOTAL11203"/>
    <tableColumn id="11217" name="TOTAL11204"/>
    <tableColumn id="11218" name="TOTAL11205"/>
    <tableColumn id="11219" name="TOTAL11206"/>
    <tableColumn id="11220" name="TOTAL11207"/>
    <tableColumn id="11221" name="TOTAL11208"/>
    <tableColumn id="11222" name="TOTAL11209"/>
    <tableColumn id="11223" name="TOTAL11210"/>
    <tableColumn id="11224" name="TOTAL11211"/>
    <tableColumn id="11225" name="TOTAL11212"/>
    <tableColumn id="11226" name="TOTAL11213"/>
    <tableColumn id="11227" name="TOTAL11214"/>
    <tableColumn id="11228" name="TOTAL11215"/>
    <tableColumn id="11229" name="TOTAL11216"/>
    <tableColumn id="11230" name="TOTAL11217"/>
    <tableColumn id="11231" name="TOTAL11218"/>
    <tableColumn id="11232" name="TOTAL11219"/>
    <tableColumn id="11233" name="TOTAL11220"/>
    <tableColumn id="11234" name="TOTAL11221"/>
    <tableColumn id="11235" name="TOTAL11222"/>
    <tableColumn id="11236" name="TOTAL11223"/>
    <tableColumn id="11237" name="TOTAL11224"/>
    <tableColumn id="11238" name="TOTAL11225"/>
    <tableColumn id="11239" name="TOTAL11226"/>
    <tableColumn id="11240" name="TOTAL11227"/>
    <tableColumn id="11241" name="TOTAL11228"/>
    <tableColumn id="11242" name="TOTAL11229"/>
    <tableColumn id="11243" name="TOTAL11230"/>
    <tableColumn id="11244" name="TOTAL11231"/>
    <tableColumn id="11245" name="TOTAL11232"/>
    <tableColumn id="11246" name="TOTAL11233"/>
    <tableColumn id="11247" name="TOTAL11234"/>
    <tableColumn id="11248" name="TOTAL11235"/>
    <tableColumn id="11249" name="TOTAL11236"/>
    <tableColumn id="11250" name="TOTAL11237"/>
    <tableColumn id="11251" name="TOTAL11238"/>
    <tableColumn id="11252" name="TOTAL11239"/>
    <tableColumn id="11253" name="TOTAL11240"/>
    <tableColumn id="11254" name="TOTAL11241"/>
    <tableColumn id="11255" name="TOTAL11242"/>
    <tableColumn id="11256" name="TOTAL11243"/>
    <tableColumn id="11257" name="TOTAL11244"/>
    <tableColumn id="11258" name="TOTAL11245"/>
    <tableColumn id="11259" name="TOTAL11246"/>
    <tableColumn id="11260" name="TOTAL11247"/>
    <tableColumn id="11261" name="TOTAL11248"/>
    <tableColumn id="11262" name="TOTAL11249"/>
    <tableColumn id="11263" name="TOTAL11250"/>
    <tableColumn id="11264" name="TOTAL11251"/>
    <tableColumn id="11265" name="TOTAL11252"/>
    <tableColumn id="11266" name="TOTAL11253"/>
    <tableColumn id="11267" name="TOTAL11254"/>
    <tableColumn id="11268" name="TOTAL11255"/>
    <tableColumn id="11269" name="TOTAL11256"/>
    <tableColumn id="11270" name="TOTAL11257"/>
    <tableColumn id="11271" name="TOTAL11258"/>
    <tableColumn id="11272" name="TOTAL11259"/>
    <tableColumn id="11273" name="TOTAL11260"/>
    <tableColumn id="11274" name="TOTAL11261"/>
    <tableColumn id="11275" name="TOTAL11262"/>
    <tableColumn id="11276" name="TOTAL11263"/>
    <tableColumn id="11277" name="TOTAL11264"/>
    <tableColumn id="11278" name="TOTAL11265"/>
    <tableColumn id="11279" name="TOTAL11266"/>
    <tableColumn id="11280" name="TOTAL11267"/>
    <tableColumn id="11281" name="TOTAL11268"/>
    <tableColumn id="11282" name="TOTAL11269"/>
    <tableColumn id="11283" name="TOTAL11270"/>
    <tableColumn id="11284" name="TOTAL11271"/>
    <tableColumn id="11285" name="TOTAL11272"/>
    <tableColumn id="11286" name="TOTAL11273"/>
    <tableColumn id="11287" name="TOTAL11274"/>
    <tableColumn id="11288" name="TOTAL11275"/>
    <tableColumn id="11289" name="TOTAL11276"/>
    <tableColumn id="11290" name="TOTAL11277"/>
    <tableColumn id="11291" name="TOTAL11278"/>
    <tableColumn id="11292" name="TOTAL11279"/>
    <tableColumn id="11293" name="TOTAL11280"/>
    <tableColumn id="11294" name="TOTAL11281"/>
    <tableColumn id="11295" name="TOTAL11282"/>
    <tableColumn id="11296" name="TOTAL11283"/>
    <tableColumn id="11297" name="TOTAL11284"/>
    <tableColumn id="11298" name="TOTAL11285"/>
    <tableColumn id="11299" name="TOTAL11286"/>
    <tableColumn id="11300" name="TOTAL11287"/>
    <tableColumn id="11301" name="TOTAL11288"/>
    <tableColumn id="11302" name="TOTAL11289"/>
    <tableColumn id="11303" name="TOTAL11290"/>
    <tableColumn id="11304" name="TOTAL11291"/>
    <tableColumn id="11305" name="TOTAL11292"/>
    <tableColumn id="11306" name="TOTAL11293"/>
    <tableColumn id="11307" name="TOTAL11294"/>
    <tableColumn id="11308" name="TOTAL11295"/>
    <tableColumn id="11309" name="TOTAL11296"/>
    <tableColumn id="11310" name="TOTAL11297"/>
    <tableColumn id="11311" name="TOTAL11298"/>
    <tableColumn id="11312" name="TOTAL11299"/>
    <tableColumn id="11313" name="TOTAL11300"/>
    <tableColumn id="11314" name="TOTAL11301"/>
    <tableColumn id="11315" name="TOTAL11302"/>
    <tableColumn id="11316" name="TOTAL11303"/>
    <tableColumn id="11317" name="TOTAL11304"/>
    <tableColumn id="11318" name="TOTAL11305"/>
    <tableColumn id="11319" name="TOTAL11306"/>
    <tableColumn id="11320" name="TOTAL11307"/>
    <tableColumn id="11321" name="TOTAL11308"/>
    <tableColumn id="11322" name="TOTAL11309"/>
    <tableColumn id="11323" name="TOTAL11310"/>
    <tableColumn id="11324" name="TOTAL11311"/>
    <tableColumn id="11325" name="TOTAL11312"/>
    <tableColumn id="11326" name="TOTAL11313"/>
    <tableColumn id="11327" name="TOTAL11314"/>
    <tableColumn id="11328" name="TOTAL11315"/>
    <tableColumn id="11329" name="TOTAL11316"/>
    <tableColumn id="11330" name="TOTAL11317"/>
    <tableColumn id="11331" name="TOTAL11318"/>
    <tableColumn id="11332" name="TOTAL11319"/>
    <tableColumn id="11333" name="TOTAL11320"/>
    <tableColumn id="11334" name="TOTAL11321"/>
    <tableColumn id="11335" name="TOTAL11322"/>
    <tableColumn id="11336" name="TOTAL11323"/>
    <tableColumn id="11337" name="TOTAL11324"/>
    <tableColumn id="11338" name="TOTAL11325"/>
    <tableColumn id="11339" name="TOTAL11326"/>
    <tableColumn id="11340" name="TOTAL11327"/>
    <tableColumn id="11341" name="TOTAL11328"/>
    <tableColumn id="11342" name="TOTAL11329"/>
    <tableColumn id="11343" name="TOTAL11330"/>
    <tableColumn id="11344" name="TOTAL11331"/>
    <tableColumn id="11345" name="TOTAL11332"/>
    <tableColumn id="11346" name="TOTAL11333"/>
    <tableColumn id="11347" name="TOTAL11334"/>
    <tableColumn id="11348" name="TOTAL11335"/>
    <tableColumn id="11349" name="TOTAL11336"/>
    <tableColumn id="11350" name="TOTAL11337"/>
    <tableColumn id="11351" name="TOTAL11338"/>
    <tableColumn id="11352" name="TOTAL11339"/>
    <tableColumn id="11353" name="TOTAL11340"/>
    <tableColumn id="11354" name="TOTAL11341"/>
    <tableColumn id="11355" name="TOTAL11342"/>
    <tableColumn id="11356" name="TOTAL11343"/>
    <tableColumn id="11357" name="TOTAL11344"/>
    <tableColumn id="11358" name="TOTAL11345"/>
    <tableColumn id="11359" name="TOTAL11346"/>
    <tableColumn id="11360" name="TOTAL11347"/>
    <tableColumn id="11361" name="TOTAL11348"/>
    <tableColumn id="11362" name="TOTAL11349"/>
    <tableColumn id="11363" name="TOTAL11350"/>
    <tableColumn id="11364" name="TOTAL11351"/>
    <tableColumn id="11365" name="TOTAL11352"/>
    <tableColumn id="11366" name="TOTAL11353"/>
    <tableColumn id="11367" name="TOTAL11354"/>
    <tableColumn id="11368" name="TOTAL11355"/>
    <tableColumn id="11369" name="TOTAL11356"/>
    <tableColumn id="11370" name="TOTAL11357"/>
    <tableColumn id="11371" name="TOTAL11358"/>
    <tableColumn id="11372" name="TOTAL11359"/>
    <tableColumn id="11373" name="TOTAL11360"/>
    <tableColumn id="11374" name="TOTAL11361"/>
    <tableColumn id="11375" name="TOTAL11362"/>
    <tableColumn id="11376" name="TOTAL11363"/>
    <tableColumn id="11377" name="TOTAL11364"/>
    <tableColumn id="11378" name="TOTAL11365"/>
    <tableColumn id="11379" name="TOTAL11366"/>
    <tableColumn id="11380" name="TOTAL11367"/>
    <tableColumn id="11381" name="TOTAL11368"/>
    <tableColumn id="11382" name="TOTAL11369"/>
    <tableColumn id="11383" name="TOTAL11370"/>
    <tableColumn id="11384" name="TOTAL11371"/>
    <tableColumn id="11385" name="TOTAL11372"/>
    <tableColumn id="11386" name="TOTAL11373"/>
    <tableColumn id="11387" name="TOTAL11374"/>
    <tableColumn id="11388" name="TOTAL11375"/>
    <tableColumn id="11389" name="TOTAL11376"/>
    <tableColumn id="11390" name="TOTAL11377"/>
    <tableColumn id="11391" name="TOTAL11378"/>
    <tableColumn id="11392" name="TOTAL11379"/>
    <tableColumn id="11393" name="TOTAL11380"/>
    <tableColumn id="11394" name="TOTAL11381"/>
    <tableColumn id="11395" name="TOTAL11382"/>
    <tableColumn id="11396" name="TOTAL11383"/>
    <tableColumn id="11397" name="TOTAL11384"/>
    <tableColumn id="11398" name="TOTAL11385"/>
    <tableColumn id="11399" name="TOTAL11386"/>
    <tableColumn id="11400" name="TOTAL11387"/>
    <tableColumn id="11401" name="TOTAL11388"/>
    <tableColumn id="11402" name="TOTAL11389"/>
    <tableColumn id="11403" name="TOTAL11390"/>
    <tableColumn id="11404" name="TOTAL11391"/>
    <tableColumn id="11405" name="TOTAL11392"/>
    <tableColumn id="11406" name="TOTAL11393"/>
    <tableColumn id="11407" name="TOTAL11394"/>
    <tableColumn id="11408" name="TOTAL11395"/>
    <tableColumn id="11409" name="TOTAL11396"/>
    <tableColumn id="11410" name="TOTAL11397"/>
    <tableColumn id="11411" name="TOTAL11398"/>
    <tableColumn id="11412" name="TOTAL11399"/>
    <tableColumn id="11413" name="TOTAL11400"/>
    <tableColumn id="11414" name="TOTAL11401"/>
    <tableColumn id="11415" name="TOTAL11402"/>
    <tableColumn id="11416" name="TOTAL11403"/>
    <tableColumn id="11417" name="TOTAL11404"/>
    <tableColumn id="11418" name="TOTAL11405"/>
    <tableColumn id="11419" name="TOTAL11406"/>
    <tableColumn id="11420" name="TOTAL11407"/>
    <tableColumn id="11421" name="TOTAL11408"/>
    <tableColumn id="11422" name="TOTAL11409"/>
    <tableColumn id="11423" name="TOTAL11410"/>
    <tableColumn id="11424" name="TOTAL11411"/>
    <tableColumn id="11425" name="TOTAL11412"/>
    <tableColumn id="11426" name="TOTAL11413"/>
    <tableColumn id="11427" name="TOTAL11414"/>
    <tableColumn id="11428" name="TOTAL11415"/>
    <tableColumn id="11429" name="TOTAL11416"/>
    <tableColumn id="11430" name="TOTAL11417"/>
    <tableColumn id="11431" name="TOTAL11418"/>
    <tableColumn id="11432" name="TOTAL11419"/>
    <tableColumn id="11433" name="TOTAL11420"/>
    <tableColumn id="11434" name="TOTAL11421"/>
    <tableColumn id="11435" name="TOTAL11422"/>
    <tableColumn id="11436" name="TOTAL11423"/>
    <tableColumn id="11437" name="TOTAL11424"/>
    <tableColumn id="11438" name="TOTAL11425"/>
    <tableColumn id="11439" name="TOTAL11426"/>
    <tableColumn id="11440" name="TOTAL11427"/>
    <tableColumn id="11441" name="TOTAL11428"/>
    <tableColumn id="11442" name="TOTAL11429"/>
    <tableColumn id="11443" name="TOTAL11430"/>
    <tableColumn id="11444" name="TOTAL11431"/>
    <tableColumn id="11445" name="TOTAL11432"/>
    <tableColumn id="11446" name="TOTAL11433"/>
    <tableColumn id="11447" name="TOTAL11434"/>
    <tableColumn id="11448" name="TOTAL11435"/>
    <tableColumn id="11449" name="TOTAL11436"/>
    <tableColumn id="11450" name="TOTAL11437"/>
    <tableColumn id="11451" name="TOTAL11438"/>
    <tableColumn id="11452" name="TOTAL11439"/>
    <tableColumn id="11453" name="TOTAL11440"/>
    <tableColumn id="11454" name="TOTAL11441"/>
    <tableColumn id="11455" name="TOTAL11442"/>
    <tableColumn id="11456" name="TOTAL11443"/>
    <tableColumn id="11457" name="TOTAL11444"/>
    <tableColumn id="11458" name="TOTAL11445"/>
    <tableColumn id="11459" name="TOTAL11446"/>
    <tableColumn id="11460" name="TOTAL11447"/>
    <tableColumn id="11461" name="TOTAL11448"/>
    <tableColumn id="11462" name="TOTAL11449"/>
    <tableColumn id="11463" name="TOTAL11450"/>
    <tableColumn id="11464" name="TOTAL11451"/>
    <tableColumn id="11465" name="TOTAL11452"/>
    <tableColumn id="11466" name="TOTAL11453"/>
    <tableColumn id="11467" name="TOTAL11454"/>
    <tableColumn id="11468" name="TOTAL11455"/>
    <tableColumn id="11469" name="TOTAL11456"/>
    <tableColumn id="11470" name="TOTAL11457"/>
    <tableColumn id="11471" name="TOTAL11458"/>
    <tableColumn id="11472" name="TOTAL11459"/>
    <tableColumn id="11473" name="TOTAL11460"/>
    <tableColumn id="11474" name="TOTAL11461"/>
    <tableColumn id="11475" name="TOTAL11462"/>
    <tableColumn id="11476" name="TOTAL11463"/>
    <tableColumn id="11477" name="TOTAL11464"/>
    <tableColumn id="11478" name="TOTAL11465"/>
    <tableColumn id="11479" name="TOTAL11466"/>
    <tableColumn id="11480" name="TOTAL11467"/>
    <tableColumn id="11481" name="TOTAL11468"/>
    <tableColumn id="11482" name="TOTAL11469"/>
    <tableColumn id="11483" name="TOTAL11470"/>
    <tableColumn id="11484" name="TOTAL11471"/>
    <tableColumn id="11485" name="TOTAL11472"/>
    <tableColumn id="11486" name="TOTAL11473"/>
    <tableColumn id="11487" name="TOTAL11474"/>
    <tableColumn id="11488" name="TOTAL11475"/>
    <tableColumn id="11489" name="TOTAL11476"/>
    <tableColumn id="11490" name="TOTAL11477"/>
    <tableColumn id="11491" name="TOTAL11478"/>
    <tableColumn id="11492" name="TOTAL11479"/>
    <tableColumn id="11493" name="TOTAL11480"/>
    <tableColumn id="11494" name="TOTAL11481"/>
    <tableColumn id="11495" name="TOTAL11482"/>
    <tableColumn id="11496" name="TOTAL11483"/>
    <tableColumn id="11497" name="TOTAL11484"/>
    <tableColumn id="11498" name="TOTAL11485"/>
    <tableColumn id="11499" name="TOTAL11486"/>
    <tableColumn id="11500" name="TOTAL11487"/>
    <tableColumn id="11501" name="TOTAL11488"/>
    <tableColumn id="11502" name="TOTAL11489"/>
    <tableColumn id="11503" name="TOTAL11490"/>
    <tableColumn id="11504" name="TOTAL11491"/>
    <tableColumn id="11505" name="TOTAL11492"/>
    <tableColumn id="11506" name="TOTAL11493"/>
    <tableColumn id="11507" name="TOTAL11494"/>
    <tableColumn id="11508" name="TOTAL11495"/>
    <tableColumn id="11509" name="TOTAL11496"/>
    <tableColumn id="11510" name="TOTAL11497"/>
    <tableColumn id="11511" name="TOTAL11498"/>
    <tableColumn id="11512" name="TOTAL11499"/>
    <tableColumn id="11513" name="TOTAL11500"/>
    <tableColumn id="11514" name="TOTAL11501"/>
    <tableColumn id="11515" name="TOTAL11502"/>
    <tableColumn id="11516" name="TOTAL11503"/>
    <tableColumn id="11517" name="TOTAL11504"/>
    <tableColumn id="11518" name="TOTAL11505"/>
    <tableColumn id="11519" name="TOTAL11506"/>
    <tableColumn id="11520" name="TOTAL11507"/>
    <tableColumn id="11521" name="TOTAL11508"/>
    <tableColumn id="11522" name="TOTAL11509"/>
    <tableColumn id="11523" name="TOTAL11510"/>
    <tableColumn id="11524" name="TOTAL11511"/>
    <tableColumn id="11525" name="TOTAL11512"/>
    <tableColumn id="11526" name="TOTAL11513"/>
    <tableColumn id="11527" name="TOTAL11514"/>
    <tableColumn id="11528" name="TOTAL11515"/>
    <tableColumn id="11529" name="TOTAL11516"/>
    <tableColumn id="11530" name="TOTAL11517"/>
    <tableColumn id="11531" name="TOTAL11518"/>
    <tableColumn id="11532" name="TOTAL11519"/>
    <tableColumn id="11533" name="TOTAL11520"/>
    <tableColumn id="11534" name="TOTAL11521"/>
    <tableColumn id="11535" name="TOTAL11522"/>
    <tableColumn id="11536" name="TOTAL11523"/>
    <tableColumn id="11537" name="TOTAL11524"/>
    <tableColumn id="11538" name="TOTAL11525"/>
    <tableColumn id="11539" name="TOTAL11526"/>
    <tableColumn id="11540" name="TOTAL11527"/>
    <tableColumn id="11541" name="TOTAL11528"/>
    <tableColumn id="11542" name="TOTAL11529"/>
    <tableColumn id="11543" name="TOTAL11530"/>
    <tableColumn id="11544" name="TOTAL11531"/>
    <tableColumn id="11545" name="TOTAL11532"/>
    <tableColumn id="11546" name="TOTAL11533"/>
    <tableColumn id="11547" name="TOTAL11534"/>
    <tableColumn id="11548" name="TOTAL11535"/>
    <tableColumn id="11549" name="TOTAL11536"/>
    <tableColumn id="11550" name="TOTAL11537"/>
    <tableColumn id="11551" name="TOTAL11538"/>
    <tableColumn id="11552" name="TOTAL11539"/>
    <tableColumn id="11553" name="TOTAL11540"/>
    <tableColumn id="11554" name="TOTAL11541"/>
    <tableColumn id="11555" name="TOTAL11542"/>
    <tableColumn id="11556" name="TOTAL11543"/>
    <tableColumn id="11557" name="TOTAL11544"/>
    <tableColumn id="11558" name="TOTAL11545"/>
    <tableColumn id="11559" name="TOTAL11546"/>
    <tableColumn id="11560" name="TOTAL11547"/>
    <tableColumn id="11561" name="TOTAL11548"/>
    <tableColumn id="11562" name="TOTAL11549"/>
    <tableColumn id="11563" name="TOTAL11550"/>
    <tableColumn id="11564" name="TOTAL11551"/>
    <tableColumn id="11565" name="TOTAL11552"/>
    <tableColumn id="11566" name="TOTAL11553"/>
    <tableColumn id="11567" name="TOTAL11554"/>
    <tableColumn id="11568" name="TOTAL11555"/>
    <tableColumn id="11569" name="TOTAL11556"/>
    <tableColumn id="11570" name="TOTAL11557"/>
    <tableColumn id="11571" name="TOTAL11558"/>
    <tableColumn id="11572" name="TOTAL11559"/>
    <tableColumn id="11573" name="TOTAL11560"/>
    <tableColumn id="11574" name="TOTAL11561"/>
    <tableColumn id="11575" name="TOTAL11562"/>
    <tableColumn id="11576" name="TOTAL11563"/>
    <tableColumn id="11577" name="TOTAL11564"/>
    <tableColumn id="11578" name="TOTAL11565"/>
    <tableColumn id="11579" name="TOTAL11566"/>
    <tableColumn id="11580" name="TOTAL11567"/>
    <tableColumn id="11581" name="TOTAL11568"/>
    <tableColumn id="11582" name="TOTAL11569"/>
    <tableColumn id="11583" name="TOTAL11570"/>
    <tableColumn id="11584" name="TOTAL11571"/>
    <tableColumn id="11585" name="TOTAL11572"/>
    <tableColumn id="11586" name="TOTAL11573"/>
    <tableColumn id="11587" name="TOTAL11574"/>
    <tableColumn id="11588" name="TOTAL11575"/>
    <tableColumn id="11589" name="TOTAL11576"/>
    <tableColumn id="11590" name="TOTAL11577"/>
    <tableColumn id="11591" name="TOTAL11578"/>
    <tableColumn id="11592" name="TOTAL11579"/>
    <tableColumn id="11593" name="TOTAL11580"/>
    <tableColumn id="11594" name="TOTAL11581"/>
    <tableColumn id="11595" name="TOTAL11582"/>
    <tableColumn id="11596" name="TOTAL11583"/>
    <tableColumn id="11597" name="TOTAL11584"/>
    <tableColumn id="11598" name="TOTAL11585"/>
    <tableColumn id="11599" name="TOTAL11586"/>
    <tableColumn id="11600" name="TOTAL11587"/>
    <tableColumn id="11601" name="TOTAL11588"/>
    <tableColumn id="11602" name="TOTAL11589"/>
    <tableColumn id="11603" name="TOTAL11590"/>
    <tableColumn id="11604" name="TOTAL11591"/>
    <tableColumn id="11605" name="TOTAL11592"/>
    <tableColumn id="11606" name="TOTAL11593"/>
    <tableColumn id="11607" name="TOTAL11594"/>
    <tableColumn id="11608" name="TOTAL11595"/>
    <tableColumn id="11609" name="TOTAL11596"/>
    <tableColumn id="11610" name="TOTAL11597"/>
    <tableColumn id="11611" name="TOTAL11598"/>
    <tableColumn id="11612" name="TOTAL11599"/>
    <tableColumn id="11613" name="TOTAL11600"/>
    <tableColumn id="11614" name="TOTAL11601"/>
    <tableColumn id="11615" name="TOTAL11602"/>
    <tableColumn id="11616" name="TOTAL11603"/>
    <tableColumn id="11617" name="TOTAL11604"/>
    <tableColumn id="11618" name="TOTAL11605"/>
    <tableColumn id="11619" name="TOTAL11606"/>
    <tableColumn id="11620" name="TOTAL11607"/>
    <tableColumn id="11621" name="TOTAL11608"/>
    <tableColumn id="11622" name="TOTAL11609"/>
    <tableColumn id="11623" name="TOTAL11610"/>
    <tableColumn id="11624" name="TOTAL11611"/>
    <tableColumn id="11625" name="TOTAL11612"/>
    <tableColumn id="11626" name="TOTAL11613"/>
    <tableColumn id="11627" name="TOTAL11614"/>
    <tableColumn id="11628" name="TOTAL11615"/>
    <tableColumn id="11629" name="TOTAL11616"/>
    <tableColumn id="11630" name="TOTAL11617"/>
    <tableColumn id="11631" name="TOTAL11618"/>
    <tableColumn id="11632" name="TOTAL11619"/>
    <tableColumn id="11633" name="TOTAL11620"/>
    <tableColumn id="11634" name="TOTAL11621"/>
    <tableColumn id="11635" name="TOTAL11622"/>
    <tableColumn id="11636" name="TOTAL11623"/>
    <tableColumn id="11637" name="TOTAL11624"/>
    <tableColumn id="11638" name="TOTAL11625"/>
    <tableColumn id="11639" name="TOTAL11626"/>
    <tableColumn id="11640" name="TOTAL11627"/>
    <tableColumn id="11641" name="TOTAL11628"/>
    <tableColumn id="11642" name="TOTAL11629"/>
    <tableColumn id="11643" name="TOTAL11630"/>
    <tableColumn id="11644" name="TOTAL11631"/>
    <tableColumn id="11645" name="TOTAL11632"/>
    <tableColumn id="11646" name="TOTAL11633"/>
    <tableColumn id="11647" name="TOTAL11634"/>
    <tableColumn id="11648" name="TOTAL11635"/>
    <tableColumn id="11649" name="TOTAL11636"/>
    <tableColumn id="11650" name="TOTAL11637"/>
    <tableColumn id="11651" name="TOTAL11638"/>
    <tableColumn id="11652" name="TOTAL11639"/>
    <tableColumn id="11653" name="TOTAL11640"/>
    <tableColumn id="11654" name="TOTAL11641"/>
    <tableColumn id="11655" name="TOTAL11642"/>
    <tableColumn id="11656" name="TOTAL11643"/>
    <tableColumn id="11657" name="TOTAL11644"/>
    <tableColumn id="11658" name="TOTAL11645"/>
    <tableColumn id="11659" name="TOTAL11646"/>
    <tableColumn id="11660" name="TOTAL11647"/>
    <tableColumn id="11661" name="TOTAL11648"/>
    <tableColumn id="11662" name="TOTAL11649"/>
    <tableColumn id="11663" name="TOTAL11650"/>
    <tableColumn id="11664" name="TOTAL11651"/>
    <tableColumn id="11665" name="TOTAL11652"/>
    <tableColumn id="11666" name="TOTAL11653"/>
    <tableColumn id="11667" name="TOTAL11654"/>
    <tableColumn id="11668" name="TOTAL11655"/>
    <tableColumn id="11669" name="TOTAL11656"/>
    <tableColumn id="11670" name="TOTAL11657"/>
    <tableColumn id="11671" name="TOTAL11658"/>
    <tableColumn id="11672" name="TOTAL11659"/>
    <tableColumn id="11673" name="TOTAL11660"/>
    <tableColumn id="11674" name="TOTAL11661"/>
    <tableColumn id="11675" name="TOTAL11662"/>
    <tableColumn id="11676" name="TOTAL11663"/>
    <tableColumn id="11677" name="TOTAL11664"/>
    <tableColumn id="11678" name="TOTAL11665"/>
    <tableColumn id="11679" name="TOTAL11666"/>
    <tableColumn id="11680" name="TOTAL11667"/>
    <tableColumn id="11681" name="TOTAL11668"/>
    <tableColumn id="11682" name="TOTAL11669"/>
    <tableColumn id="11683" name="TOTAL11670"/>
    <tableColumn id="11684" name="TOTAL11671"/>
    <tableColumn id="11685" name="TOTAL11672"/>
    <tableColumn id="11686" name="TOTAL11673"/>
    <tableColumn id="11687" name="TOTAL11674"/>
    <tableColumn id="11688" name="TOTAL11675"/>
    <tableColumn id="11689" name="TOTAL11676"/>
    <tableColumn id="11690" name="TOTAL11677"/>
    <tableColumn id="11691" name="TOTAL11678"/>
    <tableColumn id="11692" name="TOTAL11679"/>
    <tableColumn id="11693" name="TOTAL11680"/>
    <tableColumn id="11694" name="TOTAL11681"/>
    <tableColumn id="11695" name="TOTAL11682"/>
    <tableColumn id="11696" name="TOTAL11683"/>
    <tableColumn id="11697" name="TOTAL11684"/>
    <tableColumn id="11698" name="TOTAL11685"/>
    <tableColumn id="11699" name="TOTAL11686"/>
    <tableColumn id="11700" name="TOTAL11687"/>
    <tableColumn id="11701" name="TOTAL11688"/>
    <tableColumn id="11702" name="TOTAL11689"/>
    <tableColumn id="11703" name="TOTAL11690"/>
    <tableColumn id="11704" name="TOTAL11691"/>
    <tableColumn id="11705" name="TOTAL11692"/>
    <tableColumn id="11706" name="TOTAL11693"/>
    <tableColumn id="11707" name="TOTAL11694"/>
    <tableColumn id="11708" name="TOTAL11695"/>
    <tableColumn id="11709" name="TOTAL11696"/>
    <tableColumn id="11710" name="TOTAL11697"/>
    <tableColumn id="11711" name="TOTAL11698"/>
    <tableColumn id="11712" name="TOTAL11699"/>
    <tableColumn id="11713" name="TOTAL11700"/>
    <tableColumn id="11714" name="TOTAL11701"/>
    <tableColumn id="11715" name="TOTAL11702"/>
    <tableColumn id="11716" name="TOTAL11703"/>
    <tableColumn id="11717" name="TOTAL11704"/>
    <tableColumn id="11718" name="TOTAL11705"/>
    <tableColumn id="11719" name="TOTAL11706"/>
    <tableColumn id="11720" name="TOTAL11707"/>
    <tableColumn id="11721" name="TOTAL11708"/>
    <tableColumn id="11722" name="TOTAL11709"/>
    <tableColumn id="11723" name="TOTAL11710"/>
    <tableColumn id="11724" name="TOTAL11711"/>
    <tableColumn id="11725" name="TOTAL11712"/>
    <tableColumn id="11726" name="TOTAL11713"/>
    <tableColumn id="11727" name="TOTAL11714"/>
    <tableColumn id="11728" name="TOTAL11715"/>
    <tableColumn id="11729" name="TOTAL11716"/>
    <tableColumn id="11730" name="TOTAL11717"/>
    <tableColumn id="11731" name="TOTAL11718"/>
    <tableColumn id="11732" name="TOTAL11719"/>
    <tableColumn id="11733" name="TOTAL11720"/>
    <tableColumn id="11734" name="TOTAL11721"/>
    <tableColumn id="11735" name="TOTAL11722"/>
    <tableColumn id="11736" name="TOTAL11723"/>
    <tableColumn id="11737" name="TOTAL11724"/>
    <tableColumn id="11738" name="TOTAL11725"/>
    <tableColumn id="11739" name="TOTAL11726"/>
    <tableColumn id="11740" name="TOTAL11727"/>
    <tableColumn id="11741" name="TOTAL11728"/>
    <tableColumn id="11742" name="TOTAL11729"/>
    <tableColumn id="11743" name="TOTAL11730"/>
    <tableColumn id="11744" name="TOTAL11731"/>
    <tableColumn id="11745" name="TOTAL11732"/>
    <tableColumn id="11746" name="TOTAL11733"/>
    <tableColumn id="11747" name="TOTAL11734"/>
    <tableColumn id="11748" name="TOTAL11735"/>
    <tableColumn id="11749" name="TOTAL11736"/>
    <tableColumn id="11750" name="TOTAL11737"/>
    <tableColumn id="11751" name="TOTAL11738"/>
    <tableColumn id="11752" name="TOTAL11739"/>
    <tableColumn id="11753" name="TOTAL11740"/>
    <tableColumn id="11754" name="TOTAL11741"/>
    <tableColumn id="11755" name="TOTAL11742"/>
    <tableColumn id="11756" name="TOTAL11743"/>
    <tableColumn id="11757" name="TOTAL11744"/>
    <tableColumn id="11758" name="TOTAL11745"/>
    <tableColumn id="11759" name="TOTAL11746"/>
    <tableColumn id="11760" name="TOTAL11747"/>
    <tableColumn id="11761" name="TOTAL11748"/>
    <tableColumn id="11762" name="TOTAL11749"/>
    <tableColumn id="11763" name="TOTAL11750"/>
    <tableColumn id="11764" name="TOTAL11751"/>
    <tableColumn id="11765" name="TOTAL11752"/>
    <tableColumn id="11766" name="TOTAL11753"/>
    <tableColumn id="11767" name="TOTAL11754"/>
    <tableColumn id="11768" name="TOTAL11755"/>
    <tableColumn id="11769" name="TOTAL11756"/>
    <tableColumn id="11770" name="TOTAL11757"/>
    <tableColumn id="11771" name="TOTAL11758"/>
    <tableColumn id="11772" name="TOTAL11759"/>
    <tableColumn id="11773" name="TOTAL11760"/>
    <tableColumn id="11774" name="TOTAL11761"/>
    <tableColumn id="11775" name="TOTAL11762"/>
    <tableColumn id="11776" name="TOTAL11763"/>
    <tableColumn id="11777" name="TOTAL11764"/>
    <tableColumn id="11778" name="TOTAL11765"/>
    <tableColumn id="11779" name="TOTAL11766"/>
    <tableColumn id="11780" name="TOTAL11767"/>
    <tableColumn id="11781" name="TOTAL11768"/>
    <tableColumn id="11782" name="TOTAL11769"/>
    <tableColumn id="11783" name="TOTAL11770"/>
    <tableColumn id="11784" name="TOTAL11771"/>
    <tableColumn id="11785" name="TOTAL11772"/>
    <tableColumn id="11786" name="TOTAL11773"/>
    <tableColumn id="11787" name="TOTAL11774"/>
    <tableColumn id="11788" name="TOTAL11775"/>
    <tableColumn id="11789" name="TOTAL11776"/>
    <tableColumn id="11790" name="TOTAL11777"/>
    <tableColumn id="11791" name="TOTAL11778"/>
    <tableColumn id="11792" name="TOTAL11779"/>
    <tableColumn id="11793" name="TOTAL11780"/>
    <tableColumn id="11794" name="TOTAL11781"/>
    <tableColumn id="11795" name="TOTAL11782"/>
    <tableColumn id="11796" name="TOTAL11783"/>
    <tableColumn id="11797" name="TOTAL11784"/>
    <tableColumn id="11798" name="TOTAL11785"/>
    <tableColumn id="11799" name="TOTAL11786"/>
    <tableColumn id="11800" name="TOTAL11787"/>
    <tableColumn id="11801" name="TOTAL11788"/>
    <tableColumn id="11802" name="TOTAL11789"/>
    <tableColumn id="11803" name="TOTAL11790"/>
    <tableColumn id="11804" name="TOTAL11791"/>
    <tableColumn id="11805" name="TOTAL11792"/>
    <tableColumn id="11806" name="TOTAL11793"/>
    <tableColumn id="11807" name="TOTAL11794"/>
    <tableColumn id="11808" name="TOTAL11795"/>
    <tableColumn id="11809" name="TOTAL11796"/>
    <tableColumn id="11810" name="TOTAL11797"/>
    <tableColumn id="11811" name="TOTAL11798"/>
    <tableColumn id="11812" name="TOTAL11799"/>
    <tableColumn id="11813" name="TOTAL11800"/>
    <tableColumn id="11814" name="TOTAL11801"/>
    <tableColumn id="11815" name="TOTAL11802"/>
    <tableColumn id="11816" name="TOTAL11803"/>
    <tableColumn id="11817" name="TOTAL11804"/>
    <tableColumn id="11818" name="TOTAL11805"/>
    <tableColumn id="11819" name="TOTAL11806"/>
    <tableColumn id="11820" name="TOTAL11807"/>
    <tableColumn id="11821" name="TOTAL11808"/>
    <tableColumn id="11822" name="TOTAL11809"/>
    <tableColumn id="11823" name="TOTAL11810"/>
    <tableColumn id="11824" name="TOTAL11811"/>
    <tableColumn id="11825" name="TOTAL11812"/>
    <tableColumn id="11826" name="TOTAL11813"/>
    <tableColumn id="11827" name="TOTAL11814"/>
    <tableColumn id="11828" name="TOTAL11815"/>
    <tableColumn id="11829" name="TOTAL11816"/>
    <tableColumn id="11830" name="TOTAL11817"/>
    <tableColumn id="11831" name="TOTAL11818"/>
    <tableColumn id="11832" name="TOTAL11819"/>
    <tableColumn id="11833" name="TOTAL11820"/>
    <tableColumn id="11834" name="TOTAL11821"/>
    <tableColumn id="11835" name="TOTAL11822"/>
    <tableColumn id="11836" name="TOTAL11823"/>
    <tableColumn id="11837" name="TOTAL11824"/>
    <tableColumn id="11838" name="TOTAL11825"/>
    <tableColumn id="11839" name="TOTAL11826"/>
    <tableColumn id="11840" name="TOTAL11827"/>
    <tableColumn id="11841" name="TOTAL11828"/>
    <tableColumn id="11842" name="TOTAL11829"/>
    <tableColumn id="11843" name="TOTAL11830"/>
    <tableColumn id="11844" name="TOTAL11831"/>
    <tableColumn id="11845" name="TOTAL11832"/>
    <tableColumn id="11846" name="TOTAL11833"/>
    <tableColumn id="11847" name="TOTAL11834"/>
    <tableColumn id="11848" name="TOTAL11835"/>
    <tableColumn id="11849" name="TOTAL11836"/>
    <tableColumn id="11850" name="TOTAL11837"/>
    <tableColumn id="11851" name="TOTAL11838"/>
    <tableColumn id="11852" name="TOTAL11839"/>
    <tableColumn id="11853" name="TOTAL11840"/>
    <tableColumn id="11854" name="TOTAL11841"/>
    <tableColumn id="11855" name="TOTAL11842"/>
    <tableColumn id="11856" name="TOTAL11843"/>
    <tableColumn id="11857" name="TOTAL11844"/>
    <tableColumn id="11858" name="TOTAL11845"/>
    <tableColumn id="11859" name="TOTAL11846"/>
    <tableColumn id="11860" name="TOTAL11847"/>
    <tableColumn id="11861" name="TOTAL11848"/>
    <tableColumn id="11862" name="TOTAL11849"/>
    <tableColumn id="11863" name="TOTAL11850"/>
    <tableColumn id="11864" name="TOTAL11851"/>
    <tableColumn id="11865" name="TOTAL11852"/>
    <tableColumn id="11866" name="TOTAL11853"/>
    <tableColumn id="11867" name="TOTAL11854"/>
    <tableColumn id="11868" name="TOTAL11855"/>
    <tableColumn id="11869" name="TOTAL11856"/>
    <tableColumn id="11870" name="TOTAL11857"/>
    <tableColumn id="11871" name="TOTAL11858"/>
    <tableColumn id="11872" name="TOTAL11859"/>
    <tableColumn id="11873" name="TOTAL11860"/>
    <tableColumn id="11874" name="TOTAL11861"/>
    <tableColumn id="11875" name="TOTAL11862"/>
    <tableColumn id="11876" name="TOTAL11863"/>
    <tableColumn id="11877" name="TOTAL11864"/>
    <tableColumn id="11878" name="TOTAL11865"/>
    <tableColumn id="11879" name="TOTAL11866"/>
    <tableColumn id="11880" name="TOTAL11867"/>
    <tableColumn id="11881" name="TOTAL11868"/>
    <tableColumn id="11882" name="TOTAL11869"/>
    <tableColumn id="11883" name="TOTAL11870"/>
    <tableColumn id="11884" name="TOTAL11871"/>
    <tableColumn id="11885" name="TOTAL11872"/>
    <tableColumn id="11886" name="TOTAL11873"/>
    <tableColumn id="11887" name="TOTAL11874"/>
    <tableColumn id="11888" name="TOTAL11875"/>
    <tableColumn id="11889" name="TOTAL11876"/>
    <tableColumn id="11890" name="TOTAL11877"/>
    <tableColumn id="11891" name="TOTAL11878"/>
    <tableColumn id="11892" name="TOTAL11879"/>
    <tableColumn id="11893" name="TOTAL11880"/>
    <tableColumn id="11894" name="TOTAL11881"/>
    <tableColumn id="11895" name="TOTAL11882"/>
    <tableColumn id="11896" name="TOTAL11883"/>
    <tableColumn id="11897" name="TOTAL11884"/>
    <tableColumn id="11898" name="TOTAL11885"/>
    <tableColumn id="11899" name="TOTAL11886"/>
    <tableColumn id="11900" name="TOTAL11887"/>
    <tableColumn id="11901" name="TOTAL11888"/>
    <tableColumn id="11902" name="TOTAL11889"/>
    <tableColumn id="11903" name="TOTAL11890"/>
    <tableColumn id="11904" name="TOTAL11891"/>
    <tableColumn id="11905" name="TOTAL11892"/>
    <tableColumn id="11906" name="TOTAL11893"/>
    <tableColumn id="11907" name="TOTAL11894"/>
    <tableColumn id="11908" name="TOTAL11895"/>
    <tableColumn id="11909" name="TOTAL11896"/>
    <tableColumn id="11910" name="TOTAL11897"/>
    <tableColumn id="11911" name="TOTAL11898"/>
    <tableColumn id="11912" name="TOTAL11899"/>
    <tableColumn id="11913" name="TOTAL11900"/>
    <tableColumn id="11914" name="TOTAL11901"/>
    <tableColumn id="11915" name="TOTAL11902"/>
    <tableColumn id="11916" name="TOTAL11903"/>
    <tableColumn id="11917" name="TOTAL11904"/>
    <tableColumn id="11918" name="TOTAL11905"/>
    <tableColumn id="11919" name="TOTAL11906"/>
    <tableColumn id="11920" name="TOTAL11907"/>
    <tableColumn id="11921" name="TOTAL11908"/>
    <tableColumn id="11922" name="TOTAL11909"/>
    <tableColumn id="11923" name="TOTAL11910"/>
    <tableColumn id="11924" name="TOTAL11911"/>
    <tableColumn id="11925" name="TOTAL11912"/>
    <tableColumn id="11926" name="TOTAL11913"/>
    <tableColumn id="11927" name="TOTAL11914"/>
    <tableColumn id="11928" name="TOTAL11915"/>
    <tableColumn id="11929" name="TOTAL11916"/>
    <tableColumn id="11930" name="TOTAL11917"/>
    <tableColumn id="11931" name="TOTAL11918"/>
    <tableColumn id="11932" name="TOTAL11919"/>
    <tableColumn id="11933" name="TOTAL11920"/>
    <tableColumn id="11934" name="TOTAL11921"/>
    <tableColumn id="11935" name="TOTAL11922"/>
    <tableColumn id="11936" name="TOTAL11923"/>
    <tableColumn id="11937" name="TOTAL11924"/>
    <tableColumn id="11938" name="TOTAL11925"/>
    <tableColumn id="11939" name="TOTAL11926"/>
    <tableColumn id="11940" name="TOTAL11927"/>
    <tableColumn id="11941" name="TOTAL11928"/>
    <tableColumn id="11942" name="TOTAL11929"/>
    <tableColumn id="11943" name="TOTAL11930"/>
    <tableColumn id="11944" name="TOTAL11931"/>
    <tableColumn id="11945" name="TOTAL11932"/>
    <tableColumn id="11946" name="TOTAL11933"/>
    <tableColumn id="11947" name="TOTAL11934"/>
    <tableColumn id="11948" name="TOTAL11935"/>
    <tableColumn id="11949" name="TOTAL11936"/>
    <tableColumn id="11950" name="TOTAL11937"/>
    <tableColumn id="11951" name="TOTAL11938"/>
    <tableColumn id="11952" name="TOTAL11939"/>
    <tableColumn id="11953" name="TOTAL11940"/>
    <tableColumn id="11954" name="TOTAL11941"/>
    <tableColumn id="11955" name="TOTAL11942"/>
    <tableColumn id="11956" name="TOTAL11943"/>
    <tableColumn id="11957" name="TOTAL11944"/>
    <tableColumn id="11958" name="TOTAL11945"/>
    <tableColumn id="11959" name="TOTAL11946"/>
    <tableColumn id="11960" name="TOTAL11947"/>
    <tableColumn id="11961" name="TOTAL11948"/>
    <tableColumn id="11962" name="TOTAL11949"/>
    <tableColumn id="11963" name="TOTAL11950"/>
    <tableColumn id="11964" name="TOTAL11951"/>
    <tableColumn id="11965" name="TOTAL11952"/>
    <tableColumn id="11966" name="TOTAL11953"/>
    <tableColumn id="11967" name="TOTAL11954"/>
    <tableColumn id="11968" name="TOTAL11955"/>
    <tableColumn id="11969" name="TOTAL11956"/>
    <tableColumn id="11970" name="TOTAL11957"/>
    <tableColumn id="11971" name="TOTAL11958"/>
    <tableColumn id="11972" name="TOTAL11959"/>
    <tableColumn id="11973" name="TOTAL11960"/>
    <tableColumn id="11974" name="TOTAL11961"/>
    <tableColumn id="11975" name="TOTAL11962"/>
    <tableColumn id="11976" name="TOTAL11963"/>
    <tableColumn id="11977" name="TOTAL11964"/>
    <tableColumn id="11978" name="TOTAL11965"/>
    <tableColumn id="11979" name="TOTAL11966"/>
    <tableColumn id="11980" name="TOTAL11967"/>
    <tableColumn id="11981" name="TOTAL11968"/>
    <tableColumn id="11982" name="TOTAL11969"/>
    <tableColumn id="11983" name="TOTAL11970"/>
    <tableColumn id="11984" name="TOTAL11971"/>
    <tableColumn id="11985" name="TOTAL11972"/>
    <tableColumn id="11986" name="TOTAL11973"/>
    <tableColumn id="11987" name="TOTAL11974"/>
    <tableColumn id="11988" name="TOTAL11975"/>
    <tableColumn id="11989" name="TOTAL11976"/>
    <tableColumn id="11990" name="TOTAL11977"/>
    <tableColumn id="11991" name="TOTAL11978"/>
    <tableColumn id="11992" name="TOTAL11979"/>
    <tableColumn id="11993" name="TOTAL11980"/>
    <tableColumn id="11994" name="TOTAL11981"/>
    <tableColumn id="11995" name="TOTAL11982"/>
    <tableColumn id="11996" name="TOTAL11983"/>
    <tableColumn id="11997" name="TOTAL11984"/>
    <tableColumn id="11998" name="TOTAL11985"/>
    <tableColumn id="11999" name="TOTAL11986"/>
    <tableColumn id="12000" name="TOTAL11987"/>
    <tableColumn id="12001" name="TOTAL11988"/>
    <tableColumn id="12002" name="TOTAL11989"/>
    <tableColumn id="12003" name="TOTAL11990"/>
    <tableColumn id="12004" name="TOTAL11991"/>
    <tableColumn id="12005" name="TOTAL11992"/>
    <tableColumn id="12006" name="TOTAL11993"/>
    <tableColumn id="12007" name="TOTAL11994"/>
    <tableColumn id="12008" name="TOTAL11995"/>
    <tableColumn id="12009" name="TOTAL11996"/>
    <tableColumn id="12010" name="TOTAL11997"/>
    <tableColumn id="12011" name="TOTAL11998"/>
    <tableColumn id="12012" name="TOTAL11999"/>
    <tableColumn id="12013" name="TOTAL12000"/>
    <tableColumn id="12014" name="TOTAL12001"/>
    <tableColumn id="12015" name="TOTAL12002"/>
    <tableColumn id="12016" name="TOTAL12003"/>
    <tableColumn id="12017" name="TOTAL12004"/>
    <tableColumn id="12018" name="TOTAL12005"/>
    <tableColumn id="12019" name="TOTAL12006"/>
    <tableColumn id="12020" name="TOTAL12007"/>
    <tableColumn id="12021" name="TOTAL12008"/>
    <tableColumn id="12022" name="TOTAL12009"/>
    <tableColumn id="12023" name="TOTAL12010"/>
    <tableColumn id="12024" name="TOTAL12011"/>
    <tableColumn id="12025" name="TOTAL12012"/>
    <tableColumn id="12026" name="TOTAL12013"/>
    <tableColumn id="12027" name="TOTAL12014"/>
    <tableColumn id="12028" name="TOTAL12015"/>
    <tableColumn id="12029" name="TOTAL12016"/>
    <tableColumn id="12030" name="TOTAL12017"/>
    <tableColumn id="12031" name="TOTAL12018"/>
    <tableColumn id="12032" name="TOTAL12019"/>
    <tableColumn id="12033" name="TOTAL12020"/>
    <tableColumn id="12034" name="TOTAL12021"/>
    <tableColumn id="12035" name="TOTAL12022"/>
    <tableColumn id="12036" name="TOTAL12023"/>
    <tableColumn id="12037" name="TOTAL12024"/>
    <tableColumn id="12038" name="TOTAL12025"/>
    <tableColumn id="12039" name="TOTAL12026"/>
    <tableColumn id="12040" name="TOTAL12027"/>
    <tableColumn id="12041" name="TOTAL12028"/>
    <tableColumn id="12042" name="TOTAL12029"/>
    <tableColumn id="12043" name="TOTAL12030"/>
    <tableColumn id="12044" name="TOTAL12031"/>
    <tableColumn id="12045" name="TOTAL12032"/>
    <tableColumn id="12046" name="TOTAL12033"/>
    <tableColumn id="12047" name="TOTAL12034"/>
    <tableColumn id="12048" name="TOTAL12035"/>
    <tableColumn id="12049" name="TOTAL12036"/>
    <tableColumn id="12050" name="TOTAL12037"/>
    <tableColumn id="12051" name="TOTAL12038"/>
    <tableColumn id="12052" name="TOTAL12039"/>
    <tableColumn id="12053" name="TOTAL12040"/>
    <tableColumn id="12054" name="TOTAL12041"/>
    <tableColumn id="12055" name="TOTAL12042"/>
    <tableColumn id="12056" name="TOTAL12043"/>
    <tableColumn id="12057" name="TOTAL12044"/>
    <tableColumn id="12058" name="TOTAL12045"/>
    <tableColumn id="12059" name="TOTAL12046"/>
    <tableColumn id="12060" name="TOTAL12047"/>
    <tableColumn id="12061" name="TOTAL12048"/>
    <tableColumn id="12062" name="TOTAL12049"/>
    <tableColumn id="12063" name="TOTAL12050"/>
    <tableColumn id="12064" name="TOTAL12051"/>
    <tableColumn id="12065" name="TOTAL12052"/>
    <tableColumn id="12066" name="TOTAL12053"/>
    <tableColumn id="12067" name="TOTAL12054"/>
    <tableColumn id="12068" name="TOTAL12055"/>
    <tableColumn id="12069" name="TOTAL12056"/>
    <tableColumn id="12070" name="TOTAL12057"/>
    <tableColumn id="12071" name="TOTAL12058"/>
    <tableColumn id="12072" name="TOTAL12059"/>
    <tableColumn id="12073" name="TOTAL12060"/>
    <tableColumn id="12074" name="TOTAL12061"/>
    <tableColumn id="12075" name="TOTAL12062"/>
    <tableColumn id="12076" name="TOTAL12063"/>
    <tableColumn id="12077" name="TOTAL12064"/>
    <tableColumn id="12078" name="TOTAL12065"/>
    <tableColumn id="12079" name="TOTAL12066"/>
    <tableColumn id="12080" name="TOTAL12067"/>
    <tableColumn id="12081" name="TOTAL12068"/>
    <tableColumn id="12082" name="TOTAL12069"/>
    <tableColumn id="12083" name="TOTAL12070"/>
    <tableColumn id="12084" name="TOTAL12071"/>
    <tableColumn id="12085" name="TOTAL12072"/>
    <tableColumn id="12086" name="TOTAL12073"/>
    <tableColumn id="12087" name="TOTAL12074"/>
    <tableColumn id="12088" name="TOTAL12075"/>
    <tableColumn id="12089" name="TOTAL12076"/>
    <tableColumn id="12090" name="TOTAL12077"/>
    <tableColumn id="12091" name="TOTAL12078"/>
    <tableColumn id="12092" name="TOTAL12079"/>
    <tableColumn id="12093" name="TOTAL12080"/>
    <tableColumn id="12094" name="TOTAL12081"/>
    <tableColumn id="12095" name="TOTAL12082"/>
    <tableColumn id="12096" name="TOTAL12083"/>
    <tableColumn id="12097" name="TOTAL12084"/>
    <tableColumn id="12098" name="TOTAL12085"/>
    <tableColumn id="12099" name="TOTAL12086"/>
    <tableColumn id="12100" name="TOTAL12087"/>
    <tableColumn id="12101" name="TOTAL12088"/>
    <tableColumn id="12102" name="TOTAL12089"/>
    <tableColumn id="12103" name="TOTAL12090"/>
    <tableColumn id="12104" name="TOTAL12091"/>
    <tableColumn id="12105" name="TOTAL12092"/>
    <tableColumn id="12106" name="TOTAL12093"/>
    <tableColumn id="12107" name="TOTAL12094"/>
    <tableColumn id="12108" name="TOTAL12095"/>
    <tableColumn id="12109" name="TOTAL12096"/>
    <tableColumn id="12110" name="TOTAL12097"/>
    <tableColumn id="12111" name="TOTAL12098"/>
    <tableColumn id="12112" name="TOTAL12099"/>
    <tableColumn id="12113" name="TOTAL12100"/>
    <tableColumn id="12114" name="TOTAL12101"/>
    <tableColumn id="12115" name="TOTAL12102"/>
    <tableColumn id="12116" name="TOTAL12103"/>
    <tableColumn id="12117" name="TOTAL12104"/>
    <tableColumn id="12118" name="TOTAL12105"/>
    <tableColumn id="12119" name="TOTAL12106"/>
    <tableColumn id="12120" name="TOTAL12107"/>
    <tableColumn id="12121" name="TOTAL12108"/>
    <tableColumn id="12122" name="TOTAL12109"/>
    <tableColumn id="12123" name="TOTAL12110"/>
    <tableColumn id="12124" name="TOTAL12111"/>
    <tableColumn id="12125" name="TOTAL12112"/>
    <tableColumn id="12126" name="TOTAL12113"/>
    <tableColumn id="12127" name="TOTAL12114"/>
    <tableColumn id="12128" name="TOTAL12115"/>
    <tableColumn id="12129" name="TOTAL12116"/>
    <tableColumn id="12130" name="TOTAL12117"/>
    <tableColumn id="12131" name="TOTAL12118"/>
    <tableColumn id="12132" name="TOTAL12119"/>
    <tableColumn id="12133" name="TOTAL12120"/>
    <tableColumn id="12134" name="TOTAL12121"/>
    <tableColumn id="12135" name="TOTAL12122"/>
    <tableColumn id="12136" name="TOTAL12123"/>
    <tableColumn id="12137" name="TOTAL12124"/>
    <tableColumn id="12138" name="TOTAL12125"/>
    <tableColumn id="12139" name="TOTAL12126"/>
    <tableColumn id="12140" name="TOTAL12127"/>
    <tableColumn id="12141" name="TOTAL12128"/>
    <tableColumn id="12142" name="TOTAL12129"/>
    <tableColumn id="12143" name="TOTAL12130"/>
    <tableColumn id="12144" name="TOTAL12131"/>
    <tableColumn id="12145" name="TOTAL12132"/>
    <tableColumn id="12146" name="TOTAL12133"/>
    <tableColumn id="12147" name="TOTAL12134"/>
    <tableColumn id="12148" name="TOTAL12135"/>
    <tableColumn id="12149" name="TOTAL12136"/>
    <tableColumn id="12150" name="TOTAL12137"/>
    <tableColumn id="12151" name="TOTAL12138"/>
    <tableColumn id="12152" name="TOTAL12139"/>
    <tableColumn id="12153" name="TOTAL12140"/>
    <tableColumn id="12154" name="TOTAL12141"/>
    <tableColumn id="12155" name="TOTAL12142"/>
    <tableColumn id="12156" name="TOTAL12143"/>
    <tableColumn id="12157" name="TOTAL12144"/>
    <tableColumn id="12158" name="TOTAL12145"/>
    <tableColumn id="12159" name="TOTAL12146"/>
    <tableColumn id="12160" name="TOTAL12147"/>
    <tableColumn id="12161" name="TOTAL12148"/>
    <tableColumn id="12162" name="TOTAL12149"/>
    <tableColumn id="12163" name="TOTAL12150"/>
    <tableColumn id="12164" name="TOTAL12151"/>
    <tableColumn id="12165" name="TOTAL12152"/>
    <tableColumn id="12166" name="TOTAL12153"/>
    <tableColumn id="12167" name="TOTAL12154"/>
    <tableColumn id="12168" name="TOTAL12155"/>
    <tableColumn id="12169" name="TOTAL12156"/>
    <tableColumn id="12170" name="TOTAL12157"/>
    <tableColumn id="12171" name="TOTAL12158"/>
    <tableColumn id="12172" name="TOTAL12159"/>
    <tableColumn id="12173" name="TOTAL12160"/>
    <tableColumn id="12174" name="TOTAL12161"/>
    <tableColumn id="12175" name="TOTAL12162"/>
    <tableColumn id="12176" name="TOTAL12163"/>
    <tableColumn id="12177" name="TOTAL12164"/>
    <tableColumn id="12178" name="TOTAL12165"/>
    <tableColumn id="12179" name="TOTAL12166"/>
    <tableColumn id="12180" name="TOTAL12167"/>
    <tableColumn id="12181" name="TOTAL12168"/>
    <tableColumn id="12182" name="TOTAL12169"/>
    <tableColumn id="12183" name="TOTAL12170"/>
    <tableColumn id="12184" name="TOTAL12171"/>
    <tableColumn id="12185" name="TOTAL12172"/>
    <tableColumn id="12186" name="TOTAL12173"/>
    <tableColumn id="12187" name="TOTAL12174"/>
    <tableColumn id="12188" name="TOTAL12175"/>
    <tableColumn id="12189" name="TOTAL12176"/>
    <tableColumn id="12190" name="TOTAL12177"/>
    <tableColumn id="12191" name="TOTAL12178"/>
    <tableColumn id="12192" name="TOTAL12179"/>
    <tableColumn id="12193" name="TOTAL12180"/>
    <tableColumn id="12194" name="TOTAL12181"/>
    <tableColumn id="12195" name="TOTAL12182"/>
    <tableColumn id="12196" name="TOTAL12183"/>
    <tableColumn id="12197" name="TOTAL12184"/>
    <tableColumn id="12198" name="TOTAL12185"/>
    <tableColumn id="12199" name="TOTAL12186"/>
    <tableColumn id="12200" name="TOTAL12187"/>
    <tableColumn id="12201" name="TOTAL12188"/>
    <tableColumn id="12202" name="TOTAL12189"/>
    <tableColumn id="12203" name="TOTAL12190"/>
    <tableColumn id="12204" name="TOTAL12191"/>
    <tableColumn id="12205" name="TOTAL12192"/>
    <tableColumn id="12206" name="TOTAL12193"/>
    <tableColumn id="12207" name="TOTAL12194"/>
    <tableColumn id="12208" name="TOTAL12195"/>
    <tableColumn id="12209" name="TOTAL12196"/>
    <tableColumn id="12210" name="TOTAL12197"/>
    <tableColumn id="12211" name="TOTAL12198"/>
    <tableColumn id="12212" name="TOTAL12199"/>
    <tableColumn id="12213" name="TOTAL12200"/>
    <tableColumn id="12214" name="TOTAL12201"/>
    <tableColumn id="12215" name="TOTAL12202"/>
    <tableColumn id="12216" name="TOTAL12203"/>
    <tableColumn id="12217" name="TOTAL12204"/>
    <tableColumn id="12218" name="TOTAL12205"/>
    <tableColumn id="12219" name="TOTAL12206"/>
    <tableColumn id="12220" name="TOTAL12207"/>
    <tableColumn id="12221" name="TOTAL12208"/>
    <tableColumn id="12222" name="TOTAL12209"/>
    <tableColumn id="12223" name="TOTAL12210"/>
    <tableColumn id="12224" name="TOTAL12211"/>
    <tableColumn id="12225" name="TOTAL12212"/>
    <tableColumn id="12226" name="TOTAL12213"/>
    <tableColumn id="12227" name="TOTAL12214"/>
    <tableColumn id="12228" name="TOTAL12215"/>
    <tableColumn id="12229" name="TOTAL12216"/>
    <tableColumn id="12230" name="TOTAL12217"/>
    <tableColumn id="12231" name="TOTAL12218"/>
    <tableColumn id="12232" name="TOTAL12219"/>
    <tableColumn id="12233" name="TOTAL12220"/>
    <tableColumn id="12234" name="TOTAL12221"/>
    <tableColumn id="12235" name="TOTAL12222"/>
    <tableColumn id="12236" name="TOTAL12223"/>
    <tableColumn id="12237" name="TOTAL12224"/>
    <tableColumn id="12238" name="TOTAL12225"/>
    <tableColumn id="12239" name="TOTAL12226"/>
    <tableColumn id="12240" name="TOTAL12227"/>
    <tableColumn id="12241" name="TOTAL12228"/>
    <tableColumn id="12242" name="TOTAL12229"/>
    <tableColumn id="12243" name="TOTAL12230"/>
    <tableColumn id="12244" name="TOTAL12231"/>
    <tableColumn id="12245" name="TOTAL12232"/>
    <tableColumn id="12246" name="TOTAL12233"/>
    <tableColumn id="12247" name="TOTAL12234"/>
    <tableColumn id="12248" name="TOTAL12235"/>
    <tableColumn id="12249" name="TOTAL12236"/>
    <tableColumn id="12250" name="TOTAL12237"/>
    <tableColumn id="12251" name="TOTAL12238"/>
    <tableColumn id="12252" name="TOTAL12239"/>
    <tableColumn id="12253" name="TOTAL12240"/>
    <tableColumn id="12254" name="TOTAL12241"/>
    <tableColumn id="12255" name="TOTAL12242"/>
    <tableColumn id="12256" name="TOTAL12243"/>
    <tableColumn id="12257" name="TOTAL12244"/>
    <tableColumn id="12258" name="TOTAL12245"/>
    <tableColumn id="12259" name="TOTAL12246"/>
    <tableColumn id="12260" name="TOTAL12247"/>
    <tableColumn id="12261" name="TOTAL12248"/>
    <tableColumn id="12262" name="TOTAL12249"/>
    <tableColumn id="12263" name="TOTAL12250"/>
    <tableColumn id="12264" name="TOTAL12251"/>
    <tableColumn id="12265" name="TOTAL12252"/>
    <tableColumn id="12266" name="TOTAL12253"/>
    <tableColumn id="12267" name="TOTAL12254"/>
    <tableColumn id="12268" name="TOTAL12255"/>
    <tableColumn id="12269" name="TOTAL12256"/>
    <tableColumn id="12270" name="TOTAL12257"/>
    <tableColumn id="12271" name="TOTAL12258"/>
    <tableColumn id="12272" name="TOTAL12259"/>
    <tableColumn id="12273" name="TOTAL12260"/>
    <tableColumn id="12274" name="TOTAL12261"/>
    <tableColumn id="12275" name="TOTAL12262"/>
    <tableColumn id="12276" name="TOTAL12263"/>
    <tableColumn id="12277" name="TOTAL12264"/>
    <tableColumn id="12278" name="TOTAL12265"/>
    <tableColumn id="12279" name="TOTAL12266"/>
    <tableColumn id="12280" name="TOTAL12267"/>
    <tableColumn id="12281" name="TOTAL12268"/>
    <tableColumn id="12282" name="TOTAL12269"/>
    <tableColumn id="12283" name="TOTAL12270"/>
    <tableColumn id="12284" name="TOTAL12271"/>
    <tableColumn id="12285" name="TOTAL12272"/>
    <tableColumn id="12286" name="TOTAL12273"/>
    <tableColumn id="12287" name="TOTAL12274"/>
    <tableColumn id="12288" name="TOTAL12275"/>
    <tableColumn id="12289" name="TOTAL12276"/>
    <tableColumn id="12290" name="TOTAL12277"/>
    <tableColumn id="12291" name="TOTAL12278"/>
    <tableColumn id="12292" name="TOTAL12279"/>
    <tableColumn id="12293" name="TOTAL12280"/>
    <tableColumn id="12294" name="TOTAL12281"/>
    <tableColumn id="12295" name="TOTAL12282"/>
    <tableColumn id="12296" name="TOTAL12283"/>
    <tableColumn id="12297" name="TOTAL12284"/>
    <tableColumn id="12298" name="TOTAL12285"/>
    <tableColumn id="12299" name="TOTAL12286"/>
    <tableColumn id="12300" name="TOTAL12287"/>
    <tableColumn id="12301" name="TOTAL12288"/>
    <tableColumn id="12302" name="TOTAL12289"/>
    <tableColumn id="12303" name="TOTAL12290"/>
    <tableColumn id="12304" name="TOTAL12291"/>
    <tableColumn id="12305" name="TOTAL12292"/>
    <tableColumn id="12306" name="TOTAL12293"/>
    <tableColumn id="12307" name="TOTAL12294"/>
    <tableColumn id="12308" name="TOTAL12295"/>
    <tableColumn id="12309" name="TOTAL12296"/>
    <tableColumn id="12310" name="TOTAL12297"/>
    <tableColumn id="12311" name="TOTAL12298"/>
    <tableColumn id="12312" name="TOTAL12299"/>
    <tableColumn id="12313" name="TOTAL12300"/>
    <tableColumn id="12314" name="TOTAL12301"/>
    <tableColumn id="12315" name="TOTAL12302"/>
    <tableColumn id="12316" name="TOTAL12303"/>
    <tableColumn id="12317" name="TOTAL12304"/>
    <tableColumn id="12318" name="TOTAL12305"/>
    <tableColumn id="12319" name="TOTAL12306"/>
    <tableColumn id="12320" name="TOTAL12307"/>
    <tableColumn id="12321" name="TOTAL12308"/>
    <tableColumn id="12322" name="TOTAL12309"/>
    <tableColumn id="12323" name="TOTAL12310"/>
    <tableColumn id="12324" name="TOTAL12311"/>
    <tableColumn id="12325" name="TOTAL12312"/>
    <tableColumn id="12326" name="TOTAL12313"/>
    <tableColumn id="12327" name="TOTAL12314"/>
    <tableColumn id="12328" name="TOTAL12315"/>
    <tableColumn id="12329" name="TOTAL12316"/>
    <tableColumn id="12330" name="TOTAL12317"/>
    <tableColumn id="12331" name="TOTAL12318"/>
    <tableColumn id="12332" name="TOTAL12319"/>
    <tableColumn id="12333" name="TOTAL12320"/>
    <tableColumn id="12334" name="TOTAL12321"/>
    <tableColumn id="12335" name="TOTAL12322"/>
    <tableColumn id="12336" name="TOTAL12323"/>
    <tableColumn id="12337" name="TOTAL12324"/>
    <tableColumn id="12338" name="TOTAL12325"/>
    <tableColumn id="12339" name="TOTAL12326"/>
    <tableColumn id="12340" name="TOTAL12327"/>
    <tableColumn id="12341" name="TOTAL12328"/>
    <tableColumn id="12342" name="TOTAL12329"/>
    <tableColumn id="12343" name="TOTAL12330"/>
    <tableColumn id="12344" name="TOTAL12331"/>
    <tableColumn id="12345" name="TOTAL12332"/>
    <tableColumn id="12346" name="TOTAL12333"/>
    <tableColumn id="12347" name="TOTAL12334"/>
    <tableColumn id="12348" name="TOTAL12335"/>
    <tableColumn id="12349" name="TOTAL12336"/>
    <tableColumn id="12350" name="TOTAL12337"/>
    <tableColumn id="12351" name="TOTAL12338"/>
    <tableColumn id="12352" name="TOTAL12339"/>
    <tableColumn id="12353" name="TOTAL12340"/>
    <tableColumn id="12354" name="TOTAL12341"/>
    <tableColumn id="12355" name="TOTAL12342"/>
    <tableColumn id="12356" name="TOTAL12343"/>
    <tableColumn id="12357" name="TOTAL12344"/>
    <tableColumn id="12358" name="TOTAL12345"/>
    <tableColumn id="12359" name="TOTAL12346"/>
    <tableColumn id="12360" name="TOTAL12347"/>
    <tableColumn id="12361" name="TOTAL12348"/>
    <tableColumn id="12362" name="TOTAL12349"/>
    <tableColumn id="12363" name="TOTAL12350"/>
    <tableColumn id="12364" name="TOTAL12351"/>
    <tableColumn id="12365" name="TOTAL12352"/>
    <tableColumn id="12366" name="TOTAL12353"/>
    <tableColumn id="12367" name="TOTAL12354"/>
    <tableColumn id="12368" name="TOTAL12355"/>
    <tableColumn id="12369" name="TOTAL12356"/>
    <tableColumn id="12370" name="TOTAL12357"/>
    <tableColumn id="12371" name="TOTAL12358"/>
    <tableColumn id="12372" name="TOTAL12359"/>
    <tableColumn id="12373" name="TOTAL12360"/>
    <tableColumn id="12374" name="TOTAL12361"/>
    <tableColumn id="12375" name="TOTAL12362"/>
    <tableColumn id="12376" name="TOTAL12363"/>
    <tableColumn id="12377" name="TOTAL12364"/>
    <tableColumn id="12378" name="TOTAL12365"/>
    <tableColumn id="12379" name="TOTAL12366"/>
    <tableColumn id="12380" name="TOTAL12367"/>
    <tableColumn id="12381" name="TOTAL12368"/>
    <tableColumn id="12382" name="TOTAL12369"/>
    <tableColumn id="12383" name="TOTAL12370"/>
    <tableColumn id="12384" name="TOTAL12371"/>
    <tableColumn id="12385" name="TOTAL12372"/>
    <tableColumn id="12386" name="TOTAL12373"/>
    <tableColumn id="12387" name="TOTAL12374"/>
    <tableColumn id="12388" name="TOTAL12375"/>
    <tableColumn id="12389" name="TOTAL12376"/>
    <tableColumn id="12390" name="TOTAL12377"/>
    <tableColumn id="12391" name="TOTAL12378"/>
    <tableColumn id="12392" name="TOTAL12379"/>
    <tableColumn id="12393" name="TOTAL12380"/>
    <tableColumn id="12394" name="TOTAL12381"/>
    <tableColumn id="12395" name="TOTAL12382"/>
    <tableColumn id="12396" name="TOTAL12383"/>
    <tableColumn id="12397" name="TOTAL12384"/>
    <tableColumn id="12398" name="TOTAL12385"/>
    <tableColumn id="12399" name="TOTAL12386"/>
    <tableColumn id="12400" name="TOTAL12387"/>
    <tableColumn id="12401" name="TOTAL12388"/>
    <tableColumn id="12402" name="TOTAL12389"/>
    <tableColumn id="12403" name="TOTAL12390"/>
    <tableColumn id="12404" name="TOTAL12391"/>
    <tableColumn id="12405" name="TOTAL12392"/>
    <tableColumn id="12406" name="TOTAL12393"/>
    <tableColumn id="12407" name="TOTAL12394"/>
    <tableColumn id="12408" name="TOTAL12395"/>
    <tableColumn id="12409" name="TOTAL12396"/>
    <tableColumn id="12410" name="TOTAL12397"/>
    <tableColumn id="12411" name="TOTAL12398"/>
    <tableColumn id="12412" name="TOTAL12399"/>
    <tableColumn id="12413" name="TOTAL12400"/>
    <tableColumn id="12414" name="TOTAL12401"/>
    <tableColumn id="12415" name="TOTAL12402"/>
    <tableColumn id="12416" name="TOTAL12403"/>
    <tableColumn id="12417" name="TOTAL12404"/>
    <tableColumn id="12418" name="TOTAL12405"/>
    <tableColumn id="12419" name="TOTAL12406"/>
    <tableColumn id="12420" name="TOTAL12407"/>
    <tableColumn id="12421" name="TOTAL12408"/>
    <tableColumn id="12422" name="TOTAL12409"/>
    <tableColumn id="12423" name="TOTAL12410"/>
    <tableColumn id="12424" name="TOTAL12411"/>
    <tableColumn id="12425" name="TOTAL12412"/>
    <tableColumn id="12426" name="TOTAL12413"/>
    <tableColumn id="12427" name="TOTAL12414"/>
    <tableColumn id="12428" name="TOTAL12415"/>
    <tableColumn id="12429" name="TOTAL12416"/>
    <tableColumn id="12430" name="TOTAL12417"/>
    <tableColumn id="12431" name="TOTAL12418"/>
    <tableColumn id="12432" name="TOTAL12419"/>
    <tableColumn id="12433" name="TOTAL12420"/>
    <tableColumn id="12434" name="TOTAL12421"/>
    <tableColumn id="12435" name="TOTAL12422"/>
    <tableColumn id="12436" name="TOTAL12423"/>
    <tableColumn id="12437" name="TOTAL12424"/>
    <tableColumn id="12438" name="TOTAL12425"/>
    <tableColumn id="12439" name="TOTAL12426"/>
    <tableColumn id="12440" name="TOTAL12427"/>
    <tableColumn id="12441" name="TOTAL12428"/>
    <tableColumn id="12442" name="TOTAL12429"/>
    <tableColumn id="12443" name="TOTAL12430"/>
    <tableColumn id="12444" name="TOTAL12431"/>
    <tableColumn id="12445" name="TOTAL12432"/>
    <tableColumn id="12446" name="TOTAL12433"/>
    <tableColumn id="12447" name="TOTAL12434"/>
    <tableColumn id="12448" name="TOTAL12435"/>
    <tableColumn id="12449" name="TOTAL12436"/>
    <tableColumn id="12450" name="TOTAL12437"/>
    <tableColumn id="12451" name="TOTAL12438"/>
    <tableColumn id="12452" name="TOTAL12439"/>
    <tableColumn id="12453" name="TOTAL12440"/>
    <tableColumn id="12454" name="TOTAL12441"/>
    <tableColumn id="12455" name="TOTAL12442"/>
    <tableColumn id="12456" name="TOTAL12443"/>
    <tableColumn id="12457" name="TOTAL12444"/>
    <tableColumn id="12458" name="TOTAL12445"/>
    <tableColumn id="12459" name="TOTAL12446"/>
    <tableColumn id="12460" name="TOTAL12447"/>
    <tableColumn id="12461" name="TOTAL12448"/>
    <tableColumn id="12462" name="TOTAL12449"/>
    <tableColumn id="12463" name="TOTAL12450"/>
    <tableColumn id="12464" name="TOTAL12451"/>
    <tableColumn id="12465" name="TOTAL12452"/>
    <tableColumn id="12466" name="TOTAL12453"/>
    <tableColumn id="12467" name="TOTAL12454"/>
    <tableColumn id="12468" name="TOTAL12455"/>
    <tableColumn id="12469" name="TOTAL12456"/>
    <tableColumn id="12470" name="TOTAL12457"/>
    <tableColumn id="12471" name="TOTAL12458"/>
    <tableColumn id="12472" name="TOTAL12459"/>
    <tableColumn id="12473" name="TOTAL12460"/>
    <tableColumn id="12474" name="TOTAL12461"/>
    <tableColumn id="12475" name="TOTAL12462"/>
    <tableColumn id="12476" name="TOTAL12463"/>
    <tableColumn id="12477" name="TOTAL12464"/>
    <tableColumn id="12478" name="TOTAL12465"/>
    <tableColumn id="12479" name="TOTAL12466"/>
    <tableColumn id="12480" name="TOTAL12467"/>
    <tableColumn id="12481" name="TOTAL12468"/>
    <tableColumn id="12482" name="TOTAL12469"/>
    <tableColumn id="12483" name="TOTAL12470"/>
    <tableColumn id="12484" name="TOTAL12471"/>
    <tableColumn id="12485" name="TOTAL12472"/>
    <tableColumn id="12486" name="TOTAL12473"/>
    <tableColumn id="12487" name="TOTAL12474"/>
    <tableColumn id="12488" name="TOTAL12475"/>
    <tableColumn id="12489" name="TOTAL12476"/>
    <tableColumn id="12490" name="TOTAL12477"/>
    <tableColumn id="12491" name="TOTAL12478"/>
    <tableColumn id="12492" name="TOTAL12479"/>
    <tableColumn id="12493" name="TOTAL12480"/>
    <tableColumn id="12494" name="TOTAL12481"/>
    <tableColumn id="12495" name="TOTAL12482"/>
    <tableColumn id="12496" name="TOTAL12483"/>
    <tableColumn id="12497" name="TOTAL12484"/>
    <tableColumn id="12498" name="TOTAL12485"/>
    <tableColumn id="12499" name="TOTAL12486"/>
    <tableColumn id="12500" name="TOTAL12487"/>
    <tableColumn id="12501" name="TOTAL12488"/>
    <tableColumn id="12502" name="TOTAL12489"/>
    <tableColumn id="12503" name="TOTAL12490"/>
    <tableColumn id="12504" name="TOTAL12491"/>
    <tableColumn id="12505" name="TOTAL12492"/>
    <tableColumn id="12506" name="TOTAL12493"/>
    <tableColumn id="12507" name="TOTAL12494"/>
    <tableColumn id="12508" name="TOTAL12495"/>
    <tableColumn id="12509" name="TOTAL12496"/>
    <tableColumn id="12510" name="TOTAL12497"/>
    <tableColumn id="12511" name="TOTAL12498"/>
    <tableColumn id="12512" name="TOTAL12499"/>
    <tableColumn id="12513" name="TOTAL12500"/>
    <tableColumn id="12514" name="TOTAL12501"/>
    <tableColumn id="12515" name="TOTAL12502"/>
    <tableColumn id="12516" name="TOTAL12503"/>
    <tableColumn id="12517" name="TOTAL12504"/>
    <tableColumn id="12518" name="TOTAL12505"/>
    <tableColumn id="12519" name="TOTAL12506"/>
    <tableColumn id="12520" name="TOTAL12507"/>
    <tableColumn id="12521" name="TOTAL12508"/>
    <tableColumn id="12522" name="TOTAL12509"/>
    <tableColumn id="12523" name="TOTAL12510"/>
    <tableColumn id="12524" name="TOTAL12511"/>
    <tableColumn id="12525" name="TOTAL12512"/>
    <tableColumn id="12526" name="TOTAL12513"/>
    <tableColumn id="12527" name="TOTAL12514"/>
    <tableColumn id="12528" name="TOTAL12515"/>
    <tableColumn id="12529" name="TOTAL12516"/>
    <tableColumn id="12530" name="TOTAL12517"/>
    <tableColumn id="12531" name="TOTAL12518"/>
    <tableColumn id="12532" name="TOTAL12519"/>
    <tableColumn id="12533" name="TOTAL12520"/>
    <tableColumn id="12534" name="TOTAL12521"/>
    <tableColumn id="12535" name="TOTAL12522"/>
    <tableColumn id="12536" name="TOTAL12523"/>
    <tableColumn id="12537" name="TOTAL12524"/>
    <tableColumn id="12538" name="TOTAL12525"/>
    <tableColumn id="12539" name="TOTAL12526"/>
    <tableColumn id="12540" name="TOTAL12527"/>
    <tableColumn id="12541" name="TOTAL12528"/>
    <tableColumn id="12542" name="TOTAL12529"/>
    <tableColumn id="12543" name="TOTAL12530"/>
    <tableColumn id="12544" name="TOTAL12531"/>
    <tableColumn id="12545" name="TOTAL12532"/>
    <tableColumn id="12546" name="TOTAL12533"/>
    <tableColumn id="12547" name="TOTAL12534"/>
    <tableColumn id="12548" name="TOTAL12535"/>
    <tableColumn id="12549" name="TOTAL12536"/>
    <tableColumn id="12550" name="TOTAL12537"/>
    <tableColumn id="12551" name="TOTAL12538"/>
    <tableColumn id="12552" name="TOTAL12539"/>
    <tableColumn id="12553" name="TOTAL12540"/>
    <tableColumn id="12554" name="TOTAL12541"/>
    <tableColumn id="12555" name="TOTAL12542"/>
    <tableColumn id="12556" name="TOTAL12543"/>
    <tableColumn id="12557" name="TOTAL12544"/>
    <tableColumn id="12558" name="TOTAL12545"/>
    <tableColumn id="12559" name="TOTAL12546"/>
    <tableColumn id="12560" name="TOTAL12547"/>
    <tableColumn id="12561" name="TOTAL12548"/>
    <tableColumn id="12562" name="TOTAL12549"/>
    <tableColumn id="12563" name="TOTAL12550"/>
    <tableColumn id="12564" name="TOTAL12551"/>
    <tableColumn id="12565" name="TOTAL12552"/>
    <tableColumn id="12566" name="TOTAL12553"/>
    <tableColumn id="12567" name="TOTAL12554"/>
    <tableColumn id="12568" name="TOTAL12555"/>
    <tableColumn id="12569" name="TOTAL12556"/>
    <tableColumn id="12570" name="TOTAL12557"/>
    <tableColumn id="12571" name="TOTAL12558"/>
    <tableColumn id="12572" name="TOTAL12559"/>
    <tableColumn id="12573" name="TOTAL12560"/>
    <tableColumn id="12574" name="TOTAL12561"/>
    <tableColumn id="12575" name="TOTAL12562"/>
    <tableColumn id="12576" name="TOTAL12563"/>
    <tableColumn id="12577" name="TOTAL12564"/>
    <tableColumn id="12578" name="TOTAL12565"/>
    <tableColumn id="12579" name="TOTAL12566"/>
    <tableColumn id="12580" name="TOTAL12567"/>
    <tableColumn id="12581" name="TOTAL12568"/>
    <tableColumn id="12582" name="TOTAL12569"/>
    <tableColumn id="12583" name="TOTAL12570"/>
    <tableColumn id="12584" name="TOTAL12571"/>
    <tableColumn id="12585" name="TOTAL12572"/>
    <tableColumn id="12586" name="TOTAL12573"/>
    <tableColumn id="12587" name="TOTAL12574"/>
    <tableColumn id="12588" name="TOTAL12575"/>
    <tableColumn id="12589" name="TOTAL12576"/>
    <tableColumn id="12590" name="TOTAL12577"/>
    <tableColumn id="12591" name="TOTAL12578"/>
    <tableColumn id="12592" name="TOTAL12579"/>
    <tableColumn id="12593" name="TOTAL12580"/>
    <tableColumn id="12594" name="TOTAL12581"/>
    <tableColumn id="12595" name="TOTAL12582"/>
    <tableColumn id="12596" name="TOTAL12583"/>
    <tableColumn id="12597" name="TOTAL12584"/>
    <tableColumn id="12598" name="TOTAL12585"/>
    <tableColumn id="12599" name="TOTAL12586"/>
    <tableColumn id="12600" name="TOTAL12587"/>
    <tableColumn id="12601" name="TOTAL12588"/>
    <tableColumn id="12602" name="TOTAL12589"/>
    <tableColumn id="12603" name="TOTAL12590"/>
    <tableColumn id="12604" name="TOTAL12591"/>
    <tableColumn id="12605" name="TOTAL12592"/>
    <tableColumn id="12606" name="TOTAL12593"/>
    <tableColumn id="12607" name="TOTAL12594"/>
    <tableColumn id="12608" name="TOTAL12595"/>
    <tableColumn id="12609" name="TOTAL12596"/>
    <tableColumn id="12610" name="TOTAL12597"/>
    <tableColumn id="12611" name="TOTAL12598"/>
    <tableColumn id="12612" name="TOTAL12599"/>
    <tableColumn id="12613" name="TOTAL12600"/>
    <tableColumn id="12614" name="TOTAL12601"/>
    <tableColumn id="12615" name="TOTAL12602"/>
    <tableColumn id="12616" name="TOTAL12603"/>
    <tableColumn id="12617" name="TOTAL12604"/>
    <tableColumn id="12618" name="TOTAL12605"/>
    <tableColumn id="12619" name="TOTAL12606"/>
    <tableColumn id="12620" name="TOTAL12607"/>
    <tableColumn id="12621" name="TOTAL12608"/>
    <tableColumn id="12622" name="TOTAL12609"/>
    <tableColumn id="12623" name="TOTAL12610"/>
    <tableColumn id="12624" name="TOTAL12611"/>
    <tableColumn id="12625" name="TOTAL12612"/>
    <tableColumn id="12626" name="TOTAL12613"/>
    <tableColumn id="12627" name="TOTAL12614"/>
    <tableColumn id="12628" name="TOTAL12615"/>
    <tableColumn id="12629" name="TOTAL12616"/>
    <tableColumn id="12630" name="TOTAL12617"/>
    <tableColumn id="12631" name="TOTAL12618"/>
    <tableColumn id="12632" name="TOTAL12619"/>
    <tableColumn id="12633" name="TOTAL12620"/>
    <tableColumn id="12634" name="TOTAL12621"/>
    <tableColumn id="12635" name="TOTAL12622"/>
    <tableColumn id="12636" name="TOTAL12623"/>
    <tableColumn id="12637" name="TOTAL12624"/>
    <tableColumn id="12638" name="TOTAL12625"/>
    <tableColumn id="12639" name="TOTAL12626"/>
    <tableColumn id="12640" name="TOTAL12627"/>
    <tableColumn id="12641" name="TOTAL12628"/>
    <tableColumn id="12642" name="TOTAL12629"/>
    <tableColumn id="12643" name="TOTAL12630"/>
    <tableColumn id="12644" name="TOTAL12631"/>
    <tableColumn id="12645" name="TOTAL12632"/>
    <tableColumn id="12646" name="TOTAL12633"/>
    <tableColumn id="12647" name="TOTAL12634"/>
    <tableColumn id="12648" name="TOTAL12635"/>
    <tableColumn id="12649" name="TOTAL12636"/>
    <tableColumn id="12650" name="TOTAL12637"/>
    <tableColumn id="12651" name="TOTAL12638"/>
    <tableColumn id="12652" name="TOTAL12639"/>
    <tableColumn id="12653" name="TOTAL12640"/>
    <tableColumn id="12654" name="TOTAL12641"/>
    <tableColumn id="12655" name="TOTAL12642"/>
    <tableColumn id="12656" name="TOTAL12643"/>
    <tableColumn id="12657" name="TOTAL12644"/>
    <tableColumn id="12658" name="TOTAL12645"/>
    <tableColumn id="12659" name="TOTAL12646"/>
    <tableColumn id="12660" name="TOTAL12647"/>
    <tableColumn id="12661" name="TOTAL12648"/>
    <tableColumn id="12662" name="TOTAL12649"/>
    <tableColumn id="12663" name="TOTAL12650"/>
    <tableColumn id="12664" name="TOTAL12651"/>
    <tableColumn id="12665" name="TOTAL12652"/>
    <tableColumn id="12666" name="TOTAL12653"/>
    <tableColumn id="12667" name="TOTAL12654"/>
    <tableColumn id="12668" name="TOTAL12655"/>
    <tableColumn id="12669" name="TOTAL12656"/>
    <tableColumn id="12670" name="TOTAL12657"/>
    <tableColumn id="12671" name="TOTAL12658"/>
    <tableColumn id="12672" name="TOTAL12659"/>
    <tableColumn id="12673" name="TOTAL12660"/>
    <tableColumn id="12674" name="TOTAL12661"/>
    <tableColumn id="12675" name="TOTAL12662"/>
    <tableColumn id="12676" name="TOTAL12663"/>
    <tableColumn id="12677" name="TOTAL12664"/>
    <tableColumn id="12678" name="TOTAL12665"/>
    <tableColumn id="12679" name="TOTAL12666"/>
    <tableColumn id="12680" name="TOTAL12667"/>
    <tableColumn id="12681" name="TOTAL12668"/>
    <tableColumn id="12682" name="TOTAL12669"/>
    <tableColumn id="12683" name="TOTAL12670"/>
    <tableColumn id="12684" name="TOTAL12671"/>
    <tableColumn id="12685" name="TOTAL12672"/>
    <tableColumn id="12686" name="TOTAL12673"/>
    <tableColumn id="12687" name="TOTAL12674"/>
    <tableColumn id="12688" name="TOTAL12675"/>
    <tableColumn id="12689" name="TOTAL12676"/>
    <tableColumn id="12690" name="TOTAL12677"/>
    <tableColumn id="12691" name="TOTAL12678"/>
    <tableColumn id="12692" name="TOTAL12679"/>
    <tableColumn id="12693" name="TOTAL12680"/>
    <tableColumn id="12694" name="TOTAL12681"/>
    <tableColumn id="12695" name="TOTAL12682"/>
    <tableColumn id="12696" name="TOTAL12683"/>
    <tableColumn id="12697" name="TOTAL12684"/>
    <tableColumn id="12698" name="TOTAL12685"/>
    <tableColumn id="12699" name="TOTAL12686"/>
    <tableColumn id="12700" name="TOTAL12687"/>
    <tableColumn id="12701" name="TOTAL12688"/>
    <tableColumn id="12702" name="TOTAL12689"/>
    <tableColumn id="12703" name="TOTAL12690"/>
    <tableColumn id="12704" name="TOTAL12691"/>
    <tableColumn id="12705" name="TOTAL12692"/>
    <tableColumn id="12706" name="TOTAL12693"/>
    <tableColumn id="12707" name="TOTAL12694"/>
    <tableColumn id="12708" name="TOTAL12695"/>
    <tableColumn id="12709" name="TOTAL12696"/>
    <tableColumn id="12710" name="TOTAL12697"/>
    <tableColumn id="12711" name="TOTAL12698"/>
    <tableColumn id="12712" name="TOTAL12699"/>
    <tableColumn id="12713" name="TOTAL12700"/>
    <tableColumn id="12714" name="TOTAL12701"/>
    <tableColumn id="12715" name="TOTAL12702"/>
    <tableColumn id="12716" name="TOTAL12703"/>
    <tableColumn id="12717" name="TOTAL12704"/>
    <tableColumn id="12718" name="TOTAL12705"/>
    <tableColumn id="12719" name="TOTAL12706"/>
    <tableColumn id="12720" name="TOTAL12707"/>
    <tableColumn id="12721" name="TOTAL12708"/>
    <tableColumn id="12722" name="TOTAL12709"/>
    <tableColumn id="12723" name="TOTAL12710"/>
    <tableColumn id="12724" name="TOTAL12711"/>
    <tableColumn id="12725" name="TOTAL12712"/>
    <tableColumn id="12726" name="TOTAL12713"/>
    <tableColumn id="12727" name="TOTAL12714"/>
    <tableColumn id="12728" name="TOTAL12715"/>
    <tableColumn id="12729" name="TOTAL12716"/>
    <tableColumn id="12730" name="TOTAL12717"/>
    <tableColumn id="12731" name="TOTAL12718"/>
    <tableColumn id="12732" name="TOTAL12719"/>
    <tableColumn id="12733" name="TOTAL12720"/>
    <tableColumn id="12734" name="TOTAL12721"/>
    <tableColumn id="12735" name="TOTAL12722"/>
    <tableColumn id="12736" name="TOTAL12723"/>
    <tableColumn id="12737" name="TOTAL12724"/>
    <tableColumn id="12738" name="TOTAL12725"/>
    <tableColumn id="12739" name="TOTAL12726"/>
    <tableColumn id="12740" name="TOTAL12727"/>
    <tableColumn id="12741" name="TOTAL12728"/>
    <tableColumn id="12742" name="TOTAL12729"/>
    <tableColumn id="12743" name="TOTAL12730"/>
    <tableColumn id="12744" name="TOTAL12731"/>
    <tableColumn id="12745" name="TOTAL12732"/>
    <tableColumn id="12746" name="TOTAL12733"/>
    <tableColumn id="12747" name="TOTAL12734"/>
    <tableColumn id="12748" name="TOTAL12735"/>
    <tableColumn id="12749" name="TOTAL12736"/>
    <tableColumn id="12750" name="TOTAL12737"/>
    <tableColumn id="12751" name="TOTAL12738"/>
    <tableColumn id="12752" name="TOTAL12739"/>
    <tableColumn id="12753" name="TOTAL12740"/>
    <tableColumn id="12754" name="TOTAL12741"/>
    <tableColumn id="12755" name="TOTAL12742"/>
    <tableColumn id="12756" name="TOTAL12743"/>
    <tableColumn id="12757" name="TOTAL12744"/>
    <tableColumn id="12758" name="TOTAL12745"/>
    <tableColumn id="12759" name="TOTAL12746"/>
    <tableColumn id="12760" name="TOTAL12747"/>
    <tableColumn id="12761" name="TOTAL12748"/>
    <tableColumn id="12762" name="TOTAL12749"/>
    <tableColumn id="12763" name="TOTAL12750"/>
    <tableColumn id="12764" name="TOTAL12751"/>
    <tableColumn id="12765" name="TOTAL12752"/>
    <tableColumn id="12766" name="TOTAL12753"/>
    <tableColumn id="12767" name="TOTAL12754"/>
    <tableColumn id="12768" name="TOTAL12755"/>
    <tableColumn id="12769" name="TOTAL12756"/>
    <tableColumn id="12770" name="TOTAL12757"/>
    <tableColumn id="12771" name="TOTAL12758"/>
    <tableColumn id="12772" name="TOTAL12759"/>
    <tableColumn id="12773" name="TOTAL12760"/>
    <tableColumn id="12774" name="TOTAL12761"/>
    <tableColumn id="12775" name="TOTAL12762"/>
    <tableColumn id="12776" name="TOTAL12763"/>
    <tableColumn id="12777" name="TOTAL12764"/>
    <tableColumn id="12778" name="TOTAL12765"/>
    <tableColumn id="12779" name="TOTAL12766"/>
    <tableColumn id="12780" name="TOTAL12767"/>
    <tableColumn id="12781" name="TOTAL12768"/>
    <tableColumn id="12782" name="TOTAL12769"/>
    <tableColumn id="12783" name="TOTAL12770"/>
    <tableColumn id="12784" name="TOTAL12771"/>
    <tableColumn id="12785" name="TOTAL12772"/>
    <tableColumn id="12786" name="TOTAL12773"/>
    <tableColumn id="12787" name="TOTAL12774"/>
    <tableColumn id="12788" name="TOTAL12775"/>
    <tableColumn id="12789" name="TOTAL12776"/>
    <tableColumn id="12790" name="TOTAL12777"/>
    <tableColumn id="12791" name="TOTAL12778"/>
    <tableColumn id="12792" name="TOTAL12779"/>
    <tableColumn id="12793" name="TOTAL12780"/>
    <tableColumn id="12794" name="TOTAL12781"/>
    <tableColumn id="12795" name="TOTAL12782"/>
    <tableColumn id="12796" name="TOTAL12783"/>
    <tableColumn id="12797" name="TOTAL12784"/>
    <tableColumn id="12798" name="TOTAL12785"/>
    <tableColumn id="12799" name="TOTAL12786"/>
    <tableColumn id="12800" name="TOTAL12787"/>
    <tableColumn id="12801" name="TOTAL12788"/>
    <tableColumn id="12802" name="TOTAL12789"/>
    <tableColumn id="12803" name="TOTAL12790"/>
    <tableColumn id="12804" name="TOTAL12791"/>
    <tableColumn id="12805" name="TOTAL12792"/>
    <tableColumn id="12806" name="TOTAL12793"/>
    <tableColumn id="12807" name="TOTAL12794"/>
    <tableColumn id="12808" name="TOTAL12795"/>
    <tableColumn id="12809" name="TOTAL12796"/>
    <tableColumn id="12810" name="TOTAL12797"/>
    <tableColumn id="12811" name="TOTAL12798"/>
    <tableColumn id="12812" name="TOTAL12799"/>
    <tableColumn id="12813" name="TOTAL12800"/>
    <tableColumn id="12814" name="TOTAL12801"/>
    <tableColumn id="12815" name="TOTAL12802"/>
    <tableColumn id="12816" name="TOTAL12803"/>
    <tableColumn id="12817" name="TOTAL12804"/>
    <tableColumn id="12818" name="TOTAL12805"/>
    <tableColumn id="12819" name="TOTAL12806"/>
    <tableColumn id="12820" name="TOTAL12807"/>
    <tableColumn id="12821" name="TOTAL12808"/>
    <tableColumn id="12822" name="TOTAL12809"/>
    <tableColumn id="12823" name="TOTAL12810"/>
    <tableColumn id="12824" name="TOTAL12811"/>
    <tableColumn id="12825" name="TOTAL12812"/>
    <tableColumn id="12826" name="TOTAL12813"/>
    <tableColumn id="12827" name="TOTAL12814"/>
    <tableColumn id="12828" name="TOTAL12815"/>
    <tableColumn id="12829" name="TOTAL12816"/>
    <tableColumn id="12830" name="TOTAL12817"/>
    <tableColumn id="12831" name="TOTAL12818"/>
    <tableColumn id="12832" name="TOTAL12819"/>
    <tableColumn id="12833" name="TOTAL12820"/>
    <tableColumn id="12834" name="TOTAL12821"/>
    <tableColumn id="12835" name="TOTAL12822"/>
    <tableColumn id="12836" name="TOTAL12823"/>
    <tableColumn id="12837" name="TOTAL12824"/>
    <tableColumn id="12838" name="TOTAL12825"/>
    <tableColumn id="12839" name="TOTAL12826"/>
    <tableColumn id="12840" name="TOTAL12827"/>
    <tableColumn id="12841" name="TOTAL12828"/>
    <tableColumn id="12842" name="TOTAL12829"/>
    <tableColumn id="12843" name="TOTAL12830"/>
    <tableColumn id="12844" name="TOTAL12831"/>
    <tableColumn id="12845" name="TOTAL12832"/>
    <tableColumn id="12846" name="TOTAL12833"/>
    <tableColumn id="12847" name="TOTAL12834"/>
    <tableColumn id="12848" name="TOTAL12835"/>
    <tableColumn id="12849" name="TOTAL12836"/>
    <tableColumn id="12850" name="TOTAL12837"/>
    <tableColumn id="12851" name="TOTAL12838"/>
    <tableColumn id="12852" name="TOTAL12839"/>
    <tableColumn id="12853" name="TOTAL12840"/>
    <tableColumn id="12854" name="TOTAL12841"/>
    <tableColumn id="12855" name="TOTAL12842"/>
    <tableColumn id="12856" name="TOTAL12843"/>
    <tableColumn id="12857" name="TOTAL12844"/>
    <tableColumn id="12858" name="TOTAL12845"/>
    <tableColumn id="12859" name="TOTAL12846"/>
    <tableColumn id="12860" name="TOTAL12847"/>
    <tableColumn id="12861" name="TOTAL12848"/>
    <tableColumn id="12862" name="TOTAL12849"/>
    <tableColumn id="12863" name="TOTAL12850"/>
    <tableColumn id="12864" name="TOTAL12851"/>
    <tableColumn id="12865" name="TOTAL12852"/>
    <tableColumn id="12866" name="TOTAL12853"/>
    <tableColumn id="12867" name="TOTAL12854"/>
    <tableColumn id="12868" name="TOTAL12855"/>
    <tableColumn id="12869" name="TOTAL12856"/>
    <tableColumn id="12870" name="TOTAL12857"/>
    <tableColumn id="12871" name="TOTAL12858"/>
    <tableColumn id="12872" name="TOTAL12859"/>
    <tableColumn id="12873" name="TOTAL12860"/>
    <tableColumn id="12874" name="TOTAL12861"/>
    <tableColumn id="12875" name="TOTAL12862"/>
    <tableColumn id="12876" name="TOTAL12863"/>
    <tableColumn id="12877" name="TOTAL12864"/>
    <tableColumn id="12878" name="TOTAL12865"/>
    <tableColumn id="12879" name="TOTAL12866"/>
    <tableColumn id="12880" name="TOTAL12867"/>
    <tableColumn id="12881" name="TOTAL12868"/>
    <tableColumn id="12882" name="TOTAL12869"/>
    <tableColumn id="12883" name="TOTAL12870"/>
    <tableColumn id="12884" name="TOTAL12871"/>
    <tableColumn id="12885" name="TOTAL12872"/>
    <tableColumn id="12886" name="TOTAL12873"/>
    <tableColumn id="12887" name="TOTAL12874"/>
    <tableColumn id="12888" name="TOTAL12875"/>
    <tableColumn id="12889" name="TOTAL12876"/>
    <tableColumn id="12890" name="TOTAL12877"/>
    <tableColumn id="12891" name="TOTAL12878"/>
    <tableColumn id="12892" name="TOTAL12879"/>
    <tableColumn id="12893" name="TOTAL12880"/>
    <tableColumn id="12894" name="TOTAL12881"/>
    <tableColumn id="12895" name="TOTAL12882"/>
    <tableColumn id="12896" name="TOTAL12883"/>
    <tableColumn id="12897" name="TOTAL12884"/>
    <tableColumn id="12898" name="TOTAL12885"/>
    <tableColumn id="12899" name="TOTAL12886"/>
    <tableColumn id="12900" name="TOTAL12887"/>
    <tableColumn id="12901" name="TOTAL12888"/>
    <tableColumn id="12902" name="TOTAL12889"/>
    <tableColumn id="12903" name="TOTAL12890"/>
    <tableColumn id="12904" name="TOTAL12891"/>
    <tableColumn id="12905" name="TOTAL12892"/>
    <tableColumn id="12906" name="TOTAL12893"/>
    <tableColumn id="12907" name="TOTAL12894"/>
    <tableColumn id="12908" name="TOTAL12895"/>
    <tableColumn id="12909" name="TOTAL12896"/>
    <tableColumn id="12910" name="TOTAL12897"/>
    <tableColumn id="12911" name="TOTAL12898"/>
    <tableColumn id="12912" name="TOTAL12899"/>
    <tableColumn id="12913" name="TOTAL12900"/>
    <tableColumn id="12914" name="TOTAL12901"/>
    <tableColumn id="12915" name="TOTAL12902"/>
    <tableColumn id="12916" name="TOTAL12903"/>
    <tableColumn id="12917" name="TOTAL12904"/>
    <tableColumn id="12918" name="TOTAL12905"/>
    <tableColumn id="12919" name="TOTAL12906"/>
    <tableColumn id="12920" name="TOTAL12907"/>
    <tableColumn id="12921" name="TOTAL12908"/>
    <tableColumn id="12922" name="TOTAL12909"/>
    <tableColumn id="12923" name="TOTAL12910"/>
    <tableColumn id="12924" name="TOTAL12911"/>
    <tableColumn id="12925" name="TOTAL12912"/>
    <tableColumn id="12926" name="TOTAL12913"/>
    <tableColumn id="12927" name="TOTAL12914"/>
    <tableColumn id="12928" name="TOTAL12915"/>
    <tableColumn id="12929" name="TOTAL12916"/>
    <tableColumn id="12930" name="TOTAL12917"/>
    <tableColumn id="12931" name="TOTAL12918"/>
    <tableColumn id="12932" name="TOTAL12919"/>
    <tableColumn id="12933" name="TOTAL12920"/>
    <tableColumn id="12934" name="TOTAL12921"/>
    <tableColumn id="12935" name="TOTAL12922"/>
    <tableColumn id="12936" name="TOTAL12923"/>
    <tableColumn id="12937" name="TOTAL12924"/>
    <tableColumn id="12938" name="TOTAL12925"/>
    <tableColumn id="12939" name="TOTAL12926"/>
    <tableColumn id="12940" name="TOTAL12927"/>
    <tableColumn id="12941" name="TOTAL12928"/>
    <tableColumn id="12942" name="TOTAL12929"/>
    <tableColumn id="12943" name="TOTAL12930"/>
    <tableColumn id="12944" name="TOTAL12931"/>
    <tableColumn id="12945" name="TOTAL12932"/>
    <tableColumn id="12946" name="TOTAL12933"/>
    <tableColumn id="12947" name="TOTAL12934"/>
    <tableColumn id="12948" name="TOTAL12935"/>
    <tableColumn id="12949" name="TOTAL12936"/>
    <tableColumn id="12950" name="TOTAL12937"/>
    <tableColumn id="12951" name="TOTAL12938"/>
    <tableColumn id="12952" name="TOTAL12939"/>
    <tableColumn id="12953" name="TOTAL12940"/>
    <tableColumn id="12954" name="TOTAL12941"/>
    <tableColumn id="12955" name="TOTAL12942"/>
    <tableColumn id="12956" name="TOTAL12943"/>
    <tableColumn id="12957" name="TOTAL12944"/>
    <tableColumn id="12958" name="TOTAL12945"/>
    <tableColumn id="12959" name="TOTAL12946"/>
    <tableColumn id="12960" name="TOTAL12947"/>
    <tableColumn id="12961" name="TOTAL12948"/>
    <tableColumn id="12962" name="TOTAL12949"/>
    <tableColumn id="12963" name="TOTAL12950"/>
    <tableColumn id="12964" name="TOTAL12951"/>
    <tableColumn id="12965" name="TOTAL12952"/>
    <tableColumn id="12966" name="TOTAL12953"/>
    <tableColumn id="12967" name="TOTAL12954"/>
    <tableColumn id="12968" name="TOTAL12955"/>
    <tableColumn id="12969" name="TOTAL12956"/>
    <tableColumn id="12970" name="TOTAL12957"/>
    <tableColumn id="12971" name="TOTAL12958"/>
    <tableColumn id="12972" name="TOTAL12959"/>
    <tableColumn id="12973" name="TOTAL12960"/>
    <tableColumn id="12974" name="TOTAL12961"/>
    <tableColumn id="12975" name="TOTAL12962"/>
    <tableColumn id="12976" name="TOTAL12963"/>
    <tableColumn id="12977" name="TOTAL12964"/>
    <tableColumn id="12978" name="TOTAL12965"/>
    <tableColumn id="12979" name="TOTAL12966"/>
    <tableColumn id="12980" name="TOTAL12967"/>
    <tableColumn id="12981" name="TOTAL12968"/>
    <tableColumn id="12982" name="TOTAL12969"/>
    <tableColumn id="12983" name="TOTAL12970"/>
    <tableColumn id="12984" name="TOTAL12971"/>
    <tableColumn id="12985" name="TOTAL12972"/>
    <tableColumn id="12986" name="TOTAL12973"/>
    <tableColumn id="12987" name="TOTAL12974"/>
    <tableColumn id="12988" name="TOTAL12975"/>
    <tableColumn id="12989" name="TOTAL12976"/>
    <tableColumn id="12990" name="TOTAL12977"/>
    <tableColumn id="12991" name="TOTAL12978"/>
    <tableColumn id="12992" name="TOTAL12979"/>
    <tableColumn id="12993" name="TOTAL12980"/>
    <tableColumn id="12994" name="TOTAL12981"/>
    <tableColumn id="12995" name="TOTAL12982"/>
    <tableColumn id="12996" name="TOTAL12983"/>
    <tableColumn id="12997" name="TOTAL12984"/>
    <tableColumn id="12998" name="TOTAL12985"/>
    <tableColumn id="12999" name="TOTAL12986"/>
    <tableColumn id="13000" name="TOTAL12987"/>
    <tableColumn id="13001" name="TOTAL12988"/>
    <tableColumn id="13002" name="TOTAL12989"/>
    <tableColumn id="13003" name="TOTAL12990"/>
    <tableColumn id="13004" name="TOTAL12991"/>
    <tableColumn id="13005" name="TOTAL12992"/>
    <tableColumn id="13006" name="TOTAL12993"/>
    <tableColumn id="13007" name="TOTAL12994"/>
    <tableColumn id="13008" name="TOTAL12995"/>
    <tableColumn id="13009" name="TOTAL12996"/>
    <tableColumn id="13010" name="TOTAL12997"/>
    <tableColumn id="13011" name="TOTAL12998"/>
    <tableColumn id="13012" name="TOTAL12999"/>
    <tableColumn id="13013" name="TOTAL13000"/>
    <tableColumn id="13014" name="TOTAL13001"/>
    <tableColumn id="13015" name="TOTAL13002"/>
    <tableColumn id="13016" name="TOTAL13003"/>
    <tableColumn id="13017" name="TOTAL13004"/>
    <tableColumn id="13018" name="TOTAL13005"/>
    <tableColumn id="13019" name="TOTAL13006"/>
    <tableColumn id="13020" name="TOTAL13007"/>
    <tableColumn id="13021" name="TOTAL13008"/>
    <tableColumn id="13022" name="TOTAL13009"/>
    <tableColumn id="13023" name="TOTAL13010"/>
    <tableColumn id="13024" name="TOTAL13011"/>
    <tableColumn id="13025" name="TOTAL13012"/>
    <tableColumn id="13026" name="TOTAL13013"/>
    <tableColumn id="13027" name="TOTAL13014"/>
    <tableColumn id="13028" name="TOTAL13015"/>
    <tableColumn id="13029" name="TOTAL13016"/>
    <tableColumn id="13030" name="TOTAL13017"/>
    <tableColumn id="13031" name="TOTAL13018"/>
    <tableColumn id="13032" name="TOTAL13019"/>
    <tableColumn id="13033" name="TOTAL13020"/>
    <tableColumn id="13034" name="TOTAL13021"/>
    <tableColumn id="13035" name="TOTAL13022"/>
    <tableColumn id="13036" name="TOTAL13023"/>
    <tableColumn id="13037" name="TOTAL13024"/>
    <tableColumn id="13038" name="TOTAL13025"/>
    <tableColumn id="13039" name="TOTAL13026"/>
    <tableColumn id="13040" name="TOTAL13027"/>
    <tableColumn id="13041" name="TOTAL13028"/>
    <tableColumn id="13042" name="TOTAL13029"/>
    <tableColumn id="13043" name="TOTAL13030"/>
    <tableColumn id="13044" name="TOTAL13031"/>
    <tableColumn id="13045" name="TOTAL13032"/>
    <tableColumn id="13046" name="TOTAL13033"/>
    <tableColumn id="13047" name="TOTAL13034"/>
    <tableColumn id="13048" name="TOTAL13035"/>
    <tableColumn id="13049" name="TOTAL13036"/>
    <tableColumn id="13050" name="TOTAL13037"/>
    <tableColumn id="13051" name="TOTAL13038"/>
    <tableColumn id="13052" name="TOTAL13039"/>
    <tableColumn id="13053" name="TOTAL13040"/>
    <tableColumn id="13054" name="TOTAL13041"/>
    <tableColumn id="13055" name="TOTAL13042"/>
    <tableColumn id="13056" name="TOTAL13043"/>
    <tableColumn id="13057" name="TOTAL13044"/>
    <tableColumn id="13058" name="TOTAL13045"/>
    <tableColumn id="13059" name="TOTAL13046"/>
    <tableColumn id="13060" name="TOTAL13047"/>
    <tableColumn id="13061" name="TOTAL13048"/>
    <tableColumn id="13062" name="TOTAL13049"/>
    <tableColumn id="13063" name="TOTAL13050"/>
    <tableColumn id="13064" name="TOTAL13051"/>
    <tableColumn id="13065" name="TOTAL13052"/>
    <tableColumn id="13066" name="TOTAL13053"/>
    <tableColumn id="13067" name="TOTAL13054"/>
    <tableColumn id="13068" name="TOTAL13055"/>
    <tableColumn id="13069" name="TOTAL13056"/>
    <tableColumn id="13070" name="TOTAL13057"/>
    <tableColumn id="13071" name="TOTAL13058"/>
    <tableColumn id="13072" name="TOTAL13059"/>
    <tableColumn id="13073" name="TOTAL13060"/>
    <tableColumn id="13074" name="TOTAL13061"/>
    <tableColumn id="13075" name="TOTAL13062"/>
    <tableColumn id="13076" name="TOTAL13063"/>
    <tableColumn id="13077" name="TOTAL13064"/>
    <tableColumn id="13078" name="TOTAL13065"/>
    <tableColumn id="13079" name="TOTAL13066"/>
    <tableColumn id="13080" name="TOTAL13067"/>
    <tableColumn id="13081" name="TOTAL13068"/>
    <tableColumn id="13082" name="TOTAL13069"/>
    <tableColumn id="13083" name="TOTAL13070"/>
    <tableColumn id="13084" name="TOTAL13071"/>
    <tableColumn id="13085" name="TOTAL13072"/>
    <tableColumn id="13086" name="TOTAL13073"/>
    <tableColumn id="13087" name="TOTAL13074"/>
    <tableColumn id="13088" name="TOTAL13075"/>
    <tableColumn id="13089" name="TOTAL13076"/>
    <tableColumn id="13090" name="TOTAL13077"/>
    <tableColumn id="13091" name="TOTAL13078"/>
    <tableColumn id="13092" name="TOTAL13079"/>
    <tableColumn id="13093" name="TOTAL13080"/>
    <tableColumn id="13094" name="TOTAL13081"/>
    <tableColumn id="13095" name="TOTAL13082"/>
    <tableColumn id="13096" name="TOTAL13083"/>
    <tableColumn id="13097" name="TOTAL13084"/>
    <tableColumn id="13098" name="TOTAL13085"/>
    <tableColumn id="13099" name="TOTAL13086"/>
    <tableColumn id="13100" name="TOTAL13087"/>
    <tableColumn id="13101" name="TOTAL13088"/>
    <tableColumn id="13102" name="TOTAL13089"/>
    <tableColumn id="13103" name="TOTAL13090"/>
    <tableColumn id="13104" name="TOTAL13091"/>
    <tableColumn id="13105" name="TOTAL13092"/>
    <tableColumn id="13106" name="TOTAL13093"/>
    <tableColumn id="13107" name="TOTAL13094"/>
    <tableColumn id="13108" name="TOTAL13095"/>
    <tableColumn id="13109" name="TOTAL13096"/>
    <tableColumn id="13110" name="TOTAL13097"/>
    <tableColumn id="13111" name="TOTAL13098"/>
    <tableColumn id="13112" name="TOTAL13099"/>
    <tableColumn id="13113" name="TOTAL13100"/>
    <tableColumn id="13114" name="TOTAL13101"/>
    <tableColumn id="13115" name="TOTAL13102"/>
    <tableColumn id="13116" name="TOTAL13103"/>
    <tableColumn id="13117" name="TOTAL13104"/>
    <tableColumn id="13118" name="TOTAL13105"/>
    <tableColumn id="13119" name="TOTAL13106"/>
    <tableColumn id="13120" name="TOTAL13107"/>
    <tableColumn id="13121" name="TOTAL13108"/>
    <tableColumn id="13122" name="TOTAL13109"/>
    <tableColumn id="13123" name="TOTAL13110"/>
    <tableColumn id="13124" name="TOTAL13111"/>
    <tableColumn id="13125" name="TOTAL13112"/>
    <tableColumn id="13126" name="TOTAL13113"/>
    <tableColumn id="13127" name="TOTAL13114"/>
    <tableColumn id="13128" name="TOTAL13115"/>
    <tableColumn id="13129" name="TOTAL13116"/>
    <tableColumn id="13130" name="TOTAL13117"/>
    <tableColumn id="13131" name="TOTAL13118"/>
    <tableColumn id="13132" name="TOTAL13119"/>
    <tableColumn id="13133" name="TOTAL13120"/>
    <tableColumn id="13134" name="TOTAL13121"/>
    <tableColumn id="13135" name="TOTAL13122"/>
    <tableColumn id="13136" name="TOTAL13123"/>
    <tableColumn id="13137" name="TOTAL13124"/>
    <tableColumn id="13138" name="TOTAL13125"/>
    <tableColumn id="13139" name="TOTAL13126"/>
    <tableColumn id="13140" name="TOTAL13127"/>
    <tableColumn id="13141" name="TOTAL13128"/>
    <tableColumn id="13142" name="TOTAL13129"/>
    <tableColumn id="13143" name="TOTAL13130"/>
    <tableColumn id="13144" name="TOTAL13131"/>
    <tableColumn id="13145" name="TOTAL13132"/>
    <tableColumn id="13146" name="TOTAL13133"/>
    <tableColumn id="13147" name="TOTAL13134"/>
    <tableColumn id="13148" name="TOTAL13135"/>
    <tableColumn id="13149" name="TOTAL13136"/>
    <tableColumn id="13150" name="TOTAL13137"/>
    <tableColumn id="13151" name="TOTAL13138"/>
    <tableColumn id="13152" name="TOTAL13139"/>
    <tableColumn id="13153" name="TOTAL13140"/>
    <tableColumn id="13154" name="TOTAL13141"/>
    <tableColumn id="13155" name="TOTAL13142"/>
    <tableColumn id="13156" name="TOTAL13143"/>
    <tableColumn id="13157" name="TOTAL13144"/>
    <tableColumn id="13158" name="TOTAL13145"/>
    <tableColumn id="13159" name="TOTAL13146"/>
    <tableColumn id="13160" name="TOTAL13147"/>
    <tableColumn id="13161" name="TOTAL13148"/>
    <tableColumn id="13162" name="TOTAL13149"/>
    <tableColumn id="13163" name="TOTAL13150"/>
    <tableColumn id="13164" name="TOTAL13151"/>
    <tableColumn id="13165" name="TOTAL13152"/>
    <tableColumn id="13166" name="TOTAL13153"/>
    <tableColumn id="13167" name="TOTAL13154"/>
    <tableColumn id="13168" name="TOTAL13155"/>
    <tableColumn id="13169" name="TOTAL13156"/>
    <tableColumn id="13170" name="TOTAL13157"/>
    <tableColumn id="13171" name="TOTAL13158"/>
    <tableColumn id="13172" name="TOTAL13159"/>
    <tableColumn id="13173" name="TOTAL13160"/>
    <tableColumn id="13174" name="TOTAL13161"/>
    <tableColumn id="13175" name="TOTAL13162"/>
    <tableColumn id="13176" name="TOTAL13163"/>
    <tableColumn id="13177" name="TOTAL13164"/>
    <tableColumn id="13178" name="TOTAL13165"/>
    <tableColumn id="13179" name="TOTAL13166"/>
    <tableColumn id="13180" name="TOTAL13167"/>
    <tableColumn id="13181" name="TOTAL13168"/>
    <tableColumn id="13182" name="TOTAL13169"/>
    <tableColumn id="13183" name="TOTAL13170"/>
    <tableColumn id="13184" name="TOTAL13171"/>
    <tableColumn id="13185" name="TOTAL13172"/>
    <tableColumn id="13186" name="TOTAL13173"/>
    <tableColumn id="13187" name="TOTAL13174"/>
    <tableColumn id="13188" name="TOTAL13175"/>
    <tableColumn id="13189" name="TOTAL13176"/>
    <tableColumn id="13190" name="TOTAL13177"/>
    <tableColumn id="13191" name="TOTAL13178"/>
    <tableColumn id="13192" name="TOTAL13179"/>
    <tableColumn id="13193" name="TOTAL13180"/>
    <tableColumn id="13194" name="TOTAL13181"/>
    <tableColumn id="13195" name="TOTAL13182"/>
    <tableColumn id="13196" name="TOTAL13183"/>
    <tableColumn id="13197" name="TOTAL13184"/>
    <tableColumn id="13198" name="TOTAL13185"/>
    <tableColumn id="13199" name="TOTAL13186"/>
    <tableColumn id="13200" name="TOTAL13187"/>
    <tableColumn id="13201" name="TOTAL13188"/>
    <tableColumn id="13202" name="TOTAL13189"/>
    <tableColumn id="13203" name="TOTAL13190"/>
    <tableColumn id="13204" name="TOTAL13191"/>
    <tableColumn id="13205" name="TOTAL13192"/>
    <tableColumn id="13206" name="TOTAL13193"/>
    <tableColumn id="13207" name="TOTAL13194"/>
    <tableColumn id="13208" name="TOTAL13195"/>
    <tableColumn id="13209" name="TOTAL13196"/>
    <tableColumn id="13210" name="TOTAL13197"/>
    <tableColumn id="13211" name="TOTAL13198"/>
    <tableColumn id="13212" name="TOTAL13199"/>
    <tableColumn id="13213" name="TOTAL13200"/>
    <tableColumn id="13214" name="TOTAL13201"/>
    <tableColumn id="13215" name="TOTAL13202"/>
    <tableColumn id="13216" name="TOTAL13203"/>
    <tableColumn id="13217" name="TOTAL13204"/>
    <tableColumn id="13218" name="TOTAL13205"/>
    <tableColumn id="13219" name="TOTAL13206"/>
    <tableColumn id="13220" name="TOTAL13207"/>
    <tableColumn id="13221" name="TOTAL13208"/>
    <tableColumn id="13222" name="TOTAL13209"/>
    <tableColumn id="13223" name="TOTAL13210"/>
    <tableColumn id="13224" name="TOTAL13211"/>
    <tableColumn id="13225" name="TOTAL13212"/>
    <tableColumn id="13226" name="TOTAL13213"/>
    <tableColumn id="13227" name="TOTAL13214"/>
    <tableColumn id="13228" name="TOTAL13215"/>
    <tableColumn id="13229" name="TOTAL13216"/>
    <tableColumn id="13230" name="TOTAL13217"/>
    <tableColumn id="13231" name="TOTAL13218"/>
    <tableColumn id="13232" name="TOTAL13219"/>
    <tableColumn id="13233" name="TOTAL13220"/>
    <tableColumn id="13234" name="TOTAL13221"/>
    <tableColumn id="13235" name="TOTAL13222"/>
    <tableColumn id="13236" name="TOTAL13223"/>
    <tableColumn id="13237" name="TOTAL13224"/>
    <tableColumn id="13238" name="TOTAL13225"/>
    <tableColumn id="13239" name="TOTAL13226"/>
    <tableColumn id="13240" name="TOTAL13227"/>
    <tableColumn id="13241" name="TOTAL13228"/>
    <tableColumn id="13242" name="TOTAL13229"/>
    <tableColumn id="13243" name="TOTAL13230"/>
    <tableColumn id="13244" name="TOTAL13231"/>
    <tableColumn id="13245" name="TOTAL13232"/>
    <tableColumn id="13246" name="TOTAL13233"/>
    <tableColumn id="13247" name="TOTAL13234"/>
    <tableColumn id="13248" name="TOTAL13235"/>
    <tableColumn id="13249" name="TOTAL13236"/>
    <tableColumn id="13250" name="TOTAL13237"/>
    <tableColumn id="13251" name="TOTAL13238"/>
    <tableColumn id="13252" name="TOTAL13239"/>
    <tableColumn id="13253" name="TOTAL13240"/>
    <tableColumn id="13254" name="TOTAL13241"/>
    <tableColumn id="13255" name="TOTAL13242"/>
    <tableColumn id="13256" name="TOTAL13243"/>
    <tableColumn id="13257" name="TOTAL13244"/>
    <tableColumn id="13258" name="TOTAL13245"/>
    <tableColumn id="13259" name="TOTAL13246"/>
    <tableColumn id="13260" name="TOTAL13247"/>
    <tableColumn id="13261" name="TOTAL13248"/>
    <tableColumn id="13262" name="TOTAL13249"/>
    <tableColumn id="13263" name="TOTAL13250"/>
    <tableColumn id="13264" name="TOTAL13251"/>
    <tableColumn id="13265" name="TOTAL13252"/>
    <tableColumn id="13266" name="TOTAL13253"/>
    <tableColumn id="13267" name="TOTAL13254"/>
    <tableColumn id="13268" name="TOTAL13255"/>
    <tableColumn id="13269" name="TOTAL13256"/>
    <tableColumn id="13270" name="TOTAL13257"/>
    <tableColumn id="13271" name="TOTAL13258"/>
    <tableColumn id="13272" name="TOTAL13259"/>
    <tableColumn id="13273" name="TOTAL13260"/>
    <tableColumn id="13274" name="TOTAL13261"/>
    <tableColumn id="13275" name="TOTAL13262"/>
    <tableColumn id="13276" name="TOTAL13263"/>
    <tableColumn id="13277" name="TOTAL13264"/>
    <tableColumn id="13278" name="TOTAL13265"/>
    <tableColumn id="13279" name="TOTAL13266"/>
    <tableColumn id="13280" name="TOTAL13267"/>
    <tableColumn id="13281" name="TOTAL13268"/>
    <tableColumn id="13282" name="TOTAL13269"/>
    <tableColumn id="13283" name="TOTAL13270"/>
    <tableColumn id="13284" name="TOTAL13271"/>
    <tableColumn id="13285" name="TOTAL13272"/>
    <tableColumn id="13286" name="TOTAL13273"/>
    <tableColumn id="13287" name="TOTAL13274"/>
    <tableColumn id="13288" name="TOTAL13275"/>
    <tableColumn id="13289" name="TOTAL13276"/>
    <tableColumn id="13290" name="TOTAL13277"/>
    <tableColumn id="13291" name="TOTAL13278"/>
    <tableColumn id="13292" name="TOTAL13279"/>
    <tableColumn id="13293" name="TOTAL13280"/>
    <tableColumn id="13294" name="TOTAL13281"/>
    <tableColumn id="13295" name="TOTAL13282"/>
    <tableColumn id="13296" name="TOTAL13283"/>
    <tableColumn id="13297" name="TOTAL13284"/>
    <tableColumn id="13298" name="TOTAL13285"/>
    <tableColumn id="13299" name="TOTAL13286"/>
    <tableColumn id="13300" name="TOTAL13287"/>
    <tableColumn id="13301" name="TOTAL13288"/>
    <tableColumn id="13302" name="TOTAL13289"/>
    <tableColumn id="13303" name="TOTAL13290"/>
    <tableColumn id="13304" name="TOTAL13291"/>
    <tableColumn id="13305" name="TOTAL13292"/>
    <tableColumn id="13306" name="TOTAL13293"/>
    <tableColumn id="13307" name="TOTAL13294"/>
    <tableColumn id="13308" name="TOTAL13295"/>
    <tableColumn id="13309" name="TOTAL13296"/>
    <tableColumn id="13310" name="TOTAL13297"/>
    <tableColumn id="13311" name="TOTAL13298"/>
    <tableColumn id="13312" name="TOTAL13299"/>
    <tableColumn id="13313" name="TOTAL13300"/>
    <tableColumn id="13314" name="TOTAL13301"/>
    <tableColumn id="13315" name="TOTAL13302"/>
    <tableColumn id="13316" name="TOTAL13303"/>
    <tableColumn id="13317" name="TOTAL13304"/>
    <tableColumn id="13318" name="TOTAL13305"/>
    <tableColumn id="13319" name="TOTAL13306"/>
    <tableColumn id="13320" name="TOTAL13307"/>
    <tableColumn id="13321" name="TOTAL13308"/>
    <tableColumn id="13322" name="TOTAL13309"/>
    <tableColumn id="13323" name="TOTAL13310"/>
    <tableColumn id="13324" name="TOTAL13311"/>
    <tableColumn id="13325" name="TOTAL13312"/>
    <tableColumn id="13326" name="TOTAL13313"/>
    <tableColumn id="13327" name="TOTAL13314"/>
    <tableColumn id="13328" name="TOTAL13315"/>
    <tableColumn id="13329" name="TOTAL13316"/>
    <tableColumn id="13330" name="TOTAL13317"/>
    <tableColumn id="13331" name="TOTAL13318"/>
    <tableColumn id="13332" name="TOTAL13319"/>
    <tableColumn id="13333" name="TOTAL13320"/>
    <tableColumn id="13334" name="TOTAL13321"/>
    <tableColumn id="13335" name="TOTAL13322"/>
    <tableColumn id="13336" name="TOTAL13323"/>
    <tableColumn id="13337" name="TOTAL13324"/>
    <tableColumn id="13338" name="TOTAL13325"/>
    <tableColumn id="13339" name="TOTAL13326"/>
    <tableColumn id="13340" name="TOTAL13327"/>
    <tableColumn id="13341" name="TOTAL13328"/>
    <tableColumn id="13342" name="TOTAL13329"/>
    <tableColumn id="13343" name="TOTAL13330"/>
    <tableColumn id="13344" name="TOTAL13331"/>
    <tableColumn id="13345" name="TOTAL13332"/>
    <tableColumn id="13346" name="TOTAL13333"/>
    <tableColumn id="13347" name="TOTAL13334"/>
    <tableColumn id="13348" name="TOTAL13335"/>
    <tableColumn id="13349" name="TOTAL13336"/>
    <tableColumn id="13350" name="TOTAL13337"/>
    <tableColumn id="13351" name="TOTAL13338"/>
    <tableColumn id="13352" name="TOTAL13339"/>
    <tableColumn id="13353" name="TOTAL13340"/>
    <tableColumn id="13354" name="TOTAL13341"/>
    <tableColumn id="13355" name="TOTAL13342"/>
    <tableColumn id="13356" name="TOTAL13343"/>
    <tableColumn id="13357" name="TOTAL13344"/>
    <tableColumn id="13358" name="TOTAL13345"/>
    <tableColumn id="13359" name="TOTAL13346"/>
    <tableColumn id="13360" name="TOTAL13347"/>
    <tableColumn id="13361" name="TOTAL13348"/>
    <tableColumn id="13362" name="TOTAL13349"/>
    <tableColumn id="13363" name="TOTAL13350"/>
    <tableColumn id="13364" name="TOTAL13351"/>
    <tableColumn id="13365" name="TOTAL13352"/>
    <tableColumn id="13366" name="TOTAL13353"/>
    <tableColumn id="13367" name="TOTAL13354"/>
    <tableColumn id="13368" name="TOTAL13355"/>
    <tableColumn id="13369" name="TOTAL13356"/>
    <tableColumn id="13370" name="TOTAL13357"/>
    <tableColumn id="13371" name="TOTAL13358"/>
    <tableColumn id="13372" name="TOTAL13359"/>
    <tableColumn id="13373" name="TOTAL13360"/>
    <tableColumn id="13374" name="TOTAL13361"/>
    <tableColumn id="13375" name="TOTAL13362"/>
    <tableColumn id="13376" name="TOTAL13363"/>
    <tableColumn id="13377" name="TOTAL13364"/>
    <tableColumn id="13378" name="TOTAL13365"/>
    <tableColumn id="13379" name="TOTAL13366"/>
    <tableColumn id="13380" name="TOTAL13367"/>
    <tableColumn id="13381" name="TOTAL13368"/>
    <tableColumn id="13382" name="TOTAL13369"/>
    <tableColumn id="13383" name="TOTAL13370"/>
    <tableColumn id="13384" name="TOTAL13371"/>
    <tableColumn id="13385" name="TOTAL13372"/>
    <tableColumn id="13386" name="TOTAL13373"/>
    <tableColumn id="13387" name="TOTAL13374"/>
    <tableColumn id="13388" name="TOTAL13375"/>
    <tableColumn id="13389" name="TOTAL13376"/>
    <tableColumn id="13390" name="TOTAL13377"/>
    <tableColumn id="13391" name="TOTAL13378"/>
    <tableColumn id="13392" name="TOTAL13379"/>
    <tableColumn id="13393" name="TOTAL13380"/>
    <tableColumn id="13394" name="TOTAL13381"/>
    <tableColumn id="13395" name="TOTAL13382"/>
    <tableColumn id="13396" name="TOTAL13383"/>
    <tableColumn id="13397" name="TOTAL13384"/>
    <tableColumn id="13398" name="TOTAL13385"/>
    <tableColumn id="13399" name="TOTAL13386"/>
    <tableColumn id="13400" name="TOTAL13387"/>
    <tableColumn id="13401" name="TOTAL13388"/>
    <tableColumn id="13402" name="TOTAL13389"/>
    <tableColumn id="13403" name="TOTAL13390"/>
    <tableColumn id="13404" name="TOTAL13391"/>
    <tableColumn id="13405" name="TOTAL13392"/>
    <tableColumn id="13406" name="TOTAL13393"/>
    <tableColumn id="13407" name="TOTAL13394"/>
    <tableColumn id="13408" name="TOTAL13395"/>
    <tableColumn id="13409" name="TOTAL13396"/>
    <tableColumn id="13410" name="TOTAL13397"/>
    <tableColumn id="13411" name="TOTAL13398"/>
    <tableColumn id="13412" name="TOTAL13399"/>
    <tableColumn id="13413" name="TOTAL13400"/>
    <tableColumn id="13414" name="TOTAL13401"/>
    <tableColumn id="13415" name="TOTAL13402"/>
    <tableColumn id="13416" name="TOTAL13403"/>
    <tableColumn id="13417" name="TOTAL13404"/>
    <tableColumn id="13418" name="TOTAL13405"/>
    <tableColumn id="13419" name="TOTAL13406"/>
    <tableColumn id="13420" name="TOTAL13407"/>
    <tableColumn id="13421" name="TOTAL13408"/>
    <tableColumn id="13422" name="TOTAL13409"/>
    <tableColumn id="13423" name="TOTAL13410"/>
    <tableColumn id="13424" name="TOTAL13411"/>
    <tableColumn id="13425" name="TOTAL13412"/>
    <tableColumn id="13426" name="TOTAL13413"/>
    <tableColumn id="13427" name="TOTAL13414"/>
    <tableColumn id="13428" name="TOTAL13415"/>
    <tableColumn id="13429" name="TOTAL13416"/>
    <tableColumn id="13430" name="TOTAL13417"/>
    <tableColumn id="13431" name="TOTAL13418"/>
    <tableColumn id="13432" name="TOTAL13419"/>
    <tableColumn id="13433" name="TOTAL13420"/>
    <tableColumn id="13434" name="TOTAL13421"/>
    <tableColumn id="13435" name="TOTAL13422"/>
    <tableColumn id="13436" name="TOTAL13423"/>
    <tableColumn id="13437" name="TOTAL13424"/>
    <tableColumn id="13438" name="TOTAL13425"/>
    <tableColumn id="13439" name="TOTAL13426"/>
    <tableColumn id="13440" name="TOTAL13427"/>
    <tableColumn id="13441" name="TOTAL13428"/>
    <tableColumn id="13442" name="TOTAL13429"/>
    <tableColumn id="13443" name="TOTAL13430"/>
    <tableColumn id="13444" name="TOTAL13431"/>
    <tableColumn id="13445" name="TOTAL13432"/>
    <tableColumn id="13446" name="TOTAL13433"/>
    <tableColumn id="13447" name="TOTAL13434"/>
    <tableColumn id="13448" name="TOTAL13435"/>
    <tableColumn id="13449" name="TOTAL13436"/>
    <tableColumn id="13450" name="TOTAL13437"/>
    <tableColumn id="13451" name="TOTAL13438"/>
    <tableColumn id="13452" name="TOTAL13439"/>
    <tableColumn id="13453" name="TOTAL13440"/>
    <tableColumn id="13454" name="TOTAL13441"/>
    <tableColumn id="13455" name="TOTAL13442"/>
    <tableColumn id="13456" name="TOTAL13443"/>
    <tableColumn id="13457" name="TOTAL13444"/>
    <tableColumn id="13458" name="TOTAL13445"/>
    <tableColumn id="13459" name="TOTAL13446"/>
    <tableColumn id="13460" name="TOTAL13447"/>
    <tableColumn id="13461" name="TOTAL13448"/>
    <tableColumn id="13462" name="TOTAL13449"/>
    <tableColumn id="13463" name="TOTAL13450"/>
    <tableColumn id="13464" name="TOTAL13451"/>
    <tableColumn id="13465" name="TOTAL13452"/>
    <tableColumn id="13466" name="TOTAL13453"/>
    <tableColumn id="13467" name="TOTAL13454"/>
    <tableColumn id="13468" name="TOTAL13455"/>
    <tableColumn id="13469" name="TOTAL13456"/>
    <tableColumn id="13470" name="TOTAL13457"/>
    <tableColumn id="13471" name="TOTAL13458"/>
    <tableColumn id="13472" name="TOTAL13459"/>
    <tableColumn id="13473" name="TOTAL13460"/>
    <tableColumn id="13474" name="TOTAL13461"/>
    <tableColumn id="13475" name="TOTAL13462"/>
    <tableColumn id="13476" name="TOTAL13463"/>
    <tableColumn id="13477" name="TOTAL13464"/>
    <tableColumn id="13478" name="TOTAL13465"/>
    <tableColumn id="13479" name="TOTAL13466"/>
    <tableColumn id="13480" name="TOTAL13467"/>
    <tableColumn id="13481" name="TOTAL13468"/>
    <tableColumn id="13482" name="TOTAL13469"/>
    <tableColumn id="13483" name="TOTAL13470"/>
    <tableColumn id="13484" name="TOTAL13471"/>
    <tableColumn id="13485" name="TOTAL13472"/>
    <tableColumn id="13486" name="TOTAL13473"/>
    <tableColumn id="13487" name="TOTAL13474"/>
    <tableColumn id="13488" name="TOTAL13475"/>
    <tableColumn id="13489" name="TOTAL13476"/>
    <tableColumn id="13490" name="TOTAL13477"/>
    <tableColumn id="13491" name="TOTAL13478"/>
    <tableColumn id="13492" name="TOTAL13479"/>
    <tableColumn id="13493" name="TOTAL13480"/>
    <tableColumn id="13494" name="TOTAL13481"/>
    <tableColumn id="13495" name="TOTAL13482"/>
    <tableColumn id="13496" name="TOTAL13483"/>
    <tableColumn id="13497" name="TOTAL13484"/>
    <tableColumn id="13498" name="TOTAL13485"/>
    <tableColumn id="13499" name="TOTAL13486"/>
    <tableColumn id="13500" name="TOTAL13487"/>
    <tableColumn id="13501" name="TOTAL13488"/>
    <tableColumn id="13502" name="TOTAL13489"/>
    <tableColumn id="13503" name="TOTAL13490"/>
    <tableColumn id="13504" name="TOTAL13491"/>
    <tableColumn id="13505" name="TOTAL13492"/>
    <tableColumn id="13506" name="TOTAL13493"/>
    <tableColumn id="13507" name="TOTAL13494"/>
    <tableColumn id="13508" name="TOTAL13495"/>
    <tableColumn id="13509" name="TOTAL13496"/>
    <tableColumn id="13510" name="TOTAL13497"/>
    <tableColumn id="13511" name="TOTAL13498"/>
    <tableColumn id="13512" name="TOTAL13499"/>
    <tableColumn id="13513" name="TOTAL13500"/>
    <tableColumn id="13514" name="TOTAL13501"/>
    <tableColumn id="13515" name="TOTAL13502"/>
    <tableColumn id="13516" name="TOTAL13503"/>
    <tableColumn id="13517" name="TOTAL13504"/>
    <tableColumn id="13518" name="TOTAL13505"/>
    <tableColumn id="13519" name="TOTAL13506"/>
    <tableColumn id="13520" name="TOTAL13507"/>
    <tableColumn id="13521" name="TOTAL13508"/>
    <tableColumn id="13522" name="TOTAL13509"/>
    <tableColumn id="13523" name="TOTAL13510"/>
    <tableColumn id="13524" name="TOTAL13511"/>
    <tableColumn id="13525" name="TOTAL13512"/>
    <tableColumn id="13526" name="TOTAL13513"/>
    <tableColumn id="13527" name="TOTAL13514"/>
    <tableColumn id="13528" name="TOTAL13515"/>
    <tableColumn id="13529" name="TOTAL13516"/>
    <tableColumn id="13530" name="TOTAL13517"/>
    <tableColumn id="13531" name="TOTAL13518"/>
    <tableColumn id="13532" name="TOTAL13519"/>
    <tableColumn id="13533" name="TOTAL13520"/>
    <tableColumn id="13534" name="TOTAL13521"/>
    <tableColumn id="13535" name="TOTAL13522"/>
    <tableColumn id="13536" name="TOTAL13523"/>
    <tableColumn id="13537" name="TOTAL13524"/>
    <tableColumn id="13538" name="TOTAL13525"/>
    <tableColumn id="13539" name="TOTAL13526"/>
    <tableColumn id="13540" name="TOTAL13527"/>
    <tableColumn id="13541" name="TOTAL13528"/>
    <tableColumn id="13542" name="TOTAL13529"/>
    <tableColumn id="13543" name="TOTAL13530"/>
    <tableColumn id="13544" name="TOTAL13531"/>
    <tableColumn id="13545" name="TOTAL13532"/>
    <tableColumn id="13546" name="TOTAL13533"/>
    <tableColumn id="13547" name="TOTAL13534"/>
    <tableColumn id="13548" name="TOTAL13535"/>
    <tableColumn id="13549" name="TOTAL13536"/>
    <tableColumn id="13550" name="TOTAL13537"/>
    <tableColumn id="13551" name="TOTAL13538"/>
    <tableColumn id="13552" name="TOTAL13539"/>
    <tableColumn id="13553" name="TOTAL13540"/>
    <tableColumn id="13554" name="TOTAL13541"/>
    <tableColumn id="13555" name="TOTAL13542"/>
    <tableColumn id="13556" name="TOTAL13543"/>
    <tableColumn id="13557" name="TOTAL13544"/>
    <tableColumn id="13558" name="TOTAL13545"/>
    <tableColumn id="13559" name="TOTAL13546"/>
    <tableColumn id="13560" name="TOTAL13547"/>
    <tableColumn id="13561" name="TOTAL13548"/>
    <tableColumn id="13562" name="TOTAL13549"/>
    <tableColumn id="13563" name="TOTAL13550"/>
    <tableColumn id="13564" name="TOTAL13551"/>
    <tableColumn id="13565" name="TOTAL13552"/>
    <tableColumn id="13566" name="TOTAL13553"/>
    <tableColumn id="13567" name="TOTAL13554"/>
    <tableColumn id="13568" name="TOTAL13555"/>
    <tableColumn id="13569" name="TOTAL13556"/>
    <tableColumn id="13570" name="TOTAL13557"/>
    <tableColumn id="13571" name="TOTAL13558"/>
    <tableColumn id="13572" name="TOTAL13559"/>
    <tableColumn id="13573" name="TOTAL13560"/>
    <tableColumn id="13574" name="TOTAL13561"/>
    <tableColumn id="13575" name="TOTAL13562"/>
    <tableColumn id="13576" name="TOTAL13563"/>
    <tableColumn id="13577" name="TOTAL13564"/>
    <tableColumn id="13578" name="TOTAL13565"/>
    <tableColumn id="13579" name="TOTAL13566"/>
    <tableColumn id="13580" name="TOTAL13567"/>
    <tableColumn id="13581" name="TOTAL13568"/>
    <tableColumn id="13582" name="TOTAL13569"/>
    <tableColumn id="13583" name="TOTAL13570"/>
    <tableColumn id="13584" name="TOTAL13571"/>
    <tableColumn id="13585" name="TOTAL13572"/>
    <tableColumn id="13586" name="TOTAL13573"/>
    <tableColumn id="13587" name="TOTAL13574"/>
    <tableColumn id="13588" name="TOTAL13575"/>
    <tableColumn id="13589" name="TOTAL13576"/>
    <tableColumn id="13590" name="TOTAL13577"/>
    <tableColumn id="13591" name="TOTAL13578"/>
    <tableColumn id="13592" name="TOTAL13579"/>
    <tableColumn id="13593" name="TOTAL13580"/>
    <tableColumn id="13594" name="TOTAL13581"/>
    <tableColumn id="13595" name="TOTAL13582"/>
    <tableColumn id="13596" name="TOTAL13583"/>
    <tableColumn id="13597" name="TOTAL13584"/>
    <tableColumn id="13598" name="TOTAL13585"/>
    <tableColumn id="13599" name="TOTAL13586"/>
    <tableColumn id="13600" name="TOTAL13587"/>
    <tableColumn id="13601" name="TOTAL13588"/>
    <tableColumn id="13602" name="TOTAL13589"/>
    <tableColumn id="13603" name="TOTAL13590"/>
    <tableColumn id="13604" name="TOTAL13591"/>
    <tableColumn id="13605" name="TOTAL13592"/>
    <tableColumn id="13606" name="TOTAL13593"/>
    <tableColumn id="13607" name="TOTAL13594"/>
    <tableColumn id="13608" name="TOTAL13595"/>
    <tableColumn id="13609" name="TOTAL13596"/>
    <tableColumn id="13610" name="TOTAL13597"/>
    <tableColumn id="13611" name="TOTAL13598"/>
    <tableColumn id="13612" name="TOTAL13599"/>
    <tableColumn id="13613" name="TOTAL13600"/>
    <tableColumn id="13614" name="TOTAL13601"/>
    <tableColumn id="13615" name="TOTAL13602"/>
    <tableColumn id="13616" name="TOTAL13603"/>
    <tableColumn id="13617" name="TOTAL13604"/>
    <tableColumn id="13618" name="TOTAL13605"/>
    <tableColumn id="13619" name="TOTAL13606"/>
    <tableColumn id="13620" name="TOTAL13607"/>
    <tableColumn id="13621" name="TOTAL13608"/>
    <tableColumn id="13622" name="TOTAL13609"/>
    <tableColumn id="13623" name="TOTAL13610"/>
    <tableColumn id="13624" name="TOTAL13611"/>
    <tableColumn id="13625" name="TOTAL13612"/>
    <tableColumn id="13626" name="TOTAL13613"/>
    <tableColumn id="13627" name="TOTAL13614"/>
    <tableColumn id="13628" name="TOTAL13615"/>
    <tableColumn id="13629" name="TOTAL13616"/>
    <tableColumn id="13630" name="TOTAL13617"/>
    <tableColumn id="13631" name="TOTAL13618"/>
    <tableColumn id="13632" name="TOTAL13619"/>
    <tableColumn id="13633" name="TOTAL13620"/>
    <tableColumn id="13634" name="TOTAL13621"/>
    <tableColumn id="13635" name="TOTAL13622"/>
    <tableColumn id="13636" name="TOTAL13623"/>
    <tableColumn id="13637" name="TOTAL13624"/>
    <tableColumn id="13638" name="TOTAL13625"/>
    <tableColumn id="13639" name="TOTAL13626"/>
    <tableColumn id="13640" name="TOTAL13627"/>
    <tableColumn id="13641" name="TOTAL13628"/>
    <tableColumn id="13642" name="TOTAL13629"/>
    <tableColumn id="13643" name="TOTAL13630"/>
    <tableColumn id="13644" name="TOTAL13631"/>
    <tableColumn id="13645" name="TOTAL13632"/>
    <tableColumn id="13646" name="TOTAL13633"/>
    <tableColumn id="13647" name="TOTAL13634"/>
    <tableColumn id="13648" name="TOTAL13635"/>
    <tableColumn id="13649" name="TOTAL13636"/>
    <tableColumn id="13650" name="TOTAL13637"/>
    <tableColumn id="13651" name="TOTAL13638"/>
    <tableColumn id="13652" name="TOTAL13639"/>
    <tableColumn id="13653" name="TOTAL13640"/>
    <tableColumn id="13654" name="TOTAL13641"/>
    <tableColumn id="13655" name="TOTAL13642"/>
    <tableColumn id="13656" name="TOTAL13643"/>
    <tableColumn id="13657" name="TOTAL13644"/>
    <tableColumn id="13658" name="TOTAL13645"/>
    <tableColumn id="13659" name="TOTAL13646"/>
    <tableColumn id="13660" name="TOTAL13647"/>
    <tableColumn id="13661" name="TOTAL13648"/>
    <tableColumn id="13662" name="TOTAL13649"/>
    <tableColumn id="13663" name="TOTAL13650"/>
    <tableColumn id="13664" name="TOTAL13651"/>
    <tableColumn id="13665" name="TOTAL13652"/>
    <tableColumn id="13666" name="TOTAL13653"/>
    <tableColumn id="13667" name="TOTAL13654"/>
    <tableColumn id="13668" name="TOTAL13655"/>
    <tableColumn id="13669" name="TOTAL13656"/>
    <tableColumn id="13670" name="TOTAL13657"/>
    <tableColumn id="13671" name="TOTAL13658"/>
    <tableColumn id="13672" name="TOTAL13659"/>
    <tableColumn id="13673" name="TOTAL13660"/>
    <tableColumn id="13674" name="TOTAL13661"/>
    <tableColumn id="13675" name="TOTAL13662"/>
    <tableColumn id="13676" name="TOTAL13663"/>
    <tableColumn id="13677" name="TOTAL13664"/>
    <tableColumn id="13678" name="TOTAL13665"/>
    <tableColumn id="13679" name="TOTAL13666"/>
    <tableColumn id="13680" name="TOTAL13667"/>
    <tableColumn id="13681" name="TOTAL13668"/>
    <tableColumn id="13682" name="TOTAL13669"/>
    <tableColumn id="13683" name="TOTAL13670"/>
    <tableColumn id="13684" name="TOTAL13671"/>
    <tableColumn id="13685" name="TOTAL13672"/>
    <tableColumn id="13686" name="TOTAL13673"/>
    <tableColumn id="13687" name="TOTAL13674"/>
    <tableColumn id="13688" name="TOTAL13675"/>
    <tableColumn id="13689" name="TOTAL13676"/>
    <tableColumn id="13690" name="TOTAL13677"/>
    <tableColumn id="13691" name="TOTAL13678"/>
    <tableColumn id="13692" name="TOTAL13679"/>
    <tableColumn id="13693" name="TOTAL13680"/>
    <tableColumn id="13694" name="TOTAL13681"/>
    <tableColumn id="13695" name="TOTAL13682"/>
    <tableColumn id="13696" name="TOTAL13683"/>
    <tableColumn id="13697" name="TOTAL13684"/>
    <tableColumn id="13698" name="TOTAL13685"/>
    <tableColumn id="13699" name="TOTAL13686"/>
    <tableColumn id="13700" name="TOTAL13687"/>
    <tableColumn id="13701" name="TOTAL13688"/>
    <tableColumn id="13702" name="TOTAL13689"/>
    <tableColumn id="13703" name="TOTAL13690"/>
    <tableColumn id="13704" name="TOTAL13691"/>
    <tableColumn id="13705" name="TOTAL13692"/>
    <tableColumn id="13706" name="TOTAL13693"/>
    <tableColumn id="13707" name="TOTAL13694"/>
    <tableColumn id="13708" name="TOTAL13695"/>
    <tableColumn id="13709" name="TOTAL13696"/>
    <tableColumn id="13710" name="TOTAL13697"/>
    <tableColumn id="13711" name="TOTAL13698"/>
    <tableColumn id="13712" name="TOTAL13699"/>
    <tableColumn id="13713" name="TOTAL13700"/>
    <tableColumn id="13714" name="TOTAL13701"/>
    <tableColumn id="13715" name="TOTAL13702"/>
    <tableColumn id="13716" name="TOTAL13703"/>
    <tableColumn id="13717" name="TOTAL13704"/>
    <tableColumn id="13718" name="TOTAL13705"/>
    <tableColumn id="13719" name="TOTAL13706"/>
    <tableColumn id="13720" name="TOTAL13707"/>
    <tableColumn id="13721" name="TOTAL13708"/>
    <tableColumn id="13722" name="TOTAL13709"/>
    <tableColumn id="13723" name="TOTAL13710"/>
    <tableColumn id="13724" name="TOTAL13711"/>
    <tableColumn id="13725" name="TOTAL13712"/>
    <tableColumn id="13726" name="TOTAL13713"/>
    <tableColumn id="13727" name="TOTAL13714"/>
    <tableColumn id="13728" name="TOTAL13715"/>
    <tableColumn id="13729" name="TOTAL13716"/>
    <tableColumn id="13730" name="TOTAL13717"/>
    <tableColumn id="13731" name="TOTAL13718"/>
    <tableColumn id="13732" name="TOTAL13719"/>
    <tableColumn id="13733" name="TOTAL13720"/>
    <tableColumn id="13734" name="TOTAL13721"/>
    <tableColumn id="13735" name="TOTAL13722"/>
    <tableColumn id="13736" name="TOTAL13723"/>
    <tableColumn id="13737" name="TOTAL13724"/>
    <tableColumn id="13738" name="TOTAL13725"/>
    <tableColumn id="13739" name="TOTAL13726"/>
    <tableColumn id="13740" name="TOTAL13727"/>
    <tableColumn id="13741" name="TOTAL13728"/>
    <tableColumn id="13742" name="TOTAL13729"/>
    <tableColumn id="13743" name="TOTAL13730"/>
    <tableColumn id="13744" name="TOTAL13731"/>
    <tableColumn id="13745" name="TOTAL13732"/>
    <tableColumn id="13746" name="TOTAL13733"/>
    <tableColumn id="13747" name="TOTAL13734"/>
    <tableColumn id="13748" name="TOTAL13735"/>
    <tableColumn id="13749" name="TOTAL13736"/>
    <tableColumn id="13750" name="TOTAL13737"/>
    <tableColumn id="13751" name="TOTAL13738"/>
    <tableColumn id="13752" name="TOTAL13739"/>
    <tableColumn id="13753" name="TOTAL13740"/>
    <tableColumn id="13754" name="TOTAL13741"/>
    <tableColumn id="13755" name="TOTAL13742"/>
    <tableColumn id="13756" name="TOTAL13743"/>
    <tableColumn id="13757" name="TOTAL13744"/>
    <tableColumn id="13758" name="TOTAL13745"/>
    <tableColumn id="13759" name="TOTAL13746"/>
    <tableColumn id="13760" name="TOTAL13747"/>
    <tableColumn id="13761" name="TOTAL13748"/>
    <tableColumn id="13762" name="TOTAL13749"/>
    <tableColumn id="13763" name="TOTAL13750"/>
    <tableColumn id="13764" name="TOTAL13751"/>
    <tableColumn id="13765" name="TOTAL13752"/>
    <tableColumn id="13766" name="TOTAL13753"/>
    <tableColumn id="13767" name="TOTAL13754"/>
    <tableColumn id="13768" name="TOTAL13755"/>
    <tableColumn id="13769" name="TOTAL13756"/>
    <tableColumn id="13770" name="TOTAL13757"/>
    <tableColumn id="13771" name="TOTAL13758"/>
    <tableColumn id="13772" name="TOTAL13759"/>
    <tableColumn id="13773" name="TOTAL13760"/>
    <tableColumn id="13774" name="TOTAL13761"/>
    <tableColumn id="13775" name="TOTAL13762"/>
    <tableColumn id="13776" name="TOTAL13763"/>
    <tableColumn id="13777" name="TOTAL13764"/>
    <tableColumn id="13778" name="TOTAL13765"/>
    <tableColumn id="13779" name="TOTAL13766"/>
    <tableColumn id="13780" name="TOTAL13767"/>
    <tableColumn id="13781" name="TOTAL13768"/>
    <tableColumn id="13782" name="TOTAL13769"/>
    <tableColumn id="13783" name="TOTAL13770"/>
    <tableColumn id="13784" name="TOTAL13771"/>
    <tableColumn id="13785" name="TOTAL13772"/>
    <tableColumn id="13786" name="TOTAL13773"/>
    <tableColumn id="13787" name="TOTAL13774"/>
    <tableColumn id="13788" name="TOTAL13775"/>
    <tableColumn id="13789" name="TOTAL13776"/>
    <tableColumn id="13790" name="TOTAL13777"/>
    <tableColumn id="13791" name="TOTAL13778"/>
    <tableColumn id="13792" name="TOTAL13779"/>
    <tableColumn id="13793" name="TOTAL13780"/>
    <tableColumn id="13794" name="TOTAL13781"/>
    <tableColumn id="13795" name="TOTAL13782"/>
    <tableColumn id="13796" name="TOTAL13783"/>
    <tableColumn id="13797" name="TOTAL13784"/>
    <tableColumn id="13798" name="TOTAL13785"/>
    <tableColumn id="13799" name="TOTAL13786"/>
    <tableColumn id="13800" name="TOTAL13787"/>
    <tableColumn id="13801" name="TOTAL13788"/>
    <tableColumn id="13802" name="TOTAL13789"/>
    <tableColumn id="13803" name="TOTAL13790"/>
    <tableColumn id="13804" name="TOTAL13791"/>
    <tableColumn id="13805" name="TOTAL13792"/>
    <tableColumn id="13806" name="TOTAL13793"/>
    <tableColumn id="13807" name="TOTAL13794"/>
    <tableColumn id="13808" name="TOTAL13795"/>
    <tableColumn id="13809" name="TOTAL13796"/>
    <tableColumn id="13810" name="TOTAL13797"/>
    <tableColumn id="13811" name="TOTAL13798"/>
    <tableColumn id="13812" name="TOTAL13799"/>
    <tableColumn id="13813" name="TOTAL13800"/>
    <tableColumn id="13814" name="TOTAL13801"/>
    <tableColumn id="13815" name="TOTAL13802"/>
    <tableColumn id="13816" name="TOTAL13803"/>
    <tableColumn id="13817" name="TOTAL13804"/>
    <tableColumn id="13818" name="TOTAL13805"/>
    <tableColumn id="13819" name="TOTAL13806"/>
    <tableColumn id="13820" name="TOTAL13807"/>
    <tableColumn id="13821" name="TOTAL13808"/>
    <tableColumn id="13822" name="TOTAL13809"/>
    <tableColumn id="13823" name="TOTAL13810"/>
    <tableColumn id="13824" name="TOTAL13811"/>
    <tableColumn id="13825" name="TOTAL13812"/>
    <tableColumn id="13826" name="TOTAL13813"/>
    <tableColumn id="13827" name="TOTAL13814"/>
    <tableColumn id="13828" name="TOTAL13815"/>
    <tableColumn id="13829" name="TOTAL13816"/>
    <tableColumn id="13830" name="TOTAL13817"/>
    <tableColumn id="13831" name="TOTAL13818"/>
    <tableColumn id="13832" name="TOTAL13819"/>
    <tableColumn id="13833" name="TOTAL13820"/>
    <tableColumn id="13834" name="TOTAL13821"/>
    <tableColumn id="13835" name="TOTAL13822"/>
    <tableColumn id="13836" name="TOTAL13823"/>
    <tableColumn id="13837" name="TOTAL13824"/>
    <tableColumn id="13838" name="TOTAL13825"/>
    <tableColumn id="13839" name="TOTAL13826"/>
    <tableColumn id="13840" name="TOTAL13827"/>
    <tableColumn id="13841" name="TOTAL13828"/>
    <tableColumn id="13842" name="TOTAL13829"/>
    <tableColumn id="13843" name="TOTAL13830"/>
    <tableColumn id="13844" name="TOTAL13831"/>
    <tableColumn id="13845" name="TOTAL13832"/>
    <tableColumn id="13846" name="TOTAL13833"/>
    <tableColumn id="13847" name="TOTAL13834"/>
    <tableColumn id="13848" name="TOTAL13835"/>
    <tableColumn id="13849" name="TOTAL13836"/>
    <tableColumn id="13850" name="TOTAL13837"/>
    <tableColumn id="13851" name="TOTAL13838"/>
    <tableColumn id="13852" name="TOTAL13839"/>
    <tableColumn id="13853" name="TOTAL13840"/>
    <tableColumn id="13854" name="TOTAL13841"/>
    <tableColumn id="13855" name="TOTAL13842"/>
    <tableColumn id="13856" name="TOTAL13843"/>
    <tableColumn id="13857" name="TOTAL13844"/>
    <tableColumn id="13858" name="TOTAL13845"/>
    <tableColumn id="13859" name="TOTAL13846"/>
    <tableColumn id="13860" name="TOTAL13847"/>
    <tableColumn id="13861" name="TOTAL13848"/>
    <tableColumn id="13862" name="TOTAL13849"/>
    <tableColumn id="13863" name="TOTAL13850"/>
    <tableColumn id="13864" name="TOTAL13851"/>
    <tableColumn id="13865" name="TOTAL13852"/>
    <tableColumn id="13866" name="TOTAL13853"/>
    <tableColumn id="13867" name="TOTAL13854"/>
    <tableColumn id="13868" name="TOTAL13855"/>
    <tableColumn id="13869" name="TOTAL13856"/>
    <tableColumn id="13870" name="TOTAL13857"/>
    <tableColumn id="13871" name="TOTAL13858"/>
    <tableColumn id="13872" name="TOTAL13859"/>
    <tableColumn id="13873" name="TOTAL13860"/>
    <tableColumn id="13874" name="TOTAL13861"/>
    <tableColumn id="13875" name="TOTAL13862"/>
    <tableColumn id="13876" name="TOTAL13863"/>
    <tableColumn id="13877" name="TOTAL13864"/>
    <tableColumn id="13878" name="TOTAL13865"/>
    <tableColumn id="13879" name="TOTAL13866"/>
    <tableColumn id="13880" name="TOTAL13867"/>
    <tableColumn id="13881" name="TOTAL13868"/>
    <tableColumn id="13882" name="TOTAL13869"/>
    <tableColumn id="13883" name="TOTAL13870"/>
    <tableColumn id="13884" name="TOTAL13871"/>
    <tableColumn id="13885" name="TOTAL13872"/>
    <tableColumn id="13886" name="TOTAL13873"/>
    <tableColumn id="13887" name="TOTAL13874"/>
    <tableColumn id="13888" name="TOTAL13875"/>
    <tableColumn id="13889" name="TOTAL13876"/>
    <tableColumn id="13890" name="TOTAL13877"/>
    <tableColumn id="13891" name="TOTAL13878"/>
    <tableColumn id="13892" name="TOTAL13879"/>
    <tableColumn id="13893" name="TOTAL13880"/>
    <tableColumn id="13894" name="TOTAL13881"/>
    <tableColumn id="13895" name="TOTAL13882"/>
    <tableColumn id="13896" name="TOTAL13883"/>
    <tableColumn id="13897" name="TOTAL13884"/>
    <tableColumn id="13898" name="TOTAL13885"/>
    <tableColumn id="13899" name="TOTAL13886"/>
    <tableColumn id="13900" name="TOTAL13887"/>
    <tableColumn id="13901" name="TOTAL13888"/>
    <tableColumn id="13902" name="TOTAL13889"/>
    <tableColumn id="13903" name="TOTAL13890"/>
    <tableColumn id="13904" name="TOTAL13891"/>
    <tableColumn id="13905" name="TOTAL13892"/>
    <tableColumn id="13906" name="TOTAL13893"/>
    <tableColumn id="13907" name="TOTAL13894"/>
    <tableColumn id="13908" name="TOTAL13895"/>
    <tableColumn id="13909" name="TOTAL13896"/>
    <tableColumn id="13910" name="TOTAL13897"/>
    <tableColumn id="13911" name="TOTAL13898"/>
    <tableColumn id="13912" name="TOTAL13899"/>
    <tableColumn id="13913" name="TOTAL13900"/>
    <tableColumn id="13914" name="TOTAL13901"/>
    <tableColumn id="13915" name="TOTAL13902"/>
    <tableColumn id="13916" name="TOTAL13903"/>
    <tableColumn id="13917" name="TOTAL13904"/>
    <tableColumn id="13918" name="TOTAL13905"/>
    <tableColumn id="13919" name="TOTAL13906"/>
    <tableColumn id="13920" name="TOTAL13907"/>
    <tableColumn id="13921" name="TOTAL13908"/>
    <tableColumn id="13922" name="TOTAL13909"/>
    <tableColumn id="13923" name="TOTAL13910"/>
    <tableColumn id="13924" name="TOTAL13911"/>
    <tableColumn id="13925" name="TOTAL13912"/>
    <tableColumn id="13926" name="TOTAL13913"/>
    <tableColumn id="13927" name="TOTAL13914"/>
    <tableColumn id="13928" name="TOTAL13915"/>
    <tableColumn id="13929" name="TOTAL13916"/>
    <tableColumn id="13930" name="TOTAL13917"/>
    <tableColumn id="13931" name="TOTAL13918"/>
    <tableColumn id="13932" name="TOTAL13919"/>
    <tableColumn id="13933" name="TOTAL13920"/>
    <tableColumn id="13934" name="TOTAL13921"/>
    <tableColumn id="13935" name="TOTAL13922"/>
    <tableColumn id="13936" name="TOTAL13923"/>
    <tableColumn id="13937" name="TOTAL13924"/>
    <tableColumn id="13938" name="TOTAL13925"/>
    <tableColumn id="13939" name="TOTAL13926"/>
    <tableColumn id="13940" name="TOTAL13927"/>
    <tableColumn id="13941" name="TOTAL13928"/>
    <tableColumn id="13942" name="TOTAL13929"/>
    <tableColumn id="13943" name="TOTAL13930"/>
    <tableColumn id="13944" name="TOTAL13931"/>
    <tableColumn id="13945" name="TOTAL13932"/>
    <tableColumn id="13946" name="TOTAL13933"/>
    <tableColumn id="13947" name="TOTAL13934"/>
    <tableColumn id="13948" name="TOTAL13935"/>
    <tableColumn id="13949" name="TOTAL13936"/>
    <tableColumn id="13950" name="TOTAL13937"/>
    <tableColumn id="13951" name="TOTAL13938"/>
    <tableColumn id="13952" name="TOTAL13939"/>
    <tableColumn id="13953" name="TOTAL13940"/>
    <tableColumn id="13954" name="TOTAL13941"/>
    <tableColumn id="13955" name="TOTAL13942"/>
    <tableColumn id="13956" name="TOTAL13943"/>
    <tableColumn id="13957" name="TOTAL13944"/>
    <tableColumn id="13958" name="TOTAL13945"/>
    <tableColumn id="13959" name="TOTAL13946"/>
    <tableColumn id="13960" name="TOTAL13947"/>
    <tableColumn id="13961" name="TOTAL13948"/>
    <tableColumn id="13962" name="TOTAL13949"/>
    <tableColumn id="13963" name="TOTAL13950"/>
    <tableColumn id="13964" name="TOTAL13951"/>
    <tableColumn id="13965" name="TOTAL13952"/>
    <tableColumn id="13966" name="TOTAL13953"/>
    <tableColumn id="13967" name="TOTAL13954"/>
    <tableColumn id="13968" name="TOTAL13955"/>
    <tableColumn id="13969" name="TOTAL13956"/>
    <tableColumn id="13970" name="TOTAL13957"/>
    <tableColumn id="13971" name="TOTAL13958"/>
    <tableColumn id="13972" name="TOTAL13959"/>
    <tableColumn id="13973" name="TOTAL13960"/>
    <tableColumn id="13974" name="TOTAL13961"/>
    <tableColumn id="13975" name="TOTAL13962"/>
    <tableColumn id="13976" name="TOTAL13963"/>
    <tableColumn id="13977" name="TOTAL13964"/>
    <tableColumn id="13978" name="TOTAL13965"/>
    <tableColumn id="13979" name="TOTAL13966"/>
    <tableColumn id="13980" name="TOTAL13967"/>
    <tableColumn id="13981" name="TOTAL13968"/>
    <tableColumn id="13982" name="TOTAL13969"/>
    <tableColumn id="13983" name="TOTAL13970"/>
    <tableColumn id="13984" name="TOTAL13971"/>
    <tableColumn id="13985" name="TOTAL13972"/>
    <tableColumn id="13986" name="TOTAL13973"/>
    <tableColumn id="13987" name="TOTAL13974"/>
    <tableColumn id="13988" name="TOTAL13975"/>
    <tableColumn id="13989" name="TOTAL13976"/>
    <tableColumn id="13990" name="TOTAL13977"/>
    <tableColumn id="13991" name="TOTAL13978"/>
    <tableColumn id="13992" name="TOTAL13979"/>
    <tableColumn id="13993" name="TOTAL13980"/>
    <tableColumn id="13994" name="TOTAL13981"/>
    <tableColumn id="13995" name="TOTAL13982"/>
    <tableColumn id="13996" name="TOTAL13983"/>
    <tableColumn id="13997" name="TOTAL13984"/>
    <tableColumn id="13998" name="TOTAL13985"/>
    <tableColumn id="13999" name="TOTAL13986"/>
    <tableColumn id="14000" name="TOTAL13987"/>
    <tableColumn id="14001" name="TOTAL13988"/>
    <tableColumn id="14002" name="TOTAL13989"/>
    <tableColumn id="14003" name="TOTAL13990"/>
    <tableColumn id="14004" name="TOTAL13991"/>
    <tableColumn id="14005" name="TOTAL13992"/>
    <tableColumn id="14006" name="TOTAL13993"/>
    <tableColumn id="14007" name="TOTAL13994"/>
    <tableColumn id="14008" name="TOTAL13995"/>
    <tableColumn id="14009" name="TOTAL13996"/>
    <tableColumn id="14010" name="TOTAL13997"/>
    <tableColumn id="14011" name="TOTAL13998"/>
    <tableColumn id="14012" name="TOTAL13999"/>
    <tableColumn id="14013" name="TOTAL14000"/>
    <tableColumn id="14014" name="TOTAL14001"/>
    <tableColumn id="14015" name="TOTAL14002"/>
    <tableColumn id="14016" name="TOTAL14003"/>
    <tableColumn id="14017" name="TOTAL14004"/>
    <tableColumn id="14018" name="TOTAL14005"/>
    <tableColumn id="14019" name="TOTAL14006"/>
    <tableColumn id="14020" name="TOTAL14007"/>
    <tableColumn id="14021" name="TOTAL14008"/>
    <tableColumn id="14022" name="TOTAL14009"/>
    <tableColumn id="14023" name="TOTAL14010"/>
    <tableColumn id="14024" name="TOTAL14011"/>
    <tableColumn id="14025" name="TOTAL14012"/>
    <tableColumn id="14026" name="TOTAL14013"/>
    <tableColumn id="14027" name="TOTAL14014"/>
    <tableColumn id="14028" name="TOTAL14015"/>
    <tableColumn id="14029" name="TOTAL14016"/>
    <tableColumn id="14030" name="TOTAL14017"/>
    <tableColumn id="14031" name="TOTAL14018"/>
    <tableColumn id="14032" name="TOTAL14019"/>
    <tableColumn id="14033" name="TOTAL14020"/>
    <tableColumn id="14034" name="TOTAL14021"/>
    <tableColumn id="14035" name="TOTAL14022"/>
    <tableColumn id="14036" name="TOTAL14023"/>
    <tableColumn id="14037" name="TOTAL14024"/>
    <tableColumn id="14038" name="TOTAL14025"/>
    <tableColumn id="14039" name="TOTAL14026"/>
    <tableColumn id="14040" name="TOTAL14027"/>
    <tableColumn id="14041" name="TOTAL14028"/>
    <tableColumn id="14042" name="TOTAL14029"/>
    <tableColumn id="14043" name="TOTAL14030"/>
    <tableColumn id="14044" name="TOTAL14031"/>
    <tableColumn id="14045" name="TOTAL14032"/>
    <tableColumn id="14046" name="TOTAL14033"/>
    <tableColumn id="14047" name="TOTAL14034"/>
    <tableColumn id="14048" name="TOTAL14035"/>
    <tableColumn id="14049" name="TOTAL14036"/>
    <tableColumn id="14050" name="TOTAL14037"/>
    <tableColumn id="14051" name="TOTAL14038"/>
    <tableColumn id="14052" name="TOTAL14039"/>
    <tableColumn id="14053" name="TOTAL14040"/>
    <tableColumn id="14054" name="TOTAL14041"/>
    <tableColumn id="14055" name="TOTAL14042"/>
    <tableColumn id="14056" name="TOTAL14043"/>
    <tableColumn id="14057" name="TOTAL14044"/>
    <tableColumn id="14058" name="TOTAL14045"/>
    <tableColumn id="14059" name="TOTAL14046"/>
    <tableColumn id="14060" name="TOTAL14047"/>
    <tableColumn id="14061" name="TOTAL14048"/>
    <tableColumn id="14062" name="TOTAL14049"/>
    <tableColumn id="14063" name="TOTAL14050"/>
    <tableColumn id="14064" name="TOTAL14051"/>
    <tableColumn id="14065" name="TOTAL14052"/>
    <tableColumn id="14066" name="TOTAL14053"/>
    <tableColumn id="14067" name="TOTAL14054"/>
    <tableColumn id="14068" name="TOTAL14055"/>
    <tableColumn id="14069" name="TOTAL14056"/>
    <tableColumn id="14070" name="TOTAL14057"/>
    <tableColumn id="14071" name="TOTAL14058"/>
    <tableColumn id="14072" name="TOTAL14059"/>
    <tableColumn id="14073" name="TOTAL14060"/>
    <tableColumn id="14074" name="TOTAL14061"/>
    <tableColumn id="14075" name="TOTAL14062"/>
    <tableColumn id="14076" name="TOTAL14063"/>
    <tableColumn id="14077" name="TOTAL14064"/>
    <tableColumn id="14078" name="TOTAL14065"/>
    <tableColumn id="14079" name="TOTAL14066"/>
    <tableColumn id="14080" name="TOTAL14067"/>
    <tableColumn id="14081" name="TOTAL14068"/>
    <tableColumn id="14082" name="TOTAL14069"/>
    <tableColumn id="14083" name="TOTAL14070"/>
    <tableColumn id="14084" name="TOTAL14071"/>
    <tableColumn id="14085" name="TOTAL14072"/>
    <tableColumn id="14086" name="TOTAL14073"/>
    <tableColumn id="14087" name="TOTAL14074"/>
    <tableColumn id="14088" name="TOTAL14075"/>
    <tableColumn id="14089" name="TOTAL14076"/>
    <tableColumn id="14090" name="TOTAL14077"/>
    <tableColumn id="14091" name="TOTAL14078"/>
    <tableColumn id="14092" name="TOTAL14079"/>
    <tableColumn id="14093" name="TOTAL14080"/>
    <tableColumn id="14094" name="TOTAL14081"/>
    <tableColumn id="14095" name="TOTAL14082"/>
    <tableColumn id="14096" name="TOTAL14083"/>
    <tableColumn id="14097" name="TOTAL14084"/>
    <tableColumn id="14098" name="TOTAL14085"/>
    <tableColumn id="14099" name="TOTAL14086"/>
    <tableColumn id="14100" name="TOTAL14087"/>
    <tableColumn id="14101" name="TOTAL14088"/>
    <tableColumn id="14102" name="TOTAL14089"/>
    <tableColumn id="14103" name="TOTAL14090"/>
    <tableColumn id="14104" name="TOTAL14091"/>
    <tableColumn id="14105" name="TOTAL14092"/>
    <tableColumn id="14106" name="TOTAL14093"/>
    <tableColumn id="14107" name="TOTAL14094"/>
    <tableColumn id="14108" name="TOTAL14095"/>
    <tableColumn id="14109" name="TOTAL14096"/>
    <tableColumn id="14110" name="TOTAL14097"/>
    <tableColumn id="14111" name="TOTAL14098"/>
    <tableColumn id="14112" name="TOTAL14099"/>
    <tableColumn id="14113" name="TOTAL14100"/>
    <tableColumn id="14114" name="TOTAL14101"/>
    <tableColumn id="14115" name="TOTAL14102"/>
    <tableColumn id="14116" name="TOTAL14103"/>
    <tableColumn id="14117" name="TOTAL14104"/>
    <tableColumn id="14118" name="TOTAL14105"/>
    <tableColumn id="14119" name="TOTAL14106"/>
    <tableColumn id="14120" name="TOTAL14107"/>
    <tableColumn id="14121" name="TOTAL14108"/>
    <tableColumn id="14122" name="TOTAL14109"/>
    <tableColumn id="14123" name="TOTAL14110"/>
    <tableColumn id="14124" name="TOTAL14111"/>
    <tableColumn id="14125" name="TOTAL14112"/>
    <tableColumn id="14126" name="TOTAL14113"/>
    <tableColumn id="14127" name="TOTAL14114"/>
    <tableColumn id="14128" name="TOTAL14115"/>
    <tableColumn id="14129" name="TOTAL14116"/>
    <tableColumn id="14130" name="TOTAL14117"/>
    <tableColumn id="14131" name="TOTAL14118"/>
    <tableColumn id="14132" name="TOTAL14119"/>
    <tableColumn id="14133" name="TOTAL14120"/>
    <tableColumn id="14134" name="TOTAL14121"/>
    <tableColumn id="14135" name="TOTAL14122"/>
    <tableColumn id="14136" name="TOTAL14123"/>
    <tableColumn id="14137" name="TOTAL14124"/>
    <tableColumn id="14138" name="TOTAL14125"/>
    <tableColumn id="14139" name="TOTAL14126"/>
    <tableColumn id="14140" name="TOTAL14127"/>
    <tableColumn id="14141" name="TOTAL14128"/>
    <tableColumn id="14142" name="TOTAL14129"/>
    <tableColumn id="14143" name="TOTAL14130"/>
    <tableColumn id="14144" name="TOTAL14131"/>
    <tableColumn id="14145" name="TOTAL14132"/>
    <tableColumn id="14146" name="TOTAL14133"/>
    <tableColumn id="14147" name="TOTAL14134"/>
    <tableColumn id="14148" name="TOTAL14135"/>
    <tableColumn id="14149" name="TOTAL14136"/>
    <tableColumn id="14150" name="TOTAL14137"/>
    <tableColumn id="14151" name="TOTAL14138"/>
    <tableColumn id="14152" name="TOTAL14139"/>
    <tableColumn id="14153" name="TOTAL14140"/>
    <tableColumn id="14154" name="TOTAL14141"/>
    <tableColumn id="14155" name="TOTAL14142"/>
    <tableColumn id="14156" name="TOTAL14143"/>
    <tableColumn id="14157" name="TOTAL14144"/>
    <tableColumn id="14158" name="TOTAL14145"/>
    <tableColumn id="14159" name="TOTAL14146"/>
    <tableColumn id="14160" name="TOTAL14147"/>
    <tableColumn id="14161" name="TOTAL14148"/>
    <tableColumn id="14162" name="TOTAL14149"/>
    <tableColumn id="14163" name="TOTAL14150"/>
    <tableColumn id="14164" name="TOTAL14151"/>
    <tableColumn id="14165" name="TOTAL14152"/>
    <tableColumn id="14166" name="TOTAL14153"/>
    <tableColumn id="14167" name="TOTAL14154"/>
    <tableColumn id="14168" name="TOTAL14155"/>
    <tableColumn id="14169" name="TOTAL14156"/>
    <tableColumn id="14170" name="TOTAL14157"/>
    <tableColumn id="14171" name="TOTAL14158"/>
    <tableColumn id="14172" name="TOTAL14159"/>
    <tableColumn id="14173" name="TOTAL14160"/>
    <tableColumn id="14174" name="TOTAL14161"/>
    <tableColumn id="14175" name="TOTAL14162"/>
    <tableColumn id="14176" name="TOTAL14163"/>
    <tableColumn id="14177" name="TOTAL14164"/>
    <tableColumn id="14178" name="TOTAL14165"/>
    <tableColumn id="14179" name="TOTAL14166"/>
    <tableColumn id="14180" name="TOTAL14167"/>
    <tableColumn id="14181" name="TOTAL14168"/>
    <tableColumn id="14182" name="TOTAL14169"/>
    <tableColumn id="14183" name="TOTAL14170"/>
    <tableColumn id="14184" name="TOTAL14171"/>
    <tableColumn id="14185" name="TOTAL14172"/>
    <tableColumn id="14186" name="TOTAL14173"/>
    <tableColumn id="14187" name="TOTAL14174"/>
    <tableColumn id="14188" name="TOTAL14175"/>
    <tableColumn id="14189" name="TOTAL14176"/>
    <tableColumn id="14190" name="TOTAL14177"/>
    <tableColumn id="14191" name="TOTAL14178"/>
    <tableColumn id="14192" name="TOTAL14179"/>
    <tableColumn id="14193" name="TOTAL14180"/>
    <tableColumn id="14194" name="TOTAL14181"/>
    <tableColumn id="14195" name="TOTAL14182"/>
    <tableColumn id="14196" name="TOTAL14183"/>
    <tableColumn id="14197" name="TOTAL14184"/>
    <tableColumn id="14198" name="TOTAL14185"/>
    <tableColumn id="14199" name="TOTAL14186"/>
    <tableColumn id="14200" name="TOTAL14187"/>
    <tableColumn id="14201" name="TOTAL14188"/>
    <tableColumn id="14202" name="TOTAL14189"/>
    <tableColumn id="14203" name="TOTAL14190"/>
    <tableColumn id="14204" name="TOTAL14191"/>
    <tableColumn id="14205" name="TOTAL14192"/>
    <tableColumn id="14206" name="TOTAL14193"/>
    <tableColumn id="14207" name="TOTAL14194"/>
    <tableColumn id="14208" name="TOTAL14195"/>
    <tableColumn id="14209" name="TOTAL14196"/>
    <tableColumn id="14210" name="TOTAL14197"/>
    <tableColumn id="14211" name="TOTAL14198"/>
    <tableColumn id="14212" name="TOTAL14199"/>
    <tableColumn id="14213" name="TOTAL14200"/>
    <tableColumn id="14214" name="TOTAL14201"/>
    <tableColumn id="14215" name="TOTAL14202"/>
    <tableColumn id="14216" name="TOTAL14203"/>
    <tableColumn id="14217" name="TOTAL14204"/>
    <tableColumn id="14218" name="TOTAL14205"/>
    <tableColumn id="14219" name="TOTAL14206"/>
    <tableColumn id="14220" name="TOTAL14207"/>
    <tableColumn id="14221" name="TOTAL14208"/>
    <tableColumn id="14222" name="TOTAL14209"/>
    <tableColumn id="14223" name="TOTAL14210"/>
    <tableColumn id="14224" name="TOTAL14211"/>
    <tableColumn id="14225" name="TOTAL14212"/>
    <tableColumn id="14226" name="TOTAL14213"/>
    <tableColumn id="14227" name="TOTAL14214"/>
    <tableColumn id="14228" name="TOTAL14215"/>
    <tableColumn id="14229" name="TOTAL14216"/>
    <tableColumn id="14230" name="TOTAL14217"/>
    <tableColumn id="14231" name="TOTAL14218"/>
    <tableColumn id="14232" name="TOTAL14219"/>
    <tableColumn id="14233" name="TOTAL14220"/>
    <tableColumn id="14234" name="TOTAL14221"/>
    <tableColumn id="14235" name="TOTAL14222"/>
    <tableColumn id="14236" name="TOTAL14223"/>
    <tableColumn id="14237" name="TOTAL14224"/>
    <tableColumn id="14238" name="TOTAL14225"/>
    <tableColumn id="14239" name="TOTAL14226"/>
    <tableColumn id="14240" name="TOTAL14227"/>
    <tableColumn id="14241" name="TOTAL14228"/>
    <tableColumn id="14242" name="TOTAL14229"/>
    <tableColumn id="14243" name="TOTAL14230"/>
    <tableColumn id="14244" name="TOTAL14231"/>
    <tableColumn id="14245" name="TOTAL14232"/>
    <tableColumn id="14246" name="TOTAL14233"/>
    <tableColumn id="14247" name="TOTAL14234"/>
    <tableColumn id="14248" name="TOTAL14235"/>
    <tableColumn id="14249" name="TOTAL14236"/>
    <tableColumn id="14250" name="TOTAL14237"/>
    <tableColumn id="14251" name="TOTAL14238"/>
    <tableColumn id="14252" name="TOTAL14239"/>
    <tableColumn id="14253" name="TOTAL14240"/>
    <tableColumn id="14254" name="TOTAL14241"/>
    <tableColumn id="14255" name="TOTAL14242"/>
    <tableColumn id="14256" name="TOTAL14243"/>
    <tableColumn id="14257" name="TOTAL14244"/>
    <tableColumn id="14258" name="TOTAL14245"/>
    <tableColumn id="14259" name="TOTAL14246"/>
    <tableColumn id="14260" name="TOTAL14247"/>
    <tableColumn id="14261" name="TOTAL14248"/>
    <tableColumn id="14262" name="TOTAL14249"/>
    <tableColumn id="14263" name="TOTAL14250"/>
    <tableColumn id="14264" name="TOTAL14251"/>
    <tableColumn id="14265" name="TOTAL14252"/>
    <tableColumn id="14266" name="TOTAL14253"/>
    <tableColumn id="14267" name="TOTAL14254"/>
    <tableColumn id="14268" name="TOTAL14255"/>
    <tableColumn id="14269" name="TOTAL14256"/>
    <tableColumn id="14270" name="TOTAL14257"/>
    <tableColumn id="14271" name="TOTAL14258"/>
    <tableColumn id="14272" name="TOTAL14259"/>
    <tableColumn id="14273" name="TOTAL14260"/>
    <tableColumn id="14274" name="TOTAL14261"/>
    <tableColumn id="14275" name="TOTAL14262"/>
    <tableColumn id="14276" name="TOTAL14263"/>
    <tableColumn id="14277" name="TOTAL14264"/>
    <tableColumn id="14278" name="TOTAL14265"/>
    <tableColumn id="14279" name="TOTAL14266"/>
    <tableColumn id="14280" name="TOTAL14267"/>
    <tableColumn id="14281" name="TOTAL14268"/>
    <tableColumn id="14282" name="TOTAL14269"/>
    <tableColumn id="14283" name="TOTAL14270"/>
    <tableColumn id="14284" name="TOTAL14271"/>
    <tableColumn id="14285" name="TOTAL14272"/>
    <tableColumn id="14286" name="TOTAL14273"/>
    <tableColumn id="14287" name="TOTAL14274"/>
    <tableColumn id="14288" name="TOTAL14275"/>
    <tableColumn id="14289" name="TOTAL14276"/>
    <tableColumn id="14290" name="TOTAL14277"/>
    <tableColumn id="14291" name="TOTAL14278"/>
    <tableColumn id="14292" name="TOTAL14279"/>
    <tableColumn id="14293" name="TOTAL14280"/>
    <tableColumn id="14294" name="TOTAL14281"/>
    <tableColumn id="14295" name="TOTAL14282"/>
    <tableColumn id="14296" name="TOTAL14283"/>
    <tableColumn id="14297" name="TOTAL14284"/>
    <tableColumn id="14298" name="TOTAL14285"/>
    <tableColumn id="14299" name="TOTAL14286"/>
    <tableColumn id="14300" name="TOTAL14287"/>
    <tableColumn id="14301" name="TOTAL14288"/>
    <tableColumn id="14302" name="TOTAL14289"/>
    <tableColumn id="14303" name="TOTAL14290"/>
    <tableColumn id="14304" name="TOTAL14291"/>
    <tableColumn id="14305" name="TOTAL14292"/>
    <tableColumn id="14306" name="TOTAL14293"/>
    <tableColumn id="14307" name="TOTAL14294"/>
    <tableColumn id="14308" name="TOTAL14295"/>
    <tableColumn id="14309" name="TOTAL14296"/>
    <tableColumn id="14310" name="TOTAL14297"/>
    <tableColumn id="14311" name="TOTAL14298"/>
    <tableColumn id="14312" name="TOTAL14299"/>
    <tableColumn id="14313" name="TOTAL14300"/>
    <tableColumn id="14314" name="TOTAL14301"/>
    <tableColumn id="14315" name="TOTAL14302"/>
    <tableColumn id="14316" name="TOTAL14303"/>
    <tableColumn id="14317" name="TOTAL14304"/>
    <tableColumn id="14318" name="TOTAL14305"/>
    <tableColumn id="14319" name="TOTAL14306"/>
    <tableColumn id="14320" name="TOTAL14307"/>
    <tableColumn id="14321" name="TOTAL14308"/>
    <tableColumn id="14322" name="TOTAL14309"/>
    <tableColumn id="14323" name="TOTAL14310"/>
    <tableColumn id="14324" name="TOTAL14311"/>
    <tableColumn id="14325" name="TOTAL14312"/>
    <tableColumn id="14326" name="TOTAL14313"/>
    <tableColumn id="14327" name="TOTAL14314"/>
    <tableColumn id="14328" name="TOTAL14315"/>
    <tableColumn id="14329" name="TOTAL14316"/>
    <tableColumn id="14330" name="TOTAL14317"/>
    <tableColumn id="14331" name="TOTAL14318"/>
    <tableColumn id="14332" name="TOTAL14319"/>
    <tableColumn id="14333" name="TOTAL14320"/>
    <tableColumn id="14334" name="TOTAL14321"/>
    <tableColumn id="14335" name="TOTAL14322"/>
    <tableColumn id="14336" name="TOTAL14323"/>
    <tableColumn id="14337" name="TOTAL14324"/>
    <tableColumn id="14338" name="TOTAL14325"/>
    <tableColumn id="14339" name="TOTAL14326"/>
    <tableColumn id="14340" name="TOTAL14327"/>
    <tableColumn id="14341" name="TOTAL14328"/>
    <tableColumn id="14342" name="TOTAL14329"/>
    <tableColumn id="14343" name="TOTAL14330"/>
    <tableColumn id="14344" name="TOTAL14331"/>
    <tableColumn id="14345" name="TOTAL14332"/>
    <tableColumn id="14346" name="TOTAL14333"/>
    <tableColumn id="14347" name="TOTAL14334"/>
    <tableColumn id="14348" name="TOTAL14335"/>
    <tableColumn id="14349" name="TOTAL14336"/>
    <tableColumn id="14350" name="TOTAL14337"/>
    <tableColumn id="14351" name="TOTAL14338"/>
    <tableColumn id="14352" name="TOTAL14339"/>
    <tableColumn id="14353" name="TOTAL14340"/>
    <tableColumn id="14354" name="TOTAL14341"/>
    <tableColumn id="14355" name="TOTAL14342"/>
    <tableColumn id="14356" name="TOTAL14343"/>
    <tableColumn id="14357" name="TOTAL14344"/>
    <tableColumn id="14358" name="TOTAL14345"/>
    <tableColumn id="14359" name="TOTAL14346"/>
    <tableColumn id="14360" name="TOTAL14347"/>
    <tableColumn id="14361" name="TOTAL14348"/>
    <tableColumn id="14362" name="TOTAL14349"/>
    <tableColumn id="14363" name="TOTAL14350"/>
    <tableColumn id="14364" name="TOTAL14351"/>
    <tableColumn id="14365" name="TOTAL14352"/>
    <tableColumn id="14366" name="TOTAL14353"/>
    <tableColumn id="14367" name="TOTAL14354"/>
    <tableColumn id="14368" name="TOTAL14355"/>
    <tableColumn id="14369" name="TOTAL14356"/>
    <tableColumn id="14370" name="TOTAL14357"/>
    <tableColumn id="14371" name="TOTAL14358"/>
    <tableColumn id="14372" name="TOTAL14359"/>
    <tableColumn id="14373" name="TOTAL14360"/>
    <tableColumn id="14374" name="TOTAL14361"/>
    <tableColumn id="14375" name="TOTAL14362"/>
    <tableColumn id="14376" name="TOTAL14363"/>
    <tableColumn id="14377" name="TOTAL14364"/>
    <tableColumn id="14378" name="TOTAL14365"/>
    <tableColumn id="14379" name="TOTAL14366"/>
    <tableColumn id="14380" name="TOTAL14367"/>
    <tableColumn id="14381" name="TOTAL14368"/>
    <tableColumn id="14382" name="TOTAL14369"/>
    <tableColumn id="14383" name="TOTAL14370"/>
    <tableColumn id="14384" name="TOTAL14371"/>
    <tableColumn id="14385" name="TOTAL14372"/>
    <tableColumn id="14386" name="TOTAL14373"/>
    <tableColumn id="14387" name="TOTAL14374"/>
    <tableColumn id="14388" name="TOTAL14375"/>
    <tableColumn id="14389" name="TOTAL14376"/>
    <tableColumn id="14390" name="TOTAL14377"/>
    <tableColumn id="14391" name="TOTAL14378"/>
    <tableColumn id="14392" name="TOTAL14379"/>
    <tableColumn id="14393" name="TOTAL14380"/>
    <tableColumn id="14394" name="TOTAL14381"/>
    <tableColumn id="14395" name="TOTAL14382"/>
    <tableColumn id="14396" name="TOTAL14383"/>
    <tableColumn id="14397" name="TOTAL14384"/>
    <tableColumn id="14398" name="TOTAL14385"/>
    <tableColumn id="14399" name="TOTAL14386"/>
    <tableColumn id="14400" name="TOTAL14387"/>
    <tableColumn id="14401" name="TOTAL14388"/>
    <tableColumn id="14402" name="TOTAL14389"/>
    <tableColumn id="14403" name="TOTAL14390"/>
    <tableColumn id="14404" name="TOTAL14391"/>
    <tableColumn id="14405" name="TOTAL14392"/>
    <tableColumn id="14406" name="TOTAL14393"/>
    <tableColumn id="14407" name="TOTAL14394"/>
    <tableColumn id="14408" name="TOTAL14395"/>
    <tableColumn id="14409" name="TOTAL14396"/>
    <tableColumn id="14410" name="TOTAL14397"/>
    <tableColumn id="14411" name="TOTAL14398"/>
    <tableColumn id="14412" name="TOTAL14399"/>
    <tableColumn id="14413" name="TOTAL14400"/>
    <tableColumn id="14414" name="TOTAL14401"/>
    <tableColumn id="14415" name="TOTAL14402"/>
    <tableColumn id="14416" name="TOTAL14403"/>
    <tableColumn id="14417" name="TOTAL14404"/>
    <tableColumn id="14418" name="TOTAL14405"/>
    <tableColumn id="14419" name="TOTAL14406"/>
    <tableColumn id="14420" name="TOTAL14407"/>
    <tableColumn id="14421" name="TOTAL14408"/>
    <tableColumn id="14422" name="TOTAL14409"/>
    <tableColumn id="14423" name="TOTAL14410"/>
    <tableColumn id="14424" name="TOTAL14411"/>
    <tableColumn id="14425" name="TOTAL14412"/>
    <tableColumn id="14426" name="TOTAL14413"/>
    <tableColumn id="14427" name="TOTAL14414"/>
    <tableColumn id="14428" name="TOTAL14415"/>
    <tableColumn id="14429" name="TOTAL14416"/>
    <tableColumn id="14430" name="TOTAL14417"/>
    <tableColumn id="14431" name="TOTAL14418"/>
    <tableColumn id="14432" name="TOTAL14419"/>
    <tableColumn id="14433" name="TOTAL14420"/>
    <tableColumn id="14434" name="TOTAL14421"/>
    <tableColumn id="14435" name="TOTAL14422"/>
    <tableColumn id="14436" name="TOTAL14423"/>
    <tableColumn id="14437" name="TOTAL14424"/>
    <tableColumn id="14438" name="TOTAL14425"/>
    <tableColumn id="14439" name="TOTAL14426"/>
    <tableColumn id="14440" name="TOTAL14427"/>
    <tableColumn id="14441" name="TOTAL14428"/>
    <tableColumn id="14442" name="TOTAL14429"/>
    <tableColumn id="14443" name="TOTAL14430"/>
    <tableColumn id="14444" name="TOTAL14431"/>
    <tableColumn id="14445" name="TOTAL14432"/>
    <tableColumn id="14446" name="TOTAL14433"/>
    <tableColumn id="14447" name="TOTAL14434"/>
    <tableColumn id="14448" name="TOTAL14435"/>
    <tableColumn id="14449" name="TOTAL14436"/>
    <tableColumn id="14450" name="TOTAL14437"/>
    <tableColumn id="14451" name="TOTAL14438"/>
    <tableColumn id="14452" name="TOTAL14439"/>
    <tableColumn id="14453" name="TOTAL14440"/>
    <tableColumn id="14454" name="TOTAL14441"/>
    <tableColumn id="14455" name="TOTAL14442"/>
    <tableColumn id="14456" name="TOTAL14443"/>
    <tableColumn id="14457" name="TOTAL14444"/>
    <tableColumn id="14458" name="TOTAL14445"/>
    <tableColumn id="14459" name="TOTAL14446"/>
    <tableColumn id="14460" name="TOTAL14447"/>
    <tableColumn id="14461" name="TOTAL14448"/>
    <tableColumn id="14462" name="TOTAL14449"/>
    <tableColumn id="14463" name="TOTAL14450"/>
    <tableColumn id="14464" name="TOTAL14451"/>
    <tableColumn id="14465" name="TOTAL14452"/>
    <tableColumn id="14466" name="TOTAL14453"/>
    <tableColumn id="14467" name="TOTAL14454"/>
    <tableColumn id="14468" name="TOTAL14455"/>
    <tableColumn id="14469" name="TOTAL14456"/>
    <tableColumn id="14470" name="TOTAL14457"/>
    <tableColumn id="14471" name="TOTAL14458"/>
    <tableColumn id="14472" name="TOTAL14459"/>
    <tableColumn id="14473" name="TOTAL14460"/>
    <tableColumn id="14474" name="TOTAL14461"/>
    <tableColumn id="14475" name="TOTAL14462"/>
    <tableColumn id="14476" name="TOTAL14463"/>
    <tableColumn id="14477" name="TOTAL14464"/>
    <tableColumn id="14478" name="TOTAL14465"/>
    <tableColumn id="14479" name="TOTAL14466"/>
    <tableColumn id="14480" name="TOTAL14467"/>
    <tableColumn id="14481" name="TOTAL14468"/>
    <tableColumn id="14482" name="TOTAL14469"/>
    <tableColumn id="14483" name="TOTAL14470"/>
    <tableColumn id="14484" name="TOTAL14471"/>
    <tableColumn id="14485" name="TOTAL14472"/>
    <tableColumn id="14486" name="TOTAL14473"/>
    <tableColumn id="14487" name="TOTAL14474"/>
    <tableColumn id="14488" name="TOTAL14475"/>
    <tableColumn id="14489" name="TOTAL14476"/>
    <tableColumn id="14490" name="TOTAL14477"/>
    <tableColumn id="14491" name="TOTAL14478"/>
    <tableColumn id="14492" name="TOTAL14479"/>
    <tableColumn id="14493" name="TOTAL14480"/>
    <tableColumn id="14494" name="TOTAL14481"/>
    <tableColumn id="14495" name="TOTAL14482"/>
    <tableColumn id="14496" name="TOTAL14483"/>
    <tableColumn id="14497" name="TOTAL14484"/>
    <tableColumn id="14498" name="TOTAL14485"/>
    <tableColumn id="14499" name="TOTAL14486"/>
    <tableColumn id="14500" name="TOTAL14487"/>
    <tableColumn id="14501" name="TOTAL14488"/>
    <tableColumn id="14502" name="TOTAL14489"/>
    <tableColumn id="14503" name="TOTAL14490"/>
    <tableColumn id="14504" name="TOTAL14491"/>
    <tableColumn id="14505" name="TOTAL14492"/>
    <tableColumn id="14506" name="TOTAL14493"/>
    <tableColumn id="14507" name="TOTAL14494"/>
    <tableColumn id="14508" name="TOTAL14495"/>
    <tableColumn id="14509" name="TOTAL14496"/>
    <tableColumn id="14510" name="TOTAL14497"/>
    <tableColumn id="14511" name="TOTAL14498"/>
    <tableColumn id="14512" name="TOTAL14499"/>
    <tableColumn id="14513" name="TOTAL14500"/>
    <tableColumn id="14514" name="TOTAL14501"/>
    <tableColumn id="14515" name="TOTAL14502"/>
    <tableColumn id="14516" name="TOTAL14503"/>
    <tableColumn id="14517" name="TOTAL14504"/>
    <tableColumn id="14518" name="TOTAL14505"/>
    <tableColumn id="14519" name="TOTAL14506"/>
    <tableColumn id="14520" name="TOTAL14507"/>
    <tableColumn id="14521" name="TOTAL14508"/>
    <tableColumn id="14522" name="TOTAL14509"/>
    <tableColumn id="14523" name="TOTAL14510"/>
    <tableColumn id="14524" name="TOTAL14511"/>
    <tableColumn id="14525" name="TOTAL14512"/>
    <tableColumn id="14526" name="TOTAL14513"/>
    <tableColumn id="14527" name="TOTAL14514"/>
    <tableColumn id="14528" name="TOTAL14515"/>
    <tableColumn id="14529" name="TOTAL14516"/>
    <tableColumn id="14530" name="TOTAL14517"/>
    <tableColumn id="14531" name="TOTAL14518"/>
    <tableColumn id="14532" name="TOTAL14519"/>
    <tableColumn id="14533" name="TOTAL14520"/>
    <tableColumn id="14534" name="TOTAL14521"/>
    <tableColumn id="14535" name="TOTAL14522"/>
    <tableColumn id="14536" name="TOTAL14523"/>
    <tableColumn id="14537" name="TOTAL14524"/>
    <tableColumn id="14538" name="TOTAL14525"/>
    <tableColumn id="14539" name="TOTAL14526"/>
    <tableColumn id="14540" name="TOTAL14527"/>
    <tableColumn id="14541" name="TOTAL14528"/>
    <tableColumn id="14542" name="TOTAL14529"/>
    <tableColumn id="14543" name="TOTAL14530"/>
    <tableColumn id="14544" name="TOTAL14531"/>
    <tableColumn id="14545" name="TOTAL14532"/>
    <tableColumn id="14546" name="TOTAL14533"/>
    <tableColumn id="14547" name="TOTAL14534"/>
    <tableColumn id="14548" name="TOTAL14535"/>
    <tableColumn id="14549" name="TOTAL14536"/>
    <tableColumn id="14550" name="TOTAL14537"/>
    <tableColumn id="14551" name="TOTAL14538"/>
    <tableColumn id="14552" name="TOTAL14539"/>
    <tableColumn id="14553" name="TOTAL14540"/>
    <tableColumn id="14554" name="TOTAL14541"/>
    <tableColumn id="14555" name="TOTAL14542"/>
    <tableColumn id="14556" name="TOTAL14543"/>
    <tableColumn id="14557" name="TOTAL14544"/>
    <tableColumn id="14558" name="TOTAL14545"/>
    <tableColumn id="14559" name="TOTAL14546"/>
    <tableColumn id="14560" name="TOTAL14547"/>
    <tableColumn id="14561" name="TOTAL14548"/>
    <tableColumn id="14562" name="TOTAL14549"/>
    <tableColumn id="14563" name="TOTAL14550"/>
    <tableColumn id="14564" name="TOTAL14551"/>
    <tableColumn id="14565" name="TOTAL14552"/>
    <tableColumn id="14566" name="TOTAL14553"/>
    <tableColumn id="14567" name="TOTAL14554"/>
    <tableColumn id="14568" name="TOTAL14555"/>
    <tableColumn id="14569" name="TOTAL14556"/>
    <tableColumn id="14570" name="TOTAL14557"/>
    <tableColumn id="14571" name="TOTAL14558"/>
    <tableColumn id="14572" name="TOTAL14559"/>
    <tableColumn id="14573" name="TOTAL14560"/>
    <tableColumn id="14574" name="TOTAL14561"/>
    <tableColumn id="14575" name="TOTAL14562"/>
    <tableColumn id="14576" name="TOTAL14563"/>
    <tableColumn id="14577" name="TOTAL14564"/>
    <tableColumn id="14578" name="TOTAL14565"/>
    <tableColumn id="14579" name="TOTAL14566"/>
    <tableColumn id="14580" name="TOTAL14567"/>
    <tableColumn id="14581" name="TOTAL14568"/>
    <tableColumn id="14582" name="TOTAL14569"/>
    <tableColumn id="14583" name="TOTAL14570"/>
    <tableColumn id="14584" name="TOTAL14571"/>
    <tableColumn id="14585" name="TOTAL14572"/>
    <tableColumn id="14586" name="TOTAL14573"/>
    <tableColumn id="14587" name="TOTAL14574"/>
    <tableColumn id="14588" name="TOTAL14575"/>
    <tableColumn id="14589" name="TOTAL14576"/>
    <tableColumn id="14590" name="TOTAL14577"/>
    <tableColumn id="14591" name="TOTAL14578"/>
    <tableColumn id="14592" name="TOTAL14579"/>
    <tableColumn id="14593" name="TOTAL14580"/>
    <tableColumn id="14594" name="TOTAL14581"/>
    <tableColumn id="14595" name="TOTAL14582"/>
    <tableColumn id="14596" name="TOTAL14583"/>
    <tableColumn id="14597" name="TOTAL14584"/>
    <tableColumn id="14598" name="TOTAL14585"/>
    <tableColumn id="14599" name="TOTAL14586"/>
    <tableColumn id="14600" name="TOTAL14587"/>
    <tableColumn id="14601" name="TOTAL14588"/>
    <tableColumn id="14602" name="TOTAL14589"/>
    <tableColumn id="14603" name="TOTAL14590"/>
    <tableColumn id="14604" name="TOTAL14591"/>
    <tableColumn id="14605" name="TOTAL14592"/>
    <tableColumn id="14606" name="TOTAL14593"/>
    <tableColumn id="14607" name="TOTAL14594"/>
    <tableColumn id="14608" name="TOTAL14595"/>
    <tableColumn id="14609" name="TOTAL14596"/>
    <tableColumn id="14610" name="TOTAL14597"/>
    <tableColumn id="14611" name="TOTAL14598"/>
    <tableColumn id="14612" name="TOTAL14599"/>
    <tableColumn id="14613" name="TOTAL14600"/>
    <tableColumn id="14614" name="TOTAL14601"/>
    <tableColumn id="14615" name="TOTAL14602"/>
    <tableColumn id="14616" name="TOTAL14603"/>
    <tableColumn id="14617" name="TOTAL14604"/>
    <tableColumn id="14618" name="TOTAL14605"/>
    <tableColumn id="14619" name="TOTAL14606"/>
    <tableColumn id="14620" name="TOTAL14607"/>
    <tableColumn id="14621" name="TOTAL14608"/>
    <tableColumn id="14622" name="TOTAL14609"/>
    <tableColumn id="14623" name="TOTAL14610"/>
    <tableColumn id="14624" name="TOTAL14611"/>
    <tableColumn id="14625" name="TOTAL14612"/>
    <tableColumn id="14626" name="TOTAL14613"/>
    <tableColumn id="14627" name="TOTAL14614"/>
    <tableColumn id="14628" name="TOTAL14615"/>
    <tableColumn id="14629" name="TOTAL14616"/>
    <tableColumn id="14630" name="TOTAL14617"/>
    <tableColumn id="14631" name="TOTAL14618"/>
    <tableColumn id="14632" name="TOTAL14619"/>
    <tableColumn id="14633" name="TOTAL14620"/>
    <tableColumn id="14634" name="TOTAL14621"/>
    <tableColumn id="14635" name="TOTAL14622"/>
    <tableColumn id="14636" name="TOTAL14623"/>
    <tableColumn id="14637" name="TOTAL14624"/>
    <tableColumn id="14638" name="TOTAL14625"/>
    <tableColumn id="14639" name="TOTAL14626"/>
    <tableColumn id="14640" name="TOTAL14627"/>
    <tableColumn id="14641" name="TOTAL14628"/>
    <tableColumn id="14642" name="TOTAL14629"/>
    <tableColumn id="14643" name="TOTAL14630"/>
    <tableColumn id="14644" name="TOTAL14631"/>
    <tableColumn id="14645" name="TOTAL14632"/>
    <tableColumn id="14646" name="TOTAL14633"/>
    <tableColumn id="14647" name="TOTAL14634"/>
    <tableColumn id="14648" name="TOTAL14635"/>
    <tableColumn id="14649" name="TOTAL14636"/>
    <tableColumn id="14650" name="TOTAL14637"/>
    <tableColumn id="14651" name="TOTAL14638"/>
    <tableColumn id="14652" name="TOTAL14639"/>
    <tableColumn id="14653" name="TOTAL14640"/>
    <tableColumn id="14654" name="TOTAL14641"/>
    <tableColumn id="14655" name="TOTAL14642"/>
    <tableColumn id="14656" name="TOTAL14643"/>
    <tableColumn id="14657" name="TOTAL14644"/>
    <tableColumn id="14658" name="TOTAL14645"/>
    <tableColumn id="14659" name="TOTAL14646"/>
    <tableColumn id="14660" name="TOTAL14647"/>
    <tableColumn id="14661" name="TOTAL14648"/>
    <tableColumn id="14662" name="TOTAL14649"/>
    <tableColumn id="14663" name="TOTAL14650"/>
    <tableColumn id="14664" name="TOTAL14651"/>
    <tableColumn id="14665" name="TOTAL14652"/>
    <tableColumn id="14666" name="TOTAL14653"/>
    <tableColumn id="14667" name="TOTAL14654"/>
    <tableColumn id="14668" name="TOTAL14655"/>
    <tableColumn id="14669" name="TOTAL14656"/>
    <tableColumn id="14670" name="TOTAL14657"/>
    <tableColumn id="14671" name="TOTAL14658"/>
    <tableColumn id="14672" name="TOTAL14659"/>
    <tableColumn id="14673" name="TOTAL14660"/>
    <tableColumn id="14674" name="TOTAL14661"/>
    <tableColumn id="14675" name="TOTAL14662"/>
    <tableColumn id="14676" name="TOTAL14663"/>
    <tableColumn id="14677" name="TOTAL14664"/>
    <tableColumn id="14678" name="TOTAL14665"/>
    <tableColumn id="14679" name="TOTAL14666"/>
    <tableColumn id="14680" name="TOTAL14667"/>
    <tableColumn id="14681" name="TOTAL14668"/>
    <tableColumn id="14682" name="TOTAL14669"/>
    <tableColumn id="14683" name="TOTAL14670"/>
    <tableColumn id="14684" name="TOTAL14671"/>
    <tableColumn id="14685" name="TOTAL14672"/>
    <tableColumn id="14686" name="TOTAL14673"/>
    <tableColumn id="14687" name="TOTAL14674"/>
    <tableColumn id="14688" name="TOTAL14675"/>
    <tableColumn id="14689" name="TOTAL14676"/>
    <tableColumn id="14690" name="TOTAL14677"/>
    <tableColumn id="14691" name="TOTAL14678"/>
    <tableColumn id="14692" name="TOTAL14679"/>
    <tableColumn id="14693" name="TOTAL14680"/>
    <tableColumn id="14694" name="TOTAL14681"/>
    <tableColumn id="14695" name="TOTAL14682"/>
    <tableColumn id="14696" name="TOTAL14683"/>
    <tableColumn id="14697" name="TOTAL14684"/>
    <tableColumn id="14698" name="TOTAL14685"/>
    <tableColumn id="14699" name="TOTAL14686"/>
    <tableColumn id="14700" name="TOTAL14687"/>
    <tableColumn id="14701" name="TOTAL14688"/>
    <tableColumn id="14702" name="TOTAL14689"/>
    <tableColumn id="14703" name="TOTAL14690"/>
    <tableColumn id="14704" name="TOTAL14691"/>
    <tableColumn id="14705" name="TOTAL14692"/>
    <tableColumn id="14706" name="TOTAL14693"/>
    <tableColumn id="14707" name="TOTAL14694"/>
    <tableColumn id="14708" name="TOTAL14695"/>
    <tableColumn id="14709" name="TOTAL14696"/>
    <tableColumn id="14710" name="TOTAL14697"/>
    <tableColumn id="14711" name="TOTAL14698"/>
    <tableColumn id="14712" name="TOTAL14699"/>
    <tableColumn id="14713" name="TOTAL14700"/>
    <tableColumn id="14714" name="TOTAL14701"/>
    <tableColumn id="14715" name="TOTAL14702"/>
    <tableColumn id="14716" name="TOTAL14703"/>
    <tableColumn id="14717" name="TOTAL14704"/>
    <tableColumn id="14718" name="TOTAL14705"/>
    <tableColumn id="14719" name="TOTAL14706"/>
    <tableColumn id="14720" name="TOTAL14707"/>
    <tableColumn id="14721" name="TOTAL14708"/>
    <tableColumn id="14722" name="TOTAL14709"/>
    <tableColumn id="14723" name="TOTAL14710"/>
    <tableColumn id="14724" name="TOTAL14711"/>
    <tableColumn id="14725" name="TOTAL14712"/>
    <tableColumn id="14726" name="TOTAL14713"/>
    <tableColumn id="14727" name="TOTAL14714"/>
    <tableColumn id="14728" name="TOTAL14715"/>
    <tableColumn id="14729" name="TOTAL14716"/>
    <tableColumn id="14730" name="TOTAL14717"/>
    <tableColumn id="14731" name="TOTAL14718"/>
    <tableColumn id="14732" name="TOTAL14719"/>
    <tableColumn id="14733" name="TOTAL14720"/>
    <tableColumn id="14734" name="TOTAL14721"/>
    <tableColumn id="14735" name="TOTAL14722"/>
    <tableColumn id="14736" name="TOTAL14723"/>
    <tableColumn id="14737" name="TOTAL14724"/>
    <tableColumn id="14738" name="TOTAL14725"/>
    <tableColumn id="14739" name="TOTAL14726"/>
    <tableColumn id="14740" name="TOTAL14727"/>
    <tableColumn id="14741" name="TOTAL14728"/>
    <tableColumn id="14742" name="TOTAL14729"/>
    <tableColumn id="14743" name="TOTAL14730"/>
    <tableColumn id="14744" name="TOTAL14731"/>
    <tableColumn id="14745" name="TOTAL14732"/>
    <tableColumn id="14746" name="TOTAL14733"/>
    <tableColumn id="14747" name="TOTAL14734"/>
    <tableColumn id="14748" name="TOTAL14735"/>
    <tableColumn id="14749" name="TOTAL14736"/>
    <tableColumn id="14750" name="TOTAL14737"/>
    <tableColumn id="14751" name="TOTAL14738"/>
    <tableColumn id="14752" name="TOTAL14739"/>
    <tableColumn id="14753" name="TOTAL14740"/>
    <tableColumn id="14754" name="TOTAL14741"/>
    <tableColumn id="14755" name="TOTAL14742"/>
    <tableColumn id="14756" name="TOTAL14743"/>
    <tableColumn id="14757" name="TOTAL14744"/>
    <tableColumn id="14758" name="TOTAL14745"/>
    <tableColumn id="14759" name="TOTAL14746"/>
    <tableColumn id="14760" name="TOTAL14747"/>
    <tableColumn id="14761" name="TOTAL14748"/>
    <tableColumn id="14762" name="TOTAL14749"/>
    <tableColumn id="14763" name="TOTAL14750"/>
    <tableColumn id="14764" name="TOTAL14751"/>
    <tableColumn id="14765" name="TOTAL14752"/>
    <tableColumn id="14766" name="TOTAL14753"/>
    <tableColumn id="14767" name="TOTAL14754"/>
    <tableColumn id="14768" name="TOTAL14755"/>
    <tableColumn id="14769" name="TOTAL14756"/>
    <tableColumn id="14770" name="TOTAL14757"/>
    <tableColumn id="14771" name="TOTAL14758"/>
    <tableColumn id="14772" name="TOTAL14759"/>
    <tableColumn id="14773" name="TOTAL14760"/>
    <tableColumn id="14774" name="TOTAL14761"/>
    <tableColumn id="14775" name="TOTAL14762"/>
    <tableColumn id="14776" name="TOTAL14763"/>
    <tableColumn id="14777" name="TOTAL14764"/>
    <tableColumn id="14778" name="TOTAL14765"/>
    <tableColumn id="14779" name="TOTAL14766"/>
    <tableColumn id="14780" name="TOTAL14767"/>
    <tableColumn id="14781" name="TOTAL14768"/>
    <tableColumn id="14782" name="TOTAL14769"/>
    <tableColumn id="14783" name="TOTAL14770"/>
    <tableColumn id="14784" name="TOTAL14771"/>
    <tableColumn id="14785" name="TOTAL14772"/>
    <tableColumn id="14786" name="TOTAL14773"/>
    <tableColumn id="14787" name="TOTAL14774"/>
    <tableColumn id="14788" name="TOTAL14775"/>
    <tableColumn id="14789" name="TOTAL14776"/>
    <tableColumn id="14790" name="TOTAL14777"/>
    <tableColumn id="14791" name="TOTAL14778"/>
    <tableColumn id="14792" name="TOTAL14779"/>
    <tableColumn id="14793" name="TOTAL14780"/>
    <tableColumn id="14794" name="TOTAL14781"/>
    <tableColumn id="14795" name="TOTAL14782"/>
    <tableColumn id="14796" name="TOTAL14783"/>
    <tableColumn id="14797" name="TOTAL14784"/>
    <tableColumn id="14798" name="TOTAL14785"/>
    <tableColumn id="14799" name="TOTAL14786"/>
    <tableColumn id="14800" name="TOTAL14787"/>
    <tableColumn id="14801" name="TOTAL14788"/>
    <tableColumn id="14802" name="TOTAL14789"/>
    <tableColumn id="14803" name="TOTAL14790"/>
    <tableColumn id="14804" name="TOTAL14791"/>
    <tableColumn id="14805" name="TOTAL14792"/>
    <tableColumn id="14806" name="TOTAL14793"/>
    <tableColumn id="14807" name="TOTAL14794"/>
    <tableColumn id="14808" name="TOTAL14795"/>
    <tableColumn id="14809" name="TOTAL14796"/>
    <tableColumn id="14810" name="TOTAL14797"/>
    <tableColumn id="14811" name="TOTAL14798"/>
    <tableColumn id="14812" name="TOTAL14799"/>
    <tableColumn id="14813" name="TOTAL14800"/>
    <tableColumn id="14814" name="TOTAL14801"/>
    <tableColumn id="14815" name="TOTAL14802"/>
    <tableColumn id="14816" name="TOTAL14803"/>
    <tableColumn id="14817" name="TOTAL14804"/>
    <tableColumn id="14818" name="TOTAL14805"/>
    <tableColumn id="14819" name="TOTAL14806"/>
    <tableColumn id="14820" name="TOTAL14807"/>
    <tableColumn id="14821" name="TOTAL14808"/>
    <tableColumn id="14822" name="TOTAL14809"/>
    <tableColumn id="14823" name="TOTAL14810"/>
    <tableColumn id="14824" name="TOTAL14811"/>
    <tableColumn id="14825" name="TOTAL14812"/>
    <tableColumn id="14826" name="TOTAL14813"/>
    <tableColumn id="14827" name="TOTAL14814"/>
    <tableColumn id="14828" name="TOTAL14815"/>
    <tableColumn id="14829" name="TOTAL14816"/>
    <tableColumn id="14830" name="TOTAL14817"/>
    <tableColumn id="14831" name="TOTAL14818"/>
    <tableColumn id="14832" name="TOTAL14819"/>
    <tableColumn id="14833" name="TOTAL14820"/>
    <tableColumn id="14834" name="TOTAL14821"/>
    <tableColumn id="14835" name="TOTAL14822"/>
    <tableColumn id="14836" name="TOTAL14823"/>
    <tableColumn id="14837" name="TOTAL14824"/>
    <tableColumn id="14838" name="TOTAL14825"/>
    <tableColumn id="14839" name="TOTAL14826"/>
    <tableColumn id="14840" name="TOTAL14827"/>
    <tableColumn id="14841" name="TOTAL14828"/>
    <tableColumn id="14842" name="TOTAL14829"/>
    <tableColumn id="14843" name="TOTAL14830"/>
    <tableColumn id="14844" name="TOTAL14831"/>
    <tableColumn id="14845" name="TOTAL14832"/>
    <tableColumn id="14846" name="TOTAL14833"/>
    <tableColumn id="14847" name="TOTAL14834"/>
    <tableColumn id="14848" name="TOTAL14835"/>
    <tableColumn id="14849" name="TOTAL14836"/>
    <tableColumn id="14850" name="TOTAL14837"/>
    <tableColumn id="14851" name="TOTAL14838"/>
    <tableColumn id="14852" name="TOTAL14839"/>
    <tableColumn id="14853" name="TOTAL14840"/>
    <tableColumn id="14854" name="TOTAL14841"/>
    <tableColumn id="14855" name="TOTAL14842"/>
    <tableColumn id="14856" name="TOTAL14843"/>
    <tableColumn id="14857" name="TOTAL14844"/>
    <tableColumn id="14858" name="TOTAL14845"/>
    <tableColumn id="14859" name="TOTAL14846"/>
    <tableColumn id="14860" name="TOTAL14847"/>
    <tableColumn id="14861" name="TOTAL14848"/>
    <tableColumn id="14862" name="TOTAL14849"/>
    <tableColumn id="14863" name="TOTAL14850"/>
    <tableColumn id="14864" name="TOTAL14851"/>
    <tableColumn id="14865" name="TOTAL14852"/>
    <tableColumn id="14866" name="TOTAL14853"/>
    <tableColumn id="14867" name="TOTAL14854"/>
    <tableColumn id="14868" name="TOTAL14855"/>
    <tableColumn id="14869" name="TOTAL14856"/>
    <tableColumn id="14870" name="TOTAL14857"/>
    <tableColumn id="14871" name="TOTAL14858"/>
    <tableColumn id="14872" name="TOTAL14859"/>
    <tableColumn id="14873" name="TOTAL14860"/>
    <tableColumn id="14874" name="TOTAL14861"/>
    <tableColumn id="14875" name="TOTAL14862"/>
    <tableColumn id="14876" name="TOTAL14863"/>
    <tableColumn id="14877" name="TOTAL14864"/>
    <tableColumn id="14878" name="TOTAL14865"/>
    <tableColumn id="14879" name="TOTAL14866"/>
    <tableColumn id="14880" name="TOTAL14867"/>
    <tableColumn id="14881" name="TOTAL14868"/>
    <tableColumn id="14882" name="TOTAL14869"/>
    <tableColumn id="14883" name="TOTAL14870"/>
    <tableColumn id="14884" name="TOTAL14871"/>
    <tableColumn id="14885" name="TOTAL14872"/>
    <tableColumn id="14886" name="TOTAL14873"/>
    <tableColumn id="14887" name="TOTAL14874"/>
    <tableColumn id="14888" name="TOTAL14875"/>
    <tableColumn id="14889" name="TOTAL14876"/>
    <tableColumn id="14890" name="TOTAL14877"/>
    <tableColumn id="14891" name="TOTAL14878"/>
    <tableColumn id="14892" name="TOTAL14879"/>
    <tableColumn id="14893" name="TOTAL14880"/>
    <tableColumn id="14894" name="TOTAL14881"/>
    <tableColumn id="14895" name="TOTAL14882"/>
    <tableColumn id="14896" name="TOTAL14883"/>
    <tableColumn id="14897" name="TOTAL14884"/>
    <tableColumn id="14898" name="TOTAL14885"/>
    <tableColumn id="14899" name="TOTAL14886"/>
    <tableColumn id="14900" name="TOTAL14887"/>
    <tableColumn id="14901" name="TOTAL14888"/>
    <tableColumn id="14902" name="TOTAL14889"/>
    <tableColumn id="14903" name="TOTAL14890"/>
    <tableColumn id="14904" name="TOTAL14891"/>
    <tableColumn id="14905" name="TOTAL14892"/>
    <tableColumn id="14906" name="TOTAL14893"/>
    <tableColumn id="14907" name="TOTAL14894"/>
    <tableColumn id="14908" name="TOTAL14895"/>
    <tableColumn id="14909" name="TOTAL14896"/>
    <tableColumn id="14910" name="TOTAL14897"/>
    <tableColumn id="14911" name="TOTAL14898"/>
    <tableColumn id="14912" name="TOTAL14899"/>
    <tableColumn id="14913" name="TOTAL14900"/>
    <tableColumn id="14914" name="TOTAL14901"/>
    <tableColumn id="14915" name="TOTAL14902"/>
    <tableColumn id="14916" name="TOTAL14903"/>
    <tableColumn id="14917" name="TOTAL14904"/>
    <tableColumn id="14918" name="TOTAL14905"/>
    <tableColumn id="14919" name="TOTAL14906"/>
    <tableColumn id="14920" name="TOTAL14907"/>
    <tableColumn id="14921" name="TOTAL14908"/>
    <tableColumn id="14922" name="TOTAL14909"/>
    <tableColumn id="14923" name="TOTAL14910"/>
    <tableColumn id="14924" name="TOTAL14911"/>
    <tableColumn id="14925" name="TOTAL14912"/>
    <tableColumn id="14926" name="TOTAL14913"/>
    <tableColumn id="14927" name="TOTAL14914"/>
    <tableColumn id="14928" name="TOTAL14915"/>
    <tableColumn id="14929" name="TOTAL14916"/>
    <tableColumn id="14930" name="TOTAL14917"/>
    <tableColumn id="14931" name="TOTAL14918"/>
    <tableColumn id="14932" name="TOTAL14919"/>
    <tableColumn id="14933" name="TOTAL14920"/>
    <tableColumn id="14934" name="TOTAL14921"/>
    <tableColumn id="14935" name="TOTAL14922"/>
    <tableColumn id="14936" name="TOTAL14923"/>
    <tableColumn id="14937" name="TOTAL14924"/>
    <tableColumn id="14938" name="TOTAL14925"/>
    <tableColumn id="14939" name="TOTAL14926"/>
    <tableColumn id="14940" name="TOTAL14927"/>
    <tableColumn id="14941" name="TOTAL14928"/>
    <tableColumn id="14942" name="TOTAL14929"/>
    <tableColumn id="14943" name="TOTAL14930"/>
    <tableColumn id="14944" name="TOTAL14931"/>
    <tableColumn id="14945" name="TOTAL14932"/>
    <tableColumn id="14946" name="TOTAL14933"/>
    <tableColumn id="14947" name="TOTAL14934"/>
    <tableColumn id="14948" name="TOTAL14935"/>
    <tableColumn id="14949" name="TOTAL14936"/>
    <tableColumn id="14950" name="TOTAL14937"/>
    <tableColumn id="14951" name="TOTAL14938"/>
    <tableColumn id="14952" name="TOTAL14939"/>
    <tableColumn id="14953" name="TOTAL14940"/>
    <tableColumn id="14954" name="TOTAL14941"/>
    <tableColumn id="14955" name="TOTAL14942"/>
    <tableColumn id="14956" name="TOTAL14943"/>
    <tableColumn id="14957" name="TOTAL14944"/>
    <tableColumn id="14958" name="TOTAL14945"/>
    <tableColumn id="14959" name="TOTAL14946"/>
    <tableColumn id="14960" name="TOTAL14947"/>
    <tableColumn id="14961" name="TOTAL14948"/>
    <tableColumn id="14962" name="TOTAL14949"/>
    <tableColumn id="14963" name="TOTAL14950"/>
    <tableColumn id="14964" name="TOTAL14951"/>
    <tableColumn id="14965" name="TOTAL14952"/>
    <tableColumn id="14966" name="TOTAL14953"/>
    <tableColumn id="14967" name="TOTAL14954"/>
    <tableColumn id="14968" name="TOTAL14955"/>
    <tableColumn id="14969" name="TOTAL14956"/>
    <tableColumn id="14970" name="TOTAL14957"/>
    <tableColumn id="14971" name="TOTAL14958"/>
    <tableColumn id="14972" name="TOTAL14959"/>
    <tableColumn id="14973" name="TOTAL14960"/>
    <tableColumn id="14974" name="TOTAL14961"/>
    <tableColumn id="14975" name="TOTAL14962"/>
    <tableColumn id="14976" name="TOTAL14963"/>
    <tableColumn id="14977" name="TOTAL14964"/>
    <tableColumn id="14978" name="TOTAL14965"/>
    <tableColumn id="14979" name="TOTAL14966"/>
    <tableColumn id="14980" name="TOTAL14967"/>
    <tableColumn id="14981" name="TOTAL14968"/>
    <tableColumn id="14982" name="TOTAL14969"/>
    <tableColumn id="14983" name="TOTAL14970"/>
    <tableColumn id="14984" name="TOTAL14971"/>
    <tableColumn id="14985" name="TOTAL14972"/>
    <tableColumn id="14986" name="TOTAL14973"/>
    <tableColumn id="14987" name="TOTAL14974"/>
    <tableColumn id="14988" name="TOTAL14975"/>
    <tableColumn id="14989" name="TOTAL14976"/>
    <tableColumn id="14990" name="TOTAL14977"/>
    <tableColumn id="14991" name="TOTAL14978"/>
    <tableColumn id="14992" name="TOTAL14979"/>
    <tableColumn id="14993" name="TOTAL14980"/>
    <tableColumn id="14994" name="TOTAL14981"/>
    <tableColumn id="14995" name="TOTAL14982"/>
    <tableColumn id="14996" name="TOTAL14983"/>
    <tableColumn id="14997" name="TOTAL14984"/>
    <tableColumn id="14998" name="TOTAL14985"/>
    <tableColumn id="14999" name="TOTAL14986"/>
    <tableColumn id="15000" name="TOTAL14987"/>
    <tableColumn id="15001" name="TOTAL14988"/>
    <tableColumn id="15002" name="TOTAL14989"/>
    <tableColumn id="15003" name="TOTAL14990"/>
    <tableColumn id="15004" name="TOTAL14991"/>
    <tableColumn id="15005" name="TOTAL14992"/>
    <tableColumn id="15006" name="TOTAL14993"/>
    <tableColumn id="15007" name="TOTAL14994"/>
    <tableColumn id="15008" name="TOTAL14995"/>
    <tableColumn id="15009" name="TOTAL14996"/>
    <tableColumn id="15010" name="TOTAL14997"/>
    <tableColumn id="15011" name="TOTAL14998"/>
    <tableColumn id="15012" name="TOTAL14999"/>
    <tableColumn id="15013" name="TOTAL15000"/>
    <tableColumn id="15014" name="TOTAL15001"/>
    <tableColumn id="15015" name="TOTAL15002"/>
    <tableColumn id="15016" name="TOTAL15003"/>
    <tableColumn id="15017" name="TOTAL15004"/>
    <tableColumn id="15018" name="TOTAL15005"/>
    <tableColumn id="15019" name="TOTAL15006"/>
    <tableColumn id="15020" name="TOTAL15007"/>
    <tableColumn id="15021" name="TOTAL15008"/>
    <tableColumn id="15022" name="TOTAL15009"/>
    <tableColumn id="15023" name="TOTAL15010"/>
    <tableColumn id="15024" name="TOTAL15011"/>
    <tableColumn id="15025" name="TOTAL15012"/>
    <tableColumn id="15026" name="TOTAL15013"/>
    <tableColumn id="15027" name="TOTAL15014"/>
    <tableColumn id="15028" name="TOTAL15015"/>
    <tableColumn id="15029" name="TOTAL15016"/>
    <tableColumn id="15030" name="TOTAL15017"/>
    <tableColumn id="15031" name="TOTAL15018"/>
    <tableColumn id="15032" name="TOTAL15019"/>
    <tableColumn id="15033" name="TOTAL15020"/>
    <tableColumn id="15034" name="TOTAL15021"/>
    <tableColumn id="15035" name="TOTAL15022"/>
    <tableColumn id="15036" name="TOTAL15023"/>
    <tableColumn id="15037" name="TOTAL15024"/>
    <tableColumn id="15038" name="TOTAL15025"/>
    <tableColumn id="15039" name="TOTAL15026"/>
    <tableColumn id="15040" name="TOTAL15027"/>
    <tableColumn id="15041" name="TOTAL15028"/>
    <tableColumn id="15042" name="TOTAL15029"/>
    <tableColumn id="15043" name="TOTAL15030"/>
    <tableColumn id="15044" name="TOTAL15031"/>
    <tableColumn id="15045" name="TOTAL15032"/>
    <tableColumn id="15046" name="TOTAL15033"/>
    <tableColumn id="15047" name="TOTAL15034"/>
    <tableColumn id="15048" name="TOTAL15035"/>
    <tableColumn id="15049" name="TOTAL15036"/>
    <tableColumn id="15050" name="TOTAL15037"/>
    <tableColumn id="15051" name="TOTAL15038"/>
    <tableColumn id="15052" name="TOTAL15039"/>
    <tableColumn id="15053" name="TOTAL15040"/>
    <tableColumn id="15054" name="TOTAL15041"/>
    <tableColumn id="15055" name="TOTAL15042"/>
    <tableColumn id="15056" name="TOTAL15043"/>
    <tableColumn id="15057" name="TOTAL15044"/>
    <tableColumn id="15058" name="TOTAL15045"/>
    <tableColumn id="15059" name="TOTAL15046"/>
    <tableColumn id="15060" name="TOTAL15047"/>
    <tableColumn id="15061" name="TOTAL15048"/>
    <tableColumn id="15062" name="TOTAL15049"/>
    <tableColumn id="15063" name="TOTAL15050"/>
    <tableColumn id="15064" name="TOTAL15051"/>
    <tableColumn id="15065" name="TOTAL15052"/>
    <tableColumn id="15066" name="TOTAL15053"/>
    <tableColumn id="15067" name="TOTAL15054"/>
    <tableColumn id="15068" name="TOTAL15055"/>
    <tableColumn id="15069" name="TOTAL15056"/>
    <tableColumn id="15070" name="TOTAL15057"/>
    <tableColumn id="15071" name="TOTAL15058"/>
    <tableColumn id="15072" name="TOTAL15059"/>
    <tableColumn id="15073" name="TOTAL15060"/>
    <tableColumn id="15074" name="TOTAL15061"/>
    <tableColumn id="15075" name="TOTAL15062"/>
    <tableColumn id="15076" name="TOTAL15063"/>
    <tableColumn id="15077" name="TOTAL15064"/>
    <tableColumn id="15078" name="TOTAL15065"/>
    <tableColumn id="15079" name="TOTAL15066"/>
    <tableColumn id="15080" name="TOTAL15067"/>
    <tableColumn id="15081" name="TOTAL15068"/>
    <tableColumn id="15082" name="TOTAL15069"/>
    <tableColumn id="15083" name="TOTAL15070"/>
    <tableColumn id="15084" name="TOTAL15071"/>
    <tableColumn id="15085" name="TOTAL15072"/>
    <tableColumn id="15086" name="TOTAL15073"/>
    <tableColumn id="15087" name="TOTAL15074"/>
    <tableColumn id="15088" name="TOTAL15075"/>
    <tableColumn id="15089" name="TOTAL15076"/>
    <tableColumn id="15090" name="TOTAL15077"/>
    <tableColumn id="15091" name="TOTAL15078"/>
    <tableColumn id="15092" name="TOTAL15079"/>
    <tableColumn id="15093" name="TOTAL15080"/>
    <tableColumn id="15094" name="TOTAL15081"/>
    <tableColumn id="15095" name="TOTAL15082"/>
    <tableColumn id="15096" name="TOTAL15083"/>
    <tableColumn id="15097" name="TOTAL15084"/>
    <tableColumn id="15098" name="TOTAL15085"/>
    <tableColumn id="15099" name="TOTAL15086"/>
    <tableColumn id="15100" name="TOTAL15087"/>
    <tableColumn id="15101" name="TOTAL15088"/>
    <tableColumn id="15102" name="TOTAL15089"/>
    <tableColumn id="15103" name="TOTAL15090"/>
    <tableColumn id="15104" name="TOTAL15091"/>
    <tableColumn id="15105" name="TOTAL15092"/>
    <tableColumn id="15106" name="TOTAL15093"/>
    <tableColumn id="15107" name="TOTAL15094"/>
    <tableColumn id="15108" name="TOTAL15095"/>
    <tableColumn id="15109" name="TOTAL15096"/>
    <tableColumn id="15110" name="TOTAL15097"/>
    <tableColumn id="15111" name="TOTAL15098"/>
    <tableColumn id="15112" name="TOTAL15099"/>
    <tableColumn id="15113" name="TOTAL15100"/>
    <tableColumn id="15114" name="TOTAL15101"/>
    <tableColumn id="15115" name="TOTAL15102"/>
    <tableColumn id="15116" name="TOTAL15103"/>
    <tableColumn id="15117" name="TOTAL15104"/>
    <tableColumn id="15118" name="TOTAL15105"/>
    <tableColumn id="15119" name="TOTAL15106"/>
    <tableColumn id="15120" name="TOTAL15107"/>
    <tableColumn id="15121" name="TOTAL15108"/>
    <tableColumn id="15122" name="TOTAL15109"/>
    <tableColumn id="15123" name="TOTAL15110"/>
    <tableColumn id="15124" name="TOTAL15111"/>
    <tableColumn id="15125" name="TOTAL15112"/>
    <tableColumn id="15126" name="TOTAL15113"/>
    <tableColumn id="15127" name="TOTAL15114"/>
    <tableColumn id="15128" name="TOTAL15115"/>
    <tableColumn id="15129" name="TOTAL15116"/>
    <tableColumn id="15130" name="TOTAL15117"/>
    <tableColumn id="15131" name="TOTAL15118"/>
    <tableColumn id="15132" name="TOTAL15119"/>
    <tableColumn id="15133" name="TOTAL15120"/>
    <tableColumn id="15134" name="TOTAL15121"/>
    <tableColumn id="15135" name="TOTAL15122"/>
    <tableColumn id="15136" name="TOTAL15123"/>
    <tableColumn id="15137" name="TOTAL15124"/>
    <tableColumn id="15138" name="TOTAL15125"/>
    <tableColumn id="15139" name="TOTAL15126"/>
    <tableColumn id="15140" name="TOTAL15127"/>
    <tableColumn id="15141" name="TOTAL15128"/>
    <tableColumn id="15142" name="TOTAL15129"/>
    <tableColumn id="15143" name="TOTAL15130"/>
    <tableColumn id="15144" name="TOTAL15131"/>
    <tableColumn id="15145" name="TOTAL15132"/>
    <tableColumn id="15146" name="TOTAL15133"/>
    <tableColumn id="15147" name="TOTAL15134"/>
    <tableColumn id="15148" name="TOTAL15135"/>
    <tableColumn id="15149" name="TOTAL15136"/>
    <tableColumn id="15150" name="TOTAL15137"/>
    <tableColumn id="15151" name="TOTAL15138"/>
    <tableColumn id="15152" name="TOTAL15139"/>
    <tableColumn id="15153" name="TOTAL15140"/>
    <tableColumn id="15154" name="TOTAL15141"/>
    <tableColumn id="15155" name="TOTAL15142"/>
    <tableColumn id="15156" name="TOTAL15143"/>
    <tableColumn id="15157" name="TOTAL15144"/>
    <tableColumn id="15158" name="TOTAL15145"/>
    <tableColumn id="15159" name="TOTAL15146"/>
    <tableColumn id="15160" name="TOTAL15147"/>
    <tableColumn id="15161" name="TOTAL15148"/>
    <tableColumn id="15162" name="TOTAL15149"/>
    <tableColumn id="15163" name="TOTAL15150"/>
    <tableColumn id="15164" name="TOTAL15151"/>
    <tableColumn id="15165" name="TOTAL15152"/>
    <tableColumn id="15166" name="TOTAL15153"/>
    <tableColumn id="15167" name="TOTAL15154"/>
    <tableColumn id="15168" name="TOTAL15155"/>
    <tableColumn id="15169" name="TOTAL15156"/>
    <tableColumn id="15170" name="TOTAL15157"/>
    <tableColumn id="15171" name="TOTAL15158"/>
    <tableColumn id="15172" name="TOTAL15159"/>
    <tableColumn id="15173" name="TOTAL15160"/>
    <tableColumn id="15174" name="TOTAL15161"/>
    <tableColumn id="15175" name="TOTAL15162"/>
    <tableColumn id="15176" name="TOTAL15163"/>
    <tableColumn id="15177" name="TOTAL15164"/>
    <tableColumn id="15178" name="TOTAL15165"/>
    <tableColumn id="15179" name="TOTAL15166"/>
    <tableColumn id="15180" name="TOTAL15167"/>
    <tableColumn id="15181" name="TOTAL15168"/>
    <tableColumn id="15182" name="TOTAL15169"/>
    <tableColumn id="15183" name="TOTAL15170"/>
    <tableColumn id="15184" name="TOTAL15171"/>
    <tableColumn id="15185" name="TOTAL15172"/>
    <tableColumn id="15186" name="TOTAL15173"/>
    <tableColumn id="15187" name="TOTAL15174"/>
    <tableColumn id="15188" name="TOTAL15175"/>
    <tableColumn id="15189" name="TOTAL15176"/>
    <tableColumn id="15190" name="TOTAL15177"/>
    <tableColumn id="15191" name="TOTAL15178"/>
    <tableColumn id="15192" name="TOTAL15179"/>
    <tableColumn id="15193" name="TOTAL15180"/>
    <tableColumn id="15194" name="TOTAL15181"/>
    <tableColumn id="15195" name="TOTAL15182"/>
    <tableColumn id="15196" name="TOTAL15183"/>
    <tableColumn id="15197" name="TOTAL15184"/>
    <tableColumn id="15198" name="TOTAL15185"/>
    <tableColumn id="15199" name="TOTAL15186"/>
    <tableColumn id="15200" name="TOTAL15187"/>
    <tableColumn id="15201" name="TOTAL15188"/>
    <tableColumn id="15202" name="TOTAL15189"/>
    <tableColumn id="15203" name="TOTAL15190"/>
    <tableColumn id="15204" name="TOTAL15191"/>
    <tableColumn id="15205" name="TOTAL15192"/>
    <tableColumn id="15206" name="TOTAL15193"/>
    <tableColumn id="15207" name="TOTAL15194"/>
    <tableColumn id="15208" name="TOTAL15195"/>
    <tableColumn id="15209" name="TOTAL15196"/>
    <tableColumn id="15210" name="TOTAL15197"/>
    <tableColumn id="15211" name="TOTAL15198"/>
    <tableColumn id="15212" name="TOTAL15199"/>
    <tableColumn id="15213" name="TOTAL15200"/>
    <tableColumn id="15214" name="TOTAL15201"/>
    <tableColumn id="15215" name="TOTAL15202"/>
    <tableColumn id="15216" name="TOTAL15203"/>
    <tableColumn id="15217" name="TOTAL15204"/>
    <tableColumn id="15218" name="TOTAL15205"/>
    <tableColumn id="15219" name="TOTAL15206"/>
    <tableColumn id="15220" name="TOTAL15207"/>
    <tableColumn id="15221" name="TOTAL15208"/>
    <tableColumn id="15222" name="TOTAL15209"/>
    <tableColumn id="15223" name="TOTAL15210"/>
    <tableColumn id="15224" name="TOTAL15211"/>
    <tableColumn id="15225" name="TOTAL15212"/>
    <tableColumn id="15226" name="TOTAL15213"/>
    <tableColumn id="15227" name="TOTAL15214"/>
    <tableColumn id="15228" name="TOTAL15215"/>
    <tableColumn id="15229" name="TOTAL15216"/>
    <tableColumn id="15230" name="TOTAL15217"/>
    <tableColumn id="15231" name="TOTAL15218"/>
    <tableColumn id="15232" name="TOTAL15219"/>
    <tableColumn id="15233" name="TOTAL15220"/>
    <tableColumn id="15234" name="TOTAL15221"/>
    <tableColumn id="15235" name="TOTAL15222"/>
    <tableColumn id="15236" name="TOTAL15223"/>
    <tableColumn id="15237" name="TOTAL15224"/>
    <tableColumn id="15238" name="TOTAL15225"/>
    <tableColumn id="15239" name="TOTAL15226"/>
    <tableColumn id="15240" name="TOTAL15227"/>
    <tableColumn id="15241" name="TOTAL15228"/>
    <tableColumn id="15242" name="TOTAL15229"/>
    <tableColumn id="15243" name="TOTAL15230"/>
    <tableColumn id="15244" name="TOTAL15231"/>
    <tableColumn id="15245" name="TOTAL15232"/>
    <tableColumn id="15246" name="TOTAL15233"/>
    <tableColumn id="15247" name="TOTAL15234"/>
    <tableColumn id="15248" name="TOTAL15235"/>
    <tableColumn id="15249" name="TOTAL15236"/>
    <tableColumn id="15250" name="TOTAL15237"/>
    <tableColumn id="15251" name="TOTAL15238"/>
    <tableColumn id="15252" name="TOTAL15239"/>
    <tableColumn id="15253" name="TOTAL15240"/>
    <tableColumn id="15254" name="TOTAL15241"/>
    <tableColumn id="15255" name="TOTAL15242"/>
    <tableColumn id="15256" name="TOTAL15243"/>
    <tableColumn id="15257" name="TOTAL15244"/>
    <tableColumn id="15258" name="TOTAL15245"/>
    <tableColumn id="15259" name="TOTAL15246"/>
    <tableColumn id="15260" name="TOTAL15247"/>
    <tableColumn id="15261" name="TOTAL15248"/>
    <tableColumn id="15262" name="TOTAL15249"/>
    <tableColumn id="15263" name="TOTAL15250"/>
    <tableColumn id="15264" name="TOTAL15251"/>
    <tableColumn id="15265" name="TOTAL15252"/>
    <tableColumn id="15266" name="TOTAL15253"/>
    <tableColumn id="15267" name="TOTAL15254"/>
    <tableColumn id="15268" name="TOTAL15255"/>
    <tableColumn id="15269" name="TOTAL15256"/>
    <tableColumn id="15270" name="TOTAL15257"/>
    <tableColumn id="15271" name="TOTAL15258"/>
    <tableColumn id="15272" name="TOTAL15259"/>
    <tableColumn id="15273" name="TOTAL15260"/>
    <tableColumn id="15274" name="TOTAL15261"/>
    <tableColumn id="15275" name="TOTAL15262"/>
    <tableColumn id="15276" name="TOTAL15263"/>
    <tableColumn id="15277" name="TOTAL15264"/>
    <tableColumn id="15278" name="TOTAL15265"/>
    <tableColumn id="15279" name="TOTAL15266"/>
    <tableColumn id="15280" name="TOTAL15267"/>
    <tableColumn id="15281" name="TOTAL15268"/>
    <tableColumn id="15282" name="TOTAL15269"/>
    <tableColumn id="15283" name="TOTAL15270"/>
    <tableColumn id="15284" name="TOTAL15271"/>
    <tableColumn id="15285" name="TOTAL15272"/>
    <tableColumn id="15286" name="TOTAL15273"/>
    <tableColumn id="15287" name="TOTAL15274"/>
    <tableColumn id="15288" name="TOTAL15275"/>
    <tableColumn id="15289" name="TOTAL15276"/>
    <tableColumn id="15290" name="TOTAL15277"/>
    <tableColumn id="15291" name="TOTAL15278"/>
    <tableColumn id="15292" name="TOTAL15279"/>
    <tableColumn id="15293" name="TOTAL15280"/>
    <tableColumn id="15294" name="TOTAL15281"/>
    <tableColumn id="15295" name="TOTAL15282"/>
    <tableColumn id="15296" name="TOTAL15283"/>
    <tableColumn id="15297" name="TOTAL15284"/>
    <tableColumn id="15298" name="TOTAL15285"/>
    <tableColumn id="15299" name="TOTAL15286"/>
    <tableColumn id="15300" name="TOTAL15287"/>
    <tableColumn id="15301" name="TOTAL15288"/>
    <tableColumn id="15302" name="TOTAL15289"/>
    <tableColumn id="15303" name="TOTAL15290"/>
    <tableColumn id="15304" name="TOTAL15291"/>
    <tableColumn id="15305" name="TOTAL15292"/>
    <tableColumn id="15306" name="TOTAL15293"/>
    <tableColumn id="15307" name="TOTAL15294"/>
    <tableColumn id="15308" name="TOTAL15295"/>
    <tableColumn id="15309" name="TOTAL15296"/>
    <tableColumn id="15310" name="TOTAL15297"/>
    <tableColumn id="15311" name="TOTAL15298"/>
    <tableColumn id="15312" name="TOTAL15299"/>
    <tableColumn id="15313" name="TOTAL15300"/>
    <tableColumn id="15314" name="TOTAL15301"/>
    <tableColumn id="15315" name="TOTAL15302"/>
    <tableColumn id="15316" name="TOTAL15303"/>
    <tableColumn id="15317" name="TOTAL15304"/>
    <tableColumn id="15318" name="TOTAL15305"/>
    <tableColumn id="15319" name="TOTAL15306"/>
    <tableColumn id="15320" name="TOTAL15307"/>
    <tableColumn id="15321" name="TOTAL15308"/>
    <tableColumn id="15322" name="TOTAL15309"/>
    <tableColumn id="15323" name="TOTAL15310"/>
    <tableColumn id="15324" name="TOTAL15311"/>
    <tableColumn id="15325" name="TOTAL15312"/>
    <tableColumn id="15326" name="TOTAL15313"/>
    <tableColumn id="15327" name="TOTAL15314"/>
    <tableColumn id="15328" name="TOTAL15315"/>
    <tableColumn id="15329" name="TOTAL15316"/>
    <tableColumn id="15330" name="TOTAL15317"/>
    <tableColumn id="15331" name="TOTAL15318"/>
    <tableColumn id="15332" name="TOTAL15319"/>
    <tableColumn id="15333" name="TOTAL15320"/>
    <tableColumn id="15334" name="TOTAL15321"/>
    <tableColumn id="15335" name="TOTAL15322"/>
    <tableColumn id="15336" name="TOTAL15323"/>
    <tableColumn id="15337" name="TOTAL15324"/>
    <tableColumn id="15338" name="TOTAL15325"/>
    <tableColumn id="15339" name="TOTAL15326"/>
    <tableColumn id="15340" name="TOTAL15327"/>
    <tableColumn id="15341" name="TOTAL15328"/>
    <tableColumn id="15342" name="TOTAL15329"/>
    <tableColumn id="15343" name="TOTAL15330"/>
    <tableColumn id="15344" name="TOTAL15331"/>
    <tableColumn id="15345" name="TOTAL15332"/>
    <tableColumn id="15346" name="TOTAL15333"/>
    <tableColumn id="15347" name="TOTAL15334"/>
    <tableColumn id="15348" name="TOTAL15335"/>
    <tableColumn id="15349" name="TOTAL15336"/>
    <tableColumn id="15350" name="TOTAL15337"/>
    <tableColumn id="15351" name="TOTAL15338"/>
    <tableColumn id="15352" name="TOTAL15339"/>
    <tableColumn id="15353" name="TOTAL15340"/>
    <tableColumn id="15354" name="TOTAL15341"/>
    <tableColumn id="15355" name="TOTAL15342"/>
    <tableColumn id="15356" name="TOTAL15343"/>
    <tableColumn id="15357" name="TOTAL15344"/>
    <tableColumn id="15358" name="TOTAL15345"/>
    <tableColumn id="15359" name="TOTAL15346"/>
    <tableColumn id="15360" name="TOTAL15347"/>
    <tableColumn id="15361" name="TOTAL15348"/>
    <tableColumn id="15362" name="TOTAL15349"/>
    <tableColumn id="15363" name="TOTAL15350"/>
    <tableColumn id="15364" name="TOTAL15351"/>
    <tableColumn id="15365" name="TOTAL15352"/>
    <tableColumn id="15366" name="TOTAL15353"/>
    <tableColumn id="15367" name="TOTAL15354"/>
    <tableColumn id="15368" name="TOTAL15355"/>
    <tableColumn id="15369" name="TOTAL15356"/>
    <tableColumn id="15370" name="TOTAL15357"/>
    <tableColumn id="15371" name="TOTAL15358"/>
    <tableColumn id="15372" name="TOTAL15359"/>
    <tableColumn id="15373" name="TOTAL15360"/>
    <tableColumn id="15374" name="TOTAL15361"/>
    <tableColumn id="15375" name="TOTAL15362"/>
    <tableColumn id="15376" name="TOTAL15363"/>
    <tableColumn id="15377" name="TOTAL15364"/>
    <tableColumn id="15378" name="TOTAL15365"/>
    <tableColumn id="15379" name="TOTAL15366"/>
    <tableColumn id="15380" name="TOTAL15367"/>
    <tableColumn id="15381" name="TOTAL15368"/>
    <tableColumn id="15382" name="TOTAL15369"/>
    <tableColumn id="15383" name="TOTAL15370"/>
    <tableColumn id="15384" name="TOTAL15371"/>
    <tableColumn id="15385" name="TOTAL15372"/>
    <tableColumn id="15386" name="TOTAL15373"/>
    <tableColumn id="15387" name="TOTAL15374"/>
    <tableColumn id="15388" name="TOTAL15375"/>
    <tableColumn id="15389" name="TOTAL15376"/>
    <tableColumn id="15390" name="TOTAL15377"/>
    <tableColumn id="15391" name="TOTAL15378"/>
    <tableColumn id="15392" name="TOTAL15379"/>
    <tableColumn id="15393" name="TOTAL15380"/>
    <tableColumn id="15394" name="TOTAL15381"/>
    <tableColumn id="15395" name="TOTAL15382"/>
    <tableColumn id="15396" name="TOTAL15383"/>
    <tableColumn id="15397" name="TOTAL15384"/>
    <tableColumn id="15398" name="TOTAL15385"/>
    <tableColumn id="15399" name="TOTAL15386"/>
    <tableColumn id="15400" name="TOTAL15387"/>
    <tableColumn id="15401" name="TOTAL15388"/>
    <tableColumn id="15402" name="TOTAL15389"/>
    <tableColumn id="15403" name="TOTAL15390"/>
    <tableColumn id="15404" name="TOTAL15391"/>
    <tableColumn id="15405" name="TOTAL15392"/>
    <tableColumn id="15406" name="TOTAL15393"/>
    <tableColumn id="15407" name="TOTAL15394"/>
    <tableColumn id="15408" name="TOTAL15395"/>
    <tableColumn id="15409" name="TOTAL15396"/>
    <tableColumn id="15410" name="TOTAL15397"/>
    <tableColumn id="15411" name="TOTAL15398"/>
    <tableColumn id="15412" name="TOTAL15399"/>
    <tableColumn id="15413" name="TOTAL15400"/>
    <tableColumn id="15414" name="TOTAL15401"/>
    <tableColumn id="15415" name="TOTAL15402"/>
    <tableColumn id="15416" name="TOTAL15403"/>
    <tableColumn id="15417" name="TOTAL15404"/>
    <tableColumn id="15418" name="TOTAL15405"/>
    <tableColumn id="15419" name="TOTAL15406"/>
    <tableColumn id="15420" name="TOTAL15407"/>
    <tableColumn id="15421" name="TOTAL15408"/>
    <tableColumn id="15422" name="TOTAL15409"/>
    <tableColumn id="15423" name="TOTAL15410"/>
    <tableColumn id="15424" name="TOTAL15411"/>
    <tableColumn id="15425" name="TOTAL15412"/>
    <tableColumn id="15426" name="TOTAL15413"/>
    <tableColumn id="15427" name="TOTAL15414"/>
    <tableColumn id="15428" name="TOTAL15415"/>
    <tableColumn id="15429" name="TOTAL15416"/>
    <tableColumn id="15430" name="TOTAL15417"/>
    <tableColumn id="15431" name="TOTAL15418"/>
    <tableColumn id="15432" name="TOTAL15419"/>
    <tableColumn id="15433" name="TOTAL15420"/>
    <tableColumn id="15434" name="TOTAL15421"/>
    <tableColumn id="15435" name="TOTAL15422"/>
    <tableColumn id="15436" name="TOTAL15423"/>
    <tableColumn id="15437" name="TOTAL15424"/>
    <tableColumn id="15438" name="TOTAL15425"/>
    <tableColumn id="15439" name="TOTAL15426"/>
    <tableColumn id="15440" name="TOTAL15427"/>
    <tableColumn id="15441" name="TOTAL15428"/>
    <tableColumn id="15442" name="TOTAL15429"/>
    <tableColumn id="15443" name="TOTAL15430"/>
    <tableColumn id="15444" name="TOTAL15431"/>
    <tableColumn id="15445" name="TOTAL15432"/>
    <tableColumn id="15446" name="TOTAL15433"/>
    <tableColumn id="15447" name="TOTAL15434"/>
    <tableColumn id="15448" name="TOTAL15435"/>
    <tableColumn id="15449" name="TOTAL15436"/>
    <tableColumn id="15450" name="TOTAL15437"/>
    <tableColumn id="15451" name="TOTAL15438"/>
    <tableColumn id="15452" name="TOTAL15439"/>
    <tableColumn id="15453" name="TOTAL15440"/>
    <tableColumn id="15454" name="TOTAL15441"/>
    <tableColumn id="15455" name="TOTAL15442"/>
    <tableColumn id="15456" name="TOTAL15443"/>
    <tableColumn id="15457" name="TOTAL15444"/>
    <tableColumn id="15458" name="TOTAL15445"/>
    <tableColumn id="15459" name="TOTAL15446"/>
    <tableColumn id="15460" name="TOTAL15447"/>
    <tableColumn id="15461" name="TOTAL15448"/>
    <tableColumn id="15462" name="TOTAL15449"/>
    <tableColumn id="15463" name="TOTAL15450"/>
    <tableColumn id="15464" name="TOTAL15451"/>
    <tableColumn id="15465" name="TOTAL15452"/>
    <tableColumn id="15466" name="TOTAL15453"/>
    <tableColumn id="15467" name="TOTAL15454"/>
    <tableColumn id="15468" name="TOTAL15455"/>
    <tableColumn id="15469" name="TOTAL15456"/>
    <tableColumn id="15470" name="TOTAL15457"/>
    <tableColumn id="15471" name="TOTAL15458"/>
    <tableColumn id="15472" name="TOTAL15459"/>
    <tableColumn id="15473" name="TOTAL15460"/>
    <tableColumn id="15474" name="TOTAL15461"/>
    <tableColumn id="15475" name="TOTAL15462"/>
    <tableColumn id="15476" name="TOTAL15463"/>
    <tableColumn id="15477" name="TOTAL15464"/>
    <tableColumn id="15478" name="TOTAL15465"/>
    <tableColumn id="15479" name="TOTAL15466"/>
    <tableColumn id="15480" name="TOTAL15467"/>
    <tableColumn id="15481" name="TOTAL15468"/>
    <tableColumn id="15482" name="TOTAL15469"/>
    <tableColumn id="15483" name="TOTAL15470"/>
    <tableColumn id="15484" name="TOTAL15471"/>
    <tableColumn id="15485" name="TOTAL15472"/>
    <tableColumn id="15486" name="TOTAL15473"/>
    <tableColumn id="15487" name="TOTAL15474"/>
    <tableColumn id="15488" name="TOTAL15475"/>
    <tableColumn id="15489" name="TOTAL15476"/>
    <tableColumn id="15490" name="TOTAL15477"/>
    <tableColumn id="15491" name="TOTAL15478"/>
    <tableColumn id="15492" name="TOTAL15479"/>
    <tableColumn id="15493" name="TOTAL15480"/>
    <tableColumn id="15494" name="TOTAL15481"/>
    <tableColumn id="15495" name="TOTAL15482"/>
    <tableColumn id="15496" name="TOTAL15483"/>
    <tableColumn id="15497" name="TOTAL15484"/>
    <tableColumn id="15498" name="TOTAL15485"/>
    <tableColumn id="15499" name="TOTAL15486"/>
    <tableColumn id="15500" name="TOTAL15487"/>
    <tableColumn id="15501" name="TOTAL15488"/>
    <tableColumn id="15502" name="TOTAL15489"/>
    <tableColumn id="15503" name="TOTAL15490"/>
    <tableColumn id="15504" name="TOTAL15491"/>
    <tableColumn id="15505" name="TOTAL15492"/>
    <tableColumn id="15506" name="TOTAL15493"/>
    <tableColumn id="15507" name="TOTAL15494"/>
    <tableColumn id="15508" name="TOTAL15495"/>
    <tableColumn id="15509" name="TOTAL15496"/>
    <tableColumn id="15510" name="TOTAL15497"/>
    <tableColumn id="15511" name="TOTAL15498"/>
    <tableColumn id="15512" name="TOTAL15499"/>
    <tableColumn id="15513" name="TOTAL15500"/>
    <tableColumn id="15514" name="TOTAL15501"/>
    <tableColumn id="15515" name="TOTAL15502"/>
    <tableColumn id="15516" name="TOTAL15503"/>
    <tableColumn id="15517" name="TOTAL15504"/>
    <tableColumn id="15518" name="TOTAL15505"/>
    <tableColumn id="15519" name="TOTAL15506"/>
    <tableColumn id="15520" name="TOTAL15507"/>
    <tableColumn id="15521" name="TOTAL15508"/>
    <tableColumn id="15522" name="TOTAL15509"/>
    <tableColumn id="15523" name="TOTAL15510"/>
    <tableColumn id="15524" name="TOTAL15511"/>
    <tableColumn id="15525" name="TOTAL15512"/>
    <tableColumn id="15526" name="TOTAL15513"/>
    <tableColumn id="15527" name="TOTAL15514"/>
    <tableColumn id="15528" name="TOTAL15515"/>
    <tableColumn id="15529" name="TOTAL15516"/>
    <tableColumn id="15530" name="TOTAL15517"/>
    <tableColumn id="15531" name="TOTAL15518"/>
    <tableColumn id="15532" name="TOTAL15519"/>
    <tableColumn id="15533" name="TOTAL15520"/>
    <tableColumn id="15534" name="TOTAL15521"/>
    <tableColumn id="15535" name="TOTAL15522"/>
    <tableColumn id="15536" name="TOTAL15523"/>
    <tableColumn id="15537" name="TOTAL15524"/>
    <tableColumn id="15538" name="TOTAL15525"/>
    <tableColumn id="15539" name="TOTAL15526"/>
    <tableColumn id="15540" name="TOTAL15527"/>
    <tableColumn id="15541" name="TOTAL15528"/>
    <tableColumn id="15542" name="TOTAL15529"/>
    <tableColumn id="15543" name="TOTAL15530"/>
    <tableColumn id="15544" name="TOTAL15531"/>
    <tableColumn id="15545" name="TOTAL15532"/>
    <tableColumn id="15546" name="TOTAL15533"/>
    <tableColumn id="15547" name="TOTAL15534"/>
    <tableColumn id="15548" name="TOTAL15535"/>
    <tableColumn id="15549" name="TOTAL15536"/>
    <tableColumn id="15550" name="TOTAL15537"/>
    <tableColumn id="15551" name="TOTAL15538"/>
    <tableColumn id="15552" name="TOTAL15539"/>
    <tableColumn id="15553" name="TOTAL15540"/>
    <tableColumn id="15554" name="TOTAL15541"/>
    <tableColumn id="15555" name="TOTAL15542"/>
    <tableColumn id="15556" name="TOTAL15543"/>
    <tableColumn id="15557" name="TOTAL15544"/>
    <tableColumn id="15558" name="TOTAL15545"/>
    <tableColumn id="15559" name="TOTAL15546"/>
    <tableColumn id="15560" name="TOTAL15547"/>
    <tableColumn id="15561" name="TOTAL15548"/>
    <tableColumn id="15562" name="TOTAL15549"/>
    <tableColumn id="15563" name="TOTAL15550"/>
    <tableColumn id="15564" name="TOTAL15551"/>
    <tableColumn id="15565" name="TOTAL15552"/>
    <tableColumn id="15566" name="TOTAL15553"/>
    <tableColumn id="15567" name="TOTAL15554"/>
    <tableColumn id="15568" name="TOTAL15555"/>
    <tableColumn id="15569" name="TOTAL15556"/>
    <tableColumn id="15570" name="TOTAL15557"/>
    <tableColumn id="15571" name="TOTAL15558"/>
    <tableColumn id="15572" name="TOTAL15559"/>
    <tableColumn id="15573" name="TOTAL15560"/>
    <tableColumn id="15574" name="TOTAL15561"/>
    <tableColumn id="15575" name="TOTAL15562"/>
    <tableColumn id="15576" name="TOTAL15563"/>
    <tableColumn id="15577" name="TOTAL15564"/>
    <tableColumn id="15578" name="TOTAL15565"/>
    <tableColumn id="15579" name="TOTAL15566"/>
    <tableColumn id="15580" name="TOTAL15567"/>
    <tableColumn id="15581" name="TOTAL15568"/>
    <tableColumn id="15582" name="TOTAL15569"/>
    <tableColumn id="15583" name="TOTAL15570"/>
    <tableColumn id="15584" name="TOTAL15571"/>
    <tableColumn id="15585" name="TOTAL15572"/>
    <tableColumn id="15586" name="TOTAL15573"/>
    <tableColumn id="15587" name="TOTAL15574"/>
    <tableColumn id="15588" name="TOTAL15575"/>
    <tableColumn id="15589" name="TOTAL15576"/>
    <tableColumn id="15590" name="TOTAL15577"/>
    <tableColumn id="15591" name="TOTAL15578"/>
    <tableColumn id="15592" name="TOTAL15579"/>
    <tableColumn id="15593" name="TOTAL15580"/>
    <tableColumn id="15594" name="TOTAL15581"/>
    <tableColumn id="15595" name="TOTAL15582"/>
    <tableColumn id="15596" name="TOTAL15583"/>
    <tableColumn id="15597" name="TOTAL15584"/>
    <tableColumn id="15598" name="TOTAL15585"/>
    <tableColumn id="15599" name="TOTAL15586"/>
    <tableColumn id="15600" name="TOTAL15587"/>
    <tableColumn id="15601" name="TOTAL15588"/>
    <tableColumn id="15602" name="TOTAL15589"/>
    <tableColumn id="15603" name="TOTAL15590"/>
    <tableColumn id="15604" name="TOTAL15591"/>
    <tableColumn id="15605" name="TOTAL15592"/>
    <tableColumn id="15606" name="TOTAL15593"/>
    <tableColumn id="15607" name="TOTAL15594"/>
    <tableColumn id="15608" name="TOTAL15595"/>
    <tableColumn id="15609" name="TOTAL15596"/>
    <tableColumn id="15610" name="TOTAL15597"/>
    <tableColumn id="15611" name="TOTAL15598"/>
    <tableColumn id="15612" name="TOTAL15599"/>
    <tableColumn id="15613" name="TOTAL15600"/>
    <tableColumn id="15614" name="TOTAL15601"/>
    <tableColumn id="15615" name="TOTAL15602"/>
    <tableColumn id="15616" name="TOTAL15603"/>
    <tableColumn id="15617" name="TOTAL15604"/>
    <tableColumn id="15618" name="TOTAL15605"/>
    <tableColumn id="15619" name="TOTAL15606"/>
    <tableColumn id="15620" name="TOTAL15607"/>
    <tableColumn id="15621" name="TOTAL15608"/>
    <tableColumn id="15622" name="TOTAL15609"/>
    <tableColumn id="15623" name="TOTAL15610"/>
    <tableColumn id="15624" name="TOTAL15611"/>
    <tableColumn id="15625" name="TOTAL15612"/>
    <tableColumn id="15626" name="TOTAL15613"/>
    <tableColumn id="15627" name="TOTAL15614"/>
    <tableColumn id="15628" name="TOTAL15615"/>
    <tableColumn id="15629" name="TOTAL15616"/>
    <tableColumn id="15630" name="TOTAL15617"/>
    <tableColumn id="15631" name="TOTAL15618"/>
    <tableColumn id="15632" name="TOTAL15619"/>
    <tableColumn id="15633" name="TOTAL15620"/>
    <tableColumn id="15634" name="TOTAL15621"/>
    <tableColumn id="15635" name="TOTAL15622"/>
    <tableColumn id="15636" name="TOTAL15623"/>
    <tableColumn id="15637" name="TOTAL15624"/>
    <tableColumn id="15638" name="TOTAL15625"/>
    <tableColumn id="15639" name="TOTAL15626"/>
    <tableColumn id="15640" name="TOTAL15627"/>
    <tableColumn id="15641" name="TOTAL15628"/>
    <tableColumn id="15642" name="TOTAL15629"/>
    <tableColumn id="15643" name="TOTAL15630"/>
    <tableColumn id="15644" name="TOTAL15631"/>
    <tableColumn id="15645" name="TOTAL15632"/>
    <tableColumn id="15646" name="TOTAL15633"/>
    <tableColumn id="15647" name="TOTAL15634"/>
    <tableColumn id="15648" name="TOTAL15635"/>
    <tableColumn id="15649" name="TOTAL15636"/>
    <tableColumn id="15650" name="TOTAL15637"/>
    <tableColumn id="15651" name="TOTAL15638"/>
    <tableColumn id="15652" name="TOTAL15639"/>
    <tableColumn id="15653" name="TOTAL15640"/>
    <tableColumn id="15654" name="TOTAL15641"/>
    <tableColumn id="15655" name="TOTAL15642"/>
    <tableColumn id="15656" name="TOTAL15643"/>
    <tableColumn id="15657" name="TOTAL15644"/>
    <tableColumn id="15658" name="TOTAL15645"/>
    <tableColumn id="15659" name="TOTAL15646"/>
    <tableColumn id="15660" name="TOTAL15647"/>
    <tableColumn id="15661" name="TOTAL15648"/>
    <tableColumn id="15662" name="TOTAL15649"/>
    <tableColumn id="15663" name="TOTAL15650"/>
    <tableColumn id="15664" name="TOTAL15651"/>
    <tableColumn id="15665" name="TOTAL15652"/>
    <tableColumn id="15666" name="TOTAL15653"/>
    <tableColumn id="15667" name="TOTAL15654"/>
    <tableColumn id="15668" name="TOTAL15655"/>
    <tableColumn id="15669" name="TOTAL15656"/>
    <tableColumn id="15670" name="TOTAL15657"/>
    <tableColumn id="15671" name="TOTAL15658"/>
    <tableColumn id="15672" name="TOTAL15659"/>
    <tableColumn id="15673" name="TOTAL15660"/>
    <tableColumn id="15674" name="TOTAL15661"/>
    <tableColumn id="15675" name="TOTAL15662"/>
    <tableColumn id="15676" name="TOTAL15663"/>
    <tableColumn id="15677" name="TOTAL15664"/>
    <tableColumn id="15678" name="TOTAL15665"/>
    <tableColumn id="15679" name="TOTAL15666"/>
    <tableColumn id="15680" name="TOTAL15667"/>
    <tableColumn id="15681" name="TOTAL15668"/>
    <tableColumn id="15682" name="TOTAL15669"/>
    <tableColumn id="15683" name="TOTAL15670"/>
    <tableColumn id="15684" name="TOTAL15671"/>
    <tableColumn id="15685" name="TOTAL15672"/>
    <tableColumn id="15686" name="TOTAL15673"/>
    <tableColumn id="15687" name="TOTAL15674"/>
    <tableColumn id="15688" name="TOTAL15675"/>
    <tableColumn id="15689" name="TOTAL15676"/>
    <tableColumn id="15690" name="TOTAL15677"/>
    <tableColumn id="15691" name="TOTAL15678"/>
    <tableColumn id="15692" name="TOTAL15679"/>
    <tableColumn id="15693" name="TOTAL15680"/>
    <tableColumn id="15694" name="TOTAL15681"/>
    <tableColumn id="15695" name="TOTAL15682"/>
    <tableColumn id="15696" name="TOTAL15683"/>
    <tableColumn id="15697" name="TOTAL15684"/>
    <tableColumn id="15698" name="TOTAL15685"/>
    <tableColumn id="15699" name="TOTAL15686"/>
    <tableColumn id="15700" name="TOTAL15687"/>
    <tableColumn id="15701" name="TOTAL15688"/>
    <tableColumn id="15702" name="TOTAL15689"/>
    <tableColumn id="15703" name="TOTAL15690"/>
    <tableColumn id="15704" name="TOTAL15691"/>
    <tableColumn id="15705" name="TOTAL15692"/>
    <tableColumn id="15706" name="TOTAL15693"/>
    <tableColumn id="15707" name="TOTAL15694"/>
    <tableColumn id="15708" name="TOTAL15695"/>
    <tableColumn id="15709" name="TOTAL15696"/>
    <tableColumn id="15710" name="TOTAL15697"/>
    <tableColumn id="15711" name="TOTAL15698"/>
    <tableColumn id="15712" name="TOTAL15699"/>
    <tableColumn id="15713" name="TOTAL15700"/>
    <tableColumn id="15714" name="TOTAL15701"/>
    <tableColumn id="15715" name="TOTAL15702"/>
    <tableColumn id="15716" name="TOTAL15703"/>
    <tableColumn id="15717" name="TOTAL15704"/>
    <tableColumn id="15718" name="TOTAL15705"/>
    <tableColumn id="15719" name="TOTAL15706"/>
    <tableColumn id="15720" name="TOTAL15707"/>
    <tableColumn id="15721" name="TOTAL15708"/>
    <tableColumn id="15722" name="TOTAL15709"/>
    <tableColumn id="15723" name="TOTAL15710"/>
    <tableColumn id="15724" name="TOTAL15711"/>
    <tableColumn id="15725" name="TOTAL15712"/>
    <tableColumn id="15726" name="TOTAL15713"/>
    <tableColumn id="15727" name="TOTAL15714"/>
    <tableColumn id="15728" name="TOTAL15715"/>
    <tableColumn id="15729" name="TOTAL15716"/>
    <tableColumn id="15730" name="TOTAL15717"/>
    <tableColumn id="15731" name="TOTAL15718"/>
    <tableColumn id="15732" name="TOTAL15719"/>
    <tableColumn id="15733" name="TOTAL15720"/>
    <tableColumn id="15734" name="TOTAL15721"/>
    <tableColumn id="15735" name="TOTAL15722"/>
    <tableColumn id="15736" name="TOTAL15723"/>
    <tableColumn id="15737" name="TOTAL15724"/>
    <tableColumn id="15738" name="TOTAL15725"/>
    <tableColumn id="15739" name="TOTAL15726"/>
    <tableColumn id="15740" name="TOTAL15727"/>
    <tableColumn id="15741" name="TOTAL15728"/>
    <tableColumn id="15742" name="TOTAL15729"/>
    <tableColumn id="15743" name="TOTAL15730"/>
    <tableColumn id="15744" name="TOTAL15731"/>
    <tableColumn id="15745" name="TOTAL15732"/>
    <tableColumn id="15746" name="TOTAL15733"/>
    <tableColumn id="15747" name="TOTAL15734"/>
    <tableColumn id="15748" name="TOTAL15735"/>
    <tableColumn id="15749" name="TOTAL15736"/>
    <tableColumn id="15750" name="TOTAL15737"/>
    <tableColumn id="15751" name="TOTAL15738"/>
    <tableColumn id="15752" name="TOTAL15739"/>
    <tableColumn id="15753" name="TOTAL15740"/>
    <tableColumn id="15754" name="TOTAL15741"/>
    <tableColumn id="15755" name="TOTAL15742"/>
    <tableColumn id="15756" name="TOTAL15743"/>
    <tableColumn id="15757" name="TOTAL15744"/>
    <tableColumn id="15758" name="TOTAL15745"/>
    <tableColumn id="15759" name="TOTAL15746"/>
    <tableColumn id="15760" name="TOTAL15747"/>
    <tableColumn id="15761" name="TOTAL15748"/>
    <tableColumn id="15762" name="TOTAL15749"/>
    <tableColumn id="15763" name="TOTAL15750"/>
    <tableColumn id="15764" name="TOTAL15751"/>
    <tableColumn id="15765" name="TOTAL15752"/>
    <tableColumn id="15766" name="TOTAL15753"/>
    <tableColumn id="15767" name="TOTAL15754"/>
    <tableColumn id="15768" name="TOTAL15755"/>
    <tableColumn id="15769" name="TOTAL15756"/>
    <tableColumn id="15770" name="TOTAL15757"/>
    <tableColumn id="15771" name="TOTAL15758"/>
    <tableColumn id="15772" name="TOTAL15759"/>
    <tableColumn id="15773" name="TOTAL15760"/>
    <tableColumn id="15774" name="TOTAL15761"/>
    <tableColumn id="15775" name="TOTAL15762"/>
    <tableColumn id="15776" name="TOTAL15763"/>
    <tableColumn id="15777" name="TOTAL15764"/>
    <tableColumn id="15778" name="TOTAL15765"/>
    <tableColumn id="15779" name="TOTAL15766"/>
    <tableColumn id="15780" name="TOTAL15767"/>
    <tableColumn id="15781" name="TOTAL15768"/>
    <tableColumn id="15782" name="TOTAL15769"/>
    <tableColumn id="15783" name="TOTAL15770"/>
    <tableColumn id="15784" name="TOTAL15771"/>
    <tableColumn id="15785" name="TOTAL15772"/>
    <tableColumn id="15786" name="TOTAL15773"/>
    <tableColumn id="15787" name="TOTAL15774"/>
    <tableColumn id="15788" name="TOTAL15775"/>
    <tableColumn id="15789" name="TOTAL15776"/>
    <tableColumn id="15790" name="TOTAL15777"/>
    <tableColumn id="15791" name="TOTAL15778"/>
    <tableColumn id="15792" name="TOTAL15779"/>
    <tableColumn id="15793" name="TOTAL15780"/>
    <tableColumn id="15794" name="TOTAL15781"/>
    <tableColumn id="15795" name="TOTAL15782"/>
    <tableColumn id="15796" name="TOTAL15783"/>
    <tableColumn id="15797" name="TOTAL15784"/>
    <tableColumn id="15798" name="TOTAL15785"/>
    <tableColumn id="15799" name="TOTAL15786"/>
    <tableColumn id="15800" name="TOTAL15787"/>
    <tableColumn id="15801" name="TOTAL15788"/>
    <tableColumn id="15802" name="TOTAL15789"/>
    <tableColumn id="15803" name="TOTAL15790"/>
    <tableColumn id="15804" name="TOTAL15791"/>
    <tableColumn id="15805" name="TOTAL15792"/>
    <tableColumn id="15806" name="TOTAL15793"/>
    <tableColumn id="15807" name="TOTAL15794"/>
    <tableColumn id="15808" name="TOTAL15795"/>
    <tableColumn id="15809" name="TOTAL15796"/>
    <tableColumn id="15810" name="TOTAL15797"/>
    <tableColumn id="15811" name="TOTAL15798"/>
    <tableColumn id="15812" name="TOTAL15799"/>
    <tableColumn id="15813" name="TOTAL15800"/>
    <tableColumn id="15814" name="TOTAL15801"/>
    <tableColumn id="15815" name="TOTAL15802"/>
    <tableColumn id="15816" name="TOTAL15803"/>
    <tableColumn id="15817" name="TOTAL15804"/>
    <tableColumn id="15818" name="TOTAL15805"/>
    <tableColumn id="15819" name="TOTAL15806"/>
    <tableColumn id="15820" name="TOTAL15807"/>
    <tableColumn id="15821" name="TOTAL15808"/>
    <tableColumn id="15822" name="TOTAL15809"/>
    <tableColumn id="15823" name="TOTAL15810"/>
    <tableColumn id="15824" name="TOTAL15811"/>
    <tableColumn id="15825" name="TOTAL15812"/>
    <tableColumn id="15826" name="TOTAL15813"/>
    <tableColumn id="15827" name="TOTAL15814"/>
    <tableColumn id="15828" name="TOTAL15815"/>
    <tableColumn id="15829" name="TOTAL15816"/>
    <tableColumn id="15830" name="TOTAL15817"/>
    <tableColumn id="15831" name="TOTAL15818"/>
    <tableColumn id="15832" name="TOTAL15819"/>
    <tableColumn id="15833" name="TOTAL15820"/>
    <tableColumn id="15834" name="TOTAL15821"/>
    <tableColumn id="15835" name="TOTAL15822"/>
    <tableColumn id="15836" name="TOTAL15823"/>
    <tableColumn id="15837" name="TOTAL15824"/>
    <tableColumn id="15838" name="TOTAL15825"/>
    <tableColumn id="15839" name="TOTAL15826"/>
    <tableColumn id="15840" name="TOTAL15827"/>
    <tableColumn id="15841" name="TOTAL15828"/>
    <tableColumn id="15842" name="TOTAL15829"/>
    <tableColumn id="15843" name="TOTAL15830"/>
    <tableColumn id="15844" name="TOTAL15831"/>
    <tableColumn id="15845" name="TOTAL15832"/>
    <tableColumn id="15846" name="TOTAL15833"/>
    <tableColumn id="15847" name="TOTAL15834"/>
    <tableColumn id="15848" name="TOTAL15835"/>
    <tableColumn id="15849" name="TOTAL15836"/>
    <tableColumn id="15850" name="TOTAL15837"/>
    <tableColumn id="15851" name="TOTAL15838"/>
    <tableColumn id="15852" name="TOTAL15839"/>
    <tableColumn id="15853" name="TOTAL15840"/>
    <tableColumn id="15854" name="TOTAL15841"/>
    <tableColumn id="15855" name="TOTAL15842"/>
    <tableColumn id="15856" name="TOTAL15843"/>
    <tableColumn id="15857" name="TOTAL15844"/>
    <tableColumn id="15858" name="TOTAL15845"/>
    <tableColumn id="15859" name="TOTAL15846"/>
    <tableColumn id="15860" name="TOTAL15847"/>
    <tableColumn id="15861" name="TOTAL15848"/>
    <tableColumn id="15862" name="TOTAL15849"/>
    <tableColumn id="15863" name="TOTAL15850"/>
    <tableColumn id="15864" name="TOTAL15851"/>
    <tableColumn id="15865" name="TOTAL15852"/>
    <tableColumn id="15866" name="TOTAL15853"/>
    <tableColumn id="15867" name="TOTAL15854"/>
    <tableColumn id="15868" name="TOTAL15855"/>
    <tableColumn id="15869" name="TOTAL15856"/>
    <tableColumn id="15870" name="TOTAL15857"/>
    <tableColumn id="15871" name="TOTAL15858"/>
    <tableColumn id="15872" name="TOTAL15859"/>
    <tableColumn id="15873" name="TOTAL15860"/>
    <tableColumn id="15874" name="TOTAL15861"/>
    <tableColumn id="15875" name="TOTAL15862"/>
    <tableColumn id="15876" name="TOTAL15863"/>
    <tableColumn id="15877" name="TOTAL15864"/>
    <tableColumn id="15878" name="TOTAL15865"/>
    <tableColumn id="15879" name="TOTAL15866"/>
    <tableColumn id="15880" name="TOTAL15867"/>
    <tableColumn id="15881" name="TOTAL15868"/>
    <tableColumn id="15882" name="TOTAL15869"/>
    <tableColumn id="15883" name="TOTAL15870"/>
    <tableColumn id="15884" name="TOTAL15871"/>
    <tableColumn id="15885" name="TOTAL15872"/>
    <tableColumn id="15886" name="TOTAL15873"/>
    <tableColumn id="15887" name="TOTAL15874"/>
    <tableColumn id="15888" name="TOTAL15875"/>
    <tableColumn id="15889" name="TOTAL15876"/>
    <tableColumn id="15890" name="TOTAL15877"/>
    <tableColumn id="15891" name="TOTAL15878"/>
    <tableColumn id="15892" name="TOTAL15879"/>
    <tableColumn id="15893" name="TOTAL15880"/>
    <tableColumn id="15894" name="TOTAL15881"/>
    <tableColumn id="15895" name="TOTAL15882"/>
    <tableColumn id="15896" name="TOTAL15883"/>
    <tableColumn id="15897" name="TOTAL15884"/>
    <tableColumn id="15898" name="TOTAL15885"/>
    <tableColumn id="15899" name="TOTAL15886"/>
    <tableColumn id="15900" name="TOTAL15887"/>
    <tableColumn id="15901" name="TOTAL15888"/>
    <tableColumn id="15902" name="TOTAL15889"/>
    <tableColumn id="15903" name="TOTAL15890"/>
    <tableColumn id="15904" name="TOTAL15891"/>
    <tableColumn id="15905" name="TOTAL15892"/>
    <tableColumn id="15906" name="TOTAL15893"/>
    <tableColumn id="15907" name="TOTAL15894"/>
    <tableColumn id="15908" name="TOTAL15895"/>
    <tableColumn id="15909" name="TOTAL15896"/>
    <tableColumn id="15910" name="TOTAL15897"/>
    <tableColumn id="15911" name="TOTAL15898"/>
    <tableColumn id="15912" name="TOTAL15899"/>
    <tableColumn id="15913" name="TOTAL15900"/>
    <tableColumn id="15914" name="TOTAL15901"/>
    <tableColumn id="15915" name="TOTAL15902"/>
    <tableColumn id="15916" name="TOTAL15903"/>
    <tableColumn id="15917" name="TOTAL15904"/>
    <tableColumn id="15918" name="TOTAL15905"/>
    <tableColumn id="15919" name="TOTAL15906"/>
    <tableColumn id="15920" name="TOTAL15907"/>
    <tableColumn id="15921" name="TOTAL15908"/>
    <tableColumn id="15922" name="TOTAL15909"/>
    <tableColumn id="15923" name="TOTAL15910"/>
    <tableColumn id="15924" name="TOTAL15911"/>
    <tableColumn id="15925" name="TOTAL15912"/>
    <tableColumn id="15926" name="TOTAL15913"/>
    <tableColumn id="15927" name="TOTAL15914"/>
    <tableColumn id="15928" name="TOTAL15915"/>
    <tableColumn id="15929" name="TOTAL15916"/>
    <tableColumn id="15930" name="TOTAL15917"/>
    <tableColumn id="15931" name="TOTAL15918"/>
    <tableColumn id="15932" name="TOTAL15919"/>
    <tableColumn id="15933" name="TOTAL15920"/>
    <tableColumn id="15934" name="TOTAL15921"/>
    <tableColumn id="15935" name="TOTAL15922"/>
    <tableColumn id="15936" name="TOTAL15923"/>
    <tableColumn id="15937" name="TOTAL15924"/>
    <tableColumn id="15938" name="TOTAL15925"/>
    <tableColumn id="15939" name="TOTAL15926"/>
    <tableColumn id="15940" name="TOTAL15927"/>
    <tableColumn id="15941" name="TOTAL15928"/>
    <tableColumn id="15942" name="TOTAL15929"/>
    <tableColumn id="15943" name="TOTAL15930"/>
    <tableColumn id="15944" name="TOTAL15931"/>
    <tableColumn id="15945" name="TOTAL15932"/>
    <tableColumn id="15946" name="TOTAL15933"/>
    <tableColumn id="15947" name="TOTAL15934"/>
    <tableColumn id="15948" name="TOTAL15935"/>
    <tableColumn id="15949" name="TOTAL15936"/>
    <tableColumn id="15950" name="TOTAL15937"/>
    <tableColumn id="15951" name="TOTAL15938"/>
    <tableColumn id="15952" name="TOTAL15939"/>
    <tableColumn id="15953" name="TOTAL15940"/>
    <tableColumn id="15954" name="TOTAL15941"/>
    <tableColumn id="15955" name="TOTAL15942"/>
    <tableColumn id="15956" name="TOTAL15943"/>
    <tableColumn id="15957" name="TOTAL15944"/>
    <tableColumn id="15958" name="TOTAL15945"/>
    <tableColumn id="15959" name="TOTAL15946"/>
    <tableColumn id="15960" name="TOTAL15947"/>
    <tableColumn id="15961" name="TOTAL15948"/>
    <tableColumn id="15962" name="TOTAL15949"/>
    <tableColumn id="15963" name="TOTAL15950"/>
    <tableColumn id="15964" name="TOTAL15951"/>
    <tableColumn id="15965" name="TOTAL15952"/>
    <tableColumn id="15966" name="TOTAL15953"/>
    <tableColumn id="15967" name="TOTAL15954"/>
    <tableColumn id="15968" name="TOTAL15955"/>
    <tableColumn id="15969" name="TOTAL15956"/>
    <tableColumn id="15970" name="TOTAL15957"/>
    <tableColumn id="15971" name="TOTAL15958"/>
    <tableColumn id="15972" name="TOTAL15959"/>
    <tableColumn id="15973" name="TOTAL15960"/>
    <tableColumn id="15974" name="TOTAL15961"/>
    <tableColumn id="15975" name="TOTAL15962"/>
    <tableColumn id="15976" name="TOTAL15963"/>
    <tableColumn id="15977" name="TOTAL15964"/>
    <tableColumn id="15978" name="TOTAL15965"/>
    <tableColumn id="15979" name="TOTAL15966"/>
    <tableColumn id="15980" name="TOTAL15967"/>
    <tableColumn id="15981" name="TOTAL15968"/>
    <tableColumn id="15982" name="TOTAL15969"/>
    <tableColumn id="15983" name="TOTAL15970"/>
    <tableColumn id="15984" name="TOTAL15971"/>
    <tableColumn id="15985" name="TOTAL15972"/>
    <tableColumn id="15986" name="TOTAL15973"/>
    <tableColumn id="15987" name="TOTAL15974"/>
    <tableColumn id="15988" name="TOTAL15975"/>
    <tableColumn id="15989" name="TOTAL15976"/>
    <tableColumn id="15990" name="TOTAL15977"/>
    <tableColumn id="15991" name="TOTAL15978"/>
    <tableColumn id="15992" name="TOTAL15979"/>
    <tableColumn id="15993" name="TOTAL15980"/>
    <tableColumn id="15994" name="TOTAL15981"/>
    <tableColumn id="15995" name="TOTAL15982"/>
    <tableColumn id="15996" name="TOTAL15983"/>
    <tableColumn id="15997" name="TOTAL15984"/>
    <tableColumn id="15998" name="TOTAL15985"/>
    <tableColumn id="15999" name="TOTAL15986"/>
    <tableColumn id="16000" name="TOTAL15987"/>
    <tableColumn id="16001" name="TOTAL15988"/>
    <tableColumn id="16002" name="TOTAL15989"/>
    <tableColumn id="16003" name="TOTAL15990"/>
    <tableColumn id="16004" name="TOTAL15991"/>
    <tableColumn id="16005" name="TOTAL15992"/>
    <tableColumn id="16006" name="TOTAL15993"/>
    <tableColumn id="16007" name="TOTAL15994"/>
    <tableColumn id="16008" name="TOTAL15995"/>
    <tableColumn id="16009" name="TOTAL15996"/>
    <tableColumn id="16010" name="TOTAL15997"/>
    <tableColumn id="16011" name="TOTAL15998"/>
    <tableColumn id="16012" name="TOTAL15999"/>
    <tableColumn id="16013" name="TOTAL16000"/>
    <tableColumn id="16014" name="TOTAL16001"/>
    <tableColumn id="16015" name="TOTAL16002"/>
    <tableColumn id="16016" name="TOTAL16003"/>
    <tableColumn id="16017" name="TOTAL16004"/>
    <tableColumn id="16018" name="TOTAL16005"/>
    <tableColumn id="16019" name="TOTAL16006"/>
    <tableColumn id="16020" name="TOTAL16007"/>
    <tableColumn id="16021" name="TOTAL16008"/>
    <tableColumn id="16022" name="TOTAL16009"/>
    <tableColumn id="16023" name="TOTAL16010"/>
    <tableColumn id="16024" name="TOTAL16011"/>
    <tableColumn id="16025" name="TOTAL16012"/>
    <tableColumn id="16026" name="TOTAL16013"/>
    <tableColumn id="16027" name="TOTAL16014"/>
    <tableColumn id="16028" name="TOTAL16015"/>
    <tableColumn id="16029" name="TOTAL16016"/>
    <tableColumn id="16030" name="TOTAL16017"/>
    <tableColumn id="16031" name="TOTAL16018"/>
    <tableColumn id="16032" name="TOTAL16019"/>
    <tableColumn id="16033" name="TOTAL16020"/>
    <tableColumn id="16034" name="TOTAL16021"/>
    <tableColumn id="16035" name="TOTAL16022"/>
    <tableColumn id="16036" name="TOTAL16023"/>
    <tableColumn id="16037" name="TOTAL16024"/>
    <tableColumn id="16038" name="TOTAL16025"/>
    <tableColumn id="16039" name="TOTAL16026"/>
    <tableColumn id="16040" name="TOTAL16027"/>
    <tableColumn id="16041" name="TOTAL16028"/>
    <tableColumn id="16042" name="TOTAL16029"/>
    <tableColumn id="16043" name="TOTAL16030"/>
    <tableColumn id="16044" name="TOTAL16031"/>
    <tableColumn id="16045" name="TOTAL16032"/>
    <tableColumn id="16046" name="TOTAL16033"/>
    <tableColumn id="16047" name="TOTAL16034"/>
    <tableColumn id="16048" name="TOTAL16035"/>
    <tableColumn id="16049" name="TOTAL16036"/>
    <tableColumn id="16050" name="TOTAL16037"/>
    <tableColumn id="16051" name="TOTAL16038"/>
    <tableColumn id="16052" name="TOTAL16039"/>
    <tableColumn id="16053" name="TOTAL16040"/>
    <tableColumn id="16054" name="TOTAL16041"/>
    <tableColumn id="16055" name="TOTAL16042"/>
    <tableColumn id="16056" name="TOTAL16043"/>
    <tableColumn id="16057" name="TOTAL16044"/>
    <tableColumn id="16058" name="TOTAL16045"/>
    <tableColumn id="16059" name="TOTAL16046"/>
    <tableColumn id="16060" name="TOTAL16047"/>
    <tableColumn id="16061" name="TOTAL16048"/>
    <tableColumn id="16062" name="TOTAL16049"/>
    <tableColumn id="16063" name="TOTAL16050"/>
    <tableColumn id="16064" name="TOTAL16051"/>
    <tableColumn id="16065" name="TOTAL16052"/>
    <tableColumn id="16066" name="TOTAL16053"/>
    <tableColumn id="16067" name="TOTAL16054"/>
    <tableColumn id="16068" name="TOTAL16055"/>
    <tableColumn id="16069" name="TOTAL16056"/>
    <tableColumn id="16070" name="TOTAL16057"/>
    <tableColumn id="16071" name="TOTAL16058"/>
    <tableColumn id="16072" name="TOTAL16059"/>
    <tableColumn id="16073" name="TOTAL16060"/>
    <tableColumn id="16074" name="TOTAL16061"/>
    <tableColumn id="16075" name="TOTAL16062"/>
    <tableColumn id="16076" name="TOTAL16063"/>
    <tableColumn id="16077" name="TOTAL16064"/>
    <tableColumn id="16078" name="TOTAL16065"/>
    <tableColumn id="16079" name="TOTAL16066"/>
    <tableColumn id="16080" name="TOTAL16067"/>
    <tableColumn id="16081" name="TOTAL16068"/>
    <tableColumn id="16082" name="TOTAL16069"/>
    <tableColumn id="16083" name="TOTAL16070"/>
    <tableColumn id="16084" name="TOTAL16071"/>
    <tableColumn id="16085" name="TOTAL16072"/>
    <tableColumn id="16086" name="TOTAL16073"/>
    <tableColumn id="16087" name="TOTAL16074"/>
    <tableColumn id="16088" name="TOTAL16075"/>
    <tableColumn id="16089" name="TOTAL16076"/>
    <tableColumn id="16090" name="TOTAL16077"/>
    <tableColumn id="16091" name="TOTAL16078"/>
    <tableColumn id="16092" name="TOTAL16079"/>
    <tableColumn id="16093" name="TOTAL16080"/>
    <tableColumn id="16094" name="TOTAL16081"/>
    <tableColumn id="16095" name="TOTAL16082"/>
    <tableColumn id="16096" name="TOTAL16083"/>
    <tableColumn id="16097" name="TOTAL16084"/>
    <tableColumn id="16098" name="TOTAL16085"/>
    <tableColumn id="16099" name="TOTAL16086"/>
    <tableColumn id="16100" name="TOTAL16087"/>
    <tableColumn id="16101" name="TOTAL16088"/>
    <tableColumn id="16102" name="TOTAL16089"/>
    <tableColumn id="16103" name="TOTAL16090"/>
    <tableColumn id="16104" name="TOTAL16091"/>
    <tableColumn id="16105" name="TOTAL16092"/>
    <tableColumn id="16106" name="TOTAL16093"/>
    <tableColumn id="16107" name="TOTAL16094"/>
    <tableColumn id="16108" name="TOTAL16095"/>
    <tableColumn id="16109" name="TOTAL16096"/>
    <tableColumn id="16110" name="TOTAL16097"/>
    <tableColumn id="16111" name="TOTAL16098"/>
    <tableColumn id="16112" name="TOTAL16099"/>
    <tableColumn id="16113" name="TOTAL16100"/>
    <tableColumn id="16114" name="TOTAL16101"/>
    <tableColumn id="16115" name="TOTAL16102"/>
    <tableColumn id="16116" name="TOTAL16103"/>
    <tableColumn id="16117" name="TOTAL16104"/>
    <tableColumn id="16118" name="TOTAL16105"/>
    <tableColumn id="16119" name="TOTAL16106"/>
    <tableColumn id="16120" name="TOTAL16107"/>
    <tableColumn id="16121" name="TOTAL16108"/>
    <tableColumn id="16122" name="TOTAL16109"/>
    <tableColumn id="16123" name="TOTAL16110"/>
    <tableColumn id="16124" name="TOTAL16111"/>
    <tableColumn id="16125" name="TOTAL16112"/>
    <tableColumn id="16126" name="TOTAL16113"/>
    <tableColumn id="16127" name="TOTAL16114"/>
    <tableColumn id="16128" name="TOTAL16115"/>
    <tableColumn id="16129" name="TOTAL16116"/>
    <tableColumn id="16130" name="TOTAL16117"/>
    <tableColumn id="16131" name="TOTAL16118"/>
    <tableColumn id="16132" name="TOTAL16119"/>
    <tableColumn id="16133" name="TOTAL16120"/>
    <tableColumn id="16134" name="TOTAL16121"/>
    <tableColumn id="16135" name="TOTAL16122"/>
    <tableColumn id="16136" name="TOTAL16123"/>
    <tableColumn id="16137" name="TOTAL16124"/>
    <tableColumn id="16138" name="TOTAL16125"/>
    <tableColumn id="16139" name="TOTAL16126"/>
    <tableColumn id="16140" name="TOTAL16127"/>
    <tableColumn id="16141" name="TOTAL16128"/>
    <tableColumn id="16142" name="TOTAL16129"/>
    <tableColumn id="16143" name="TOTAL16130"/>
    <tableColumn id="16144" name="TOTAL16131"/>
    <tableColumn id="16145" name="TOTAL16132"/>
    <tableColumn id="16146" name="TOTAL16133"/>
    <tableColumn id="16147" name="TOTAL16134"/>
    <tableColumn id="16148" name="TOTAL16135"/>
    <tableColumn id="16149" name="TOTAL16136"/>
    <tableColumn id="16150" name="TOTAL16137"/>
    <tableColumn id="16151" name="TOTAL16138"/>
    <tableColumn id="16152" name="TOTAL16139"/>
    <tableColumn id="16153" name="TOTAL16140"/>
    <tableColumn id="16154" name="TOTAL16141"/>
    <tableColumn id="16155" name="TOTAL16142"/>
    <tableColumn id="16156" name="TOTAL16143"/>
    <tableColumn id="16157" name="TOTAL16144"/>
    <tableColumn id="16158" name="TOTAL16145"/>
    <tableColumn id="16159" name="TOTAL16146"/>
    <tableColumn id="16160" name="TOTAL16147"/>
    <tableColumn id="16161" name="TOTAL16148"/>
    <tableColumn id="16162" name="TOTAL16149"/>
    <tableColumn id="16163" name="TOTAL16150"/>
    <tableColumn id="16164" name="TOTAL16151"/>
    <tableColumn id="16165" name="TOTAL16152"/>
    <tableColumn id="16166" name="TOTAL16153"/>
    <tableColumn id="16167" name="TOTAL16154"/>
    <tableColumn id="16168" name="TOTAL16155"/>
    <tableColumn id="16169" name="TOTAL16156"/>
    <tableColumn id="16170" name="TOTAL16157"/>
    <tableColumn id="16171" name="TOTAL16158"/>
    <tableColumn id="16172" name="TOTAL16159"/>
    <tableColumn id="16173" name="TOTAL16160"/>
    <tableColumn id="16174" name="TOTAL16161"/>
    <tableColumn id="16175" name="TOTAL16162"/>
    <tableColumn id="16176" name="TOTAL16163"/>
    <tableColumn id="16177" name="TOTAL16164"/>
    <tableColumn id="16178" name="TOTAL16165"/>
    <tableColumn id="16179" name="TOTAL16166"/>
    <tableColumn id="16180" name="TOTAL16167"/>
    <tableColumn id="16181" name="TOTAL16168"/>
    <tableColumn id="16182" name="TOTAL16169"/>
    <tableColumn id="16183" name="TOTAL16170"/>
    <tableColumn id="16184" name="TOTAL16171"/>
    <tableColumn id="16185" name="TOTAL16172"/>
    <tableColumn id="16186" name="TOTAL16173"/>
    <tableColumn id="16187" name="TOTAL16174"/>
    <tableColumn id="16188" name="TOTAL16175"/>
    <tableColumn id="16189" name="TOTAL16176"/>
    <tableColumn id="16190" name="TOTAL16177"/>
    <tableColumn id="16191" name="TOTAL16178"/>
    <tableColumn id="16192" name="TOTAL16179"/>
    <tableColumn id="16193" name="TOTAL16180"/>
    <tableColumn id="16194" name="TOTAL16181"/>
    <tableColumn id="16195" name="TOTAL16182"/>
    <tableColumn id="16196" name="TOTAL16183"/>
    <tableColumn id="16197" name="TOTAL16184"/>
    <tableColumn id="16198" name="TOTAL16185"/>
    <tableColumn id="16199" name="TOTAL16186"/>
    <tableColumn id="16200" name="TOTAL16187"/>
    <tableColumn id="16201" name="TOTAL16188"/>
    <tableColumn id="16202" name="TOTAL16189"/>
    <tableColumn id="16203" name="TOTAL16190"/>
    <tableColumn id="16204" name="TOTAL16191"/>
    <tableColumn id="16205" name="TOTAL16192"/>
    <tableColumn id="16206" name="TOTAL16193"/>
    <tableColumn id="16207" name="TOTAL16194"/>
    <tableColumn id="16208" name="TOTAL16195"/>
    <tableColumn id="16209" name="TOTAL16196"/>
    <tableColumn id="16210" name="TOTAL16197"/>
    <tableColumn id="16211" name="TOTAL16198"/>
    <tableColumn id="16212" name="TOTAL16199"/>
    <tableColumn id="16213" name="TOTAL16200"/>
    <tableColumn id="16214" name="TOTAL16201"/>
    <tableColumn id="16215" name="TOTAL16202"/>
    <tableColumn id="16216" name="TOTAL16203"/>
    <tableColumn id="16217" name="TOTAL16204"/>
    <tableColumn id="16218" name="TOTAL16205"/>
    <tableColumn id="16219" name="TOTAL16206"/>
    <tableColumn id="16220" name="TOTAL16207"/>
    <tableColumn id="16221" name="TOTAL16208"/>
    <tableColumn id="16222" name="TOTAL16209"/>
    <tableColumn id="16223" name="TOTAL16210"/>
    <tableColumn id="16224" name="TOTAL16211"/>
    <tableColumn id="16225" name="TOTAL16212"/>
    <tableColumn id="16226" name="TOTAL16213"/>
    <tableColumn id="16227" name="TOTAL16214"/>
    <tableColumn id="16228" name="TOTAL16215"/>
    <tableColumn id="16229" name="TOTAL16216"/>
    <tableColumn id="16230" name="TOTAL16217"/>
    <tableColumn id="16231" name="TOTAL16218"/>
    <tableColumn id="16232" name="TOTAL16219"/>
    <tableColumn id="16233" name="TOTAL16220"/>
    <tableColumn id="16234" name="TOTAL16221"/>
    <tableColumn id="16235" name="TOTAL16222"/>
    <tableColumn id="16236" name="TOTAL16223"/>
    <tableColumn id="16237" name="TOTAL16224"/>
    <tableColumn id="16238" name="TOTAL16225"/>
    <tableColumn id="16239" name="TOTAL16226"/>
    <tableColumn id="16240" name="TOTAL16227"/>
    <tableColumn id="16241" name="TOTAL16228"/>
    <tableColumn id="16242" name="TOTAL16229"/>
    <tableColumn id="16243" name="TOTAL16230"/>
    <tableColumn id="16244" name="TOTAL16231"/>
    <tableColumn id="16245" name="TOTAL16232"/>
    <tableColumn id="16246" name="TOTAL16233"/>
    <tableColumn id="16247" name="TOTAL16234"/>
    <tableColumn id="16248" name="TOTAL16235"/>
    <tableColumn id="16249" name="TOTAL16236"/>
    <tableColumn id="16250" name="TOTAL16237"/>
    <tableColumn id="16251" name="TOTAL16238"/>
    <tableColumn id="16252" name="TOTAL16239"/>
    <tableColumn id="16253" name="TOTAL16240"/>
    <tableColumn id="16254" name="TOTAL16241"/>
    <tableColumn id="16255" name="TOTAL16242"/>
    <tableColumn id="16256" name="TOTAL16243"/>
    <tableColumn id="16257" name="TOTAL16244"/>
    <tableColumn id="16258" name="TOTAL16245"/>
    <tableColumn id="16259" name="TOTAL16246"/>
    <tableColumn id="16260" name="TOTAL16247"/>
    <tableColumn id="16261" name="TOTAL16248"/>
    <tableColumn id="16262" name="TOTAL16249"/>
    <tableColumn id="16263" name="TOTAL16250"/>
    <tableColumn id="16264" name="TOTAL16251"/>
    <tableColumn id="16265" name="TOTAL16252"/>
    <tableColumn id="16266" name="TOTAL16253"/>
    <tableColumn id="16267" name="TOTAL16254"/>
    <tableColumn id="16268" name="TOTAL16255"/>
    <tableColumn id="16269" name="TOTAL16256"/>
    <tableColumn id="16270" name="TOTAL16257"/>
    <tableColumn id="16271" name="TOTAL16258"/>
    <tableColumn id="16272" name="TOTAL16259"/>
    <tableColumn id="16273" name="TOTAL16260"/>
    <tableColumn id="16274" name="TOTAL16261"/>
    <tableColumn id="16275" name="TOTAL16262"/>
    <tableColumn id="16276" name="TOTAL16263"/>
    <tableColumn id="16277" name="TOTAL16264"/>
    <tableColumn id="16278" name="TOTAL16265"/>
    <tableColumn id="16279" name="TOTAL16266"/>
    <tableColumn id="16280" name="TOTAL16267"/>
    <tableColumn id="16281" name="TOTAL16268"/>
    <tableColumn id="16282" name="TOTAL16269"/>
    <tableColumn id="16283" name="TOTAL16270"/>
    <tableColumn id="16284" name="TOTAL16271"/>
    <tableColumn id="16285" name="TOTAL16272"/>
    <tableColumn id="16286" name="TOTAL16273"/>
    <tableColumn id="16287" name="TOTAL16274"/>
    <tableColumn id="16288" name="TOTAL16275"/>
    <tableColumn id="16289" name="TOTAL16276"/>
    <tableColumn id="16290" name="TOTAL16277"/>
    <tableColumn id="16291" name="TOTAL16278"/>
    <tableColumn id="16292" name="TOTAL16279"/>
    <tableColumn id="16293" name="TOTAL16280"/>
    <tableColumn id="16294" name="TOTAL16281"/>
    <tableColumn id="16295" name="TOTAL16282"/>
    <tableColumn id="16296" name="TOTAL16283"/>
    <tableColumn id="16297" name="TOTAL16284"/>
    <tableColumn id="16298" name="TOTAL16285"/>
    <tableColumn id="16299" name="TOTAL16286"/>
    <tableColumn id="16300" name="TOTAL16287"/>
    <tableColumn id="16301" name="TOTAL16288"/>
    <tableColumn id="16302" name="TOTAL16289"/>
    <tableColumn id="16303" name="TOTAL16290"/>
    <tableColumn id="16304" name="TOTAL16291"/>
    <tableColumn id="16305" name="TOTAL16292"/>
    <tableColumn id="16306" name="TOTAL16293"/>
    <tableColumn id="16307" name="TOTAL16294"/>
    <tableColumn id="16308" name="TOTAL16295"/>
    <tableColumn id="16309" name="TOTAL16296"/>
    <tableColumn id="16310" name="TOTAL16297"/>
    <tableColumn id="16311" name="TOTAL16298"/>
    <tableColumn id="16312" name="TOTAL16299"/>
    <tableColumn id="16313" name="TOTAL16300"/>
    <tableColumn id="16314" name="TOTAL16301"/>
    <tableColumn id="16315" name="TOTAL16302"/>
    <tableColumn id="16316" name="TOTAL16303"/>
    <tableColumn id="16317" name="TOTAL16304"/>
    <tableColumn id="16318" name="TOTAL16305"/>
    <tableColumn id="16319" name="TOTAL16306"/>
    <tableColumn id="16320" name="TOTAL16307"/>
    <tableColumn id="16321" name="TOTAL16308"/>
    <tableColumn id="16322" name="TOTAL16309"/>
    <tableColumn id="16323" name="TOTAL16310"/>
    <tableColumn id="16324" name="TOTAL16311"/>
    <tableColumn id="16325" name="TOTAL16312"/>
    <tableColumn id="16326" name="TOTAL16313"/>
    <tableColumn id="16327" name="TOTAL16314"/>
    <tableColumn id="16328" name="TOTAL16315"/>
    <tableColumn id="16329" name="TOTAL16316"/>
    <tableColumn id="16330" name="TOTAL16317"/>
    <tableColumn id="16331" name="TOTAL16318"/>
    <tableColumn id="16332" name="TOTAL16319"/>
    <tableColumn id="16333" name="TOTAL16320"/>
    <tableColumn id="16334" name="TOTAL16321"/>
    <tableColumn id="16335" name="TOTAL16322"/>
    <tableColumn id="16336" name="TOTAL16323"/>
    <tableColumn id="16337" name="TOTAL16324"/>
    <tableColumn id="16338" name="TOTAL16325"/>
    <tableColumn id="16339" name="TOTAL16326"/>
    <tableColumn id="16340" name="TOTAL16327"/>
    <tableColumn id="16341" name="TOTAL16328"/>
    <tableColumn id="16342" name="TOTAL16329"/>
    <tableColumn id="16343" name="TOTAL16330"/>
    <tableColumn id="16344" name="TOTAL16331"/>
    <tableColumn id="16345" name="TOTAL16332"/>
    <tableColumn id="16346" name="TOTAL16333"/>
    <tableColumn id="16347" name="TOTAL16334"/>
    <tableColumn id="16348" name="TOTAL16335"/>
    <tableColumn id="16349" name="TOTAL16336"/>
    <tableColumn id="16350" name="TOTAL16337"/>
    <tableColumn id="16351" name="TOTAL16338"/>
    <tableColumn id="16352" name="TOTAL16339"/>
    <tableColumn id="16353" name="TOTAL16340"/>
    <tableColumn id="16354" name="TOTAL16341"/>
    <tableColumn id="16355" name="TOTAL16342"/>
    <tableColumn id="16356" name="TOTAL16343"/>
    <tableColumn id="16357" name="TOTAL16344"/>
    <tableColumn id="16358" name="TOTAL16345"/>
    <tableColumn id="16359" name="TOTAL16346"/>
    <tableColumn id="16360" name="TOTAL16347"/>
    <tableColumn id="16361" name="TOTAL16348"/>
    <tableColumn id="16362" name="TOTAL16349"/>
    <tableColumn id="16363" name="TOTAL16350"/>
    <tableColumn id="16364" name="TOTAL16351"/>
    <tableColumn id="16365" name="TOTAL16352"/>
    <tableColumn id="16366" name="TOTAL16353"/>
    <tableColumn id="16367" name="TOTAL16354"/>
    <tableColumn id="16368" name="TOTAL16355"/>
    <tableColumn id="16369" name="TOTAL16356"/>
    <tableColumn id="16370" name="TOTAL16357"/>
    <tableColumn id="16371" name="TOTAL16358"/>
    <tableColumn id="16372" name="TOTAL16359"/>
    <tableColumn id="16373" name="TOTAL16360"/>
    <tableColumn id="16374" name="TOTAL16361"/>
    <tableColumn id="16375" name="TOTAL16362"/>
    <tableColumn id="16376" name="TOTAL16363"/>
    <tableColumn id="16377" name="TOTAL16364"/>
    <tableColumn id="16378" name="TOTAL16365"/>
    <tableColumn id="16379" name="TOTAL16366"/>
    <tableColumn id="16380" name="TOTAL16367"/>
    <tableColumn id="16381" name="TOTAL16368"/>
    <tableColumn id="16382" name="TOTAL16369"/>
    <tableColumn id="16383" name="TOTAL16370"/>
    <tableColumn id="16384" name="TOTAL16371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id="12" name="Tabla413" displayName="Tabla413" ref="G781:S792" insertRowShift="1" totalsRowShown="0" headerRowDxfId="164" headerRowBorderDxfId="163" tableBorderDxfId="162">
  <tableColumns count="13">
    <tableColumn id="1" name="N°" dataDxfId="161"/>
    <tableColumn id="2" name="EXISTENCIA" dataDxfId="160" dataCellStyle="Millares"/>
    <tableColumn id="3" name="INVETARIO INICIAL" dataDxfId="159" dataCellStyle="Millares"/>
    <tableColumn id="4" name="02/09/2023" dataDxfId="158" dataCellStyle="Millares"/>
    <tableColumn id="5" name="09/09/2023" dataDxfId="157" dataCellStyle="Millares"/>
    <tableColumn id="6" name="16/09/2023" dataDxfId="156" dataCellStyle="Millares"/>
    <tableColumn id="7" name="23/09/2023" dataDxfId="155" dataCellStyle="Millares"/>
    <tableColumn id="8" name="30/09/2023" dataDxfId="154" dataCellStyle="Millares"/>
    <tableColumn id="9" name="Columna1" dataDxfId="153" dataCellStyle="Millares"/>
    <tableColumn id="10" name="Columna2" dataDxfId="152" dataCellStyle="Millares"/>
    <tableColumn id="11" name="Columna3" dataDxfId="151" dataCellStyle="Millares"/>
    <tableColumn id="12" name="Columna4" dataDxfId="150" dataCellStyle="Millares"/>
    <tableColumn id="13" name="Columna5" dataDxfId="149" dataCellStyle="Millares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id="9" name="Tabla310" displayName="Tabla310" ref="A9:R775" insertRowShift="1" totalsRowShown="0" headerRowDxfId="148" tableBorderDxfId="147">
  <autoFilter ref="A9:R775"/>
  <tableColumns count="18">
    <tableColumn id="1" name="Nº" dataDxfId="146"/>
    <tableColumn id="2" name="MEDICAMENTOS" dataDxfId="145"/>
    <tableColumn id="3" name="LABORATORIO" dataDxfId="144"/>
    <tableColumn id="4" name="PRESENTACION" dataDxfId="143"/>
    <tableColumn id="5" name="USO TERAPEUTICO" dataDxfId="142"/>
    <tableColumn id="6" name="F.V" dataDxfId="141"/>
    <tableColumn id="7" name="P.U$" dataDxfId="140"/>
    <tableColumn id="8" name="UNIDAD DE MEDIDA" dataDxfId="139" dataCellStyle="Millares"/>
    <tableColumn id="9" name="INVETARIO INICIAL" dataDxfId="138" dataCellStyle="Millares"/>
    <tableColumn id="10" name="TOTAL" dataDxfId="137" dataCellStyle="Millares"/>
    <tableColumn id="11" name="TOTAL EXITENTE2" dataDxfId="136" dataCellStyle="Millares"/>
    <tableColumn id="12" name="TOTAL2" dataDxfId="135" dataCellStyle="Millares"/>
    <tableColumn id="13" name="TOTAL EXITENTE4" dataDxfId="134" dataCellStyle="Millares"/>
    <tableColumn id="14" name="TOTAL3" dataDxfId="133" dataCellStyle="Millares"/>
    <tableColumn id="15" name="TOTAL EXITENTE6" dataDxfId="132" dataCellStyle="Millares"/>
    <tableColumn id="16" name="TOTAL4" dataDxfId="131" dataCellStyle="Millares"/>
    <tableColumn id="17" name="TOTAL EXITENTE8" dataDxfId="130" dataCellStyle="Millares"/>
    <tableColumn id="18" name="TOTAL5" dataDxfId="129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id="14" name="Tabla415" displayName="Tabla415" ref="G782:L793" insertRowShift="1" totalsRowShown="0" headerRowDxfId="128" dataDxfId="126" headerRowBorderDxfId="127" tableBorderDxfId="125">
  <autoFilter ref="G782:L793"/>
  <tableColumns count="6">
    <tableColumn id="1" name="N°" dataDxfId="124"/>
    <tableColumn id="2" name="EXISTENCIA" dataDxfId="123" dataCellStyle="Millares"/>
    <tableColumn id="3" name="INVETARIO INICIAL" dataDxfId="122" dataCellStyle="Millares"/>
    <tableColumn id="4" name="02/09/2023" dataDxfId="121" dataCellStyle="Millares"/>
    <tableColumn id="5" name="09/09/2023" dataDxfId="120" dataCellStyle="Millares"/>
    <tableColumn id="6" name="16/09/2023" dataDxfId="119" dataCellStyle="Millares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id="20" name="Tabla321" displayName="Tabla321" ref="A9:U686" insertRowShift="1" totalsRowShown="0" headerRowDxfId="118" dataDxfId="117" tableBorderDxfId="116">
  <autoFilter ref="A9:U686"/>
  <tableColumns count="21">
    <tableColumn id="1" name="Nº" dataDxfId="115"/>
    <tableColumn id="2" name="MEDICAMENTOS" dataDxfId="114"/>
    <tableColumn id="3" name="LABORATORIO" dataDxfId="113"/>
    <tableColumn id="4" name="PRESENTACION" dataDxfId="112"/>
    <tableColumn id="5" name="USO TERAPEUTICO" dataDxfId="111"/>
    <tableColumn id="6" name="F.V" dataDxfId="110" dataCellStyle="Millares"/>
    <tableColumn id="7" name="P.U$" dataDxfId="109" dataCellStyle="Millares"/>
    <tableColumn id="8" name="UNIDAD DE MEDIDA" dataDxfId="108" dataCellStyle="Millares"/>
    <tableColumn id="9" name="INVETARIO INICIAL" dataDxfId="107" dataCellStyle="Millares"/>
    <tableColumn id="10" name="TOTAL" dataDxfId="106" dataCellStyle="Millares"/>
    <tableColumn id="11" name="TOTAL EXITENTE" dataDxfId="105" dataCellStyle="Millares"/>
    <tableColumn id="12" name="TOTAL2" dataDxfId="104" dataCellStyle="Millares"/>
    <tableColumn id="13" name="TOTAL EXITENTE2" dataDxfId="103" dataCellStyle="Millares"/>
    <tableColumn id="14" name="TOTAL3" dataDxfId="102" dataCellStyle="Millares"/>
    <tableColumn id="15" name="TOTAL EXITENTE3" dataDxfId="101" dataCellStyle="Millares"/>
    <tableColumn id="16" name="TOTAL4" dataDxfId="100" dataCellStyle="Millares"/>
    <tableColumn id="17" name="TOTAL EXITENTE8" dataDxfId="99" dataCellStyle="Millares"/>
    <tableColumn id="18" name="TOTAL5" dataDxfId="98"/>
    <tableColumn id="19" name="TOTAL EXITENTE82" dataDxfId="97"/>
    <tableColumn id="20" name="TOTAL53" dataDxfId="96">
      <calculatedColumnFormula>Tabla321[[#This Row],[TOTAL EXITENTE82]]*Tabla321[[#This Row],[P.U$]]</calculatedColumnFormula>
    </tableColumn>
    <tableColumn id="21" name="TOTAL54" dataDxfId="95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id="13" name="Tabla414" displayName="Tabla414" ref="G693:L706" insertRowShift="1" totalsRowShown="0" headerRowDxfId="94" dataDxfId="92" headerRowBorderDxfId="93" tableBorderDxfId="91">
  <autoFilter ref="G693:L706"/>
  <tableColumns count="6">
    <tableColumn id="1" name="N°" dataDxfId="90"/>
    <tableColumn id="2" name="EXISTENCIA" dataDxfId="89" dataCellStyle="Millares"/>
    <tableColumn id="3" name="INVETARIO INICIAL" dataDxfId="88" dataCellStyle="Millares"/>
    <tableColumn id="4" name="02/09/2023" dataDxfId="87" dataCellStyle="Millares"/>
    <tableColumn id="5" name="09/09/2023" dataDxfId="86" dataCellStyle="Millares"/>
    <tableColumn id="6" name="16/09/2023" dataDxfId="85" dataCellStyle="Millares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id="11" name="ALMACEN" displayName="ALMACEN" ref="A9:Z883" insertRowShift="1" totalsRowShown="0" headerRowDxfId="84" tableBorderDxfId="83">
  <autoFilter ref="A9:Z883"/>
  <tableColumns count="26">
    <tableColumn id="1" name="N° DE LOTE" dataDxfId="82"/>
    <tableColumn id="2" name="MEDICAMENTOS" dataDxfId="81"/>
    <tableColumn id="3" name="LABORATORIO" dataDxfId="80"/>
    <tableColumn id="4" name="PRESENTACION" dataDxfId="79"/>
    <tableColumn id="5" name="USO TERAPEUTICO" dataDxfId="78"/>
    <tableColumn id="6" name="F.V" dataDxfId="77"/>
    <tableColumn id="7" name="P.U$" dataDxfId="76"/>
    <tableColumn id="8" name="UNIDAD DE MEDIDA" dataDxfId="75" dataCellStyle="Millares"/>
    <tableColumn id="9" name="INVETARIO INICIAL" dataDxfId="74" dataCellStyle="Millares"/>
    <tableColumn id="10" name="TOTAL" dataDxfId="73" dataCellStyle="Millares">
      <calculatedColumnFormula>G10*I10</calculatedColumnFormula>
    </tableColumn>
    <tableColumn id="11" name="TOTAL EXITENTE2" dataDxfId="72" dataCellStyle="Millares"/>
    <tableColumn id="12" name="TOTAL2" dataDxfId="71" dataCellStyle="Millares">
      <calculatedColumnFormula>G10*K10</calculatedColumnFormula>
    </tableColumn>
    <tableColumn id="13" name="TOTAL EXITENTE4" dataDxfId="70" dataCellStyle="Millares"/>
    <tableColumn id="14" name="TOTAL3" dataDxfId="69" dataCellStyle="Millares">
      <calculatedColumnFormula>G10*M10</calculatedColumnFormula>
    </tableColumn>
    <tableColumn id="15" name="TOTAL EXITENTE6" dataDxfId="68" dataCellStyle="Millares"/>
    <tableColumn id="16" name="TOTAL4" dataDxfId="67" dataCellStyle="Millares">
      <calculatedColumnFormula>G10*O10</calculatedColumnFormula>
    </tableColumn>
    <tableColumn id="17" name="TOTAL EXITENTE8" dataDxfId="66" dataCellStyle="Millares"/>
    <tableColumn id="18" name="TOTAL5" dataDxfId="65">
      <calculatedColumnFormula>G10*Q10</calculatedColumnFormula>
    </tableColumn>
    <tableColumn id="19" name="TOTAL EXITENTE82" dataDxfId="64"/>
    <tableColumn id="20" name="TOTAL52" dataDxfId="63">
      <calculatedColumnFormula>+ALMACEN[[#This Row],[TOTAL EXITENTE82]]*ALMACEN[[#This Row],[P.U$]]</calculatedColumnFormula>
    </tableColumn>
    <tableColumn id="26" name="TOTAL53" dataDxfId="62"/>
    <tableColumn id="21" name="SALIDAD" dataDxfId="61">
      <calculatedColumnFormula>SUMIF(SALIDAS6[[N° DE LOTE ]],ALMACEN[N° DE LOTE],SALIDAS6[ENTRADAS])</calculatedColumnFormula>
    </tableColumn>
    <tableColumn id="22" name="ENTRADAS" dataDxfId="60">
      <calculatedColumnFormula>SUMIF(Tabla6[N° DE LOTE],ALMACEN[N° DE LOTE],Tabla6[SALIDAS])</calculatedColumnFormula>
    </tableColumn>
    <tableColumn id="25" name="CANTIDAD EXISTENTE" dataDxfId="59">
      <calculatedColumnFormula>ALMACEN[[#This Row],[SALIDAD]]-ALMACEN[[#This Row],[ENTRADAS]]</calculatedColumnFormula>
    </tableColumn>
    <tableColumn id="23" name="TOTAL SALIDAS" dataDxfId="58"/>
    <tableColumn id="24" name="TOTAL ENTRADAS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id="18" name="Tabla4519" displayName="Tabla4519" ref="G890:L901" insertRowShift="1" totalsRowShown="0" headerRowDxfId="57" dataDxfId="55" headerRowBorderDxfId="56" tableBorderDxfId="54">
  <autoFilter ref="G890:L901"/>
  <tableColumns count="6">
    <tableColumn id="1" name="N°" dataDxfId="53"/>
    <tableColumn id="2" name="EXISTENCIA" dataDxfId="52" dataCellStyle="Millares"/>
    <tableColumn id="3" name="INVETARIO INICIAL" dataDxfId="51" dataCellStyle="Millares"/>
    <tableColumn id="4" name="02/09/2023" dataDxfId="50" dataCellStyle="Millares"/>
    <tableColumn id="5" name="09/09/2023" dataDxfId="49" dataCellStyle="Millares"/>
    <tableColumn id="6" name="16/09/2023" dataDxfId="48" dataCellStyle="Millares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id="6" name="Tabla6" displayName="Tabla6" ref="B15:J676" totalsRowShown="0" headerRowDxfId="47" headerRowBorderDxfId="46">
  <autoFilter ref="B15:J676"/>
  <tableColumns count="9">
    <tableColumn id="1" name="N° DE LOTE" dataDxfId="45"/>
    <tableColumn id="2" name="FECHA"/>
    <tableColumn id="3" name="MEDICAMENTO " dataDxfId="44">
      <calculatedColumnFormula>VLOOKUP(Tabla6[N° DE LOTE],#REF!,2,FALSE)</calculatedColumnFormula>
    </tableColumn>
    <tableColumn id="4" name="PRESENTACION ">
      <calculatedColumnFormula>VLOOKUP(Tabla6[N° DE LOTE],ALMACEN[],4,FALSE)</calculatedColumnFormula>
    </tableColumn>
    <tableColumn id="5" name="LABORATORIO">
      <calculatedColumnFormula>VLOOKUP(Tabla6[N° DE LOTE],ALMACEN[],3,FALSE)</calculatedColumnFormula>
    </tableColumn>
    <tableColumn id="6" name="P.U $" dataDxfId="43">
      <calculatedColumnFormula>VLOOKUP(Tabla6[[#This Row],[N° DE LOTE]],ALMACEN[],7,FALSE)</calculatedColumnFormula>
    </tableColumn>
    <tableColumn id="7" name="SALIDAS"/>
    <tableColumn id="8" name="DESTINO" dataDxfId="42"/>
    <tableColumn id="9" name="Columna1"/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id="5" name="SALIDAS6" displayName="SALIDAS6" ref="A14:H825" totalsRowShown="0" headerRowDxfId="41" headerRowBorderDxfId="40">
  <autoFilter ref="A14:H825"/>
  <sortState ref="A15:H825">
    <sortCondition ref="B14:B825"/>
  </sortState>
  <tableColumns count="8">
    <tableColumn id="1" name="N° DE LOTE " dataDxfId="39"/>
    <tableColumn id="10" name="FECHA" dataDxfId="38"/>
    <tableColumn id="2" name="MEDICAMENTOS" dataDxfId="37">
      <calculatedColumnFormula>VLOOKUP(SALIDAS6[[#This Row],[N° DE LOTE ]],ALMACEN[],2,FALSE)</calculatedColumnFormula>
    </tableColumn>
    <tableColumn id="3" name="PRESENTACION" dataDxfId="36">
      <calculatedColumnFormula>VLOOKUP(SALIDAS6[[#This Row],[N° DE LOTE ]],ALMACEN[],4,FALSE)</calculatedColumnFormula>
    </tableColumn>
    <tableColumn id="4" name="LABORATORIO">
      <calculatedColumnFormula>VLOOKUP(SALIDAS6[[#This Row],[N° DE LOTE ]],ALMACEN[],3,FALSE)</calculatedColumnFormula>
    </tableColumn>
    <tableColumn id="9" name="ENTRADAS" dataDxfId="35"/>
    <tableColumn id="6" name="P.U $" dataDxfId="34">
      <calculatedColumnFormula>VLOOKUP(SALIDAS6[[#This Row],[N° DE LOTE ]],ALMACEN[],7,)</calculatedColumnFormula>
    </tableColumn>
    <tableColumn id="5" name="MOTIVO"/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id="2" name="ALMACEN123" displayName="ALMACEN123" ref="A9:W799" insertRowShift="1" totalsRowShown="0" headerRowDxfId="33" tableBorderDxfId="32">
  <autoFilter ref="A9:W799"/>
  <tableColumns count="23">
    <tableColumn id="1" name="N° DE LOTE" dataDxfId="31"/>
    <tableColumn id="2" name="MEDICAMENTOS" dataDxfId="30"/>
    <tableColumn id="3" name="LABORATORIO" dataDxfId="29"/>
    <tableColumn id="4" name="PRESENTACION" dataDxfId="28"/>
    <tableColumn id="5" name="USO TERAPEUTICO" dataDxfId="27"/>
    <tableColumn id="6" name="F.V" dataDxfId="26"/>
    <tableColumn id="7" name="P.U$" dataDxfId="25"/>
    <tableColumn id="8" name="UNIDAD DE MEDIDA" dataDxfId="24" dataCellStyle="Millares"/>
    <tableColumn id="9" name="INVETARIO INICIAL" dataDxfId="23" dataCellStyle="Millares"/>
    <tableColumn id="10" name="TOTAL" dataDxfId="22" dataCellStyle="Millares">
      <calculatedColumnFormula>G10*I10</calculatedColumnFormula>
    </tableColumn>
    <tableColumn id="11" name="TOTAL EXITENTE2" dataDxfId="21" dataCellStyle="Millares"/>
    <tableColumn id="12" name="TOTAL2" dataDxfId="20" dataCellStyle="Millares">
      <calculatedColumnFormula>G10*K10</calculatedColumnFormula>
    </tableColumn>
    <tableColumn id="13" name="TOTAL EXITENTE4" dataDxfId="19" dataCellStyle="Millares"/>
    <tableColumn id="14" name="TOTAL3" dataDxfId="18" dataCellStyle="Millares">
      <calculatedColumnFormula>G10*M10</calculatedColumnFormula>
    </tableColumn>
    <tableColumn id="15" name="TOTAL EXITENTE6" dataDxfId="17" dataCellStyle="Millares"/>
    <tableColumn id="16" name="TOTAL4" dataDxfId="16" dataCellStyle="Millares">
      <calculatedColumnFormula>G10*O10</calculatedColumnFormula>
    </tableColumn>
    <tableColumn id="17" name="TOTAL EXITENTE8" dataDxfId="15" dataCellStyle="Millares"/>
    <tableColumn id="18" name="TOTAL5" dataDxfId="14">
      <calculatedColumnFormula>G10*Q10</calculatedColumnFormula>
    </tableColumn>
    <tableColumn id="19" name="TOTAL EXITENTE82" dataDxfId="13"/>
    <tableColumn id="20" name="TOTAL52" dataDxfId="12"/>
    <tableColumn id="21" name="EXISTENCIA"/>
    <tableColumn id="22" name="TOTAL $" dataDxfId="11"/>
    <tableColumn id="23" name="TOTAL SALIDAS" dataDxfId="10"/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id="4" name="Tabla45195" displayName="Tabla45195" ref="G806:L817" insertRowShift="1" totalsRowShown="0" headerRowDxfId="9" dataDxfId="7" headerRowBorderDxfId="8" tableBorderDxfId="6">
  <autoFilter ref="G806:L817"/>
  <tableColumns count="6">
    <tableColumn id="1" name="N°" dataDxfId="5"/>
    <tableColumn id="2" name="EXISTENCIA" dataDxfId="4" dataCellStyle="Millares"/>
    <tableColumn id="3" name="INVETARIO INICIAL" dataDxfId="3" dataCellStyle="Millares"/>
    <tableColumn id="4" name="02/09/2023" dataDxfId="2" dataCellStyle="Millares"/>
    <tableColumn id="5" name="09/09/2023" dataDxfId="1" dataCellStyle="Millares"/>
    <tableColumn id="6" name="16/09/2023" dataDxfId="0" dataCellStyle="Millares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table" Target="../tables/table6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Relationship Id="rId6" Type="http://schemas.openxmlformats.org/officeDocument/2006/relationships/comments" Target="../comments1.xml"/><Relationship Id="rId5" Type="http://schemas.openxmlformats.org/officeDocument/2006/relationships/table" Target="../tables/table10.xml"/><Relationship Id="rId4" Type="http://schemas.openxmlformats.org/officeDocument/2006/relationships/table" Target="../tables/table9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Relationship Id="rId4" Type="http://schemas.openxmlformats.org/officeDocument/2006/relationships/table" Target="../tables/table1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Relationship Id="rId4" Type="http://schemas.openxmlformats.org/officeDocument/2006/relationships/table" Target="../tables/table1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.x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Relationship Id="rId4" Type="http://schemas.openxmlformats.org/officeDocument/2006/relationships/table" Target="../tables/table1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8.x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0.xml"/><Relationship Id="rId2" Type="http://schemas.openxmlformats.org/officeDocument/2006/relationships/table" Target="../tables/table19.xml"/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B3:N64"/>
  <sheetViews>
    <sheetView zoomScale="90" zoomScaleNormal="90" workbookViewId="0">
      <selection activeCell="J10" sqref="J10:L10"/>
    </sheetView>
  </sheetViews>
  <sheetFormatPr baseColWidth="10" defaultRowHeight="15" x14ac:dyDescent="0.25"/>
  <cols>
    <col min="2" max="2" width="12.85546875" customWidth="1"/>
    <col min="4" max="4" width="15.7109375" customWidth="1"/>
    <col min="6" max="6" width="15.85546875" customWidth="1"/>
    <col min="7" max="7" width="12.85546875" customWidth="1"/>
    <col min="8" max="8" width="17.7109375" customWidth="1"/>
    <col min="10" max="10" width="13.85546875" customWidth="1"/>
    <col min="12" max="12" width="16.28515625" customWidth="1"/>
  </cols>
  <sheetData>
    <row r="3" spans="2:14" x14ac:dyDescent="0.25">
      <c r="E3" s="1097" t="s">
        <v>327</v>
      </c>
      <c r="F3" s="1097"/>
      <c r="G3" s="1097"/>
      <c r="H3" s="1097"/>
      <c r="I3" s="1097"/>
    </row>
    <row r="4" spans="2:14" x14ac:dyDescent="0.25">
      <c r="E4" s="1097"/>
      <c r="F4" s="1097"/>
      <c r="G4" s="1097"/>
      <c r="H4" s="1097"/>
      <c r="I4" s="1097"/>
    </row>
    <row r="5" spans="2:14" x14ac:dyDescent="0.25">
      <c r="E5" s="1097"/>
      <c r="F5" s="1097"/>
      <c r="G5" s="1097"/>
      <c r="H5" s="1097"/>
      <c r="I5" s="1097"/>
    </row>
    <row r="7" spans="2:14" ht="25.5" thickBot="1" x14ac:dyDescent="0.55000000000000004">
      <c r="B7" s="84"/>
      <c r="C7" s="84"/>
      <c r="D7" s="84"/>
      <c r="E7" s="1096" t="s">
        <v>328</v>
      </c>
      <c r="F7" s="1096"/>
      <c r="G7" s="1096"/>
      <c r="H7" s="1096"/>
      <c r="I7" s="1096"/>
      <c r="J7" s="84"/>
      <c r="K7" s="84"/>
      <c r="L7" s="84"/>
    </row>
    <row r="8" spans="2:14" ht="19.5" thickBot="1" x14ac:dyDescent="0.35">
      <c r="B8" s="1098" t="s">
        <v>856</v>
      </c>
      <c r="C8" s="1099"/>
      <c r="D8" s="102">
        <f>G17+K17+C26+G26+K26+C35+G35+K35</f>
        <v>16012.48272727272</v>
      </c>
      <c r="F8" s="1100" t="s">
        <v>857</v>
      </c>
      <c r="G8" s="1101"/>
      <c r="H8" s="878">
        <f>D17+H17+D26+L17+H26+L26+D35+H35+L35</f>
        <v>12086</v>
      </c>
    </row>
    <row r="9" spans="2:14" ht="15.75" thickBot="1" x14ac:dyDescent="0.3"/>
    <row r="10" spans="2:14" ht="15.75" thickBot="1" x14ac:dyDescent="0.3">
      <c r="B10" s="1090" t="s">
        <v>794</v>
      </c>
      <c r="C10" s="1091"/>
      <c r="D10" s="1092"/>
      <c r="F10" s="1093" t="s">
        <v>799</v>
      </c>
      <c r="G10" s="1094"/>
      <c r="H10" s="1095"/>
      <c r="J10" s="1090" t="s">
        <v>798</v>
      </c>
      <c r="K10" s="1091"/>
      <c r="L10" s="1092"/>
    </row>
    <row r="11" spans="2:14" ht="20.100000000000001" customHeight="1" thickBot="1" x14ac:dyDescent="0.3">
      <c r="B11" s="91" t="s">
        <v>800</v>
      </c>
      <c r="C11" s="91" t="s">
        <v>797</v>
      </c>
      <c r="D11" s="92" t="s">
        <v>1</v>
      </c>
      <c r="F11" s="91" t="s">
        <v>800</v>
      </c>
      <c r="G11" s="91" t="s">
        <v>797</v>
      </c>
      <c r="H11" s="92" t="s">
        <v>1</v>
      </c>
      <c r="J11" s="91" t="s">
        <v>800</v>
      </c>
      <c r="K11" s="91" t="s">
        <v>797</v>
      </c>
      <c r="L11" s="92" t="s">
        <v>1</v>
      </c>
    </row>
    <row r="12" spans="2:14" x14ac:dyDescent="0.25">
      <c r="B12" s="869" t="s">
        <v>801</v>
      </c>
      <c r="C12" s="86">
        <f>INVETARIO!J5</f>
        <v>5433.23</v>
      </c>
      <c r="D12" s="870">
        <f>INVETARIO!I939</f>
        <v>2159</v>
      </c>
      <c r="F12" s="861" t="s">
        <v>801</v>
      </c>
      <c r="G12" s="607">
        <f>AUTANA!J5</f>
        <v>547.9599999999997</v>
      </c>
      <c r="H12" s="874">
        <f>AUTANA!I719</f>
        <v>333</v>
      </c>
      <c r="J12" s="861" t="s">
        <v>801</v>
      </c>
      <c r="K12" s="607">
        <f>ATABAPO!J5</f>
        <v>4471.2800000000016</v>
      </c>
      <c r="L12" s="873">
        <f>ATABAPO!I758</f>
        <v>2068</v>
      </c>
    </row>
    <row r="13" spans="2:14" x14ac:dyDescent="0.25">
      <c r="B13" s="871">
        <v>45170</v>
      </c>
      <c r="C13" s="85">
        <f>INVETARIO!L5</f>
        <v>5101.2800000000007</v>
      </c>
      <c r="D13" s="864">
        <f>INVETARIO!J939</f>
        <v>1995</v>
      </c>
      <c r="F13" s="871">
        <v>45170</v>
      </c>
      <c r="G13" s="85">
        <f>AUTANA!L5</f>
        <v>528.41</v>
      </c>
      <c r="H13" s="864">
        <f>AUTANA!J719</f>
        <v>366</v>
      </c>
      <c r="J13" s="871">
        <v>45170</v>
      </c>
      <c r="K13" s="85">
        <f>ATABAPO!L5</f>
        <v>4556.1899999999996</v>
      </c>
      <c r="L13" s="864">
        <f>ATABAPO!J758</f>
        <v>2269</v>
      </c>
    </row>
    <row r="14" spans="2:14" x14ac:dyDescent="0.25">
      <c r="B14" s="871">
        <v>45177</v>
      </c>
      <c r="C14" s="85">
        <f>INVETARIO!N5</f>
        <v>5328.890000000004</v>
      </c>
      <c r="D14" s="864">
        <f>INVETARIO!K939</f>
        <v>2022</v>
      </c>
      <c r="F14" s="871">
        <v>45177</v>
      </c>
      <c r="G14" s="85">
        <f>AUTANA!N5</f>
        <v>483.18</v>
      </c>
      <c r="H14" s="864">
        <f>AUTANA!K719</f>
        <v>183</v>
      </c>
      <c r="J14" s="871">
        <v>45177</v>
      </c>
      <c r="K14" s="85">
        <f>ATABAPO!N5</f>
        <v>4439.9900000000025</v>
      </c>
      <c r="L14" s="864">
        <f>ATABAPO!K758</f>
        <v>2225</v>
      </c>
    </row>
    <row r="15" spans="2:14" x14ac:dyDescent="0.25">
      <c r="B15" s="871">
        <v>45184</v>
      </c>
      <c r="C15" s="85">
        <f>INVETARIO!P5</f>
        <v>5635.9600000000037</v>
      </c>
      <c r="D15" s="864">
        <f>INVETARIO!L939</f>
        <v>2458</v>
      </c>
      <c r="F15" s="871">
        <v>45184</v>
      </c>
      <c r="G15" s="85">
        <f>AUTANA!P5</f>
        <v>0</v>
      </c>
      <c r="H15" s="864">
        <f>AUTANA!L719</f>
        <v>0</v>
      </c>
      <c r="J15" s="871">
        <v>45184</v>
      </c>
      <c r="K15" s="85">
        <f>ATABAPO!P5</f>
        <v>3808.279999999997</v>
      </c>
      <c r="L15" s="864">
        <f>ATABAPO!L758</f>
        <v>2009</v>
      </c>
      <c r="N15" s="9"/>
    </row>
    <row r="16" spans="2:14" x14ac:dyDescent="0.25">
      <c r="B16" s="871">
        <v>45191</v>
      </c>
      <c r="C16" s="85">
        <f>INVETARIO!R5</f>
        <v>7064.5400000000009</v>
      </c>
      <c r="D16" s="864">
        <f>INVETARIO!M939</f>
        <v>3041</v>
      </c>
      <c r="F16" s="871">
        <v>45191</v>
      </c>
      <c r="G16" s="85">
        <f>AUTANA!R5</f>
        <v>0</v>
      </c>
      <c r="H16" s="864">
        <f>AUTANA!M719</f>
        <v>0</v>
      </c>
      <c r="J16" s="871">
        <v>45191</v>
      </c>
      <c r="K16" s="85">
        <f>ATABAPO!R5</f>
        <v>3730.1799999999971</v>
      </c>
      <c r="L16" s="864">
        <f>ATABAPO!M758</f>
        <v>1896</v>
      </c>
    </row>
    <row r="17" spans="2:12" ht="15.75" thickBot="1" x14ac:dyDescent="0.3">
      <c r="B17" s="923">
        <v>45198</v>
      </c>
      <c r="C17" s="1056">
        <f>INVETARIO!T5</f>
        <v>7422.7800000000025</v>
      </c>
      <c r="D17" s="1055">
        <f>INVETARIO!N939</f>
        <v>2940</v>
      </c>
      <c r="F17" s="923">
        <v>45198</v>
      </c>
      <c r="G17" s="85">
        <f>AUTANA!R6</f>
        <v>0</v>
      </c>
      <c r="H17" s="864">
        <f>AUTANA!M720</f>
        <v>0</v>
      </c>
      <c r="J17" s="923">
        <v>45198</v>
      </c>
      <c r="K17" s="1056">
        <f>ATABAPO!T5</f>
        <v>3894.7899999999977</v>
      </c>
      <c r="L17" s="1055">
        <f>ATABAPO!N758</f>
        <v>1818</v>
      </c>
    </row>
    <row r="18" spans="2:12" ht="15.75" thickBot="1" x14ac:dyDescent="0.3">
      <c r="B18" s="59"/>
      <c r="C18" s="89"/>
      <c r="D18" s="89"/>
    </row>
    <row r="19" spans="2:12" ht="15.75" customHeight="1" thickBot="1" x14ac:dyDescent="0.3">
      <c r="B19" s="1093" t="s">
        <v>795</v>
      </c>
      <c r="C19" s="1094"/>
      <c r="D19" s="1095"/>
      <c r="E19" s="16"/>
      <c r="F19" s="1093" t="s">
        <v>796</v>
      </c>
      <c r="G19" s="1094"/>
      <c r="H19" s="1095"/>
      <c r="J19" s="1102" t="s">
        <v>17918</v>
      </c>
      <c r="K19" s="1103"/>
      <c r="L19" s="1104"/>
    </row>
    <row r="20" spans="2:12" ht="20.100000000000001" customHeight="1" thickBot="1" x14ac:dyDescent="0.3">
      <c r="B20" s="91" t="s">
        <v>800</v>
      </c>
      <c r="C20" s="91" t="s">
        <v>797</v>
      </c>
      <c r="D20" s="92" t="s">
        <v>1</v>
      </c>
      <c r="F20" s="91" t="s">
        <v>800</v>
      </c>
      <c r="G20" s="91" t="s">
        <v>797</v>
      </c>
      <c r="H20" s="92" t="s">
        <v>1</v>
      </c>
      <c r="J20" s="91" t="s">
        <v>800</v>
      </c>
      <c r="K20" s="91" t="s">
        <v>797</v>
      </c>
      <c r="L20" s="92" t="s">
        <v>1</v>
      </c>
    </row>
    <row r="21" spans="2:12" x14ac:dyDescent="0.25">
      <c r="B21" s="861" t="s">
        <v>801</v>
      </c>
      <c r="C21" s="607">
        <f>'ALTO PARIMA'!J5</f>
        <v>2923.485454545455</v>
      </c>
      <c r="D21" s="862">
        <f>'ALTO PARIMA'!I792</f>
        <v>1447</v>
      </c>
      <c r="F21" s="861" t="s">
        <v>801</v>
      </c>
      <c r="G21" s="607">
        <f>'DISTRITO MOTOR'!J5</f>
        <v>4576.9199999999992</v>
      </c>
      <c r="H21" s="873">
        <f>'DISTRITO MOTOR'!I706</f>
        <v>2171</v>
      </c>
      <c r="J21" s="861" t="s">
        <v>801</v>
      </c>
      <c r="K21" s="744">
        <f>'RIO NEGRO'!J5</f>
        <v>0</v>
      </c>
      <c r="L21" s="867">
        <f>'RIO NEGRO'!I751</f>
        <v>0</v>
      </c>
    </row>
    <row r="22" spans="2:12" x14ac:dyDescent="0.25">
      <c r="B22" s="871">
        <v>45170</v>
      </c>
      <c r="C22" s="85">
        <f>'ALTO PARIMA'!L5</f>
        <v>2697.9354545454562</v>
      </c>
      <c r="D22" s="863">
        <f>'ALTO PARIMA'!J792</f>
        <v>1387</v>
      </c>
      <c r="F22" s="871">
        <v>45170</v>
      </c>
      <c r="G22" s="85">
        <f>'DISTRITO MOTOR'!L5</f>
        <v>4256.9399999999969</v>
      </c>
      <c r="H22" s="864">
        <f>'DISTRITO MOTOR'!J706</f>
        <v>1911</v>
      </c>
      <c r="J22" s="871">
        <v>45170</v>
      </c>
      <c r="K22" s="743">
        <f>'RIO NEGRO'!L5</f>
        <v>0</v>
      </c>
      <c r="L22" s="868">
        <f>'RIO NEGRO'!J751</f>
        <v>0</v>
      </c>
    </row>
    <row r="23" spans="2:12" x14ac:dyDescent="0.25">
      <c r="B23" s="871">
        <v>45177</v>
      </c>
      <c r="C23" s="85">
        <f>'ALTO PARIMA'!N5</f>
        <v>2598.5954545454551</v>
      </c>
      <c r="D23" s="863">
        <f>'ALTO PARIMA'!K792</f>
        <v>1339</v>
      </c>
      <c r="F23" s="871">
        <v>45177</v>
      </c>
      <c r="G23" s="85">
        <f>'DISTRITO MOTOR'!N5</f>
        <v>3977.0099999999993</v>
      </c>
      <c r="H23" s="864">
        <f>'DISTRITO MOTOR'!K706</f>
        <v>1700</v>
      </c>
      <c r="J23" s="871">
        <v>45177</v>
      </c>
      <c r="K23" s="4">
        <f>'RIO NEGRO'!N5</f>
        <v>0</v>
      </c>
      <c r="L23" s="868">
        <f>'RIO NEGRO'!K751</f>
        <v>0</v>
      </c>
    </row>
    <row r="24" spans="2:12" x14ac:dyDescent="0.25">
      <c r="B24" s="871">
        <v>45184</v>
      </c>
      <c r="C24" s="85">
        <f>'ALTO PARIMA'!P5</f>
        <v>2543.1054545454549</v>
      </c>
      <c r="D24" s="863">
        <f>'ALTO PARIMA'!O774</f>
        <v>1296</v>
      </c>
      <c r="F24" s="871">
        <v>45184</v>
      </c>
      <c r="G24" s="85">
        <f>'DISTRITO MOTOR'!P5</f>
        <v>3673.5699999999997</v>
      </c>
      <c r="H24" s="864">
        <f>'DISTRITO MOTOR'!L706</f>
        <v>1597</v>
      </c>
      <c r="J24" s="871">
        <v>45184</v>
      </c>
      <c r="K24" s="4">
        <f>'RIO NEGRO'!P5</f>
        <v>1155.77</v>
      </c>
      <c r="L24" s="868">
        <f>'RIO NEGRO'!L751</f>
        <v>873</v>
      </c>
    </row>
    <row r="25" spans="2:12" x14ac:dyDescent="0.25">
      <c r="B25" s="871">
        <v>45191</v>
      </c>
      <c r="C25" s="85">
        <f>'ALTO PARIMA'!R5</f>
        <v>3364.1854545454548</v>
      </c>
      <c r="D25" s="864">
        <f>'ALTO PARIMA'!M792</f>
        <v>1744</v>
      </c>
      <c r="F25" s="871">
        <v>45191</v>
      </c>
      <c r="G25" s="85">
        <f>'DISTRITO MOTOR'!R5</f>
        <v>3175.7899999999995</v>
      </c>
      <c r="H25" s="864">
        <f>'DISTRITO MOTOR'!M706</f>
        <v>1373</v>
      </c>
      <c r="J25" s="871">
        <v>45191</v>
      </c>
      <c r="K25" s="4">
        <f>'RIO NEGRO'!R5</f>
        <v>1066.6600000000001</v>
      </c>
      <c r="L25" s="868">
        <f>'RIO NEGRO'!M751</f>
        <v>803</v>
      </c>
    </row>
    <row r="26" spans="2:12" ht="15.75" thickBot="1" x14ac:dyDescent="0.3">
      <c r="B26" s="923">
        <v>45198</v>
      </c>
      <c r="C26" s="1056">
        <f>'ALTO PARIMA'!T5</f>
        <v>2882.902727272724</v>
      </c>
      <c r="D26" s="866">
        <f>'ALTO PARIMA'!N792</f>
        <v>1531</v>
      </c>
      <c r="F26" s="923">
        <v>45198</v>
      </c>
      <c r="G26" s="1056">
        <f>'DISTRITO MOTOR'!T5</f>
        <v>2981.1900000000005</v>
      </c>
      <c r="H26" s="1055">
        <f>'DISTRITO MOTOR'!N706</f>
        <v>1266</v>
      </c>
      <c r="J26" s="923">
        <v>45198</v>
      </c>
      <c r="K26" s="865"/>
      <c r="L26" s="866"/>
    </row>
    <row r="27" spans="2:12" ht="15.75" thickBot="1" x14ac:dyDescent="0.3"/>
    <row r="28" spans="2:12" ht="16.5" customHeight="1" thickBot="1" x14ac:dyDescent="0.3">
      <c r="B28" s="1105" t="s">
        <v>17844</v>
      </c>
      <c r="C28" s="1106"/>
      <c r="D28" s="1107"/>
      <c r="F28" s="1093" t="s">
        <v>807</v>
      </c>
      <c r="G28" s="1094"/>
      <c r="H28" s="1095"/>
      <c r="J28" s="1108" t="s">
        <v>18005</v>
      </c>
      <c r="K28" s="1109"/>
      <c r="L28" s="1110"/>
    </row>
    <row r="29" spans="2:12" ht="30.75" thickBot="1" x14ac:dyDescent="0.3">
      <c r="B29" s="91" t="s">
        <v>800</v>
      </c>
      <c r="C29" s="91" t="s">
        <v>797</v>
      </c>
      <c r="D29" s="92" t="s">
        <v>1</v>
      </c>
      <c r="F29" s="91" t="s">
        <v>800</v>
      </c>
      <c r="G29" s="91" t="s">
        <v>797</v>
      </c>
      <c r="H29" s="92" t="s">
        <v>1</v>
      </c>
      <c r="J29" s="943" t="s">
        <v>800</v>
      </c>
      <c r="K29" s="944" t="s">
        <v>18006</v>
      </c>
      <c r="L29" s="943" t="s">
        <v>1</v>
      </c>
    </row>
    <row r="30" spans="2:12" ht="15.75" thickBot="1" x14ac:dyDescent="0.3">
      <c r="B30" s="745" t="s">
        <v>801</v>
      </c>
      <c r="C30" s="1080">
        <f>COA!J5</f>
        <v>1049.0300000000002</v>
      </c>
      <c r="D30" s="867">
        <f>COA!I793</f>
        <v>667</v>
      </c>
      <c r="F30" s="861" t="s">
        <v>801</v>
      </c>
      <c r="G30" s="607">
        <f>ALMACEN!J5</f>
        <v>4820.7000000000016</v>
      </c>
      <c r="H30" s="873">
        <f>ALMACEN!I901</f>
        <v>2739</v>
      </c>
      <c r="J30" s="942" t="s">
        <v>801</v>
      </c>
      <c r="K30" s="1089"/>
      <c r="L30" s="744"/>
    </row>
    <row r="31" spans="2:12" x14ac:dyDescent="0.25">
      <c r="B31" s="871">
        <v>45170</v>
      </c>
      <c r="C31" s="1081">
        <f>COA!L5</f>
        <v>1038.6500000000003</v>
      </c>
      <c r="D31" s="868">
        <f>COA!J793</f>
        <v>658</v>
      </c>
      <c r="F31" s="871">
        <v>45170</v>
      </c>
      <c r="G31" s="85">
        <f>ALMACEN!L5</f>
        <v>3114.9499999999994</v>
      </c>
      <c r="H31" s="864">
        <f>ALMACEN!J901</f>
        <v>1614</v>
      </c>
      <c r="J31" s="940">
        <v>45170</v>
      </c>
      <c r="K31" s="1081"/>
      <c r="L31" s="4"/>
    </row>
    <row r="32" spans="2:12" x14ac:dyDescent="0.25">
      <c r="B32" s="871">
        <v>45177</v>
      </c>
      <c r="C32" s="1081">
        <f>COA!N5</f>
        <v>940.62000000000023</v>
      </c>
      <c r="D32" s="868">
        <f>COA!K793</f>
        <v>596</v>
      </c>
      <c r="F32" s="871">
        <v>45177</v>
      </c>
      <c r="G32" s="85">
        <f>ALMACEN!N5</f>
        <v>2857.14</v>
      </c>
      <c r="H32" s="864">
        <f>ALMACEN!K901</f>
        <v>1605</v>
      </c>
      <c r="J32" s="940">
        <v>45177</v>
      </c>
      <c r="K32" s="1081">
        <f>'FARMA-MOVIL'!J5</f>
        <v>611.55000000000007</v>
      </c>
      <c r="L32" s="1040">
        <f>'FARMA-MOVIL'!I817</f>
        <v>261</v>
      </c>
    </row>
    <row r="33" spans="2:12" ht="15.75" thickBot="1" x14ac:dyDescent="0.3">
      <c r="B33" s="871">
        <v>45184</v>
      </c>
      <c r="C33" s="1081">
        <f>COA!P5</f>
        <v>876.65000000000009</v>
      </c>
      <c r="D33" s="868">
        <f>COA!L793</f>
        <v>565</v>
      </c>
      <c r="F33" s="871">
        <v>45184</v>
      </c>
      <c r="G33" s="875">
        <f>ALMACEN!P5</f>
        <v>1887.2600000000004</v>
      </c>
      <c r="H33" s="876">
        <f>ALMACEN!L901</f>
        <v>1183</v>
      </c>
      <c r="J33" s="940">
        <v>45184</v>
      </c>
      <c r="K33" s="1081"/>
      <c r="L33" s="941"/>
    </row>
    <row r="34" spans="2:12" x14ac:dyDescent="0.25">
      <c r="B34" s="871">
        <v>45191</v>
      </c>
      <c r="C34" s="1081">
        <f>COA!R5</f>
        <v>1123.9000000000001</v>
      </c>
      <c r="D34" s="868">
        <f>COA!M793</f>
        <v>753</v>
      </c>
      <c r="F34" s="871">
        <v>45191</v>
      </c>
      <c r="G34" s="86">
        <f>ALMACEN!R5</f>
        <v>10287.330000000002</v>
      </c>
      <c r="H34" s="87">
        <f>ALMACEN!M901</f>
        <v>6718</v>
      </c>
      <c r="J34" s="940">
        <v>45191</v>
      </c>
      <c r="K34" s="1081"/>
      <c r="L34" s="941"/>
    </row>
    <row r="35" spans="2:12" ht="15.75" thickBot="1" x14ac:dyDescent="0.3">
      <c r="B35" s="923">
        <v>45198</v>
      </c>
      <c r="C35" s="1082">
        <f>COA!T776</f>
        <v>1148.81</v>
      </c>
      <c r="D35" s="872">
        <f>COA!N793</f>
        <v>753</v>
      </c>
      <c r="F35" s="923">
        <v>45198</v>
      </c>
      <c r="G35" s="1083">
        <f>ALMACEN!T5</f>
        <v>5104.79</v>
      </c>
      <c r="H35" s="1040">
        <f>ALMACEN!N901</f>
        <v>3778</v>
      </c>
      <c r="J35" s="940">
        <v>45198</v>
      </c>
      <c r="K35" s="1081"/>
      <c r="L35" s="941"/>
    </row>
    <row r="36" spans="2:12" x14ac:dyDescent="0.25">
      <c r="D36" s="8"/>
    </row>
    <row r="37" spans="2:12" x14ac:dyDescent="0.25">
      <c r="D37" s="8"/>
    </row>
    <row r="38" spans="2:12" x14ac:dyDescent="0.25">
      <c r="D38" s="8"/>
    </row>
    <row r="43" spans="2:12" x14ac:dyDescent="0.25">
      <c r="D43" s="59"/>
    </row>
    <row r="44" spans="2:12" x14ac:dyDescent="0.25">
      <c r="D44" s="59"/>
    </row>
    <row r="45" spans="2:12" x14ac:dyDescent="0.25">
      <c r="D45" s="59"/>
    </row>
    <row r="46" spans="2:12" x14ac:dyDescent="0.25">
      <c r="D46" s="59"/>
    </row>
    <row r="47" spans="2:12" x14ac:dyDescent="0.25">
      <c r="D47" s="59"/>
    </row>
    <row r="48" spans="2:12" x14ac:dyDescent="0.25">
      <c r="D48" s="16"/>
    </row>
    <row r="60" spans="6:6" x14ac:dyDescent="0.25">
      <c r="F60" s="90">
        <v>45143</v>
      </c>
    </row>
    <row r="61" spans="6:6" x14ac:dyDescent="0.25">
      <c r="F61" s="90">
        <v>45150</v>
      </c>
    </row>
    <row r="62" spans="6:6" x14ac:dyDescent="0.25">
      <c r="F62" s="90">
        <v>45157</v>
      </c>
    </row>
    <row r="63" spans="6:6" x14ac:dyDescent="0.25">
      <c r="F63" s="90">
        <v>45164</v>
      </c>
    </row>
    <row r="64" spans="6:6" x14ac:dyDescent="0.25">
      <c r="F64" s="746"/>
    </row>
  </sheetData>
  <mergeCells count="13">
    <mergeCell ref="J10:L10"/>
    <mergeCell ref="F28:H28"/>
    <mergeCell ref="E7:I7"/>
    <mergeCell ref="E3:I5"/>
    <mergeCell ref="B10:D10"/>
    <mergeCell ref="B19:D19"/>
    <mergeCell ref="F10:H10"/>
    <mergeCell ref="F19:H19"/>
    <mergeCell ref="B8:C8"/>
    <mergeCell ref="F8:G8"/>
    <mergeCell ref="J19:L19"/>
    <mergeCell ref="B28:D28"/>
    <mergeCell ref="J28:L28"/>
  </mergeCells>
  <dataValidations count="2">
    <dataValidation type="list" allowBlank="1" showInputMessage="1" showErrorMessage="1" sqref="B18">
      <formula1>$P$557:$P$560</formula1>
    </dataValidation>
    <dataValidation type="list" allowBlank="1" showInputMessage="1" showErrorMessage="1" sqref="B19:D19 F10:H10 F19:H19 J10:L10">
      <formula1>$B$14:$B$18</formula1>
    </dataValidation>
  </dataValidation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ALMACEN!$A$19:$A$24</xm:f>
          </x14:formula1>
          <xm:sqref>B10:D10</xm:sqref>
        </x14:dataValidation>
        <x14:dataValidation type="list" allowBlank="1" showInputMessage="1" showErrorMessage="1">
          <x14:formula1>
            <xm:f>ALMACEN!$A$4</xm:f>
          </x14:formula1>
          <xm:sqref>F28:H28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T719"/>
  <sheetViews>
    <sheetView tabSelected="1" zoomScale="70" zoomScaleNormal="70" workbookViewId="0">
      <pane ySplit="9" topLeftCell="A419" activePane="bottomLeft" state="frozen"/>
      <selection pane="bottomLeft" activeCell="E600" sqref="E600"/>
    </sheetView>
  </sheetViews>
  <sheetFormatPr baseColWidth="10" defaultRowHeight="15" x14ac:dyDescent="0.25"/>
  <cols>
    <col min="1" max="1" width="12.7109375" customWidth="1"/>
    <col min="2" max="2" width="33.42578125" customWidth="1"/>
    <col min="3" max="3" width="15.85546875" customWidth="1"/>
    <col min="4" max="4" width="16.7109375" customWidth="1"/>
    <col min="5" max="5" width="19.42578125" customWidth="1"/>
    <col min="6" max="6" width="13.85546875" style="8" customWidth="1"/>
    <col min="7" max="7" width="18" style="9" customWidth="1"/>
    <col min="8" max="8" width="11.7109375" customWidth="1"/>
    <col min="9" max="9" width="15" customWidth="1"/>
    <col min="10" max="10" width="14.5703125" style="9" customWidth="1"/>
    <col min="11" max="11" width="16.85546875" customWidth="1"/>
    <col min="12" max="12" width="15" style="9" customWidth="1"/>
    <col min="13" max="13" width="18.140625" customWidth="1"/>
    <col min="14" max="14" width="18.42578125" style="9" customWidth="1"/>
    <col min="15" max="15" width="18.28515625" customWidth="1"/>
    <col min="16" max="16" width="12" style="9" customWidth="1"/>
    <col min="17" max="17" width="18.5703125" customWidth="1"/>
    <col min="18" max="18" width="12" style="9" customWidth="1"/>
    <col min="19" max="19" width="14.85546875" bestFit="1" customWidth="1"/>
  </cols>
  <sheetData>
    <row r="1" spans="1:20" x14ac:dyDescent="0.25">
      <c r="A1" s="16"/>
      <c r="B1" s="17"/>
      <c r="C1" s="18"/>
      <c r="D1" s="17"/>
      <c r="E1" s="18"/>
      <c r="F1" s="18"/>
      <c r="G1" s="35"/>
      <c r="H1" s="17"/>
      <c r="I1" s="17"/>
      <c r="J1" s="17"/>
      <c r="K1" s="17"/>
      <c r="L1" s="17"/>
      <c r="M1" s="17"/>
      <c r="N1" s="17"/>
      <c r="O1" s="17"/>
      <c r="P1" s="17"/>
      <c r="Q1" s="17"/>
    </row>
    <row r="2" spans="1:20" ht="44.25" x14ac:dyDescent="0.25">
      <c r="A2" s="1111" t="s">
        <v>327</v>
      </c>
      <c r="B2" s="1111"/>
      <c r="C2" s="1111"/>
      <c r="D2" s="1111"/>
      <c r="E2" s="1111"/>
      <c r="F2" s="1111"/>
      <c r="G2" s="1111"/>
      <c r="H2" s="1111"/>
      <c r="I2" s="1111"/>
      <c r="J2" s="1111"/>
      <c r="K2" s="1111"/>
      <c r="L2" s="1111"/>
      <c r="M2" s="1111"/>
      <c r="N2" s="1111"/>
      <c r="O2" s="1111"/>
      <c r="P2" s="1111"/>
      <c r="Q2" s="1111"/>
    </row>
    <row r="3" spans="1:20" ht="25.5" x14ac:dyDescent="0.25">
      <c r="A3" s="1112" t="s">
        <v>328</v>
      </c>
      <c r="B3" s="1112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2"/>
      <c r="O3" s="1112"/>
      <c r="P3" s="1112"/>
      <c r="Q3" s="1112"/>
    </row>
    <row r="4" spans="1:20" ht="24" thickBot="1" x14ac:dyDescent="0.3">
      <c r="A4" s="1113" t="s">
        <v>17979</v>
      </c>
      <c r="B4" s="1113"/>
      <c r="C4" s="1113"/>
      <c r="D4" s="1113"/>
      <c r="E4" s="1113"/>
      <c r="F4" s="1113"/>
      <c r="G4" s="1113"/>
      <c r="H4" s="1113"/>
      <c r="I4" s="1113"/>
      <c r="J4" s="1113"/>
      <c r="K4" s="1113"/>
      <c r="L4" s="1113"/>
      <c r="M4" s="1113"/>
      <c r="N4" s="1113"/>
      <c r="O4" s="1113"/>
      <c r="P4" s="1113"/>
      <c r="Q4" s="1113"/>
    </row>
    <row r="5" spans="1:20" ht="21.75" thickBot="1" x14ac:dyDescent="0.4">
      <c r="A5" s="19"/>
      <c r="B5" s="20"/>
      <c r="C5" s="20"/>
      <c r="D5" s="20"/>
      <c r="E5" s="20"/>
      <c r="F5" s="20"/>
      <c r="H5" s="53"/>
      <c r="I5" s="49" t="s">
        <v>329</v>
      </c>
      <c r="J5" s="80">
        <f>J701</f>
        <v>547.9599999999997</v>
      </c>
      <c r="K5" s="81"/>
      <c r="L5" s="80">
        <f>L702</f>
        <v>528.41</v>
      </c>
      <c r="M5" s="81"/>
      <c r="N5" s="80">
        <f>N702</f>
        <v>483.18</v>
      </c>
      <c r="O5" s="81"/>
      <c r="P5" s="80">
        <f>P702</f>
        <v>0</v>
      </c>
      <c r="Q5" s="81"/>
      <c r="R5" s="82">
        <f>R702</f>
        <v>0</v>
      </c>
      <c r="T5" s="10"/>
    </row>
    <row r="6" spans="1:20" x14ac:dyDescent="0.25">
      <c r="A6" s="16"/>
      <c r="B6" s="17"/>
      <c r="C6" s="18"/>
      <c r="D6" s="17"/>
      <c r="E6" s="18"/>
      <c r="F6" s="18"/>
      <c r="G6" s="36"/>
      <c r="H6" s="1114"/>
      <c r="I6" s="1114"/>
      <c r="J6" s="1114"/>
      <c r="K6" s="17"/>
      <c r="L6" s="17"/>
      <c r="M6" s="17"/>
      <c r="N6" s="17"/>
      <c r="O6" s="17"/>
      <c r="P6" s="17"/>
      <c r="Q6" s="17"/>
    </row>
    <row r="7" spans="1:20" x14ac:dyDescent="0.25">
      <c r="G7" s="53"/>
      <c r="H7" s="16"/>
      <c r="I7" s="16"/>
      <c r="J7" s="53"/>
      <c r="K7" s="16"/>
    </row>
    <row r="8" spans="1:20" ht="19.5" thickBot="1" x14ac:dyDescent="0.35">
      <c r="I8" s="715"/>
      <c r="J8" s="279"/>
      <c r="K8" s="710">
        <v>45170</v>
      </c>
      <c r="L8" s="279"/>
      <c r="M8" s="412">
        <v>45177</v>
      </c>
      <c r="N8" s="284"/>
      <c r="O8" s="686">
        <v>45184</v>
      </c>
      <c r="P8" s="451"/>
      <c r="Q8" s="559">
        <v>45191</v>
      </c>
      <c r="R8" s="451"/>
      <c r="S8" s="891">
        <v>45198</v>
      </c>
    </row>
    <row r="9" spans="1:20" s="79" customFormat="1" ht="36.75" customHeight="1" thickBot="1" x14ac:dyDescent="0.3">
      <c r="A9" s="1" t="s">
        <v>0</v>
      </c>
      <c r="B9" s="1" t="s">
        <v>1</v>
      </c>
      <c r="C9" s="1" t="s">
        <v>2</v>
      </c>
      <c r="D9" s="1" t="s">
        <v>3</v>
      </c>
      <c r="E9" s="1" t="s">
        <v>258</v>
      </c>
      <c r="F9" s="2" t="s">
        <v>4</v>
      </c>
      <c r="G9" s="3" t="s">
        <v>5</v>
      </c>
      <c r="H9" s="72" t="s">
        <v>793</v>
      </c>
      <c r="I9" s="73" t="s">
        <v>725</v>
      </c>
      <c r="J9" s="74" t="s">
        <v>340</v>
      </c>
      <c r="K9" s="75" t="s">
        <v>6</v>
      </c>
      <c r="L9" s="74" t="s">
        <v>721</v>
      </c>
      <c r="M9" s="75" t="s">
        <v>7</v>
      </c>
      <c r="N9" s="74" t="s">
        <v>722</v>
      </c>
      <c r="O9" s="75" t="s">
        <v>8</v>
      </c>
      <c r="P9" s="76" t="s">
        <v>723</v>
      </c>
      <c r="Q9" s="77" t="s">
        <v>9</v>
      </c>
      <c r="R9" s="78" t="s">
        <v>724</v>
      </c>
      <c r="S9" s="77" t="s">
        <v>17975</v>
      </c>
      <c r="T9" s="896" t="s">
        <v>1288</v>
      </c>
    </row>
    <row r="10" spans="1:20" ht="28.5" hidden="1" x14ac:dyDescent="0.25">
      <c r="A10" s="179">
        <v>1</v>
      </c>
      <c r="B10" s="201" t="s">
        <v>14</v>
      </c>
      <c r="C10" s="14" t="s">
        <v>193</v>
      </c>
      <c r="D10" s="14" t="s">
        <v>10</v>
      </c>
      <c r="E10" s="14" t="s">
        <v>259</v>
      </c>
      <c r="F10" s="15">
        <v>45689</v>
      </c>
      <c r="G10" s="37">
        <v>0.66</v>
      </c>
      <c r="H10" s="337"/>
      <c r="I10" s="83"/>
      <c r="J10" s="85">
        <f>G10*I10</f>
        <v>0</v>
      </c>
      <c r="K10" s="83"/>
      <c r="L10" s="85">
        <f>G10*K10</f>
        <v>0</v>
      </c>
      <c r="M10" s="83"/>
      <c r="N10" s="85">
        <f>G10*M10</f>
        <v>0</v>
      </c>
      <c r="O10" s="83"/>
      <c r="P10" s="85">
        <f>G10*O10</f>
        <v>0</v>
      </c>
      <c r="Q10" s="83"/>
      <c r="R10" s="377">
        <f>G10*Q10</f>
        <v>0</v>
      </c>
      <c r="S10" s="4"/>
      <c r="T10" s="4">
        <f>Tabla317[[#This Row],[P.U$]]*Tabla317[[#This Row],[TOTAL EXITENTE82]]</f>
        <v>0</v>
      </c>
    </row>
    <row r="11" spans="1:20" ht="28.5" hidden="1" x14ac:dyDescent="0.25">
      <c r="A11" s="179">
        <v>2</v>
      </c>
      <c r="B11" s="201" t="s">
        <v>15</v>
      </c>
      <c r="C11" s="14" t="s">
        <v>194</v>
      </c>
      <c r="D11" s="14" t="s">
        <v>10</v>
      </c>
      <c r="E11" s="14" t="s">
        <v>259</v>
      </c>
      <c r="F11" s="15">
        <v>45505</v>
      </c>
      <c r="G11" s="37">
        <v>1.43</v>
      </c>
      <c r="H11" s="337"/>
      <c r="I11" s="83"/>
      <c r="J11" s="85">
        <f t="shared" ref="J11:J78" si="0">G11*I11</f>
        <v>0</v>
      </c>
      <c r="K11" s="83"/>
      <c r="L11" s="85">
        <f t="shared" ref="L11:L94" si="1">G11*K11</f>
        <v>0</v>
      </c>
      <c r="M11" s="83"/>
      <c r="N11" s="85">
        <f t="shared" ref="N11:N94" si="2">G11*M11</f>
        <v>0</v>
      </c>
      <c r="O11" s="83"/>
      <c r="P11" s="85">
        <f t="shared" ref="P11:P94" si="3">G11*O11</f>
        <v>0</v>
      </c>
      <c r="Q11" s="83"/>
      <c r="R11" s="377">
        <f t="shared" ref="R11:R94" si="4">G11*Q11</f>
        <v>0</v>
      </c>
      <c r="S11" s="4"/>
      <c r="T11" s="4">
        <f>Tabla317[[#This Row],[P.U$]]*Tabla317[[#This Row],[TOTAL EXITENTE82]]</f>
        <v>0</v>
      </c>
    </row>
    <row r="12" spans="1:20" ht="24.75" hidden="1" customHeight="1" x14ac:dyDescent="0.25">
      <c r="A12" s="179">
        <v>3</v>
      </c>
      <c r="B12" s="201" t="s">
        <v>811</v>
      </c>
      <c r="C12" s="14" t="s">
        <v>195</v>
      </c>
      <c r="D12" s="14" t="s">
        <v>10</v>
      </c>
      <c r="E12" s="14" t="s">
        <v>259</v>
      </c>
      <c r="F12" s="15">
        <v>45413</v>
      </c>
      <c r="G12" s="37">
        <v>1.32</v>
      </c>
      <c r="H12" s="337"/>
      <c r="I12" s="83"/>
      <c r="J12" s="85">
        <f t="shared" si="0"/>
        <v>0</v>
      </c>
      <c r="K12" s="83"/>
      <c r="L12" s="85">
        <f>G12*K12</f>
        <v>0</v>
      </c>
      <c r="M12" s="83"/>
      <c r="N12" s="85">
        <f>G12*M12</f>
        <v>0</v>
      </c>
      <c r="O12" s="83"/>
      <c r="P12" s="85">
        <f>G12*O12</f>
        <v>0</v>
      </c>
      <c r="Q12" s="83"/>
      <c r="R12" s="377">
        <f>G12*Q12</f>
        <v>0</v>
      </c>
      <c r="S12" s="4"/>
      <c r="T12" s="4">
        <f>Tabla317[[#This Row],[P.U$]]*Tabla317[[#This Row],[TOTAL EXITENTE82]]</f>
        <v>0</v>
      </c>
    </row>
    <row r="13" spans="1:20" hidden="1" x14ac:dyDescent="0.25">
      <c r="A13" s="185">
        <v>576</v>
      </c>
      <c r="B13" s="184" t="s">
        <v>958</v>
      </c>
      <c r="C13" s="152" t="s">
        <v>254</v>
      </c>
      <c r="D13" s="152" t="s">
        <v>10</v>
      </c>
      <c r="E13" s="14" t="s">
        <v>259</v>
      </c>
      <c r="F13" s="230">
        <v>45901</v>
      </c>
      <c r="G13" s="231">
        <v>0.66</v>
      </c>
      <c r="H13" s="337"/>
      <c r="I13" s="83"/>
      <c r="J13" s="85">
        <f t="shared" si="0"/>
        <v>0</v>
      </c>
      <c r="K13" s="83"/>
      <c r="L13" s="85">
        <f t="shared" si="1"/>
        <v>0</v>
      </c>
      <c r="M13" s="83"/>
      <c r="N13" s="85">
        <f t="shared" si="2"/>
        <v>0</v>
      </c>
      <c r="O13" s="83"/>
      <c r="P13" s="85">
        <f t="shared" si="3"/>
        <v>0</v>
      </c>
      <c r="Q13" s="83"/>
      <c r="R13" s="377">
        <f t="shared" si="4"/>
        <v>0</v>
      </c>
      <c r="S13" s="4"/>
      <c r="T13" s="4">
        <f>Tabla317[[#This Row],[P.U$]]*Tabla317[[#This Row],[TOTAL EXITENTE82]]</f>
        <v>0</v>
      </c>
    </row>
    <row r="14" spans="1:20" ht="42.75" hidden="1" x14ac:dyDescent="0.25">
      <c r="A14" s="179">
        <v>4</v>
      </c>
      <c r="B14" s="201" t="s">
        <v>16</v>
      </c>
      <c r="C14" s="14" t="s">
        <v>194</v>
      </c>
      <c r="D14" s="14" t="s">
        <v>10</v>
      </c>
      <c r="E14" s="14" t="s">
        <v>260</v>
      </c>
      <c r="F14" s="15">
        <v>45566</v>
      </c>
      <c r="G14" s="37">
        <v>7.65</v>
      </c>
      <c r="H14" s="337"/>
      <c r="I14" s="233"/>
      <c r="J14" s="85">
        <f t="shared" si="0"/>
        <v>0</v>
      </c>
      <c r="K14" s="233"/>
      <c r="L14" s="232">
        <f>G14*K14</f>
        <v>0</v>
      </c>
      <c r="M14" s="233"/>
      <c r="N14" s="232">
        <f>G14*M14</f>
        <v>0</v>
      </c>
      <c r="O14" s="233"/>
      <c r="P14" s="232">
        <f>G14*O14</f>
        <v>0</v>
      </c>
      <c r="Q14" s="233"/>
      <c r="R14" s="377">
        <f>G14*Q14</f>
        <v>0</v>
      </c>
      <c r="S14" s="4"/>
      <c r="T14" s="4">
        <f>Tabla317[[#This Row],[P.U$]]*Tabla317[[#This Row],[TOTAL EXITENTE82]]</f>
        <v>0</v>
      </c>
    </row>
    <row r="15" spans="1:20" ht="42.75" hidden="1" x14ac:dyDescent="0.25">
      <c r="A15" s="179">
        <v>5</v>
      </c>
      <c r="B15" s="201" t="s">
        <v>17</v>
      </c>
      <c r="C15" s="14" t="s">
        <v>194</v>
      </c>
      <c r="D15" s="14" t="s">
        <v>10</v>
      </c>
      <c r="E15" s="14" t="s">
        <v>261</v>
      </c>
      <c r="F15" s="15">
        <v>45474</v>
      </c>
      <c r="G15" s="37">
        <v>4.0999999999999996</v>
      </c>
      <c r="H15" s="337"/>
      <c r="I15" s="83"/>
      <c r="J15" s="85">
        <f t="shared" si="0"/>
        <v>0</v>
      </c>
      <c r="K15" s="83"/>
      <c r="L15" s="85">
        <f t="shared" si="1"/>
        <v>0</v>
      </c>
      <c r="M15" s="83"/>
      <c r="N15" s="85">
        <f t="shared" si="2"/>
        <v>0</v>
      </c>
      <c r="O15" s="83"/>
      <c r="P15" s="85">
        <f t="shared" si="3"/>
        <v>0</v>
      </c>
      <c r="Q15" s="83"/>
      <c r="R15" s="377">
        <f t="shared" si="4"/>
        <v>0</v>
      </c>
      <c r="S15" s="4"/>
      <c r="T15" s="4">
        <f>Tabla317[[#This Row],[P.U$]]*Tabla317[[#This Row],[TOTAL EXITENTE82]]</f>
        <v>0</v>
      </c>
    </row>
    <row r="16" spans="1:20" ht="42.75" hidden="1" x14ac:dyDescent="0.25">
      <c r="A16" s="179">
        <v>6</v>
      </c>
      <c r="B16" s="201" t="s">
        <v>18</v>
      </c>
      <c r="C16" s="14" t="s">
        <v>196</v>
      </c>
      <c r="D16" s="14" t="s">
        <v>10</v>
      </c>
      <c r="E16" s="14" t="s">
        <v>262</v>
      </c>
      <c r="F16" s="15">
        <v>45474</v>
      </c>
      <c r="G16" s="37">
        <v>1.64</v>
      </c>
      <c r="H16" s="337"/>
      <c r="I16" s="83"/>
      <c r="J16" s="85">
        <f t="shared" si="0"/>
        <v>0</v>
      </c>
      <c r="K16" s="83"/>
      <c r="L16" s="85">
        <f t="shared" si="1"/>
        <v>0</v>
      </c>
      <c r="M16" s="83"/>
      <c r="N16" s="85">
        <f t="shared" si="2"/>
        <v>0</v>
      </c>
      <c r="O16" s="83"/>
      <c r="P16" s="85">
        <f t="shared" si="3"/>
        <v>0</v>
      </c>
      <c r="Q16" s="83"/>
      <c r="R16" s="377">
        <f t="shared" si="4"/>
        <v>0</v>
      </c>
      <c r="S16" s="4"/>
      <c r="T16" s="4">
        <f>Tabla317[[#This Row],[P.U$]]*Tabla317[[#This Row],[TOTAL EXITENTE82]]</f>
        <v>0</v>
      </c>
    </row>
    <row r="17" spans="1:20" ht="28.5" hidden="1" x14ac:dyDescent="0.25">
      <c r="A17" s="179">
        <v>7</v>
      </c>
      <c r="B17" s="201" t="s">
        <v>19</v>
      </c>
      <c r="C17" s="14" t="s">
        <v>197</v>
      </c>
      <c r="D17" s="14" t="s">
        <v>10</v>
      </c>
      <c r="E17" s="14" t="s">
        <v>263</v>
      </c>
      <c r="F17" s="15">
        <v>45261</v>
      </c>
      <c r="G17" s="37">
        <v>2.5499999999999998</v>
      </c>
      <c r="H17" s="337"/>
      <c r="I17" s="83"/>
      <c r="J17" s="85">
        <f t="shared" si="0"/>
        <v>0</v>
      </c>
      <c r="K17" s="83"/>
      <c r="L17" s="85">
        <f t="shared" si="1"/>
        <v>0</v>
      </c>
      <c r="M17" s="83"/>
      <c r="N17" s="85">
        <f t="shared" si="2"/>
        <v>0</v>
      </c>
      <c r="O17" s="83"/>
      <c r="P17" s="85">
        <f t="shared" si="3"/>
        <v>0</v>
      </c>
      <c r="Q17" s="83"/>
      <c r="R17" s="377">
        <f t="shared" si="4"/>
        <v>0</v>
      </c>
      <c r="S17" s="4"/>
      <c r="T17" s="4">
        <f>Tabla317[[#This Row],[P.U$]]*Tabla317[[#This Row],[TOTAL EXITENTE82]]</f>
        <v>0</v>
      </c>
    </row>
    <row r="18" spans="1:20" hidden="1" x14ac:dyDescent="0.25">
      <c r="A18" s="179">
        <v>8</v>
      </c>
      <c r="B18" s="201" t="s">
        <v>20</v>
      </c>
      <c r="C18" s="14" t="s">
        <v>198</v>
      </c>
      <c r="D18" s="14" t="s">
        <v>10</v>
      </c>
      <c r="E18" s="14" t="s">
        <v>263</v>
      </c>
      <c r="F18" s="15">
        <v>45536</v>
      </c>
      <c r="G18" s="37">
        <v>2.09</v>
      </c>
      <c r="H18" s="337"/>
      <c r="I18" s="83"/>
      <c r="J18" s="85">
        <f t="shared" si="0"/>
        <v>0</v>
      </c>
      <c r="K18" s="83"/>
      <c r="L18" s="85">
        <f t="shared" si="1"/>
        <v>0</v>
      </c>
      <c r="M18" s="83"/>
      <c r="N18" s="85">
        <f t="shared" si="2"/>
        <v>0</v>
      </c>
      <c r="O18" s="83"/>
      <c r="P18" s="85">
        <f t="shared" si="3"/>
        <v>0</v>
      </c>
      <c r="Q18" s="83"/>
      <c r="R18" s="377">
        <f t="shared" si="4"/>
        <v>0</v>
      </c>
      <c r="S18" s="4"/>
      <c r="T18" s="4">
        <f>Tabla317[[#This Row],[P.U$]]*Tabla317[[#This Row],[TOTAL EXITENTE82]]</f>
        <v>0</v>
      </c>
    </row>
    <row r="19" spans="1:20" hidden="1" x14ac:dyDescent="0.25">
      <c r="A19" s="179">
        <v>9</v>
      </c>
      <c r="B19" s="201" t="s">
        <v>21</v>
      </c>
      <c r="C19" s="14" t="s">
        <v>199</v>
      </c>
      <c r="D19" s="14" t="s">
        <v>10</v>
      </c>
      <c r="E19" s="14" t="s">
        <v>264</v>
      </c>
      <c r="F19" s="15">
        <v>45139</v>
      </c>
      <c r="G19" s="37">
        <v>0.72</v>
      </c>
      <c r="H19" s="337"/>
      <c r="I19" s="83"/>
      <c r="J19" s="85">
        <f t="shared" si="0"/>
        <v>0</v>
      </c>
      <c r="K19" s="83"/>
      <c r="L19" s="85">
        <f t="shared" si="1"/>
        <v>0</v>
      </c>
      <c r="M19" s="83"/>
      <c r="N19" s="85">
        <f t="shared" si="2"/>
        <v>0</v>
      </c>
      <c r="O19" s="83"/>
      <c r="P19" s="85">
        <f t="shared" si="3"/>
        <v>0</v>
      </c>
      <c r="Q19" s="83"/>
      <c r="R19" s="377">
        <f t="shared" si="4"/>
        <v>0</v>
      </c>
      <c r="S19" s="4"/>
      <c r="T19" s="4">
        <f>Tabla317[[#This Row],[P.U$]]*Tabla317[[#This Row],[TOTAL EXITENTE82]]</f>
        <v>0</v>
      </c>
    </row>
    <row r="20" spans="1:20" ht="28.5" hidden="1" x14ac:dyDescent="0.25">
      <c r="A20" s="179">
        <v>10</v>
      </c>
      <c r="B20" s="201" t="s">
        <v>22</v>
      </c>
      <c r="C20" s="14" t="s">
        <v>200</v>
      </c>
      <c r="D20" s="14" t="s">
        <v>10</v>
      </c>
      <c r="E20" s="14" t="s">
        <v>265</v>
      </c>
      <c r="F20" s="15">
        <v>45505</v>
      </c>
      <c r="G20" s="37">
        <v>0.77</v>
      </c>
      <c r="H20" s="337"/>
      <c r="I20" s="83"/>
      <c r="J20" s="85">
        <f t="shared" si="0"/>
        <v>0</v>
      </c>
      <c r="K20" s="83"/>
      <c r="L20" s="85">
        <f t="shared" si="1"/>
        <v>0</v>
      </c>
      <c r="M20" s="83"/>
      <c r="N20" s="85">
        <f t="shared" si="2"/>
        <v>0</v>
      </c>
      <c r="O20" s="83"/>
      <c r="P20" s="85">
        <f t="shared" si="3"/>
        <v>0</v>
      </c>
      <c r="Q20" s="83"/>
      <c r="R20" s="377">
        <f t="shared" si="4"/>
        <v>0</v>
      </c>
      <c r="S20" s="4"/>
      <c r="T20" s="4">
        <f>Tabla317[[#This Row],[P.U$]]*Tabla317[[#This Row],[TOTAL EXITENTE82]]</f>
        <v>0</v>
      </c>
    </row>
    <row r="21" spans="1:20" ht="28.5" hidden="1" x14ac:dyDescent="0.25">
      <c r="A21" s="179">
        <v>11</v>
      </c>
      <c r="B21" s="201" t="s">
        <v>22</v>
      </c>
      <c r="C21" s="14" t="s">
        <v>201</v>
      </c>
      <c r="D21" s="14" t="s">
        <v>10</v>
      </c>
      <c r="E21" s="14" t="s">
        <v>265</v>
      </c>
      <c r="F21" s="15">
        <v>45505</v>
      </c>
      <c r="G21" s="37">
        <v>0.77</v>
      </c>
      <c r="H21" s="337"/>
      <c r="I21" s="83"/>
      <c r="J21" s="85">
        <f t="shared" si="0"/>
        <v>0</v>
      </c>
      <c r="K21" s="83"/>
      <c r="L21" s="85">
        <f t="shared" si="1"/>
        <v>0</v>
      </c>
      <c r="M21" s="83"/>
      <c r="N21" s="85">
        <f t="shared" si="2"/>
        <v>0</v>
      </c>
      <c r="O21" s="83"/>
      <c r="P21" s="85">
        <f t="shared" si="3"/>
        <v>0</v>
      </c>
      <c r="Q21" s="83"/>
      <c r="R21" s="377">
        <f t="shared" si="4"/>
        <v>0</v>
      </c>
      <c r="S21" s="4"/>
      <c r="T21" s="4">
        <f>Tabla317[[#This Row],[P.U$]]*Tabla317[[#This Row],[TOTAL EXITENTE82]]</f>
        <v>0</v>
      </c>
    </row>
    <row r="22" spans="1:20" x14ac:dyDescent="0.25">
      <c r="A22" s="179">
        <v>12</v>
      </c>
      <c r="B22" s="201" t="s">
        <v>23</v>
      </c>
      <c r="C22" s="14" t="s">
        <v>202</v>
      </c>
      <c r="D22" s="14" t="s">
        <v>10</v>
      </c>
      <c r="E22" s="14" t="s">
        <v>266</v>
      </c>
      <c r="F22" s="15">
        <v>45474</v>
      </c>
      <c r="G22" s="37">
        <v>2.12</v>
      </c>
      <c r="H22" s="337"/>
      <c r="I22" s="83">
        <v>8</v>
      </c>
      <c r="J22" s="85">
        <f t="shared" si="0"/>
        <v>16.96</v>
      </c>
      <c r="K22" s="83">
        <v>8</v>
      </c>
      <c r="L22" s="85">
        <f t="shared" si="1"/>
        <v>16.96</v>
      </c>
      <c r="M22" s="83">
        <v>8</v>
      </c>
      <c r="N22" s="85">
        <f t="shared" si="2"/>
        <v>16.96</v>
      </c>
      <c r="O22" s="83"/>
      <c r="P22" s="85">
        <f t="shared" si="3"/>
        <v>0</v>
      </c>
      <c r="Q22" s="83"/>
      <c r="R22" s="377">
        <f t="shared" si="4"/>
        <v>0</v>
      </c>
      <c r="S22" s="4"/>
      <c r="T22" s="4">
        <f>Tabla317[[#This Row],[P.U$]]*Tabla317[[#This Row],[TOTAL EXITENTE82]]</f>
        <v>0</v>
      </c>
    </row>
    <row r="23" spans="1:20" ht="28.5" hidden="1" x14ac:dyDescent="0.25">
      <c r="A23" s="179">
        <v>13</v>
      </c>
      <c r="B23" s="201" t="s">
        <v>893</v>
      </c>
      <c r="C23" s="14" t="s">
        <v>202</v>
      </c>
      <c r="D23" s="14" t="s">
        <v>10</v>
      </c>
      <c r="E23" s="14" t="s">
        <v>266</v>
      </c>
      <c r="F23" s="15">
        <v>45475</v>
      </c>
      <c r="G23" s="37">
        <v>1.99</v>
      </c>
      <c r="H23" s="337"/>
      <c r="I23" s="83"/>
      <c r="J23" s="85">
        <f t="shared" si="0"/>
        <v>0</v>
      </c>
      <c r="K23" s="83"/>
      <c r="L23" s="85">
        <f t="shared" si="1"/>
        <v>0</v>
      </c>
      <c r="M23" s="83"/>
      <c r="N23" s="85">
        <f>G23*M23</f>
        <v>0</v>
      </c>
      <c r="O23" s="83"/>
      <c r="P23" s="85">
        <f t="shared" si="3"/>
        <v>0</v>
      </c>
      <c r="Q23" s="83"/>
      <c r="R23" s="377">
        <f t="shared" si="4"/>
        <v>0</v>
      </c>
      <c r="S23" s="4"/>
      <c r="T23" s="4">
        <f>Tabla317[[#This Row],[P.U$]]*Tabla317[[#This Row],[TOTAL EXITENTE82]]</f>
        <v>0</v>
      </c>
    </row>
    <row r="24" spans="1:20" hidden="1" x14ac:dyDescent="0.25">
      <c r="A24" s="179">
        <v>14</v>
      </c>
      <c r="B24" s="201" t="s">
        <v>24</v>
      </c>
      <c r="C24" s="14" t="s">
        <v>736</v>
      </c>
      <c r="D24" s="14" t="s">
        <v>10</v>
      </c>
      <c r="E24" s="14" t="s">
        <v>266</v>
      </c>
      <c r="F24" s="15">
        <v>45901</v>
      </c>
      <c r="G24" s="37">
        <v>0.55000000000000004</v>
      </c>
      <c r="H24" s="337"/>
      <c r="I24" s="83"/>
      <c r="J24" s="85">
        <f t="shared" si="0"/>
        <v>0</v>
      </c>
      <c r="K24" s="83"/>
      <c r="L24" s="85">
        <f>G24*K24</f>
        <v>0</v>
      </c>
      <c r="M24" s="83"/>
      <c r="N24" s="85">
        <f>G24*M24</f>
        <v>0</v>
      </c>
      <c r="O24" s="83"/>
      <c r="P24" s="85">
        <f>G24*O24</f>
        <v>0</v>
      </c>
      <c r="Q24" s="83"/>
      <c r="R24" s="377">
        <f>G24*Q24</f>
        <v>0</v>
      </c>
      <c r="S24" s="4"/>
      <c r="T24" s="4">
        <f>Tabla317[[#This Row],[P.U$]]*Tabla317[[#This Row],[TOTAL EXITENTE82]]</f>
        <v>0</v>
      </c>
    </row>
    <row r="25" spans="1:20" hidden="1" x14ac:dyDescent="0.25">
      <c r="A25" s="179">
        <v>15</v>
      </c>
      <c r="B25" s="201" t="s">
        <v>25</v>
      </c>
      <c r="C25" s="14" t="s">
        <v>204</v>
      </c>
      <c r="D25" s="14" t="s">
        <v>10</v>
      </c>
      <c r="E25" s="14" t="s">
        <v>266</v>
      </c>
      <c r="F25" s="15">
        <v>45505</v>
      </c>
      <c r="G25" s="37">
        <v>2.63</v>
      </c>
      <c r="H25" s="337"/>
      <c r="I25" s="83"/>
      <c r="J25" s="85">
        <f t="shared" si="0"/>
        <v>0</v>
      </c>
      <c r="K25" s="83"/>
      <c r="L25" s="85">
        <f t="shared" si="1"/>
        <v>0</v>
      </c>
      <c r="M25" s="83"/>
      <c r="N25" s="85">
        <f t="shared" si="2"/>
        <v>0</v>
      </c>
      <c r="O25" s="83"/>
      <c r="P25" s="85">
        <f t="shared" si="3"/>
        <v>0</v>
      </c>
      <c r="Q25" s="83"/>
      <c r="R25" s="377">
        <f t="shared" si="4"/>
        <v>0</v>
      </c>
      <c r="S25" s="4"/>
      <c r="T25" s="4">
        <f>Tabla317[[#This Row],[P.U$]]*Tabla317[[#This Row],[TOTAL EXITENTE82]]</f>
        <v>0</v>
      </c>
    </row>
    <row r="26" spans="1:20" ht="28.5" hidden="1" x14ac:dyDescent="0.25">
      <c r="A26" s="179">
        <v>16</v>
      </c>
      <c r="B26" s="201" t="s">
        <v>26</v>
      </c>
      <c r="C26" s="14" t="s">
        <v>812</v>
      </c>
      <c r="D26" s="14" t="s">
        <v>10</v>
      </c>
      <c r="E26" s="14" t="s">
        <v>267</v>
      </c>
      <c r="F26" s="15">
        <v>45658</v>
      </c>
      <c r="G26" s="37">
        <v>2.9</v>
      </c>
      <c r="H26" s="337"/>
      <c r="I26" s="83"/>
      <c r="J26" s="85">
        <f t="shared" si="0"/>
        <v>0</v>
      </c>
      <c r="K26" s="83"/>
      <c r="L26" s="85">
        <f t="shared" si="1"/>
        <v>0</v>
      </c>
      <c r="M26" s="83"/>
      <c r="N26" s="85">
        <f t="shared" si="2"/>
        <v>0</v>
      </c>
      <c r="O26" s="83"/>
      <c r="P26" s="85">
        <f t="shared" si="3"/>
        <v>0</v>
      </c>
      <c r="Q26" s="83"/>
      <c r="R26" s="377">
        <f t="shared" si="4"/>
        <v>0</v>
      </c>
      <c r="S26" s="4"/>
      <c r="T26" s="4">
        <f>Tabla317[[#This Row],[P.U$]]*Tabla317[[#This Row],[TOTAL EXITENTE82]]</f>
        <v>0</v>
      </c>
    </row>
    <row r="27" spans="1:20" ht="28.5" hidden="1" x14ac:dyDescent="0.25">
      <c r="A27" s="179">
        <v>17</v>
      </c>
      <c r="B27" s="201" t="s">
        <v>26</v>
      </c>
      <c r="C27" s="14" t="s">
        <v>203</v>
      </c>
      <c r="D27" s="14" t="s">
        <v>10</v>
      </c>
      <c r="E27" s="14" t="s">
        <v>267</v>
      </c>
      <c r="F27" s="15">
        <v>45078</v>
      </c>
      <c r="G27" s="37">
        <v>2.9</v>
      </c>
      <c r="H27" s="337"/>
      <c r="I27" s="83"/>
      <c r="J27" s="85">
        <f t="shared" si="0"/>
        <v>0</v>
      </c>
      <c r="K27" s="83"/>
      <c r="L27" s="85">
        <f t="shared" si="1"/>
        <v>0</v>
      </c>
      <c r="M27" s="83"/>
      <c r="N27" s="85">
        <f t="shared" si="2"/>
        <v>0</v>
      </c>
      <c r="O27" s="83"/>
      <c r="P27" s="85">
        <f t="shared" si="3"/>
        <v>0</v>
      </c>
      <c r="Q27" s="83"/>
      <c r="R27" s="377">
        <f t="shared" si="4"/>
        <v>0</v>
      </c>
      <c r="S27" s="4"/>
      <c r="T27" s="4">
        <f>Tabla317[[#This Row],[P.U$]]*Tabla317[[#This Row],[TOTAL EXITENTE82]]</f>
        <v>0</v>
      </c>
    </row>
    <row r="28" spans="1:20" hidden="1" x14ac:dyDescent="0.25">
      <c r="A28" s="179">
        <v>18</v>
      </c>
      <c r="B28" s="201" t="s">
        <v>27</v>
      </c>
      <c r="C28" s="14" t="s">
        <v>206</v>
      </c>
      <c r="D28" s="14" t="s">
        <v>10</v>
      </c>
      <c r="E28" s="14" t="s">
        <v>268</v>
      </c>
      <c r="F28" s="15">
        <v>45352</v>
      </c>
      <c r="G28" s="37">
        <v>0.63</v>
      </c>
      <c r="H28" s="337"/>
      <c r="I28" s="83"/>
      <c r="J28" s="85">
        <f t="shared" si="0"/>
        <v>0</v>
      </c>
      <c r="K28" s="83"/>
      <c r="L28" s="85">
        <f t="shared" si="1"/>
        <v>0</v>
      </c>
      <c r="M28" s="83"/>
      <c r="N28" s="85">
        <f t="shared" si="2"/>
        <v>0</v>
      </c>
      <c r="O28" s="83"/>
      <c r="P28" s="85">
        <f t="shared" si="3"/>
        <v>0</v>
      </c>
      <c r="Q28" s="83"/>
      <c r="R28" s="377">
        <f t="shared" si="4"/>
        <v>0</v>
      </c>
      <c r="S28" s="4"/>
      <c r="T28" s="4">
        <f>Tabla317[[#This Row],[P.U$]]*Tabla317[[#This Row],[TOTAL EXITENTE82]]</f>
        <v>0</v>
      </c>
    </row>
    <row r="29" spans="1:20" ht="28.5" hidden="1" x14ac:dyDescent="0.25">
      <c r="A29" s="179">
        <v>19</v>
      </c>
      <c r="B29" s="201" t="s">
        <v>28</v>
      </c>
      <c r="C29" s="14" t="s">
        <v>203</v>
      </c>
      <c r="D29" s="14" t="s">
        <v>10</v>
      </c>
      <c r="E29" s="14" t="s">
        <v>269</v>
      </c>
      <c r="F29" s="15">
        <v>12510</v>
      </c>
      <c r="G29" s="37">
        <v>5.88</v>
      </c>
      <c r="H29" s="337"/>
      <c r="I29" s="83"/>
      <c r="J29" s="85">
        <f t="shared" si="0"/>
        <v>0</v>
      </c>
      <c r="K29" s="83"/>
      <c r="L29" s="85">
        <f t="shared" si="1"/>
        <v>0</v>
      </c>
      <c r="M29" s="83"/>
      <c r="N29" s="85">
        <f t="shared" si="2"/>
        <v>0</v>
      </c>
      <c r="O29" s="83"/>
      <c r="P29" s="85">
        <f t="shared" si="3"/>
        <v>0</v>
      </c>
      <c r="Q29" s="83"/>
      <c r="R29" s="377">
        <f t="shared" si="4"/>
        <v>0</v>
      </c>
      <c r="S29" s="4"/>
      <c r="T29" s="4">
        <f>Tabla317[[#This Row],[P.U$]]*Tabla317[[#This Row],[TOTAL EXITENTE82]]</f>
        <v>0</v>
      </c>
    </row>
    <row r="30" spans="1:20" ht="28.5" hidden="1" x14ac:dyDescent="0.25">
      <c r="A30" s="179">
        <v>20</v>
      </c>
      <c r="B30" s="201" t="s">
        <v>29</v>
      </c>
      <c r="C30" s="14" t="s">
        <v>198</v>
      </c>
      <c r="D30" s="14" t="s">
        <v>10</v>
      </c>
      <c r="E30" s="14" t="s">
        <v>269</v>
      </c>
      <c r="F30" s="15">
        <v>45536</v>
      </c>
      <c r="G30" s="37">
        <v>2.09</v>
      </c>
      <c r="H30" s="337"/>
      <c r="I30" s="83"/>
      <c r="J30" s="85">
        <f t="shared" si="0"/>
        <v>0</v>
      </c>
      <c r="K30" s="83"/>
      <c r="L30" s="85">
        <f t="shared" si="1"/>
        <v>0</v>
      </c>
      <c r="M30" s="83"/>
      <c r="N30" s="85">
        <f t="shared" si="2"/>
        <v>0</v>
      </c>
      <c r="O30" s="83"/>
      <c r="P30" s="85">
        <f t="shared" si="3"/>
        <v>0</v>
      </c>
      <c r="Q30" s="83"/>
      <c r="R30" s="377">
        <f t="shared" si="4"/>
        <v>0</v>
      </c>
      <c r="S30" s="4"/>
      <c r="T30" s="4">
        <f>Tabla317[[#This Row],[P.U$]]*Tabla317[[#This Row],[TOTAL EXITENTE82]]</f>
        <v>0</v>
      </c>
    </row>
    <row r="31" spans="1:20" hidden="1" x14ac:dyDescent="0.25">
      <c r="A31" s="179">
        <v>21</v>
      </c>
      <c r="B31" s="201" t="s">
        <v>30</v>
      </c>
      <c r="C31" s="14" t="s">
        <v>209</v>
      </c>
      <c r="D31" s="14" t="s">
        <v>10</v>
      </c>
      <c r="E31" s="14" t="s">
        <v>270</v>
      </c>
      <c r="F31" s="15">
        <v>45658</v>
      </c>
      <c r="G31" s="37">
        <v>3.49</v>
      </c>
      <c r="H31" s="337"/>
      <c r="I31" s="83"/>
      <c r="J31" s="85">
        <f t="shared" si="0"/>
        <v>0</v>
      </c>
      <c r="K31" s="83"/>
      <c r="L31" s="85">
        <f t="shared" si="1"/>
        <v>0</v>
      </c>
      <c r="M31" s="83"/>
      <c r="N31" s="85">
        <f t="shared" si="2"/>
        <v>0</v>
      </c>
      <c r="O31" s="83"/>
      <c r="P31" s="85">
        <f t="shared" si="3"/>
        <v>0</v>
      </c>
      <c r="Q31" s="83"/>
      <c r="R31" s="377">
        <f t="shared" si="4"/>
        <v>0</v>
      </c>
      <c r="S31" s="4"/>
      <c r="T31" s="4">
        <f>Tabla317[[#This Row],[P.U$]]*Tabla317[[#This Row],[TOTAL EXITENTE82]]</f>
        <v>0</v>
      </c>
    </row>
    <row r="32" spans="1:20" hidden="1" x14ac:dyDescent="0.25">
      <c r="A32" s="179">
        <v>22</v>
      </c>
      <c r="B32" s="201" t="s">
        <v>30</v>
      </c>
      <c r="C32" s="14" t="s">
        <v>207</v>
      </c>
      <c r="D32" s="14" t="s">
        <v>10</v>
      </c>
      <c r="E32" s="14" t="s">
        <v>270</v>
      </c>
      <c r="F32" s="15">
        <v>45352</v>
      </c>
      <c r="G32" s="37">
        <v>4.49</v>
      </c>
      <c r="H32" s="337"/>
      <c r="I32" s="83"/>
      <c r="J32" s="85">
        <f t="shared" si="0"/>
        <v>0</v>
      </c>
      <c r="K32" s="83"/>
      <c r="L32" s="85">
        <f>G32*K32</f>
        <v>0</v>
      </c>
      <c r="M32" s="83"/>
      <c r="N32" s="85">
        <f>G32*M32</f>
        <v>0</v>
      </c>
      <c r="O32" s="83"/>
      <c r="P32" s="85">
        <f>G32*O32</f>
        <v>0</v>
      </c>
      <c r="Q32" s="83"/>
      <c r="R32" s="377">
        <f>G32*Q32</f>
        <v>0</v>
      </c>
      <c r="S32" s="4"/>
      <c r="T32" s="4">
        <f>Tabla317[[#This Row],[P.U$]]*Tabla317[[#This Row],[TOTAL EXITENTE82]]</f>
        <v>0</v>
      </c>
    </row>
    <row r="33" spans="1:20" hidden="1" x14ac:dyDescent="0.25">
      <c r="A33" s="179">
        <v>23</v>
      </c>
      <c r="B33" s="201" t="s">
        <v>903</v>
      </c>
      <c r="C33" s="14" t="s">
        <v>209</v>
      </c>
      <c r="D33" s="14" t="s">
        <v>10</v>
      </c>
      <c r="E33" s="14" t="s">
        <v>270</v>
      </c>
      <c r="F33" s="15"/>
      <c r="G33" s="37"/>
      <c r="H33" s="337"/>
      <c r="I33" s="83"/>
      <c r="J33" s="85">
        <f t="shared" si="0"/>
        <v>0</v>
      </c>
      <c r="K33" s="83"/>
      <c r="L33" s="85">
        <f t="shared" si="1"/>
        <v>0</v>
      </c>
      <c r="M33" s="83"/>
      <c r="N33" s="85">
        <f t="shared" si="2"/>
        <v>0</v>
      </c>
      <c r="O33" s="83"/>
      <c r="P33" s="85">
        <f t="shared" si="3"/>
        <v>0</v>
      </c>
      <c r="Q33" s="83"/>
      <c r="R33" s="377">
        <f t="shared" si="4"/>
        <v>0</v>
      </c>
      <c r="S33" s="4"/>
      <c r="T33" s="4">
        <f>Tabla317[[#This Row],[P.U$]]*Tabla317[[#This Row],[TOTAL EXITENTE82]]</f>
        <v>0</v>
      </c>
    </row>
    <row r="34" spans="1:20" hidden="1" x14ac:dyDescent="0.25">
      <c r="A34" s="179">
        <v>24</v>
      </c>
      <c r="B34" s="201" t="s">
        <v>31</v>
      </c>
      <c r="C34" s="14" t="s">
        <v>208</v>
      </c>
      <c r="D34" s="14" t="s">
        <v>10</v>
      </c>
      <c r="E34" s="14" t="s">
        <v>268</v>
      </c>
      <c r="F34" s="15">
        <v>45689</v>
      </c>
      <c r="G34" s="37">
        <v>0.87</v>
      </c>
      <c r="H34" s="337"/>
      <c r="I34" s="83"/>
      <c r="J34" s="85">
        <f t="shared" si="0"/>
        <v>0</v>
      </c>
      <c r="K34" s="83"/>
      <c r="L34" s="85">
        <f>G34*K34</f>
        <v>0</v>
      </c>
      <c r="M34" s="83"/>
      <c r="N34" s="85">
        <f>G34*M34</f>
        <v>0</v>
      </c>
      <c r="O34" s="83"/>
      <c r="P34" s="85">
        <f>G34*O34</f>
        <v>0</v>
      </c>
      <c r="Q34" s="83"/>
      <c r="R34" s="377">
        <f>G34*Q34</f>
        <v>0</v>
      </c>
      <c r="S34" s="4"/>
      <c r="T34" s="4">
        <f>Tabla317[[#This Row],[P.U$]]*Tabla317[[#This Row],[TOTAL EXITENTE82]]</f>
        <v>0</v>
      </c>
    </row>
    <row r="35" spans="1:20" hidden="1" x14ac:dyDescent="0.25">
      <c r="A35" s="634">
        <v>635</v>
      </c>
      <c r="B35" s="608" t="s">
        <v>1023</v>
      </c>
      <c r="C35" s="352" t="s">
        <v>666</v>
      </c>
      <c r="D35" s="152" t="s">
        <v>10</v>
      </c>
      <c r="E35" s="14" t="s">
        <v>268</v>
      </c>
      <c r="F35" s="230">
        <v>45413</v>
      </c>
      <c r="G35" s="37">
        <v>0.96</v>
      </c>
      <c r="H35" s="337"/>
      <c r="I35" s="83"/>
      <c r="J35" s="85">
        <f t="shared" si="0"/>
        <v>0</v>
      </c>
      <c r="K35" s="83"/>
      <c r="L35" s="85">
        <f t="shared" si="1"/>
        <v>0</v>
      </c>
      <c r="M35" s="83"/>
      <c r="N35" s="85">
        <f t="shared" si="2"/>
        <v>0</v>
      </c>
      <c r="O35" s="83"/>
      <c r="P35" s="85">
        <f t="shared" si="3"/>
        <v>0</v>
      </c>
      <c r="Q35" s="83"/>
      <c r="R35" s="377">
        <f t="shared" si="4"/>
        <v>0</v>
      </c>
      <c r="S35" s="4"/>
      <c r="T35" s="4">
        <f>Tabla317[[#This Row],[P.U$]]*Tabla317[[#This Row],[TOTAL EXITENTE82]]</f>
        <v>0</v>
      </c>
    </row>
    <row r="36" spans="1:20" ht="28.5" hidden="1" x14ac:dyDescent="0.25">
      <c r="A36" s="179">
        <v>25</v>
      </c>
      <c r="B36" s="201" t="s">
        <v>32</v>
      </c>
      <c r="C36" s="14" t="s">
        <v>209</v>
      </c>
      <c r="D36" s="14" t="s">
        <v>10</v>
      </c>
      <c r="E36" s="14" t="s">
        <v>271</v>
      </c>
      <c r="F36" s="15">
        <v>45627</v>
      </c>
      <c r="G36" s="37">
        <v>5.67</v>
      </c>
      <c r="H36" s="337"/>
      <c r="I36" s="593"/>
      <c r="J36" s="85">
        <f t="shared" si="0"/>
        <v>0</v>
      </c>
      <c r="K36" s="237"/>
      <c r="L36" s="236">
        <f>G36*K36</f>
        <v>0</v>
      </c>
      <c r="M36" s="237"/>
      <c r="N36" s="236">
        <f>G36*M36</f>
        <v>0</v>
      </c>
      <c r="O36" s="237"/>
      <c r="P36" s="236">
        <f>G36*O36</f>
        <v>0</v>
      </c>
      <c r="Q36" s="237"/>
      <c r="R36" s="377">
        <f>G36*Q36</f>
        <v>0</v>
      </c>
      <c r="S36" s="4"/>
      <c r="T36" s="4">
        <f>Tabla317[[#This Row],[P.U$]]*Tabla317[[#This Row],[TOTAL EXITENTE82]]</f>
        <v>0</v>
      </c>
    </row>
    <row r="37" spans="1:20" hidden="1" x14ac:dyDescent="0.25">
      <c r="A37" s="179">
        <v>26</v>
      </c>
      <c r="B37" s="201" t="s">
        <v>33</v>
      </c>
      <c r="C37" s="14" t="s">
        <v>206</v>
      </c>
      <c r="D37" s="14" t="s">
        <v>10</v>
      </c>
      <c r="E37" s="14" t="s">
        <v>272</v>
      </c>
      <c r="F37" s="15">
        <v>45352</v>
      </c>
      <c r="G37" s="37">
        <v>2.33</v>
      </c>
      <c r="H37" s="337"/>
      <c r="I37" s="83"/>
      <c r="J37" s="85">
        <f t="shared" si="0"/>
        <v>0</v>
      </c>
      <c r="K37" s="83"/>
      <c r="L37" s="85">
        <f t="shared" si="1"/>
        <v>0</v>
      </c>
      <c r="M37" s="83"/>
      <c r="N37" s="85">
        <f t="shared" si="2"/>
        <v>0</v>
      </c>
      <c r="O37" s="83"/>
      <c r="P37" s="85">
        <f t="shared" si="3"/>
        <v>0</v>
      </c>
      <c r="Q37" s="83"/>
      <c r="R37" s="377">
        <f t="shared" si="4"/>
        <v>0</v>
      </c>
      <c r="S37" s="4"/>
      <c r="T37" s="4">
        <f>Tabla317[[#This Row],[P.U$]]*Tabla317[[#This Row],[TOTAL EXITENTE82]]</f>
        <v>0</v>
      </c>
    </row>
    <row r="38" spans="1:20" hidden="1" x14ac:dyDescent="0.25">
      <c r="A38" s="179">
        <v>27</v>
      </c>
      <c r="B38" s="201" t="s">
        <v>34</v>
      </c>
      <c r="C38" s="14" t="s">
        <v>210</v>
      </c>
      <c r="D38" s="14" t="s">
        <v>10</v>
      </c>
      <c r="E38" s="14" t="s">
        <v>272</v>
      </c>
      <c r="F38" s="15">
        <v>45504</v>
      </c>
      <c r="G38" s="37">
        <v>2.31</v>
      </c>
      <c r="H38" s="337"/>
      <c r="I38" s="83"/>
      <c r="J38" s="85">
        <f t="shared" si="0"/>
        <v>0</v>
      </c>
      <c r="K38" s="83"/>
      <c r="L38" s="85">
        <f t="shared" si="1"/>
        <v>0</v>
      </c>
      <c r="M38" s="83"/>
      <c r="N38" s="85">
        <f t="shared" si="2"/>
        <v>0</v>
      </c>
      <c r="O38" s="83"/>
      <c r="P38" s="85">
        <f t="shared" si="3"/>
        <v>0</v>
      </c>
      <c r="Q38" s="83"/>
      <c r="R38" s="377">
        <f t="shared" si="4"/>
        <v>0</v>
      </c>
      <c r="S38" s="4"/>
      <c r="T38" s="4">
        <f>Tabla317[[#This Row],[P.U$]]*Tabla317[[#This Row],[TOTAL EXITENTE82]]</f>
        <v>0</v>
      </c>
    </row>
    <row r="39" spans="1:20" ht="42.75" hidden="1" x14ac:dyDescent="0.25">
      <c r="A39" s="179">
        <v>28</v>
      </c>
      <c r="B39" s="201" t="s">
        <v>35</v>
      </c>
      <c r="C39" s="14" t="s">
        <v>211</v>
      </c>
      <c r="D39" s="14" t="s">
        <v>10</v>
      </c>
      <c r="E39" s="14" t="s">
        <v>272</v>
      </c>
      <c r="F39" s="15">
        <v>45717</v>
      </c>
      <c r="G39" s="37">
        <v>8.8000000000000007</v>
      </c>
      <c r="H39" s="337"/>
      <c r="I39" s="83"/>
      <c r="J39" s="85">
        <f t="shared" si="0"/>
        <v>0</v>
      </c>
      <c r="K39" s="83"/>
      <c r="L39" s="85">
        <f t="shared" si="1"/>
        <v>0</v>
      </c>
      <c r="M39" s="83"/>
      <c r="N39" s="85">
        <f t="shared" si="2"/>
        <v>0</v>
      </c>
      <c r="O39" s="83"/>
      <c r="P39" s="85">
        <f t="shared" si="3"/>
        <v>0</v>
      </c>
      <c r="Q39" s="83"/>
      <c r="R39" s="377">
        <f t="shared" si="4"/>
        <v>0</v>
      </c>
      <c r="S39" s="4"/>
      <c r="T39" s="4">
        <f>Tabla317[[#This Row],[P.U$]]*Tabla317[[#This Row],[TOTAL EXITENTE82]]</f>
        <v>0</v>
      </c>
    </row>
    <row r="40" spans="1:20" ht="42.75" hidden="1" x14ac:dyDescent="0.25">
      <c r="A40" s="179">
        <v>29</v>
      </c>
      <c r="B40" s="201" t="s">
        <v>36</v>
      </c>
      <c r="C40" s="14" t="s">
        <v>212</v>
      </c>
      <c r="D40" s="14" t="s">
        <v>10</v>
      </c>
      <c r="E40" s="14" t="s">
        <v>272</v>
      </c>
      <c r="F40" s="15">
        <v>45292</v>
      </c>
      <c r="G40" s="37">
        <v>8.6</v>
      </c>
      <c r="H40" s="337"/>
      <c r="I40" s="83"/>
      <c r="J40" s="85">
        <f t="shared" si="0"/>
        <v>0</v>
      </c>
      <c r="K40" s="83"/>
      <c r="L40" s="85">
        <f t="shared" si="1"/>
        <v>0</v>
      </c>
      <c r="M40" s="83"/>
      <c r="N40" s="85">
        <f t="shared" si="2"/>
        <v>0</v>
      </c>
      <c r="O40" s="83"/>
      <c r="P40" s="85">
        <f t="shared" si="3"/>
        <v>0</v>
      </c>
      <c r="Q40" s="83"/>
      <c r="R40" s="377">
        <f t="shared" si="4"/>
        <v>0</v>
      </c>
      <c r="S40" s="4"/>
      <c r="T40" s="4">
        <f>Tabla317[[#This Row],[P.U$]]*Tabla317[[#This Row],[TOTAL EXITENTE82]]</f>
        <v>0</v>
      </c>
    </row>
    <row r="41" spans="1:20" ht="25.5" x14ac:dyDescent="0.25">
      <c r="A41" s="179">
        <v>30</v>
      </c>
      <c r="B41" s="201" t="s">
        <v>37</v>
      </c>
      <c r="C41" s="14" t="s">
        <v>203</v>
      </c>
      <c r="D41" s="14" t="s">
        <v>10</v>
      </c>
      <c r="E41" s="14" t="s">
        <v>273</v>
      </c>
      <c r="F41" s="15">
        <v>45352</v>
      </c>
      <c r="G41" s="37">
        <v>0.74</v>
      </c>
      <c r="H41" s="337"/>
      <c r="I41" s="83">
        <v>1</v>
      </c>
      <c r="J41" s="85">
        <f t="shared" si="0"/>
        <v>0.74</v>
      </c>
      <c r="K41" s="83">
        <v>1</v>
      </c>
      <c r="L41" s="85">
        <f t="shared" si="1"/>
        <v>0.74</v>
      </c>
      <c r="M41" s="83">
        <v>1</v>
      </c>
      <c r="N41" s="85">
        <f t="shared" si="2"/>
        <v>0.74</v>
      </c>
      <c r="O41" s="83"/>
      <c r="P41" s="85">
        <f t="shared" si="3"/>
        <v>0</v>
      </c>
      <c r="Q41" s="83"/>
      <c r="R41" s="377">
        <f t="shared" si="4"/>
        <v>0</v>
      </c>
      <c r="S41" s="4"/>
      <c r="T41" s="4">
        <f>Tabla317[[#This Row],[P.U$]]*Tabla317[[#This Row],[TOTAL EXITENTE82]]</f>
        <v>0</v>
      </c>
    </row>
    <row r="42" spans="1:20" ht="25.5" hidden="1" x14ac:dyDescent="0.25">
      <c r="A42" s="179">
        <v>31</v>
      </c>
      <c r="B42" s="201" t="s">
        <v>37</v>
      </c>
      <c r="C42" s="14" t="s">
        <v>234</v>
      </c>
      <c r="D42" s="14" t="s">
        <v>10</v>
      </c>
      <c r="E42" s="14" t="s">
        <v>273</v>
      </c>
      <c r="F42" s="15">
        <v>45627</v>
      </c>
      <c r="G42" s="37"/>
      <c r="H42" s="337"/>
      <c r="I42" s="83"/>
      <c r="J42" s="85">
        <f t="shared" si="0"/>
        <v>0</v>
      </c>
      <c r="K42" s="83"/>
      <c r="L42" s="85">
        <f t="shared" si="1"/>
        <v>0</v>
      </c>
      <c r="M42" s="83"/>
      <c r="N42" s="85">
        <f t="shared" si="2"/>
        <v>0</v>
      </c>
      <c r="O42" s="83"/>
      <c r="P42" s="85">
        <f t="shared" si="3"/>
        <v>0</v>
      </c>
      <c r="Q42" s="83"/>
      <c r="R42" s="377">
        <f t="shared" si="4"/>
        <v>0</v>
      </c>
      <c r="S42" s="4"/>
      <c r="T42" s="4">
        <f>Tabla317[[#This Row],[P.U$]]*Tabla317[[#This Row],[TOTAL EXITENTE82]]</f>
        <v>0</v>
      </c>
    </row>
    <row r="43" spans="1:20" ht="25.5" hidden="1" x14ac:dyDescent="0.25">
      <c r="A43" s="179">
        <v>32</v>
      </c>
      <c r="B43" s="201" t="s">
        <v>1131</v>
      </c>
      <c r="C43" s="14" t="s">
        <v>1132</v>
      </c>
      <c r="D43" s="14" t="s">
        <v>10</v>
      </c>
      <c r="E43" s="14" t="s">
        <v>273</v>
      </c>
      <c r="F43" s="15">
        <v>46113</v>
      </c>
      <c r="G43" s="37">
        <v>2.6</v>
      </c>
      <c r="H43" s="337"/>
      <c r="I43" s="83"/>
      <c r="J43" s="85">
        <f t="shared" si="0"/>
        <v>0</v>
      </c>
      <c r="K43" s="83"/>
      <c r="L43" s="85">
        <f>G43*K43</f>
        <v>0</v>
      </c>
      <c r="M43" s="83"/>
      <c r="N43" s="85">
        <f>G43*M43</f>
        <v>0</v>
      </c>
      <c r="O43" s="83"/>
      <c r="P43" s="85">
        <f>G43*O43</f>
        <v>0</v>
      </c>
      <c r="Q43" s="83"/>
      <c r="R43" s="377">
        <f>G43*Q43</f>
        <v>0</v>
      </c>
      <c r="S43" s="4"/>
      <c r="T43" s="4">
        <f>Tabla317[[#This Row],[P.U$]]*Tabla317[[#This Row],[TOTAL EXITENTE82]]</f>
        <v>0</v>
      </c>
    </row>
    <row r="44" spans="1:20" ht="25.5" hidden="1" x14ac:dyDescent="0.25">
      <c r="A44" s="179">
        <v>33</v>
      </c>
      <c r="B44" s="201" t="s">
        <v>39</v>
      </c>
      <c r="C44" s="14" t="s">
        <v>213</v>
      </c>
      <c r="D44" s="14" t="s">
        <v>10</v>
      </c>
      <c r="E44" s="14" t="s">
        <v>273</v>
      </c>
      <c r="F44" s="15">
        <v>45108</v>
      </c>
      <c r="G44" s="37">
        <v>0.88</v>
      </c>
      <c r="H44" s="337"/>
      <c r="I44" s="83"/>
      <c r="J44" s="85">
        <f t="shared" si="0"/>
        <v>0</v>
      </c>
      <c r="K44" s="83"/>
      <c r="L44" s="85">
        <f t="shared" si="1"/>
        <v>0</v>
      </c>
      <c r="M44" s="83"/>
      <c r="N44" s="85">
        <f t="shared" si="2"/>
        <v>0</v>
      </c>
      <c r="O44" s="83"/>
      <c r="P44" s="85">
        <f t="shared" si="3"/>
        <v>0</v>
      </c>
      <c r="Q44" s="83"/>
      <c r="R44" s="377">
        <f t="shared" si="4"/>
        <v>0</v>
      </c>
      <c r="S44" s="4"/>
      <c r="T44" s="4">
        <f>Tabla317[[#This Row],[P.U$]]*Tabla317[[#This Row],[TOTAL EXITENTE82]]</f>
        <v>0</v>
      </c>
    </row>
    <row r="45" spans="1:20" ht="28.5" x14ac:dyDescent="0.25">
      <c r="A45" s="179">
        <v>34</v>
      </c>
      <c r="B45" s="201" t="s">
        <v>40</v>
      </c>
      <c r="C45" s="14" t="s">
        <v>209</v>
      </c>
      <c r="D45" s="14" t="s">
        <v>10</v>
      </c>
      <c r="E45" s="14" t="s">
        <v>274</v>
      </c>
      <c r="F45" s="15">
        <v>45627</v>
      </c>
      <c r="G45" s="37">
        <v>2.83</v>
      </c>
      <c r="H45" s="337"/>
      <c r="I45" s="83">
        <v>3</v>
      </c>
      <c r="J45" s="85">
        <f t="shared" si="0"/>
        <v>8.49</v>
      </c>
      <c r="K45" s="83">
        <v>3</v>
      </c>
      <c r="L45" s="85">
        <f t="shared" si="1"/>
        <v>8.49</v>
      </c>
      <c r="M45" s="83">
        <v>3</v>
      </c>
      <c r="N45" s="85">
        <f t="shared" si="2"/>
        <v>8.49</v>
      </c>
      <c r="O45" s="83"/>
      <c r="P45" s="85">
        <f t="shared" si="3"/>
        <v>0</v>
      </c>
      <c r="Q45" s="83"/>
      <c r="R45" s="377">
        <f t="shared" si="4"/>
        <v>0</v>
      </c>
      <c r="S45" s="4"/>
      <c r="T45" s="4">
        <f>Tabla317[[#This Row],[P.U$]]*Tabla317[[#This Row],[TOTAL EXITENTE82]]</f>
        <v>0</v>
      </c>
    </row>
    <row r="46" spans="1:20" ht="28.5" hidden="1" x14ac:dyDescent="0.25">
      <c r="A46" s="179">
        <v>35</v>
      </c>
      <c r="B46" s="201" t="s">
        <v>40</v>
      </c>
      <c r="C46" s="14" t="s">
        <v>209</v>
      </c>
      <c r="D46" s="14" t="s">
        <v>10</v>
      </c>
      <c r="E46" s="14" t="s">
        <v>274</v>
      </c>
      <c r="F46" s="15">
        <v>45536</v>
      </c>
      <c r="G46" s="37">
        <v>2.83</v>
      </c>
      <c r="H46" s="353"/>
      <c r="I46" s="593"/>
      <c r="J46" s="355">
        <f>G46*I46</f>
        <v>0</v>
      </c>
      <c r="K46" s="356"/>
      <c r="L46" s="357">
        <f>G46*K46</f>
        <v>0</v>
      </c>
      <c r="M46" s="356"/>
      <c r="N46" s="357">
        <f>G46*M46</f>
        <v>0</v>
      </c>
      <c r="O46" s="356"/>
      <c r="P46" s="357">
        <f>G46*O46</f>
        <v>0</v>
      </c>
      <c r="Q46" s="356"/>
      <c r="R46" s="377">
        <f>G46*Q46</f>
        <v>0</v>
      </c>
      <c r="S46" s="4"/>
      <c r="T46" s="4">
        <f>Tabla317[[#This Row],[P.U$]]*Tabla317[[#This Row],[TOTAL EXITENTE82]]</f>
        <v>0</v>
      </c>
    </row>
    <row r="47" spans="1:20" ht="28.5" hidden="1" x14ac:dyDescent="0.25">
      <c r="A47" s="179">
        <v>36</v>
      </c>
      <c r="B47" s="201" t="s">
        <v>41</v>
      </c>
      <c r="C47" s="14" t="s">
        <v>200</v>
      </c>
      <c r="D47" s="14" t="s">
        <v>10</v>
      </c>
      <c r="E47" s="14" t="s">
        <v>274</v>
      </c>
      <c r="F47" s="15">
        <v>45658</v>
      </c>
      <c r="G47" s="37">
        <v>2.15</v>
      </c>
      <c r="H47" s="337"/>
      <c r="I47" s="83"/>
      <c r="J47" s="85">
        <f t="shared" si="0"/>
        <v>0</v>
      </c>
      <c r="K47" s="83"/>
      <c r="L47" s="85">
        <f t="shared" si="1"/>
        <v>0</v>
      </c>
      <c r="M47" s="83"/>
      <c r="N47" s="85">
        <f t="shared" si="2"/>
        <v>0</v>
      </c>
      <c r="O47" s="83"/>
      <c r="P47" s="85">
        <f t="shared" si="3"/>
        <v>0</v>
      </c>
      <c r="Q47" s="83"/>
      <c r="R47" s="377">
        <f t="shared" si="4"/>
        <v>0</v>
      </c>
      <c r="S47" s="4"/>
      <c r="T47" s="4">
        <f>Tabla317[[#This Row],[P.U$]]*Tabla317[[#This Row],[TOTAL EXITENTE82]]</f>
        <v>0</v>
      </c>
    </row>
    <row r="48" spans="1:20" ht="28.5" hidden="1" x14ac:dyDescent="0.25">
      <c r="A48" s="179">
        <v>37</v>
      </c>
      <c r="B48" s="201" t="s">
        <v>803</v>
      </c>
      <c r="C48" s="14" t="s">
        <v>203</v>
      </c>
      <c r="D48" s="14" t="s">
        <v>10</v>
      </c>
      <c r="E48" s="14" t="s">
        <v>274</v>
      </c>
      <c r="F48" s="15">
        <v>45689</v>
      </c>
      <c r="G48" s="37">
        <v>1.3</v>
      </c>
      <c r="H48" s="337"/>
      <c r="I48" s="83"/>
      <c r="J48" s="85">
        <f t="shared" si="0"/>
        <v>0</v>
      </c>
      <c r="K48" s="83"/>
      <c r="L48" s="85">
        <f t="shared" si="1"/>
        <v>0</v>
      </c>
      <c r="M48" s="83"/>
      <c r="N48" s="85">
        <f t="shared" si="2"/>
        <v>0</v>
      </c>
      <c r="O48" s="83"/>
      <c r="P48" s="85">
        <f t="shared" si="3"/>
        <v>0</v>
      </c>
      <c r="Q48" s="83"/>
      <c r="R48" s="377">
        <f t="shared" si="4"/>
        <v>0</v>
      </c>
      <c r="S48" s="4"/>
      <c r="T48" s="4">
        <f>Tabla317[[#This Row],[P.U$]]*Tabla317[[#This Row],[TOTAL EXITENTE82]]</f>
        <v>0</v>
      </c>
    </row>
    <row r="49" spans="1:20" ht="57" hidden="1" x14ac:dyDescent="0.25">
      <c r="A49" s="179">
        <v>38</v>
      </c>
      <c r="B49" s="201" t="s">
        <v>726</v>
      </c>
      <c r="C49" s="14" t="s">
        <v>727</v>
      </c>
      <c r="D49" s="14" t="s">
        <v>10</v>
      </c>
      <c r="E49" s="14" t="s">
        <v>728</v>
      </c>
      <c r="F49" s="15">
        <v>45386</v>
      </c>
      <c r="G49" s="37">
        <v>3.81</v>
      </c>
      <c r="H49" s="337"/>
      <c r="I49" s="83"/>
      <c r="J49" s="85">
        <f t="shared" si="0"/>
        <v>0</v>
      </c>
      <c r="K49" s="83"/>
      <c r="L49" s="85">
        <f t="shared" si="1"/>
        <v>0</v>
      </c>
      <c r="M49" s="83"/>
      <c r="N49" s="85">
        <f t="shared" si="2"/>
        <v>0</v>
      </c>
      <c r="O49" s="83"/>
      <c r="P49" s="85">
        <f t="shared" si="3"/>
        <v>0</v>
      </c>
      <c r="Q49" s="83"/>
      <c r="R49" s="377">
        <f t="shared" si="4"/>
        <v>0</v>
      </c>
      <c r="S49" s="4"/>
      <c r="T49" s="4">
        <f>Tabla317[[#This Row],[P.U$]]*Tabla317[[#This Row],[TOTAL EXITENTE82]]</f>
        <v>0</v>
      </c>
    </row>
    <row r="50" spans="1:20" hidden="1" x14ac:dyDescent="0.25">
      <c r="A50" s="179">
        <v>39</v>
      </c>
      <c r="B50" s="201" t="s">
        <v>1027</v>
      </c>
      <c r="C50" s="14" t="s">
        <v>209</v>
      </c>
      <c r="D50" s="14" t="s">
        <v>10</v>
      </c>
      <c r="E50" s="14" t="s">
        <v>272</v>
      </c>
      <c r="F50" s="15">
        <v>45627</v>
      </c>
      <c r="G50" s="37">
        <v>5.72</v>
      </c>
      <c r="H50" s="337"/>
      <c r="I50" s="83"/>
      <c r="J50" s="85">
        <f t="shared" si="0"/>
        <v>0</v>
      </c>
      <c r="K50" s="83"/>
      <c r="L50" s="85">
        <f t="shared" si="1"/>
        <v>0</v>
      </c>
      <c r="M50" s="83"/>
      <c r="N50" s="85">
        <f t="shared" si="2"/>
        <v>0</v>
      </c>
      <c r="O50" s="83"/>
      <c r="P50" s="85">
        <f t="shared" si="3"/>
        <v>0</v>
      </c>
      <c r="Q50" s="83"/>
      <c r="R50" s="377">
        <f t="shared" si="4"/>
        <v>0</v>
      </c>
      <c r="S50" s="4"/>
      <c r="T50" s="4">
        <f>Tabla317[[#This Row],[P.U$]]*Tabla317[[#This Row],[TOTAL EXITENTE82]]</f>
        <v>0</v>
      </c>
    </row>
    <row r="51" spans="1:20" hidden="1" x14ac:dyDescent="0.25">
      <c r="A51" s="179">
        <v>40</v>
      </c>
      <c r="B51" s="201" t="s">
        <v>774</v>
      </c>
      <c r="C51" s="14" t="s">
        <v>736</v>
      </c>
      <c r="D51" s="14" t="s">
        <v>10</v>
      </c>
      <c r="E51" s="14" t="s">
        <v>272</v>
      </c>
      <c r="F51" s="15">
        <v>45444</v>
      </c>
      <c r="G51" s="37">
        <v>3.72</v>
      </c>
      <c r="H51" s="337"/>
      <c r="I51" s="83"/>
      <c r="J51" s="85">
        <f t="shared" si="0"/>
        <v>0</v>
      </c>
      <c r="K51" s="83"/>
      <c r="L51" s="85">
        <f>G51*K51</f>
        <v>0</v>
      </c>
      <c r="M51" s="83"/>
      <c r="N51" s="85">
        <f>G51*M51</f>
        <v>0</v>
      </c>
      <c r="O51" s="83"/>
      <c r="P51" s="85">
        <f>G51*O51</f>
        <v>0</v>
      </c>
      <c r="Q51" s="83"/>
      <c r="R51" s="377">
        <f>G51*Q51</f>
        <v>0</v>
      </c>
      <c r="S51" s="4"/>
      <c r="T51" s="4">
        <f>Tabla317[[#This Row],[P.U$]]*Tabla317[[#This Row],[TOTAL EXITENTE82]]</f>
        <v>0</v>
      </c>
    </row>
    <row r="52" spans="1:20" hidden="1" x14ac:dyDescent="0.25">
      <c r="A52" s="179">
        <v>41</v>
      </c>
      <c r="B52" s="201" t="s">
        <v>42</v>
      </c>
      <c r="C52" s="14" t="s">
        <v>209</v>
      </c>
      <c r="D52" s="14" t="s">
        <v>10</v>
      </c>
      <c r="E52" s="14" t="s">
        <v>275</v>
      </c>
      <c r="F52" s="15">
        <v>45474</v>
      </c>
      <c r="G52" s="37">
        <v>2.15</v>
      </c>
      <c r="H52" s="337"/>
      <c r="I52" s="83"/>
      <c r="J52" s="85">
        <f t="shared" si="0"/>
        <v>0</v>
      </c>
      <c r="K52" s="83"/>
      <c r="L52" s="85">
        <f t="shared" si="1"/>
        <v>0</v>
      </c>
      <c r="M52" s="83"/>
      <c r="N52" s="85">
        <f t="shared" si="2"/>
        <v>0</v>
      </c>
      <c r="O52" s="83"/>
      <c r="P52" s="85">
        <f t="shared" si="3"/>
        <v>0</v>
      </c>
      <c r="Q52" s="83"/>
      <c r="R52" s="377">
        <f t="shared" si="4"/>
        <v>0</v>
      </c>
      <c r="S52" s="4"/>
      <c r="T52" s="4">
        <f>Tabla317[[#This Row],[P.U$]]*Tabla317[[#This Row],[TOTAL EXITENTE82]]</f>
        <v>0</v>
      </c>
    </row>
    <row r="53" spans="1:20" hidden="1" x14ac:dyDescent="0.25">
      <c r="A53" s="179">
        <v>42</v>
      </c>
      <c r="B53" s="201" t="s">
        <v>43</v>
      </c>
      <c r="C53" s="14" t="s">
        <v>214</v>
      </c>
      <c r="D53" s="14" t="s">
        <v>10</v>
      </c>
      <c r="E53" s="14" t="s">
        <v>276</v>
      </c>
      <c r="F53" s="15">
        <v>45505</v>
      </c>
      <c r="G53" s="37">
        <v>2.7</v>
      </c>
      <c r="H53" s="337"/>
      <c r="I53" s="83"/>
      <c r="J53" s="85">
        <f>G53*I53</f>
        <v>0</v>
      </c>
      <c r="K53" s="83"/>
      <c r="L53" s="85">
        <f>G53*K53</f>
        <v>0</v>
      </c>
      <c r="M53" s="83"/>
      <c r="N53" s="85">
        <f>G53*M53</f>
        <v>0</v>
      </c>
      <c r="O53" s="83"/>
      <c r="P53" s="85">
        <f>G53*O53</f>
        <v>0</v>
      </c>
      <c r="Q53" s="83"/>
      <c r="R53" s="377">
        <f>G53*Q53</f>
        <v>0</v>
      </c>
      <c r="S53" s="4"/>
      <c r="T53" s="4">
        <f>Tabla317[[#This Row],[P.U$]]*Tabla317[[#This Row],[TOTAL EXITENTE82]]</f>
        <v>0</v>
      </c>
    </row>
    <row r="54" spans="1:20" ht="28.5" hidden="1" x14ac:dyDescent="0.25">
      <c r="A54" s="179">
        <v>43</v>
      </c>
      <c r="B54" s="201" t="s">
        <v>44</v>
      </c>
      <c r="C54" s="14" t="s">
        <v>203</v>
      </c>
      <c r="D54" s="14" t="s">
        <v>10</v>
      </c>
      <c r="E54" s="14" t="s">
        <v>273</v>
      </c>
      <c r="F54" s="15">
        <v>45778</v>
      </c>
      <c r="G54" s="37">
        <v>1.32</v>
      </c>
      <c r="H54" s="337"/>
      <c r="I54" s="83"/>
      <c r="J54" s="85">
        <f t="shared" si="0"/>
        <v>0</v>
      </c>
      <c r="K54" s="83"/>
      <c r="L54" s="85">
        <f>G54*K54</f>
        <v>0</v>
      </c>
      <c r="M54" s="83"/>
      <c r="N54" s="85">
        <f>G54*M54</f>
        <v>0</v>
      </c>
      <c r="O54" s="83"/>
      <c r="P54" s="85">
        <f>G54*O54</f>
        <v>0</v>
      </c>
      <c r="Q54" s="83"/>
      <c r="R54" s="377">
        <f>G54*Q54</f>
        <v>0</v>
      </c>
      <c r="S54" s="4"/>
      <c r="T54" s="4">
        <f>Tabla317[[#This Row],[P.U$]]*Tabla317[[#This Row],[TOTAL EXITENTE82]]</f>
        <v>0</v>
      </c>
    </row>
    <row r="55" spans="1:20" ht="38.25" hidden="1" x14ac:dyDescent="0.25">
      <c r="A55" s="179">
        <v>44</v>
      </c>
      <c r="B55" s="201" t="s">
        <v>1011</v>
      </c>
      <c r="C55" s="14" t="s">
        <v>1012</v>
      </c>
      <c r="D55" s="14" t="s">
        <v>10</v>
      </c>
      <c r="E55" s="14" t="s">
        <v>277</v>
      </c>
      <c r="F55" s="15">
        <v>45322</v>
      </c>
      <c r="G55" s="37">
        <v>2.2999999999999998</v>
      </c>
      <c r="H55" s="337"/>
      <c r="I55" s="83"/>
      <c r="J55" s="85">
        <f t="shared" si="0"/>
        <v>0</v>
      </c>
      <c r="K55" s="83"/>
      <c r="L55" s="85">
        <f t="shared" si="1"/>
        <v>0</v>
      </c>
      <c r="M55" s="83"/>
      <c r="N55" s="85">
        <f t="shared" si="2"/>
        <v>0</v>
      </c>
      <c r="O55" s="83"/>
      <c r="P55" s="85">
        <f t="shared" si="3"/>
        <v>0</v>
      </c>
      <c r="Q55" s="83"/>
      <c r="R55" s="377">
        <f t="shared" si="4"/>
        <v>0</v>
      </c>
      <c r="S55" s="4"/>
      <c r="T55" s="4">
        <f>Tabla317[[#This Row],[P.U$]]*Tabla317[[#This Row],[TOTAL EXITENTE82]]</f>
        <v>0</v>
      </c>
    </row>
    <row r="56" spans="1:20" ht="28.5" hidden="1" x14ac:dyDescent="0.25">
      <c r="A56" s="179">
        <v>45</v>
      </c>
      <c r="B56" s="201" t="s">
        <v>45</v>
      </c>
      <c r="C56" s="14" t="s">
        <v>216</v>
      </c>
      <c r="D56" s="14" t="s">
        <v>10</v>
      </c>
      <c r="E56" s="14" t="s">
        <v>277</v>
      </c>
      <c r="F56" s="15">
        <v>45444</v>
      </c>
      <c r="G56" s="37">
        <v>5.26</v>
      </c>
      <c r="H56" s="337"/>
      <c r="I56" s="83"/>
      <c r="J56" s="85">
        <f t="shared" si="0"/>
        <v>0</v>
      </c>
      <c r="K56" s="83"/>
      <c r="L56" s="85">
        <f t="shared" si="1"/>
        <v>0</v>
      </c>
      <c r="M56" s="83"/>
      <c r="N56" s="85">
        <f t="shared" si="2"/>
        <v>0</v>
      </c>
      <c r="O56" s="83"/>
      <c r="P56" s="85">
        <f t="shared" si="3"/>
        <v>0</v>
      </c>
      <c r="Q56" s="83"/>
      <c r="R56" s="377">
        <f t="shared" si="4"/>
        <v>0</v>
      </c>
      <c r="S56" s="4"/>
      <c r="T56" s="4">
        <f>Tabla317[[#This Row],[P.U$]]*Tabla317[[#This Row],[TOTAL EXITENTE82]]</f>
        <v>0</v>
      </c>
    </row>
    <row r="57" spans="1:20" ht="28.5" hidden="1" x14ac:dyDescent="0.25">
      <c r="A57" s="179">
        <v>46</v>
      </c>
      <c r="B57" s="201" t="s">
        <v>46</v>
      </c>
      <c r="C57" s="14" t="s">
        <v>217</v>
      </c>
      <c r="D57" s="14" t="s">
        <v>10</v>
      </c>
      <c r="E57" s="14" t="s">
        <v>266</v>
      </c>
      <c r="F57" s="15">
        <v>45839</v>
      </c>
      <c r="G57" s="37">
        <v>6.72</v>
      </c>
      <c r="H57" s="337"/>
      <c r="I57" s="83"/>
      <c r="J57" s="85">
        <f t="shared" si="0"/>
        <v>0</v>
      </c>
      <c r="K57" s="83"/>
      <c r="L57" s="85">
        <f t="shared" si="1"/>
        <v>0</v>
      </c>
      <c r="M57" s="83"/>
      <c r="N57" s="85">
        <f t="shared" si="2"/>
        <v>0</v>
      </c>
      <c r="O57" s="83"/>
      <c r="P57" s="85">
        <f t="shared" si="3"/>
        <v>0</v>
      </c>
      <c r="Q57" s="83"/>
      <c r="R57" s="377">
        <f t="shared" si="4"/>
        <v>0</v>
      </c>
      <c r="S57" s="4"/>
      <c r="T57" s="4">
        <f>Tabla317[[#This Row],[P.U$]]*Tabla317[[#This Row],[TOTAL EXITENTE82]]</f>
        <v>0</v>
      </c>
    </row>
    <row r="58" spans="1:20" hidden="1" x14ac:dyDescent="0.25">
      <c r="A58" s="179">
        <v>47</v>
      </c>
      <c r="B58" s="201" t="s">
        <v>47</v>
      </c>
      <c r="C58" s="14" t="s">
        <v>218</v>
      </c>
      <c r="D58" s="14" t="s">
        <v>10</v>
      </c>
      <c r="E58" s="14" t="s">
        <v>278</v>
      </c>
      <c r="F58" s="15">
        <v>45352</v>
      </c>
      <c r="G58" s="37">
        <v>10.84</v>
      </c>
      <c r="H58" s="337"/>
      <c r="I58" s="83"/>
      <c r="J58" s="85">
        <f t="shared" si="0"/>
        <v>0</v>
      </c>
      <c r="K58" s="83"/>
      <c r="L58" s="85">
        <f t="shared" si="1"/>
        <v>0</v>
      </c>
      <c r="M58" s="83"/>
      <c r="N58" s="85">
        <f t="shared" si="2"/>
        <v>0</v>
      </c>
      <c r="O58" s="83"/>
      <c r="P58" s="85">
        <f t="shared" si="3"/>
        <v>0</v>
      </c>
      <c r="Q58" s="83"/>
      <c r="R58" s="377">
        <f t="shared" si="4"/>
        <v>0</v>
      </c>
      <c r="S58" s="4"/>
      <c r="T58" s="4">
        <f>Tabla317[[#This Row],[P.U$]]*Tabla317[[#This Row],[TOTAL EXITENTE82]]</f>
        <v>0</v>
      </c>
    </row>
    <row r="59" spans="1:20" ht="28.5" hidden="1" x14ac:dyDescent="0.25">
      <c r="A59" s="179">
        <v>48</v>
      </c>
      <c r="B59" s="201" t="s">
        <v>48</v>
      </c>
      <c r="C59" s="14" t="s">
        <v>196</v>
      </c>
      <c r="D59" s="14" t="s">
        <v>10</v>
      </c>
      <c r="E59" s="14" t="s">
        <v>279</v>
      </c>
      <c r="F59" s="15">
        <v>45444</v>
      </c>
      <c r="G59" s="37">
        <v>0.75</v>
      </c>
      <c r="H59" s="337"/>
      <c r="I59" s="83"/>
      <c r="J59" s="85">
        <f t="shared" si="0"/>
        <v>0</v>
      </c>
      <c r="K59" s="83"/>
      <c r="L59" s="85">
        <f t="shared" si="1"/>
        <v>0</v>
      </c>
      <c r="M59" s="83"/>
      <c r="N59" s="85">
        <f t="shared" si="2"/>
        <v>0</v>
      </c>
      <c r="O59" s="83"/>
      <c r="P59" s="85">
        <f t="shared" si="3"/>
        <v>0</v>
      </c>
      <c r="Q59" s="83"/>
      <c r="R59" s="377">
        <f t="shared" si="4"/>
        <v>0</v>
      </c>
      <c r="S59" s="4"/>
      <c r="T59" s="4">
        <f>Tabla317[[#This Row],[P.U$]]*Tabla317[[#This Row],[TOTAL EXITENTE82]]</f>
        <v>0</v>
      </c>
    </row>
    <row r="60" spans="1:20" ht="28.5" hidden="1" x14ac:dyDescent="0.25">
      <c r="A60" s="179">
        <v>49</v>
      </c>
      <c r="B60" s="201" t="s">
        <v>49</v>
      </c>
      <c r="C60" s="14" t="s">
        <v>203</v>
      </c>
      <c r="D60" s="14" t="s">
        <v>10</v>
      </c>
      <c r="E60" s="14" t="s">
        <v>266</v>
      </c>
      <c r="F60" s="15">
        <v>45108</v>
      </c>
      <c r="G60" s="37">
        <v>0.91</v>
      </c>
      <c r="H60" s="337"/>
      <c r="I60" s="593"/>
      <c r="J60" s="355">
        <f>G60*I60</f>
        <v>0</v>
      </c>
      <c r="K60" s="356"/>
      <c r="L60" s="357">
        <f>G60*K60</f>
        <v>0</v>
      </c>
      <c r="M60" s="83"/>
      <c r="N60" s="357">
        <f>G60*M60</f>
        <v>0</v>
      </c>
      <c r="O60" s="356"/>
      <c r="P60" s="357">
        <f>G60*O60</f>
        <v>0</v>
      </c>
      <c r="Q60" s="356"/>
      <c r="R60" s="377">
        <f>G60*Q60</f>
        <v>0</v>
      </c>
      <c r="S60" s="4"/>
      <c r="T60" s="4">
        <f>Tabla317[[#This Row],[P.U$]]*Tabla317[[#This Row],[TOTAL EXITENTE82]]</f>
        <v>0</v>
      </c>
    </row>
    <row r="61" spans="1:20" ht="25.5" x14ac:dyDescent="0.25">
      <c r="A61" s="179">
        <v>50</v>
      </c>
      <c r="B61" s="201" t="s">
        <v>50</v>
      </c>
      <c r="C61" s="14" t="s">
        <v>196</v>
      </c>
      <c r="D61" s="14" t="s">
        <v>10</v>
      </c>
      <c r="E61" s="14" t="s">
        <v>280</v>
      </c>
      <c r="F61" s="15">
        <v>45444</v>
      </c>
      <c r="G61" s="37">
        <v>1.43</v>
      </c>
      <c r="H61" s="337"/>
      <c r="I61" s="593">
        <v>6</v>
      </c>
      <c r="J61" s="355">
        <f>G61*I61</f>
        <v>8.58</v>
      </c>
      <c r="K61" s="356">
        <v>6</v>
      </c>
      <c r="L61" s="357">
        <f>G61*K61</f>
        <v>8.58</v>
      </c>
      <c r="M61" s="83">
        <v>4</v>
      </c>
      <c r="N61" s="357">
        <f>G61*M61</f>
        <v>5.72</v>
      </c>
      <c r="O61" s="356"/>
      <c r="P61" s="357">
        <f>G61*O61</f>
        <v>0</v>
      </c>
      <c r="Q61" s="356"/>
      <c r="R61" s="377">
        <f>G61*Q61</f>
        <v>0</v>
      </c>
      <c r="S61" s="4"/>
      <c r="T61" s="4">
        <f>Tabla317[[#This Row],[P.U$]]*Tabla317[[#This Row],[TOTAL EXITENTE82]]</f>
        <v>0</v>
      </c>
    </row>
    <row r="62" spans="1:20" ht="25.5" hidden="1" x14ac:dyDescent="0.25">
      <c r="A62" s="179">
        <v>51</v>
      </c>
      <c r="B62" s="201" t="s">
        <v>51</v>
      </c>
      <c r="C62" s="14" t="s">
        <v>200</v>
      </c>
      <c r="D62" s="14" t="s">
        <v>10</v>
      </c>
      <c r="E62" s="14" t="s">
        <v>273</v>
      </c>
      <c r="F62" s="15">
        <v>45748</v>
      </c>
      <c r="G62" s="37">
        <v>1.57</v>
      </c>
      <c r="H62" s="337"/>
      <c r="I62" s="83"/>
      <c r="J62" s="85">
        <f t="shared" si="0"/>
        <v>0</v>
      </c>
      <c r="K62" s="83"/>
      <c r="L62" s="85">
        <f t="shared" si="1"/>
        <v>0</v>
      </c>
      <c r="M62" s="83"/>
      <c r="N62" s="85">
        <f t="shared" si="2"/>
        <v>0</v>
      </c>
      <c r="O62" s="83"/>
      <c r="P62" s="85">
        <f t="shared" si="3"/>
        <v>0</v>
      </c>
      <c r="Q62" s="83"/>
      <c r="R62" s="377">
        <f t="shared" si="4"/>
        <v>0</v>
      </c>
      <c r="S62" s="4"/>
      <c r="T62" s="4">
        <f>Tabla317[[#This Row],[P.U$]]*Tabla317[[#This Row],[TOTAL EXITENTE82]]</f>
        <v>0</v>
      </c>
    </row>
    <row r="63" spans="1:20" ht="25.5" hidden="1" x14ac:dyDescent="0.25">
      <c r="A63" s="179">
        <v>52</v>
      </c>
      <c r="B63" s="201" t="s">
        <v>51</v>
      </c>
      <c r="C63" s="14" t="s">
        <v>219</v>
      </c>
      <c r="D63" s="14" t="s">
        <v>10</v>
      </c>
      <c r="E63" s="14" t="s">
        <v>273</v>
      </c>
      <c r="F63" s="15">
        <v>45748</v>
      </c>
      <c r="G63" s="37">
        <v>1.57</v>
      </c>
      <c r="H63" s="337"/>
      <c r="I63" s="83"/>
      <c r="J63" s="85">
        <f t="shared" si="0"/>
        <v>0</v>
      </c>
      <c r="K63" s="83"/>
      <c r="L63" s="85">
        <f t="shared" si="1"/>
        <v>0</v>
      </c>
      <c r="M63" s="83"/>
      <c r="N63" s="85">
        <f t="shared" si="2"/>
        <v>0</v>
      </c>
      <c r="O63" s="83"/>
      <c r="P63" s="85">
        <f t="shared" si="3"/>
        <v>0</v>
      </c>
      <c r="Q63" s="83"/>
      <c r="R63" s="377">
        <f t="shared" si="4"/>
        <v>0</v>
      </c>
      <c r="S63" s="4"/>
      <c r="T63" s="4">
        <f>Tabla317[[#This Row],[P.U$]]*Tabla317[[#This Row],[TOTAL EXITENTE82]]</f>
        <v>0</v>
      </c>
    </row>
    <row r="64" spans="1:20" ht="28.5" hidden="1" x14ac:dyDescent="0.25">
      <c r="A64" s="179">
        <v>53</v>
      </c>
      <c r="B64" s="201" t="s">
        <v>52</v>
      </c>
      <c r="C64" s="14" t="s">
        <v>1133</v>
      </c>
      <c r="D64" s="14" t="s">
        <v>10</v>
      </c>
      <c r="E64" s="14" t="s">
        <v>273</v>
      </c>
      <c r="F64" s="15">
        <v>45566</v>
      </c>
      <c r="G64" s="37">
        <v>3.13</v>
      </c>
      <c r="H64" s="337"/>
      <c r="I64" s="83"/>
      <c r="J64" s="85">
        <f t="shared" si="0"/>
        <v>0</v>
      </c>
      <c r="K64" s="83"/>
      <c r="L64" s="85">
        <f t="shared" si="1"/>
        <v>0</v>
      </c>
      <c r="M64" s="83"/>
      <c r="N64" s="85">
        <f t="shared" si="2"/>
        <v>0</v>
      </c>
      <c r="O64" s="83"/>
      <c r="P64" s="85">
        <f t="shared" si="3"/>
        <v>0</v>
      </c>
      <c r="Q64" s="83"/>
      <c r="R64" s="377">
        <f t="shared" si="4"/>
        <v>0</v>
      </c>
      <c r="S64" s="4"/>
      <c r="T64" s="4">
        <f>Tabla317[[#This Row],[P.U$]]*Tabla317[[#This Row],[TOTAL EXITENTE82]]</f>
        <v>0</v>
      </c>
    </row>
    <row r="65" spans="1:20" ht="28.5" x14ac:dyDescent="0.25">
      <c r="A65" s="179">
        <v>54</v>
      </c>
      <c r="B65" s="201" t="s">
        <v>52</v>
      </c>
      <c r="C65" s="14" t="s">
        <v>221</v>
      </c>
      <c r="D65" s="14" t="s">
        <v>10</v>
      </c>
      <c r="E65" s="14" t="s">
        <v>273</v>
      </c>
      <c r="F65" s="15">
        <v>45566</v>
      </c>
      <c r="G65" s="37">
        <v>3.44</v>
      </c>
      <c r="H65" s="337"/>
      <c r="I65" s="83">
        <v>5</v>
      </c>
      <c r="J65" s="85">
        <f t="shared" si="0"/>
        <v>17.2</v>
      </c>
      <c r="K65" s="83">
        <v>5</v>
      </c>
      <c r="L65" s="85">
        <f t="shared" si="1"/>
        <v>17.2</v>
      </c>
      <c r="M65" s="83">
        <v>5</v>
      </c>
      <c r="N65" s="85">
        <f t="shared" si="2"/>
        <v>17.2</v>
      </c>
      <c r="O65" s="83"/>
      <c r="P65" s="85">
        <f t="shared" si="3"/>
        <v>0</v>
      </c>
      <c r="Q65" s="83"/>
      <c r="R65" s="377">
        <f t="shared" si="4"/>
        <v>0</v>
      </c>
      <c r="S65" s="4"/>
      <c r="T65" s="4">
        <f>Tabla317[[#This Row],[P.U$]]*Tabla317[[#This Row],[TOTAL EXITENTE82]]</f>
        <v>0</v>
      </c>
    </row>
    <row r="66" spans="1:20" ht="25.5" x14ac:dyDescent="0.25">
      <c r="A66" s="179">
        <v>55</v>
      </c>
      <c r="B66" s="201" t="s">
        <v>999</v>
      </c>
      <c r="C66" s="14" t="s">
        <v>234</v>
      </c>
      <c r="D66" s="14" t="s">
        <v>10</v>
      </c>
      <c r="E66" s="14" t="s">
        <v>273</v>
      </c>
      <c r="F66" s="15">
        <v>45292</v>
      </c>
      <c r="G66" s="37">
        <v>1.04</v>
      </c>
      <c r="H66" s="337"/>
      <c r="I66" s="83">
        <v>5</v>
      </c>
      <c r="J66" s="85">
        <f t="shared" si="0"/>
        <v>5.2</v>
      </c>
      <c r="K66" s="83">
        <v>5</v>
      </c>
      <c r="L66" s="85">
        <f t="shared" si="1"/>
        <v>5.2</v>
      </c>
      <c r="M66" s="83">
        <v>5</v>
      </c>
      <c r="N66" s="85">
        <f t="shared" si="2"/>
        <v>5.2</v>
      </c>
      <c r="O66" s="83"/>
      <c r="P66" s="85">
        <f t="shared" si="3"/>
        <v>0</v>
      </c>
      <c r="Q66" s="83"/>
      <c r="R66" s="377">
        <f t="shared" si="4"/>
        <v>0</v>
      </c>
      <c r="S66" s="4"/>
      <c r="T66" s="4">
        <f>Tabla317[[#This Row],[P.U$]]*Tabla317[[#This Row],[TOTAL EXITENTE82]]</f>
        <v>0</v>
      </c>
    </row>
    <row r="67" spans="1:20" ht="28.5" hidden="1" x14ac:dyDescent="0.25">
      <c r="A67" s="179">
        <v>56</v>
      </c>
      <c r="B67" s="201" t="s">
        <v>53</v>
      </c>
      <c r="C67" s="14" t="s">
        <v>222</v>
      </c>
      <c r="D67" s="14" t="s">
        <v>10</v>
      </c>
      <c r="E67" s="14" t="s">
        <v>281</v>
      </c>
      <c r="F67" s="15">
        <v>45658</v>
      </c>
      <c r="G67" s="37">
        <v>2.67</v>
      </c>
      <c r="H67" s="337"/>
      <c r="I67" s="83"/>
      <c r="J67" s="85">
        <f t="shared" si="0"/>
        <v>0</v>
      </c>
      <c r="K67" s="83"/>
      <c r="L67" s="85">
        <f t="shared" si="1"/>
        <v>0</v>
      </c>
      <c r="M67" s="83"/>
      <c r="N67" s="85">
        <f t="shared" si="2"/>
        <v>0</v>
      </c>
      <c r="O67" s="83"/>
      <c r="P67" s="85">
        <f t="shared" si="3"/>
        <v>0</v>
      </c>
      <c r="Q67" s="83"/>
      <c r="R67" s="377">
        <f t="shared" si="4"/>
        <v>0</v>
      </c>
      <c r="S67" s="4"/>
      <c r="T67" s="4">
        <f>Tabla317[[#This Row],[P.U$]]*Tabla317[[#This Row],[TOTAL EXITENTE82]]</f>
        <v>0</v>
      </c>
    </row>
    <row r="68" spans="1:20" ht="28.5" hidden="1" x14ac:dyDescent="0.25">
      <c r="A68" s="179">
        <v>57</v>
      </c>
      <c r="B68" s="201" t="s">
        <v>54</v>
      </c>
      <c r="C68" s="14" t="s">
        <v>729</v>
      </c>
      <c r="D68" s="14" t="s">
        <v>10</v>
      </c>
      <c r="E68" s="14" t="s">
        <v>281</v>
      </c>
      <c r="F68" s="15">
        <v>45323</v>
      </c>
      <c r="G68" s="37">
        <v>1.33</v>
      </c>
      <c r="H68" s="337"/>
      <c r="I68" s="83"/>
      <c r="J68" s="85">
        <f t="shared" si="0"/>
        <v>0</v>
      </c>
      <c r="K68" s="83"/>
      <c r="L68" s="85">
        <f t="shared" si="1"/>
        <v>0</v>
      </c>
      <c r="M68" s="83"/>
      <c r="N68" s="85">
        <f t="shared" si="2"/>
        <v>0</v>
      </c>
      <c r="O68" s="83"/>
      <c r="P68" s="85">
        <f t="shared" si="3"/>
        <v>0</v>
      </c>
      <c r="Q68" s="83"/>
      <c r="R68" s="377">
        <f t="shared" si="4"/>
        <v>0</v>
      </c>
      <c r="S68" s="4"/>
      <c r="T68" s="4">
        <f>Tabla317[[#This Row],[P.U$]]*Tabla317[[#This Row],[TOTAL EXITENTE82]]</f>
        <v>0</v>
      </c>
    </row>
    <row r="69" spans="1:20" ht="28.5" hidden="1" x14ac:dyDescent="0.25">
      <c r="A69" s="179">
        <v>58</v>
      </c>
      <c r="B69" s="201" t="s">
        <v>55</v>
      </c>
      <c r="C69" s="14" t="s">
        <v>205</v>
      </c>
      <c r="D69" s="14" t="s">
        <v>10</v>
      </c>
      <c r="E69" s="14" t="s">
        <v>281</v>
      </c>
      <c r="F69" s="15">
        <v>45566</v>
      </c>
      <c r="G69" s="37">
        <v>2.4300000000000002</v>
      </c>
      <c r="H69" s="337"/>
      <c r="I69" s="83"/>
      <c r="J69" s="85">
        <f t="shared" si="0"/>
        <v>0</v>
      </c>
      <c r="K69" s="83"/>
      <c r="L69" s="85">
        <f t="shared" si="1"/>
        <v>0</v>
      </c>
      <c r="M69" s="83"/>
      <c r="N69" s="85">
        <f t="shared" si="2"/>
        <v>0</v>
      </c>
      <c r="O69" s="83"/>
      <c r="P69" s="85">
        <f t="shared" si="3"/>
        <v>0</v>
      </c>
      <c r="Q69" s="83"/>
      <c r="R69" s="377">
        <f t="shared" si="4"/>
        <v>0</v>
      </c>
      <c r="S69" s="4"/>
      <c r="T69" s="4">
        <f>Tabla317[[#This Row],[P.U$]]*Tabla317[[#This Row],[TOTAL EXITENTE82]]</f>
        <v>0</v>
      </c>
    </row>
    <row r="70" spans="1:20" ht="30" hidden="1" x14ac:dyDescent="0.25">
      <c r="A70" s="634">
        <v>637</v>
      </c>
      <c r="B70" s="608" t="s">
        <v>1025</v>
      </c>
      <c r="C70" s="352" t="s">
        <v>198</v>
      </c>
      <c r="D70" s="152" t="s">
        <v>10</v>
      </c>
      <c r="E70" s="152"/>
      <c r="F70" s="230" t="s">
        <v>1024</v>
      </c>
      <c r="G70" s="231">
        <v>2.35</v>
      </c>
      <c r="H70" s="337"/>
      <c r="I70" s="83"/>
      <c r="J70" s="85">
        <f t="shared" si="0"/>
        <v>0</v>
      </c>
      <c r="K70" s="83"/>
      <c r="L70" s="85">
        <f t="shared" si="1"/>
        <v>0</v>
      </c>
      <c r="M70" s="83"/>
      <c r="N70" s="85">
        <f t="shared" si="2"/>
        <v>0</v>
      </c>
      <c r="O70" s="83"/>
      <c r="P70" s="85">
        <f t="shared" si="3"/>
        <v>0</v>
      </c>
      <c r="Q70" s="83"/>
      <c r="R70" s="377">
        <f t="shared" si="4"/>
        <v>0</v>
      </c>
      <c r="S70" s="4"/>
      <c r="T70" s="4">
        <f>Tabla317[[#This Row],[P.U$]]*Tabla317[[#This Row],[TOTAL EXITENTE82]]</f>
        <v>0</v>
      </c>
    </row>
    <row r="71" spans="1:20" ht="28.5" hidden="1" x14ac:dyDescent="0.25">
      <c r="A71" s="179">
        <v>59</v>
      </c>
      <c r="B71" s="201" t="s">
        <v>1000</v>
      </c>
      <c r="C71" s="14" t="s">
        <v>212</v>
      </c>
      <c r="D71" s="14" t="s">
        <v>10</v>
      </c>
      <c r="E71" s="14" t="s">
        <v>273</v>
      </c>
      <c r="F71" s="15">
        <v>45536</v>
      </c>
      <c r="G71" s="37">
        <v>2.89</v>
      </c>
      <c r="H71" s="337"/>
      <c r="I71" s="83"/>
      <c r="J71" s="85">
        <f t="shared" si="0"/>
        <v>0</v>
      </c>
      <c r="K71" s="83"/>
      <c r="L71" s="85">
        <f>G71*K71</f>
        <v>0</v>
      </c>
      <c r="M71" s="83"/>
      <c r="N71" s="85">
        <f>G71*M71</f>
        <v>0</v>
      </c>
      <c r="O71" s="83"/>
      <c r="P71" s="85">
        <f>G71*O71</f>
        <v>0</v>
      </c>
      <c r="Q71" s="83"/>
      <c r="R71" s="377">
        <f>G71*Q71</f>
        <v>0</v>
      </c>
      <c r="S71" s="4"/>
      <c r="T71" s="4">
        <f>Tabla317[[#This Row],[P.U$]]*Tabla317[[#This Row],[TOTAL EXITENTE82]]</f>
        <v>0</v>
      </c>
    </row>
    <row r="72" spans="1:20" ht="28.5" hidden="1" x14ac:dyDescent="0.25">
      <c r="A72" s="179">
        <v>60</v>
      </c>
      <c r="B72" s="201" t="s">
        <v>813</v>
      </c>
      <c r="C72" s="14" t="s">
        <v>205</v>
      </c>
      <c r="D72" s="14" t="s">
        <v>10</v>
      </c>
      <c r="E72" s="14" t="s">
        <v>273</v>
      </c>
      <c r="F72" s="15">
        <v>45292</v>
      </c>
      <c r="G72" s="37">
        <v>2.89</v>
      </c>
      <c r="H72" s="337"/>
      <c r="I72" s="83"/>
      <c r="J72" s="85">
        <f t="shared" si="0"/>
        <v>0</v>
      </c>
      <c r="K72" s="83"/>
      <c r="L72" s="85">
        <f t="shared" si="1"/>
        <v>0</v>
      </c>
      <c r="M72" s="83"/>
      <c r="N72" s="85">
        <f t="shared" si="2"/>
        <v>0</v>
      </c>
      <c r="O72" s="83"/>
      <c r="P72" s="85">
        <f t="shared" si="3"/>
        <v>0</v>
      </c>
      <c r="Q72" s="83"/>
      <c r="R72" s="377">
        <f t="shared" si="4"/>
        <v>0</v>
      </c>
      <c r="S72" s="4"/>
      <c r="T72" s="4">
        <f>Tabla317[[#This Row],[P.U$]]*Tabla317[[#This Row],[TOTAL EXITENTE82]]</f>
        <v>0</v>
      </c>
    </row>
    <row r="73" spans="1:20" ht="25.5" hidden="1" x14ac:dyDescent="0.25">
      <c r="A73" s="634">
        <v>641</v>
      </c>
      <c r="B73" s="608" t="s">
        <v>1028</v>
      </c>
      <c r="C73" s="352"/>
      <c r="D73" s="152" t="s">
        <v>10</v>
      </c>
      <c r="E73" s="14" t="s">
        <v>273</v>
      </c>
      <c r="F73" s="230"/>
      <c r="G73" s="231"/>
      <c r="H73" s="337"/>
      <c r="I73" s="83"/>
      <c r="J73" s="85">
        <f t="shared" si="0"/>
        <v>0</v>
      </c>
      <c r="K73" s="83"/>
      <c r="L73" s="85">
        <f t="shared" si="1"/>
        <v>0</v>
      </c>
      <c r="M73" s="83"/>
      <c r="N73" s="85">
        <f t="shared" si="2"/>
        <v>0</v>
      </c>
      <c r="O73" s="83"/>
      <c r="P73" s="85">
        <f t="shared" si="3"/>
        <v>0</v>
      </c>
      <c r="Q73" s="83"/>
      <c r="R73" s="377">
        <f t="shared" si="4"/>
        <v>0</v>
      </c>
      <c r="S73" s="4"/>
      <c r="T73" s="4">
        <f>Tabla317[[#This Row],[P.U$]]*Tabla317[[#This Row],[TOTAL EXITENTE82]]</f>
        <v>0</v>
      </c>
    </row>
    <row r="74" spans="1:20" ht="25.5" hidden="1" x14ac:dyDescent="0.25">
      <c r="A74" s="179">
        <v>61</v>
      </c>
      <c r="B74" s="201" t="s">
        <v>56</v>
      </c>
      <c r="C74" s="14" t="s">
        <v>205</v>
      </c>
      <c r="D74" s="14" t="s">
        <v>10</v>
      </c>
      <c r="E74" s="14" t="s">
        <v>273</v>
      </c>
      <c r="F74" s="15">
        <v>45444</v>
      </c>
      <c r="G74" s="37">
        <v>1.49</v>
      </c>
      <c r="H74" s="337"/>
      <c r="I74" s="83"/>
      <c r="J74" s="85">
        <f t="shared" si="0"/>
        <v>0</v>
      </c>
      <c r="K74" s="83"/>
      <c r="L74" s="85">
        <f t="shared" si="1"/>
        <v>0</v>
      </c>
      <c r="M74" s="83"/>
      <c r="N74" s="85">
        <f t="shared" si="2"/>
        <v>0</v>
      </c>
      <c r="O74" s="83"/>
      <c r="P74" s="85">
        <f t="shared" si="3"/>
        <v>0</v>
      </c>
      <c r="Q74" s="83"/>
      <c r="R74" s="377">
        <f t="shared" si="4"/>
        <v>0</v>
      </c>
      <c r="S74" s="4"/>
      <c r="T74" s="4">
        <f>Tabla317[[#This Row],[P.U$]]*Tabla317[[#This Row],[TOTAL EXITENTE82]]</f>
        <v>0</v>
      </c>
    </row>
    <row r="75" spans="1:20" ht="28.5" hidden="1" x14ac:dyDescent="0.25">
      <c r="A75" s="179">
        <v>62</v>
      </c>
      <c r="B75" s="202" t="s">
        <v>57</v>
      </c>
      <c r="C75" s="14" t="s">
        <v>203</v>
      </c>
      <c r="D75" s="14" t="s">
        <v>10</v>
      </c>
      <c r="E75" s="14" t="s">
        <v>272</v>
      </c>
      <c r="F75" s="15">
        <v>45108</v>
      </c>
      <c r="G75" s="37">
        <v>4</v>
      </c>
      <c r="H75" s="337"/>
      <c r="I75" s="593"/>
      <c r="J75" s="85">
        <f t="shared" si="0"/>
        <v>0</v>
      </c>
      <c r="K75" s="83"/>
      <c r="L75" s="236">
        <f>G75*K75</f>
        <v>0</v>
      </c>
      <c r="M75" s="83"/>
      <c r="N75" s="236">
        <f>G75*M75</f>
        <v>0</v>
      </c>
      <c r="O75" s="237"/>
      <c r="P75" s="236">
        <f>G75*O75</f>
        <v>0</v>
      </c>
      <c r="Q75" s="237"/>
      <c r="R75" s="377">
        <f>G75*Q75</f>
        <v>0</v>
      </c>
      <c r="S75" s="4"/>
      <c r="T75" s="4">
        <f>Tabla317[[#This Row],[P.U$]]*Tabla317[[#This Row],[TOTAL EXITENTE82]]</f>
        <v>0</v>
      </c>
    </row>
    <row r="76" spans="1:20" hidden="1" x14ac:dyDescent="0.25">
      <c r="A76" s="179">
        <v>63</v>
      </c>
      <c r="B76" s="201" t="s">
        <v>58</v>
      </c>
      <c r="C76" s="14" t="s">
        <v>814</v>
      </c>
      <c r="D76" s="14" t="s">
        <v>10</v>
      </c>
      <c r="E76" s="14" t="s">
        <v>272</v>
      </c>
      <c r="F76" s="15">
        <v>45291</v>
      </c>
      <c r="G76" s="37">
        <v>5.58</v>
      </c>
      <c r="H76" s="337"/>
      <c r="I76" s="83"/>
      <c r="J76" s="85">
        <f t="shared" si="0"/>
        <v>0</v>
      </c>
      <c r="K76" s="83"/>
      <c r="L76" s="85">
        <f t="shared" si="1"/>
        <v>0</v>
      </c>
      <c r="M76" s="83"/>
      <c r="N76" s="85">
        <f t="shared" si="2"/>
        <v>0</v>
      </c>
      <c r="O76" s="83"/>
      <c r="P76" s="85">
        <f t="shared" si="3"/>
        <v>0</v>
      </c>
      <c r="Q76" s="83"/>
      <c r="R76" s="377">
        <f t="shared" si="4"/>
        <v>0</v>
      </c>
      <c r="S76" s="4"/>
      <c r="T76" s="4">
        <f>Tabla317[[#This Row],[P.U$]]*Tabla317[[#This Row],[TOTAL EXITENTE82]]</f>
        <v>0</v>
      </c>
    </row>
    <row r="77" spans="1:20" hidden="1" x14ac:dyDescent="0.25">
      <c r="A77" s="179">
        <v>64</v>
      </c>
      <c r="B77" s="201" t="s">
        <v>58</v>
      </c>
      <c r="C77" s="14" t="s">
        <v>222</v>
      </c>
      <c r="D77" s="14" t="s">
        <v>10</v>
      </c>
      <c r="E77" s="14" t="s">
        <v>272</v>
      </c>
      <c r="F77" s="15">
        <v>45292</v>
      </c>
      <c r="G77" s="37">
        <v>6.58</v>
      </c>
      <c r="H77" s="337"/>
      <c r="I77" s="83"/>
      <c r="J77" s="85">
        <f t="shared" si="0"/>
        <v>0</v>
      </c>
      <c r="K77" s="83"/>
      <c r="L77" s="85">
        <f t="shared" si="1"/>
        <v>0</v>
      </c>
      <c r="M77" s="83"/>
      <c r="N77" s="85">
        <f t="shared" si="2"/>
        <v>0</v>
      </c>
      <c r="O77" s="83"/>
      <c r="P77" s="85">
        <f t="shared" si="3"/>
        <v>0</v>
      </c>
      <c r="Q77" s="83"/>
      <c r="R77" s="377">
        <f t="shared" si="4"/>
        <v>0</v>
      </c>
      <c r="S77" s="4"/>
      <c r="T77" s="4">
        <f>Tabla317[[#This Row],[P.U$]]*Tabla317[[#This Row],[TOTAL EXITENTE82]]</f>
        <v>0</v>
      </c>
    </row>
    <row r="78" spans="1:20" ht="28.5" hidden="1" x14ac:dyDescent="0.25">
      <c r="A78" s="179">
        <v>65</v>
      </c>
      <c r="B78" s="201" t="s">
        <v>59</v>
      </c>
      <c r="C78" s="14" t="s">
        <v>210</v>
      </c>
      <c r="D78" s="14" t="s">
        <v>10</v>
      </c>
      <c r="E78" s="14" t="s">
        <v>282</v>
      </c>
      <c r="F78" s="15">
        <v>45748</v>
      </c>
      <c r="G78" s="37">
        <v>3.78</v>
      </c>
      <c r="H78" s="337"/>
      <c r="I78" s="593"/>
      <c r="J78" s="85">
        <f t="shared" si="0"/>
        <v>0</v>
      </c>
      <c r="K78" s="237"/>
      <c r="L78" s="236">
        <f>G78*K78</f>
        <v>0</v>
      </c>
      <c r="M78" s="83"/>
      <c r="N78" s="236">
        <f>G78*M78</f>
        <v>0</v>
      </c>
      <c r="O78" s="237"/>
      <c r="P78" s="236">
        <f>G78*O78</f>
        <v>0</v>
      </c>
      <c r="Q78" s="237"/>
      <c r="R78" s="377">
        <f>G78*Q78</f>
        <v>0</v>
      </c>
      <c r="S78" s="4"/>
      <c r="T78" s="4">
        <f>Tabla317[[#This Row],[P.U$]]*Tabla317[[#This Row],[TOTAL EXITENTE82]]</f>
        <v>0</v>
      </c>
    </row>
    <row r="79" spans="1:20" ht="28.5" hidden="1" x14ac:dyDescent="0.25">
      <c r="A79" s="179">
        <v>66</v>
      </c>
      <c r="B79" s="201" t="s">
        <v>60</v>
      </c>
      <c r="C79" s="14" t="s">
        <v>223</v>
      </c>
      <c r="D79" s="14" t="s">
        <v>10</v>
      </c>
      <c r="E79" s="14" t="s">
        <v>283</v>
      </c>
      <c r="F79" s="15">
        <v>45170</v>
      </c>
      <c r="G79" s="37">
        <v>1.72</v>
      </c>
      <c r="H79" s="337"/>
      <c r="I79" s="83"/>
      <c r="J79" s="85">
        <f t="shared" ref="J79:J143" si="5">G79*I79</f>
        <v>0</v>
      </c>
      <c r="K79" s="83"/>
      <c r="L79" s="85">
        <f t="shared" si="1"/>
        <v>0</v>
      </c>
      <c r="M79" s="83"/>
      <c r="N79" s="85">
        <f t="shared" si="2"/>
        <v>0</v>
      </c>
      <c r="O79" s="83"/>
      <c r="P79" s="85">
        <f t="shared" si="3"/>
        <v>0</v>
      </c>
      <c r="Q79" s="83"/>
      <c r="R79" s="377">
        <f t="shared" si="4"/>
        <v>0</v>
      </c>
      <c r="S79" s="4"/>
      <c r="T79" s="4">
        <f>Tabla317[[#This Row],[P.U$]]*Tabla317[[#This Row],[TOTAL EXITENTE82]]</f>
        <v>0</v>
      </c>
    </row>
    <row r="80" spans="1:20" hidden="1" x14ac:dyDescent="0.25">
      <c r="A80" s="179">
        <v>67</v>
      </c>
      <c r="B80" s="201" t="s">
        <v>61</v>
      </c>
      <c r="C80" s="14" t="s">
        <v>213</v>
      </c>
      <c r="D80" s="14" t="s">
        <v>10</v>
      </c>
      <c r="E80" s="14" t="s">
        <v>283</v>
      </c>
      <c r="F80" s="15">
        <v>45444</v>
      </c>
      <c r="G80" s="37">
        <v>0.98</v>
      </c>
      <c r="H80" s="337"/>
      <c r="I80" s="83"/>
      <c r="J80" s="85">
        <f t="shared" si="5"/>
        <v>0</v>
      </c>
      <c r="K80" s="83"/>
      <c r="L80" s="85">
        <f t="shared" si="1"/>
        <v>0</v>
      </c>
      <c r="M80" s="83"/>
      <c r="N80" s="85">
        <f t="shared" si="2"/>
        <v>0</v>
      </c>
      <c r="O80" s="83"/>
      <c r="P80" s="85">
        <f t="shared" si="3"/>
        <v>0</v>
      </c>
      <c r="Q80" s="83"/>
      <c r="R80" s="377">
        <f t="shared" si="4"/>
        <v>0</v>
      </c>
      <c r="S80" s="4"/>
      <c r="T80" s="4">
        <f>Tabla317[[#This Row],[P.U$]]*Tabla317[[#This Row],[TOTAL EXITENTE82]]</f>
        <v>0</v>
      </c>
    </row>
    <row r="81" spans="1:20" hidden="1" x14ac:dyDescent="0.25">
      <c r="A81" s="179">
        <v>68</v>
      </c>
      <c r="B81" s="201" t="s">
        <v>62</v>
      </c>
      <c r="C81" s="14" t="s">
        <v>209</v>
      </c>
      <c r="D81" s="14" t="s">
        <v>10</v>
      </c>
      <c r="E81" s="14" t="s">
        <v>283</v>
      </c>
      <c r="F81" s="15">
        <v>45474</v>
      </c>
      <c r="G81" s="37">
        <v>1.1000000000000001</v>
      </c>
      <c r="H81" s="337"/>
      <c r="I81" s="83"/>
      <c r="J81" s="85">
        <f t="shared" si="5"/>
        <v>0</v>
      </c>
      <c r="K81" s="83"/>
      <c r="L81" s="85">
        <f>G81*K81</f>
        <v>0</v>
      </c>
      <c r="M81" s="83"/>
      <c r="N81" s="85">
        <f>G81*M81</f>
        <v>0</v>
      </c>
      <c r="O81" s="83"/>
      <c r="P81" s="85">
        <f>G81*O81</f>
        <v>0</v>
      </c>
      <c r="Q81" s="83"/>
      <c r="R81" s="377">
        <f>G81*Q81</f>
        <v>0</v>
      </c>
      <c r="S81" s="4"/>
      <c r="T81" s="4">
        <f>Tabla317[[#This Row],[P.U$]]*Tabla317[[#This Row],[TOTAL EXITENTE82]]</f>
        <v>0</v>
      </c>
    </row>
    <row r="82" spans="1:20" ht="28.5" hidden="1" x14ac:dyDescent="0.25">
      <c r="A82" s="179">
        <v>69</v>
      </c>
      <c r="B82" s="201" t="s">
        <v>63</v>
      </c>
      <c r="C82" s="14" t="s">
        <v>209</v>
      </c>
      <c r="D82" s="14" t="s">
        <v>10</v>
      </c>
      <c r="E82" s="14" t="s">
        <v>284</v>
      </c>
      <c r="F82" s="15">
        <v>45474</v>
      </c>
      <c r="G82" s="37">
        <v>5.72</v>
      </c>
      <c r="H82" s="337"/>
      <c r="I82" s="83"/>
      <c r="J82" s="85">
        <f t="shared" si="5"/>
        <v>0</v>
      </c>
      <c r="K82" s="83"/>
      <c r="L82" s="85">
        <f t="shared" si="1"/>
        <v>0</v>
      </c>
      <c r="M82" s="83"/>
      <c r="N82" s="85">
        <f t="shared" si="2"/>
        <v>0</v>
      </c>
      <c r="O82" s="83"/>
      <c r="P82" s="85">
        <f t="shared" si="3"/>
        <v>0</v>
      </c>
      <c r="Q82" s="83"/>
      <c r="R82" s="377">
        <f t="shared" si="4"/>
        <v>0</v>
      </c>
      <c r="S82" s="4"/>
      <c r="T82" s="4">
        <f>Tabla317[[#This Row],[P.U$]]*Tabla317[[#This Row],[TOTAL EXITENTE82]]</f>
        <v>0</v>
      </c>
    </row>
    <row r="83" spans="1:20" ht="28.5" hidden="1" x14ac:dyDescent="0.25">
      <c r="A83" s="179">
        <v>70</v>
      </c>
      <c r="B83" s="201" t="s">
        <v>775</v>
      </c>
      <c r="C83" s="14" t="s">
        <v>736</v>
      </c>
      <c r="D83" s="14" t="s">
        <v>10</v>
      </c>
      <c r="E83" s="14" t="s">
        <v>272</v>
      </c>
      <c r="F83" s="15">
        <v>45566</v>
      </c>
      <c r="G83" s="37">
        <v>2.1800000000000002</v>
      </c>
      <c r="H83" s="337"/>
      <c r="I83" s="83"/>
      <c r="J83" s="85">
        <f t="shared" si="5"/>
        <v>0</v>
      </c>
      <c r="K83" s="83"/>
      <c r="L83" s="85">
        <f t="shared" si="1"/>
        <v>0</v>
      </c>
      <c r="M83" s="83"/>
      <c r="N83" s="85">
        <f t="shared" si="2"/>
        <v>0</v>
      </c>
      <c r="O83" s="83"/>
      <c r="P83" s="85">
        <f t="shared" si="3"/>
        <v>0</v>
      </c>
      <c r="Q83" s="83"/>
      <c r="R83" s="377">
        <f t="shared" si="4"/>
        <v>0</v>
      </c>
      <c r="S83" s="4"/>
      <c r="T83" s="4">
        <f>Tabla317[[#This Row],[P.U$]]*Tabla317[[#This Row],[TOTAL EXITENTE82]]</f>
        <v>0</v>
      </c>
    </row>
    <row r="84" spans="1:20" ht="28.5" hidden="1" x14ac:dyDescent="0.25">
      <c r="A84" s="634">
        <v>638</v>
      </c>
      <c r="B84" s="201" t="s">
        <v>775</v>
      </c>
      <c r="C84" s="352" t="s">
        <v>247</v>
      </c>
      <c r="D84" s="152" t="s">
        <v>10</v>
      </c>
      <c r="E84" s="14" t="s">
        <v>272</v>
      </c>
      <c r="F84" s="230">
        <v>45689</v>
      </c>
      <c r="G84" s="37">
        <v>2.1800000000000002</v>
      </c>
      <c r="H84" s="337"/>
      <c r="I84" s="83"/>
      <c r="J84" s="85">
        <f t="shared" si="5"/>
        <v>0</v>
      </c>
      <c r="K84" s="83"/>
      <c r="L84" s="85">
        <f t="shared" si="1"/>
        <v>0</v>
      </c>
      <c r="M84" s="83"/>
      <c r="N84" s="85">
        <f t="shared" si="2"/>
        <v>0</v>
      </c>
      <c r="O84" s="83"/>
      <c r="P84" s="85">
        <f t="shared" si="3"/>
        <v>0</v>
      </c>
      <c r="Q84" s="83"/>
      <c r="R84" s="377">
        <f t="shared" si="4"/>
        <v>0</v>
      </c>
      <c r="S84" s="4"/>
      <c r="T84" s="4">
        <f>Tabla317[[#This Row],[P.U$]]*Tabla317[[#This Row],[TOTAL EXITENTE82]]</f>
        <v>0</v>
      </c>
    </row>
    <row r="85" spans="1:20" hidden="1" x14ac:dyDescent="0.25">
      <c r="A85" s="179">
        <v>71</v>
      </c>
      <c r="B85" s="201" t="s">
        <v>64</v>
      </c>
      <c r="C85" s="14" t="s">
        <v>241</v>
      </c>
      <c r="D85" s="14" t="s">
        <v>10</v>
      </c>
      <c r="E85" s="14" t="s">
        <v>285</v>
      </c>
      <c r="F85" s="15">
        <v>45017</v>
      </c>
      <c r="G85" s="37">
        <v>1.02</v>
      </c>
      <c r="H85" s="337"/>
      <c r="I85" s="83"/>
      <c r="J85" s="85">
        <f t="shared" si="5"/>
        <v>0</v>
      </c>
      <c r="K85" s="83"/>
      <c r="L85" s="85">
        <f t="shared" si="1"/>
        <v>0</v>
      </c>
      <c r="M85" s="83"/>
      <c r="N85" s="85">
        <f t="shared" si="2"/>
        <v>0</v>
      </c>
      <c r="O85" s="83"/>
      <c r="P85" s="85">
        <f t="shared" si="3"/>
        <v>0</v>
      </c>
      <c r="Q85" s="83"/>
      <c r="R85" s="377">
        <f t="shared" si="4"/>
        <v>0</v>
      </c>
      <c r="S85" s="4"/>
      <c r="T85" s="4">
        <f>Tabla317[[#This Row],[P.U$]]*Tabla317[[#This Row],[TOTAL EXITENTE82]]</f>
        <v>0</v>
      </c>
    </row>
    <row r="86" spans="1:20" ht="28.5" hidden="1" x14ac:dyDescent="0.25">
      <c r="A86" s="179">
        <v>72</v>
      </c>
      <c r="B86" s="201" t="s">
        <v>892</v>
      </c>
      <c r="C86" s="14" t="s">
        <v>206</v>
      </c>
      <c r="D86" s="14" t="s">
        <v>10</v>
      </c>
      <c r="E86" s="14" t="s">
        <v>272</v>
      </c>
      <c r="F86" s="15">
        <v>45292</v>
      </c>
      <c r="G86" s="37">
        <v>6.95</v>
      </c>
      <c r="H86" s="337"/>
      <c r="I86" s="83"/>
      <c r="J86" s="85">
        <f t="shared" si="5"/>
        <v>0</v>
      </c>
      <c r="K86" s="83"/>
      <c r="L86" s="85">
        <f t="shared" si="1"/>
        <v>0</v>
      </c>
      <c r="M86" s="83"/>
      <c r="N86" s="85">
        <f t="shared" si="2"/>
        <v>0</v>
      </c>
      <c r="O86" s="83"/>
      <c r="P86" s="85">
        <f t="shared" si="3"/>
        <v>0</v>
      </c>
      <c r="Q86" s="83"/>
      <c r="R86" s="377">
        <f t="shared" si="4"/>
        <v>0</v>
      </c>
      <c r="S86" s="4"/>
      <c r="T86" s="4">
        <f>Tabla317[[#This Row],[P.U$]]*Tabla317[[#This Row],[TOTAL EXITENTE82]]</f>
        <v>0</v>
      </c>
    </row>
    <row r="87" spans="1:20" ht="28.5" hidden="1" x14ac:dyDescent="0.25">
      <c r="A87" s="179">
        <v>73</v>
      </c>
      <c r="B87" s="201" t="s">
        <v>65</v>
      </c>
      <c r="C87" s="14" t="s">
        <v>223</v>
      </c>
      <c r="D87" s="14" t="s">
        <v>10</v>
      </c>
      <c r="E87" s="14" t="s">
        <v>266</v>
      </c>
      <c r="F87" s="15">
        <v>45352</v>
      </c>
      <c r="G87" s="37">
        <v>5.01</v>
      </c>
      <c r="H87" s="337"/>
      <c r="I87" s="83"/>
      <c r="J87" s="85">
        <f t="shared" si="5"/>
        <v>0</v>
      </c>
      <c r="K87" s="83"/>
      <c r="L87" s="85">
        <f t="shared" si="1"/>
        <v>0</v>
      </c>
      <c r="M87" s="83"/>
      <c r="N87" s="85">
        <f t="shared" si="2"/>
        <v>0</v>
      </c>
      <c r="O87" s="83"/>
      <c r="P87" s="85">
        <f t="shared" si="3"/>
        <v>0</v>
      </c>
      <c r="Q87" s="83"/>
      <c r="R87" s="377">
        <f t="shared" si="4"/>
        <v>0</v>
      </c>
      <c r="S87" s="4"/>
      <c r="T87" s="4">
        <f>Tabla317[[#This Row],[P.U$]]*Tabla317[[#This Row],[TOTAL EXITENTE82]]</f>
        <v>0</v>
      </c>
    </row>
    <row r="88" spans="1:20" ht="28.5" hidden="1" x14ac:dyDescent="0.25">
      <c r="A88" s="179">
        <v>74</v>
      </c>
      <c r="B88" s="201" t="s">
        <v>66</v>
      </c>
      <c r="C88" s="14" t="s">
        <v>223</v>
      </c>
      <c r="D88" s="14" t="s">
        <v>10</v>
      </c>
      <c r="E88" s="14" t="s">
        <v>266</v>
      </c>
      <c r="F88" s="15">
        <v>45352</v>
      </c>
      <c r="G88" s="37">
        <v>5.01</v>
      </c>
      <c r="H88" s="337"/>
      <c r="I88" s="83"/>
      <c r="J88" s="85">
        <f t="shared" si="5"/>
        <v>0</v>
      </c>
      <c r="K88" s="83"/>
      <c r="L88" s="85">
        <f>G88*K88</f>
        <v>0</v>
      </c>
      <c r="M88" s="83"/>
      <c r="N88" s="85">
        <f>G88*M88</f>
        <v>0</v>
      </c>
      <c r="O88" s="83"/>
      <c r="P88" s="85">
        <f>G88*O88</f>
        <v>0</v>
      </c>
      <c r="Q88" s="83"/>
      <c r="R88" s="377">
        <f>G88*Q88</f>
        <v>0</v>
      </c>
      <c r="S88" s="4"/>
      <c r="T88" s="4">
        <f>Tabla317[[#This Row],[P.U$]]*Tabla317[[#This Row],[TOTAL EXITENTE82]]</f>
        <v>0</v>
      </c>
    </row>
    <row r="89" spans="1:20" hidden="1" x14ac:dyDescent="0.25">
      <c r="A89" s="179">
        <v>75</v>
      </c>
      <c r="B89" s="201" t="s">
        <v>67</v>
      </c>
      <c r="C89" s="14" t="s">
        <v>224</v>
      </c>
      <c r="D89" s="14" t="s">
        <v>10</v>
      </c>
      <c r="E89" s="14" t="s">
        <v>286</v>
      </c>
      <c r="F89" s="15">
        <v>45139</v>
      </c>
      <c r="G89" s="37">
        <v>0.92</v>
      </c>
      <c r="H89" s="337"/>
      <c r="I89" s="593"/>
      <c r="J89" s="85">
        <f t="shared" si="5"/>
        <v>0</v>
      </c>
      <c r="K89" s="237"/>
      <c r="L89" s="236">
        <f>G89*K89</f>
        <v>0</v>
      </c>
      <c r="M89" s="83"/>
      <c r="N89" s="236">
        <f>G89*M89</f>
        <v>0</v>
      </c>
      <c r="O89" s="237"/>
      <c r="P89" s="236">
        <f>G89*O89</f>
        <v>0</v>
      </c>
      <c r="Q89" s="237"/>
      <c r="R89" s="377">
        <f>G89*Q89</f>
        <v>0</v>
      </c>
      <c r="S89" s="4"/>
      <c r="T89" s="4">
        <f>Tabla317[[#This Row],[P.U$]]*Tabla317[[#This Row],[TOTAL EXITENTE82]]</f>
        <v>0</v>
      </c>
    </row>
    <row r="90" spans="1:20" ht="28.5" hidden="1" x14ac:dyDescent="0.25">
      <c r="A90" s="179">
        <v>76</v>
      </c>
      <c r="B90" s="201" t="s">
        <v>68</v>
      </c>
      <c r="C90" s="14" t="s">
        <v>225</v>
      </c>
      <c r="D90" s="14" t="s">
        <v>10</v>
      </c>
      <c r="E90" s="14" t="s">
        <v>272</v>
      </c>
      <c r="F90" s="15">
        <v>45444</v>
      </c>
      <c r="G90" s="37">
        <v>5.39</v>
      </c>
      <c r="H90" s="353"/>
      <c r="I90" s="593"/>
      <c r="J90" s="355">
        <f>G90*I90</f>
        <v>0</v>
      </c>
      <c r="K90" s="356"/>
      <c r="L90" s="357">
        <f>G90*K90</f>
        <v>0</v>
      </c>
      <c r="M90" s="83"/>
      <c r="N90" s="357">
        <f>G90*M90</f>
        <v>0</v>
      </c>
      <c r="O90" s="356"/>
      <c r="P90" s="357">
        <f>G90*O90</f>
        <v>0</v>
      </c>
      <c r="Q90" s="356"/>
      <c r="R90" s="377">
        <f>G90*Q90</f>
        <v>0</v>
      </c>
      <c r="S90" s="4"/>
      <c r="T90" s="4">
        <f>Tabla317[[#This Row],[P.U$]]*Tabla317[[#This Row],[TOTAL EXITENTE82]]</f>
        <v>0</v>
      </c>
    </row>
    <row r="91" spans="1:20" ht="28.5" hidden="1" x14ac:dyDescent="0.25">
      <c r="A91" s="179">
        <v>77</v>
      </c>
      <c r="B91" s="201" t="s">
        <v>69</v>
      </c>
      <c r="C91" s="14" t="s">
        <v>815</v>
      </c>
      <c r="D91" s="14" t="s">
        <v>10</v>
      </c>
      <c r="E91" s="14" t="s">
        <v>265</v>
      </c>
      <c r="F91" s="15">
        <v>45350</v>
      </c>
      <c r="G91" s="37">
        <v>1.74</v>
      </c>
      <c r="H91" s="337"/>
      <c r="I91" s="83"/>
      <c r="J91" s="85">
        <f t="shared" si="5"/>
        <v>0</v>
      </c>
      <c r="K91" s="83"/>
      <c r="L91" s="85">
        <f t="shared" si="1"/>
        <v>0</v>
      </c>
      <c r="M91" s="83"/>
      <c r="N91" s="85">
        <f t="shared" si="2"/>
        <v>0</v>
      </c>
      <c r="O91" s="83"/>
      <c r="P91" s="85">
        <f t="shared" si="3"/>
        <v>0</v>
      </c>
      <c r="Q91" s="83"/>
      <c r="R91" s="377">
        <f t="shared" si="4"/>
        <v>0</v>
      </c>
      <c r="S91" s="4"/>
      <c r="T91" s="4">
        <f>Tabla317[[#This Row],[P.U$]]*Tabla317[[#This Row],[TOTAL EXITENTE82]]</f>
        <v>0</v>
      </c>
    </row>
    <row r="92" spans="1:20" ht="28.5" hidden="1" x14ac:dyDescent="0.25">
      <c r="A92" s="179">
        <v>78</v>
      </c>
      <c r="B92" s="201" t="s">
        <v>69</v>
      </c>
      <c r="C92" s="14" t="s">
        <v>245</v>
      </c>
      <c r="D92" s="14" t="s">
        <v>10</v>
      </c>
      <c r="E92" s="14" t="s">
        <v>265</v>
      </c>
      <c r="F92" s="15">
        <v>45351</v>
      </c>
      <c r="G92" s="37">
        <v>1.74</v>
      </c>
      <c r="H92" s="337"/>
      <c r="I92" s="83"/>
      <c r="J92" s="85">
        <f t="shared" si="5"/>
        <v>0</v>
      </c>
      <c r="K92" s="83"/>
      <c r="L92" s="85">
        <f t="shared" si="1"/>
        <v>0</v>
      </c>
      <c r="M92" s="83"/>
      <c r="N92" s="85">
        <f t="shared" si="2"/>
        <v>0</v>
      </c>
      <c r="O92" s="83"/>
      <c r="P92" s="85">
        <f t="shared" si="3"/>
        <v>0</v>
      </c>
      <c r="Q92" s="83"/>
      <c r="R92" s="377">
        <f t="shared" si="4"/>
        <v>0</v>
      </c>
      <c r="S92" s="4"/>
      <c r="T92" s="4">
        <f>Tabla317[[#This Row],[P.U$]]*Tabla317[[#This Row],[TOTAL EXITENTE82]]</f>
        <v>0</v>
      </c>
    </row>
    <row r="93" spans="1:20" ht="28.5" hidden="1" x14ac:dyDescent="0.25">
      <c r="A93" s="179">
        <v>79</v>
      </c>
      <c r="B93" s="201" t="s">
        <v>69</v>
      </c>
      <c r="C93" s="14" t="s">
        <v>205</v>
      </c>
      <c r="D93" s="14" t="s">
        <v>10</v>
      </c>
      <c r="E93" s="14" t="s">
        <v>265</v>
      </c>
      <c r="F93" s="15">
        <v>45352</v>
      </c>
      <c r="G93" s="37">
        <v>1.74</v>
      </c>
      <c r="H93" s="337"/>
      <c r="I93" s="83"/>
      <c r="J93" s="85">
        <f t="shared" si="5"/>
        <v>0</v>
      </c>
      <c r="K93" s="83"/>
      <c r="L93" s="85">
        <f t="shared" si="1"/>
        <v>0</v>
      </c>
      <c r="M93" s="83"/>
      <c r="N93" s="85">
        <f t="shared" si="2"/>
        <v>0</v>
      </c>
      <c r="O93" s="83"/>
      <c r="P93" s="85">
        <f t="shared" si="3"/>
        <v>0</v>
      </c>
      <c r="Q93" s="83"/>
      <c r="R93" s="377">
        <f t="shared" si="4"/>
        <v>0</v>
      </c>
      <c r="S93" s="4"/>
      <c r="T93" s="4">
        <f>Tabla317[[#This Row],[P.U$]]*Tabla317[[#This Row],[TOTAL EXITENTE82]]</f>
        <v>0</v>
      </c>
    </row>
    <row r="94" spans="1:20" ht="28.5" hidden="1" x14ac:dyDescent="0.25">
      <c r="A94" s="179">
        <v>80</v>
      </c>
      <c r="B94" s="201" t="s">
        <v>70</v>
      </c>
      <c r="C94" s="14" t="s">
        <v>206</v>
      </c>
      <c r="D94" s="14" t="s">
        <v>10</v>
      </c>
      <c r="E94" s="14" t="s">
        <v>283</v>
      </c>
      <c r="F94" s="15">
        <v>45170</v>
      </c>
      <c r="G94" s="37">
        <v>0.64</v>
      </c>
      <c r="H94" s="337"/>
      <c r="I94" s="83"/>
      <c r="J94" s="85">
        <f t="shared" si="5"/>
        <v>0</v>
      </c>
      <c r="K94" s="83"/>
      <c r="L94" s="85">
        <f t="shared" si="1"/>
        <v>0</v>
      </c>
      <c r="M94" s="83"/>
      <c r="N94" s="85">
        <f t="shared" si="2"/>
        <v>0</v>
      </c>
      <c r="O94" s="83"/>
      <c r="P94" s="85">
        <f t="shared" si="3"/>
        <v>0</v>
      </c>
      <c r="Q94" s="83"/>
      <c r="R94" s="377">
        <f t="shared" si="4"/>
        <v>0</v>
      </c>
      <c r="S94" s="4"/>
      <c r="T94" s="4">
        <f>Tabla317[[#This Row],[P.U$]]*Tabla317[[#This Row],[TOTAL EXITENTE82]]</f>
        <v>0</v>
      </c>
    </row>
    <row r="95" spans="1:20" ht="28.5" hidden="1" x14ac:dyDescent="0.25">
      <c r="A95" s="179">
        <v>81</v>
      </c>
      <c r="B95" s="201" t="s">
        <v>71</v>
      </c>
      <c r="C95" s="14" t="s">
        <v>203</v>
      </c>
      <c r="D95" s="14" t="s">
        <v>10</v>
      </c>
      <c r="E95" s="14" t="s">
        <v>287</v>
      </c>
      <c r="F95" s="15">
        <v>45383</v>
      </c>
      <c r="G95" s="37">
        <v>0.52</v>
      </c>
      <c r="H95" s="337"/>
      <c r="I95" s="83"/>
      <c r="J95" s="85">
        <f t="shared" si="5"/>
        <v>0</v>
      </c>
      <c r="K95" s="83"/>
      <c r="L95" s="85">
        <f t="shared" ref="L95:L168" si="6">G95*K95</f>
        <v>0</v>
      </c>
      <c r="M95" s="83"/>
      <c r="N95" s="85">
        <f t="shared" ref="N95:N168" si="7">G95*M95</f>
        <v>0</v>
      </c>
      <c r="O95" s="83"/>
      <c r="P95" s="85">
        <f t="shared" ref="P95:P168" si="8">G95*O95</f>
        <v>0</v>
      </c>
      <c r="Q95" s="83"/>
      <c r="R95" s="377">
        <f t="shared" ref="R95:R168" si="9">G95*Q95</f>
        <v>0</v>
      </c>
      <c r="S95" s="4"/>
      <c r="T95" s="4">
        <f>Tabla317[[#This Row],[P.U$]]*Tabla317[[#This Row],[TOTAL EXITENTE82]]</f>
        <v>0</v>
      </c>
    </row>
    <row r="96" spans="1:20" ht="28.5" hidden="1" x14ac:dyDescent="0.25">
      <c r="A96" s="179">
        <v>82</v>
      </c>
      <c r="B96" s="201" t="s">
        <v>72</v>
      </c>
      <c r="C96" s="14" t="s">
        <v>203</v>
      </c>
      <c r="D96" s="14" t="s">
        <v>10</v>
      </c>
      <c r="E96" s="14" t="s">
        <v>287</v>
      </c>
      <c r="F96" s="15">
        <v>45444</v>
      </c>
      <c r="G96" s="37">
        <v>0.61</v>
      </c>
      <c r="H96" s="337"/>
      <c r="I96" s="83"/>
      <c r="J96" s="85">
        <f t="shared" si="5"/>
        <v>0</v>
      </c>
      <c r="K96" s="83"/>
      <c r="L96" s="85">
        <f t="shared" si="6"/>
        <v>0</v>
      </c>
      <c r="M96" s="83"/>
      <c r="N96" s="85">
        <f t="shared" si="7"/>
        <v>0</v>
      </c>
      <c r="O96" s="83"/>
      <c r="P96" s="85">
        <f t="shared" si="8"/>
        <v>0</v>
      </c>
      <c r="Q96" s="83"/>
      <c r="R96" s="377">
        <f t="shared" si="9"/>
        <v>0</v>
      </c>
      <c r="S96" s="4"/>
      <c r="T96" s="4">
        <f>Tabla317[[#This Row],[P.U$]]*Tabla317[[#This Row],[TOTAL EXITENTE82]]</f>
        <v>0</v>
      </c>
    </row>
    <row r="97" spans="1:20" ht="28.5" hidden="1" x14ac:dyDescent="0.25">
      <c r="A97" s="179">
        <v>83</v>
      </c>
      <c r="B97" s="201" t="s">
        <v>73</v>
      </c>
      <c r="C97" s="14" t="s">
        <v>203</v>
      </c>
      <c r="D97" s="14" t="s">
        <v>10</v>
      </c>
      <c r="E97" s="14" t="s">
        <v>287</v>
      </c>
      <c r="F97" s="15">
        <v>45689</v>
      </c>
      <c r="G97" s="37">
        <v>0.91</v>
      </c>
      <c r="H97" s="337"/>
      <c r="I97" s="83"/>
      <c r="J97" s="85">
        <f t="shared" si="5"/>
        <v>0</v>
      </c>
      <c r="K97" s="83"/>
      <c r="L97" s="85">
        <f>G97*K97</f>
        <v>0</v>
      </c>
      <c r="M97" s="83"/>
      <c r="N97" s="85">
        <f>G97*M97</f>
        <v>0</v>
      </c>
      <c r="O97" s="83"/>
      <c r="P97" s="85">
        <f>G97*O97</f>
        <v>0</v>
      </c>
      <c r="Q97" s="83"/>
      <c r="R97" s="377">
        <f>G97*Q97</f>
        <v>0</v>
      </c>
      <c r="S97" s="4"/>
      <c r="T97" s="4">
        <f>Tabla317[[#This Row],[P.U$]]*Tabla317[[#This Row],[TOTAL EXITENTE82]]</f>
        <v>0</v>
      </c>
    </row>
    <row r="98" spans="1:20" ht="28.5" hidden="1" x14ac:dyDescent="0.25">
      <c r="A98" s="179">
        <v>84</v>
      </c>
      <c r="B98" s="201" t="s">
        <v>74</v>
      </c>
      <c r="C98" s="14" t="s">
        <v>210</v>
      </c>
      <c r="D98" s="14" t="s">
        <v>10</v>
      </c>
      <c r="E98" s="14" t="s">
        <v>287</v>
      </c>
      <c r="F98" s="15">
        <v>45689</v>
      </c>
      <c r="G98" s="37">
        <v>0.73</v>
      </c>
      <c r="H98" s="337"/>
      <c r="I98" s="83"/>
      <c r="J98" s="85">
        <f t="shared" si="5"/>
        <v>0</v>
      </c>
      <c r="K98" s="83"/>
      <c r="L98" s="85">
        <f>G98*K98</f>
        <v>0</v>
      </c>
      <c r="M98" s="83"/>
      <c r="N98" s="85">
        <f>G98*M98</f>
        <v>0</v>
      </c>
      <c r="O98" s="83"/>
      <c r="P98" s="85">
        <f>G98*O98</f>
        <v>0</v>
      </c>
      <c r="Q98" s="83"/>
      <c r="R98" s="377">
        <f>G98*Q98</f>
        <v>0</v>
      </c>
      <c r="S98" s="4"/>
      <c r="T98" s="4">
        <f>Tabla317[[#This Row],[P.U$]]*Tabla317[[#This Row],[TOTAL EXITENTE82]]</f>
        <v>0</v>
      </c>
    </row>
    <row r="99" spans="1:20" ht="28.5" hidden="1" x14ac:dyDescent="0.25">
      <c r="A99" s="179">
        <v>85</v>
      </c>
      <c r="B99" s="201" t="s">
        <v>74</v>
      </c>
      <c r="C99" s="14" t="s">
        <v>736</v>
      </c>
      <c r="D99" s="14" t="s">
        <v>10</v>
      </c>
      <c r="E99" s="14" t="s">
        <v>287</v>
      </c>
      <c r="F99" s="15">
        <v>45690</v>
      </c>
      <c r="G99" s="37">
        <v>1.73</v>
      </c>
      <c r="H99" s="337"/>
      <c r="I99" s="83"/>
      <c r="J99" s="85">
        <f t="shared" si="5"/>
        <v>0</v>
      </c>
      <c r="K99" s="83"/>
      <c r="L99" s="85">
        <f t="shared" si="6"/>
        <v>0</v>
      </c>
      <c r="M99" s="83"/>
      <c r="N99" s="85">
        <f t="shared" si="7"/>
        <v>0</v>
      </c>
      <c r="O99" s="83"/>
      <c r="P99" s="85">
        <f t="shared" si="8"/>
        <v>0</v>
      </c>
      <c r="Q99" s="83"/>
      <c r="R99" s="377">
        <f t="shared" si="9"/>
        <v>0</v>
      </c>
      <c r="S99" s="4"/>
      <c r="T99" s="4">
        <f>Tabla317[[#This Row],[P.U$]]*Tabla317[[#This Row],[TOTAL EXITENTE82]]</f>
        <v>0</v>
      </c>
    </row>
    <row r="100" spans="1:20" ht="28.5" hidden="1" x14ac:dyDescent="0.25">
      <c r="A100" s="179">
        <v>86</v>
      </c>
      <c r="B100" s="201" t="s">
        <v>75</v>
      </c>
      <c r="C100" s="14" t="s">
        <v>227</v>
      </c>
      <c r="D100" s="14" t="s">
        <v>10</v>
      </c>
      <c r="E100" s="14" t="s">
        <v>288</v>
      </c>
      <c r="F100" s="15">
        <v>45323</v>
      </c>
      <c r="G100" s="37">
        <v>8.16</v>
      </c>
      <c r="H100" s="337"/>
      <c r="I100" s="83"/>
      <c r="J100" s="85">
        <f t="shared" si="5"/>
        <v>0</v>
      </c>
      <c r="K100" s="83"/>
      <c r="L100" s="85">
        <f t="shared" si="6"/>
        <v>0</v>
      </c>
      <c r="M100" s="83"/>
      <c r="N100" s="85">
        <f t="shared" si="7"/>
        <v>0</v>
      </c>
      <c r="O100" s="83"/>
      <c r="P100" s="85">
        <f t="shared" si="8"/>
        <v>0</v>
      </c>
      <c r="Q100" s="83"/>
      <c r="R100" s="377">
        <f t="shared" si="9"/>
        <v>0</v>
      </c>
      <c r="S100" s="4"/>
      <c r="T100" s="4">
        <f>Tabla317[[#This Row],[P.U$]]*Tabla317[[#This Row],[TOTAL EXITENTE82]]</f>
        <v>0</v>
      </c>
    </row>
    <row r="101" spans="1:20" ht="28.5" hidden="1" x14ac:dyDescent="0.25">
      <c r="A101" s="179">
        <v>87</v>
      </c>
      <c r="B101" s="201" t="s">
        <v>76</v>
      </c>
      <c r="C101" s="14" t="s">
        <v>203</v>
      </c>
      <c r="D101" s="14" t="s">
        <v>10</v>
      </c>
      <c r="E101" s="14" t="s">
        <v>288</v>
      </c>
      <c r="F101" s="15">
        <v>45689</v>
      </c>
      <c r="G101" s="37">
        <v>1.56</v>
      </c>
      <c r="H101" s="337"/>
      <c r="I101" s="83"/>
      <c r="J101" s="85">
        <f t="shared" si="5"/>
        <v>0</v>
      </c>
      <c r="K101" s="83"/>
      <c r="L101" s="85">
        <f t="shared" si="6"/>
        <v>0</v>
      </c>
      <c r="M101" s="83"/>
      <c r="N101" s="85">
        <f t="shared" si="7"/>
        <v>0</v>
      </c>
      <c r="O101" s="83"/>
      <c r="P101" s="85">
        <f t="shared" si="8"/>
        <v>0</v>
      </c>
      <c r="Q101" s="83"/>
      <c r="R101" s="377">
        <f t="shared" si="9"/>
        <v>0</v>
      </c>
      <c r="S101" s="4"/>
      <c r="T101" s="4">
        <f>Tabla317[[#This Row],[P.U$]]*Tabla317[[#This Row],[TOTAL EXITENTE82]]</f>
        <v>0</v>
      </c>
    </row>
    <row r="102" spans="1:20" ht="28.5" hidden="1" x14ac:dyDescent="0.25">
      <c r="A102" s="179">
        <v>88</v>
      </c>
      <c r="B102" s="201" t="s">
        <v>77</v>
      </c>
      <c r="C102" s="14" t="s">
        <v>200</v>
      </c>
      <c r="D102" s="14" t="s">
        <v>10</v>
      </c>
      <c r="E102" s="14" t="s">
        <v>288</v>
      </c>
      <c r="F102" s="15">
        <v>45658</v>
      </c>
      <c r="G102" s="37">
        <v>1.72</v>
      </c>
      <c r="H102" s="337"/>
      <c r="I102" s="83"/>
      <c r="J102" s="85">
        <f t="shared" si="5"/>
        <v>0</v>
      </c>
      <c r="K102" s="83"/>
      <c r="L102" s="85">
        <f t="shared" si="6"/>
        <v>0</v>
      </c>
      <c r="M102" s="83"/>
      <c r="N102" s="85">
        <f t="shared" si="7"/>
        <v>0</v>
      </c>
      <c r="O102" s="83"/>
      <c r="P102" s="85">
        <f t="shared" si="8"/>
        <v>0</v>
      </c>
      <c r="Q102" s="83"/>
      <c r="R102" s="377">
        <f t="shared" si="9"/>
        <v>0</v>
      </c>
      <c r="S102" s="4"/>
      <c r="T102" s="4">
        <f>Tabla317[[#This Row],[P.U$]]*Tabla317[[#This Row],[TOTAL EXITENTE82]]</f>
        <v>0</v>
      </c>
    </row>
    <row r="103" spans="1:20" ht="28.5" hidden="1" x14ac:dyDescent="0.25">
      <c r="A103" s="179">
        <v>89</v>
      </c>
      <c r="B103" s="201" t="s">
        <v>78</v>
      </c>
      <c r="C103" s="14" t="s">
        <v>216</v>
      </c>
      <c r="D103" s="14" t="s">
        <v>10</v>
      </c>
      <c r="E103" s="14" t="s">
        <v>289</v>
      </c>
      <c r="F103" s="15">
        <v>45352</v>
      </c>
      <c r="G103" s="37">
        <v>1.56</v>
      </c>
      <c r="H103" s="337"/>
      <c r="I103" s="83"/>
      <c r="J103" s="85">
        <f t="shared" si="5"/>
        <v>0</v>
      </c>
      <c r="K103" s="83"/>
      <c r="L103" s="85">
        <f t="shared" si="6"/>
        <v>0</v>
      </c>
      <c r="M103" s="83"/>
      <c r="N103" s="85">
        <f t="shared" si="7"/>
        <v>0</v>
      </c>
      <c r="O103" s="83"/>
      <c r="P103" s="85">
        <f t="shared" si="8"/>
        <v>0</v>
      </c>
      <c r="Q103" s="83"/>
      <c r="R103" s="377">
        <f t="shared" si="9"/>
        <v>0</v>
      </c>
      <c r="S103" s="4"/>
      <c r="T103" s="4">
        <f>Tabla317[[#This Row],[P.U$]]*Tabla317[[#This Row],[TOTAL EXITENTE82]]</f>
        <v>0</v>
      </c>
    </row>
    <row r="104" spans="1:20" ht="28.5" x14ac:dyDescent="0.25">
      <c r="A104" s="179">
        <v>90</v>
      </c>
      <c r="B104" s="201" t="s">
        <v>78</v>
      </c>
      <c r="C104" s="14" t="s">
        <v>209</v>
      </c>
      <c r="D104" s="14" t="s">
        <v>10</v>
      </c>
      <c r="E104" s="14" t="s">
        <v>289</v>
      </c>
      <c r="F104" s="15">
        <v>45505</v>
      </c>
      <c r="G104" s="37">
        <v>1.54</v>
      </c>
      <c r="H104" s="337"/>
      <c r="I104" s="83">
        <v>4</v>
      </c>
      <c r="J104" s="85">
        <f t="shared" si="5"/>
        <v>6.16</v>
      </c>
      <c r="K104" s="83">
        <v>4</v>
      </c>
      <c r="L104" s="85">
        <f t="shared" si="6"/>
        <v>6.16</v>
      </c>
      <c r="M104" s="83">
        <v>4</v>
      </c>
      <c r="N104" s="85">
        <f t="shared" si="7"/>
        <v>6.16</v>
      </c>
      <c r="O104" s="83"/>
      <c r="P104" s="85">
        <f t="shared" si="8"/>
        <v>0</v>
      </c>
      <c r="Q104" s="83"/>
      <c r="R104" s="377">
        <f t="shared" si="9"/>
        <v>0</v>
      </c>
      <c r="S104" s="4"/>
      <c r="T104" s="4">
        <f>Tabla317[[#This Row],[P.U$]]*Tabla317[[#This Row],[TOTAL EXITENTE82]]</f>
        <v>0</v>
      </c>
    </row>
    <row r="105" spans="1:20" ht="25.5" hidden="1" x14ac:dyDescent="0.25">
      <c r="A105" s="179">
        <v>91</v>
      </c>
      <c r="B105" s="201" t="s">
        <v>79</v>
      </c>
      <c r="C105" s="14" t="s">
        <v>196</v>
      </c>
      <c r="D105" s="14" t="s">
        <v>10</v>
      </c>
      <c r="E105" s="14" t="s">
        <v>290</v>
      </c>
      <c r="F105" s="15">
        <v>45536</v>
      </c>
      <c r="G105" s="37">
        <v>0.86</v>
      </c>
      <c r="H105" s="337"/>
      <c r="I105" s="83"/>
      <c r="J105" s="85">
        <f t="shared" si="5"/>
        <v>0</v>
      </c>
      <c r="K105" s="83"/>
      <c r="L105" s="85">
        <f>G105*K105</f>
        <v>0</v>
      </c>
      <c r="M105" s="83"/>
      <c r="N105" s="85">
        <f>G105*M105</f>
        <v>0</v>
      </c>
      <c r="O105" s="83"/>
      <c r="P105" s="85">
        <f>G105*O105</f>
        <v>0</v>
      </c>
      <c r="Q105" s="83"/>
      <c r="R105" s="377">
        <f>G105*Q105</f>
        <v>0</v>
      </c>
      <c r="S105" s="4"/>
      <c r="T105" s="4">
        <f>Tabla317[[#This Row],[P.U$]]*Tabla317[[#This Row],[TOTAL EXITENTE82]]</f>
        <v>0</v>
      </c>
    </row>
    <row r="106" spans="1:20" ht="25.5" hidden="1" x14ac:dyDescent="0.25">
      <c r="A106" s="179">
        <v>92</v>
      </c>
      <c r="B106" s="201" t="s">
        <v>79</v>
      </c>
      <c r="C106" s="14" t="s">
        <v>205</v>
      </c>
      <c r="D106" s="14" t="s">
        <v>10</v>
      </c>
      <c r="E106" s="14" t="s">
        <v>290</v>
      </c>
      <c r="F106" s="15">
        <v>45444</v>
      </c>
      <c r="G106" s="37">
        <v>0.86</v>
      </c>
      <c r="H106" s="337"/>
      <c r="I106" s="83"/>
      <c r="J106" s="85">
        <f t="shared" si="5"/>
        <v>0</v>
      </c>
      <c r="K106" s="83"/>
      <c r="L106" s="85">
        <f t="shared" si="6"/>
        <v>0</v>
      </c>
      <c r="M106" s="83"/>
      <c r="N106" s="85">
        <f t="shared" si="7"/>
        <v>0</v>
      </c>
      <c r="O106" s="83"/>
      <c r="P106" s="85">
        <f t="shared" si="8"/>
        <v>0</v>
      </c>
      <c r="Q106" s="83"/>
      <c r="R106" s="377">
        <f t="shared" si="9"/>
        <v>0</v>
      </c>
      <c r="S106" s="4"/>
      <c r="T106" s="4">
        <f>Tabla317[[#This Row],[P.U$]]*Tabla317[[#This Row],[TOTAL EXITENTE82]]</f>
        <v>0</v>
      </c>
    </row>
    <row r="107" spans="1:20" ht="28.5" hidden="1" x14ac:dyDescent="0.25">
      <c r="A107" s="179">
        <v>93</v>
      </c>
      <c r="B107" s="201" t="s">
        <v>80</v>
      </c>
      <c r="C107" s="14" t="s">
        <v>222</v>
      </c>
      <c r="D107" s="14" t="s">
        <v>10</v>
      </c>
      <c r="E107" s="14" t="s">
        <v>291</v>
      </c>
      <c r="F107" s="15">
        <v>45689</v>
      </c>
      <c r="G107" s="37">
        <v>6.51</v>
      </c>
      <c r="H107" s="337"/>
      <c r="I107" s="83"/>
      <c r="J107" s="85">
        <f t="shared" si="5"/>
        <v>0</v>
      </c>
      <c r="K107" s="83"/>
      <c r="L107" s="85">
        <f t="shared" si="6"/>
        <v>0</v>
      </c>
      <c r="M107" s="83"/>
      <c r="N107" s="85">
        <f t="shared" si="7"/>
        <v>0</v>
      </c>
      <c r="O107" s="83"/>
      <c r="P107" s="85">
        <f t="shared" si="8"/>
        <v>0</v>
      </c>
      <c r="Q107" s="83"/>
      <c r="R107" s="377">
        <f t="shared" si="9"/>
        <v>0</v>
      </c>
      <c r="S107" s="4"/>
      <c r="T107" s="4">
        <f>Tabla317[[#This Row],[P.U$]]*Tabla317[[#This Row],[TOTAL EXITENTE82]]</f>
        <v>0</v>
      </c>
    </row>
    <row r="108" spans="1:20" hidden="1" x14ac:dyDescent="0.25">
      <c r="A108" s="179">
        <v>94</v>
      </c>
      <c r="B108" s="201" t="s">
        <v>81</v>
      </c>
      <c r="C108" s="14" t="s">
        <v>209</v>
      </c>
      <c r="D108" s="14" t="s">
        <v>10</v>
      </c>
      <c r="E108" s="14" t="s">
        <v>291</v>
      </c>
      <c r="F108" s="15">
        <v>45200</v>
      </c>
      <c r="G108" s="37">
        <v>5.15</v>
      </c>
      <c r="H108" s="337"/>
      <c r="I108" s="83"/>
      <c r="J108" s="85">
        <f t="shared" si="5"/>
        <v>0</v>
      </c>
      <c r="K108" s="83"/>
      <c r="L108" s="85">
        <f t="shared" si="6"/>
        <v>0</v>
      </c>
      <c r="M108" s="83"/>
      <c r="N108" s="85">
        <f t="shared" si="7"/>
        <v>0</v>
      </c>
      <c r="O108" s="83"/>
      <c r="P108" s="85">
        <f t="shared" si="8"/>
        <v>0</v>
      </c>
      <c r="Q108" s="83"/>
      <c r="R108" s="377">
        <f t="shared" si="9"/>
        <v>0</v>
      </c>
      <c r="S108" s="4"/>
      <c r="T108" s="4">
        <f>Tabla317[[#This Row],[P.U$]]*Tabla317[[#This Row],[TOTAL EXITENTE82]]</f>
        <v>0</v>
      </c>
    </row>
    <row r="109" spans="1:20" ht="28.5" hidden="1" x14ac:dyDescent="0.25">
      <c r="A109" s="179">
        <v>95</v>
      </c>
      <c r="B109" s="201" t="s">
        <v>82</v>
      </c>
      <c r="C109" s="14" t="s">
        <v>228</v>
      </c>
      <c r="D109" s="14" t="s">
        <v>10</v>
      </c>
      <c r="E109" s="14" t="s">
        <v>292</v>
      </c>
      <c r="F109" s="15">
        <v>45778</v>
      </c>
      <c r="G109" s="37">
        <v>1.68</v>
      </c>
      <c r="H109" s="337"/>
      <c r="I109" s="83"/>
      <c r="J109" s="85">
        <f t="shared" si="5"/>
        <v>0</v>
      </c>
      <c r="K109" s="83"/>
      <c r="L109" s="85">
        <f t="shared" si="6"/>
        <v>0</v>
      </c>
      <c r="M109" s="83"/>
      <c r="N109" s="85">
        <f t="shared" si="7"/>
        <v>0</v>
      </c>
      <c r="O109" s="83"/>
      <c r="P109" s="85">
        <f t="shared" si="8"/>
        <v>0</v>
      </c>
      <c r="Q109" s="83"/>
      <c r="R109" s="377">
        <f t="shared" si="9"/>
        <v>0</v>
      </c>
      <c r="S109" s="4"/>
      <c r="T109" s="4">
        <f>Tabla317[[#This Row],[P.U$]]*Tabla317[[#This Row],[TOTAL EXITENTE82]]</f>
        <v>0</v>
      </c>
    </row>
    <row r="110" spans="1:20" ht="42.75" hidden="1" x14ac:dyDescent="0.25">
      <c r="A110" s="179">
        <v>96</v>
      </c>
      <c r="B110" s="201" t="s">
        <v>83</v>
      </c>
      <c r="C110" s="14" t="s">
        <v>203</v>
      </c>
      <c r="D110" s="14" t="s">
        <v>10</v>
      </c>
      <c r="E110" s="14" t="s">
        <v>262</v>
      </c>
      <c r="F110" s="15">
        <v>45870</v>
      </c>
      <c r="G110" s="37">
        <v>2.0699999999999998</v>
      </c>
      <c r="H110" s="337"/>
      <c r="I110" s="83"/>
      <c r="J110" s="85">
        <f t="shared" si="5"/>
        <v>0</v>
      </c>
      <c r="K110" s="83"/>
      <c r="L110" s="85">
        <f t="shared" si="6"/>
        <v>0</v>
      </c>
      <c r="M110" s="83"/>
      <c r="N110" s="85">
        <f t="shared" si="7"/>
        <v>0</v>
      </c>
      <c r="O110" s="83"/>
      <c r="P110" s="85">
        <f t="shared" si="8"/>
        <v>0</v>
      </c>
      <c r="Q110" s="83"/>
      <c r="R110" s="377">
        <f t="shared" si="9"/>
        <v>0</v>
      </c>
      <c r="S110" s="4"/>
      <c r="T110" s="4">
        <f>Tabla317[[#This Row],[P.U$]]*Tabla317[[#This Row],[TOTAL EXITENTE82]]</f>
        <v>0</v>
      </c>
    </row>
    <row r="111" spans="1:20" ht="28.5" hidden="1" x14ac:dyDescent="0.25">
      <c r="A111" s="179">
        <v>97</v>
      </c>
      <c r="B111" s="201" t="s">
        <v>84</v>
      </c>
      <c r="C111" s="14" t="s">
        <v>196</v>
      </c>
      <c r="D111" s="14" t="s">
        <v>10</v>
      </c>
      <c r="E111" s="14" t="s">
        <v>293</v>
      </c>
      <c r="F111" s="15">
        <v>45505</v>
      </c>
      <c r="G111" s="37">
        <v>4.1500000000000004</v>
      </c>
      <c r="H111" s="337"/>
      <c r="I111" s="83"/>
      <c r="J111" s="85">
        <f t="shared" si="5"/>
        <v>0</v>
      </c>
      <c r="K111" s="83"/>
      <c r="L111" s="85">
        <f t="shared" si="6"/>
        <v>0</v>
      </c>
      <c r="M111" s="83"/>
      <c r="N111" s="85">
        <f t="shared" si="7"/>
        <v>0</v>
      </c>
      <c r="O111" s="83"/>
      <c r="P111" s="85">
        <f t="shared" si="8"/>
        <v>0</v>
      </c>
      <c r="Q111" s="83"/>
      <c r="R111" s="377">
        <f t="shared" si="9"/>
        <v>0</v>
      </c>
      <c r="S111" s="4"/>
      <c r="T111" s="4">
        <f>Tabla317[[#This Row],[P.U$]]*Tabla317[[#This Row],[TOTAL EXITENTE82]]</f>
        <v>0</v>
      </c>
    </row>
    <row r="112" spans="1:20" ht="57" hidden="1" x14ac:dyDescent="0.25">
      <c r="A112" s="179">
        <v>98</v>
      </c>
      <c r="B112" s="201" t="s">
        <v>85</v>
      </c>
      <c r="C112" s="14" t="s">
        <v>219</v>
      </c>
      <c r="D112" s="14" t="s">
        <v>10</v>
      </c>
      <c r="E112" s="14" t="s">
        <v>262</v>
      </c>
      <c r="F112" s="15">
        <v>45413</v>
      </c>
      <c r="G112" s="37">
        <v>1.47</v>
      </c>
      <c r="H112" s="337"/>
      <c r="I112" s="83"/>
      <c r="J112" s="85">
        <f t="shared" si="5"/>
        <v>0</v>
      </c>
      <c r="K112" s="83"/>
      <c r="L112" s="85">
        <f t="shared" si="6"/>
        <v>0</v>
      </c>
      <c r="M112" s="83"/>
      <c r="N112" s="85">
        <f t="shared" si="7"/>
        <v>0</v>
      </c>
      <c r="O112" s="83"/>
      <c r="P112" s="85">
        <f t="shared" si="8"/>
        <v>0</v>
      </c>
      <c r="Q112" s="83"/>
      <c r="R112" s="377">
        <f t="shared" si="9"/>
        <v>0</v>
      </c>
      <c r="S112" s="4"/>
      <c r="T112" s="4">
        <f>Tabla317[[#This Row],[P.U$]]*Tabla317[[#This Row],[TOTAL EXITENTE82]]</f>
        <v>0</v>
      </c>
    </row>
    <row r="113" spans="1:20" hidden="1" x14ac:dyDescent="0.25">
      <c r="A113" s="179">
        <v>99</v>
      </c>
      <c r="B113" s="201" t="s">
        <v>86</v>
      </c>
      <c r="C113" s="14" t="s">
        <v>213</v>
      </c>
      <c r="D113" s="14" t="s">
        <v>10</v>
      </c>
      <c r="E113" s="14" t="s">
        <v>272</v>
      </c>
      <c r="F113" s="15">
        <v>45383</v>
      </c>
      <c r="G113" s="37">
        <v>2.33</v>
      </c>
      <c r="H113" s="337"/>
      <c r="I113" s="83"/>
      <c r="J113" s="85">
        <f t="shared" si="5"/>
        <v>0</v>
      </c>
      <c r="K113" s="83"/>
      <c r="L113" s="85">
        <f t="shared" si="6"/>
        <v>0</v>
      </c>
      <c r="M113" s="83"/>
      <c r="N113" s="85">
        <f t="shared" si="7"/>
        <v>0</v>
      </c>
      <c r="O113" s="83"/>
      <c r="P113" s="85">
        <f t="shared" si="8"/>
        <v>0</v>
      </c>
      <c r="Q113" s="83"/>
      <c r="R113" s="377">
        <f t="shared" si="9"/>
        <v>0</v>
      </c>
      <c r="S113" s="4"/>
      <c r="T113" s="4">
        <f>Tabla317[[#This Row],[P.U$]]*Tabla317[[#This Row],[TOTAL EXITENTE82]]</f>
        <v>0</v>
      </c>
    </row>
    <row r="114" spans="1:20" ht="28.5" hidden="1" x14ac:dyDescent="0.25">
      <c r="A114" s="179">
        <v>100</v>
      </c>
      <c r="B114" s="201" t="s">
        <v>87</v>
      </c>
      <c r="C114" s="14" t="s">
        <v>215</v>
      </c>
      <c r="D114" s="14" t="s">
        <v>10</v>
      </c>
      <c r="E114" s="14" t="s">
        <v>294</v>
      </c>
      <c r="F114" s="15">
        <v>45505</v>
      </c>
      <c r="G114" s="37">
        <v>0.73</v>
      </c>
      <c r="H114" s="337"/>
      <c r="I114" s="83"/>
      <c r="J114" s="85">
        <f t="shared" si="5"/>
        <v>0</v>
      </c>
      <c r="K114" s="83"/>
      <c r="L114" s="85">
        <f t="shared" si="6"/>
        <v>0</v>
      </c>
      <c r="M114" s="83"/>
      <c r="N114" s="85">
        <f t="shared" si="7"/>
        <v>0</v>
      </c>
      <c r="O114" s="83"/>
      <c r="P114" s="85">
        <f t="shared" si="8"/>
        <v>0</v>
      </c>
      <c r="Q114" s="83"/>
      <c r="R114" s="377">
        <f t="shared" si="9"/>
        <v>0</v>
      </c>
      <c r="S114" s="4"/>
      <c r="T114" s="4">
        <f>Tabla317[[#This Row],[P.U$]]*Tabla317[[#This Row],[TOTAL EXITENTE82]]</f>
        <v>0</v>
      </c>
    </row>
    <row r="115" spans="1:20" ht="28.5" x14ac:dyDescent="0.25">
      <c r="A115" s="179">
        <v>101</v>
      </c>
      <c r="B115" s="201" t="s">
        <v>88</v>
      </c>
      <c r="C115" s="14" t="s">
        <v>736</v>
      </c>
      <c r="D115" s="14" t="s">
        <v>10</v>
      </c>
      <c r="E115" s="14" t="s">
        <v>273</v>
      </c>
      <c r="F115" s="15">
        <v>45566</v>
      </c>
      <c r="G115" s="37">
        <v>0.61</v>
      </c>
      <c r="H115" s="337"/>
      <c r="I115" s="83">
        <v>9</v>
      </c>
      <c r="J115" s="85">
        <f t="shared" si="5"/>
        <v>5.49</v>
      </c>
      <c r="K115" s="83">
        <v>9</v>
      </c>
      <c r="L115" s="85">
        <f t="shared" si="6"/>
        <v>5.49</v>
      </c>
      <c r="M115" s="83">
        <v>9</v>
      </c>
      <c r="N115" s="85">
        <f t="shared" si="7"/>
        <v>5.49</v>
      </c>
      <c r="O115" s="83"/>
      <c r="P115" s="85">
        <f t="shared" si="8"/>
        <v>0</v>
      </c>
      <c r="Q115" s="83"/>
      <c r="R115" s="377">
        <f t="shared" si="9"/>
        <v>0</v>
      </c>
      <c r="S115" s="4"/>
      <c r="T115" s="4">
        <f>Tabla317[[#This Row],[P.U$]]*Tabla317[[#This Row],[TOTAL EXITENTE82]]</f>
        <v>0</v>
      </c>
    </row>
    <row r="116" spans="1:20" ht="28.5" hidden="1" x14ac:dyDescent="0.25">
      <c r="A116" s="179">
        <v>102</v>
      </c>
      <c r="B116" s="201" t="s">
        <v>816</v>
      </c>
      <c r="C116" s="14" t="s">
        <v>205</v>
      </c>
      <c r="D116" s="14" t="s">
        <v>10</v>
      </c>
      <c r="E116" s="14" t="s">
        <v>273</v>
      </c>
      <c r="F116" s="15">
        <v>45567</v>
      </c>
      <c r="G116" s="37">
        <v>1.54</v>
      </c>
      <c r="H116" s="337"/>
      <c r="I116" s="83"/>
      <c r="J116" s="85">
        <f t="shared" si="5"/>
        <v>0</v>
      </c>
      <c r="K116" s="83"/>
      <c r="L116" s="85">
        <f t="shared" si="6"/>
        <v>0</v>
      </c>
      <c r="M116" s="83"/>
      <c r="N116" s="85">
        <f t="shared" si="7"/>
        <v>0</v>
      </c>
      <c r="O116" s="83"/>
      <c r="P116" s="85">
        <f t="shared" si="8"/>
        <v>0</v>
      </c>
      <c r="Q116" s="83"/>
      <c r="R116" s="377">
        <f t="shared" si="9"/>
        <v>0</v>
      </c>
      <c r="S116" s="4"/>
      <c r="T116" s="4">
        <f>Tabla317[[#This Row],[P.U$]]*Tabla317[[#This Row],[TOTAL EXITENTE82]]</f>
        <v>0</v>
      </c>
    </row>
    <row r="117" spans="1:20" ht="28.5" hidden="1" x14ac:dyDescent="0.25">
      <c r="A117" s="179">
        <v>103</v>
      </c>
      <c r="B117" s="201" t="s">
        <v>816</v>
      </c>
      <c r="C117" s="14" t="s">
        <v>224</v>
      </c>
      <c r="D117" s="14" t="s">
        <v>10</v>
      </c>
      <c r="E117" s="14" t="s">
        <v>273</v>
      </c>
      <c r="F117" s="15">
        <v>45566</v>
      </c>
      <c r="G117" s="37">
        <v>0.44</v>
      </c>
      <c r="H117" s="337"/>
      <c r="I117" s="83"/>
      <c r="J117" s="85">
        <f t="shared" si="5"/>
        <v>0</v>
      </c>
      <c r="K117" s="83"/>
      <c r="L117" s="85">
        <f t="shared" si="6"/>
        <v>0</v>
      </c>
      <c r="M117" s="83"/>
      <c r="N117" s="85">
        <f t="shared" si="7"/>
        <v>0</v>
      </c>
      <c r="O117" s="83"/>
      <c r="P117" s="85">
        <f t="shared" si="8"/>
        <v>0</v>
      </c>
      <c r="Q117" s="83"/>
      <c r="R117" s="377">
        <f t="shared" si="9"/>
        <v>0</v>
      </c>
      <c r="S117" s="4"/>
      <c r="T117" s="4">
        <f>Tabla317[[#This Row],[P.U$]]*Tabla317[[#This Row],[TOTAL EXITENTE82]]</f>
        <v>0</v>
      </c>
    </row>
    <row r="118" spans="1:20" ht="28.5" hidden="1" x14ac:dyDescent="0.25">
      <c r="A118" s="179">
        <v>104</v>
      </c>
      <c r="B118" s="201" t="s">
        <v>89</v>
      </c>
      <c r="C118" s="14" t="s">
        <v>736</v>
      </c>
      <c r="D118" s="14" t="s">
        <v>10</v>
      </c>
      <c r="E118" s="14" t="s">
        <v>273</v>
      </c>
      <c r="F118" s="15">
        <v>45444</v>
      </c>
      <c r="G118" s="37">
        <v>1.54</v>
      </c>
      <c r="H118" s="337"/>
      <c r="I118" s="83"/>
      <c r="J118" s="85">
        <f t="shared" si="5"/>
        <v>0</v>
      </c>
      <c r="K118" s="83"/>
      <c r="L118" s="85">
        <f t="shared" si="6"/>
        <v>0</v>
      </c>
      <c r="M118" s="83"/>
      <c r="N118" s="85">
        <f t="shared" si="7"/>
        <v>0</v>
      </c>
      <c r="O118" s="83"/>
      <c r="P118" s="85">
        <f t="shared" si="8"/>
        <v>0</v>
      </c>
      <c r="Q118" s="83"/>
      <c r="R118" s="377">
        <f t="shared" si="9"/>
        <v>0</v>
      </c>
      <c r="S118" s="4"/>
      <c r="T118" s="4">
        <f>Tabla317[[#This Row],[P.U$]]*Tabla317[[#This Row],[TOTAL EXITENTE82]]</f>
        <v>0</v>
      </c>
    </row>
    <row r="119" spans="1:20" hidden="1" x14ac:dyDescent="0.25">
      <c r="A119" s="179">
        <v>105</v>
      </c>
      <c r="B119" s="201" t="s">
        <v>90</v>
      </c>
      <c r="C119" s="14" t="s">
        <v>226</v>
      </c>
      <c r="D119" s="14" t="s">
        <v>10</v>
      </c>
      <c r="E119" s="14" t="s">
        <v>295</v>
      </c>
      <c r="F119" s="15">
        <v>45352</v>
      </c>
      <c r="G119" s="37">
        <v>1.22</v>
      </c>
      <c r="H119" s="337"/>
      <c r="I119" s="83"/>
      <c r="J119" s="85">
        <f t="shared" si="5"/>
        <v>0</v>
      </c>
      <c r="K119" s="83"/>
      <c r="L119" s="85">
        <f t="shared" si="6"/>
        <v>0</v>
      </c>
      <c r="M119" s="83"/>
      <c r="N119" s="85">
        <f t="shared" si="7"/>
        <v>0</v>
      </c>
      <c r="O119" s="83"/>
      <c r="P119" s="85">
        <f t="shared" si="8"/>
        <v>0</v>
      </c>
      <c r="Q119" s="83"/>
      <c r="R119" s="377">
        <f t="shared" si="9"/>
        <v>0</v>
      </c>
      <c r="S119" s="4"/>
      <c r="T119" s="4">
        <f>Tabla317[[#This Row],[P.U$]]*Tabla317[[#This Row],[TOTAL EXITENTE82]]</f>
        <v>0</v>
      </c>
    </row>
    <row r="120" spans="1:20" x14ac:dyDescent="0.25">
      <c r="A120" s="179">
        <v>106</v>
      </c>
      <c r="B120" s="201" t="s">
        <v>90</v>
      </c>
      <c r="C120" s="14" t="s">
        <v>575</v>
      </c>
      <c r="D120" s="14" t="s">
        <v>10</v>
      </c>
      <c r="E120" s="14" t="s">
        <v>295</v>
      </c>
      <c r="F120" s="15">
        <v>45474</v>
      </c>
      <c r="G120" s="37">
        <v>1.1100000000000001</v>
      </c>
      <c r="H120" s="337"/>
      <c r="I120" s="83">
        <v>18</v>
      </c>
      <c r="J120" s="85">
        <f t="shared" si="5"/>
        <v>19.98</v>
      </c>
      <c r="K120" s="83">
        <v>18</v>
      </c>
      <c r="L120" s="85">
        <f t="shared" si="6"/>
        <v>19.98</v>
      </c>
      <c r="M120" s="83">
        <v>18</v>
      </c>
      <c r="N120" s="85">
        <f t="shared" si="7"/>
        <v>19.98</v>
      </c>
      <c r="O120" s="83"/>
      <c r="P120" s="85">
        <f t="shared" si="8"/>
        <v>0</v>
      </c>
      <c r="Q120" s="83"/>
      <c r="R120" s="377">
        <f t="shared" si="9"/>
        <v>0</v>
      </c>
      <c r="S120" s="4"/>
      <c r="T120" s="4">
        <f>Tabla317[[#This Row],[P.U$]]*Tabla317[[#This Row],[TOTAL EXITENTE82]]</f>
        <v>0</v>
      </c>
    </row>
    <row r="121" spans="1:20" hidden="1" x14ac:dyDescent="0.25">
      <c r="A121" s="179">
        <v>107</v>
      </c>
      <c r="B121" s="201" t="s">
        <v>90</v>
      </c>
      <c r="C121" s="14" t="s">
        <v>203</v>
      </c>
      <c r="D121" s="14" t="s">
        <v>10</v>
      </c>
      <c r="E121" s="14" t="s">
        <v>295</v>
      </c>
      <c r="F121" s="15">
        <v>45352</v>
      </c>
      <c r="G121" s="37">
        <v>1.22</v>
      </c>
      <c r="H121" s="337"/>
      <c r="I121" s="83"/>
      <c r="J121" s="85">
        <f t="shared" si="5"/>
        <v>0</v>
      </c>
      <c r="K121" s="83"/>
      <c r="L121" s="85">
        <f t="shared" si="6"/>
        <v>0</v>
      </c>
      <c r="M121" s="83"/>
      <c r="N121" s="85">
        <f t="shared" si="7"/>
        <v>0</v>
      </c>
      <c r="O121" s="83"/>
      <c r="P121" s="85">
        <f t="shared" si="8"/>
        <v>0</v>
      </c>
      <c r="Q121" s="83"/>
      <c r="R121" s="377">
        <f t="shared" si="9"/>
        <v>0</v>
      </c>
      <c r="S121" s="4"/>
      <c r="T121" s="4">
        <f>Tabla317[[#This Row],[P.U$]]*Tabla317[[#This Row],[TOTAL EXITENTE82]]</f>
        <v>0</v>
      </c>
    </row>
    <row r="122" spans="1:20" ht="28.5" hidden="1" x14ac:dyDescent="0.25">
      <c r="A122" s="179">
        <v>108</v>
      </c>
      <c r="B122" s="201" t="s">
        <v>91</v>
      </c>
      <c r="C122" s="14" t="s">
        <v>196</v>
      </c>
      <c r="D122" s="14" t="s">
        <v>10</v>
      </c>
      <c r="E122" s="14" t="s">
        <v>296</v>
      </c>
      <c r="F122" s="15">
        <v>45566</v>
      </c>
      <c r="G122" s="37">
        <v>3.19</v>
      </c>
      <c r="H122" s="337"/>
      <c r="I122" s="83"/>
      <c r="J122" s="85">
        <f t="shared" si="5"/>
        <v>0</v>
      </c>
      <c r="K122" s="83"/>
      <c r="L122" s="85">
        <f>G122*K122</f>
        <v>0</v>
      </c>
      <c r="M122" s="83"/>
      <c r="N122" s="85">
        <f>G122*M122</f>
        <v>0</v>
      </c>
      <c r="O122" s="83"/>
      <c r="P122" s="85">
        <f>G122*O122</f>
        <v>0</v>
      </c>
      <c r="Q122" s="83"/>
      <c r="R122" s="377">
        <f>G122*Q122</f>
        <v>0</v>
      </c>
      <c r="S122" s="4"/>
      <c r="T122" s="4">
        <f>Tabla317[[#This Row],[P.U$]]*Tabla317[[#This Row],[TOTAL EXITENTE82]]</f>
        <v>0</v>
      </c>
    </row>
    <row r="123" spans="1:20" ht="28.5" hidden="1" x14ac:dyDescent="0.25">
      <c r="A123" s="179">
        <v>109</v>
      </c>
      <c r="B123" s="201" t="s">
        <v>884</v>
      </c>
      <c r="C123" s="14" t="s">
        <v>864</v>
      </c>
      <c r="D123" s="14" t="s">
        <v>10</v>
      </c>
      <c r="E123" s="14"/>
      <c r="F123" s="15">
        <v>45689</v>
      </c>
      <c r="G123" s="37"/>
      <c r="H123" s="337"/>
      <c r="I123" s="83"/>
      <c r="J123" s="85">
        <f t="shared" si="5"/>
        <v>0</v>
      </c>
      <c r="K123" s="83"/>
      <c r="L123" s="85">
        <f>G123*K123</f>
        <v>0</v>
      </c>
      <c r="M123" s="83"/>
      <c r="N123" s="85">
        <f>G123*M123</f>
        <v>0</v>
      </c>
      <c r="O123" s="83"/>
      <c r="P123" s="85">
        <f>G123*O123</f>
        <v>0</v>
      </c>
      <c r="Q123" s="83"/>
      <c r="R123" s="377">
        <f>G123*Q123</f>
        <v>0</v>
      </c>
      <c r="S123" s="4"/>
      <c r="T123" s="4">
        <f>Tabla317[[#This Row],[P.U$]]*Tabla317[[#This Row],[TOTAL EXITENTE82]]</f>
        <v>0</v>
      </c>
    </row>
    <row r="124" spans="1:20" ht="42.75" hidden="1" x14ac:dyDescent="0.25">
      <c r="A124" s="179">
        <v>110</v>
      </c>
      <c r="B124" s="201" t="s">
        <v>92</v>
      </c>
      <c r="C124" s="14" t="s">
        <v>218</v>
      </c>
      <c r="D124" s="14" t="s">
        <v>10</v>
      </c>
      <c r="E124" s="14" t="s">
        <v>297</v>
      </c>
      <c r="F124" s="15">
        <v>45413</v>
      </c>
      <c r="G124" s="37">
        <v>4.24</v>
      </c>
      <c r="H124" s="337"/>
      <c r="I124" s="83"/>
      <c r="J124" s="85">
        <f t="shared" si="5"/>
        <v>0</v>
      </c>
      <c r="K124" s="83"/>
      <c r="L124" s="85">
        <f t="shared" si="6"/>
        <v>0</v>
      </c>
      <c r="M124" s="83"/>
      <c r="N124" s="85">
        <f t="shared" si="7"/>
        <v>0</v>
      </c>
      <c r="O124" s="83"/>
      <c r="P124" s="85">
        <f t="shared" si="8"/>
        <v>0</v>
      </c>
      <c r="Q124" s="83"/>
      <c r="R124" s="377">
        <f t="shared" si="9"/>
        <v>0</v>
      </c>
      <c r="S124" s="4"/>
      <c r="T124" s="4">
        <f>Tabla317[[#This Row],[P.U$]]*Tabla317[[#This Row],[TOTAL EXITENTE82]]</f>
        <v>0</v>
      </c>
    </row>
    <row r="125" spans="1:20" ht="28.5" hidden="1" x14ac:dyDescent="0.25">
      <c r="A125" s="179">
        <v>111</v>
      </c>
      <c r="B125" s="201" t="s">
        <v>93</v>
      </c>
      <c r="C125" s="14" t="s">
        <v>229</v>
      </c>
      <c r="D125" s="14" t="s">
        <v>10</v>
      </c>
      <c r="E125" s="14" t="s">
        <v>281</v>
      </c>
      <c r="F125" s="15">
        <v>45231</v>
      </c>
      <c r="G125" s="37">
        <v>1.75</v>
      </c>
      <c r="H125" s="337"/>
      <c r="I125" s="83"/>
      <c r="J125" s="85">
        <f t="shared" si="5"/>
        <v>0</v>
      </c>
      <c r="K125" s="83"/>
      <c r="L125" s="85">
        <f t="shared" si="6"/>
        <v>0</v>
      </c>
      <c r="M125" s="83"/>
      <c r="N125" s="85">
        <f t="shared" si="7"/>
        <v>0</v>
      </c>
      <c r="O125" s="83"/>
      <c r="P125" s="85">
        <f t="shared" si="8"/>
        <v>0</v>
      </c>
      <c r="Q125" s="83"/>
      <c r="R125" s="377">
        <f t="shared" si="9"/>
        <v>0</v>
      </c>
      <c r="S125" s="4"/>
      <c r="T125" s="4">
        <f>Tabla317[[#This Row],[P.U$]]*Tabla317[[#This Row],[TOTAL EXITENTE82]]</f>
        <v>0</v>
      </c>
    </row>
    <row r="126" spans="1:20" ht="28.5" hidden="1" x14ac:dyDescent="0.25">
      <c r="A126" s="179">
        <v>112</v>
      </c>
      <c r="B126" s="201" t="s">
        <v>94</v>
      </c>
      <c r="C126" s="14" t="s">
        <v>216</v>
      </c>
      <c r="D126" s="14" t="s">
        <v>10</v>
      </c>
      <c r="E126" s="14" t="s">
        <v>298</v>
      </c>
      <c r="F126" s="15">
        <v>45383</v>
      </c>
      <c r="G126" s="37">
        <v>5.17</v>
      </c>
      <c r="H126" s="337"/>
      <c r="I126" s="83"/>
      <c r="J126" s="85">
        <f t="shared" si="5"/>
        <v>0</v>
      </c>
      <c r="K126" s="83"/>
      <c r="L126" s="85">
        <f t="shared" si="6"/>
        <v>0</v>
      </c>
      <c r="M126" s="83"/>
      <c r="N126" s="85">
        <f t="shared" si="7"/>
        <v>0</v>
      </c>
      <c r="O126" s="83"/>
      <c r="P126" s="85">
        <f t="shared" si="8"/>
        <v>0</v>
      </c>
      <c r="Q126" s="83"/>
      <c r="R126" s="377">
        <f t="shared" si="9"/>
        <v>0</v>
      </c>
      <c r="S126" s="4"/>
      <c r="T126" s="4">
        <f>Tabla317[[#This Row],[P.U$]]*Tabla317[[#This Row],[TOTAL EXITENTE82]]</f>
        <v>0</v>
      </c>
    </row>
    <row r="127" spans="1:20" hidden="1" x14ac:dyDescent="0.25">
      <c r="A127" s="179">
        <v>113</v>
      </c>
      <c r="B127" s="201" t="s">
        <v>95</v>
      </c>
      <c r="C127" s="14" t="s">
        <v>222</v>
      </c>
      <c r="D127" s="14" t="s">
        <v>10</v>
      </c>
      <c r="E127" s="14" t="s">
        <v>299</v>
      </c>
      <c r="F127" s="15">
        <v>45658</v>
      </c>
      <c r="G127" s="37">
        <v>3.72</v>
      </c>
      <c r="H127" s="337"/>
      <c r="I127" s="83"/>
      <c r="J127" s="85">
        <f t="shared" si="5"/>
        <v>0</v>
      </c>
      <c r="K127" s="83"/>
      <c r="L127" s="85">
        <f t="shared" si="6"/>
        <v>0</v>
      </c>
      <c r="M127" s="83"/>
      <c r="N127" s="85">
        <f t="shared" si="7"/>
        <v>0</v>
      </c>
      <c r="O127" s="83"/>
      <c r="P127" s="85">
        <f t="shared" si="8"/>
        <v>0</v>
      </c>
      <c r="Q127" s="83"/>
      <c r="R127" s="377">
        <f t="shared" si="9"/>
        <v>0</v>
      </c>
      <c r="S127" s="4"/>
      <c r="T127" s="4">
        <f>Tabla317[[#This Row],[P.U$]]*Tabla317[[#This Row],[TOTAL EXITENTE82]]</f>
        <v>0</v>
      </c>
    </row>
    <row r="128" spans="1:20" ht="28.5" hidden="1" x14ac:dyDescent="0.25">
      <c r="A128" s="179">
        <v>114</v>
      </c>
      <c r="B128" s="201" t="s">
        <v>96</v>
      </c>
      <c r="C128" s="14" t="s">
        <v>230</v>
      </c>
      <c r="D128" s="14" t="s">
        <v>10</v>
      </c>
      <c r="E128" s="14" t="s">
        <v>299</v>
      </c>
      <c r="F128" s="15">
        <v>45047</v>
      </c>
      <c r="G128" s="37">
        <v>3.3</v>
      </c>
      <c r="H128" s="337"/>
      <c r="I128" s="83"/>
      <c r="J128" s="85">
        <f t="shared" si="5"/>
        <v>0</v>
      </c>
      <c r="K128" s="83"/>
      <c r="L128" s="85">
        <f t="shared" si="6"/>
        <v>0</v>
      </c>
      <c r="M128" s="83"/>
      <c r="N128" s="85">
        <f t="shared" si="7"/>
        <v>0</v>
      </c>
      <c r="O128" s="83"/>
      <c r="P128" s="85">
        <f t="shared" si="8"/>
        <v>0</v>
      </c>
      <c r="Q128" s="83"/>
      <c r="R128" s="377">
        <f t="shared" si="9"/>
        <v>0</v>
      </c>
      <c r="S128" s="4"/>
      <c r="T128" s="4">
        <f>Tabla317[[#This Row],[P.U$]]*Tabla317[[#This Row],[TOTAL EXITENTE82]]</f>
        <v>0</v>
      </c>
    </row>
    <row r="129" spans="1:20" hidden="1" x14ac:dyDescent="0.25">
      <c r="A129" s="179">
        <v>115</v>
      </c>
      <c r="B129" s="201" t="s">
        <v>97</v>
      </c>
      <c r="C129" s="14" t="s">
        <v>209</v>
      </c>
      <c r="D129" s="14" t="s">
        <v>10</v>
      </c>
      <c r="E129" s="14" t="s">
        <v>299</v>
      </c>
      <c r="F129" s="15">
        <v>45627</v>
      </c>
      <c r="G129" s="37">
        <v>3.3</v>
      </c>
      <c r="H129" s="337"/>
      <c r="I129" s="83"/>
      <c r="J129" s="85">
        <f t="shared" si="5"/>
        <v>0</v>
      </c>
      <c r="K129" s="83"/>
      <c r="L129" s="85">
        <f t="shared" si="6"/>
        <v>0</v>
      </c>
      <c r="M129" s="83"/>
      <c r="N129" s="85">
        <f t="shared" si="7"/>
        <v>0</v>
      </c>
      <c r="O129" s="83"/>
      <c r="P129" s="85">
        <f t="shared" si="8"/>
        <v>0</v>
      </c>
      <c r="Q129" s="83"/>
      <c r="R129" s="377">
        <f t="shared" si="9"/>
        <v>0</v>
      </c>
      <c r="S129" s="4"/>
      <c r="T129" s="4">
        <f>Tabla317[[#This Row],[P.U$]]*Tabla317[[#This Row],[TOTAL EXITENTE82]]</f>
        <v>0</v>
      </c>
    </row>
    <row r="130" spans="1:20" hidden="1" x14ac:dyDescent="0.25">
      <c r="A130" s="179">
        <v>116</v>
      </c>
      <c r="B130" s="201" t="s">
        <v>98</v>
      </c>
      <c r="C130" s="14" t="s">
        <v>231</v>
      </c>
      <c r="D130" s="14" t="s">
        <v>10</v>
      </c>
      <c r="E130" s="14" t="s">
        <v>287</v>
      </c>
      <c r="F130" s="15">
        <v>45108</v>
      </c>
      <c r="G130" s="37">
        <v>11</v>
      </c>
      <c r="H130" s="337"/>
      <c r="I130" s="83"/>
      <c r="J130" s="85">
        <f t="shared" si="5"/>
        <v>0</v>
      </c>
      <c r="K130" s="83"/>
      <c r="L130" s="85">
        <f>G130*K130</f>
        <v>0</v>
      </c>
      <c r="M130" s="83"/>
      <c r="N130" s="85">
        <f>G130*M130</f>
        <v>0</v>
      </c>
      <c r="O130" s="83"/>
      <c r="P130" s="85">
        <f>G130*O130</f>
        <v>0</v>
      </c>
      <c r="Q130" s="83"/>
      <c r="R130" s="377">
        <f>G130*Q130</f>
        <v>0</v>
      </c>
      <c r="S130" s="4"/>
      <c r="T130" s="4">
        <f>Tabla317[[#This Row],[P.U$]]*Tabla317[[#This Row],[TOTAL EXITENTE82]]</f>
        <v>0</v>
      </c>
    </row>
    <row r="131" spans="1:20" ht="28.5" x14ac:dyDescent="0.25">
      <c r="A131" s="179">
        <v>117</v>
      </c>
      <c r="B131" s="201" t="s">
        <v>1134</v>
      </c>
      <c r="C131" s="14" t="s">
        <v>225</v>
      </c>
      <c r="D131" s="14" t="s">
        <v>10</v>
      </c>
      <c r="E131" s="14"/>
      <c r="F131" s="15">
        <v>45444</v>
      </c>
      <c r="G131" s="37">
        <v>1.74</v>
      </c>
      <c r="H131" s="337"/>
      <c r="I131" s="83">
        <v>8</v>
      </c>
      <c r="J131" s="85">
        <f t="shared" si="5"/>
        <v>13.92</v>
      </c>
      <c r="K131" s="83">
        <v>8</v>
      </c>
      <c r="L131" s="85">
        <f t="shared" si="6"/>
        <v>13.92</v>
      </c>
      <c r="M131" s="83">
        <v>7</v>
      </c>
      <c r="N131" s="85">
        <f t="shared" si="7"/>
        <v>12.18</v>
      </c>
      <c r="O131" s="83"/>
      <c r="P131" s="85">
        <f t="shared" si="8"/>
        <v>0</v>
      </c>
      <c r="Q131" s="83"/>
      <c r="R131" s="377">
        <f t="shared" si="9"/>
        <v>0</v>
      </c>
      <c r="S131" s="4"/>
      <c r="T131" s="4">
        <f>Tabla317[[#This Row],[P.U$]]*Tabla317[[#This Row],[TOTAL EXITENTE82]]</f>
        <v>0</v>
      </c>
    </row>
    <row r="132" spans="1:20" ht="28.5" hidden="1" x14ac:dyDescent="0.25">
      <c r="A132" s="179">
        <v>118</v>
      </c>
      <c r="B132" s="201" t="s">
        <v>99</v>
      </c>
      <c r="C132" s="14" t="s">
        <v>216</v>
      </c>
      <c r="D132" s="14" t="s">
        <v>10</v>
      </c>
      <c r="E132" s="14" t="s">
        <v>300</v>
      </c>
      <c r="F132" s="15">
        <v>45108</v>
      </c>
      <c r="G132" s="37">
        <v>1.0900000000000001</v>
      </c>
      <c r="H132" s="337"/>
      <c r="I132" s="83"/>
      <c r="J132" s="85">
        <f t="shared" si="5"/>
        <v>0</v>
      </c>
      <c r="K132" s="83"/>
      <c r="L132" s="85">
        <f t="shared" si="6"/>
        <v>0</v>
      </c>
      <c r="M132" s="83"/>
      <c r="N132" s="85">
        <f t="shared" si="7"/>
        <v>0</v>
      </c>
      <c r="O132" s="83"/>
      <c r="P132" s="85">
        <f t="shared" si="8"/>
        <v>0</v>
      </c>
      <c r="Q132" s="83"/>
      <c r="R132" s="377">
        <f t="shared" si="9"/>
        <v>0</v>
      </c>
      <c r="S132" s="4"/>
      <c r="T132" s="4">
        <f>Tabla317[[#This Row],[P.U$]]*Tabla317[[#This Row],[TOTAL EXITENTE82]]</f>
        <v>0</v>
      </c>
    </row>
    <row r="133" spans="1:20" ht="28.5" hidden="1" x14ac:dyDescent="0.25">
      <c r="A133" s="179">
        <v>119</v>
      </c>
      <c r="B133" s="201" t="s">
        <v>895</v>
      </c>
      <c r="C133" s="14" t="s">
        <v>203</v>
      </c>
      <c r="D133" s="14" t="s">
        <v>10</v>
      </c>
      <c r="E133" s="14" t="s">
        <v>296</v>
      </c>
      <c r="F133" s="15">
        <v>45689</v>
      </c>
      <c r="G133" s="37">
        <v>0.39</v>
      </c>
      <c r="H133" s="337"/>
      <c r="I133" s="83"/>
      <c r="J133" s="85">
        <f t="shared" si="5"/>
        <v>0</v>
      </c>
      <c r="K133" s="83"/>
      <c r="L133" s="85">
        <f t="shared" si="6"/>
        <v>0</v>
      </c>
      <c r="M133" s="83"/>
      <c r="N133" s="85">
        <f t="shared" si="7"/>
        <v>0</v>
      </c>
      <c r="O133" s="83"/>
      <c r="P133" s="85">
        <f t="shared" si="8"/>
        <v>0</v>
      </c>
      <c r="Q133" s="83"/>
      <c r="R133" s="377">
        <f t="shared" si="9"/>
        <v>0</v>
      </c>
      <c r="S133" s="4"/>
      <c r="T133" s="4">
        <f>Tabla317[[#This Row],[P.U$]]*Tabla317[[#This Row],[TOTAL EXITENTE82]]</f>
        <v>0</v>
      </c>
    </row>
    <row r="134" spans="1:20" ht="28.5" hidden="1" x14ac:dyDescent="0.25">
      <c r="A134" s="179">
        <v>120</v>
      </c>
      <c r="B134" s="201" t="s">
        <v>100</v>
      </c>
      <c r="C134" s="14" t="s">
        <v>203</v>
      </c>
      <c r="D134" s="14" t="s">
        <v>10</v>
      </c>
      <c r="E134" s="14" t="s">
        <v>301</v>
      </c>
      <c r="F134" s="15">
        <v>45444</v>
      </c>
      <c r="G134" s="37">
        <v>0.5</v>
      </c>
      <c r="H134" s="337"/>
      <c r="I134" s="83"/>
      <c r="J134" s="85">
        <f t="shared" si="5"/>
        <v>0</v>
      </c>
      <c r="K134" s="83"/>
      <c r="L134" s="85">
        <f t="shared" si="6"/>
        <v>0</v>
      </c>
      <c r="M134" s="83"/>
      <c r="N134" s="85">
        <f t="shared" si="7"/>
        <v>0</v>
      </c>
      <c r="O134" s="83"/>
      <c r="P134" s="85">
        <f t="shared" si="8"/>
        <v>0</v>
      </c>
      <c r="Q134" s="83"/>
      <c r="R134" s="377">
        <f t="shared" si="9"/>
        <v>0</v>
      </c>
      <c r="S134" s="4"/>
      <c r="T134" s="4">
        <f>Tabla317[[#This Row],[P.U$]]*Tabla317[[#This Row],[TOTAL EXITENTE82]]</f>
        <v>0</v>
      </c>
    </row>
    <row r="135" spans="1:20" ht="28.5" hidden="1" x14ac:dyDescent="0.25">
      <c r="A135" s="179">
        <v>121</v>
      </c>
      <c r="B135" s="201" t="s">
        <v>896</v>
      </c>
      <c r="C135" s="14" t="s">
        <v>216</v>
      </c>
      <c r="D135" s="14" t="s">
        <v>10</v>
      </c>
      <c r="E135" s="14" t="s">
        <v>301</v>
      </c>
      <c r="F135" s="15">
        <v>45200</v>
      </c>
      <c r="G135" s="37">
        <v>2.4500000000000002</v>
      </c>
      <c r="H135" s="337"/>
      <c r="I135" s="83"/>
      <c r="J135" s="85">
        <f t="shared" si="5"/>
        <v>0</v>
      </c>
      <c r="K135" s="83"/>
      <c r="L135" s="85">
        <f t="shared" si="6"/>
        <v>0</v>
      </c>
      <c r="M135" s="83"/>
      <c r="N135" s="85">
        <f t="shared" si="7"/>
        <v>0</v>
      </c>
      <c r="O135" s="83"/>
      <c r="P135" s="85">
        <f t="shared" si="8"/>
        <v>0</v>
      </c>
      <c r="Q135" s="83"/>
      <c r="R135" s="377">
        <f t="shared" si="9"/>
        <v>0</v>
      </c>
      <c r="S135" s="4"/>
      <c r="T135" s="4">
        <f>Tabla317[[#This Row],[P.U$]]*Tabla317[[#This Row],[TOTAL EXITENTE82]]</f>
        <v>0</v>
      </c>
    </row>
    <row r="136" spans="1:20" hidden="1" x14ac:dyDescent="0.25">
      <c r="A136" s="179">
        <v>122</v>
      </c>
      <c r="B136" s="201" t="s">
        <v>101</v>
      </c>
      <c r="C136" s="14" t="s">
        <v>196</v>
      </c>
      <c r="D136" s="14" t="s">
        <v>10</v>
      </c>
      <c r="E136" s="14" t="s">
        <v>302</v>
      </c>
      <c r="F136" s="15">
        <v>45139</v>
      </c>
      <c r="G136" s="37">
        <v>0.61</v>
      </c>
      <c r="H136" s="337"/>
      <c r="I136" s="83"/>
      <c r="J136" s="85">
        <f t="shared" si="5"/>
        <v>0</v>
      </c>
      <c r="K136" s="83"/>
      <c r="L136" s="85">
        <f t="shared" si="6"/>
        <v>0</v>
      </c>
      <c r="M136" s="83"/>
      <c r="N136" s="85">
        <f t="shared" si="7"/>
        <v>0</v>
      </c>
      <c r="O136" s="83"/>
      <c r="P136" s="85">
        <f t="shared" si="8"/>
        <v>0</v>
      </c>
      <c r="Q136" s="83"/>
      <c r="R136" s="377">
        <f t="shared" si="9"/>
        <v>0</v>
      </c>
      <c r="S136" s="4"/>
      <c r="T136" s="4">
        <f>Tabla317[[#This Row],[P.U$]]*Tabla317[[#This Row],[TOTAL EXITENTE82]]</f>
        <v>0</v>
      </c>
    </row>
    <row r="137" spans="1:20" ht="28.5" hidden="1" x14ac:dyDescent="0.25">
      <c r="A137" s="179">
        <v>123</v>
      </c>
      <c r="B137" s="201" t="s">
        <v>102</v>
      </c>
      <c r="C137" s="14" t="s">
        <v>206</v>
      </c>
      <c r="D137" s="14" t="s">
        <v>10</v>
      </c>
      <c r="E137" s="14" t="s">
        <v>302</v>
      </c>
      <c r="F137" s="15">
        <v>46023</v>
      </c>
      <c r="G137" s="37">
        <v>0.61</v>
      </c>
      <c r="H137" s="337"/>
      <c r="I137" s="83"/>
      <c r="J137" s="85">
        <f t="shared" si="5"/>
        <v>0</v>
      </c>
      <c r="K137" s="83"/>
      <c r="L137" s="85">
        <f t="shared" si="6"/>
        <v>0</v>
      </c>
      <c r="M137" s="83"/>
      <c r="N137" s="85">
        <f t="shared" si="7"/>
        <v>0</v>
      </c>
      <c r="O137" s="83"/>
      <c r="P137" s="85">
        <f t="shared" si="8"/>
        <v>0</v>
      </c>
      <c r="Q137" s="83"/>
      <c r="R137" s="377">
        <f t="shared" si="9"/>
        <v>0</v>
      </c>
      <c r="S137" s="4"/>
      <c r="T137" s="4">
        <f>Tabla317[[#This Row],[P.U$]]*Tabla317[[#This Row],[TOTAL EXITENTE82]]</f>
        <v>0</v>
      </c>
    </row>
    <row r="138" spans="1:20" ht="28.5" hidden="1" x14ac:dyDescent="0.25">
      <c r="A138" s="179">
        <v>124</v>
      </c>
      <c r="B138" s="201" t="s">
        <v>103</v>
      </c>
      <c r="C138" s="14" t="s">
        <v>226</v>
      </c>
      <c r="D138" s="14" t="s">
        <v>10</v>
      </c>
      <c r="E138" s="14" t="s">
        <v>296</v>
      </c>
      <c r="F138" s="15">
        <v>45536</v>
      </c>
      <c r="G138" s="37">
        <v>0.63</v>
      </c>
      <c r="H138" s="337"/>
      <c r="I138" s="83"/>
      <c r="J138" s="85">
        <f t="shared" si="5"/>
        <v>0</v>
      </c>
      <c r="K138" s="83"/>
      <c r="L138" s="85">
        <f>G138*K138</f>
        <v>0</v>
      </c>
      <c r="M138" s="83"/>
      <c r="N138" s="85">
        <f>G138*M138</f>
        <v>0</v>
      </c>
      <c r="O138" s="83"/>
      <c r="P138" s="85">
        <f>G138*O138</f>
        <v>0</v>
      </c>
      <c r="Q138" s="83"/>
      <c r="R138" s="377">
        <f>G138*Q138</f>
        <v>0</v>
      </c>
      <c r="S138" s="4"/>
      <c r="T138" s="4">
        <f>Tabla317[[#This Row],[P.U$]]*Tabla317[[#This Row],[TOTAL EXITENTE82]]</f>
        <v>0</v>
      </c>
    </row>
    <row r="139" spans="1:20" ht="28.5" hidden="1" x14ac:dyDescent="0.25">
      <c r="A139" s="179">
        <v>125</v>
      </c>
      <c r="B139" s="201" t="s">
        <v>104</v>
      </c>
      <c r="C139" s="14" t="s">
        <v>233</v>
      </c>
      <c r="D139" s="14" t="s">
        <v>10</v>
      </c>
      <c r="E139" s="14" t="s">
        <v>296</v>
      </c>
      <c r="F139" s="15">
        <v>45078</v>
      </c>
      <c r="G139" s="37">
        <v>0.28999999999999998</v>
      </c>
      <c r="H139" s="337"/>
      <c r="I139" s="83"/>
      <c r="J139" s="85">
        <f t="shared" si="5"/>
        <v>0</v>
      </c>
      <c r="K139" s="83"/>
      <c r="L139" s="85">
        <f t="shared" si="6"/>
        <v>0</v>
      </c>
      <c r="M139" s="83"/>
      <c r="N139" s="85">
        <f t="shared" si="7"/>
        <v>0</v>
      </c>
      <c r="O139" s="83"/>
      <c r="P139" s="85">
        <f t="shared" si="8"/>
        <v>0</v>
      </c>
      <c r="Q139" s="83"/>
      <c r="R139" s="377">
        <f t="shared" si="9"/>
        <v>0</v>
      </c>
      <c r="S139" s="4"/>
      <c r="T139" s="4">
        <f>Tabla317[[#This Row],[P.U$]]*Tabla317[[#This Row],[TOTAL EXITENTE82]]</f>
        <v>0</v>
      </c>
    </row>
    <row r="140" spans="1:20" ht="28.5" hidden="1" x14ac:dyDescent="0.25">
      <c r="A140" s="179">
        <v>126</v>
      </c>
      <c r="B140" s="201" t="s">
        <v>105</v>
      </c>
      <c r="C140" s="14" t="s">
        <v>234</v>
      </c>
      <c r="D140" s="14" t="s">
        <v>10</v>
      </c>
      <c r="E140" s="14" t="s">
        <v>303</v>
      </c>
      <c r="F140" s="15">
        <v>45566</v>
      </c>
      <c r="G140" s="37">
        <v>3.3</v>
      </c>
      <c r="H140" s="337"/>
      <c r="I140" s="83"/>
      <c r="J140" s="85">
        <f t="shared" si="5"/>
        <v>0</v>
      </c>
      <c r="K140" s="83"/>
      <c r="L140" s="85">
        <f t="shared" si="6"/>
        <v>0</v>
      </c>
      <c r="M140" s="83"/>
      <c r="N140" s="85">
        <f t="shared" si="7"/>
        <v>0</v>
      </c>
      <c r="O140" s="83"/>
      <c r="P140" s="85">
        <f t="shared" si="8"/>
        <v>0</v>
      </c>
      <c r="Q140" s="83"/>
      <c r="R140" s="377">
        <f t="shared" si="9"/>
        <v>0</v>
      </c>
      <c r="S140" s="4"/>
      <c r="T140" s="4">
        <f>Tabla317[[#This Row],[P.U$]]*Tabla317[[#This Row],[TOTAL EXITENTE82]]</f>
        <v>0</v>
      </c>
    </row>
    <row r="141" spans="1:20" ht="28.5" hidden="1" x14ac:dyDescent="0.25">
      <c r="A141" s="179">
        <v>127</v>
      </c>
      <c r="B141" s="201" t="s">
        <v>897</v>
      </c>
      <c r="C141" s="14" t="s">
        <v>226</v>
      </c>
      <c r="D141" s="14" t="s">
        <v>10</v>
      </c>
      <c r="E141" s="14" t="s">
        <v>262</v>
      </c>
      <c r="F141" s="15">
        <v>45505</v>
      </c>
      <c r="G141" s="37">
        <v>1.08</v>
      </c>
      <c r="H141" s="337"/>
      <c r="I141" s="83"/>
      <c r="J141" s="85">
        <f t="shared" si="5"/>
        <v>0</v>
      </c>
      <c r="K141" s="83"/>
      <c r="L141" s="85">
        <f t="shared" si="6"/>
        <v>0</v>
      </c>
      <c r="M141" s="83"/>
      <c r="N141" s="85">
        <f t="shared" si="7"/>
        <v>0</v>
      </c>
      <c r="O141" s="83"/>
      <c r="P141" s="85">
        <f t="shared" si="8"/>
        <v>0</v>
      </c>
      <c r="Q141" s="83"/>
      <c r="R141" s="377">
        <f t="shared" si="9"/>
        <v>0</v>
      </c>
      <c r="S141" s="4"/>
      <c r="T141" s="4">
        <f>Tabla317[[#This Row],[P.U$]]*Tabla317[[#This Row],[TOTAL EXITENTE82]]</f>
        <v>0</v>
      </c>
    </row>
    <row r="142" spans="1:20" ht="28.5" hidden="1" x14ac:dyDescent="0.25">
      <c r="A142" s="179">
        <v>128</v>
      </c>
      <c r="B142" s="201" t="s">
        <v>106</v>
      </c>
      <c r="C142" s="14" t="s">
        <v>212</v>
      </c>
      <c r="D142" s="14" t="s">
        <v>10</v>
      </c>
      <c r="E142" s="14" t="s">
        <v>262</v>
      </c>
      <c r="F142" s="15">
        <v>45627</v>
      </c>
      <c r="G142" s="37">
        <v>1.63</v>
      </c>
      <c r="H142" s="337"/>
      <c r="I142" s="83"/>
      <c r="J142" s="85">
        <f t="shared" si="5"/>
        <v>0</v>
      </c>
      <c r="K142" s="83"/>
      <c r="L142" s="85">
        <f t="shared" si="6"/>
        <v>0</v>
      </c>
      <c r="M142" s="83"/>
      <c r="N142" s="85">
        <f t="shared" si="7"/>
        <v>0</v>
      </c>
      <c r="O142" s="83"/>
      <c r="P142" s="85">
        <f t="shared" si="8"/>
        <v>0</v>
      </c>
      <c r="Q142" s="83"/>
      <c r="R142" s="377">
        <f t="shared" si="9"/>
        <v>0</v>
      </c>
      <c r="S142" s="4"/>
      <c r="T142" s="4">
        <f>Tabla317[[#This Row],[P.U$]]*Tabla317[[#This Row],[TOTAL EXITENTE82]]</f>
        <v>0</v>
      </c>
    </row>
    <row r="143" spans="1:20" ht="31.5" hidden="1" customHeight="1" x14ac:dyDescent="0.25">
      <c r="A143" s="179">
        <v>129</v>
      </c>
      <c r="B143" s="201" t="s">
        <v>107</v>
      </c>
      <c r="C143" s="14" t="s">
        <v>203</v>
      </c>
      <c r="D143" s="14" t="s">
        <v>10</v>
      </c>
      <c r="E143" s="14" t="s">
        <v>262</v>
      </c>
      <c r="F143" s="15">
        <v>45658</v>
      </c>
      <c r="G143" s="37">
        <v>1.01</v>
      </c>
      <c r="H143" s="337"/>
      <c r="I143" s="83"/>
      <c r="J143" s="85">
        <f t="shared" si="5"/>
        <v>0</v>
      </c>
      <c r="K143" s="83"/>
      <c r="L143" s="85">
        <f t="shared" si="6"/>
        <v>0</v>
      </c>
      <c r="M143" s="83"/>
      <c r="N143" s="85">
        <f t="shared" si="7"/>
        <v>0</v>
      </c>
      <c r="O143" s="83"/>
      <c r="P143" s="85">
        <f t="shared" si="8"/>
        <v>0</v>
      </c>
      <c r="Q143" s="83"/>
      <c r="R143" s="377">
        <f t="shared" si="9"/>
        <v>0</v>
      </c>
      <c r="S143" s="4"/>
      <c r="T143" s="4">
        <f>Tabla317[[#This Row],[P.U$]]*Tabla317[[#This Row],[TOTAL EXITENTE82]]</f>
        <v>0</v>
      </c>
    </row>
    <row r="144" spans="1:20" ht="28.5" hidden="1" x14ac:dyDescent="0.25">
      <c r="A144" s="179">
        <v>130</v>
      </c>
      <c r="B144" s="201" t="s">
        <v>108</v>
      </c>
      <c r="C144" s="14" t="s">
        <v>575</v>
      </c>
      <c r="D144" s="14" t="s">
        <v>10</v>
      </c>
      <c r="E144" s="14" t="s">
        <v>262</v>
      </c>
      <c r="F144" s="15">
        <v>45566</v>
      </c>
      <c r="G144" s="37">
        <v>1.79</v>
      </c>
      <c r="H144" s="337"/>
      <c r="I144" s="83"/>
      <c r="J144" s="85">
        <f t="shared" ref="J144:J208" si="10">G144*I144</f>
        <v>0</v>
      </c>
      <c r="K144" s="83"/>
      <c r="L144" s="85">
        <f t="shared" si="6"/>
        <v>0</v>
      </c>
      <c r="M144" s="83"/>
      <c r="N144" s="85">
        <f t="shared" si="7"/>
        <v>0</v>
      </c>
      <c r="O144" s="83"/>
      <c r="P144" s="85">
        <f t="shared" si="8"/>
        <v>0</v>
      </c>
      <c r="Q144" s="83"/>
      <c r="R144" s="377">
        <f t="shared" si="9"/>
        <v>0</v>
      </c>
      <c r="S144" s="4"/>
      <c r="T144" s="4">
        <f>Tabla317[[#This Row],[P.U$]]*Tabla317[[#This Row],[TOTAL EXITENTE82]]</f>
        <v>0</v>
      </c>
    </row>
    <row r="145" spans="1:20" ht="28.5" hidden="1" x14ac:dyDescent="0.25">
      <c r="A145" s="179">
        <v>131</v>
      </c>
      <c r="B145" s="201" t="s">
        <v>109</v>
      </c>
      <c r="C145" s="14" t="s">
        <v>203</v>
      </c>
      <c r="D145" s="14" t="s">
        <v>10</v>
      </c>
      <c r="E145" s="14" t="s">
        <v>262</v>
      </c>
      <c r="F145" s="15">
        <v>45809</v>
      </c>
      <c r="G145" s="37">
        <v>1.79</v>
      </c>
      <c r="H145" s="337"/>
      <c r="I145" s="83"/>
      <c r="J145" s="85">
        <f t="shared" si="10"/>
        <v>0</v>
      </c>
      <c r="K145" s="83"/>
      <c r="L145" s="85">
        <f t="shared" si="6"/>
        <v>0</v>
      </c>
      <c r="M145" s="83"/>
      <c r="N145" s="85">
        <f t="shared" si="7"/>
        <v>0</v>
      </c>
      <c r="O145" s="83"/>
      <c r="P145" s="85">
        <f t="shared" si="8"/>
        <v>0</v>
      </c>
      <c r="Q145" s="83"/>
      <c r="R145" s="377">
        <f t="shared" si="9"/>
        <v>0</v>
      </c>
      <c r="S145" s="4"/>
      <c r="T145" s="4">
        <f>Tabla317[[#This Row],[P.U$]]*Tabla317[[#This Row],[TOTAL EXITENTE82]]</f>
        <v>0</v>
      </c>
    </row>
    <row r="146" spans="1:20" ht="28.5" hidden="1" x14ac:dyDescent="0.25">
      <c r="A146" s="179">
        <v>132</v>
      </c>
      <c r="B146" s="201" t="s">
        <v>110</v>
      </c>
      <c r="C146" s="14" t="s">
        <v>203</v>
      </c>
      <c r="D146" s="14" t="s">
        <v>10</v>
      </c>
      <c r="E146" s="14" t="s">
        <v>262</v>
      </c>
      <c r="F146" s="15">
        <v>45809</v>
      </c>
      <c r="G146" s="37">
        <v>2.74</v>
      </c>
      <c r="H146" s="337"/>
      <c r="I146" s="83"/>
      <c r="J146" s="85">
        <f t="shared" si="10"/>
        <v>0</v>
      </c>
      <c r="K146" s="83"/>
      <c r="L146" s="85">
        <f t="shared" si="6"/>
        <v>0</v>
      </c>
      <c r="M146" s="83"/>
      <c r="N146" s="85">
        <f t="shared" si="7"/>
        <v>0</v>
      </c>
      <c r="O146" s="83"/>
      <c r="P146" s="85">
        <f t="shared" si="8"/>
        <v>0</v>
      </c>
      <c r="Q146" s="83"/>
      <c r="R146" s="377">
        <f t="shared" si="9"/>
        <v>0</v>
      </c>
      <c r="S146" s="4"/>
      <c r="T146" s="4">
        <f>Tabla317[[#This Row],[P.U$]]*Tabla317[[#This Row],[TOTAL EXITENTE82]]</f>
        <v>0</v>
      </c>
    </row>
    <row r="147" spans="1:20" ht="28.5" hidden="1" x14ac:dyDescent="0.25">
      <c r="A147" s="179">
        <v>133</v>
      </c>
      <c r="B147" s="201" t="s">
        <v>111</v>
      </c>
      <c r="C147" s="14" t="s">
        <v>209</v>
      </c>
      <c r="D147" s="14" t="s">
        <v>10</v>
      </c>
      <c r="E147" s="14" t="s">
        <v>304</v>
      </c>
      <c r="F147" s="15">
        <v>45627</v>
      </c>
      <c r="G147" s="37">
        <v>4.53</v>
      </c>
      <c r="H147" s="353"/>
      <c r="I147" s="593"/>
      <c r="J147" s="355">
        <f>G147*I147</f>
        <v>0</v>
      </c>
      <c r="K147" s="356"/>
      <c r="L147" s="357">
        <f>G147*K147</f>
        <v>0</v>
      </c>
      <c r="M147" s="83"/>
      <c r="N147" s="357">
        <f>G147*M147</f>
        <v>0</v>
      </c>
      <c r="O147" s="356"/>
      <c r="P147" s="357">
        <f>G147*O147</f>
        <v>0</v>
      </c>
      <c r="Q147" s="356"/>
      <c r="R147" s="377">
        <f>G147*Q147</f>
        <v>0</v>
      </c>
      <c r="S147" s="4"/>
      <c r="T147" s="4">
        <f>Tabla317[[#This Row],[P.U$]]*Tabla317[[#This Row],[TOTAL EXITENTE82]]</f>
        <v>0</v>
      </c>
    </row>
    <row r="148" spans="1:20" ht="28.5" hidden="1" x14ac:dyDescent="0.25">
      <c r="A148" s="179">
        <v>134</v>
      </c>
      <c r="B148" s="201" t="s">
        <v>111</v>
      </c>
      <c r="C148" s="14" t="s">
        <v>216</v>
      </c>
      <c r="D148" s="14" t="s">
        <v>10</v>
      </c>
      <c r="E148" s="14" t="s">
        <v>304</v>
      </c>
      <c r="F148" s="15">
        <v>45108</v>
      </c>
      <c r="G148" s="37">
        <v>4.53</v>
      </c>
      <c r="H148" s="337"/>
      <c r="I148" s="83"/>
      <c r="J148" s="85">
        <f t="shared" si="10"/>
        <v>0</v>
      </c>
      <c r="K148" s="83"/>
      <c r="L148" s="85">
        <f t="shared" si="6"/>
        <v>0</v>
      </c>
      <c r="M148" s="83"/>
      <c r="N148" s="85">
        <f t="shared" si="7"/>
        <v>0</v>
      </c>
      <c r="O148" s="83"/>
      <c r="P148" s="85">
        <f t="shared" si="8"/>
        <v>0</v>
      </c>
      <c r="Q148" s="83"/>
      <c r="R148" s="377">
        <f t="shared" si="9"/>
        <v>0</v>
      </c>
      <c r="S148" s="4"/>
      <c r="T148" s="4">
        <f>Tabla317[[#This Row],[P.U$]]*Tabla317[[#This Row],[TOTAL EXITENTE82]]</f>
        <v>0</v>
      </c>
    </row>
    <row r="149" spans="1:20" ht="28.5" hidden="1" x14ac:dyDescent="0.25">
      <c r="A149" s="179">
        <v>135</v>
      </c>
      <c r="B149" s="201" t="s">
        <v>112</v>
      </c>
      <c r="C149" s="14" t="s">
        <v>224</v>
      </c>
      <c r="D149" s="14" t="s">
        <v>10</v>
      </c>
      <c r="E149" s="14" t="s">
        <v>305</v>
      </c>
      <c r="F149" s="15">
        <v>45078</v>
      </c>
      <c r="G149" s="37">
        <v>6</v>
      </c>
      <c r="H149" s="337"/>
      <c r="I149" s="83"/>
      <c r="J149" s="85">
        <f>G149*I149</f>
        <v>0</v>
      </c>
      <c r="K149" s="83"/>
      <c r="L149" s="85">
        <f>G149*K149</f>
        <v>0</v>
      </c>
      <c r="M149" s="83"/>
      <c r="N149" s="85">
        <f>G149*M149</f>
        <v>0</v>
      </c>
      <c r="O149" s="83"/>
      <c r="P149" s="85">
        <f>G149*O149</f>
        <v>0</v>
      </c>
      <c r="Q149" s="83"/>
      <c r="R149" s="377">
        <f>G149*Q149</f>
        <v>0</v>
      </c>
      <c r="S149" s="4"/>
      <c r="T149" s="4">
        <f>Tabla317[[#This Row],[P.U$]]*Tabla317[[#This Row],[TOTAL EXITENTE82]]</f>
        <v>0</v>
      </c>
    </row>
    <row r="150" spans="1:20" ht="28.5" hidden="1" x14ac:dyDescent="0.25">
      <c r="A150" s="179">
        <v>136</v>
      </c>
      <c r="B150" s="201" t="s">
        <v>113</v>
      </c>
      <c r="C150" s="14" t="s">
        <v>223</v>
      </c>
      <c r="D150" s="14" t="s">
        <v>10</v>
      </c>
      <c r="E150" s="14" t="s">
        <v>262</v>
      </c>
      <c r="F150" s="15">
        <v>45870</v>
      </c>
      <c r="G150" s="37">
        <v>3.6</v>
      </c>
      <c r="H150" s="337"/>
      <c r="I150" s="83"/>
      <c r="J150" s="85">
        <f t="shared" si="10"/>
        <v>0</v>
      </c>
      <c r="K150" s="83"/>
      <c r="L150" s="85">
        <f t="shared" si="6"/>
        <v>0</v>
      </c>
      <c r="M150" s="83"/>
      <c r="N150" s="85">
        <f t="shared" si="7"/>
        <v>0</v>
      </c>
      <c r="O150" s="83"/>
      <c r="P150" s="85">
        <f t="shared" si="8"/>
        <v>0</v>
      </c>
      <c r="Q150" s="83"/>
      <c r="R150" s="377">
        <f t="shared" si="9"/>
        <v>0</v>
      </c>
      <c r="S150" s="4"/>
      <c r="T150" s="4">
        <f>Tabla317[[#This Row],[P.U$]]*Tabla317[[#This Row],[TOTAL EXITENTE82]]</f>
        <v>0</v>
      </c>
    </row>
    <row r="151" spans="1:20" ht="28.5" x14ac:dyDescent="0.25">
      <c r="A151" s="179">
        <v>137</v>
      </c>
      <c r="B151" s="201" t="s">
        <v>114</v>
      </c>
      <c r="C151" s="14" t="s">
        <v>209</v>
      </c>
      <c r="D151" s="14" t="s">
        <v>10</v>
      </c>
      <c r="E151" s="14" t="s">
        <v>262</v>
      </c>
      <c r="F151" s="15">
        <v>45474</v>
      </c>
      <c r="G151" s="37">
        <v>1.3</v>
      </c>
      <c r="H151" s="337"/>
      <c r="I151" s="83">
        <v>3</v>
      </c>
      <c r="J151" s="85">
        <f t="shared" si="10"/>
        <v>3.9000000000000004</v>
      </c>
      <c r="K151" s="83">
        <v>3</v>
      </c>
      <c r="L151" s="85">
        <f t="shared" si="6"/>
        <v>3.9000000000000004</v>
      </c>
      <c r="M151" s="83">
        <v>9</v>
      </c>
      <c r="N151" s="85">
        <f t="shared" si="7"/>
        <v>11.700000000000001</v>
      </c>
      <c r="O151" s="83"/>
      <c r="P151" s="85">
        <f t="shared" si="8"/>
        <v>0</v>
      </c>
      <c r="Q151" s="83"/>
      <c r="R151" s="377">
        <f t="shared" si="9"/>
        <v>0</v>
      </c>
      <c r="S151" s="4"/>
      <c r="T151" s="4">
        <f>Tabla317[[#This Row],[P.U$]]*Tabla317[[#This Row],[TOTAL EXITENTE82]]</f>
        <v>0</v>
      </c>
    </row>
    <row r="152" spans="1:20" ht="28.5" hidden="1" x14ac:dyDescent="0.25">
      <c r="A152" s="179">
        <v>138</v>
      </c>
      <c r="B152" s="201" t="s">
        <v>115</v>
      </c>
      <c r="C152" s="14" t="s">
        <v>236</v>
      </c>
      <c r="D152" s="14" t="s">
        <v>10</v>
      </c>
      <c r="E152" s="14" t="s">
        <v>306</v>
      </c>
      <c r="F152" s="15">
        <v>45352</v>
      </c>
      <c r="G152" s="37">
        <v>2.25</v>
      </c>
      <c r="H152" s="337"/>
      <c r="I152" s="83"/>
      <c r="J152" s="85">
        <f t="shared" si="10"/>
        <v>0</v>
      </c>
      <c r="K152" s="83"/>
      <c r="L152" s="85">
        <f t="shared" si="6"/>
        <v>0</v>
      </c>
      <c r="M152" s="83"/>
      <c r="N152" s="85">
        <f t="shared" si="7"/>
        <v>0</v>
      </c>
      <c r="O152" s="83"/>
      <c r="P152" s="85">
        <f t="shared" si="8"/>
        <v>0</v>
      </c>
      <c r="Q152" s="83"/>
      <c r="R152" s="377">
        <f t="shared" si="9"/>
        <v>0</v>
      </c>
      <c r="S152" s="4"/>
      <c r="T152" s="4">
        <f>Tabla317[[#This Row],[P.U$]]*Tabla317[[#This Row],[TOTAL EXITENTE82]]</f>
        <v>0</v>
      </c>
    </row>
    <row r="153" spans="1:20" ht="28.5" hidden="1" x14ac:dyDescent="0.25">
      <c r="A153" s="179">
        <v>139</v>
      </c>
      <c r="B153" s="201" t="s">
        <v>116</v>
      </c>
      <c r="C153" s="14" t="s">
        <v>196</v>
      </c>
      <c r="D153" s="14" t="s">
        <v>10</v>
      </c>
      <c r="E153" s="14" t="s">
        <v>307</v>
      </c>
      <c r="F153" s="15">
        <v>45444</v>
      </c>
      <c r="G153" s="37">
        <v>1.07</v>
      </c>
      <c r="H153" s="337"/>
      <c r="I153" s="83"/>
      <c r="J153" s="85">
        <f t="shared" si="10"/>
        <v>0</v>
      </c>
      <c r="K153" s="83"/>
      <c r="L153" s="85">
        <f t="shared" si="6"/>
        <v>0</v>
      </c>
      <c r="M153" s="83"/>
      <c r="N153" s="85">
        <f t="shared" si="7"/>
        <v>0</v>
      </c>
      <c r="O153" s="83"/>
      <c r="P153" s="85">
        <f t="shared" si="8"/>
        <v>0</v>
      </c>
      <c r="Q153" s="83"/>
      <c r="R153" s="377">
        <f t="shared" si="9"/>
        <v>0</v>
      </c>
      <c r="S153" s="4"/>
      <c r="T153" s="4">
        <f>Tabla317[[#This Row],[P.U$]]*Tabla317[[#This Row],[TOTAL EXITENTE82]]</f>
        <v>0</v>
      </c>
    </row>
    <row r="154" spans="1:20" ht="28.5" hidden="1" x14ac:dyDescent="0.25">
      <c r="A154" s="179">
        <v>140</v>
      </c>
      <c r="B154" s="201" t="s">
        <v>117</v>
      </c>
      <c r="C154" s="14" t="s">
        <v>216</v>
      </c>
      <c r="D154" s="14" t="s">
        <v>10</v>
      </c>
      <c r="E154" s="14" t="s">
        <v>272</v>
      </c>
      <c r="F154" s="15">
        <v>45444</v>
      </c>
      <c r="G154" s="37">
        <v>3.6</v>
      </c>
      <c r="H154" s="337"/>
      <c r="I154" s="83"/>
      <c r="J154" s="85">
        <f t="shared" si="10"/>
        <v>0</v>
      </c>
      <c r="K154" s="83"/>
      <c r="L154" s="85">
        <f t="shared" si="6"/>
        <v>0</v>
      </c>
      <c r="M154" s="83"/>
      <c r="N154" s="85">
        <f t="shared" si="7"/>
        <v>0</v>
      </c>
      <c r="O154" s="83"/>
      <c r="P154" s="85">
        <f t="shared" si="8"/>
        <v>0</v>
      </c>
      <c r="Q154" s="83"/>
      <c r="R154" s="377">
        <f t="shared" si="9"/>
        <v>0</v>
      </c>
      <c r="S154" s="4"/>
      <c r="T154" s="4">
        <f>Tabla317[[#This Row],[P.U$]]*Tabla317[[#This Row],[TOTAL EXITENTE82]]</f>
        <v>0</v>
      </c>
    </row>
    <row r="155" spans="1:20" ht="28.5" x14ac:dyDescent="0.25">
      <c r="A155" s="179">
        <v>141</v>
      </c>
      <c r="B155" s="201" t="s">
        <v>118</v>
      </c>
      <c r="C155" s="14" t="s">
        <v>203</v>
      </c>
      <c r="D155" s="14" t="s">
        <v>10</v>
      </c>
      <c r="E155" s="14" t="s">
        <v>272</v>
      </c>
      <c r="F155" s="15">
        <v>45474</v>
      </c>
      <c r="G155" s="37">
        <v>2.4</v>
      </c>
      <c r="H155" s="337"/>
      <c r="I155" s="83">
        <v>6</v>
      </c>
      <c r="J155" s="85">
        <f t="shared" si="10"/>
        <v>14.399999999999999</v>
      </c>
      <c r="K155" s="83">
        <v>6</v>
      </c>
      <c r="L155" s="85">
        <f t="shared" si="6"/>
        <v>14.399999999999999</v>
      </c>
      <c r="M155" s="83">
        <v>6</v>
      </c>
      <c r="N155" s="85">
        <f t="shared" si="7"/>
        <v>14.399999999999999</v>
      </c>
      <c r="O155" s="83"/>
      <c r="P155" s="85">
        <f t="shared" si="8"/>
        <v>0</v>
      </c>
      <c r="Q155" s="83"/>
      <c r="R155" s="377">
        <f t="shared" si="9"/>
        <v>0</v>
      </c>
      <c r="S155" s="4"/>
      <c r="T155" s="4">
        <f>Tabla317[[#This Row],[P.U$]]*Tabla317[[#This Row],[TOTAL EXITENTE82]]</f>
        <v>0</v>
      </c>
    </row>
    <row r="156" spans="1:20" ht="28.5" hidden="1" x14ac:dyDescent="0.25">
      <c r="A156" s="179">
        <v>142</v>
      </c>
      <c r="B156" s="201" t="s">
        <v>119</v>
      </c>
      <c r="C156" s="14" t="s">
        <v>209</v>
      </c>
      <c r="D156" s="14" t="s">
        <v>10</v>
      </c>
      <c r="E156" s="14" t="s">
        <v>272</v>
      </c>
      <c r="F156" s="15">
        <v>45597</v>
      </c>
      <c r="G156" s="37">
        <v>2.64</v>
      </c>
      <c r="H156" s="337"/>
      <c r="I156" s="83"/>
      <c r="J156" s="85">
        <f t="shared" si="10"/>
        <v>0</v>
      </c>
      <c r="K156" s="83"/>
      <c r="L156" s="85">
        <f>G156*K156</f>
        <v>0</v>
      </c>
      <c r="M156" s="83"/>
      <c r="N156" s="85">
        <f>G156*M156</f>
        <v>0</v>
      </c>
      <c r="O156" s="83"/>
      <c r="P156" s="85">
        <f>G156*O156</f>
        <v>0</v>
      </c>
      <c r="Q156" s="83"/>
      <c r="R156" s="377">
        <f>G156*Q156</f>
        <v>0</v>
      </c>
      <c r="S156" s="4"/>
      <c r="T156" s="4">
        <f>Tabla317[[#This Row],[P.U$]]*Tabla317[[#This Row],[TOTAL EXITENTE82]]</f>
        <v>0</v>
      </c>
    </row>
    <row r="157" spans="1:20" ht="28.5" hidden="1" x14ac:dyDescent="0.25">
      <c r="A157" s="179">
        <v>143</v>
      </c>
      <c r="B157" s="201" t="s">
        <v>898</v>
      </c>
      <c r="C157" s="14" t="s">
        <v>203</v>
      </c>
      <c r="D157" s="14" t="s">
        <v>10</v>
      </c>
      <c r="E157" s="14" t="s">
        <v>272</v>
      </c>
      <c r="F157" s="15">
        <v>45566</v>
      </c>
      <c r="G157" s="37">
        <v>4</v>
      </c>
      <c r="H157" s="337"/>
      <c r="I157" s="83"/>
      <c r="J157" s="85">
        <f t="shared" si="10"/>
        <v>0</v>
      </c>
      <c r="K157" s="83"/>
      <c r="L157" s="85">
        <f t="shared" si="6"/>
        <v>0</v>
      </c>
      <c r="M157" s="83"/>
      <c r="N157" s="85">
        <f t="shared" si="7"/>
        <v>0</v>
      </c>
      <c r="O157" s="83"/>
      <c r="P157" s="85">
        <f t="shared" si="8"/>
        <v>0</v>
      </c>
      <c r="Q157" s="83"/>
      <c r="R157" s="377">
        <f t="shared" si="9"/>
        <v>0</v>
      </c>
      <c r="S157" s="4"/>
      <c r="T157" s="4">
        <f>Tabla317[[#This Row],[P.U$]]*Tabla317[[#This Row],[TOTAL EXITENTE82]]</f>
        <v>0</v>
      </c>
    </row>
    <row r="158" spans="1:20" ht="28.5" hidden="1" x14ac:dyDescent="0.25">
      <c r="A158" s="179">
        <v>144</v>
      </c>
      <c r="B158" s="201" t="s">
        <v>120</v>
      </c>
      <c r="C158" s="14" t="s">
        <v>222</v>
      </c>
      <c r="D158" s="14" t="s">
        <v>10</v>
      </c>
      <c r="E158" s="14" t="s">
        <v>308</v>
      </c>
      <c r="F158" s="15">
        <v>45809</v>
      </c>
      <c r="G158" s="37">
        <v>3.25</v>
      </c>
      <c r="H158" s="337"/>
      <c r="I158" s="83"/>
      <c r="J158" s="85">
        <f t="shared" si="10"/>
        <v>0</v>
      </c>
      <c r="K158" s="83"/>
      <c r="L158" s="85">
        <f t="shared" si="6"/>
        <v>0</v>
      </c>
      <c r="M158" s="83"/>
      <c r="N158" s="85">
        <f t="shared" si="7"/>
        <v>0</v>
      </c>
      <c r="O158" s="83"/>
      <c r="P158" s="85">
        <f t="shared" si="8"/>
        <v>0</v>
      </c>
      <c r="Q158" s="83"/>
      <c r="R158" s="377">
        <f t="shared" si="9"/>
        <v>0</v>
      </c>
      <c r="S158" s="4"/>
      <c r="T158" s="4">
        <f>Tabla317[[#This Row],[P.U$]]*Tabla317[[#This Row],[TOTAL EXITENTE82]]</f>
        <v>0</v>
      </c>
    </row>
    <row r="159" spans="1:20" ht="28.5" hidden="1" x14ac:dyDescent="0.25">
      <c r="A159" s="179">
        <v>145</v>
      </c>
      <c r="B159" s="201" t="s">
        <v>121</v>
      </c>
      <c r="C159" s="14" t="s">
        <v>237</v>
      </c>
      <c r="D159" s="14" t="s">
        <v>10</v>
      </c>
      <c r="E159" s="14" t="s">
        <v>308</v>
      </c>
      <c r="F159" s="15">
        <v>45962</v>
      </c>
      <c r="G159" s="37">
        <v>4.25</v>
      </c>
      <c r="H159" s="337"/>
      <c r="I159" s="83"/>
      <c r="J159" s="85">
        <f t="shared" si="10"/>
        <v>0</v>
      </c>
      <c r="K159" s="83"/>
      <c r="L159" s="85">
        <f t="shared" si="6"/>
        <v>0</v>
      </c>
      <c r="M159" s="83"/>
      <c r="N159" s="85">
        <f t="shared" si="7"/>
        <v>0</v>
      </c>
      <c r="O159" s="83"/>
      <c r="P159" s="85">
        <f t="shared" si="8"/>
        <v>0</v>
      </c>
      <c r="Q159" s="83"/>
      <c r="R159" s="377">
        <f t="shared" si="9"/>
        <v>0</v>
      </c>
      <c r="S159" s="4"/>
      <c r="T159" s="4">
        <f>Tabla317[[#This Row],[P.U$]]*Tabla317[[#This Row],[TOTAL EXITENTE82]]</f>
        <v>0</v>
      </c>
    </row>
    <row r="160" spans="1:20" ht="28.5" hidden="1" x14ac:dyDescent="0.25">
      <c r="A160" s="179">
        <v>146</v>
      </c>
      <c r="B160" s="201" t="s">
        <v>817</v>
      </c>
      <c r="C160" s="14" t="s">
        <v>232</v>
      </c>
      <c r="D160" s="14" t="s">
        <v>10</v>
      </c>
      <c r="E160" s="14" t="s">
        <v>308</v>
      </c>
      <c r="F160" s="15">
        <v>45627</v>
      </c>
      <c r="G160" s="37">
        <v>2.09</v>
      </c>
      <c r="H160" s="337"/>
      <c r="I160" s="83"/>
      <c r="J160" s="85">
        <f t="shared" si="10"/>
        <v>0</v>
      </c>
      <c r="K160" s="83"/>
      <c r="L160" s="85">
        <f t="shared" si="6"/>
        <v>0</v>
      </c>
      <c r="M160" s="83"/>
      <c r="N160" s="85">
        <f t="shared" si="7"/>
        <v>0</v>
      </c>
      <c r="O160" s="83"/>
      <c r="P160" s="85">
        <f t="shared" si="8"/>
        <v>0</v>
      </c>
      <c r="Q160" s="83"/>
      <c r="R160" s="377">
        <f t="shared" si="9"/>
        <v>0</v>
      </c>
      <c r="S160" s="4"/>
      <c r="T160" s="4">
        <f>Tabla317[[#This Row],[P.U$]]*Tabla317[[#This Row],[TOTAL EXITENTE82]]</f>
        <v>0</v>
      </c>
    </row>
    <row r="161" spans="1:20" ht="28.5" hidden="1" x14ac:dyDescent="0.25">
      <c r="A161" s="179">
        <v>147</v>
      </c>
      <c r="B161" s="201" t="s">
        <v>122</v>
      </c>
      <c r="C161" s="14" t="s">
        <v>205</v>
      </c>
      <c r="D161" s="14" t="s">
        <v>10</v>
      </c>
      <c r="E161" s="14" t="s">
        <v>308</v>
      </c>
      <c r="F161" s="15">
        <v>45627</v>
      </c>
      <c r="G161" s="37">
        <v>2</v>
      </c>
      <c r="H161" s="337"/>
      <c r="I161" s="83"/>
      <c r="J161" s="85">
        <f t="shared" si="10"/>
        <v>0</v>
      </c>
      <c r="K161" s="83"/>
      <c r="L161" s="85">
        <f t="shared" si="6"/>
        <v>0</v>
      </c>
      <c r="M161" s="83"/>
      <c r="N161" s="85">
        <f t="shared" si="7"/>
        <v>0</v>
      </c>
      <c r="O161" s="83"/>
      <c r="P161" s="85">
        <f t="shared" si="8"/>
        <v>0</v>
      </c>
      <c r="Q161" s="83"/>
      <c r="R161" s="377">
        <f t="shared" si="9"/>
        <v>0</v>
      </c>
      <c r="S161" s="4"/>
      <c r="T161" s="4">
        <f>Tabla317[[#This Row],[P.U$]]*Tabla317[[#This Row],[TOTAL EXITENTE82]]</f>
        <v>0</v>
      </c>
    </row>
    <row r="162" spans="1:20" ht="38.25" hidden="1" x14ac:dyDescent="0.25">
      <c r="A162" s="179">
        <v>148</v>
      </c>
      <c r="B162" s="201" t="s">
        <v>123</v>
      </c>
      <c r="C162" s="14" t="s">
        <v>238</v>
      </c>
      <c r="D162" s="14" t="s">
        <v>10</v>
      </c>
      <c r="E162" s="14" t="s">
        <v>308</v>
      </c>
      <c r="F162" s="15">
        <v>45444</v>
      </c>
      <c r="G162" s="37">
        <v>1.76</v>
      </c>
      <c r="H162" s="337"/>
      <c r="I162" s="83"/>
      <c r="J162" s="85">
        <f t="shared" si="10"/>
        <v>0</v>
      </c>
      <c r="K162" s="83"/>
      <c r="L162" s="85">
        <f t="shared" si="6"/>
        <v>0</v>
      </c>
      <c r="M162" s="83"/>
      <c r="N162" s="85">
        <f t="shared" si="7"/>
        <v>0</v>
      </c>
      <c r="O162" s="83"/>
      <c r="P162" s="85">
        <f t="shared" si="8"/>
        <v>0</v>
      </c>
      <c r="Q162" s="83"/>
      <c r="R162" s="377">
        <f t="shared" si="9"/>
        <v>0</v>
      </c>
      <c r="S162" s="4"/>
      <c r="T162" s="4">
        <f>Tabla317[[#This Row],[P.U$]]*Tabla317[[#This Row],[TOTAL EXITENTE82]]</f>
        <v>0</v>
      </c>
    </row>
    <row r="163" spans="1:20" ht="25.5" hidden="1" x14ac:dyDescent="0.25">
      <c r="A163" s="179">
        <v>644</v>
      </c>
      <c r="B163" s="13" t="s">
        <v>730</v>
      </c>
      <c r="C163" s="14" t="s">
        <v>232</v>
      </c>
      <c r="D163" s="14" t="s">
        <v>10</v>
      </c>
      <c r="E163" s="14" t="s">
        <v>308</v>
      </c>
      <c r="F163" s="15">
        <v>45444</v>
      </c>
      <c r="G163" s="37">
        <v>2.09</v>
      </c>
      <c r="H163" s="337"/>
      <c r="I163" s="83"/>
      <c r="J163" s="85">
        <f t="shared" si="10"/>
        <v>0</v>
      </c>
      <c r="K163" s="83"/>
      <c r="L163" s="85">
        <f t="shared" si="6"/>
        <v>0</v>
      </c>
      <c r="M163" s="83"/>
      <c r="N163" s="85">
        <f t="shared" si="7"/>
        <v>0</v>
      </c>
      <c r="O163" s="83"/>
      <c r="P163" s="85">
        <f t="shared" si="8"/>
        <v>0</v>
      </c>
      <c r="Q163" s="83"/>
      <c r="R163" s="377">
        <f t="shared" si="9"/>
        <v>0</v>
      </c>
      <c r="S163" s="4"/>
      <c r="T163" s="4">
        <f>Tabla317[[#This Row],[P.U$]]*Tabla317[[#This Row],[TOTAL EXITENTE82]]</f>
        <v>0</v>
      </c>
    </row>
    <row r="164" spans="1:20" ht="25.5" hidden="1" x14ac:dyDescent="0.25">
      <c r="A164" s="634">
        <v>645</v>
      </c>
      <c r="B164" s="13" t="s">
        <v>883</v>
      </c>
      <c r="C164" s="14" t="s">
        <v>205</v>
      </c>
      <c r="D164" s="14" t="s">
        <v>10</v>
      </c>
      <c r="E164" s="14" t="s">
        <v>308</v>
      </c>
      <c r="F164" s="15">
        <v>45627</v>
      </c>
      <c r="G164" s="37">
        <v>2.09</v>
      </c>
      <c r="H164" s="337"/>
      <c r="I164" s="83"/>
      <c r="J164" s="85">
        <f t="shared" si="10"/>
        <v>0</v>
      </c>
      <c r="K164" s="83"/>
      <c r="L164" s="85">
        <f t="shared" si="6"/>
        <v>0</v>
      </c>
      <c r="M164" s="83"/>
      <c r="N164" s="85">
        <f t="shared" si="7"/>
        <v>0</v>
      </c>
      <c r="O164" s="83"/>
      <c r="P164" s="85">
        <f t="shared" si="8"/>
        <v>0</v>
      </c>
      <c r="Q164" s="83"/>
      <c r="R164" s="377">
        <f t="shared" si="9"/>
        <v>0</v>
      </c>
      <c r="S164" s="4"/>
      <c r="T164" s="4">
        <f>Tabla317[[#This Row],[P.U$]]*Tabla317[[#This Row],[TOTAL EXITENTE82]]</f>
        <v>0</v>
      </c>
    </row>
    <row r="165" spans="1:20" ht="28.5" hidden="1" x14ac:dyDescent="0.25">
      <c r="A165" s="179">
        <v>149</v>
      </c>
      <c r="B165" s="201" t="s">
        <v>124</v>
      </c>
      <c r="C165" s="14" t="s">
        <v>232</v>
      </c>
      <c r="D165" s="14" t="s">
        <v>10</v>
      </c>
      <c r="E165" s="14" t="s">
        <v>288</v>
      </c>
      <c r="F165" s="15">
        <v>45444</v>
      </c>
      <c r="G165" s="37">
        <v>0.84</v>
      </c>
      <c r="H165" s="337"/>
      <c r="I165" s="83"/>
      <c r="J165" s="85">
        <f t="shared" si="10"/>
        <v>0</v>
      </c>
      <c r="K165" s="83"/>
      <c r="L165" s="85">
        <f t="shared" si="6"/>
        <v>0</v>
      </c>
      <c r="M165" s="83"/>
      <c r="N165" s="85">
        <f t="shared" si="7"/>
        <v>0</v>
      </c>
      <c r="O165" s="83"/>
      <c r="P165" s="85">
        <f t="shared" si="8"/>
        <v>0</v>
      </c>
      <c r="Q165" s="83"/>
      <c r="R165" s="377">
        <f t="shared" si="9"/>
        <v>0</v>
      </c>
      <c r="S165" s="4"/>
      <c r="T165" s="4">
        <f>Tabla317[[#This Row],[P.U$]]*Tabla317[[#This Row],[TOTAL EXITENTE82]]</f>
        <v>0</v>
      </c>
    </row>
    <row r="166" spans="1:20" ht="28.5" hidden="1" x14ac:dyDescent="0.25">
      <c r="A166" s="179">
        <v>150</v>
      </c>
      <c r="B166" s="201" t="s">
        <v>125</v>
      </c>
      <c r="C166" s="14" t="s">
        <v>241</v>
      </c>
      <c r="D166" s="14" t="s">
        <v>10</v>
      </c>
      <c r="E166" s="14" t="s">
        <v>288</v>
      </c>
      <c r="F166" s="15">
        <v>45747</v>
      </c>
      <c r="G166" s="37">
        <v>0.92</v>
      </c>
      <c r="H166" s="337"/>
      <c r="I166" s="83"/>
      <c r="J166" s="85">
        <f t="shared" si="10"/>
        <v>0</v>
      </c>
      <c r="K166" s="83"/>
      <c r="L166" s="85">
        <f t="shared" si="6"/>
        <v>0</v>
      </c>
      <c r="M166" s="83"/>
      <c r="N166" s="85">
        <f t="shared" si="7"/>
        <v>0</v>
      </c>
      <c r="O166" s="83"/>
      <c r="P166" s="85">
        <f t="shared" si="8"/>
        <v>0</v>
      </c>
      <c r="Q166" s="83"/>
      <c r="R166" s="377">
        <f t="shared" si="9"/>
        <v>0</v>
      </c>
      <c r="S166" s="4"/>
      <c r="T166" s="4">
        <f>Tabla317[[#This Row],[P.U$]]*Tabla317[[#This Row],[TOTAL EXITENTE82]]</f>
        <v>0</v>
      </c>
    </row>
    <row r="167" spans="1:20" hidden="1" x14ac:dyDescent="0.25">
      <c r="A167" s="634">
        <v>639</v>
      </c>
      <c r="B167" s="201" t="s">
        <v>1019</v>
      </c>
      <c r="C167" s="352" t="s">
        <v>198</v>
      </c>
      <c r="D167" s="152" t="s">
        <v>10</v>
      </c>
      <c r="E167" s="14" t="s">
        <v>288</v>
      </c>
      <c r="F167" s="230">
        <v>46569</v>
      </c>
      <c r="G167" s="231">
        <v>0.92</v>
      </c>
      <c r="H167" s="337"/>
      <c r="I167" s="83"/>
      <c r="J167" s="85">
        <f t="shared" si="10"/>
        <v>0</v>
      </c>
      <c r="K167" s="83"/>
      <c r="L167" s="85">
        <f t="shared" si="6"/>
        <v>0</v>
      </c>
      <c r="M167" s="83"/>
      <c r="N167" s="85">
        <f t="shared" si="7"/>
        <v>0</v>
      </c>
      <c r="O167" s="83"/>
      <c r="P167" s="85">
        <f t="shared" si="8"/>
        <v>0</v>
      </c>
      <c r="Q167" s="83"/>
      <c r="R167" s="377">
        <f t="shared" si="9"/>
        <v>0</v>
      </c>
      <c r="S167" s="4"/>
      <c r="T167" s="4">
        <f>Tabla317[[#This Row],[P.U$]]*Tabla317[[#This Row],[TOTAL EXITENTE82]]</f>
        <v>0</v>
      </c>
    </row>
    <row r="168" spans="1:20" ht="28.5" hidden="1" x14ac:dyDescent="0.25">
      <c r="A168" s="179">
        <v>151</v>
      </c>
      <c r="B168" s="201" t="s">
        <v>125</v>
      </c>
      <c r="C168" s="14" t="s">
        <v>239</v>
      </c>
      <c r="D168" s="14" t="s">
        <v>10</v>
      </c>
      <c r="E168" s="14" t="s">
        <v>288</v>
      </c>
      <c r="F168" s="15">
        <v>45748</v>
      </c>
      <c r="G168" s="37">
        <v>0.92</v>
      </c>
      <c r="H168" s="337"/>
      <c r="I168" s="83"/>
      <c r="J168" s="85">
        <f t="shared" si="10"/>
        <v>0</v>
      </c>
      <c r="K168" s="83"/>
      <c r="L168" s="85">
        <f t="shared" si="6"/>
        <v>0</v>
      </c>
      <c r="M168" s="83"/>
      <c r="N168" s="85">
        <f t="shared" si="7"/>
        <v>0</v>
      </c>
      <c r="O168" s="83"/>
      <c r="P168" s="85">
        <f t="shared" si="8"/>
        <v>0</v>
      </c>
      <c r="Q168" s="83"/>
      <c r="R168" s="377">
        <f t="shared" si="9"/>
        <v>0</v>
      </c>
      <c r="S168" s="4"/>
      <c r="T168" s="4">
        <f>Tabla317[[#This Row],[P.U$]]*Tabla317[[#This Row],[TOTAL EXITENTE82]]</f>
        <v>0</v>
      </c>
    </row>
    <row r="169" spans="1:20" hidden="1" x14ac:dyDescent="0.25">
      <c r="A169" s="179">
        <v>152</v>
      </c>
      <c r="B169" s="201" t="s">
        <v>126</v>
      </c>
      <c r="C169" s="14" t="s">
        <v>240</v>
      </c>
      <c r="D169" s="14" t="s">
        <v>10</v>
      </c>
      <c r="E169" s="14" t="s">
        <v>309</v>
      </c>
      <c r="F169" s="15">
        <v>45962</v>
      </c>
      <c r="G169" s="37">
        <v>1.37</v>
      </c>
      <c r="H169" s="337"/>
      <c r="I169" s="83"/>
      <c r="J169" s="85">
        <f t="shared" si="10"/>
        <v>0</v>
      </c>
      <c r="K169" s="83"/>
      <c r="L169" s="85">
        <f>G169*K169</f>
        <v>0</v>
      </c>
      <c r="M169" s="83"/>
      <c r="N169" s="85">
        <f>G169*M169</f>
        <v>0</v>
      </c>
      <c r="O169" s="83"/>
      <c r="P169" s="85">
        <f>G169*O169</f>
        <v>0</v>
      </c>
      <c r="Q169" s="83"/>
      <c r="R169" s="377">
        <f>G169*Q169</f>
        <v>0</v>
      </c>
      <c r="S169" s="4"/>
      <c r="T169" s="4">
        <f>Tabla317[[#This Row],[P.U$]]*Tabla317[[#This Row],[TOTAL EXITENTE82]]</f>
        <v>0</v>
      </c>
    </row>
    <row r="170" spans="1:20" hidden="1" x14ac:dyDescent="0.25">
      <c r="A170" s="179">
        <v>153</v>
      </c>
      <c r="B170" s="201" t="s">
        <v>126</v>
      </c>
      <c r="C170" s="14" t="s">
        <v>241</v>
      </c>
      <c r="D170" s="14" t="s">
        <v>10</v>
      </c>
      <c r="E170" s="14" t="s">
        <v>309</v>
      </c>
      <c r="F170" s="15">
        <v>45963</v>
      </c>
      <c r="G170" s="37">
        <v>2.37</v>
      </c>
      <c r="H170" s="337"/>
      <c r="I170" s="83"/>
      <c r="J170" s="85">
        <f t="shared" si="10"/>
        <v>0</v>
      </c>
      <c r="K170" s="83"/>
      <c r="L170" s="85">
        <f t="shared" ref="L170:L252" si="11">G170*K170</f>
        <v>0</v>
      </c>
      <c r="M170" s="83"/>
      <c r="N170" s="85">
        <f t="shared" ref="N170:N252" si="12">G170*M170</f>
        <v>0</v>
      </c>
      <c r="O170" s="83"/>
      <c r="P170" s="85">
        <f t="shared" ref="P170:P252" si="13">G170*O170</f>
        <v>0</v>
      </c>
      <c r="Q170" s="83"/>
      <c r="R170" s="377">
        <f t="shared" ref="R170:R252" si="14">G170*Q170</f>
        <v>0</v>
      </c>
      <c r="S170" s="4"/>
      <c r="T170" s="4">
        <f>Tabla317[[#This Row],[P.U$]]*Tabla317[[#This Row],[TOTAL EXITENTE82]]</f>
        <v>0</v>
      </c>
    </row>
    <row r="171" spans="1:20" ht="28.5" hidden="1" x14ac:dyDescent="0.25">
      <c r="A171" s="179">
        <v>154</v>
      </c>
      <c r="B171" s="201" t="s">
        <v>127</v>
      </c>
      <c r="C171" s="14" t="s">
        <v>209</v>
      </c>
      <c r="D171" s="14" t="s">
        <v>10</v>
      </c>
      <c r="E171" s="14" t="s">
        <v>273</v>
      </c>
      <c r="F171" s="15">
        <v>45658</v>
      </c>
      <c r="G171" s="37">
        <v>2.02</v>
      </c>
      <c r="H171" s="337"/>
      <c r="I171" s="83"/>
      <c r="J171" s="85">
        <f t="shared" si="10"/>
        <v>0</v>
      </c>
      <c r="K171" s="83"/>
      <c r="L171" s="85">
        <f t="shared" si="11"/>
        <v>0</v>
      </c>
      <c r="M171" s="83"/>
      <c r="N171" s="85">
        <f t="shared" si="12"/>
        <v>0</v>
      </c>
      <c r="O171" s="83"/>
      <c r="P171" s="85">
        <f t="shared" si="13"/>
        <v>0</v>
      </c>
      <c r="Q171" s="83"/>
      <c r="R171" s="377">
        <f t="shared" si="14"/>
        <v>0</v>
      </c>
      <c r="S171" s="4"/>
      <c r="T171" s="4">
        <f>Tabla317[[#This Row],[P.U$]]*Tabla317[[#This Row],[TOTAL EXITENTE82]]</f>
        <v>0</v>
      </c>
    </row>
    <row r="172" spans="1:20" ht="28.5" hidden="1" x14ac:dyDescent="0.25">
      <c r="A172" s="179">
        <v>155</v>
      </c>
      <c r="B172" s="201" t="s">
        <v>128</v>
      </c>
      <c r="C172" s="14" t="s">
        <v>242</v>
      </c>
      <c r="D172" s="14" t="s">
        <v>10</v>
      </c>
      <c r="E172" s="14" t="s">
        <v>273</v>
      </c>
      <c r="F172" s="15">
        <v>45536</v>
      </c>
      <c r="G172" s="37">
        <v>2.2200000000000002</v>
      </c>
      <c r="H172" s="337"/>
      <c r="I172" s="593"/>
      <c r="J172" s="85">
        <f t="shared" si="10"/>
        <v>0</v>
      </c>
      <c r="K172" s="277"/>
      <c r="L172" s="276">
        <f>G172*K172</f>
        <v>0</v>
      </c>
      <c r="M172" s="83"/>
      <c r="N172" s="276">
        <f>G172*M172</f>
        <v>0</v>
      </c>
      <c r="O172" s="277"/>
      <c r="P172" s="276">
        <f>G172*O172</f>
        <v>0</v>
      </c>
      <c r="Q172" s="277"/>
      <c r="R172" s="377">
        <f>G172*Q172</f>
        <v>0</v>
      </c>
      <c r="S172" s="4"/>
      <c r="T172" s="4">
        <f>Tabla317[[#This Row],[P.U$]]*Tabla317[[#This Row],[TOTAL EXITENTE82]]</f>
        <v>0</v>
      </c>
    </row>
    <row r="173" spans="1:20" ht="28.5" hidden="1" x14ac:dyDescent="0.25">
      <c r="A173" s="179">
        <v>156</v>
      </c>
      <c r="B173" s="201" t="s">
        <v>129</v>
      </c>
      <c r="C173" s="14" t="s">
        <v>203</v>
      </c>
      <c r="D173" s="14" t="s">
        <v>10</v>
      </c>
      <c r="E173" s="14" t="s">
        <v>273</v>
      </c>
      <c r="F173" s="15">
        <v>46174</v>
      </c>
      <c r="G173" s="37">
        <v>1.28</v>
      </c>
      <c r="H173" s="337"/>
      <c r="I173" s="593"/>
      <c r="J173" s="85">
        <f t="shared" si="10"/>
        <v>0</v>
      </c>
      <c r="K173" s="277"/>
      <c r="L173" s="276">
        <f>G173*K173</f>
        <v>0</v>
      </c>
      <c r="M173" s="83"/>
      <c r="N173" s="276">
        <f>G173*M173</f>
        <v>0</v>
      </c>
      <c r="O173" s="277"/>
      <c r="P173" s="276">
        <f>G173*O173</f>
        <v>0</v>
      </c>
      <c r="Q173" s="277"/>
      <c r="R173" s="377">
        <f>G173*Q173</f>
        <v>0</v>
      </c>
      <c r="S173" s="4"/>
      <c r="T173" s="4">
        <f>Tabla317[[#This Row],[P.U$]]*Tabla317[[#This Row],[TOTAL EXITENTE82]]</f>
        <v>0</v>
      </c>
    </row>
    <row r="174" spans="1:20" ht="28.5" hidden="1" x14ac:dyDescent="0.25">
      <c r="A174" s="179">
        <v>157</v>
      </c>
      <c r="B174" s="201" t="s">
        <v>129</v>
      </c>
      <c r="C174" s="14" t="s">
        <v>213</v>
      </c>
      <c r="D174" s="14" t="s">
        <v>10</v>
      </c>
      <c r="E174" s="14" t="s">
        <v>273</v>
      </c>
      <c r="F174" s="15">
        <v>46143</v>
      </c>
      <c r="G174" s="37">
        <v>1.42</v>
      </c>
      <c r="H174" s="337"/>
      <c r="I174" s="83"/>
      <c r="J174" s="85">
        <f t="shared" si="10"/>
        <v>0</v>
      </c>
      <c r="K174" s="83"/>
      <c r="L174" s="85">
        <f t="shared" si="11"/>
        <v>0</v>
      </c>
      <c r="M174" s="83"/>
      <c r="N174" s="85">
        <f t="shared" si="12"/>
        <v>0</v>
      </c>
      <c r="O174" s="83"/>
      <c r="P174" s="85">
        <f t="shared" si="13"/>
        <v>0</v>
      </c>
      <c r="Q174" s="83"/>
      <c r="R174" s="377">
        <f t="shared" si="14"/>
        <v>0</v>
      </c>
      <c r="S174" s="4"/>
      <c r="T174" s="4">
        <f>Tabla317[[#This Row],[P.U$]]*Tabla317[[#This Row],[TOTAL EXITENTE82]]</f>
        <v>0</v>
      </c>
    </row>
    <row r="175" spans="1:20" ht="28.5" x14ac:dyDescent="0.25">
      <c r="A175" s="179">
        <v>158</v>
      </c>
      <c r="B175" s="201" t="s">
        <v>899</v>
      </c>
      <c r="C175" s="14" t="s">
        <v>736</v>
      </c>
      <c r="D175" s="14" t="s">
        <v>10</v>
      </c>
      <c r="E175" s="14" t="s">
        <v>273</v>
      </c>
      <c r="F175" s="15">
        <v>45323</v>
      </c>
      <c r="G175" s="37">
        <v>0.83</v>
      </c>
      <c r="H175" s="337"/>
      <c r="I175" s="83">
        <v>3</v>
      </c>
      <c r="J175" s="85">
        <f t="shared" si="10"/>
        <v>2.4899999999999998</v>
      </c>
      <c r="K175" s="83">
        <v>3</v>
      </c>
      <c r="L175" s="85">
        <f>G175*K175</f>
        <v>2.4899999999999998</v>
      </c>
      <c r="M175" s="83">
        <v>3</v>
      </c>
      <c r="N175" s="85">
        <f>G175*M175</f>
        <v>2.4899999999999998</v>
      </c>
      <c r="O175" s="83"/>
      <c r="P175" s="85">
        <f>G175*O175</f>
        <v>0</v>
      </c>
      <c r="Q175" s="83"/>
      <c r="R175" s="377">
        <f>G175*Q175</f>
        <v>0</v>
      </c>
      <c r="S175" s="4"/>
      <c r="T175" s="4">
        <f>Tabla317[[#This Row],[P.U$]]*Tabla317[[#This Row],[TOTAL EXITENTE82]]</f>
        <v>0</v>
      </c>
    </row>
    <row r="176" spans="1:20" ht="30" hidden="1" x14ac:dyDescent="0.25">
      <c r="A176" s="179">
        <v>159</v>
      </c>
      <c r="B176" s="97" t="s">
        <v>818</v>
      </c>
      <c r="C176" s="14" t="s">
        <v>237</v>
      </c>
      <c r="D176" s="14" t="s">
        <v>10</v>
      </c>
      <c r="E176" s="14" t="s">
        <v>282</v>
      </c>
      <c r="F176" s="15">
        <v>45444</v>
      </c>
      <c r="G176" s="37">
        <v>4</v>
      </c>
      <c r="H176" s="337"/>
      <c r="I176" s="593"/>
      <c r="J176" s="85">
        <f t="shared" si="10"/>
        <v>0</v>
      </c>
      <c r="K176" s="237"/>
      <c r="L176" s="236">
        <f>G176*K176</f>
        <v>0</v>
      </c>
      <c r="M176" s="83"/>
      <c r="N176" s="236">
        <f>G176*M176</f>
        <v>0</v>
      </c>
      <c r="O176" s="237"/>
      <c r="P176" s="236">
        <f>G176*O176</f>
        <v>0</v>
      </c>
      <c r="Q176" s="237"/>
      <c r="R176" s="377">
        <f>G176*Q176</f>
        <v>0</v>
      </c>
      <c r="S176" s="4"/>
      <c r="T176" s="4">
        <f>Tabla317[[#This Row],[P.U$]]*Tabla317[[#This Row],[TOTAL EXITENTE82]]</f>
        <v>0</v>
      </c>
    </row>
    <row r="177" spans="1:20" ht="42.75" hidden="1" x14ac:dyDescent="0.25">
      <c r="A177" s="179">
        <v>160</v>
      </c>
      <c r="B177" s="201" t="s">
        <v>130</v>
      </c>
      <c r="C177" s="14" t="s">
        <v>196</v>
      </c>
      <c r="D177" s="14" t="s">
        <v>10</v>
      </c>
      <c r="E177" s="14" t="s">
        <v>273</v>
      </c>
      <c r="F177" s="15">
        <v>45382</v>
      </c>
      <c r="G177" s="37">
        <v>1.36</v>
      </c>
      <c r="H177" s="337"/>
      <c r="I177" s="83"/>
      <c r="J177" s="85">
        <f t="shared" si="10"/>
        <v>0</v>
      </c>
      <c r="K177" s="83"/>
      <c r="L177" s="85">
        <f t="shared" si="11"/>
        <v>0</v>
      </c>
      <c r="M177" s="83"/>
      <c r="N177" s="85">
        <f t="shared" si="12"/>
        <v>0</v>
      </c>
      <c r="O177" s="83"/>
      <c r="P177" s="85">
        <f t="shared" si="13"/>
        <v>0</v>
      </c>
      <c r="Q177" s="83"/>
      <c r="R177" s="377">
        <f t="shared" si="14"/>
        <v>0</v>
      </c>
      <c r="S177" s="4"/>
      <c r="T177" s="4">
        <f>Tabla317[[#This Row],[P.U$]]*Tabla317[[#This Row],[TOTAL EXITENTE82]]</f>
        <v>0</v>
      </c>
    </row>
    <row r="178" spans="1:20" ht="42.75" hidden="1" x14ac:dyDescent="0.25">
      <c r="A178" s="179">
        <v>161</v>
      </c>
      <c r="B178" s="201" t="s">
        <v>130</v>
      </c>
      <c r="C178" s="14" t="s">
        <v>203</v>
      </c>
      <c r="D178" s="14" t="s">
        <v>10</v>
      </c>
      <c r="E178" s="14" t="s">
        <v>273</v>
      </c>
      <c r="F178" s="15">
        <v>45383</v>
      </c>
      <c r="G178" s="37">
        <v>1.36</v>
      </c>
      <c r="H178" s="337"/>
      <c r="I178" s="83"/>
      <c r="J178" s="85">
        <f t="shared" si="10"/>
        <v>0</v>
      </c>
      <c r="K178" s="83"/>
      <c r="L178" s="85">
        <f t="shared" si="11"/>
        <v>0</v>
      </c>
      <c r="M178" s="83"/>
      <c r="N178" s="85">
        <f t="shared" si="12"/>
        <v>0</v>
      </c>
      <c r="O178" s="83"/>
      <c r="P178" s="85">
        <f t="shared" si="13"/>
        <v>0</v>
      </c>
      <c r="Q178" s="83"/>
      <c r="R178" s="377">
        <f t="shared" si="14"/>
        <v>0</v>
      </c>
      <c r="S178" s="4"/>
      <c r="T178" s="4">
        <f>Tabla317[[#This Row],[P.U$]]*Tabla317[[#This Row],[TOTAL EXITENTE82]]</f>
        <v>0</v>
      </c>
    </row>
    <row r="179" spans="1:20" ht="28.5" hidden="1" x14ac:dyDescent="0.25">
      <c r="A179" s="179">
        <v>162</v>
      </c>
      <c r="B179" s="201" t="s">
        <v>131</v>
      </c>
      <c r="C179" s="14" t="s">
        <v>218</v>
      </c>
      <c r="D179" s="14" t="s">
        <v>10</v>
      </c>
      <c r="E179" s="14" t="s">
        <v>273</v>
      </c>
      <c r="F179" s="15">
        <v>45047</v>
      </c>
      <c r="G179" s="37">
        <v>2</v>
      </c>
      <c r="H179" s="337"/>
      <c r="I179" s="83"/>
      <c r="J179" s="85">
        <f t="shared" si="10"/>
        <v>0</v>
      </c>
      <c r="K179" s="83"/>
      <c r="L179" s="85">
        <f t="shared" si="11"/>
        <v>0</v>
      </c>
      <c r="M179" s="83"/>
      <c r="N179" s="85">
        <f t="shared" si="12"/>
        <v>0</v>
      </c>
      <c r="O179" s="83"/>
      <c r="P179" s="85">
        <f t="shared" si="13"/>
        <v>0</v>
      </c>
      <c r="Q179" s="83"/>
      <c r="R179" s="377">
        <f t="shared" si="14"/>
        <v>0</v>
      </c>
      <c r="S179" s="4"/>
      <c r="T179" s="4">
        <f>Tabla317[[#This Row],[P.U$]]*Tabla317[[#This Row],[TOTAL EXITENTE82]]</f>
        <v>0</v>
      </c>
    </row>
    <row r="180" spans="1:20" hidden="1" x14ac:dyDescent="0.25">
      <c r="A180" s="179">
        <v>163</v>
      </c>
      <c r="B180" s="201" t="s">
        <v>132</v>
      </c>
      <c r="C180" s="14" t="s">
        <v>243</v>
      </c>
      <c r="D180" s="14" t="s">
        <v>10</v>
      </c>
      <c r="E180" s="14" t="s">
        <v>262</v>
      </c>
      <c r="F180" s="15">
        <v>45413</v>
      </c>
      <c r="G180" s="37">
        <v>1.18</v>
      </c>
      <c r="H180" s="337"/>
      <c r="I180" s="83"/>
      <c r="J180" s="85">
        <f t="shared" si="10"/>
        <v>0</v>
      </c>
      <c r="K180" s="83"/>
      <c r="L180" s="85">
        <f t="shared" si="11"/>
        <v>0</v>
      </c>
      <c r="M180" s="83"/>
      <c r="N180" s="85">
        <f t="shared" si="12"/>
        <v>0</v>
      </c>
      <c r="O180" s="83"/>
      <c r="P180" s="85">
        <f t="shared" si="13"/>
        <v>0</v>
      </c>
      <c r="Q180" s="83"/>
      <c r="R180" s="377">
        <f t="shared" si="14"/>
        <v>0</v>
      </c>
      <c r="S180" s="4"/>
      <c r="T180" s="4">
        <f>Tabla317[[#This Row],[P.U$]]*Tabla317[[#This Row],[TOTAL EXITENTE82]]</f>
        <v>0</v>
      </c>
    </row>
    <row r="181" spans="1:20" hidden="1" x14ac:dyDescent="0.25">
      <c r="A181" s="179">
        <v>164</v>
      </c>
      <c r="B181" s="201" t="s">
        <v>132</v>
      </c>
      <c r="C181" s="14" t="s">
        <v>196</v>
      </c>
      <c r="D181" s="14" t="s">
        <v>10</v>
      </c>
      <c r="E181" s="14" t="s">
        <v>262</v>
      </c>
      <c r="F181" s="15">
        <v>45413</v>
      </c>
      <c r="G181" s="37">
        <v>1.18</v>
      </c>
      <c r="H181" s="337"/>
      <c r="I181" s="83"/>
      <c r="J181" s="85">
        <f t="shared" si="10"/>
        <v>0</v>
      </c>
      <c r="K181" s="83"/>
      <c r="L181" s="85">
        <f t="shared" si="11"/>
        <v>0</v>
      </c>
      <c r="M181" s="83"/>
      <c r="N181" s="85">
        <f t="shared" si="12"/>
        <v>0</v>
      </c>
      <c r="O181" s="83"/>
      <c r="P181" s="85">
        <f t="shared" si="13"/>
        <v>0</v>
      </c>
      <c r="Q181" s="83"/>
      <c r="R181" s="377">
        <f t="shared" si="14"/>
        <v>0</v>
      </c>
      <c r="S181" s="4"/>
      <c r="T181" s="4">
        <f>Tabla317[[#This Row],[P.U$]]*Tabla317[[#This Row],[TOTAL EXITENTE82]]</f>
        <v>0</v>
      </c>
    </row>
    <row r="182" spans="1:20" hidden="1" x14ac:dyDescent="0.25">
      <c r="A182" s="179">
        <v>165</v>
      </c>
      <c r="B182" s="201" t="s">
        <v>132</v>
      </c>
      <c r="C182" s="14" t="s">
        <v>209</v>
      </c>
      <c r="D182" s="14" t="s">
        <v>10</v>
      </c>
      <c r="E182" s="14" t="s">
        <v>262</v>
      </c>
      <c r="F182" s="15">
        <v>45413</v>
      </c>
      <c r="G182" s="37">
        <v>1.18</v>
      </c>
      <c r="H182" s="337"/>
      <c r="I182" s="83"/>
      <c r="J182" s="85">
        <f t="shared" si="10"/>
        <v>0</v>
      </c>
      <c r="K182" s="83"/>
      <c r="L182" s="85">
        <f t="shared" si="11"/>
        <v>0</v>
      </c>
      <c r="M182" s="83"/>
      <c r="N182" s="85">
        <f t="shared" si="12"/>
        <v>0</v>
      </c>
      <c r="O182" s="83"/>
      <c r="P182" s="85">
        <f t="shared" si="13"/>
        <v>0</v>
      </c>
      <c r="Q182" s="83"/>
      <c r="R182" s="377">
        <f t="shared" si="14"/>
        <v>0</v>
      </c>
      <c r="S182" s="4"/>
      <c r="T182" s="4">
        <f>Tabla317[[#This Row],[P.U$]]*Tabla317[[#This Row],[TOTAL EXITENTE82]]</f>
        <v>0</v>
      </c>
    </row>
    <row r="183" spans="1:20" ht="28.5" hidden="1" x14ac:dyDescent="0.25">
      <c r="A183" s="179">
        <v>166</v>
      </c>
      <c r="B183" s="201" t="s">
        <v>900</v>
      </c>
      <c r="C183" s="14" t="s">
        <v>205</v>
      </c>
      <c r="D183" s="14" t="s">
        <v>10</v>
      </c>
      <c r="E183" s="14" t="s">
        <v>310</v>
      </c>
      <c r="F183" s="15">
        <v>45536</v>
      </c>
      <c r="G183" s="37">
        <v>1.44</v>
      </c>
      <c r="H183" s="337"/>
      <c r="I183" s="83"/>
      <c r="J183" s="85">
        <f t="shared" si="10"/>
        <v>0</v>
      </c>
      <c r="K183" s="83"/>
      <c r="L183" s="85">
        <f t="shared" si="11"/>
        <v>0</v>
      </c>
      <c r="M183" s="83"/>
      <c r="N183" s="85">
        <f t="shared" si="12"/>
        <v>0</v>
      </c>
      <c r="O183" s="83"/>
      <c r="P183" s="85">
        <f t="shared" si="13"/>
        <v>0</v>
      </c>
      <c r="Q183" s="83"/>
      <c r="R183" s="377">
        <f t="shared" si="14"/>
        <v>0</v>
      </c>
      <c r="S183" s="4"/>
      <c r="T183" s="4">
        <f>Tabla317[[#This Row],[P.U$]]*Tabla317[[#This Row],[TOTAL EXITENTE82]]</f>
        <v>0</v>
      </c>
    </row>
    <row r="184" spans="1:20" ht="28.5" hidden="1" x14ac:dyDescent="0.25">
      <c r="A184" s="179">
        <v>167</v>
      </c>
      <c r="B184" s="201" t="s">
        <v>133</v>
      </c>
      <c r="C184" s="14" t="s">
        <v>244</v>
      </c>
      <c r="D184" s="14" t="s">
        <v>10</v>
      </c>
      <c r="E184" s="14" t="s">
        <v>311</v>
      </c>
      <c r="F184" s="15">
        <v>45597</v>
      </c>
      <c r="G184" s="37">
        <v>2.2799999999999998</v>
      </c>
      <c r="H184" s="337"/>
      <c r="I184" s="83"/>
      <c r="J184" s="85">
        <f t="shared" si="10"/>
        <v>0</v>
      </c>
      <c r="K184" s="83"/>
      <c r="L184" s="85">
        <f>G184*K184</f>
        <v>0</v>
      </c>
      <c r="M184" s="83"/>
      <c r="N184" s="85">
        <f>G184*M184</f>
        <v>0</v>
      </c>
      <c r="O184" s="83"/>
      <c r="P184" s="85">
        <f>G184*O184</f>
        <v>0</v>
      </c>
      <c r="Q184" s="83"/>
      <c r="R184" s="377">
        <f>G184*Q184</f>
        <v>0</v>
      </c>
      <c r="S184" s="4"/>
      <c r="T184" s="4">
        <f>Tabla317[[#This Row],[P.U$]]*Tabla317[[#This Row],[TOTAL EXITENTE82]]</f>
        <v>0</v>
      </c>
    </row>
    <row r="185" spans="1:20" ht="28.5" hidden="1" x14ac:dyDescent="0.25">
      <c r="A185" s="179">
        <v>168</v>
      </c>
      <c r="B185" s="201" t="s">
        <v>134</v>
      </c>
      <c r="C185" s="14" t="s">
        <v>820</v>
      </c>
      <c r="D185" s="14" t="s">
        <v>10</v>
      </c>
      <c r="E185" s="14" t="s">
        <v>312</v>
      </c>
      <c r="F185" s="15">
        <v>45444</v>
      </c>
      <c r="G185" s="37">
        <v>1.1000000000000001</v>
      </c>
      <c r="H185" s="337"/>
      <c r="I185" s="83"/>
      <c r="J185" s="85">
        <f t="shared" si="10"/>
        <v>0</v>
      </c>
      <c r="K185" s="83"/>
      <c r="L185" s="85">
        <f>G185*K185</f>
        <v>0</v>
      </c>
      <c r="M185" s="83"/>
      <c r="N185" s="85">
        <f>G185*M185</f>
        <v>0</v>
      </c>
      <c r="O185" s="83"/>
      <c r="P185" s="85">
        <f>G185*O185</f>
        <v>0</v>
      </c>
      <c r="Q185" s="83"/>
      <c r="R185" s="377">
        <f>G185*Q185</f>
        <v>0</v>
      </c>
      <c r="S185" s="4"/>
      <c r="T185" s="4">
        <f>Tabla317[[#This Row],[P.U$]]*Tabla317[[#This Row],[TOTAL EXITENTE82]]</f>
        <v>0</v>
      </c>
    </row>
    <row r="186" spans="1:20" ht="28.5" hidden="1" x14ac:dyDescent="0.25">
      <c r="A186" s="179">
        <v>169</v>
      </c>
      <c r="B186" s="201" t="s">
        <v>885</v>
      </c>
      <c r="C186" s="14" t="s">
        <v>235</v>
      </c>
      <c r="D186" s="14" t="s">
        <v>10</v>
      </c>
      <c r="E186" s="14" t="s">
        <v>312</v>
      </c>
      <c r="F186" s="15">
        <v>45445</v>
      </c>
      <c r="G186" s="37">
        <v>2.1</v>
      </c>
      <c r="H186" s="337"/>
      <c r="I186" s="83"/>
      <c r="J186" s="85">
        <f t="shared" si="10"/>
        <v>0</v>
      </c>
      <c r="K186" s="83"/>
      <c r="L186" s="85">
        <f>G186*K186</f>
        <v>0</v>
      </c>
      <c r="M186" s="83"/>
      <c r="N186" s="85">
        <f>G186*M186</f>
        <v>0</v>
      </c>
      <c r="O186" s="83"/>
      <c r="P186" s="85">
        <f>G186*O186</f>
        <v>0</v>
      </c>
      <c r="Q186" s="83"/>
      <c r="R186" s="377">
        <f>G186*Q186</f>
        <v>0</v>
      </c>
      <c r="S186" s="4"/>
      <c r="T186" s="4">
        <f>Tabla317[[#This Row],[P.U$]]*Tabla317[[#This Row],[TOTAL EXITENTE82]]</f>
        <v>0</v>
      </c>
    </row>
    <row r="187" spans="1:20" ht="28.5" hidden="1" x14ac:dyDescent="0.25">
      <c r="A187" s="179">
        <v>170</v>
      </c>
      <c r="B187" s="201" t="s">
        <v>819</v>
      </c>
      <c r="C187" s="14" t="s">
        <v>243</v>
      </c>
      <c r="D187" s="14" t="s">
        <v>10</v>
      </c>
      <c r="E187" s="14" t="s">
        <v>312</v>
      </c>
      <c r="F187" s="15">
        <v>45292</v>
      </c>
      <c r="G187" s="37">
        <v>1.02</v>
      </c>
      <c r="H187" s="337"/>
      <c r="I187" s="83"/>
      <c r="J187" s="85">
        <f t="shared" si="10"/>
        <v>0</v>
      </c>
      <c r="K187" s="83"/>
      <c r="L187" s="85">
        <f>G187*K187</f>
        <v>0</v>
      </c>
      <c r="M187" s="83"/>
      <c r="N187" s="85">
        <f>G187*M187</f>
        <v>0</v>
      </c>
      <c r="O187" s="83"/>
      <c r="P187" s="85">
        <f>G187*O187</f>
        <v>0</v>
      </c>
      <c r="Q187" s="83"/>
      <c r="R187" s="377">
        <f>G187*Q187</f>
        <v>0</v>
      </c>
      <c r="S187" s="4"/>
      <c r="T187" s="4">
        <f>Tabla317[[#This Row],[P.U$]]*Tabla317[[#This Row],[TOTAL EXITENTE82]]</f>
        <v>0</v>
      </c>
    </row>
    <row r="188" spans="1:20" ht="28.5" hidden="1" x14ac:dyDescent="0.25">
      <c r="A188" s="179">
        <v>171</v>
      </c>
      <c r="B188" s="201" t="s">
        <v>135</v>
      </c>
      <c r="C188" s="14" t="s">
        <v>235</v>
      </c>
      <c r="D188" s="14" t="s">
        <v>10</v>
      </c>
      <c r="E188" s="14" t="s">
        <v>312</v>
      </c>
      <c r="F188" s="15">
        <v>45292</v>
      </c>
      <c r="G188" s="37">
        <v>1.02</v>
      </c>
      <c r="H188" s="337"/>
      <c r="I188" s="83"/>
      <c r="J188" s="85">
        <f t="shared" si="10"/>
        <v>0</v>
      </c>
      <c r="K188" s="83"/>
      <c r="L188" s="85">
        <f>G188*K188</f>
        <v>0</v>
      </c>
      <c r="M188" s="83"/>
      <c r="N188" s="85">
        <f>G188*M188</f>
        <v>0</v>
      </c>
      <c r="O188" s="83"/>
      <c r="P188" s="85">
        <f>G188*O188</f>
        <v>0</v>
      </c>
      <c r="Q188" s="83"/>
      <c r="R188" s="377">
        <f>G188*Q188</f>
        <v>0</v>
      </c>
      <c r="S188" s="4"/>
      <c r="T188" s="4">
        <f>Tabla317[[#This Row],[P.U$]]*Tabla317[[#This Row],[TOTAL EXITENTE82]]</f>
        <v>0</v>
      </c>
    </row>
    <row r="189" spans="1:20" ht="28.5" hidden="1" x14ac:dyDescent="0.25">
      <c r="A189" s="179">
        <v>172</v>
      </c>
      <c r="B189" s="201" t="s">
        <v>136</v>
      </c>
      <c r="C189" s="14" t="s">
        <v>236</v>
      </c>
      <c r="D189" s="14" t="s">
        <v>10</v>
      </c>
      <c r="E189" s="14" t="s">
        <v>312</v>
      </c>
      <c r="F189" s="15">
        <v>45962</v>
      </c>
      <c r="G189" s="37">
        <v>4.4000000000000004</v>
      </c>
      <c r="H189" s="337"/>
      <c r="I189" s="83"/>
      <c r="J189" s="85">
        <f t="shared" si="10"/>
        <v>0</v>
      </c>
      <c r="K189" s="83"/>
      <c r="L189" s="85">
        <f t="shared" si="11"/>
        <v>0</v>
      </c>
      <c r="M189" s="83"/>
      <c r="N189" s="85">
        <f t="shared" si="12"/>
        <v>0</v>
      </c>
      <c r="O189" s="83"/>
      <c r="P189" s="85">
        <f t="shared" si="13"/>
        <v>0</v>
      </c>
      <c r="Q189" s="83"/>
      <c r="R189" s="377">
        <f t="shared" si="14"/>
        <v>0</v>
      </c>
      <c r="S189" s="4"/>
      <c r="T189" s="4">
        <f>Tabla317[[#This Row],[P.U$]]*Tabla317[[#This Row],[TOTAL EXITENTE82]]</f>
        <v>0</v>
      </c>
    </row>
    <row r="190" spans="1:20" hidden="1" x14ac:dyDescent="0.25">
      <c r="A190" s="179">
        <v>173</v>
      </c>
      <c r="B190" s="201" t="s">
        <v>137</v>
      </c>
      <c r="C190" s="14" t="s">
        <v>203</v>
      </c>
      <c r="D190" s="14" t="s">
        <v>10</v>
      </c>
      <c r="E190" s="14" t="s">
        <v>312</v>
      </c>
      <c r="F190" s="15">
        <v>45139</v>
      </c>
      <c r="G190" s="37">
        <v>1.02</v>
      </c>
      <c r="H190" s="337"/>
      <c r="I190" s="83"/>
      <c r="J190" s="85">
        <f t="shared" si="10"/>
        <v>0</v>
      </c>
      <c r="K190" s="83"/>
      <c r="L190" s="85">
        <f t="shared" si="11"/>
        <v>0</v>
      </c>
      <c r="M190" s="83"/>
      <c r="N190" s="85">
        <f t="shared" si="12"/>
        <v>0</v>
      </c>
      <c r="O190" s="83"/>
      <c r="P190" s="85">
        <f t="shared" si="13"/>
        <v>0</v>
      </c>
      <c r="Q190" s="83"/>
      <c r="R190" s="377">
        <f t="shared" si="14"/>
        <v>0</v>
      </c>
      <c r="S190" s="4"/>
      <c r="T190" s="4">
        <f>Tabla317[[#This Row],[P.U$]]*Tabla317[[#This Row],[TOTAL EXITENTE82]]</f>
        <v>0</v>
      </c>
    </row>
    <row r="191" spans="1:20" ht="28.5" hidden="1" x14ac:dyDescent="0.25">
      <c r="A191" s="179">
        <v>174</v>
      </c>
      <c r="B191" s="201" t="s">
        <v>138</v>
      </c>
      <c r="C191" s="14" t="s">
        <v>239</v>
      </c>
      <c r="D191" s="14" t="s">
        <v>10</v>
      </c>
      <c r="E191" s="14" t="s">
        <v>313</v>
      </c>
      <c r="F191" s="15">
        <v>45717</v>
      </c>
      <c r="G191" s="37">
        <v>1.32</v>
      </c>
      <c r="H191" s="337"/>
      <c r="I191" s="83"/>
      <c r="J191" s="85">
        <f t="shared" si="10"/>
        <v>0</v>
      </c>
      <c r="K191" s="83"/>
      <c r="L191" s="85">
        <f t="shared" si="11"/>
        <v>0</v>
      </c>
      <c r="M191" s="83"/>
      <c r="N191" s="85">
        <f t="shared" si="12"/>
        <v>0</v>
      </c>
      <c r="O191" s="83"/>
      <c r="P191" s="85">
        <f t="shared" si="13"/>
        <v>0</v>
      </c>
      <c r="Q191" s="83"/>
      <c r="R191" s="377">
        <f t="shared" si="14"/>
        <v>0</v>
      </c>
      <c r="S191" s="4"/>
      <c r="T191" s="4">
        <f>Tabla317[[#This Row],[P.U$]]*Tabla317[[#This Row],[TOTAL EXITENTE82]]</f>
        <v>0</v>
      </c>
    </row>
    <row r="192" spans="1:20" ht="28.5" x14ac:dyDescent="0.25">
      <c r="A192" s="179">
        <v>175</v>
      </c>
      <c r="B192" s="201" t="s">
        <v>138</v>
      </c>
      <c r="C192" s="14" t="s">
        <v>239</v>
      </c>
      <c r="D192" s="14" t="s">
        <v>10</v>
      </c>
      <c r="E192" s="14" t="s">
        <v>313</v>
      </c>
      <c r="F192" s="15">
        <v>45689</v>
      </c>
      <c r="G192" s="37">
        <v>0.87</v>
      </c>
      <c r="H192" s="337"/>
      <c r="I192" s="83">
        <v>5</v>
      </c>
      <c r="J192" s="85">
        <f t="shared" si="10"/>
        <v>4.3499999999999996</v>
      </c>
      <c r="K192" s="83">
        <v>5</v>
      </c>
      <c r="L192" s="85">
        <f t="shared" si="11"/>
        <v>4.3499999999999996</v>
      </c>
      <c r="M192" s="83">
        <v>5</v>
      </c>
      <c r="N192" s="85">
        <f t="shared" si="12"/>
        <v>4.3499999999999996</v>
      </c>
      <c r="O192" s="83"/>
      <c r="P192" s="85">
        <f t="shared" si="13"/>
        <v>0</v>
      </c>
      <c r="Q192" s="83"/>
      <c r="R192" s="377">
        <f t="shared" si="14"/>
        <v>0</v>
      </c>
      <c r="S192" s="4"/>
      <c r="T192" s="4">
        <f>Tabla317[[#This Row],[P.U$]]*Tabla317[[#This Row],[TOTAL EXITENTE82]]</f>
        <v>0</v>
      </c>
    </row>
    <row r="193" spans="1:20" ht="28.5" hidden="1" x14ac:dyDescent="0.25">
      <c r="A193" s="179">
        <v>176</v>
      </c>
      <c r="B193" s="201" t="s">
        <v>138</v>
      </c>
      <c r="C193" s="14" t="s">
        <v>226</v>
      </c>
      <c r="D193" s="14" t="s">
        <v>10</v>
      </c>
      <c r="E193" s="14" t="s">
        <v>313</v>
      </c>
      <c r="F193" s="15">
        <v>45689</v>
      </c>
      <c r="G193" s="37">
        <v>0.87</v>
      </c>
      <c r="H193" s="353"/>
      <c r="I193" s="593"/>
      <c r="J193" s="355">
        <f>G193*I193</f>
        <v>0</v>
      </c>
      <c r="K193" s="356"/>
      <c r="L193" s="357">
        <f>G193*K193</f>
        <v>0</v>
      </c>
      <c r="M193" s="83"/>
      <c r="N193" s="357">
        <f>G193*M193</f>
        <v>0</v>
      </c>
      <c r="O193" s="356"/>
      <c r="P193" s="357">
        <f>G193*O193</f>
        <v>0</v>
      </c>
      <c r="Q193" s="356"/>
      <c r="R193" s="377">
        <f>G193*Q193</f>
        <v>0</v>
      </c>
      <c r="S193" s="4"/>
      <c r="T193" s="4">
        <f>Tabla317[[#This Row],[P.U$]]*Tabla317[[#This Row],[TOTAL EXITENTE82]]</f>
        <v>0</v>
      </c>
    </row>
    <row r="194" spans="1:20" ht="28.5" hidden="1" x14ac:dyDescent="0.25">
      <c r="A194" s="179">
        <v>177</v>
      </c>
      <c r="B194" s="201" t="s">
        <v>139</v>
      </c>
      <c r="C194" s="14" t="s">
        <v>239</v>
      </c>
      <c r="D194" s="14" t="s">
        <v>10</v>
      </c>
      <c r="E194" s="14" t="s">
        <v>272</v>
      </c>
      <c r="F194" s="15">
        <v>45504</v>
      </c>
      <c r="G194" s="37">
        <v>0.18</v>
      </c>
      <c r="H194" s="337"/>
      <c r="I194" s="83"/>
      <c r="J194" s="85">
        <f t="shared" si="10"/>
        <v>0</v>
      </c>
      <c r="K194" s="83"/>
      <c r="L194" s="85">
        <f t="shared" si="11"/>
        <v>0</v>
      </c>
      <c r="M194" s="83"/>
      <c r="N194" s="85">
        <f t="shared" si="12"/>
        <v>0</v>
      </c>
      <c r="O194" s="83"/>
      <c r="P194" s="85">
        <f t="shared" si="13"/>
        <v>0</v>
      </c>
      <c r="Q194" s="83"/>
      <c r="R194" s="377">
        <f t="shared" si="14"/>
        <v>0</v>
      </c>
      <c r="S194" s="4"/>
      <c r="T194" s="4">
        <f>Tabla317[[#This Row],[P.U$]]*Tabla317[[#This Row],[TOTAL EXITENTE82]]</f>
        <v>0</v>
      </c>
    </row>
    <row r="195" spans="1:20" ht="28.5" hidden="1" x14ac:dyDescent="0.25">
      <c r="A195" s="179">
        <v>178</v>
      </c>
      <c r="B195" s="201" t="s">
        <v>139</v>
      </c>
      <c r="C195" s="14" t="s">
        <v>226</v>
      </c>
      <c r="D195" s="14" t="s">
        <v>10</v>
      </c>
      <c r="E195" s="14" t="s">
        <v>272</v>
      </c>
      <c r="F195" s="15">
        <v>45505</v>
      </c>
      <c r="G195" s="37">
        <v>1.18</v>
      </c>
      <c r="H195" s="337"/>
      <c r="I195" s="83"/>
      <c r="J195" s="85">
        <f t="shared" si="10"/>
        <v>0</v>
      </c>
      <c r="K195" s="83"/>
      <c r="L195" s="85">
        <f t="shared" si="11"/>
        <v>0</v>
      </c>
      <c r="M195" s="83"/>
      <c r="N195" s="85">
        <f t="shared" si="12"/>
        <v>0</v>
      </c>
      <c r="O195" s="83"/>
      <c r="P195" s="85">
        <f t="shared" si="13"/>
        <v>0</v>
      </c>
      <c r="Q195" s="83"/>
      <c r="R195" s="377">
        <f t="shared" si="14"/>
        <v>0</v>
      </c>
      <c r="S195" s="4"/>
      <c r="T195" s="4">
        <f>Tabla317[[#This Row],[P.U$]]*Tabla317[[#This Row],[TOTAL EXITENTE82]]</f>
        <v>0</v>
      </c>
    </row>
    <row r="196" spans="1:20" ht="28.5" hidden="1" x14ac:dyDescent="0.25">
      <c r="A196" s="179">
        <v>179</v>
      </c>
      <c r="B196" s="201" t="s">
        <v>139</v>
      </c>
      <c r="C196" s="14" t="s">
        <v>225</v>
      </c>
      <c r="D196" s="14" t="s">
        <v>10</v>
      </c>
      <c r="E196" s="14" t="s">
        <v>272</v>
      </c>
      <c r="F196" s="15">
        <v>45506</v>
      </c>
      <c r="G196" s="37">
        <v>1.18</v>
      </c>
      <c r="H196" s="337"/>
      <c r="I196" s="83"/>
      <c r="J196" s="85">
        <f t="shared" si="10"/>
        <v>0</v>
      </c>
      <c r="K196" s="83"/>
      <c r="L196" s="85">
        <f t="shared" si="11"/>
        <v>0</v>
      </c>
      <c r="M196" s="83"/>
      <c r="N196" s="85">
        <f t="shared" si="12"/>
        <v>0</v>
      </c>
      <c r="O196" s="83"/>
      <c r="P196" s="85">
        <f t="shared" si="13"/>
        <v>0</v>
      </c>
      <c r="Q196" s="83"/>
      <c r="R196" s="377">
        <f t="shared" si="14"/>
        <v>0</v>
      </c>
      <c r="S196" s="4"/>
      <c r="T196" s="4">
        <f>Tabla317[[#This Row],[P.U$]]*Tabla317[[#This Row],[TOTAL EXITENTE82]]</f>
        <v>0</v>
      </c>
    </row>
    <row r="197" spans="1:20" ht="28.5" hidden="1" x14ac:dyDescent="0.25">
      <c r="A197" s="179">
        <v>180</v>
      </c>
      <c r="B197" s="201" t="s">
        <v>140</v>
      </c>
      <c r="C197" s="14" t="s">
        <v>223</v>
      </c>
      <c r="D197" s="14" t="s">
        <v>10</v>
      </c>
      <c r="E197" s="14" t="s">
        <v>266</v>
      </c>
      <c r="F197" s="15">
        <v>45323</v>
      </c>
      <c r="G197" s="37">
        <v>7</v>
      </c>
      <c r="H197" s="337"/>
      <c r="I197" s="83"/>
      <c r="J197" s="85">
        <f t="shared" si="10"/>
        <v>0</v>
      </c>
      <c r="K197" s="83"/>
      <c r="L197" s="85">
        <f>G197*K197</f>
        <v>0</v>
      </c>
      <c r="M197" s="83"/>
      <c r="N197" s="85">
        <f>G197*M197</f>
        <v>0</v>
      </c>
      <c r="O197" s="83"/>
      <c r="P197" s="85">
        <f>G197*O197</f>
        <v>0</v>
      </c>
      <c r="Q197" s="83"/>
      <c r="R197" s="377">
        <f>G197*Q197</f>
        <v>0</v>
      </c>
      <c r="S197" s="4"/>
      <c r="T197" s="4">
        <f>Tabla317[[#This Row],[P.U$]]*Tabla317[[#This Row],[TOTAL EXITENTE82]]</f>
        <v>0</v>
      </c>
    </row>
    <row r="198" spans="1:20" hidden="1" x14ac:dyDescent="0.25">
      <c r="A198" s="179">
        <v>181</v>
      </c>
      <c r="B198" s="201" t="s">
        <v>141</v>
      </c>
      <c r="C198" s="14" t="s">
        <v>246</v>
      </c>
      <c r="D198" s="14" t="s">
        <v>10</v>
      </c>
      <c r="E198" s="14" t="s">
        <v>272</v>
      </c>
      <c r="F198" s="15">
        <v>45444</v>
      </c>
      <c r="G198" s="37">
        <v>2.97</v>
      </c>
      <c r="H198" s="337"/>
      <c r="I198" s="83"/>
      <c r="J198" s="85">
        <f t="shared" si="10"/>
        <v>0</v>
      </c>
      <c r="K198" s="83"/>
      <c r="L198" s="85">
        <f>G198*K198</f>
        <v>0</v>
      </c>
      <c r="M198" s="83"/>
      <c r="N198" s="85">
        <f>G198*M198</f>
        <v>0</v>
      </c>
      <c r="O198" s="83"/>
      <c r="P198" s="85">
        <f>G198*O198</f>
        <v>0</v>
      </c>
      <c r="Q198" s="83"/>
      <c r="R198" s="377">
        <f>G198*Q198</f>
        <v>0</v>
      </c>
      <c r="S198" s="4"/>
      <c r="T198" s="4">
        <f>Tabla317[[#This Row],[P.U$]]*Tabla317[[#This Row],[TOTAL EXITENTE82]]</f>
        <v>0</v>
      </c>
    </row>
    <row r="199" spans="1:20" ht="28.5" hidden="1" x14ac:dyDescent="0.25">
      <c r="A199" s="179">
        <v>182</v>
      </c>
      <c r="B199" s="201" t="s">
        <v>142</v>
      </c>
      <c r="C199" s="14" t="s">
        <v>203</v>
      </c>
      <c r="D199" s="14" t="s">
        <v>10</v>
      </c>
      <c r="E199" s="14" t="s">
        <v>288</v>
      </c>
      <c r="F199" s="15">
        <v>45689</v>
      </c>
      <c r="G199" s="37">
        <v>1.83</v>
      </c>
      <c r="H199" s="337"/>
      <c r="I199" s="83"/>
      <c r="J199" s="85">
        <f t="shared" si="10"/>
        <v>0</v>
      </c>
      <c r="K199" s="83"/>
      <c r="L199" s="85">
        <f t="shared" si="11"/>
        <v>0</v>
      </c>
      <c r="M199" s="83"/>
      <c r="N199" s="85">
        <f t="shared" si="12"/>
        <v>0</v>
      </c>
      <c r="O199" s="83"/>
      <c r="P199" s="85">
        <f t="shared" si="13"/>
        <v>0</v>
      </c>
      <c r="Q199" s="83"/>
      <c r="R199" s="377">
        <f t="shared" si="14"/>
        <v>0</v>
      </c>
      <c r="S199" s="4"/>
      <c r="T199" s="4">
        <f>Tabla317[[#This Row],[P.U$]]*Tabla317[[#This Row],[TOTAL EXITENTE82]]</f>
        <v>0</v>
      </c>
    </row>
    <row r="200" spans="1:20" ht="28.5" hidden="1" x14ac:dyDescent="0.25">
      <c r="A200" s="179">
        <v>183</v>
      </c>
      <c r="B200" s="201" t="s">
        <v>143</v>
      </c>
      <c r="C200" s="14" t="s">
        <v>212</v>
      </c>
      <c r="D200" s="14" t="s">
        <v>10</v>
      </c>
      <c r="E200" s="14" t="s">
        <v>288</v>
      </c>
      <c r="F200" s="15">
        <v>45323</v>
      </c>
      <c r="G200" s="37">
        <v>1.23</v>
      </c>
      <c r="H200" s="337"/>
      <c r="I200" s="83"/>
      <c r="J200" s="85">
        <f t="shared" si="10"/>
        <v>0</v>
      </c>
      <c r="K200" s="83"/>
      <c r="L200" s="85">
        <f t="shared" si="11"/>
        <v>0</v>
      </c>
      <c r="M200" s="83"/>
      <c r="N200" s="85">
        <f t="shared" si="12"/>
        <v>0</v>
      </c>
      <c r="O200" s="83"/>
      <c r="P200" s="85">
        <f t="shared" si="13"/>
        <v>0</v>
      </c>
      <c r="Q200" s="83"/>
      <c r="R200" s="377">
        <f t="shared" si="14"/>
        <v>0</v>
      </c>
      <c r="S200" s="4"/>
      <c r="T200" s="4">
        <f>Tabla317[[#This Row],[P.U$]]*Tabla317[[#This Row],[TOTAL EXITENTE82]]</f>
        <v>0</v>
      </c>
    </row>
    <row r="201" spans="1:20" ht="28.5" hidden="1" x14ac:dyDescent="0.25">
      <c r="A201" s="179">
        <v>184</v>
      </c>
      <c r="B201" s="201" t="s">
        <v>144</v>
      </c>
      <c r="C201" s="14" t="s">
        <v>206</v>
      </c>
      <c r="D201" s="14" t="s">
        <v>10</v>
      </c>
      <c r="E201" s="14" t="s">
        <v>299</v>
      </c>
      <c r="F201" s="15">
        <v>45444</v>
      </c>
      <c r="G201" s="37">
        <v>3</v>
      </c>
      <c r="H201" s="337"/>
      <c r="I201" s="83"/>
      <c r="J201" s="85">
        <f t="shared" si="10"/>
        <v>0</v>
      </c>
      <c r="K201" s="83"/>
      <c r="L201" s="85">
        <f t="shared" si="11"/>
        <v>0</v>
      </c>
      <c r="M201" s="83"/>
      <c r="N201" s="85">
        <f t="shared" si="12"/>
        <v>0</v>
      </c>
      <c r="O201" s="83"/>
      <c r="P201" s="85">
        <f t="shared" si="13"/>
        <v>0</v>
      </c>
      <c r="Q201" s="83"/>
      <c r="R201" s="377">
        <f t="shared" si="14"/>
        <v>0</v>
      </c>
      <c r="S201" s="4"/>
      <c r="T201" s="4">
        <f>Tabla317[[#This Row],[P.U$]]*Tabla317[[#This Row],[TOTAL EXITENTE82]]</f>
        <v>0</v>
      </c>
    </row>
    <row r="202" spans="1:20" ht="28.5" hidden="1" x14ac:dyDescent="0.25">
      <c r="A202" s="179">
        <v>185</v>
      </c>
      <c r="B202" s="201" t="s">
        <v>145</v>
      </c>
      <c r="C202" s="14" t="s">
        <v>206</v>
      </c>
      <c r="D202" s="14" t="s">
        <v>10</v>
      </c>
      <c r="E202" s="14" t="s">
        <v>262</v>
      </c>
      <c r="F202" s="15">
        <v>45565</v>
      </c>
      <c r="G202" s="37">
        <v>1.24</v>
      </c>
      <c r="H202" s="337"/>
      <c r="I202" s="83"/>
      <c r="J202" s="85">
        <f t="shared" si="10"/>
        <v>0</v>
      </c>
      <c r="K202" s="83"/>
      <c r="L202" s="85">
        <f t="shared" si="11"/>
        <v>0</v>
      </c>
      <c r="M202" s="83"/>
      <c r="N202" s="85">
        <f t="shared" si="12"/>
        <v>0</v>
      </c>
      <c r="O202" s="83"/>
      <c r="P202" s="85">
        <f t="shared" si="13"/>
        <v>0</v>
      </c>
      <c r="Q202" s="83"/>
      <c r="R202" s="377">
        <f t="shared" si="14"/>
        <v>0</v>
      </c>
      <c r="S202" s="4"/>
      <c r="T202" s="4">
        <f>Tabla317[[#This Row],[P.U$]]*Tabla317[[#This Row],[TOTAL EXITENTE82]]</f>
        <v>0</v>
      </c>
    </row>
    <row r="203" spans="1:20" ht="25.5" hidden="1" x14ac:dyDescent="0.25">
      <c r="A203" s="179">
        <v>186</v>
      </c>
      <c r="B203" s="201" t="s">
        <v>146</v>
      </c>
      <c r="C203" s="14" t="s">
        <v>203</v>
      </c>
      <c r="D203" s="14" t="s">
        <v>10</v>
      </c>
      <c r="E203" s="14" t="s">
        <v>273</v>
      </c>
      <c r="F203" s="15">
        <v>45689</v>
      </c>
      <c r="G203" s="37">
        <v>0.56000000000000005</v>
      </c>
      <c r="H203" s="337"/>
      <c r="I203" s="83"/>
      <c r="J203" s="85">
        <f t="shared" si="10"/>
        <v>0</v>
      </c>
      <c r="K203" s="83"/>
      <c r="L203" s="85">
        <f t="shared" si="11"/>
        <v>0</v>
      </c>
      <c r="M203" s="83"/>
      <c r="N203" s="85">
        <f t="shared" si="12"/>
        <v>0</v>
      </c>
      <c r="O203" s="83"/>
      <c r="P203" s="85">
        <f t="shared" si="13"/>
        <v>0</v>
      </c>
      <c r="Q203" s="83"/>
      <c r="R203" s="377">
        <f t="shared" si="14"/>
        <v>0</v>
      </c>
      <c r="S203" s="4"/>
      <c r="T203" s="4">
        <f>Tabla317[[#This Row],[P.U$]]*Tabla317[[#This Row],[TOTAL EXITENTE82]]</f>
        <v>0</v>
      </c>
    </row>
    <row r="204" spans="1:20" ht="28.5" hidden="1" x14ac:dyDescent="0.25">
      <c r="A204" s="179">
        <v>187</v>
      </c>
      <c r="B204" s="201" t="s">
        <v>147</v>
      </c>
      <c r="C204" s="14" t="s">
        <v>247</v>
      </c>
      <c r="D204" s="14" t="s">
        <v>10</v>
      </c>
      <c r="E204" s="14" t="s">
        <v>273</v>
      </c>
      <c r="F204" s="15">
        <v>45689</v>
      </c>
      <c r="G204" s="37">
        <v>0.56000000000000005</v>
      </c>
      <c r="H204" s="337"/>
      <c r="I204" s="83"/>
      <c r="J204" s="85">
        <f t="shared" si="10"/>
        <v>0</v>
      </c>
      <c r="K204" s="83"/>
      <c r="L204" s="85">
        <f t="shared" si="11"/>
        <v>0</v>
      </c>
      <c r="M204" s="83"/>
      <c r="N204" s="85">
        <f t="shared" si="12"/>
        <v>0</v>
      </c>
      <c r="O204" s="83"/>
      <c r="P204" s="85">
        <f t="shared" si="13"/>
        <v>0</v>
      </c>
      <c r="Q204" s="83"/>
      <c r="R204" s="377">
        <f t="shared" si="14"/>
        <v>0</v>
      </c>
      <c r="S204" s="4"/>
      <c r="T204" s="4">
        <f>Tabla317[[#This Row],[P.U$]]*Tabla317[[#This Row],[TOTAL EXITENTE82]]</f>
        <v>0</v>
      </c>
    </row>
    <row r="205" spans="1:20" ht="28.5" hidden="1" x14ac:dyDescent="0.25">
      <c r="A205" s="179">
        <v>188</v>
      </c>
      <c r="B205" s="201" t="s">
        <v>148</v>
      </c>
      <c r="C205" s="14" t="s">
        <v>196</v>
      </c>
      <c r="D205" s="14" t="s">
        <v>10</v>
      </c>
      <c r="E205" s="14" t="s">
        <v>273</v>
      </c>
      <c r="F205" s="15">
        <v>45108</v>
      </c>
      <c r="G205" s="37">
        <v>0.56000000000000005</v>
      </c>
      <c r="H205" s="337"/>
      <c r="I205" s="83"/>
      <c r="J205" s="85">
        <f t="shared" si="10"/>
        <v>0</v>
      </c>
      <c r="K205" s="83"/>
      <c r="L205" s="85">
        <f>G205*K205</f>
        <v>0</v>
      </c>
      <c r="M205" s="83"/>
      <c r="N205" s="85">
        <f>G205*M205</f>
        <v>0</v>
      </c>
      <c r="O205" s="83"/>
      <c r="P205" s="85">
        <f>G205*O205</f>
        <v>0</v>
      </c>
      <c r="Q205" s="83"/>
      <c r="R205" s="377">
        <f>G205*Q205</f>
        <v>0</v>
      </c>
      <c r="S205" s="4"/>
      <c r="T205" s="4">
        <f>Tabla317[[#This Row],[P.U$]]*Tabla317[[#This Row],[TOTAL EXITENTE82]]</f>
        <v>0</v>
      </c>
    </row>
    <row r="206" spans="1:20" hidden="1" x14ac:dyDescent="0.25">
      <c r="A206" s="179">
        <v>189</v>
      </c>
      <c r="B206" s="201" t="s">
        <v>149</v>
      </c>
      <c r="C206" s="14" t="s">
        <v>248</v>
      </c>
      <c r="D206" s="14" t="s">
        <v>10</v>
      </c>
      <c r="E206" s="14" t="s">
        <v>314</v>
      </c>
      <c r="F206" s="15">
        <v>45444</v>
      </c>
      <c r="G206" s="37">
        <v>9.3000000000000007</v>
      </c>
      <c r="H206" s="337"/>
      <c r="I206" s="83"/>
      <c r="J206" s="85">
        <f t="shared" si="10"/>
        <v>0</v>
      </c>
      <c r="K206" s="83"/>
      <c r="L206" s="85">
        <f t="shared" si="11"/>
        <v>0</v>
      </c>
      <c r="M206" s="83"/>
      <c r="N206" s="85">
        <f t="shared" si="12"/>
        <v>0</v>
      </c>
      <c r="O206" s="83"/>
      <c r="P206" s="85">
        <f t="shared" si="13"/>
        <v>0</v>
      </c>
      <c r="Q206" s="83"/>
      <c r="R206" s="377">
        <f t="shared" si="14"/>
        <v>0</v>
      </c>
      <c r="S206" s="4"/>
      <c r="T206" s="4">
        <f>Tabla317[[#This Row],[P.U$]]*Tabla317[[#This Row],[TOTAL EXITENTE82]]</f>
        <v>0</v>
      </c>
    </row>
    <row r="207" spans="1:20" ht="42.75" hidden="1" x14ac:dyDescent="0.25">
      <c r="A207" s="179">
        <v>190</v>
      </c>
      <c r="B207" s="201" t="s">
        <v>150</v>
      </c>
      <c r="C207" s="14" t="s">
        <v>217</v>
      </c>
      <c r="D207" s="14" t="s">
        <v>10</v>
      </c>
      <c r="E207" s="14" t="s">
        <v>315</v>
      </c>
      <c r="F207" s="15">
        <v>45292</v>
      </c>
      <c r="G207" s="37">
        <v>4.29</v>
      </c>
      <c r="H207" s="337"/>
      <c r="I207" s="83"/>
      <c r="J207" s="85">
        <f t="shared" si="10"/>
        <v>0</v>
      </c>
      <c r="K207" s="83"/>
      <c r="L207" s="85">
        <f>G207*K207</f>
        <v>0</v>
      </c>
      <c r="M207" s="83"/>
      <c r="N207" s="85">
        <f>G207*M207</f>
        <v>0</v>
      </c>
      <c r="O207" s="83"/>
      <c r="P207" s="85">
        <f>G207*O207</f>
        <v>0</v>
      </c>
      <c r="Q207" s="83"/>
      <c r="R207" s="377">
        <f>G207*Q207</f>
        <v>0</v>
      </c>
      <c r="S207" s="4"/>
      <c r="T207" s="4">
        <f>Tabla317[[#This Row],[P.U$]]*Tabla317[[#This Row],[TOTAL EXITENTE82]]</f>
        <v>0</v>
      </c>
    </row>
    <row r="208" spans="1:20" ht="28.5" hidden="1" x14ac:dyDescent="0.25">
      <c r="A208" s="179">
        <v>191</v>
      </c>
      <c r="B208" s="201" t="s">
        <v>151</v>
      </c>
      <c r="C208" s="14" t="s">
        <v>249</v>
      </c>
      <c r="D208" s="14" t="s">
        <v>10</v>
      </c>
      <c r="E208" s="14" t="s">
        <v>316</v>
      </c>
      <c r="F208" s="15">
        <v>45658</v>
      </c>
      <c r="G208" s="37">
        <v>4.6399999999999997</v>
      </c>
      <c r="H208" s="337"/>
      <c r="I208" s="83"/>
      <c r="J208" s="85">
        <f t="shared" si="10"/>
        <v>0</v>
      </c>
      <c r="K208" s="83"/>
      <c r="L208" s="85">
        <f t="shared" si="11"/>
        <v>0</v>
      </c>
      <c r="M208" s="83"/>
      <c r="N208" s="85">
        <f t="shared" si="12"/>
        <v>0</v>
      </c>
      <c r="O208" s="83"/>
      <c r="P208" s="85">
        <f t="shared" si="13"/>
        <v>0</v>
      </c>
      <c r="Q208" s="83"/>
      <c r="R208" s="377">
        <f t="shared" si="14"/>
        <v>0</v>
      </c>
      <c r="S208" s="4"/>
      <c r="T208" s="4">
        <f>Tabla317[[#This Row],[P.U$]]*Tabla317[[#This Row],[TOTAL EXITENTE82]]</f>
        <v>0</v>
      </c>
    </row>
    <row r="209" spans="1:20" ht="42.75" hidden="1" x14ac:dyDescent="0.25">
      <c r="A209" s="179">
        <v>192</v>
      </c>
      <c r="B209" s="201" t="s">
        <v>152</v>
      </c>
      <c r="C209" s="14" t="s">
        <v>203</v>
      </c>
      <c r="D209" s="14" t="s">
        <v>10</v>
      </c>
      <c r="E209" s="14" t="s">
        <v>317</v>
      </c>
      <c r="F209" s="15">
        <v>45444</v>
      </c>
      <c r="G209" s="37">
        <v>2.52</v>
      </c>
      <c r="H209" s="337"/>
      <c r="I209" s="83"/>
      <c r="J209" s="85">
        <f t="shared" ref="J209:J276" si="15">G209*I209</f>
        <v>0</v>
      </c>
      <c r="K209" s="83"/>
      <c r="L209" s="85">
        <f t="shared" si="11"/>
        <v>0</v>
      </c>
      <c r="M209" s="83"/>
      <c r="N209" s="85">
        <f t="shared" si="12"/>
        <v>0</v>
      </c>
      <c r="O209" s="83"/>
      <c r="P209" s="85">
        <f t="shared" si="13"/>
        <v>0</v>
      </c>
      <c r="Q209" s="83"/>
      <c r="R209" s="377">
        <f t="shared" si="14"/>
        <v>0</v>
      </c>
      <c r="S209" s="4"/>
      <c r="T209" s="4">
        <f>Tabla317[[#This Row],[P.U$]]*Tabla317[[#This Row],[TOTAL EXITENTE82]]</f>
        <v>0</v>
      </c>
    </row>
    <row r="210" spans="1:20" ht="28.5" hidden="1" x14ac:dyDescent="0.25">
      <c r="A210" s="179">
        <v>193</v>
      </c>
      <c r="B210" s="201" t="s">
        <v>153</v>
      </c>
      <c r="C210" s="14" t="s">
        <v>224</v>
      </c>
      <c r="D210" s="14" t="s">
        <v>10</v>
      </c>
      <c r="E210" s="14" t="s">
        <v>318</v>
      </c>
      <c r="F210" s="15">
        <v>45078</v>
      </c>
      <c r="G210" s="37">
        <v>2.5</v>
      </c>
      <c r="H210" s="337"/>
      <c r="I210" s="83"/>
      <c r="J210" s="85">
        <f t="shared" si="15"/>
        <v>0</v>
      </c>
      <c r="K210" s="83"/>
      <c r="L210" s="85">
        <f t="shared" si="11"/>
        <v>0</v>
      </c>
      <c r="M210" s="83"/>
      <c r="N210" s="85">
        <f t="shared" si="12"/>
        <v>0</v>
      </c>
      <c r="O210" s="83"/>
      <c r="P210" s="85">
        <f t="shared" si="13"/>
        <v>0</v>
      </c>
      <c r="Q210" s="83"/>
      <c r="R210" s="377">
        <f t="shared" si="14"/>
        <v>0</v>
      </c>
      <c r="S210" s="4"/>
      <c r="T210" s="4">
        <f>Tabla317[[#This Row],[P.U$]]*Tabla317[[#This Row],[TOTAL EXITENTE82]]</f>
        <v>0</v>
      </c>
    </row>
    <row r="211" spans="1:20" ht="28.5" hidden="1" x14ac:dyDescent="0.25">
      <c r="A211" s="179">
        <v>194</v>
      </c>
      <c r="B211" s="201" t="s">
        <v>154</v>
      </c>
      <c r="C211" s="14" t="s">
        <v>246</v>
      </c>
      <c r="D211" s="14" t="s">
        <v>10</v>
      </c>
      <c r="E211" s="14" t="s">
        <v>318</v>
      </c>
      <c r="F211" s="15">
        <v>45352</v>
      </c>
      <c r="G211" s="37">
        <v>3.16</v>
      </c>
      <c r="H211" s="337"/>
      <c r="I211" s="83"/>
      <c r="J211" s="85">
        <f t="shared" si="15"/>
        <v>0</v>
      </c>
      <c r="K211" s="83"/>
      <c r="L211" s="85">
        <f t="shared" si="11"/>
        <v>0</v>
      </c>
      <c r="M211" s="83"/>
      <c r="N211" s="85">
        <f t="shared" si="12"/>
        <v>0</v>
      </c>
      <c r="O211" s="83"/>
      <c r="P211" s="85">
        <f t="shared" si="13"/>
        <v>0</v>
      </c>
      <c r="Q211" s="83"/>
      <c r="R211" s="377">
        <f t="shared" si="14"/>
        <v>0</v>
      </c>
      <c r="S211" s="4"/>
      <c r="T211" s="4">
        <f>Tabla317[[#This Row],[P.U$]]*Tabla317[[#This Row],[TOTAL EXITENTE82]]</f>
        <v>0</v>
      </c>
    </row>
    <row r="212" spans="1:20" hidden="1" x14ac:dyDescent="0.25">
      <c r="A212" s="179">
        <v>195</v>
      </c>
      <c r="B212" s="201" t="s">
        <v>731</v>
      </c>
      <c r="C212" s="14" t="s">
        <v>732</v>
      </c>
      <c r="D212" s="14" t="s">
        <v>10</v>
      </c>
      <c r="E212" s="14" t="s">
        <v>733</v>
      </c>
      <c r="F212" s="15">
        <v>45627</v>
      </c>
      <c r="G212" s="37">
        <v>0.56999999999999995</v>
      </c>
      <c r="H212" s="337"/>
      <c r="I212" s="83"/>
      <c r="J212" s="85">
        <f t="shared" si="15"/>
        <v>0</v>
      </c>
      <c r="K212" s="83"/>
      <c r="L212" s="85">
        <f t="shared" si="11"/>
        <v>0</v>
      </c>
      <c r="M212" s="83"/>
      <c r="N212" s="85">
        <f t="shared" si="12"/>
        <v>0</v>
      </c>
      <c r="O212" s="83"/>
      <c r="P212" s="85">
        <f t="shared" si="13"/>
        <v>0</v>
      </c>
      <c r="Q212" s="83"/>
      <c r="R212" s="377">
        <f t="shared" si="14"/>
        <v>0</v>
      </c>
      <c r="S212" s="4"/>
      <c r="T212" s="4">
        <f>Tabla317[[#This Row],[P.U$]]*Tabla317[[#This Row],[TOTAL EXITENTE82]]</f>
        <v>0</v>
      </c>
    </row>
    <row r="213" spans="1:20" ht="28.5" hidden="1" x14ac:dyDescent="0.25">
      <c r="A213" s="194">
        <v>196</v>
      </c>
      <c r="B213" s="201" t="s">
        <v>1135</v>
      </c>
      <c r="C213" s="14" t="s">
        <v>242</v>
      </c>
      <c r="D213" s="14" t="s">
        <v>10</v>
      </c>
      <c r="E213" s="14" t="s">
        <v>733</v>
      </c>
      <c r="F213" s="15">
        <v>45505</v>
      </c>
      <c r="G213" s="37">
        <v>0.5</v>
      </c>
      <c r="H213" s="337"/>
      <c r="I213" s="83"/>
      <c r="J213" s="85">
        <f t="shared" si="15"/>
        <v>0</v>
      </c>
      <c r="K213" s="83"/>
      <c r="L213" s="85">
        <f t="shared" si="11"/>
        <v>0</v>
      </c>
      <c r="M213" s="83"/>
      <c r="N213" s="85">
        <f t="shared" si="12"/>
        <v>0</v>
      </c>
      <c r="O213" s="83"/>
      <c r="P213" s="85">
        <f t="shared" si="13"/>
        <v>0</v>
      </c>
      <c r="Q213" s="83"/>
      <c r="R213" s="377">
        <f t="shared" si="14"/>
        <v>0</v>
      </c>
      <c r="S213" s="4"/>
      <c r="T213" s="4">
        <f>Tabla317[[#This Row],[P.U$]]*Tabla317[[#This Row],[TOTAL EXITENTE82]]</f>
        <v>0</v>
      </c>
    </row>
    <row r="214" spans="1:20" ht="42.75" hidden="1" x14ac:dyDescent="0.25">
      <c r="A214" s="179">
        <v>197</v>
      </c>
      <c r="B214" s="201" t="s">
        <v>155</v>
      </c>
      <c r="C214" s="14" t="s">
        <v>200</v>
      </c>
      <c r="D214" s="14" t="s">
        <v>10</v>
      </c>
      <c r="E214" s="14" t="s">
        <v>319</v>
      </c>
      <c r="F214" s="15">
        <v>45658</v>
      </c>
      <c r="G214" s="37">
        <v>1.22</v>
      </c>
      <c r="H214" s="337"/>
      <c r="I214" s="83"/>
      <c r="J214" s="85">
        <f t="shared" si="15"/>
        <v>0</v>
      </c>
      <c r="K214" s="83"/>
      <c r="L214" s="85">
        <f t="shared" si="11"/>
        <v>0</v>
      </c>
      <c r="M214" s="83"/>
      <c r="N214" s="85">
        <f t="shared" si="12"/>
        <v>0</v>
      </c>
      <c r="O214" s="83"/>
      <c r="P214" s="85">
        <f t="shared" si="13"/>
        <v>0</v>
      </c>
      <c r="Q214" s="83"/>
      <c r="R214" s="377">
        <f t="shared" si="14"/>
        <v>0</v>
      </c>
      <c r="S214" s="4"/>
      <c r="T214" s="4">
        <f>Tabla317[[#This Row],[P.U$]]*Tabla317[[#This Row],[TOTAL EXITENTE82]]</f>
        <v>0</v>
      </c>
    </row>
    <row r="215" spans="1:20" ht="28.5" hidden="1" x14ac:dyDescent="0.25">
      <c r="A215" s="179">
        <v>198</v>
      </c>
      <c r="B215" s="201" t="s">
        <v>156</v>
      </c>
      <c r="C215" s="14" t="s">
        <v>250</v>
      </c>
      <c r="D215" s="14" t="s">
        <v>10</v>
      </c>
      <c r="E215" s="14" t="s">
        <v>268</v>
      </c>
      <c r="F215" s="15">
        <v>45200</v>
      </c>
      <c r="G215" s="37">
        <v>3.37</v>
      </c>
      <c r="H215" s="337"/>
      <c r="I215" s="83"/>
      <c r="J215" s="85">
        <f t="shared" si="15"/>
        <v>0</v>
      </c>
      <c r="K215" s="83"/>
      <c r="L215" s="85">
        <f t="shared" si="11"/>
        <v>0</v>
      </c>
      <c r="M215" s="83"/>
      <c r="N215" s="85">
        <f t="shared" si="12"/>
        <v>0</v>
      </c>
      <c r="O215" s="83"/>
      <c r="P215" s="85">
        <f t="shared" si="13"/>
        <v>0</v>
      </c>
      <c r="Q215" s="83"/>
      <c r="R215" s="377">
        <f t="shared" si="14"/>
        <v>0</v>
      </c>
      <c r="S215" s="4"/>
      <c r="T215" s="4">
        <f>Tabla317[[#This Row],[P.U$]]*Tabla317[[#This Row],[TOTAL EXITENTE82]]</f>
        <v>0</v>
      </c>
    </row>
    <row r="216" spans="1:20" ht="28.5" hidden="1" x14ac:dyDescent="0.25">
      <c r="A216" s="179">
        <v>199</v>
      </c>
      <c r="B216" s="201" t="s">
        <v>821</v>
      </c>
      <c r="C216" s="14" t="s">
        <v>887</v>
      </c>
      <c r="D216" s="14" t="s">
        <v>10</v>
      </c>
      <c r="E216" s="14" t="s">
        <v>680</v>
      </c>
      <c r="F216" s="15">
        <v>45200</v>
      </c>
      <c r="G216" s="37">
        <v>0.93</v>
      </c>
      <c r="H216" s="337"/>
      <c r="I216" s="83"/>
      <c r="J216" s="85">
        <f t="shared" si="15"/>
        <v>0</v>
      </c>
      <c r="K216" s="83"/>
      <c r="L216" s="85">
        <f t="shared" si="11"/>
        <v>0</v>
      </c>
      <c r="M216" s="83"/>
      <c r="N216" s="85">
        <f t="shared" si="12"/>
        <v>0</v>
      </c>
      <c r="O216" s="83"/>
      <c r="P216" s="85">
        <f t="shared" si="13"/>
        <v>0</v>
      </c>
      <c r="Q216" s="83"/>
      <c r="R216" s="377">
        <f t="shared" si="14"/>
        <v>0</v>
      </c>
      <c r="S216" s="4"/>
      <c r="T216" s="4">
        <f>Tabla317[[#This Row],[P.U$]]*Tabla317[[#This Row],[TOTAL EXITENTE82]]</f>
        <v>0</v>
      </c>
    </row>
    <row r="217" spans="1:20" ht="28.5" hidden="1" x14ac:dyDescent="0.25">
      <c r="A217" s="179">
        <v>200</v>
      </c>
      <c r="B217" s="201" t="s">
        <v>886</v>
      </c>
      <c r="C217" s="14" t="s">
        <v>887</v>
      </c>
      <c r="D217" s="14" t="s">
        <v>10</v>
      </c>
      <c r="E217" s="14" t="s">
        <v>680</v>
      </c>
      <c r="F217" s="15">
        <v>45200</v>
      </c>
      <c r="G217" s="37">
        <v>0.93</v>
      </c>
      <c r="H217" s="337"/>
      <c r="I217" s="83"/>
      <c r="J217" s="85">
        <f t="shared" si="15"/>
        <v>0</v>
      </c>
      <c r="K217" s="83"/>
      <c r="L217" s="85">
        <f t="shared" si="11"/>
        <v>0</v>
      </c>
      <c r="M217" s="83"/>
      <c r="N217" s="85">
        <f t="shared" si="12"/>
        <v>0</v>
      </c>
      <c r="O217" s="83"/>
      <c r="P217" s="85">
        <f t="shared" si="13"/>
        <v>0</v>
      </c>
      <c r="Q217" s="83"/>
      <c r="R217" s="377">
        <f t="shared" si="14"/>
        <v>0</v>
      </c>
      <c r="S217" s="4"/>
      <c r="T217" s="4">
        <f>Tabla317[[#This Row],[P.U$]]*Tabla317[[#This Row],[TOTAL EXITENTE82]]</f>
        <v>0</v>
      </c>
    </row>
    <row r="218" spans="1:20" ht="42.75" hidden="1" x14ac:dyDescent="0.25">
      <c r="A218" s="179">
        <v>201</v>
      </c>
      <c r="B218" s="201" t="s">
        <v>157</v>
      </c>
      <c r="C218" s="14" t="s">
        <v>196</v>
      </c>
      <c r="D218" s="14" t="s">
        <v>10</v>
      </c>
      <c r="E218" s="14" t="s">
        <v>287</v>
      </c>
      <c r="F218" s="15">
        <v>45444</v>
      </c>
      <c r="G218" s="37">
        <v>1.1399999999999999</v>
      </c>
      <c r="H218" s="337"/>
      <c r="I218" s="83"/>
      <c r="J218" s="85">
        <f t="shared" si="15"/>
        <v>0</v>
      </c>
      <c r="K218" s="83"/>
      <c r="L218" s="85">
        <f t="shared" si="11"/>
        <v>0</v>
      </c>
      <c r="M218" s="83"/>
      <c r="N218" s="85">
        <f t="shared" si="12"/>
        <v>0</v>
      </c>
      <c r="O218" s="83"/>
      <c r="P218" s="85">
        <f t="shared" si="13"/>
        <v>0</v>
      </c>
      <c r="Q218" s="83"/>
      <c r="R218" s="377">
        <f t="shared" si="14"/>
        <v>0</v>
      </c>
      <c r="S218" s="4"/>
      <c r="T218" s="4">
        <f>Tabla317[[#This Row],[P.U$]]*Tabla317[[#This Row],[TOTAL EXITENTE82]]</f>
        <v>0</v>
      </c>
    </row>
    <row r="219" spans="1:20" ht="28.5" hidden="1" x14ac:dyDescent="0.25">
      <c r="A219" s="179">
        <v>202</v>
      </c>
      <c r="B219" s="201" t="s">
        <v>158</v>
      </c>
      <c r="C219" s="14" t="s">
        <v>203</v>
      </c>
      <c r="D219" s="14" t="s">
        <v>10</v>
      </c>
      <c r="E219" s="14" t="s">
        <v>320</v>
      </c>
      <c r="F219" s="15">
        <v>45689</v>
      </c>
      <c r="G219" s="37">
        <v>0.9</v>
      </c>
      <c r="H219" s="337"/>
      <c r="I219" s="83"/>
      <c r="J219" s="85">
        <f t="shared" si="15"/>
        <v>0</v>
      </c>
      <c r="K219" s="83"/>
      <c r="L219" s="85">
        <f t="shared" si="11"/>
        <v>0</v>
      </c>
      <c r="M219" s="83"/>
      <c r="N219" s="85">
        <f t="shared" si="12"/>
        <v>0</v>
      </c>
      <c r="O219" s="83"/>
      <c r="P219" s="85">
        <f t="shared" si="13"/>
        <v>0</v>
      </c>
      <c r="Q219" s="83"/>
      <c r="R219" s="377">
        <f t="shared" si="14"/>
        <v>0</v>
      </c>
      <c r="S219" s="4"/>
      <c r="T219" s="4">
        <f>Tabla317[[#This Row],[P.U$]]*Tabla317[[#This Row],[TOTAL EXITENTE82]]</f>
        <v>0</v>
      </c>
    </row>
    <row r="220" spans="1:20" ht="28.5" hidden="1" x14ac:dyDescent="0.25">
      <c r="A220" s="179">
        <v>203</v>
      </c>
      <c r="B220" s="201" t="s">
        <v>159</v>
      </c>
      <c r="C220" s="14" t="s">
        <v>203</v>
      </c>
      <c r="D220" s="14" t="s">
        <v>10</v>
      </c>
      <c r="E220" s="14" t="s">
        <v>321</v>
      </c>
      <c r="F220" s="15">
        <v>45870</v>
      </c>
      <c r="G220" s="37">
        <v>3.78</v>
      </c>
      <c r="H220" s="337"/>
      <c r="I220" s="83"/>
      <c r="J220" s="85">
        <f t="shared" si="15"/>
        <v>0</v>
      </c>
      <c r="K220" s="83"/>
      <c r="L220" s="85">
        <f t="shared" si="11"/>
        <v>0</v>
      </c>
      <c r="M220" s="83"/>
      <c r="N220" s="85">
        <f t="shared" si="12"/>
        <v>0</v>
      </c>
      <c r="O220" s="83"/>
      <c r="P220" s="85">
        <f t="shared" si="13"/>
        <v>0</v>
      </c>
      <c r="Q220" s="83"/>
      <c r="R220" s="377">
        <f t="shared" si="14"/>
        <v>0</v>
      </c>
      <c r="S220" s="4"/>
      <c r="T220" s="4">
        <f>Tabla317[[#This Row],[P.U$]]*Tabla317[[#This Row],[TOTAL EXITENTE82]]</f>
        <v>0</v>
      </c>
    </row>
    <row r="221" spans="1:20" ht="28.5" hidden="1" x14ac:dyDescent="0.25">
      <c r="A221" s="179">
        <v>204</v>
      </c>
      <c r="B221" s="201" t="s">
        <v>160</v>
      </c>
      <c r="C221" s="14" t="s">
        <v>215</v>
      </c>
      <c r="D221" s="14" t="s">
        <v>10</v>
      </c>
      <c r="E221" s="14" t="s">
        <v>287</v>
      </c>
      <c r="F221" s="15">
        <v>45352</v>
      </c>
      <c r="G221" s="37">
        <v>3.58</v>
      </c>
      <c r="H221" s="337"/>
      <c r="I221" s="83"/>
      <c r="J221" s="85">
        <f t="shared" si="15"/>
        <v>0</v>
      </c>
      <c r="K221" s="83"/>
      <c r="L221" s="85">
        <f t="shared" si="11"/>
        <v>0</v>
      </c>
      <c r="M221" s="83"/>
      <c r="N221" s="85">
        <f t="shared" si="12"/>
        <v>0</v>
      </c>
      <c r="O221" s="83"/>
      <c r="P221" s="85">
        <f t="shared" si="13"/>
        <v>0</v>
      </c>
      <c r="Q221" s="83"/>
      <c r="R221" s="377">
        <f t="shared" si="14"/>
        <v>0</v>
      </c>
      <c r="S221" s="4"/>
      <c r="T221" s="4">
        <f>Tabla317[[#This Row],[P.U$]]*Tabla317[[#This Row],[TOTAL EXITENTE82]]</f>
        <v>0</v>
      </c>
    </row>
    <row r="222" spans="1:20" ht="25.5" hidden="1" x14ac:dyDescent="0.25">
      <c r="A222" s="179">
        <v>205</v>
      </c>
      <c r="B222" s="201" t="s">
        <v>161</v>
      </c>
      <c r="C222" s="14" t="s">
        <v>200</v>
      </c>
      <c r="D222" s="14" t="s">
        <v>10</v>
      </c>
      <c r="E222" s="14" t="s">
        <v>287</v>
      </c>
      <c r="F222" s="15">
        <v>45261</v>
      </c>
      <c r="G222" s="37">
        <v>0.97</v>
      </c>
      <c r="H222" s="337"/>
      <c r="I222" s="83"/>
      <c r="J222" s="85">
        <f t="shared" si="15"/>
        <v>0</v>
      </c>
      <c r="K222" s="83"/>
      <c r="L222" s="85">
        <f t="shared" si="11"/>
        <v>0</v>
      </c>
      <c r="M222" s="83"/>
      <c r="N222" s="85">
        <f t="shared" si="12"/>
        <v>0</v>
      </c>
      <c r="O222" s="83"/>
      <c r="P222" s="85">
        <f t="shared" si="13"/>
        <v>0</v>
      </c>
      <c r="Q222" s="83"/>
      <c r="R222" s="377">
        <f t="shared" si="14"/>
        <v>0</v>
      </c>
      <c r="S222" s="4"/>
      <c r="T222" s="4">
        <f>Tabla317[[#This Row],[P.U$]]*Tabla317[[#This Row],[TOTAL EXITENTE82]]</f>
        <v>0</v>
      </c>
    </row>
    <row r="223" spans="1:20" ht="28.5" hidden="1" x14ac:dyDescent="0.25">
      <c r="A223" s="179">
        <v>206</v>
      </c>
      <c r="B223" s="201" t="s">
        <v>162</v>
      </c>
      <c r="C223" s="14" t="s">
        <v>203</v>
      </c>
      <c r="D223" s="14" t="s">
        <v>10</v>
      </c>
      <c r="E223" s="14" t="s">
        <v>287</v>
      </c>
      <c r="F223" s="15">
        <v>45748</v>
      </c>
      <c r="G223" s="37">
        <v>3</v>
      </c>
      <c r="H223" s="337"/>
      <c r="I223" s="83"/>
      <c r="J223" s="85">
        <f t="shared" si="15"/>
        <v>0</v>
      </c>
      <c r="K223" s="83"/>
      <c r="L223" s="85">
        <f>G223*K223</f>
        <v>0</v>
      </c>
      <c r="M223" s="83"/>
      <c r="N223" s="85">
        <f>G223*M223</f>
        <v>0</v>
      </c>
      <c r="O223" s="83"/>
      <c r="P223" s="85">
        <f>G223*O223</f>
        <v>0</v>
      </c>
      <c r="Q223" s="83"/>
      <c r="R223" s="377">
        <f>G223*Q223</f>
        <v>0</v>
      </c>
      <c r="S223" s="4"/>
      <c r="T223" s="4">
        <f>Tabla317[[#This Row],[P.U$]]*Tabla317[[#This Row],[TOTAL EXITENTE82]]</f>
        <v>0</v>
      </c>
    </row>
    <row r="224" spans="1:20" ht="38.25" hidden="1" x14ac:dyDescent="0.25">
      <c r="A224" s="179">
        <v>207</v>
      </c>
      <c r="B224" s="201" t="s">
        <v>163</v>
      </c>
      <c r="C224" s="14" t="s">
        <v>251</v>
      </c>
      <c r="D224" s="14" t="s">
        <v>10</v>
      </c>
      <c r="E224" s="14" t="s">
        <v>287</v>
      </c>
      <c r="F224" s="15">
        <v>45748</v>
      </c>
      <c r="G224" s="37">
        <v>1.41</v>
      </c>
      <c r="H224" s="337"/>
      <c r="I224" s="235"/>
      <c r="J224" s="85">
        <f t="shared" si="15"/>
        <v>0</v>
      </c>
      <c r="K224" s="235"/>
      <c r="L224" s="234">
        <f>G224*K224</f>
        <v>0</v>
      </c>
      <c r="M224" s="83"/>
      <c r="N224" s="234">
        <f>G224*M224</f>
        <v>0</v>
      </c>
      <c r="O224" s="235"/>
      <c r="P224" s="234">
        <f>G224*O224</f>
        <v>0</v>
      </c>
      <c r="Q224" s="235"/>
      <c r="R224" s="895">
        <f>G224*Q224</f>
        <v>0</v>
      </c>
      <c r="S224" s="4"/>
      <c r="T224" s="4">
        <f>Tabla317[[#This Row],[P.U$]]*Tabla317[[#This Row],[TOTAL EXITENTE82]]</f>
        <v>0</v>
      </c>
    </row>
    <row r="225" spans="1:20" ht="28.5" hidden="1" x14ac:dyDescent="0.25">
      <c r="A225" s="179">
        <v>208</v>
      </c>
      <c r="B225" s="201" t="s">
        <v>164</v>
      </c>
      <c r="C225" s="14" t="s">
        <v>252</v>
      </c>
      <c r="D225" s="14" t="s">
        <v>10</v>
      </c>
      <c r="E225" s="14" t="s">
        <v>286</v>
      </c>
      <c r="F225" s="15">
        <v>45505</v>
      </c>
      <c r="G225" s="37">
        <v>1.99</v>
      </c>
      <c r="H225" s="337"/>
      <c r="I225" s="83"/>
      <c r="J225" s="85">
        <f t="shared" si="15"/>
        <v>0</v>
      </c>
      <c r="K225" s="83"/>
      <c r="L225" s="85">
        <f t="shared" si="11"/>
        <v>0</v>
      </c>
      <c r="M225" s="83"/>
      <c r="N225" s="85">
        <f t="shared" si="12"/>
        <v>0</v>
      </c>
      <c r="O225" s="83"/>
      <c r="P225" s="85">
        <f t="shared" si="13"/>
        <v>0</v>
      </c>
      <c r="Q225" s="83"/>
      <c r="R225" s="377">
        <f t="shared" si="14"/>
        <v>0</v>
      </c>
      <c r="S225" s="4"/>
      <c r="T225" s="4">
        <f>Tabla317[[#This Row],[P.U$]]*Tabla317[[#This Row],[TOTAL EXITENTE82]]</f>
        <v>0</v>
      </c>
    </row>
    <row r="226" spans="1:20" ht="28.5" hidden="1" x14ac:dyDescent="0.25">
      <c r="A226" s="179">
        <v>209</v>
      </c>
      <c r="B226" s="201" t="s">
        <v>165</v>
      </c>
      <c r="C226" s="14" t="s">
        <v>253</v>
      </c>
      <c r="D226" s="14" t="s">
        <v>10</v>
      </c>
      <c r="E226" s="14" t="s">
        <v>286</v>
      </c>
      <c r="F226" s="15">
        <v>45505</v>
      </c>
      <c r="G226" s="37">
        <v>1.35</v>
      </c>
      <c r="H226" s="337"/>
      <c r="I226" s="83"/>
      <c r="J226" s="85">
        <f t="shared" si="15"/>
        <v>0</v>
      </c>
      <c r="K226" s="83"/>
      <c r="L226" s="85">
        <f t="shared" si="11"/>
        <v>0</v>
      </c>
      <c r="M226" s="83"/>
      <c r="N226" s="85">
        <f t="shared" si="12"/>
        <v>0</v>
      </c>
      <c r="O226" s="83"/>
      <c r="P226" s="85">
        <f t="shared" si="13"/>
        <v>0</v>
      </c>
      <c r="Q226" s="83"/>
      <c r="R226" s="377">
        <f t="shared" si="14"/>
        <v>0</v>
      </c>
      <c r="S226" s="4"/>
      <c r="T226" s="4">
        <f>Tabla317[[#This Row],[P.U$]]*Tabla317[[#This Row],[TOTAL EXITENTE82]]</f>
        <v>0</v>
      </c>
    </row>
    <row r="227" spans="1:20" hidden="1" x14ac:dyDescent="0.25">
      <c r="A227" s="179">
        <v>210</v>
      </c>
      <c r="B227" s="201" t="s">
        <v>166</v>
      </c>
      <c r="C227" s="14" t="s">
        <v>209</v>
      </c>
      <c r="D227" s="14" t="s">
        <v>10</v>
      </c>
      <c r="E227" s="14" t="s">
        <v>318</v>
      </c>
      <c r="F227" s="15">
        <v>45474</v>
      </c>
      <c r="G227" s="37">
        <v>7.07</v>
      </c>
      <c r="H227" s="337"/>
      <c r="I227" s="83"/>
      <c r="J227" s="85">
        <f t="shared" si="15"/>
        <v>0</v>
      </c>
      <c r="K227" s="83"/>
      <c r="L227" s="85">
        <f>G227*K227</f>
        <v>0</v>
      </c>
      <c r="M227" s="83"/>
      <c r="N227" s="85">
        <f>G227*M227</f>
        <v>0</v>
      </c>
      <c r="O227" s="83"/>
      <c r="P227" s="85">
        <f>G227*O227</f>
        <v>0</v>
      </c>
      <c r="Q227" s="83"/>
      <c r="R227" s="377">
        <f>G227*Q227</f>
        <v>0</v>
      </c>
      <c r="S227" s="4"/>
      <c r="T227" s="4">
        <f>Tabla317[[#This Row],[P.U$]]*Tabla317[[#This Row],[TOTAL EXITENTE82]]</f>
        <v>0</v>
      </c>
    </row>
    <row r="228" spans="1:20" ht="28.5" hidden="1" x14ac:dyDescent="0.25">
      <c r="A228" s="179">
        <v>211</v>
      </c>
      <c r="B228" s="201" t="s">
        <v>167</v>
      </c>
      <c r="C228" s="14" t="s">
        <v>223</v>
      </c>
      <c r="D228" s="14" t="s">
        <v>10</v>
      </c>
      <c r="E228" s="14" t="s">
        <v>287</v>
      </c>
      <c r="F228" s="15">
        <v>45108</v>
      </c>
      <c r="G228" s="37">
        <v>5.15</v>
      </c>
      <c r="H228" s="337"/>
      <c r="I228" s="83"/>
      <c r="J228" s="85">
        <f t="shared" si="15"/>
        <v>0</v>
      </c>
      <c r="K228" s="83"/>
      <c r="L228" s="85">
        <f>G228*K228</f>
        <v>0</v>
      </c>
      <c r="M228" s="83"/>
      <c r="N228" s="85">
        <f>G228*M228</f>
        <v>0</v>
      </c>
      <c r="O228" s="83"/>
      <c r="P228" s="85">
        <f>G228*O228</f>
        <v>0</v>
      </c>
      <c r="Q228" s="83"/>
      <c r="R228" s="377">
        <f>G228*Q228</f>
        <v>0</v>
      </c>
      <c r="S228" s="4"/>
      <c r="T228" s="4">
        <f>Tabla317[[#This Row],[P.U$]]*Tabla317[[#This Row],[TOTAL EXITENTE82]]</f>
        <v>0</v>
      </c>
    </row>
    <row r="229" spans="1:20" ht="28.5" hidden="1" x14ac:dyDescent="0.25">
      <c r="A229" s="179">
        <v>212</v>
      </c>
      <c r="B229" s="201" t="s">
        <v>168</v>
      </c>
      <c r="C229" s="14" t="s">
        <v>209</v>
      </c>
      <c r="D229" s="14" t="s">
        <v>10</v>
      </c>
      <c r="E229" s="14" t="s">
        <v>302</v>
      </c>
      <c r="F229" s="15">
        <v>45474</v>
      </c>
      <c r="G229" s="37">
        <v>1.86</v>
      </c>
      <c r="H229" s="337"/>
      <c r="I229" s="83"/>
      <c r="J229" s="85">
        <f t="shared" si="15"/>
        <v>0</v>
      </c>
      <c r="K229" s="83"/>
      <c r="L229" s="85">
        <f t="shared" si="11"/>
        <v>0</v>
      </c>
      <c r="M229" s="83"/>
      <c r="N229" s="85">
        <f t="shared" si="12"/>
        <v>0</v>
      </c>
      <c r="O229" s="83"/>
      <c r="P229" s="85">
        <f t="shared" si="13"/>
        <v>0</v>
      </c>
      <c r="Q229" s="83"/>
      <c r="R229" s="377">
        <f t="shared" si="14"/>
        <v>0</v>
      </c>
      <c r="S229" s="4"/>
      <c r="T229" s="4">
        <f>Tabla317[[#This Row],[P.U$]]*Tabla317[[#This Row],[TOTAL EXITENTE82]]</f>
        <v>0</v>
      </c>
    </row>
    <row r="230" spans="1:20" ht="28.5" hidden="1" x14ac:dyDescent="0.25">
      <c r="A230" s="179">
        <v>213</v>
      </c>
      <c r="B230" s="201" t="s">
        <v>168</v>
      </c>
      <c r="C230" s="14" t="s">
        <v>209</v>
      </c>
      <c r="D230" s="14" t="s">
        <v>10</v>
      </c>
      <c r="E230" s="14" t="s">
        <v>302</v>
      </c>
      <c r="F230" s="15">
        <v>45261</v>
      </c>
      <c r="G230" s="37">
        <v>1.86</v>
      </c>
      <c r="H230" s="337"/>
      <c r="I230" s="83"/>
      <c r="J230" s="85">
        <f t="shared" si="15"/>
        <v>0</v>
      </c>
      <c r="K230" s="83"/>
      <c r="L230" s="85">
        <f t="shared" si="11"/>
        <v>0</v>
      </c>
      <c r="M230" s="83"/>
      <c r="N230" s="85">
        <f t="shared" si="12"/>
        <v>0</v>
      </c>
      <c r="O230" s="83"/>
      <c r="P230" s="85">
        <f t="shared" si="13"/>
        <v>0</v>
      </c>
      <c r="Q230" s="83"/>
      <c r="R230" s="377">
        <f t="shared" si="14"/>
        <v>0</v>
      </c>
      <c r="S230" s="4"/>
      <c r="T230" s="4">
        <f>Tabla317[[#This Row],[P.U$]]*Tabla317[[#This Row],[TOTAL EXITENTE82]]</f>
        <v>0</v>
      </c>
    </row>
    <row r="231" spans="1:20" ht="28.5" hidden="1" x14ac:dyDescent="0.25">
      <c r="A231" s="179">
        <v>214</v>
      </c>
      <c r="B231" s="201" t="s">
        <v>169</v>
      </c>
      <c r="C231" s="14" t="s">
        <v>209</v>
      </c>
      <c r="D231" s="14" t="s">
        <v>10</v>
      </c>
      <c r="E231" s="14" t="s">
        <v>302</v>
      </c>
      <c r="F231" s="15">
        <v>45474</v>
      </c>
      <c r="G231" s="37">
        <v>2.2200000000000002</v>
      </c>
      <c r="H231" s="337"/>
      <c r="I231" s="83"/>
      <c r="J231" s="85">
        <f t="shared" si="15"/>
        <v>0</v>
      </c>
      <c r="K231" s="83"/>
      <c r="L231" s="85">
        <f t="shared" si="11"/>
        <v>0</v>
      </c>
      <c r="M231" s="83"/>
      <c r="N231" s="85">
        <f t="shared" si="12"/>
        <v>0</v>
      </c>
      <c r="O231" s="83"/>
      <c r="P231" s="85">
        <f t="shared" si="13"/>
        <v>0</v>
      </c>
      <c r="Q231" s="83"/>
      <c r="R231" s="377">
        <f t="shared" si="14"/>
        <v>0</v>
      </c>
      <c r="S231" s="4"/>
      <c r="T231" s="4">
        <f>Tabla317[[#This Row],[P.U$]]*Tabla317[[#This Row],[TOTAL EXITENTE82]]</f>
        <v>0</v>
      </c>
    </row>
    <row r="232" spans="1:20" ht="28.5" hidden="1" x14ac:dyDescent="0.25">
      <c r="A232" s="179">
        <v>215</v>
      </c>
      <c r="B232" s="201" t="s">
        <v>170</v>
      </c>
      <c r="C232" s="14" t="s">
        <v>216</v>
      </c>
      <c r="D232" s="14" t="s">
        <v>10</v>
      </c>
      <c r="E232" s="14" t="s">
        <v>274</v>
      </c>
      <c r="F232" s="15">
        <v>45108</v>
      </c>
      <c r="G232" s="37">
        <v>3.7</v>
      </c>
      <c r="H232" s="337"/>
      <c r="I232" s="83"/>
      <c r="J232" s="85">
        <f t="shared" si="15"/>
        <v>0</v>
      </c>
      <c r="K232" s="83"/>
      <c r="L232" s="85">
        <f t="shared" si="11"/>
        <v>0</v>
      </c>
      <c r="M232" s="83"/>
      <c r="N232" s="85">
        <f t="shared" si="12"/>
        <v>0</v>
      </c>
      <c r="O232" s="83"/>
      <c r="P232" s="85">
        <f t="shared" si="13"/>
        <v>0</v>
      </c>
      <c r="Q232" s="83"/>
      <c r="R232" s="377">
        <f t="shared" si="14"/>
        <v>0</v>
      </c>
      <c r="S232" s="4"/>
      <c r="T232" s="4">
        <f>Tabla317[[#This Row],[P.U$]]*Tabla317[[#This Row],[TOTAL EXITENTE82]]</f>
        <v>0</v>
      </c>
    </row>
    <row r="233" spans="1:20" ht="28.5" hidden="1" x14ac:dyDescent="0.25">
      <c r="A233" s="179">
        <v>216</v>
      </c>
      <c r="B233" s="201" t="s">
        <v>171</v>
      </c>
      <c r="C233" s="14" t="s">
        <v>226</v>
      </c>
      <c r="D233" s="14" t="s">
        <v>10</v>
      </c>
      <c r="E233" s="14" t="s">
        <v>274</v>
      </c>
      <c r="F233" s="15">
        <v>45200</v>
      </c>
      <c r="G233" s="37">
        <v>2.1</v>
      </c>
      <c r="H233" s="337"/>
      <c r="I233" s="83"/>
      <c r="J233" s="85">
        <f t="shared" si="15"/>
        <v>0</v>
      </c>
      <c r="K233" s="83"/>
      <c r="L233" s="85">
        <f t="shared" si="11"/>
        <v>0</v>
      </c>
      <c r="M233" s="83"/>
      <c r="N233" s="85">
        <f t="shared" si="12"/>
        <v>0</v>
      </c>
      <c r="O233" s="83"/>
      <c r="P233" s="85">
        <f t="shared" si="13"/>
        <v>0</v>
      </c>
      <c r="Q233" s="83"/>
      <c r="R233" s="377">
        <f t="shared" si="14"/>
        <v>0</v>
      </c>
      <c r="S233" s="4"/>
      <c r="T233" s="4">
        <f>Tabla317[[#This Row],[P.U$]]*Tabla317[[#This Row],[TOTAL EXITENTE82]]</f>
        <v>0</v>
      </c>
    </row>
    <row r="234" spans="1:20" hidden="1" x14ac:dyDescent="0.25">
      <c r="A234" s="179">
        <v>217</v>
      </c>
      <c r="B234" s="201" t="s">
        <v>172</v>
      </c>
      <c r="C234" s="14" t="s">
        <v>225</v>
      </c>
      <c r="D234" s="14" t="s">
        <v>10</v>
      </c>
      <c r="E234" s="14" t="s">
        <v>268</v>
      </c>
      <c r="F234" s="15">
        <v>45474</v>
      </c>
      <c r="G234" s="37">
        <v>1.17</v>
      </c>
      <c r="H234" s="337"/>
      <c r="I234" s="83"/>
      <c r="J234" s="85">
        <f t="shared" si="15"/>
        <v>0</v>
      </c>
      <c r="K234" s="83"/>
      <c r="L234" s="85">
        <f t="shared" si="11"/>
        <v>0</v>
      </c>
      <c r="M234" s="83"/>
      <c r="N234" s="85">
        <f t="shared" si="12"/>
        <v>0</v>
      </c>
      <c r="O234" s="83"/>
      <c r="P234" s="85">
        <f t="shared" si="13"/>
        <v>0</v>
      </c>
      <c r="Q234" s="83"/>
      <c r="R234" s="377">
        <f t="shared" si="14"/>
        <v>0</v>
      </c>
      <c r="S234" s="4"/>
      <c r="T234" s="4">
        <f>Tabla317[[#This Row],[P.U$]]*Tabla317[[#This Row],[TOTAL EXITENTE82]]</f>
        <v>0</v>
      </c>
    </row>
    <row r="235" spans="1:20" ht="28.5" hidden="1" x14ac:dyDescent="0.25">
      <c r="A235" s="179">
        <v>218</v>
      </c>
      <c r="B235" s="201" t="s">
        <v>173</v>
      </c>
      <c r="C235" s="14" t="s">
        <v>209</v>
      </c>
      <c r="D235" s="14" t="s">
        <v>10</v>
      </c>
      <c r="E235" s="14" t="s">
        <v>302</v>
      </c>
      <c r="F235" s="15">
        <v>45474</v>
      </c>
      <c r="G235" s="37">
        <v>2.2000000000000002</v>
      </c>
      <c r="H235" s="337"/>
      <c r="I235" s="83"/>
      <c r="J235" s="85">
        <f t="shared" si="15"/>
        <v>0</v>
      </c>
      <c r="K235" s="83"/>
      <c r="L235" s="85">
        <f t="shared" si="11"/>
        <v>0</v>
      </c>
      <c r="M235" s="83"/>
      <c r="N235" s="85">
        <f t="shared" si="12"/>
        <v>0</v>
      </c>
      <c r="O235" s="83"/>
      <c r="P235" s="85">
        <f t="shared" si="13"/>
        <v>0</v>
      </c>
      <c r="Q235" s="83"/>
      <c r="R235" s="377">
        <f t="shared" si="14"/>
        <v>0</v>
      </c>
      <c r="S235" s="4"/>
      <c r="T235" s="4">
        <f>Tabla317[[#This Row],[P.U$]]*Tabla317[[#This Row],[TOTAL EXITENTE82]]</f>
        <v>0</v>
      </c>
    </row>
    <row r="236" spans="1:20" ht="28.5" hidden="1" x14ac:dyDescent="0.25">
      <c r="A236" s="179">
        <v>219</v>
      </c>
      <c r="B236" s="201" t="s">
        <v>174</v>
      </c>
      <c r="C236" s="14" t="s">
        <v>203</v>
      </c>
      <c r="D236" s="14" t="s">
        <v>10</v>
      </c>
      <c r="E236" s="14" t="s">
        <v>294</v>
      </c>
      <c r="F236" s="15">
        <v>45383</v>
      </c>
      <c r="G236" s="37">
        <v>1.75</v>
      </c>
      <c r="H236" s="337"/>
      <c r="I236" s="83"/>
      <c r="J236" s="85">
        <f t="shared" si="15"/>
        <v>0</v>
      </c>
      <c r="K236" s="83"/>
      <c r="L236" s="85">
        <f t="shared" si="11"/>
        <v>0</v>
      </c>
      <c r="M236" s="83"/>
      <c r="N236" s="85">
        <f t="shared" si="12"/>
        <v>0</v>
      </c>
      <c r="O236" s="83"/>
      <c r="P236" s="85">
        <f t="shared" si="13"/>
        <v>0</v>
      </c>
      <c r="Q236" s="83"/>
      <c r="R236" s="377">
        <f t="shared" si="14"/>
        <v>0</v>
      </c>
      <c r="S236" s="4"/>
      <c r="T236" s="4">
        <f>Tabla317[[#This Row],[P.U$]]*Tabla317[[#This Row],[TOTAL EXITENTE82]]</f>
        <v>0</v>
      </c>
    </row>
    <row r="237" spans="1:20" ht="28.5" x14ac:dyDescent="0.25">
      <c r="A237" s="179">
        <v>220</v>
      </c>
      <c r="B237" s="201" t="s">
        <v>175</v>
      </c>
      <c r="C237" s="14" t="s">
        <v>575</v>
      </c>
      <c r="D237" s="14" t="s">
        <v>10</v>
      </c>
      <c r="E237" s="14" t="s">
        <v>322</v>
      </c>
      <c r="F237" s="15">
        <v>10.202299999999999</v>
      </c>
      <c r="G237" s="37">
        <v>1.5</v>
      </c>
      <c r="H237" s="337"/>
      <c r="I237" s="83">
        <v>13</v>
      </c>
      <c r="J237" s="85">
        <f t="shared" si="15"/>
        <v>19.5</v>
      </c>
      <c r="K237" s="83">
        <v>13</v>
      </c>
      <c r="L237" s="85">
        <f t="shared" si="11"/>
        <v>19.5</v>
      </c>
      <c r="M237" s="83">
        <v>13</v>
      </c>
      <c r="N237" s="85">
        <f t="shared" si="12"/>
        <v>19.5</v>
      </c>
      <c r="O237" s="83"/>
      <c r="P237" s="85">
        <f t="shared" si="13"/>
        <v>0</v>
      </c>
      <c r="Q237" s="83"/>
      <c r="R237" s="377">
        <f t="shared" si="14"/>
        <v>0</v>
      </c>
      <c r="S237" s="4"/>
      <c r="T237" s="4">
        <f>Tabla317[[#This Row],[P.U$]]*Tabla317[[#This Row],[TOTAL EXITENTE82]]</f>
        <v>0</v>
      </c>
    </row>
    <row r="238" spans="1:20" hidden="1" x14ac:dyDescent="0.25">
      <c r="A238" s="179">
        <v>221</v>
      </c>
      <c r="B238" s="201" t="s">
        <v>176</v>
      </c>
      <c r="C238" s="14" t="s">
        <v>213</v>
      </c>
      <c r="D238" s="14" t="s">
        <v>10</v>
      </c>
      <c r="E238" s="14" t="s">
        <v>274</v>
      </c>
      <c r="F238" s="15">
        <v>45413</v>
      </c>
      <c r="G238" s="37">
        <v>0.55000000000000004</v>
      </c>
      <c r="H238" s="337"/>
      <c r="I238" s="83"/>
      <c r="J238" s="85">
        <f t="shared" si="15"/>
        <v>0</v>
      </c>
      <c r="K238" s="83"/>
      <c r="L238" s="85">
        <f t="shared" si="11"/>
        <v>0</v>
      </c>
      <c r="M238" s="83"/>
      <c r="N238" s="85">
        <f t="shared" si="12"/>
        <v>0</v>
      </c>
      <c r="O238" s="83"/>
      <c r="P238" s="85">
        <f t="shared" si="13"/>
        <v>0</v>
      </c>
      <c r="Q238" s="83"/>
      <c r="R238" s="377">
        <f t="shared" si="14"/>
        <v>0</v>
      </c>
      <c r="S238" s="4"/>
      <c r="T238" s="4">
        <f>Tabla317[[#This Row],[P.U$]]*Tabla317[[#This Row],[TOTAL EXITENTE82]]</f>
        <v>0</v>
      </c>
    </row>
    <row r="239" spans="1:20" ht="28.5" hidden="1" x14ac:dyDescent="0.25">
      <c r="A239" s="179">
        <v>222</v>
      </c>
      <c r="B239" s="201" t="s">
        <v>177</v>
      </c>
      <c r="C239" s="14" t="s">
        <v>1022</v>
      </c>
      <c r="D239" s="14" t="s">
        <v>10</v>
      </c>
      <c r="E239" s="14" t="s">
        <v>323</v>
      </c>
      <c r="F239" s="15">
        <v>45748</v>
      </c>
      <c r="G239" s="37">
        <v>1.84</v>
      </c>
      <c r="H239" s="337"/>
      <c r="I239" s="83"/>
      <c r="J239" s="85">
        <f t="shared" si="15"/>
        <v>0</v>
      </c>
      <c r="K239" s="83"/>
      <c r="L239" s="85">
        <f t="shared" si="11"/>
        <v>0</v>
      </c>
      <c r="M239" s="83"/>
      <c r="N239" s="85">
        <f t="shared" si="12"/>
        <v>0</v>
      </c>
      <c r="O239" s="83"/>
      <c r="P239" s="85">
        <f t="shared" si="13"/>
        <v>0</v>
      </c>
      <c r="Q239" s="83"/>
      <c r="R239" s="377">
        <f t="shared" si="14"/>
        <v>0</v>
      </c>
      <c r="S239" s="4"/>
      <c r="T239" s="4">
        <f>Tabla317[[#This Row],[P.U$]]*Tabla317[[#This Row],[TOTAL EXITENTE82]]</f>
        <v>0</v>
      </c>
    </row>
    <row r="240" spans="1:20" ht="38.25" hidden="1" x14ac:dyDescent="0.25">
      <c r="A240" s="179">
        <v>223</v>
      </c>
      <c r="B240" s="201" t="s">
        <v>1021</v>
      </c>
      <c r="C240" s="14" t="s">
        <v>251</v>
      </c>
      <c r="D240" s="14" t="s">
        <v>10</v>
      </c>
      <c r="E240" s="14" t="s">
        <v>323</v>
      </c>
      <c r="F240" s="15">
        <v>45748</v>
      </c>
      <c r="G240" s="37">
        <v>1.03</v>
      </c>
      <c r="H240" s="337"/>
      <c r="I240" s="83"/>
      <c r="J240" s="85">
        <f t="shared" si="15"/>
        <v>0</v>
      </c>
      <c r="K240" s="83"/>
      <c r="L240" s="85">
        <f>G240*K240</f>
        <v>0</v>
      </c>
      <c r="M240" s="83"/>
      <c r="N240" s="85">
        <f>G240*M240</f>
        <v>0</v>
      </c>
      <c r="O240" s="83"/>
      <c r="P240" s="85">
        <f>G240*O240</f>
        <v>0</v>
      </c>
      <c r="Q240" s="83"/>
      <c r="R240" s="377">
        <f>G240*Q240</f>
        <v>0</v>
      </c>
      <c r="S240" s="4"/>
      <c r="T240" s="4">
        <f>Tabla317[[#This Row],[P.U$]]*Tabla317[[#This Row],[TOTAL EXITENTE82]]</f>
        <v>0</v>
      </c>
    </row>
    <row r="241" spans="1:20" ht="28.5" hidden="1" x14ac:dyDescent="0.25">
      <c r="A241" s="179">
        <v>224</v>
      </c>
      <c r="B241" s="201" t="s">
        <v>178</v>
      </c>
      <c r="C241" s="14" t="s">
        <v>254</v>
      </c>
      <c r="D241" s="14" t="s">
        <v>10</v>
      </c>
      <c r="E241" s="14" t="s">
        <v>294</v>
      </c>
      <c r="F241" s="15">
        <v>45413</v>
      </c>
      <c r="G241" s="37">
        <v>0.92</v>
      </c>
      <c r="H241" s="337"/>
      <c r="I241" s="83"/>
      <c r="J241" s="85">
        <f t="shared" si="15"/>
        <v>0</v>
      </c>
      <c r="K241" s="83"/>
      <c r="L241" s="85">
        <f t="shared" si="11"/>
        <v>0</v>
      </c>
      <c r="M241" s="83"/>
      <c r="N241" s="85">
        <f t="shared" si="12"/>
        <v>0</v>
      </c>
      <c r="O241" s="83"/>
      <c r="P241" s="85">
        <f t="shared" si="13"/>
        <v>0</v>
      </c>
      <c r="Q241" s="83"/>
      <c r="R241" s="377">
        <f t="shared" si="14"/>
        <v>0</v>
      </c>
      <c r="S241" s="4"/>
      <c r="T241" s="4">
        <f>Tabla317[[#This Row],[P.U$]]*Tabla317[[#This Row],[TOTAL EXITENTE82]]</f>
        <v>0</v>
      </c>
    </row>
    <row r="242" spans="1:20" ht="38.25" hidden="1" x14ac:dyDescent="0.25">
      <c r="A242" s="179">
        <v>225</v>
      </c>
      <c r="B242" s="201" t="s">
        <v>178</v>
      </c>
      <c r="C242" s="14" t="s">
        <v>251</v>
      </c>
      <c r="D242" s="14" t="s">
        <v>10</v>
      </c>
      <c r="E242" s="14" t="s">
        <v>294</v>
      </c>
      <c r="F242" s="15">
        <v>45413</v>
      </c>
      <c r="G242" s="37">
        <v>1.49</v>
      </c>
      <c r="H242" s="337"/>
      <c r="I242" s="83"/>
      <c r="J242" s="85">
        <f t="shared" si="15"/>
        <v>0</v>
      </c>
      <c r="K242" s="83"/>
      <c r="L242" s="85">
        <f>G242*K242</f>
        <v>0</v>
      </c>
      <c r="M242" s="83"/>
      <c r="N242" s="85">
        <f>G242*M242</f>
        <v>0</v>
      </c>
      <c r="O242" s="83"/>
      <c r="P242" s="85">
        <f>G242*O242</f>
        <v>0</v>
      </c>
      <c r="Q242" s="83"/>
      <c r="R242" s="377">
        <f>G242*Q242</f>
        <v>0</v>
      </c>
      <c r="S242" s="4"/>
      <c r="T242" s="4">
        <f>Tabla317[[#This Row],[P.U$]]*Tabla317[[#This Row],[TOTAL EXITENTE82]]</f>
        <v>0</v>
      </c>
    </row>
    <row r="243" spans="1:20" ht="28.5" hidden="1" x14ac:dyDescent="0.25">
      <c r="A243" s="179">
        <v>226</v>
      </c>
      <c r="B243" s="201" t="s">
        <v>179</v>
      </c>
      <c r="C243" s="14" t="s">
        <v>255</v>
      </c>
      <c r="D243" s="14" t="s">
        <v>10</v>
      </c>
      <c r="E243" s="14" t="s">
        <v>324</v>
      </c>
      <c r="F243" s="15">
        <v>45809</v>
      </c>
      <c r="G243" s="37">
        <v>3.63</v>
      </c>
      <c r="H243" s="337"/>
      <c r="I243" s="83"/>
      <c r="J243" s="85">
        <f t="shared" si="15"/>
        <v>0</v>
      </c>
      <c r="K243" s="83"/>
      <c r="L243" s="85">
        <f t="shared" si="11"/>
        <v>0</v>
      </c>
      <c r="M243" s="83"/>
      <c r="N243" s="85">
        <f t="shared" si="12"/>
        <v>0</v>
      </c>
      <c r="O243" s="83"/>
      <c r="P243" s="85">
        <f t="shared" si="13"/>
        <v>0</v>
      </c>
      <c r="Q243" s="83"/>
      <c r="R243" s="377">
        <f t="shared" si="14"/>
        <v>0</v>
      </c>
      <c r="S243" s="4"/>
      <c r="T243" s="4">
        <f>Tabla317[[#This Row],[P.U$]]*Tabla317[[#This Row],[TOTAL EXITENTE82]]</f>
        <v>0</v>
      </c>
    </row>
    <row r="244" spans="1:20" ht="28.5" hidden="1" x14ac:dyDescent="0.25">
      <c r="A244" s="179">
        <v>227</v>
      </c>
      <c r="B244" s="201" t="s">
        <v>180</v>
      </c>
      <c r="C244" s="14" t="s">
        <v>213</v>
      </c>
      <c r="D244" s="14" t="s">
        <v>10</v>
      </c>
      <c r="E244" s="14" t="s">
        <v>268</v>
      </c>
      <c r="F244" s="15">
        <v>45292</v>
      </c>
      <c r="G244" s="37">
        <v>1.23</v>
      </c>
      <c r="H244" s="337"/>
      <c r="I244" s="83"/>
      <c r="J244" s="85">
        <f t="shared" si="15"/>
        <v>0</v>
      </c>
      <c r="K244" s="83"/>
      <c r="L244" s="85">
        <f t="shared" si="11"/>
        <v>0</v>
      </c>
      <c r="M244" s="83"/>
      <c r="N244" s="85">
        <f t="shared" si="12"/>
        <v>0</v>
      </c>
      <c r="O244" s="83"/>
      <c r="P244" s="85">
        <f t="shared" si="13"/>
        <v>0</v>
      </c>
      <c r="Q244" s="83"/>
      <c r="R244" s="377">
        <f t="shared" si="14"/>
        <v>0</v>
      </c>
      <c r="S244" s="4"/>
      <c r="T244" s="4">
        <f>Tabla317[[#This Row],[P.U$]]*Tabla317[[#This Row],[TOTAL EXITENTE82]]</f>
        <v>0</v>
      </c>
    </row>
    <row r="245" spans="1:20" x14ac:dyDescent="0.25">
      <c r="A245" s="179"/>
      <c r="B245" s="201" t="s">
        <v>17969</v>
      </c>
      <c r="C245" s="14" t="s">
        <v>219</v>
      </c>
      <c r="D245" s="14" t="s">
        <v>10</v>
      </c>
      <c r="E245" s="14" t="s">
        <v>325</v>
      </c>
      <c r="F245" s="15">
        <v>45383</v>
      </c>
      <c r="G245" s="37">
        <v>0.89</v>
      </c>
      <c r="H245" s="337"/>
      <c r="I245" s="83">
        <v>3</v>
      </c>
      <c r="J245" s="85">
        <f>G245*I245</f>
        <v>2.67</v>
      </c>
      <c r="K245" s="83">
        <v>3</v>
      </c>
      <c r="L245" s="85">
        <f>G245*K245</f>
        <v>2.67</v>
      </c>
      <c r="M245" s="83">
        <v>3</v>
      </c>
      <c r="N245" s="85">
        <f>G245*M245</f>
        <v>2.67</v>
      </c>
      <c r="O245" s="83"/>
      <c r="P245" s="85">
        <f t="shared" si="13"/>
        <v>0</v>
      </c>
      <c r="Q245" s="83"/>
      <c r="R245" s="377">
        <f t="shared" si="14"/>
        <v>0</v>
      </c>
      <c r="S245" s="4"/>
      <c r="T245" s="4">
        <f>Tabla317[[#This Row],[P.U$]]*Tabla317[[#This Row],[TOTAL EXITENTE82]]</f>
        <v>0</v>
      </c>
    </row>
    <row r="246" spans="1:20" ht="28.5" hidden="1" x14ac:dyDescent="0.25">
      <c r="A246" s="179">
        <v>228</v>
      </c>
      <c r="B246" s="201" t="s">
        <v>181</v>
      </c>
      <c r="C246" s="14" t="s">
        <v>219</v>
      </c>
      <c r="D246" s="14" t="s">
        <v>10</v>
      </c>
      <c r="E246" s="14" t="s">
        <v>325</v>
      </c>
      <c r="F246" s="15">
        <v>45383</v>
      </c>
      <c r="G246" s="37">
        <v>0.89</v>
      </c>
      <c r="H246" s="337"/>
      <c r="I246" s="83"/>
      <c r="J246" s="85">
        <f t="shared" si="15"/>
        <v>0</v>
      </c>
      <c r="K246" s="83"/>
      <c r="L246" s="85">
        <f t="shared" si="11"/>
        <v>0</v>
      </c>
      <c r="M246" s="83"/>
      <c r="N246" s="85">
        <f t="shared" si="12"/>
        <v>0</v>
      </c>
      <c r="O246" s="83"/>
      <c r="P246" s="85">
        <f t="shared" si="13"/>
        <v>0</v>
      </c>
      <c r="Q246" s="83"/>
      <c r="R246" s="377">
        <f t="shared" si="14"/>
        <v>0</v>
      </c>
      <c r="S246" s="4"/>
      <c r="T246" s="4">
        <f>Tabla317[[#This Row],[P.U$]]*Tabla317[[#This Row],[TOTAL EXITENTE82]]</f>
        <v>0</v>
      </c>
    </row>
    <row r="247" spans="1:20" ht="28.5" hidden="1" x14ac:dyDescent="0.25">
      <c r="A247" s="179">
        <v>229</v>
      </c>
      <c r="B247" s="201" t="s">
        <v>182</v>
      </c>
      <c r="C247" s="14" t="s">
        <v>217</v>
      </c>
      <c r="D247" s="14" t="s">
        <v>10</v>
      </c>
      <c r="E247" s="14" t="s">
        <v>293</v>
      </c>
      <c r="F247" s="15">
        <v>10</v>
      </c>
      <c r="G247" s="37">
        <v>3.77</v>
      </c>
      <c r="H247" s="337"/>
      <c r="I247" s="83"/>
      <c r="J247" s="85">
        <f t="shared" si="15"/>
        <v>0</v>
      </c>
      <c r="K247" s="83"/>
      <c r="L247" s="85">
        <f t="shared" si="11"/>
        <v>0</v>
      </c>
      <c r="M247" s="83"/>
      <c r="N247" s="85">
        <f t="shared" si="12"/>
        <v>0</v>
      </c>
      <c r="O247" s="83"/>
      <c r="P247" s="85">
        <f t="shared" si="13"/>
        <v>0</v>
      </c>
      <c r="Q247" s="83"/>
      <c r="R247" s="377">
        <f t="shared" si="14"/>
        <v>0</v>
      </c>
      <c r="S247" s="4"/>
      <c r="T247" s="4">
        <f>Tabla317[[#This Row],[P.U$]]*Tabla317[[#This Row],[TOTAL EXITENTE82]]</f>
        <v>0</v>
      </c>
    </row>
    <row r="248" spans="1:20" ht="42.75" hidden="1" x14ac:dyDescent="0.25">
      <c r="A248" s="179">
        <v>230</v>
      </c>
      <c r="B248" s="201" t="s">
        <v>183</v>
      </c>
      <c r="C248" s="14" t="s">
        <v>239</v>
      </c>
      <c r="D248" s="14" t="s">
        <v>10</v>
      </c>
      <c r="E248" s="14" t="s">
        <v>292</v>
      </c>
      <c r="F248" s="15">
        <v>45474</v>
      </c>
      <c r="G248" s="37">
        <v>4.6100000000000003</v>
      </c>
      <c r="H248" s="337"/>
      <c r="I248" s="83"/>
      <c r="J248" s="85">
        <f t="shared" si="15"/>
        <v>0</v>
      </c>
      <c r="K248" s="83"/>
      <c r="L248" s="85">
        <f t="shared" si="11"/>
        <v>0</v>
      </c>
      <c r="M248" s="83"/>
      <c r="N248" s="85">
        <f t="shared" si="12"/>
        <v>0</v>
      </c>
      <c r="O248" s="83"/>
      <c r="P248" s="85">
        <f t="shared" si="13"/>
        <v>0</v>
      </c>
      <c r="Q248" s="83"/>
      <c r="R248" s="377">
        <f t="shared" si="14"/>
        <v>0</v>
      </c>
      <c r="S248" s="4"/>
      <c r="T248" s="4">
        <f>Tabla317[[#This Row],[P.U$]]*Tabla317[[#This Row],[TOTAL EXITENTE82]]</f>
        <v>0</v>
      </c>
    </row>
    <row r="249" spans="1:20" ht="42.75" hidden="1" x14ac:dyDescent="0.25">
      <c r="A249" s="179">
        <v>231</v>
      </c>
      <c r="B249" s="201" t="s">
        <v>184</v>
      </c>
      <c r="C249" s="14" t="s">
        <v>213</v>
      </c>
      <c r="D249" s="14" t="s">
        <v>10</v>
      </c>
      <c r="E249" s="14" t="s">
        <v>272</v>
      </c>
      <c r="F249" s="15">
        <v>45658</v>
      </c>
      <c r="G249" s="37">
        <v>1.65</v>
      </c>
      <c r="H249" s="337"/>
      <c r="I249" s="83"/>
      <c r="J249" s="85">
        <f t="shared" si="15"/>
        <v>0</v>
      </c>
      <c r="K249" s="83"/>
      <c r="L249" s="85">
        <f t="shared" si="11"/>
        <v>0</v>
      </c>
      <c r="M249" s="83"/>
      <c r="N249" s="85">
        <f t="shared" si="12"/>
        <v>0</v>
      </c>
      <c r="O249" s="83"/>
      <c r="P249" s="85">
        <f t="shared" si="13"/>
        <v>0</v>
      </c>
      <c r="Q249" s="83"/>
      <c r="R249" s="377">
        <f t="shared" si="14"/>
        <v>0</v>
      </c>
      <c r="S249" s="4"/>
      <c r="T249" s="4">
        <f>Tabla317[[#This Row],[P.U$]]*Tabla317[[#This Row],[TOTAL EXITENTE82]]</f>
        <v>0</v>
      </c>
    </row>
    <row r="250" spans="1:20" ht="42.75" hidden="1" x14ac:dyDescent="0.25">
      <c r="A250" s="179">
        <v>232</v>
      </c>
      <c r="B250" s="201" t="s">
        <v>185</v>
      </c>
      <c r="C250" s="14" t="s">
        <v>203</v>
      </c>
      <c r="D250" s="14" t="s">
        <v>10</v>
      </c>
      <c r="E250" s="14" t="s">
        <v>272</v>
      </c>
      <c r="F250" s="15">
        <v>45535</v>
      </c>
      <c r="G250" s="37">
        <v>1.67</v>
      </c>
      <c r="H250" s="337"/>
      <c r="I250" s="83"/>
      <c r="J250" s="85">
        <f t="shared" si="15"/>
        <v>0</v>
      </c>
      <c r="K250" s="83"/>
      <c r="L250" s="85">
        <f t="shared" si="11"/>
        <v>0</v>
      </c>
      <c r="M250" s="83"/>
      <c r="N250" s="85">
        <f t="shared" si="12"/>
        <v>0</v>
      </c>
      <c r="O250" s="83"/>
      <c r="P250" s="85">
        <f t="shared" si="13"/>
        <v>0</v>
      </c>
      <c r="Q250" s="83"/>
      <c r="R250" s="377">
        <f t="shared" si="14"/>
        <v>0</v>
      </c>
      <c r="S250" s="4"/>
      <c r="T250" s="4">
        <f>Tabla317[[#This Row],[P.U$]]*Tabla317[[#This Row],[TOTAL EXITENTE82]]</f>
        <v>0</v>
      </c>
    </row>
    <row r="251" spans="1:20" ht="28.5" hidden="1" x14ac:dyDescent="0.25">
      <c r="A251" s="179">
        <v>233</v>
      </c>
      <c r="B251" s="201" t="s">
        <v>186</v>
      </c>
      <c r="C251" s="14" t="s">
        <v>256</v>
      </c>
      <c r="D251" s="14" t="s">
        <v>10</v>
      </c>
      <c r="E251" s="14" t="s">
        <v>326</v>
      </c>
      <c r="F251" s="15">
        <v>7.23</v>
      </c>
      <c r="G251" s="37">
        <v>6.44</v>
      </c>
      <c r="H251" s="337"/>
      <c r="I251" s="83"/>
      <c r="J251" s="85">
        <f t="shared" si="15"/>
        <v>0</v>
      </c>
      <c r="K251" s="83"/>
      <c r="L251" s="85">
        <f t="shared" si="11"/>
        <v>0</v>
      </c>
      <c r="M251" s="83"/>
      <c r="N251" s="85">
        <f t="shared" si="12"/>
        <v>0</v>
      </c>
      <c r="O251" s="83"/>
      <c r="P251" s="85">
        <f t="shared" si="13"/>
        <v>0</v>
      </c>
      <c r="Q251" s="83"/>
      <c r="R251" s="377">
        <f t="shared" si="14"/>
        <v>0</v>
      </c>
      <c r="S251" s="4"/>
      <c r="T251" s="4">
        <f>Tabla317[[#This Row],[P.U$]]*Tabla317[[#This Row],[TOTAL EXITENTE82]]</f>
        <v>0</v>
      </c>
    </row>
    <row r="252" spans="1:20" ht="38.25" hidden="1" x14ac:dyDescent="0.25">
      <c r="A252" s="179">
        <v>234</v>
      </c>
      <c r="B252" s="201" t="s">
        <v>187</v>
      </c>
      <c r="C252" s="14" t="s">
        <v>251</v>
      </c>
      <c r="D252" s="14" t="s">
        <v>10</v>
      </c>
      <c r="E252" s="14" t="s">
        <v>314</v>
      </c>
      <c r="F252" s="15">
        <v>45078</v>
      </c>
      <c r="G252" s="37">
        <v>1.24</v>
      </c>
      <c r="H252" s="337"/>
      <c r="I252" s="83"/>
      <c r="J252" s="85">
        <f t="shared" si="15"/>
        <v>0</v>
      </c>
      <c r="K252" s="83"/>
      <c r="L252" s="85">
        <f t="shared" si="11"/>
        <v>0</v>
      </c>
      <c r="M252" s="83"/>
      <c r="N252" s="85">
        <f t="shared" si="12"/>
        <v>0</v>
      </c>
      <c r="O252" s="83"/>
      <c r="P252" s="85">
        <f t="shared" si="13"/>
        <v>0</v>
      </c>
      <c r="Q252" s="83"/>
      <c r="R252" s="377">
        <f t="shared" si="14"/>
        <v>0</v>
      </c>
      <c r="S252" s="4"/>
      <c r="T252" s="4">
        <f>Tabla317[[#This Row],[P.U$]]*Tabla317[[#This Row],[TOTAL EXITENTE82]]</f>
        <v>0</v>
      </c>
    </row>
    <row r="253" spans="1:20" ht="28.5" hidden="1" x14ac:dyDescent="0.25">
      <c r="A253" s="179">
        <v>235</v>
      </c>
      <c r="B253" s="201" t="s">
        <v>734</v>
      </c>
      <c r="C253" s="14" t="s">
        <v>735</v>
      </c>
      <c r="D253" s="14" t="s">
        <v>10</v>
      </c>
      <c r="E253" s="14" t="s">
        <v>266</v>
      </c>
      <c r="F253" s="15">
        <v>45323</v>
      </c>
      <c r="G253" s="37">
        <v>5.97</v>
      </c>
      <c r="H253" s="337"/>
      <c r="I253" s="83"/>
      <c r="J253" s="85">
        <f t="shared" si="15"/>
        <v>0</v>
      </c>
      <c r="K253" s="83"/>
      <c r="L253" s="85">
        <f>G253*K253</f>
        <v>0</v>
      </c>
      <c r="M253" s="83"/>
      <c r="N253" s="85">
        <f>G253*M253</f>
        <v>0</v>
      </c>
      <c r="O253" s="83"/>
      <c r="P253" s="85">
        <f>G253*O253</f>
        <v>0</v>
      </c>
      <c r="Q253" s="83"/>
      <c r="R253" s="377">
        <f>G253*Q253</f>
        <v>0</v>
      </c>
      <c r="S253" s="4"/>
      <c r="T253" s="4">
        <f>Tabla317[[#This Row],[P.U$]]*Tabla317[[#This Row],[TOTAL EXITENTE82]]</f>
        <v>0</v>
      </c>
    </row>
    <row r="254" spans="1:20" ht="28.5" hidden="1" x14ac:dyDescent="0.25">
      <c r="A254" s="179">
        <v>236</v>
      </c>
      <c r="B254" s="201" t="s">
        <v>188</v>
      </c>
      <c r="C254" s="14" t="s">
        <v>203</v>
      </c>
      <c r="D254" s="14" t="s">
        <v>10</v>
      </c>
      <c r="E254" s="14" t="s">
        <v>266</v>
      </c>
      <c r="F254" s="15">
        <v>45200</v>
      </c>
      <c r="G254" s="37">
        <v>1.1000000000000001</v>
      </c>
      <c r="H254" s="337"/>
      <c r="I254" s="83"/>
      <c r="J254" s="85">
        <f t="shared" si="15"/>
        <v>0</v>
      </c>
      <c r="K254" s="83"/>
      <c r="L254" s="85">
        <f t="shared" ref="L254:L337" si="16">G254*K254</f>
        <v>0</v>
      </c>
      <c r="M254" s="83"/>
      <c r="N254" s="85">
        <f t="shared" ref="N254:N337" si="17">G254*M254</f>
        <v>0</v>
      </c>
      <c r="O254" s="83"/>
      <c r="P254" s="85">
        <f t="shared" ref="P254:P337" si="18">G254*O254</f>
        <v>0</v>
      </c>
      <c r="Q254" s="83"/>
      <c r="R254" s="377">
        <f t="shared" ref="R254:R337" si="19">G254*Q254</f>
        <v>0</v>
      </c>
      <c r="S254" s="4"/>
      <c r="T254" s="4">
        <f>Tabla317[[#This Row],[P.U$]]*Tabla317[[#This Row],[TOTAL EXITENTE82]]</f>
        <v>0</v>
      </c>
    </row>
    <row r="255" spans="1:20" hidden="1" x14ac:dyDescent="0.25">
      <c r="A255" s="179">
        <v>237</v>
      </c>
      <c r="B255" s="201" t="s">
        <v>189</v>
      </c>
      <c r="C255" s="14" t="s">
        <v>257</v>
      </c>
      <c r="D255" s="14" t="s">
        <v>10</v>
      </c>
      <c r="E255" s="14" t="s">
        <v>266</v>
      </c>
      <c r="F255" s="15">
        <v>45078</v>
      </c>
      <c r="G255" s="37">
        <v>2.2000000000000002</v>
      </c>
      <c r="H255" s="337"/>
      <c r="I255" s="83"/>
      <c r="J255" s="85">
        <f t="shared" si="15"/>
        <v>0</v>
      </c>
      <c r="K255" s="83"/>
      <c r="L255" s="85">
        <f t="shared" si="16"/>
        <v>0</v>
      </c>
      <c r="M255" s="83"/>
      <c r="N255" s="85">
        <f t="shared" si="17"/>
        <v>0</v>
      </c>
      <c r="O255" s="83"/>
      <c r="P255" s="85">
        <f t="shared" si="18"/>
        <v>0</v>
      </c>
      <c r="Q255" s="83"/>
      <c r="R255" s="377">
        <f t="shared" si="19"/>
        <v>0</v>
      </c>
      <c r="S255" s="4"/>
      <c r="T255" s="4">
        <f>Tabla317[[#This Row],[P.U$]]*Tabla317[[#This Row],[TOTAL EXITENTE82]]</f>
        <v>0</v>
      </c>
    </row>
    <row r="256" spans="1:20" hidden="1" x14ac:dyDescent="0.25">
      <c r="A256" s="179">
        <v>238</v>
      </c>
      <c r="B256" s="201" t="s">
        <v>190</v>
      </c>
      <c r="C256" s="14" t="s">
        <v>226</v>
      </c>
      <c r="D256" s="14" t="s">
        <v>10</v>
      </c>
      <c r="E256" s="14" t="s">
        <v>266</v>
      </c>
      <c r="F256" s="15">
        <v>46023</v>
      </c>
      <c r="G256" s="37">
        <v>1.65</v>
      </c>
      <c r="H256" s="337"/>
      <c r="I256" s="83"/>
      <c r="J256" s="85">
        <f t="shared" si="15"/>
        <v>0</v>
      </c>
      <c r="K256" s="83"/>
      <c r="L256" s="85">
        <f t="shared" si="16"/>
        <v>0</v>
      </c>
      <c r="M256" s="83"/>
      <c r="N256" s="85">
        <f t="shared" si="17"/>
        <v>0</v>
      </c>
      <c r="O256" s="83"/>
      <c r="P256" s="85">
        <f t="shared" si="18"/>
        <v>0</v>
      </c>
      <c r="Q256" s="83"/>
      <c r="R256" s="377">
        <f t="shared" si="19"/>
        <v>0</v>
      </c>
      <c r="S256" s="4"/>
      <c r="T256" s="4">
        <f>Tabla317[[#This Row],[P.U$]]*Tabla317[[#This Row],[TOTAL EXITENTE82]]</f>
        <v>0</v>
      </c>
    </row>
    <row r="257" spans="1:20" ht="28.5" hidden="1" x14ac:dyDescent="0.25">
      <c r="A257" s="179">
        <v>239</v>
      </c>
      <c r="B257" s="201" t="s">
        <v>191</v>
      </c>
      <c r="C257" s="14" t="s">
        <v>203</v>
      </c>
      <c r="D257" s="14" t="s">
        <v>10</v>
      </c>
      <c r="E257" s="14" t="s">
        <v>266</v>
      </c>
      <c r="F257" s="15">
        <v>45078</v>
      </c>
      <c r="G257" s="37">
        <v>4.72</v>
      </c>
      <c r="H257" s="337"/>
      <c r="I257" s="83"/>
      <c r="J257" s="85">
        <f t="shared" si="15"/>
        <v>0</v>
      </c>
      <c r="K257" s="83"/>
      <c r="L257" s="85">
        <f t="shared" si="16"/>
        <v>0</v>
      </c>
      <c r="M257" s="83"/>
      <c r="N257" s="85">
        <f t="shared" si="17"/>
        <v>0</v>
      </c>
      <c r="O257" s="83"/>
      <c r="P257" s="85">
        <f t="shared" si="18"/>
        <v>0</v>
      </c>
      <c r="Q257" s="83"/>
      <c r="R257" s="377">
        <f t="shared" si="19"/>
        <v>0</v>
      </c>
      <c r="S257" s="4"/>
      <c r="T257" s="4">
        <f>Tabla317[[#This Row],[P.U$]]*Tabla317[[#This Row],[TOTAL EXITENTE82]]</f>
        <v>0</v>
      </c>
    </row>
    <row r="258" spans="1:20" hidden="1" x14ac:dyDescent="0.25">
      <c r="A258" s="179">
        <v>240</v>
      </c>
      <c r="B258" s="203" t="s">
        <v>822</v>
      </c>
      <c r="C258" s="24" t="s">
        <v>823</v>
      </c>
      <c r="D258" s="24" t="s">
        <v>10</v>
      </c>
      <c r="E258" s="24" t="s">
        <v>266</v>
      </c>
      <c r="F258" s="56">
        <v>45170</v>
      </c>
      <c r="G258" s="42">
        <v>1.08</v>
      </c>
      <c r="H258" s="337"/>
      <c r="I258" s="83"/>
      <c r="J258" s="85">
        <f t="shared" si="15"/>
        <v>0</v>
      </c>
      <c r="K258" s="83"/>
      <c r="L258" s="85">
        <f t="shared" si="16"/>
        <v>0</v>
      </c>
      <c r="M258" s="83"/>
      <c r="N258" s="85">
        <f t="shared" si="17"/>
        <v>0</v>
      </c>
      <c r="O258" s="83"/>
      <c r="P258" s="85">
        <f t="shared" si="18"/>
        <v>0</v>
      </c>
      <c r="Q258" s="83"/>
      <c r="R258" s="377">
        <f t="shared" si="19"/>
        <v>0</v>
      </c>
      <c r="S258" s="4"/>
      <c r="T258" s="4">
        <f>Tabla317[[#This Row],[P.U$]]*Tabla317[[#This Row],[TOTAL EXITENTE82]]</f>
        <v>0</v>
      </c>
    </row>
    <row r="259" spans="1:20" hidden="1" x14ac:dyDescent="0.25">
      <c r="A259" s="179">
        <v>241</v>
      </c>
      <c r="B259" s="203" t="s">
        <v>192</v>
      </c>
      <c r="C259" s="24" t="s">
        <v>223</v>
      </c>
      <c r="D259" s="24" t="s">
        <v>10</v>
      </c>
      <c r="E259" s="24" t="s">
        <v>266</v>
      </c>
      <c r="F259" s="56">
        <v>45352</v>
      </c>
      <c r="G259" s="42">
        <v>7.14</v>
      </c>
      <c r="H259" s="337"/>
      <c r="I259" s="83"/>
      <c r="J259" s="85">
        <f t="shared" si="15"/>
        <v>0</v>
      </c>
      <c r="K259" s="83"/>
      <c r="L259" s="85">
        <f t="shared" si="16"/>
        <v>0</v>
      </c>
      <c r="M259" s="83"/>
      <c r="N259" s="85">
        <f t="shared" si="17"/>
        <v>0</v>
      </c>
      <c r="O259" s="83"/>
      <c r="P259" s="85">
        <f t="shared" si="18"/>
        <v>0</v>
      </c>
      <c r="Q259" s="83"/>
      <c r="R259" s="377">
        <f t="shared" si="19"/>
        <v>0</v>
      </c>
      <c r="S259" s="4"/>
      <c r="T259" s="4">
        <f>Tabla317[[#This Row],[P.U$]]*Tabla317[[#This Row],[TOTAL EXITENTE82]]</f>
        <v>0</v>
      </c>
    </row>
    <row r="260" spans="1:20" ht="28.5" hidden="1" x14ac:dyDescent="0.25">
      <c r="A260" s="179">
        <v>242</v>
      </c>
      <c r="B260" s="204" t="s">
        <v>354</v>
      </c>
      <c r="C260" s="21" t="s">
        <v>229</v>
      </c>
      <c r="D260" s="21" t="s">
        <v>11</v>
      </c>
      <c r="E260" s="21" t="s">
        <v>321</v>
      </c>
      <c r="F260" s="27">
        <v>45748</v>
      </c>
      <c r="G260" s="38">
        <v>2.19</v>
      </c>
      <c r="H260" s="337"/>
      <c r="I260" s="83"/>
      <c r="J260" s="85">
        <f t="shared" si="15"/>
        <v>0</v>
      </c>
      <c r="K260" s="83"/>
      <c r="L260" s="85">
        <f t="shared" si="16"/>
        <v>0</v>
      </c>
      <c r="M260" s="83"/>
      <c r="N260" s="85">
        <f t="shared" si="17"/>
        <v>0</v>
      </c>
      <c r="O260" s="83"/>
      <c r="P260" s="85">
        <f t="shared" si="18"/>
        <v>0</v>
      </c>
      <c r="Q260" s="83"/>
      <c r="R260" s="377">
        <f t="shared" si="19"/>
        <v>0</v>
      </c>
      <c r="S260" s="4"/>
      <c r="T260" s="4">
        <f>Tabla317[[#This Row],[P.U$]]*Tabla317[[#This Row],[TOTAL EXITENTE82]]</f>
        <v>0</v>
      </c>
    </row>
    <row r="261" spans="1:20" ht="25.5" hidden="1" x14ac:dyDescent="0.25">
      <c r="A261" s="179">
        <v>243</v>
      </c>
      <c r="B261" s="204" t="s">
        <v>355</v>
      </c>
      <c r="C261" s="21" t="s">
        <v>234</v>
      </c>
      <c r="D261" s="21" t="s">
        <v>11</v>
      </c>
      <c r="E261" s="23" t="s">
        <v>675</v>
      </c>
      <c r="F261" s="27">
        <v>45292</v>
      </c>
      <c r="G261" s="38">
        <v>0.84</v>
      </c>
      <c r="H261" s="337"/>
      <c r="I261" s="83"/>
      <c r="J261" s="85">
        <f t="shared" si="15"/>
        <v>0</v>
      </c>
      <c r="K261" s="83"/>
      <c r="L261" s="85">
        <f t="shared" si="16"/>
        <v>0</v>
      </c>
      <c r="M261" s="83"/>
      <c r="N261" s="85">
        <f t="shared" si="17"/>
        <v>0</v>
      </c>
      <c r="O261" s="83"/>
      <c r="P261" s="85">
        <f t="shared" si="18"/>
        <v>0</v>
      </c>
      <c r="Q261" s="83"/>
      <c r="R261" s="377">
        <f t="shared" si="19"/>
        <v>0</v>
      </c>
      <c r="S261" s="4"/>
      <c r="T261" s="4">
        <f>Tabla317[[#This Row],[P.U$]]*Tabla317[[#This Row],[TOTAL EXITENTE82]]</f>
        <v>0</v>
      </c>
    </row>
    <row r="262" spans="1:20" hidden="1" x14ac:dyDescent="0.25">
      <c r="A262" s="179">
        <v>244</v>
      </c>
      <c r="B262" s="204" t="s">
        <v>356</v>
      </c>
      <c r="C262" s="21" t="s">
        <v>573</v>
      </c>
      <c r="D262" s="21" t="s">
        <v>11</v>
      </c>
      <c r="E262" s="23" t="s">
        <v>282</v>
      </c>
      <c r="F262" s="27">
        <v>45078</v>
      </c>
      <c r="G262" s="38">
        <v>1.65</v>
      </c>
      <c r="H262" s="337"/>
      <c r="I262" s="83"/>
      <c r="J262" s="85">
        <f t="shared" si="15"/>
        <v>0</v>
      </c>
      <c r="K262" s="83"/>
      <c r="L262" s="85">
        <f t="shared" si="16"/>
        <v>0</v>
      </c>
      <c r="M262" s="83"/>
      <c r="N262" s="85">
        <f t="shared" si="17"/>
        <v>0</v>
      </c>
      <c r="O262" s="83"/>
      <c r="P262" s="85">
        <f t="shared" si="18"/>
        <v>0</v>
      </c>
      <c r="Q262" s="83"/>
      <c r="R262" s="377">
        <f t="shared" si="19"/>
        <v>0</v>
      </c>
      <c r="S262" s="4"/>
      <c r="T262" s="4">
        <f>Tabla317[[#This Row],[P.U$]]*Tabla317[[#This Row],[TOTAL EXITENTE82]]</f>
        <v>0</v>
      </c>
    </row>
    <row r="263" spans="1:20" hidden="1" x14ac:dyDescent="0.25">
      <c r="A263" s="179">
        <v>245</v>
      </c>
      <c r="B263" s="204" t="s">
        <v>828</v>
      </c>
      <c r="C263" s="21" t="s">
        <v>736</v>
      </c>
      <c r="D263" s="21" t="s">
        <v>11</v>
      </c>
      <c r="E263" s="21" t="s">
        <v>676</v>
      </c>
      <c r="F263" s="27">
        <v>45474</v>
      </c>
      <c r="G263" s="38">
        <v>1.8</v>
      </c>
      <c r="H263" s="337"/>
      <c r="I263" s="83"/>
      <c r="J263" s="85">
        <f t="shared" si="15"/>
        <v>0</v>
      </c>
      <c r="K263" s="83"/>
      <c r="L263" s="85">
        <f t="shared" si="16"/>
        <v>0</v>
      </c>
      <c r="M263" s="83"/>
      <c r="N263" s="85">
        <f t="shared" si="17"/>
        <v>0</v>
      </c>
      <c r="O263" s="83"/>
      <c r="P263" s="85">
        <f t="shared" si="18"/>
        <v>0</v>
      </c>
      <c r="Q263" s="83"/>
      <c r="R263" s="377">
        <f t="shared" si="19"/>
        <v>0</v>
      </c>
      <c r="S263" s="4"/>
      <c r="T263" s="4">
        <f>Tabla317[[#This Row],[P.U$]]*Tabla317[[#This Row],[TOTAL EXITENTE82]]</f>
        <v>0</v>
      </c>
    </row>
    <row r="264" spans="1:20" ht="28.5" hidden="1" x14ac:dyDescent="0.25">
      <c r="A264" s="179">
        <v>246</v>
      </c>
      <c r="B264" s="204" t="s">
        <v>357</v>
      </c>
      <c r="C264" s="21" t="s">
        <v>573</v>
      </c>
      <c r="D264" s="21" t="s">
        <v>11</v>
      </c>
      <c r="E264" s="21" t="s">
        <v>677</v>
      </c>
      <c r="F264" s="27">
        <v>45078</v>
      </c>
      <c r="G264" s="38">
        <v>1.1000000000000001</v>
      </c>
      <c r="H264" s="337"/>
      <c r="I264" s="83"/>
      <c r="J264" s="85">
        <f t="shared" si="15"/>
        <v>0</v>
      </c>
      <c r="K264" s="83"/>
      <c r="L264" s="85">
        <f t="shared" si="16"/>
        <v>0</v>
      </c>
      <c r="M264" s="83"/>
      <c r="N264" s="85">
        <f t="shared" si="17"/>
        <v>0</v>
      </c>
      <c r="O264" s="83"/>
      <c r="P264" s="85">
        <f t="shared" si="18"/>
        <v>0</v>
      </c>
      <c r="Q264" s="83"/>
      <c r="R264" s="377">
        <f t="shared" si="19"/>
        <v>0</v>
      </c>
      <c r="S264" s="4"/>
      <c r="T264" s="4">
        <f>Tabla317[[#This Row],[P.U$]]*Tabla317[[#This Row],[TOTAL EXITENTE82]]</f>
        <v>0</v>
      </c>
    </row>
    <row r="265" spans="1:20" hidden="1" x14ac:dyDescent="0.25">
      <c r="A265" s="179">
        <v>247</v>
      </c>
      <c r="B265" s="204" t="s">
        <v>358</v>
      </c>
      <c r="C265" s="21" t="s">
        <v>574</v>
      </c>
      <c r="D265" s="21" t="s">
        <v>11</v>
      </c>
      <c r="E265" s="21" t="s">
        <v>282</v>
      </c>
      <c r="F265" s="27">
        <v>45505</v>
      </c>
      <c r="G265" s="38">
        <v>1.39</v>
      </c>
      <c r="H265" s="337"/>
      <c r="I265" s="83"/>
      <c r="J265" s="85">
        <f t="shared" si="15"/>
        <v>0</v>
      </c>
      <c r="K265" s="83"/>
      <c r="L265" s="85">
        <f>G265*K265</f>
        <v>0</v>
      </c>
      <c r="M265" s="83"/>
      <c r="N265" s="85">
        <f>G265*M265</f>
        <v>0</v>
      </c>
      <c r="O265" s="83"/>
      <c r="P265" s="85">
        <f>G265*O265</f>
        <v>0</v>
      </c>
      <c r="Q265" s="83"/>
      <c r="R265" s="377">
        <f>G265*Q265</f>
        <v>0</v>
      </c>
      <c r="S265" s="4"/>
      <c r="T265" s="4">
        <f>Tabla317[[#This Row],[P.U$]]*Tabla317[[#This Row],[TOTAL EXITENTE82]]</f>
        <v>0</v>
      </c>
    </row>
    <row r="266" spans="1:20" x14ac:dyDescent="0.25">
      <c r="A266" s="179"/>
      <c r="B266" s="204" t="s">
        <v>17966</v>
      </c>
      <c r="C266" s="21" t="s">
        <v>203</v>
      </c>
      <c r="D266" s="21" t="s">
        <v>10</v>
      </c>
      <c r="E266" s="21" t="s">
        <v>278</v>
      </c>
      <c r="F266" s="27">
        <v>45323</v>
      </c>
      <c r="G266" s="38">
        <v>1.1000000000000001</v>
      </c>
      <c r="H266" s="337"/>
      <c r="I266" s="83">
        <v>3</v>
      </c>
      <c r="J266" s="85">
        <f>G266*I266</f>
        <v>3.3000000000000003</v>
      </c>
      <c r="K266" s="83">
        <v>3</v>
      </c>
      <c r="L266" s="85">
        <f>G266*K266</f>
        <v>3.3000000000000003</v>
      </c>
      <c r="M266" s="83">
        <v>3</v>
      </c>
      <c r="N266" s="85">
        <f>G266*M266</f>
        <v>3.3000000000000003</v>
      </c>
      <c r="O266" s="83"/>
      <c r="P266" s="85">
        <f>G266*O266</f>
        <v>0</v>
      </c>
      <c r="Q266" s="83"/>
      <c r="R266" s="377">
        <f>G266*Q266</f>
        <v>0</v>
      </c>
      <c r="S266" s="4"/>
      <c r="T266" s="4">
        <f>Tabla317[[#This Row],[P.U$]]*Tabla317[[#This Row],[TOTAL EXITENTE82]]</f>
        <v>0</v>
      </c>
    </row>
    <row r="267" spans="1:20" x14ac:dyDescent="0.25">
      <c r="A267" s="179"/>
      <c r="B267" s="204" t="s">
        <v>17967</v>
      </c>
      <c r="C267" s="21" t="s">
        <v>224</v>
      </c>
      <c r="D267" s="21" t="s">
        <v>10</v>
      </c>
      <c r="E267" s="21" t="s">
        <v>278</v>
      </c>
      <c r="F267" s="27">
        <v>45200</v>
      </c>
      <c r="G267" s="38">
        <v>1.1299999999999999</v>
      </c>
      <c r="H267" s="337"/>
      <c r="I267" s="83">
        <v>2</v>
      </c>
      <c r="J267" s="85">
        <f>G267*I267</f>
        <v>2.2599999999999998</v>
      </c>
      <c r="K267" s="83">
        <v>2</v>
      </c>
      <c r="L267" s="85">
        <f>G267*K267</f>
        <v>2.2599999999999998</v>
      </c>
      <c r="M267" s="83"/>
      <c r="N267" s="85">
        <f>G267*M267</f>
        <v>0</v>
      </c>
      <c r="O267" s="83"/>
      <c r="P267" s="85">
        <f>G267*O267</f>
        <v>0</v>
      </c>
      <c r="Q267" s="83"/>
      <c r="R267" s="377">
        <f>G267*Q267</f>
        <v>0</v>
      </c>
      <c r="S267" s="4"/>
      <c r="T267" s="4">
        <f>Tabla317[[#This Row],[P.U$]]*Tabla317[[#This Row],[TOTAL EXITENTE82]]</f>
        <v>0</v>
      </c>
    </row>
    <row r="268" spans="1:20" x14ac:dyDescent="0.25">
      <c r="A268" s="179">
        <v>248</v>
      </c>
      <c r="B268" s="204" t="s">
        <v>359</v>
      </c>
      <c r="C268" s="21" t="s">
        <v>575</v>
      </c>
      <c r="D268" s="21" t="s">
        <v>11</v>
      </c>
      <c r="E268" s="21" t="s">
        <v>282</v>
      </c>
      <c r="F268" s="27" t="s">
        <v>719</v>
      </c>
      <c r="G268" s="38">
        <v>0.82</v>
      </c>
      <c r="H268" s="337"/>
      <c r="I268" s="83">
        <v>19</v>
      </c>
      <c r="J268" s="85">
        <f t="shared" si="15"/>
        <v>15.579999999999998</v>
      </c>
      <c r="K268" s="83">
        <v>19</v>
      </c>
      <c r="L268" s="85">
        <f t="shared" si="16"/>
        <v>15.579999999999998</v>
      </c>
      <c r="M268" s="83">
        <v>19</v>
      </c>
      <c r="N268" s="85">
        <f t="shared" si="17"/>
        <v>15.579999999999998</v>
      </c>
      <c r="O268" s="83"/>
      <c r="P268" s="85">
        <f t="shared" si="18"/>
        <v>0</v>
      </c>
      <c r="Q268" s="83"/>
      <c r="R268" s="377">
        <f t="shared" si="19"/>
        <v>0</v>
      </c>
      <c r="S268" s="4"/>
      <c r="T268" s="4">
        <f>Tabla317[[#This Row],[P.U$]]*Tabla317[[#This Row],[TOTAL EXITENTE82]]</f>
        <v>0</v>
      </c>
    </row>
    <row r="269" spans="1:20" ht="28.5" hidden="1" x14ac:dyDescent="0.25">
      <c r="A269" s="179">
        <v>249</v>
      </c>
      <c r="B269" s="204" t="s">
        <v>360</v>
      </c>
      <c r="C269" s="21" t="s">
        <v>576</v>
      </c>
      <c r="D269" s="21" t="s">
        <v>11</v>
      </c>
      <c r="E269" s="21" t="s">
        <v>278</v>
      </c>
      <c r="F269" s="27">
        <v>45170</v>
      </c>
      <c r="G269" s="38">
        <v>1.96</v>
      </c>
      <c r="H269" s="337"/>
      <c r="I269" s="83"/>
      <c r="J269" s="85">
        <f t="shared" si="15"/>
        <v>0</v>
      </c>
      <c r="K269" s="83"/>
      <c r="L269" s="85">
        <f t="shared" si="16"/>
        <v>0</v>
      </c>
      <c r="M269" s="83"/>
      <c r="N269" s="85">
        <f t="shared" si="17"/>
        <v>0</v>
      </c>
      <c r="O269" s="83"/>
      <c r="P269" s="85">
        <f t="shared" si="18"/>
        <v>0</v>
      </c>
      <c r="Q269" s="83"/>
      <c r="R269" s="377">
        <f t="shared" si="19"/>
        <v>0</v>
      </c>
      <c r="S269" s="4"/>
      <c r="T269" s="4">
        <f>Tabla317[[#This Row],[P.U$]]*Tabla317[[#This Row],[TOTAL EXITENTE82]]</f>
        <v>0</v>
      </c>
    </row>
    <row r="270" spans="1:20" hidden="1" x14ac:dyDescent="0.25">
      <c r="A270" s="179">
        <v>250</v>
      </c>
      <c r="B270" s="204" t="s">
        <v>361</v>
      </c>
      <c r="C270" s="21" t="s">
        <v>577</v>
      </c>
      <c r="D270" s="21" t="s">
        <v>11</v>
      </c>
      <c r="E270" s="21" t="s">
        <v>289</v>
      </c>
      <c r="F270" s="27">
        <v>45352</v>
      </c>
      <c r="G270" s="38">
        <v>0.6</v>
      </c>
      <c r="H270" s="337"/>
      <c r="I270" s="83"/>
      <c r="J270" s="85">
        <f t="shared" si="15"/>
        <v>0</v>
      </c>
      <c r="K270" s="83"/>
      <c r="L270" s="85">
        <f t="shared" si="16"/>
        <v>0</v>
      </c>
      <c r="M270" s="83"/>
      <c r="N270" s="85">
        <f t="shared" si="17"/>
        <v>0</v>
      </c>
      <c r="O270" s="83"/>
      <c r="P270" s="85">
        <f t="shared" si="18"/>
        <v>0</v>
      </c>
      <c r="Q270" s="83"/>
      <c r="R270" s="377">
        <f t="shared" si="19"/>
        <v>0</v>
      </c>
      <c r="S270" s="4"/>
      <c r="T270" s="4">
        <f>Tabla317[[#This Row],[P.U$]]*Tabla317[[#This Row],[TOTAL EXITENTE82]]</f>
        <v>0</v>
      </c>
    </row>
    <row r="271" spans="1:20" hidden="1" x14ac:dyDescent="0.25">
      <c r="A271" s="179">
        <v>251</v>
      </c>
      <c r="B271" s="204" t="s">
        <v>362</v>
      </c>
      <c r="C271" s="21" t="s">
        <v>203</v>
      </c>
      <c r="D271" s="21" t="s">
        <v>11</v>
      </c>
      <c r="E271" s="21" t="s">
        <v>289</v>
      </c>
      <c r="F271" s="27">
        <v>45078</v>
      </c>
      <c r="G271" s="38">
        <v>0.6</v>
      </c>
      <c r="H271" s="337"/>
      <c r="I271" s="83"/>
      <c r="J271" s="85">
        <f t="shared" si="15"/>
        <v>0</v>
      </c>
      <c r="K271" s="83"/>
      <c r="L271" s="85">
        <f t="shared" si="16"/>
        <v>0</v>
      </c>
      <c r="M271" s="83"/>
      <c r="N271" s="85">
        <f t="shared" si="17"/>
        <v>0</v>
      </c>
      <c r="O271" s="83"/>
      <c r="P271" s="85">
        <f t="shared" si="18"/>
        <v>0</v>
      </c>
      <c r="Q271" s="83"/>
      <c r="R271" s="377">
        <f t="shared" si="19"/>
        <v>0</v>
      </c>
      <c r="S271" s="4"/>
      <c r="T271" s="4">
        <f>Tabla317[[#This Row],[P.U$]]*Tabla317[[#This Row],[TOTAL EXITENTE82]]</f>
        <v>0</v>
      </c>
    </row>
    <row r="272" spans="1:20" hidden="1" x14ac:dyDescent="0.25">
      <c r="A272" s="179">
        <v>252</v>
      </c>
      <c r="B272" s="204" t="s">
        <v>363</v>
      </c>
      <c r="C272" s="21" t="s">
        <v>210</v>
      </c>
      <c r="D272" s="21" t="s">
        <v>11</v>
      </c>
      <c r="E272" s="21" t="s">
        <v>272</v>
      </c>
      <c r="F272" s="27">
        <v>45108</v>
      </c>
      <c r="G272" s="38">
        <v>0.86</v>
      </c>
      <c r="H272" s="337"/>
      <c r="I272" s="83"/>
      <c r="J272" s="85">
        <f t="shared" si="15"/>
        <v>0</v>
      </c>
      <c r="K272" s="83"/>
      <c r="L272" s="85">
        <f>G272*K272</f>
        <v>0</v>
      </c>
      <c r="M272" s="83"/>
      <c r="N272" s="85">
        <f>G272*M272</f>
        <v>0</v>
      </c>
      <c r="O272" s="83"/>
      <c r="P272" s="85">
        <f>G272*O272</f>
        <v>0</v>
      </c>
      <c r="Q272" s="83"/>
      <c r="R272" s="377">
        <f>G272*Q272</f>
        <v>0</v>
      </c>
      <c r="S272" s="4"/>
      <c r="T272" s="4">
        <f>Tabla317[[#This Row],[P.U$]]*Tabla317[[#This Row],[TOTAL EXITENTE82]]</f>
        <v>0</v>
      </c>
    </row>
    <row r="273" spans="1:20" x14ac:dyDescent="0.25">
      <c r="A273" s="179">
        <v>253</v>
      </c>
      <c r="B273" s="204" t="s">
        <v>364</v>
      </c>
      <c r="C273" s="21" t="s">
        <v>578</v>
      </c>
      <c r="D273" s="21" t="s">
        <v>11</v>
      </c>
      <c r="E273" s="21" t="s">
        <v>272</v>
      </c>
      <c r="F273" s="27">
        <v>45413</v>
      </c>
      <c r="G273" s="38">
        <v>2</v>
      </c>
      <c r="H273" s="337"/>
      <c r="I273" s="83">
        <v>19</v>
      </c>
      <c r="J273" s="85">
        <f t="shared" si="15"/>
        <v>38</v>
      </c>
      <c r="K273" s="83">
        <v>49</v>
      </c>
      <c r="L273" s="85">
        <f t="shared" si="16"/>
        <v>98</v>
      </c>
      <c r="M273" s="83">
        <v>49</v>
      </c>
      <c r="N273" s="85">
        <f t="shared" si="17"/>
        <v>98</v>
      </c>
      <c r="O273" s="83"/>
      <c r="P273" s="85">
        <f t="shared" si="18"/>
        <v>0</v>
      </c>
      <c r="Q273" s="83"/>
      <c r="R273" s="377">
        <f t="shared" si="19"/>
        <v>0</v>
      </c>
      <c r="S273" s="4"/>
      <c r="T273" s="4">
        <f>Tabla317[[#This Row],[P.U$]]*Tabla317[[#This Row],[TOTAL EXITENTE82]]</f>
        <v>0</v>
      </c>
    </row>
    <row r="274" spans="1:20" hidden="1" x14ac:dyDescent="0.25">
      <c r="A274" s="179">
        <v>254</v>
      </c>
      <c r="B274" s="204" t="s">
        <v>365</v>
      </c>
      <c r="C274" s="21" t="s">
        <v>197</v>
      </c>
      <c r="D274" s="21" t="s">
        <v>11</v>
      </c>
      <c r="E274" s="21" t="s">
        <v>678</v>
      </c>
      <c r="F274" s="27">
        <v>45444</v>
      </c>
      <c r="G274" s="38">
        <v>4.4000000000000004</v>
      </c>
      <c r="H274" s="337"/>
      <c r="I274" s="83"/>
      <c r="J274" s="85">
        <f t="shared" si="15"/>
        <v>0</v>
      </c>
      <c r="K274" s="83"/>
      <c r="L274" s="85">
        <f t="shared" si="16"/>
        <v>0</v>
      </c>
      <c r="M274" s="83"/>
      <c r="N274" s="85">
        <f t="shared" si="17"/>
        <v>0</v>
      </c>
      <c r="O274" s="83"/>
      <c r="P274" s="85">
        <f t="shared" si="18"/>
        <v>0</v>
      </c>
      <c r="Q274" s="83"/>
      <c r="R274" s="377">
        <f t="shared" si="19"/>
        <v>0</v>
      </c>
      <c r="S274" s="4"/>
      <c r="T274" s="4">
        <f>Tabla317[[#This Row],[P.U$]]*Tabla317[[#This Row],[TOTAL EXITENTE82]]</f>
        <v>0</v>
      </c>
    </row>
    <row r="275" spans="1:20" hidden="1" x14ac:dyDescent="0.25">
      <c r="A275" s="179">
        <v>255</v>
      </c>
      <c r="B275" s="204" t="s">
        <v>365</v>
      </c>
      <c r="C275" s="21" t="s">
        <v>203</v>
      </c>
      <c r="D275" s="21" t="s">
        <v>11</v>
      </c>
      <c r="E275" s="21" t="s">
        <v>678</v>
      </c>
      <c r="F275" s="27">
        <v>45444</v>
      </c>
      <c r="G275" s="38">
        <v>4.4000000000000004</v>
      </c>
      <c r="H275" s="337"/>
      <c r="I275" s="593"/>
      <c r="J275" s="355">
        <f>G275*I275</f>
        <v>0</v>
      </c>
      <c r="K275" s="356"/>
      <c r="L275" s="357">
        <f>G275*K275</f>
        <v>0</v>
      </c>
      <c r="M275" s="356"/>
      <c r="N275" s="357">
        <f>G275*M275</f>
        <v>0</v>
      </c>
      <c r="O275" s="356"/>
      <c r="P275" s="357">
        <f>G275*O275</f>
        <v>0</v>
      </c>
      <c r="Q275" s="356"/>
      <c r="R275" s="377">
        <f>G275*Q275</f>
        <v>0</v>
      </c>
      <c r="S275" s="4"/>
      <c r="T275" s="4">
        <f>Tabla317[[#This Row],[P.U$]]*Tabla317[[#This Row],[TOTAL EXITENTE82]]</f>
        <v>0</v>
      </c>
    </row>
    <row r="276" spans="1:20" hidden="1" x14ac:dyDescent="0.25">
      <c r="A276" s="179">
        <v>256</v>
      </c>
      <c r="B276" s="204" t="s">
        <v>366</v>
      </c>
      <c r="C276" s="21" t="s">
        <v>232</v>
      </c>
      <c r="D276" s="21" t="s">
        <v>11</v>
      </c>
      <c r="E276" s="21" t="s">
        <v>282</v>
      </c>
      <c r="F276" s="27">
        <v>45200</v>
      </c>
      <c r="G276" s="38">
        <v>2.78</v>
      </c>
      <c r="H276" s="337"/>
      <c r="I276" s="83"/>
      <c r="J276" s="85">
        <f t="shared" si="15"/>
        <v>0</v>
      </c>
      <c r="K276" s="83"/>
      <c r="L276" s="85">
        <f t="shared" si="16"/>
        <v>0</v>
      </c>
      <c r="M276" s="83"/>
      <c r="N276" s="85">
        <f t="shared" si="17"/>
        <v>0</v>
      </c>
      <c r="O276" s="83"/>
      <c r="P276" s="85">
        <f t="shared" si="18"/>
        <v>0</v>
      </c>
      <c r="Q276" s="83"/>
      <c r="R276" s="377">
        <f t="shared" si="19"/>
        <v>0</v>
      </c>
      <c r="S276" s="4"/>
      <c r="T276" s="4">
        <f>Tabla317[[#This Row],[P.U$]]*Tabla317[[#This Row],[TOTAL EXITENTE82]]</f>
        <v>0</v>
      </c>
    </row>
    <row r="277" spans="1:20" ht="28.5" hidden="1" x14ac:dyDescent="0.25">
      <c r="A277" s="179">
        <v>257</v>
      </c>
      <c r="B277" s="204" t="s">
        <v>367</v>
      </c>
      <c r="C277" s="21" t="s">
        <v>205</v>
      </c>
      <c r="D277" s="21" t="s">
        <v>341</v>
      </c>
      <c r="E277" s="21" t="s">
        <v>282</v>
      </c>
      <c r="F277" s="27">
        <v>45597</v>
      </c>
      <c r="G277" s="38">
        <v>1.97</v>
      </c>
      <c r="H277" s="337"/>
      <c r="I277" s="83"/>
      <c r="J277" s="85">
        <f t="shared" ref="J277:J342" si="20">G277*I277</f>
        <v>0</v>
      </c>
      <c r="K277" s="83"/>
      <c r="L277" s="85">
        <f t="shared" si="16"/>
        <v>0</v>
      </c>
      <c r="M277" s="83"/>
      <c r="N277" s="85">
        <f t="shared" si="17"/>
        <v>0</v>
      </c>
      <c r="O277" s="83"/>
      <c r="P277" s="85">
        <f t="shared" si="18"/>
        <v>0</v>
      </c>
      <c r="Q277" s="83"/>
      <c r="R277" s="377">
        <f t="shared" si="19"/>
        <v>0</v>
      </c>
      <c r="S277" s="4"/>
      <c r="T277" s="4">
        <f>Tabla317[[#This Row],[P.U$]]*Tabla317[[#This Row],[TOTAL EXITENTE82]]</f>
        <v>0</v>
      </c>
    </row>
    <row r="278" spans="1:20" hidden="1" x14ac:dyDescent="0.25">
      <c r="A278" s="185">
        <v>625</v>
      </c>
      <c r="B278" s="151" t="s">
        <v>1004</v>
      </c>
      <c r="C278" s="153" t="s">
        <v>1005</v>
      </c>
      <c r="D278" s="153" t="s">
        <v>11</v>
      </c>
      <c r="E278" s="153" t="s">
        <v>266</v>
      </c>
      <c r="F278" s="244">
        <v>45535</v>
      </c>
      <c r="G278" s="245"/>
      <c r="H278" s="337"/>
      <c r="I278" s="83"/>
      <c r="J278" s="85">
        <f t="shared" si="20"/>
        <v>0</v>
      </c>
      <c r="K278" s="83"/>
      <c r="L278" s="85">
        <f t="shared" si="16"/>
        <v>0</v>
      </c>
      <c r="M278" s="83"/>
      <c r="N278" s="85">
        <f t="shared" si="17"/>
        <v>0</v>
      </c>
      <c r="O278" s="83"/>
      <c r="P278" s="85">
        <f t="shared" si="18"/>
        <v>0</v>
      </c>
      <c r="Q278" s="83"/>
      <c r="R278" s="377">
        <f t="shared" si="19"/>
        <v>0</v>
      </c>
      <c r="S278" s="4"/>
      <c r="T278" s="4">
        <f>Tabla317[[#This Row],[P.U$]]*Tabla317[[#This Row],[TOTAL EXITENTE82]]</f>
        <v>0</v>
      </c>
    </row>
    <row r="279" spans="1:20" x14ac:dyDescent="0.25">
      <c r="A279" s="179">
        <v>258</v>
      </c>
      <c r="B279" s="204" t="s">
        <v>368</v>
      </c>
      <c r="C279" s="21" t="s">
        <v>575</v>
      </c>
      <c r="D279" s="21" t="s">
        <v>11</v>
      </c>
      <c r="E279" s="21" t="s">
        <v>289</v>
      </c>
      <c r="F279" s="27">
        <v>45231</v>
      </c>
      <c r="G279" s="38">
        <v>1</v>
      </c>
      <c r="H279" s="337"/>
      <c r="I279" s="83">
        <v>27</v>
      </c>
      <c r="J279" s="85">
        <f t="shared" si="20"/>
        <v>27</v>
      </c>
      <c r="K279" s="83">
        <v>27</v>
      </c>
      <c r="L279" s="85">
        <f t="shared" si="16"/>
        <v>27</v>
      </c>
      <c r="M279" s="83">
        <v>23</v>
      </c>
      <c r="N279" s="85">
        <f t="shared" si="17"/>
        <v>23</v>
      </c>
      <c r="O279" s="83"/>
      <c r="P279" s="85">
        <f t="shared" si="18"/>
        <v>0</v>
      </c>
      <c r="Q279" s="83"/>
      <c r="R279" s="377">
        <f t="shared" si="19"/>
        <v>0</v>
      </c>
      <c r="S279" s="4"/>
      <c r="T279" s="4">
        <f>Tabla317[[#This Row],[P.U$]]*Tabla317[[#This Row],[TOTAL EXITENTE82]]</f>
        <v>0</v>
      </c>
    </row>
    <row r="280" spans="1:20" ht="28.5" hidden="1" x14ac:dyDescent="0.25">
      <c r="A280" s="179">
        <v>259</v>
      </c>
      <c r="B280" s="204" t="s">
        <v>369</v>
      </c>
      <c r="C280" s="21" t="s">
        <v>575</v>
      </c>
      <c r="D280" s="21" t="s">
        <v>11</v>
      </c>
      <c r="E280" s="21" t="s">
        <v>287</v>
      </c>
      <c r="F280" s="27">
        <v>45200</v>
      </c>
      <c r="G280" s="38">
        <v>0.8</v>
      </c>
      <c r="H280" s="337"/>
      <c r="I280" s="83"/>
      <c r="J280" s="85">
        <f t="shared" si="20"/>
        <v>0</v>
      </c>
      <c r="K280" s="83"/>
      <c r="L280" s="85">
        <f t="shared" si="16"/>
        <v>0</v>
      </c>
      <c r="M280" s="83"/>
      <c r="N280" s="85">
        <f t="shared" si="17"/>
        <v>0</v>
      </c>
      <c r="O280" s="83"/>
      <c r="P280" s="85">
        <f t="shared" si="18"/>
        <v>0</v>
      </c>
      <c r="Q280" s="83"/>
      <c r="R280" s="377">
        <f t="shared" si="19"/>
        <v>0</v>
      </c>
      <c r="S280" s="4"/>
      <c r="T280" s="4">
        <f>Tabla317[[#This Row],[P.U$]]*Tabla317[[#This Row],[TOTAL EXITENTE82]]</f>
        <v>0</v>
      </c>
    </row>
    <row r="281" spans="1:20" ht="28.5" hidden="1" x14ac:dyDescent="0.25">
      <c r="A281" s="185">
        <v>626</v>
      </c>
      <c r="B281" s="204" t="s">
        <v>369</v>
      </c>
      <c r="C281" s="153" t="s">
        <v>736</v>
      </c>
      <c r="D281" s="21" t="s">
        <v>11</v>
      </c>
      <c r="E281" s="21" t="s">
        <v>287</v>
      </c>
      <c r="F281" s="244">
        <v>45412</v>
      </c>
      <c r="G281" s="245">
        <v>0.91</v>
      </c>
      <c r="H281" s="337"/>
      <c r="I281" s="83"/>
      <c r="J281" s="85">
        <f t="shared" si="20"/>
        <v>0</v>
      </c>
      <c r="K281" s="83"/>
      <c r="L281" s="85">
        <f t="shared" si="16"/>
        <v>0</v>
      </c>
      <c r="M281" s="83"/>
      <c r="N281" s="85">
        <f t="shared" si="17"/>
        <v>0</v>
      </c>
      <c r="O281" s="83"/>
      <c r="P281" s="85">
        <f t="shared" si="18"/>
        <v>0</v>
      </c>
      <c r="Q281" s="83"/>
      <c r="R281" s="377">
        <f t="shared" si="19"/>
        <v>0</v>
      </c>
      <c r="S281" s="4"/>
      <c r="T281" s="4">
        <f>Tabla317[[#This Row],[P.U$]]*Tabla317[[#This Row],[TOTAL EXITENTE82]]</f>
        <v>0</v>
      </c>
    </row>
    <row r="282" spans="1:20" ht="28.5" hidden="1" x14ac:dyDescent="0.25">
      <c r="A282" s="179">
        <v>260</v>
      </c>
      <c r="B282" s="204" t="s">
        <v>370</v>
      </c>
      <c r="C282" s="21" t="s">
        <v>888</v>
      </c>
      <c r="D282" s="21" t="s">
        <v>11</v>
      </c>
      <c r="E282" s="21" t="s">
        <v>287</v>
      </c>
      <c r="F282" s="27">
        <v>45352</v>
      </c>
      <c r="G282" s="38">
        <v>2.2000000000000002</v>
      </c>
      <c r="H282" s="337"/>
      <c r="I282" s="83"/>
      <c r="J282" s="85">
        <f t="shared" si="20"/>
        <v>0</v>
      </c>
      <c r="K282" s="83"/>
      <c r="L282" s="85">
        <f t="shared" si="16"/>
        <v>0</v>
      </c>
      <c r="M282" s="83"/>
      <c r="N282" s="85">
        <f t="shared" si="17"/>
        <v>0</v>
      </c>
      <c r="O282" s="83"/>
      <c r="P282" s="85">
        <f t="shared" si="18"/>
        <v>0</v>
      </c>
      <c r="Q282" s="83"/>
      <c r="R282" s="377">
        <f t="shared" si="19"/>
        <v>0</v>
      </c>
      <c r="S282" s="4"/>
      <c r="T282" s="4">
        <f>Tabla317[[#This Row],[P.U$]]*Tabla317[[#This Row],[TOTAL EXITENTE82]]</f>
        <v>0</v>
      </c>
    </row>
    <row r="283" spans="1:20" ht="28.5" hidden="1" x14ac:dyDescent="0.25">
      <c r="A283" s="179">
        <v>261</v>
      </c>
      <c r="B283" s="204" t="s">
        <v>369</v>
      </c>
      <c r="C283" s="21" t="s">
        <v>904</v>
      </c>
      <c r="D283" s="21" t="s">
        <v>11</v>
      </c>
      <c r="E283" s="21" t="s">
        <v>287</v>
      </c>
      <c r="F283" s="27">
        <v>45352</v>
      </c>
      <c r="G283" s="38">
        <v>2.2000000000000002</v>
      </c>
      <c r="H283" s="337"/>
      <c r="I283" s="83"/>
      <c r="J283" s="85">
        <f t="shared" si="20"/>
        <v>0</v>
      </c>
      <c r="K283" s="83"/>
      <c r="L283" s="85">
        <f t="shared" si="16"/>
        <v>0</v>
      </c>
      <c r="M283" s="83"/>
      <c r="N283" s="85">
        <f t="shared" si="17"/>
        <v>0</v>
      </c>
      <c r="O283" s="83"/>
      <c r="P283" s="85">
        <f t="shared" si="18"/>
        <v>0</v>
      </c>
      <c r="Q283" s="83"/>
      <c r="R283" s="377">
        <f t="shared" si="19"/>
        <v>0</v>
      </c>
      <c r="S283" s="4"/>
      <c r="T283" s="4">
        <f>Tabla317[[#This Row],[P.U$]]*Tabla317[[#This Row],[TOTAL EXITENTE82]]</f>
        <v>0</v>
      </c>
    </row>
    <row r="284" spans="1:20" ht="28.5" hidden="1" x14ac:dyDescent="0.25">
      <c r="A284" s="185">
        <v>627</v>
      </c>
      <c r="B284" s="204" t="s">
        <v>370</v>
      </c>
      <c r="C284" s="153" t="s">
        <v>666</v>
      </c>
      <c r="D284" s="21" t="s">
        <v>11</v>
      </c>
      <c r="E284" s="21" t="s">
        <v>287</v>
      </c>
      <c r="F284" s="244">
        <v>45869</v>
      </c>
      <c r="G284" s="245"/>
      <c r="H284" s="337"/>
      <c r="I284" s="83"/>
      <c r="J284" s="85">
        <f t="shared" si="20"/>
        <v>0</v>
      </c>
      <c r="K284" s="83"/>
      <c r="L284" s="85">
        <f>G284*K284</f>
        <v>0</v>
      </c>
      <c r="M284" s="83"/>
      <c r="N284" s="85">
        <f>G284*M284</f>
        <v>0</v>
      </c>
      <c r="O284" s="83"/>
      <c r="P284" s="85">
        <f>G284*O284</f>
        <v>0</v>
      </c>
      <c r="Q284" s="83"/>
      <c r="R284" s="377">
        <f>G284*Q284</f>
        <v>0</v>
      </c>
      <c r="S284" s="4"/>
      <c r="T284" s="4">
        <f>Tabla317[[#This Row],[P.U$]]*Tabla317[[#This Row],[TOTAL EXITENTE82]]</f>
        <v>0</v>
      </c>
    </row>
    <row r="285" spans="1:20" ht="28.5" hidden="1" x14ac:dyDescent="0.25">
      <c r="A285" s="179">
        <v>262</v>
      </c>
      <c r="B285" s="204" t="s">
        <v>370</v>
      </c>
      <c r="C285" s="21" t="s">
        <v>769</v>
      </c>
      <c r="D285" s="21" t="s">
        <v>11</v>
      </c>
      <c r="E285" s="21" t="s">
        <v>684</v>
      </c>
      <c r="F285" s="27">
        <v>45352</v>
      </c>
      <c r="G285" s="38">
        <v>2.2000000000000002</v>
      </c>
      <c r="H285" s="337"/>
      <c r="I285" s="83"/>
      <c r="J285" s="85">
        <f t="shared" si="20"/>
        <v>0</v>
      </c>
      <c r="K285" s="83"/>
      <c r="L285" s="85">
        <f t="shared" si="16"/>
        <v>0</v>
      </c>
      <c r="M285" s="83"/>
      <c r="N285" s="85">
        <f t="shared" si="17"/>
        <v>0</v>
      </c>
      <c r="O285" s="83"/>
      <c r="P285" s="85">
        <f t="shared" si="18"/>
        <v>0</v>
      </c>
      <c r="Q285" s="83"/>
      <c r="R285" s="377">
        <f t="shared" si="19"/>
        <v>0</v>
      </c>
      <c r="S285" s="4"/>
      <c r="T285" s="4">
        <f>Tabla317[[#This Row],[P.U$]]*Tabla317[[#This Row],[TOTAL EXITENTE82]]</f>
        <v>0</v>
      </c>
    </row>
    <row r="286" spans="1:20" hidden="1" x14ac:dyDescent="0.25">
      <c r="A286" s="179">
        <v>263</v>
      </c>
      <c r="B286" s="204" t="s">
        <v>371</v>
      </c>
      <c r="C286" s="21" t="s">
        <v>579</v>
      </c>
      <c r="D286" s="21" t="s">
        <v>11</v>
      </c>
      <c r="E286" s="21" t="s">
        <v>326</v>
      </c>
      <c r="F286" s="27">
        <v>45505</v>
      </c>
      <c r="G286" s="38">
        <v>6.2</v>
      </c>
      <c r="H286" s="337"/>
      <c r="I286" s="83"/>
      <c r="J286" s="85">
        <f t="shared" si="20"/>
        <v>0</v>
      </c>
      <c r="K286" s="83"/>
      <c r="L286" s="85">
        <f t="shared" si="16"/>
        <v>0</v>
      </c>
      <c r="M286" s="83"/>
      <c r="N286" s="85">
        <f t="shared" si="17"/>
        <v>0</v>
      </c>
      <c r="O286" s="83"/>
      <c r="P286" s="85">
        <f t="shared" si="18"/>
        <v>0</v>
      </c>
      <c r="Q286" s="83"/>
      <c r="R286" s="377">
        <f t="shared" si="19"/>
        <v>0</v>
      </c>
      <c r="S286" s="4"/>
      <c r="T286" s="4">
        <f>Tabla317[[#This Row],[P.U$]]*Tabla317[[#This Row],[TOTAL EXITENTE82]]</f>
        <v>0</v>
      </c>
    </row>
    <row r="287" spans="1:20" ht="28.5" hidden="1" x14ac:dyDescent="0.25">
      <c r="A287" s="179">
        <v>264</v>
      </c>
      <c r="B287" s="204" t="s">
        <v>372</v>
      </c>
      <c r="C287" s="21" t="s">
        <v>580</v>
      </c>
      <c r="D287" s="21" t="s">
        <v>11</v>
      </c>
      <c r="E287" s="21" t="s">
        <v>679</v>
      </c>
      <c r="F287" s="27">
        <v>45658</v>
      </c>
      <c r="G287" s="38">
        <v>1.52</v>
      </c>
      <c r="H287" s="337"/>
      <c r="I287" s="83"/>
      <c r="J287" s="85">
        <f t="shared" si="20"/>
        <v>0</v>
      </c>
      <c r="K287" s="83"/>
      <c r="L287" s="85">
        <f t="shared" si="16"/>
        <v>0</v>
      </c>
      <c r="M287" s="83"/>
      <c r="N287" s="85">
        <f t="shared" si="17"/>
        <v>0</v>
      </c>
      <c r="O287" s="83"/>
      <c r="P287" s="85">
        <f t="shared" si="18"/>
        <v>0</v>
      </c>
      <c r="Q287" s="83"/>
      <c r="R287" s="377">
        <f t="shared" si="19"/>
        <v>0</v>
      </c>
      <c r="S287" s="4"/>
      <c r="T287" s="4">
        <f>Tabla317[[#This Row],[P.U$]]*Tabla317[[#This Row],[TOTAL EXITENTE82]]</f>
        <v>0</v>
      </c>
    </row>
    <row r="288" spans="1:20" hidden="1" x14ac:dyDescent="0.25">
      <c r="A288" s="179">
        <v>265</v>
      </c>
      <c r="B288" s="204" t="s">
        <v>373</v>
      </c>
      <c r="C288" s="21" t="s">
        <v>203</v>
      </c>
      <c r="D288" s="21" t="s">
        <v>11</v>
      </c>
      <c r="E288" s="21" t="s">
        <v>679</v>
      </c>
      <c r="F288" s="27">
        <v>45231</v>
      </c>
      <c r="G288" s="38">
        <v>1.52</v>
      </c>
      <c r="H288" s="337"/>
      <c r="I288" s="83"/>
      <c r="J288" s="85">
        <f t="shared" si="20"/>
        <v>0</v>
      </c>
      <c r="K288" s="83"/>
      <c r="L288" s="85">
        <f t="shared" si="16"/>
        <v>0</v>
      </c>
      <c r="M288" s="83"/>
      <c r="N288" s="85">
        <f t="shared" si="17"/>
        <v>0</v>
      </c>
      <c r="O288" s="83"/>
      <c r="P288" s="85">
        <f t="shared" si="18"/>
        <v>0</v>
      </c>
      <c r="Q288" s="83"/>
      <c r="R288" s="377">
        <f t="shared" si="19"/>
        <v>0</v>
      </c>
      <c r="S288" s="4"/>
      <c r="T288" s="4">
        <f>Tabla317[[#This Row],[P.U$]]*Tabla317[[#This Row],[TOTAL EXITENTE82]]</f>
        <v>0</v>
      </c>
    </row>
    <row r="289" spans="1:20" hidden="1" x14ac:dyDescent="0.25">
      <c r="A289" s="179">
        <v>266</v>
      </c>
      <c r="B289" s="204" t="s">
        <v>374</v>
      </c>
      <c r="C289" s="21" t="s">
        <v>581</v>
      </c>
      <c r="D289" s="21" t="s">
        <v>11</v>
      </c>
      <c r="E289" s="21" t="s">
        <v>680</v>
      </c>
      <c r="F289" s="27">
        <v>45748</v>
      </c>
      <c r="G289" s="38">
        <v>0.75</v>
      </c>
      <c r="H289" s="337"/>
      <c r="I289" s="83"/>
      <c r="J289" s="85">
        <f t="shared" si="20"/>
        <v>0</v>
      </c>
      <c r="K289" s="83"/>
      <c r="L289" s="85">
        <f t="shared" si="16"/>
        <v>0</v>
      </c>
      <c r="M289" s="83"/>
      <c r="N289" s="85">
        <f t="shared" si="17"/>
        <v>0</v>
      </c>
      <c r="O289" s="83"/>
      <c r="P289" s="85">
        <f t="shared" si="18"/>
        <v>0</v>
      </c>
      <c r="Q289" s="83"/>
      <c r="R289" s="377">
        <f t="shared" si="19"/>
        <v>0</v>
      </c>
      <c r="S289" s="4"/>
      <c r="T289" s="4">
        <f>Tabla317[[#This Row],[P.U$]]*Tabla317[[#This Row],[TOTAL EXITENTE82]]</f>
        <v>0</v>
      </c>
    </row>
    <row r="290" spans="1:20" hidden="1" x14ac:dyDescent="0.25">
      <c r="A290" s="179">
        <v>267</v>
      </c>
      <c r="B290" s="204" t="s">
        <v>375</v>
      </c>
      <c r="C290" s="21" t="s">
        <v>577</v>
      </c>
      <c r="D290" s="21" t="s">
        <v>11</v>
      </c>
      <c r="E290" s="21" t="s">
        <v>680</v>
      </c>
      <c r="F290" s="27">
        <v>45566</v>
      </c>
      <c r="G290" s="38">
        <v>0.52</v>
      </c>
      <c r="H290" s="337"/>
      <c r="I290" s="83"/>
      <c r="J290" s="85">
        <f t="shared" si="20"/>
        <v>0</v>
      </c>
      <c r="K290" s="83"/>
      <c r="L290" s="85">
        <f t="shared" si="16"/>
        <v>0</v>
      </c>
      <c r="M290" s="83"/>
      <c r="N290" s="85">
        <f t="shared" si="17"/>
        <v>0</v>
      </c>
      <c r="O290" s="83"/>
      <c r="P290" s="85">
        <f t="shared" si="18"/>
        <v>0</v>
      </c>
      <c r="Q290" s="83"/>
      <c r="R290" s="377">
        <f t="shared" si="19"/>
        <v>0</v>
      </c>
      <c r="S290" s="4"/>
      <c r="T290" s="4">
        <f>Tabla317[[#This Row],[P.U$]]*Tabla317[[#This Row],[TOTAL EXITENTE82]]</f>
        <v>0</v>
      </c>
    </row>
    <row r="291" spans="1:20" ht="28.5" hidden="1" x14ac:dyDescent="0.25">
      <c r="A291" s="179">
        <v>268</v>
      </c>
      <c r="B291" s="204" t="s">
        <v>376</v>
      </c>
      <c r="C291" s="21" t="s">
        <v>197</v>
      </c>
      <c r="D291" s="21" t="s">
        <v>11</v>
      </c>
      <c r="E291" s="21" t="s">
        <v>679</v>
      </c>
      <c r="F291" s="27">
        <v>45170</v>
      </c>
      <c r="G291" s="38">
        <v>9.32</v>
      </c>
      <c r="H291" s="337"/>
      <c r="I291" s="83"/>
      <c r="J291" s="85">
        <f t="shared" si="20"/>
        <v>0</v>
      </c>
      <c r="K291" s="83"/>
      <c r="L291" s="85">
        <f t="shared" si="16"/>
        <v>0</v>
      </c>
      <c r="M291" s="83"/>
      <c r="N291" s="85">
        <f t="shared" si="17"/>
        <v>0</v>
      </c>
      <c r="O291" s="83"/>
      <c r="P291" s="85">
        <f t="shared" si="18"/>
        <v>0</v>
      </c>
      <c r="Q291" s="83"/>
      <c r="R291" s="377">
        <f t="shared" si="19"/>
        <v>0</v>
      </c>
      <c r="S291" s="4"/>
      <c r="T291" s="4">
        <f>Tabla317[[#This Row],[P.U$]]*Tabla317[[#This Row],[TOTAL EXITENTE82]]</f>
        <v>0</v>
      </c>
    </row>
    <row r="292" spans="1:20" hidden="1" x14ac:dyDescent="0.25">
      <c r="A292" s="179">
        <v>269</v>
      </c>
      <c r="B292" s="204" t="s">
        <v>770</v>
      </c>
      <c r="C292" s="21" t="s">
        <v>736</v>
      </c>
      <c r="D292" s="21" t="s">
        <v>11</v>
      </c>
      <c r="E292" s="21"/>
      <c r="F292" s="27">
        <v>45444</v>
      </c>
      <c r="G292" s="38">
        <v>0.28999999999999998</v>
      </c>
      <c r="H292" s="337"/>
      <c r="I292" s="593"/>
      <c r="J292" s="85">
        <f t="shared" si="20"/>
        <v>0</v>
      </c>
      <c r="K292" s="237"/>
      <c r="L292" s="236">
        <f>G292*K292</f>
        <v>0</v>
      </c>
      <c r="M292" s="237"/>
      <c r="N292" s="236">
        <f>G292*M292</f>
        <v>0</v>
      </c>
      <c r="O292" s="237"/>
      <c r="P292" s="236">
        <f>G292*O292</f>
        <v>0</v>
      </c>
      <c r="Q292" s="237"/>
      <c r="R292" s="377">
        <f>G292*Q292</f>
        <v>0</v>
      </c>
      <c r="S292" s="4"/>
      <c r="T292" s="4">
        <f>Tabla317[[#This Row],[P.U$]]*Tabla317[[#This Row],[TOTAL EXITENTE82]]</f>
        <v>0</v>
      </c>
    </row>
    <row r="293" spans="1:20" ht="28.5" hidden="1" x14ac:dyDescent="0.25">
      <c r="A293" s="179">
        <v>270</v>
      </c>
      <c r="B293" s="204" t="s">
        <v>377</v>
      </c>
      <c r="C293" s="21" t="s">
        <v>232</v>
      </c>
      <c r="D293" s="21" t="s">
        <v>11</v>
      </c>
      <c r="E293" s="21" t="s">
        <v>269</v>
      </c>
      <c r="F293" s="27">
        <v>45597</v>
      </c>
      <c r="G293" s="38">
        <v>1.86</v>
      </c>
      <c r="H293" s="337"/>
      <c r="I293" s="83"/>
      <c r="J293" s="85">
        <f t="shared" si="20"/>
        <v>0</v>
      </c>
      <c r="K293" s="83"/>
      <c r="L293" s="85">
        <f t="shared" si="16"/>
        <v>0</v>
      </c>
      <c r="M293" s="83"/>
      <c r="N293" s="85">
        <f t="shared" si="17"/>
        <v>0</v>
      </c>
      <c r="O293" s="83"/>
      <c r="P293" s="85">
        <f t="shared" si="18"/>
        <v>0</v>
      </c>
      <c r="Q293" s="83"/>
      <c r="R293" s="377">
        <f t="shared" si="19"/>
        <v>0</v>
      </c>
      <c r="S293" s="4"/>
      <c r="T293" s="4">
        <f>Tabla317[[#This Row],[P.U$]]*Tabla317[[#This Row],[TOTAL EXITENTE82]]</f>
        <v>0</v>
      </c>
    </row>
    <row r="294" spans="1:20" ht="28.5" hidden="1" x14ac:dyDescent="0.25">
      <c r="A294" s="179">
        <v>271</v>
      </c>
      <c r="B294" s="204" t="s">
        <v>378</v>
      </c>
      <c r="C294" s="23" t="s">
        <v>197</v>
      </c>
      <c r="D294" s="21" t="s">
        <v>11</v>
      </c>
      <c r="E294" s="23" t="s">
        <v>681</v>
      </c>
      <c r="F294" s="238">
        <v>45261</v>
      </c>
      <c r="G294" s="239">
        <v>8.1199999999999992</v>
      </c>
      <c r="H294" s="337"/>
      <c r="I294" s="83"/>
      <c r="J294" s="85">
        <f t="shared" si="20"/>
        <v>0</v>
      </c>
      <c r="K294" s="83"/>
      <c r="L294" s="85">
        <f t="shared" si="16"/>
        <v>0</v>
      </c>
      <c r="M294" s="83"/>
      <c r="N294" s="85">
        <f t="shared" si="17"/>
        <v>0</v>
      </c>
      <c r="O294" s="83"/>
      <c r="P294" s="85">
        <f t="shared" si="18"/>
        <v>0</v>
      </c>
      <c r="Q294" s="83"/>
      <c r="R294" s="377">
        <f t="shared" si="19"/>
        <v>0</v>
      </c>
      <c r="S294" s="4"/>
      <c r="T294" s="4">
        <f>Tabla317[[#This Row],[P.U$]]*Tabla317[[#This Row],[TOTAL EXITENTE82]]</f>
        <v>0</v>
      </c>
    </row>
    <row r="295" spans="1:20" hidden="1" x14ac:dyDescent="0.25">
      <c r="A295" s="179">
        <v>272</v>
      </c>
      <c r="B295" s="204" t="s">
        <v>379</v>
      </c>
      <c r="C295" s="21" t="s">
        <v>575</v>
      </c>
      <c r="D295" s="21" t="s">
        <v>11</v>
      </c>
      <c r="E295" s="21" t="s">
        <v>282</v>
      </c>
      <c r="F295" s="240">
        <v>45017</v>
      </c>
      <c r="G295" s="241">
        <v>3.08</v>
      </c>
      <c r="H295" s="337"/>
      <c r="I295" s="593"/>
      <c r="J295" s="85">
        <f t="shared" si="20"/>
        <v>0</v>
      </c>
      <c r="K295" s="237"/>
      <c r="L295" s="236">
        <f>G295*K295</f>
        <v>0</v>
      </c>
      <c r="M295" s="237"/>
      <c r="N295" s="236">
        <f>G295*M295</f>
        <v>0</v>
      </c>
      <c r="O295" s="237"/>
      <c r="P295" s="236">
        <f>G295*O295</f>
        <v>0</v>
      </c>
      <c r="Q295" s="237"/>
      <c r="R295" s="377">
        <f>G295*Q295</f>
        <v>0</v>
      </c>
      <c r="S295" s="4"/>
      <c r="T295" s="4">
        <f>Tabla317[[#This Row],[P.U$]]*Tabla317[[#This Row],[TOTAL EXITENTE82]]</f>
        <v>0</v>
      </c>
    </row>
    <row r="296" spans="1:20" hidden="1" x14ac:dyDescent="0.25">
      <c r="A296" s="179">
        <v>273</v>
      </c>
      <c r="B296" s="204" t="s">
        <v>380</v>
      </c>
      <c r="C296" s="21" t="s">
        <v>582</v>
      </c>
      <c r="D296" s="21" t="s">
        <v>11</v>
      </c>
      <c r="E296" s="21" t="s">
        <v>282</v>
      </c>
      <c r="F296" s="240">
        <v>45139</v>
      </c>
      <c r="G296" s="241">
        <v>3.08</v>
      </c>
      <c r="H296" s="337"/>
      <c r="I296" s="83"/>
      <c r="J296" s="85">
        <f t="shared" si="20"/>
        <v>0</v>
      </c>
      <c r="K296" s="83"/>
      <c r="L296" s="85">
        <f>G296*K296</f>
        <v>0</v>
      </c>
      <c r="M296" s="83"/>
      <c r="N296" s="85">
        <f>G296*M296</f>
        <v>0</v>
      </c>
      <c r="O296" s="83"/>
      <c r="P296" s="85">
        <f>G296*O296</f>
        <v>0</v>
      </c>
      <c r="Q296" s="83"/>
      <c r="R296" s="377">
        <f>G296*Q296</f>
        <v>0</v>
      </c>
      <c r="S296" s="4"/>
      <c r="T296" s="4">
        <f>Tabla317[[#This Row],[P.U$]]*Tabla317[[#This Row],[TOTAL EXITENTE82]]</f>
        <v>0</v>
      </c>
    </row>
    <row r="297" spans="1:20" hidden="1" x14ac:dyDescent="0.25">
      <c r="A297" s="179">
        <v>274</v>
      </c>
      <c r="B297" s="204" t="s">
        <v>381</v>
      </c>
      <c r="C297" s="21" t="s">
        <v>583</v>
      </c>
      <c r="D297" s="21" t="s">
        <v>11</v>
      </c>
      <c r="E297" s="21" t="s">
        <v>682</v>
      </c>
      <c r="F297" s="240">
        <v>45809</v>
      </c>
      <c r="G297" s="241">
        <v>1.55</v>
      </c>
      <c r="H297" s="337"/>
      <c r="I297" s="83"/>
      <c r="J297" s="85">
        <f t="shared" si="20"/>
        <v>0</v>
      </c>
      <c r="K297" s="83"/>
      <c r="L297" s="85">
        <f t="shared" si="16"/>
        <v>0</v>
      </c>
      <c r="M297" s="83"/>
      <c r="N297" s="85">
        <f t="shared" si="17"/>
        <v>0</v>
      </c>
      <c r="O297" s="83"/>
      <c r="P297" s="85">
        <f t="shared" si="18"/>
        <v>0</v>
      </c>
      <c r="Q297" s="83"/>
      <c r="R297" s="377">
        <f t="shared" si="19"/>
        <v>0</v>
      </c>
      <c r="S297" s="4"/>
      <c r="T297" s="4">
        <f>Tabla317[[#This Row],[P.U$]]*Tabla317[[#This Row],[TOTAL EXITENTE82]]</f>
        <v>0</v>
      </c>
    </row>
    <row r="298" spans="1:20" ht="28.5" hidden="1" x14ac:dyDescent="0.25">
      <c r="A298" s="179">
        <v>275</v>
      </c>
      <c r="B298" s="204" t="s">
        <v>382</v>
      </c>
      <c r="C298" s="21" t="s">
        <v>197</v>
      </c>
      <c r="D298" s="21" t="s">
        <v>11</v>
      </c>
      <c r="E298" s="21" t="s">
        <v>278</v>
      </c>
      <c r="F298" s="240">
        <v>45108</v>
      </c>
      <c r="G298" s="241">
        <v>3.55</v>
      </c>
      <c r="H298" s="337"/>
      <c r="I298" s="593"/>
      <c r="J298" s="85">
        <f t="shared" si="20"/>
        <v>0</v>
      </c>
      <c r="K298" s="237"/>
      <c r="L298" s="236">
        <f>G298*K298</f>
        <v>0</v>
      </c>
      <c r="M298" s="237"/>
      <c r="N298" s="236">
        <f>G298*M298</f>
        <v>0</v>
      </c>
      <c r="O298" s="237"/>
      <c r="P298" s="236">
        <f>G298*O298</f>
        <v>0</v>
      </c>
      <c r="Q298" s="237"/>
      <c r="R298" s="377">
        <f>G298*Q298</f>
        <v>0</v>
      </c>
      <c r="S298" s="4"/>
      <c r="T298" s="4">
        <f>Tabla317[[#This Row],[P.U$]]*Tabla317[[#This Row],[TOTAL EXITENTE82]]</f>
        <v>0</v>
      </c>
    </row>
    <row r="299" spans="1:20" ht="28.5" hidden="1" x14ac:dyDescent="0.25">
      <c r="A299" s="179">
        <v>276</v>
      </c>
      <c r="B299" s="204" t="s">
        <v>383</v>
      </c>
      <c r="C299" s="21" t="s">
        <v>573</v>
      </c>
      <c r="D299" s="21" t="s">
        <v>11</v>
      </c>
      <c r="E299" s="21" t="s">
        <v>299</v>
      </c>
      <c r="F299" s="240">
        <v>45108</v>
      </c>
      <c r="G299" s="241">
        <v>1.97</v>
      </c>
      <c r="H299" s="337"/>
      <c r="I299" s="83"/>
      <c r="J299" s="85">
        <f t="shared" si="20"/>
        <v>0</v>
      </c>
      <c r="K299" s="83"/>
      <c r="L299" s="85">
        <f>G299*K299</f>
        <v>0</v>
      </c>
      <c r="M299" s="83"/>
      <c r="N299" s="85">
        <f>G299*M299</f>
        <v>0</v>
      </c>
      <c r="O299" s="83"/>
      <c r="P299" s="85">
        <f>G299*O299</f>
        <v>0</v>
      </c>
      <c r="Q299" s="83"/>
      <c r="R299" s="377">
        <f>G299*Q299</f>
        <v>0</v>
      </c>
      <c r="S299" s="4"/>
      <c r="T299" s="4">
        <f>Tabla317[[#This Row],[P.U$]]*Tabla317[[#This Row],[TOTAL EXITENTE82]]</f>
        <v>0</v>
      </c>
    </row>
    <row r="300" spans="1:20" hidden="1" x14ac:dyDescent="0.25">
      <c r="A300" s="179">
        <v>277</v>
      </c>
      <c r="B300" s="204" t="s">
        <v>384</v>
      </c>
      <c r="C300" s="21" t="s">
        <v>584</v>
      </c>
      <c r="D300" s="21" t="s">
        <v>11</v>
      </c>
      <c r="E300" s="21" t="s">
        <v>683</v>
      </c>
      <c r="F300" s="240">
        <v>45413</v>
      </c>
      <c r="G300" s="241">
        <v>4.3899999999999997</v>
      </c>
      <c r="H300" s="337"/>
      <c r="I300" s="83"/>
      <c r="J300" s="85">
        <f t="shared" si="20"/>
        <v>0</v>
      </c>
      <c r="K300" s="83"/>
      <c r="L300" s="85">
        <f t="shared" si="16"/>
        <v>0</v>
      </c>
      <c r="M300" s="83"/>
      <c r="N300" s="85">
        <f t="shared" si="17"/>
        <v>0</v>
      </c>
      <c r="O300" s="83"/>
      <c r="P300" s="85">
        <f t="shared" si="18"/>
        <v>0</v>
      </c>
      <c r="Q300" s="83"/>
      <c r="R300" s="377">
        <f t="shared" si="19"/>
        <v>0</v>
      </c>
      <c r="S300" s="4"/>
      <c r="T300" s="4">
        <f>Tabla317[[#This Row],[P.U$]]*Tabla317[[#This Row],[TOTAL EXITENTE82]]</f>
        <v>0</v>
      </c>
    </row>
    <row r="301" spans="1:20" ht="25.5" hidden="1" x14ac:dyDescent="0.25">
      <c r="A301" s="179">
        <v>278</v>
      </c>
      <c r="B301" s="204" t="s">
        <v>385</v>
      </c>
      <c r="C301" s="21" t="s">
        <v>237</v>
      </c>
      <c r="D301" s="21" t="s">
        <v>11</v>
      </c>
      <c r="E301" s="21" t="s">
        <v>683</v>
      </c>
      <c r="F301" s="240" t="s">
        <v>830</v>
      </c>
      <c r="G301" s="241">
        <v>2.35</v>
      </c>
      <c r="H301" s="337"/>
      <c r="I301" s="83"/>
      <c r="J301" s="85">
        <f t="shared" si="20"/>
        <v>0</v>
      </c>
      <c r="K301" s="83"/>
      <c r="L301" s="85">
        <f t="shared" si="16"/>
        <v>0</v>
      </c>
      <c r="M301" s="83"/>
      <c r="N301" s="85">
        <f t="shared" si="17"/>
        <v>0</v>
      </c>
      <c r="O301" s="83"/>
      <c r="P301" s="85">
        <f t="shared" si="18"/>
        <v>0</v>
      </c>
      <c r="Q301" s="83"/>
      <c r="R301" s="377">
        <f t="shared" si="19"/>
        <v>0</v>
      </c>
      <c r="S301" s="4"/>
      <c r="T301" s="4">
        <f>Tabla317[[#This Row],[P.U$]]*Tabla317[[#This Row],[TOTAL EXITENTE82]]</f>
        <v>0</v>
      </c>
    </row>
    <row r="302" spans="1:20" hidden="1" x14ac:dyDescent="0.25">
      <c r="A302" s="179">
        <v>279</v>
      </c>
      <c r="B302" s="204" t="s">
        <v>385</v>
      </c>
      <c r="C302" s="21" t="s">
        <v>232</v>
      </c>
      <c r="D302" s="21" t="s">
        <v>11</v>
      </c>
      <c r="E302" s="21" t="s">
        <v>289</v>
      </c>
      <c r="F302" s="240">
        <v>45352</v>
      </c>
      <c r="G302" s="241">
        <v>2.82</v>
      </c>
      <c r="H302" s="337"/>
      <c r="I302" s="83"/>
      <c r="J302" s="85">
        <f t="shared" si="20"/>
        <v>0</v>
      </c>
      <c r="K302" s="83"/>
      <c r="L302" s="85">
        <f t="shared" si="16"/>
        <v>0</v>
      </c>
      <c r="M302" s="83"/>
      <c r="N302" s="85">
        <f t="shared" si="17"/>
        <v>0</v>
      </c>
      <c r="O302" s="83"/>
      <c r="P302" s="85">
        <f t="shared" si="18"/>
        <v>0</v>
      </c>
      <c r="Q302" s="83"/>
      <c r="R302" s="377">
        <f t="shared" si="19"/>
        <v>0</v>
      </c>
      <c r="S302" s="4"/>
      <c r="T302" s="4">
        <f>Tabla317[[#This Row],[P.U$]]*Tabla317[[#This Row],[TOTAL EXITENTE82]]</f>
        <v>0</v>
      </c>
    </row>
    <row r="303" spans="1:20" x14ac:dyDescent="0.25">
      <c r="A303" s="179">
        <v>280</v>
      </c>
      <c r="B303" s="204" t="s">
        <v>386</v>
      </c>
      <c r="C303" s="21" t="s">
        <v>232</v>
      </c>
      <c r="D303" s="21" t="s">
        <v>11</v>
      </c>
      <c r="E303" s="21" t="s">
        <v>684</v>
      </c>
      <c r="F303" s="240">
        <v>45231</v>
      </c>
      <c r="G303" s="241">
        <v>1.4</v>
      </c>
      <c r="H303" s="337"/>
      <c r="I303" s="83">
        <v>8</v>
      </c>
      <c r="J303" s="85">
        <f t="shared" si="20"/>
        <v>11.2</v>
      </c>
      <c r="K303" s="83">
        <v>8</v>
      </c>
      <c r="L303" s="85">
        <f t="shared" si="16"/>
        <v>11.2</v>
      </c>
      <c r="M303" s="83">
        <v>6</v>
      </c>
      <c r="N303" s="85">
        <f t="shared" si="17"/>
        <v>8.3999999999999986</v>
      </c>
      <c r="O303" s="83"/>
      <c r="P303" s="85">
        <f t="shared" si="18"/>
        <v>0</v>
      </c>
      <c r="Q303" s="83"/>
      <c r="R303" s="377">
        <f t="shared" si="19"/>
        <v>0</v>
      </c>
      <c r="S303" s="4"/>
      <c r="T303" s="4">
        <f>Tabla317[[#This Row],[P.U$]]*Tabla317[[#This Row],[TOTAL EXITENTE82]]</f>
        <v>0</v>
      </c>
    </row>
    <row r="304" spans="1:20" hidden="1" x14ac:dyDescent="0.25">
      <c r="A304" s="179"/>
      <c r="B304" s="204" t="s">
        <v>386</v>
      </c>
      <c r="C304" s="153" t="s">
        <v>1136</v>
      </c>
      <c r="D304" s="387" t="s">
        <v>11</v>
      </c>
      <c r="E304" s="21" t="s">
        <v>684</v>
      </c>
      <c r="F304" s="385">
        <v>45261</v>
      </c>
      <c r="G304" s="386">
        <v>1.4</v>
      </c>
      <c r="H304" s="337"/>
      <c r="I304" s="83"/>
      <c r="J304" s="85">
        <f t="shared" si="20"/>
        <v>0</v>
      </c>
      <c r="K304" s="83"/>
      <c r="L304" s="85">
        <f t="shared" si="16"/>
        <v>0</v>
      </c>
      <c r="M304" s="83"/>
      <c r="N304" s="85">
        <f t="shared" si="17"/>
        <v>0</v>
      </c>
      <c r="O304" s="83"/>
      <c r="P304" s="85">
        <f t="shared" si="18"/>
        <v>0</v>
      </c>
      <c r="Q304" s="83"/>
      <c r="R304" s="377">
        <f t="shared" si="19"/>
        <v>0</v>
      </c>
      <c r="S304" s="4"/>
      <c r="T304" s="4">
        <f>Tabla317[[#This Row],[P.U$]]*Tabla317[[#This Row],[TOTAL EXITENTE82]]</f>
        <v>0</v>
      </c>
    </row>
    <row r="305" spans="1:20" ht="28.5" hidden="1" x14ac:dyDescent="0.25">
      <c r="A305" s="179">
        <v>281</v>
      </c>
      <c r="B305" s="204" t="s">
        <v>387</v>
      </c>
      <c r="C305" s="21" t="s">
        <v>252</v>
      </c>
      <c r="D305" s="21" t="s">
        <v>341</v>
      </c>
      <c r="E305" s="21" t="s">
        <v>287</v>
      </c>
      <c r="F305" s="240">
        <v>45627</v>
      </c>
      <c r="G305" s="241">
        <v>1.25</v>
      </c>
      <c r="H305" s="337"/>
      <c r="I305" s="83"/>
      <c r="J305" s="85">
        <f t="shared" si="20"/>
        <v>0</v>
      </c>
      <c r="K305" s="83"/>
      <c r="L305" s="85">
        <f t="shared" si="16"/>
        <v>0</v>
      </c>
      <c r="M305" s="83"/>
      <c r="N305" s="85">
        <f t="shared" si="17"/>
        <v>0</v>
      </c>
      <c r="O305" s="83"/>
      <c r="P305" s="85">
        <f t="shared" si="18"/>
        <v>0</v>
      </c>
      <c r="Q305" s="83"/>
      <c r="R305" s="377">
        <f t="shared" si="19"/>
        <v>0</v>
      </c>
      <c r="S305" s="4"/>
      <c r="T305" s="4">
        <f>Tabla317[[#This Row],[P.U$]]*Tabla317[[#This Row],[TOTAL EXITENTE82]]</f>
        <v>0</v>
      </c>
    </row>
    <row r="306" spans="1:20" ht="28.5" hidden="1" x14ac:dyDescent="0.25">
      <c r="A306" s="179">
        <v>282</v>
      </c>
      <c r="B306" s="204" t="s">
        <v>388</v>
      </c>
      <c r="C306" s="21" t="s">
        <v>585</v>
      </c>
      <c r="D306" s="21" t="s">
        <v>11</v>
      </c>
      <c r="E306" s="21" t="s">
        <v>282</v>
      </c>
      <c r="F306" s="240">
        <v>45383</v>
      </c>
      <c r="G306" s="241">
        <v>2.39</v>
      </c>
      <c r="H306" s="337"/>
      <c r="I306" s="83"/>
      <c r="J306" s="85">
        <f t="shared" si="20"/>
        <v>0</v>
      </c>
      <c r="K306" s="83"/>
      <c r="L306" s="85">
        <f>G306*K306</f>
        <v>0</v>
      </c>
      <c r="M306" s="83"/>
      <c r="N306" s="85">
        <f>G306*M306</f>
        <v>0</v>
      </c>
      <c r="O306" s="83"/>
      <c r="P306" s="85">
        <f>G306*O306</f>
        <v>0</v>
      </c>
      <c r="Q306" s="83"/>
      <c r="R306" s="377">
        <f>G306*Q306</f>
        <v>0</v>
      </c>
      <c r="S306" s="4"/>
      <c r="T306" s="4">
        <f>Tabla317[[#This Row],[P.U$]]*Tabla317[[#This Row],[TOTAL EXITENTE82]]</f>
        <v>0</v>
      </c>
    </row>
    <row r="307" spans="1:20" hidden="1" x14ac:dyDescent="0.25">
      <c r="A307" s="179">
        <v>283</v>
      </c>
      <c r="B307" s="204" t="s">
        <v>389</v>
      </c>
      <c r="C307" s="21" t="s">
        <v>586</v>
      </c>
      <c r="D307" s="21" t="s">
        <v>11</v>
      </c>
      <c r="E307" s="21" t="s">
        <v>282</v>
      </c>
      <c r="F307" s="240">
        <v>45536</v>
      </c>
      <c r="G307" s="241">
        <v>2.39</v>
      </c>
      <c r="H307" s="337"/>
      <c r="I307" s="83"/>
      <c r="J307" s="85">
        <f t="shared" si="20"/>
        <v>0</v>
      </c>
      <c r="K307" s="83"/>
      <c r="L307" s="85">
        <f t="shared" si="16"/>
        <v>0</v>
      </c>
      <c r="M307" s="83"/>
      <c r="N307" s="85">
        <f t="shared" si="17"/>
        <v>0</v>
      </c>
      <c r="O307" s="83"/>
      <c r="P307" s="85">
        <f t="shared" si="18"/>
        <v>0</v>
      </c>
      <c r="Q307" s="83"/>
      <c r="R307" s="377">
        <f t="shared" si="19"/>
        <v>0</v>
      </c>
      <c r="S307" s="4"/>
      <c r="T307" s="4">
        <f>Tabla317[[#This Row],[P.U$]]*Tabla317[[#This Row],[TOTAL EXITENTE82]]</f>
        <v>0</v>
      </c>
    </row>
    <row r="308" spans="1:20" hidden="1" x14ac:dyDescent="0.25">
      <c r="A308" s="179">
        <v>284</v>
      </c>
      <c r="B308" s="204" t="s">
        <v>771</v>
      </c>
      <c r="C308" s="21" t="s">
        <v>736</v>
      </c>
      <c r="D308" s="21" t="s">
        <v>11</v>
      </c>
      <c r="E308" s="21" t="s">
        <v>685</v>
      </c>
      <c r="F308" s="240">
        <v>45870</v>
      </c>
      <c r="G308" s="241">
        <v>1.4</v>
      </c>
      <c r="H308" s="337"/>
      <c r="I308" s="83"/>
      <c r="J308" s="85">
        <f t="shared" si="20"/>
        <v>0</v>
      </c>
      <c r="K308" s="83"/>
      <c r="L308" s="85">
        <f t="shared" si="16"/>
        <v>0</v>
      </c>
      <c r="M308" s="83"/>
      <c r="N308" s="85">
        <f t="shared" si="17"/>
        <v>0</v>
      </c>
      <c r="O308" s="83"/>
      <c r="P308" s="85">
        <f t="shared" si="18"/>
        <v>0</v>
      </c>
      <c r="Q308" s="83"/>
      <c r="R308" s="377">
        <f t="shared" si="19"/>
        <v>0</v>
      </c>
      <c r="S308" s="4"/>
      <c r="T308" s="4">
        <f>Tabla317[[#This Row],[P.U$]]*Tabla317[[#This Row],[TOTAL EXITENTE82]]</f>
        <v>0</v>
      </c>
    </row>
    <row r="309" spans="1:20" hidden="1" x14ac:dyDescent="0.25">
      <c r="A309" s="179">
        <v>285</v>
      </c>
      <c r="B309" s="204" t="s">
        <v>390</v>
      </c>
      <c r="C309" s="21" t="s">
        <v>198</v>
      </c>
      <c r="D309" s="21" t="s">
        <v>11</v>
      </c>
      <c r="E309" s="21" t="s">
        <v>685</v>
      </c>
      <c r="F309" s="240">
        <v>45505</v>
      </c>
      <c r="G309" s="241">
        <v>2.2200000000000002</v>
      </c>
      <c r="H309" s="337"/>
      <c r="I309" s="83"/>
      <c r="J309" s="85">
        <f t="shared" si="20"/>
        <v>0</v>
      </c>
      <c r="K309" s="83"/>
      <c r="L309" s="85">
        <f t="shared" si="16"/>
        <v>0</v>
      </c>
      <c r="M309" s="83"/>
      <c r="N309" s="85">
        <f t="shared" si="17"/>
        <v>0</v>
      </c>
      <c r="O309" s="83"/>
      <c r="P309" s="85">
        <f t="shared" si="18"/>
        <v>0</v>
      </c>
      <c r="Q309" s="83"/>
      <c r="R309" s="377">
        <f t="shared" si="19"/>
        <v>0</v>
      </c>
      <c r="S309" s="4"/>
      <c r="T309" s="4">
        <f>Tabla317[[#This Row],[P.U$]]*Tabla317[[#This Row],[TOTAL EXITENTE82]]</f>
        <v>0</v>
      </c>
    </row>
    <row r="310" spans="1:20" ht="42.75" hidden="1" x14ac:dyDescent="0.25">
      <c r="A310" s="179">
        <v>286</v>
      </c>
      <c r="B310" s="204" t="s">
        <v>829</v>
      </c>
      <c r="C310" s="21" t="s">
        <v>194</v>
      </c>
      <c r="D310" s="21" t="s">
        <v>11</v>
      </c>
      <c r="E310" s="21" t="s">
        <v>266</v>
      </c>
      <c r="F310" s="240">
        <v>45717</v>
      </c>
      <c r="G310" s="241">
        <v>7.59</v>
      </c>
      <c r="H310" s="337"/>
      <c r="I310" s="83"/>
      <c r="J310" s="85">
        <f t="shared" si="20"/>
        <v>0</v>
      </c>
      <c r="K310" s="83"/>
      <c r="L310" s="85">
        <f t="shared" si="16"/>
        <v>0</v>
      </c>
      <c r="M310" s="83"/>
      <c r="N310" s="85">
        <f t="shared" si="17"/>
        <v>0</v>
      </c>
      <c r="O310" s="83"/>
      <c r="P310" s="85">
        <f t="shared" si="18"/>
        <v>0</v>
      </c>
      <c r="Q310" s="83"/>
      <c r="R310" s="377">
        <f t="shared" si="19"/>
        <v>0</v>
      </c>
      <c r="S310" s="4"/>
      <c r="T310" s="4">
        <f>Tabla317[[#This Row],[P.U$]]*Tabla317[[#This Row],[TOTAL EXITENTE82]]</f>
        <v>0</v>
      </c>
    </row>
    <row r="311" spans="1:20" ht="42.75" hidden="1" x14ac:dyDescent="0.25">
      <c r="A311" s="179">
        <v>287</v>
      </c>
      <c r="B311" s="204" t="s">
        <v>804</v>
      </c>
      <c r="C311" s="21" t="s">
        <v>194</v>
      </c>
      <c r="D311" s="21" t="s">
        <v>11</v>
      </c>
      <c r="E311" s="21" t="s">
        <v>278</v>
      </c>
      <c r="F311" s="240">
        <v>45778</v>
      </c>
      <c r="G311" s="241">
        <v>7.59</v>
      </c>
      <c r="H311" s="337"/>
      <c r="I311" s="83"/>
      <c r="J311" s="85">
        <f t="shared" si="20"/>
        <v>0</v>
      </c>
      <c r="K311" s="83"/>
      <c r="L311" s="85">
        <f t="shared" si="16"/>
        <v>0</v>
      </c>
      <c r="M311" s="83"/>
      <c r="N311" s="85">
        <f t="shared" si="17"/>
        <v>0</v>
      </c>
      <c r="O311" s="83"/>
      <c r="P311" s="85">
        <f t="shared" si="18"/>
        <v>0</v>
      </c>
      <c r="Q311" s="83"/>
      <c r="R311" s="377">
        <f t="shared" si="19"/>
        <v>0</v>
      </c>
      <c r="S311" s="4"/>
      <c r="T311" s="4">
        <f>Tabla317[[#This Row],[P.U$]]*Tabla317[[#This Row],[TOTAL EXITENTE82]]</f>
        <v>0</v>
      </c>
    </row>
    <row r="312" spans="1:20" ht="28.5" hidden="1" x14ac:dyDescent="0.25">
      <c r="A312" s="179">
        <v>288</v>
      </c>
      <c r="B312" s="204" t="s">
        <v>391</v>
      </c>
      <c r="C312" s="21" t="s">
        <v>587</v>
      </c>
      <c r="D312" s="21" t="s">
        <v>11</v>
      </c>
      <c r="E312" s="21" t="s">
        <v>282</v>
      </c>
      <c r="F312" s="240">
        <v>45901</v>
      </c>
      <c r="G312" s="241">
        <v>3.29</v>
      </c>
      <c r="H312" s="337"/>
      <c r="I312" s="83"/>
      <c r="J312" s="85">
        <f t="shared" si="20"/>
        <v>0</v>
      </c>
      <c r="K312" s="83"/>
      <c r="L312" s="85">
        <f t="shared" si="16"/>
        <v>0</v>
      </c>
      <c r="M312" s="83"/>
      <c r="N312" s="85">
        <f t="shared" si="17"/>
        <v>0</v>
      </c>
      <c r="O312" s="83"/>
      <c r="P312" s="85">
        <f t="shared" si="18"/>
        <v>0</v>
      </c>
      <c r="Q312" s="83"/>
      <c r="R312" s="377">
        <f t="shared" si="19"/>
        <v>0</v>
      </c>
      <c r="S312" s="4"/>
      <c r="T312" s="4">
        <f>Tabla317[[#This Row],[P.U$]]*Tabla317[[#This Row],[TOTAL EXITENTE82]]</f>
        <v>0</v>
      </c>
    </row>
    <row r="313" spans="1:20" ht="28.5" hidden="1" x14ac:dyDescent="0.25">
      <c r="A313" s="179">
        <v>289</v>
      </c>
      <c r="B313" s="204" t="s">
        <v>392</v>
      </c>
      <c r="C313" s="21" t="s">
        <v>736</v>
      </c>
      <c r="D313" s="21" t="s">
        <v>11</v>
      </c>
      <c r="E313" s="21" t="s">
        <v>293</v>
      </c>
      <c r="F313" s="240">
        <v>45597</v>
      </c>
      <c r="G313" s="241">
        <v>0.41</v>
      </c>
      <c r="H313" s="337"/>
      <c r="I313" s="83"/>
      <c r="J313" s="85">
        <f t="shared" si="20"/>
        <v>0</v>
      </c>
      <c r="K313" s="83"/>
      <c r="L313" s="85">
        <f t="shared" si="16"/>
        <v>0</v>
      </c>
      <c r="M313" s="83"/>
      <c r="N313" s="85">
        <f t="shared" si="17"/>
        <v>0</v>
      </c>
      <c r="O313" s="83"/>
      <c r="P313" s="85">
        <f t="shared" si="18"/>
        <v>0</v>
      </c>
      <c r="Q313" s="83"/>
      <c r="R313" s="377">
        <f t="shared" si="19"/>
        <v>0</v>
      </c>
      <c r="S313" s="4"/>
      <c r="T313" s="4">
        <f>Tabla317[[#This Row],[P.U$]]*Tabla317[[#This Row],[TOTAL EXITENTE82]]</f>
        <v>0</v>
      </c>
    </row>
    <row r="314" spans="1:20" hidden="1" x14ac:dyDescent="0.25">
      <c r="A314" s="179">
        <v>290</v>
      </c>
      <c r="B314" s="204" t="s">
        <v>393</v>
      </c>
      <c r="C314" s="21" t="s">
        <v>588</v>
      </c>
      <c r="D314" s="21" t="s">
        <v>11</v>
      </c>
      <c r="E314" s="21" t="s">
        <v>683</v>
      </c>
      <c r="F314" s="240">
        <v>45170</v>
      </c>
      <c r="G314" s="241"/>
      <c r="H314" s="337"/>
      <c r="I314" s="83"/>
      <c r="J314" s="85">
        <f t="shared" si="20"/>
        <v>0</v>
      </c>
      <c r="K314" s="83"/>
      <c r="L314" s="85">
        <f t="shared" si="16"/>
        <v>0</v>
      </c>
      <c r="M314" s="83"/>
      <c r="N314" s="85">
        <f t="shared" si="17"/>
        <v>0</v>
      </c>
      <c r="O314" s="83"/>
      <c r="P314" s="85">
        <f t="shared" si="18"/>
        <v>0</v>
      </c>
      <c r="Q314" s="83"/>
      <c r="R314" s="377">
        <f t="shared" si="19"/>
        <v>0</v>
      </c>
      <c r="S314" s="4"/>
      <c r="T314" s="4">
        <f>Tabla317[[#This Row],[P.U$]]*Tabla317[[#This Row],[TOTAL EXITENTE82]]</f>
        <v>0</v>
      </c>
    </row>
    <row r="315" spans="1:20" hidden="1" x14ac:dyDescent="0.25">
      <c r="A315" s="179">
        <v>291</v>
      </c>
      <c r="B315" s="204" t="s">
        <v>394</v>
      </c>
      <c r="C315" s="21" t="s">
        <v>232</v>
      </c>
      <c r="D315" s="21" t="s">
        <v>11</v>
      </c>
      <c r="E315" s="21" t="s">
        <v>287</v>
      </c>
      <c r="F315" s="240">
        <v>45536</v>
      </c>
      <c r="G315" s="241">
        <v>4.68</v>
      </c>
      <c r="H315" s="337"/>
      <c r="I315" s="83"/>
      <c r="J315" s="85">
        <f t="shared" si="20"/>
        <v>0</v>
      </c>
      <c r="K315" s="83"/>
      <c r="L315" s="85">
        <f>G315*K315</f>
        <v>0</v>
      </c>
      <c r="M315" s="83"/>
      <c r="N315" s="85">
        <f>G315*M315</f>
        <v>0</v>
      </c>
      <c r="O315" s="83"/>
      <c r="P315" s="85">
        <f>G315*O315</f>
        <v>0</v>
      </c>
      <c r="Q315" s="83"/>
      <c r="R315" s="377">
        <f>G315*Q315</f>
        <v>0</v>
      </c>
      <c r="S315" s="4"/>
      <c r="T315" s="4">
        <f>Tabla317[[#This Row],[P.U$]]*Tabla317[[#This Row],[TOTAL EXITENTE82]]</f>
        <v>0</v>
      </c>
    </row>
    <row r="316" spans="1:20" hidden="1" x14ac:dyDescent="0.25">
      <c r="A316" s="179">
        <v>292</v>
      </c>
      <c r="B316" s="204" t="s">
        <v>395</v>
      </c>
      <c r="C316" s="21" t="s">
        <v>220</v>
      </c>
      <c r="D316" s="21" t="s">
        <v>11</v>
      </c>
      <c r="E316" s="21" t="s">
        <v>293</v>
      </c>
      <c r="F316" s="240">
        <v>45536</v>
      </c>
      <c r="G316" s="241">
        <v>1.51</v>
      </c>
      <c r="H316" s="337"/>
      <c r="I316" s="83"/>
      <c r="J316" s="85">
        <f t="shared" si="20"/>
        <v>0</v>
      </c>
      <c r="K316" s="83"/>
      <c r="L316" s="85">
        <f t="shared" si="16"/>
        <v>0</v>
      </c>
      <c r="M316" s="83"/>
      <c r="N316" s="85">
        <f t="shared" si="17"/>
        <v>0</v>
      </c>
      <c r="O316" s="83"/>
      <c r="P316" s="85">
        <f t="shared" si="18"/>
        <v>0</v>
      </c>
      <c r="Q316" s="83"/>
      <c r="R316" s="377">
        <f t="shared" si="19"/>
        <v>0</v>
      </c>
      <c r="S316" s="4"/>
      <c r="T316" s="4">
        <f>Tabla317[[#This Row],[P.U$]]*Tabla317[[#This Row],[TOTAL EXITENTE82]]</f>
        <v>0</v>
      </c>
    </row>
    <row r="317" spans="1:20" hidden="1" x14ac:dyDescent="0.25">
      <c r="A317" s="185">
        <v>629</v>
      </c>
      <c r="B317" s="204" t="s">
        <v>395</v>
      </c>
      <c r="C317" s="21" t="s">
        <v>1008</v>
      </c>
      <c r="D317" s="21" t="s">
        <v>11</v>
      </c>
      <c r="E317" s="21" t="s">
        <v>293</v>
      </c>
      <c r="F317" s="605">
        <v>45930</v>
      </c>
      <c r="G317" s="606">
        <v>1.51</v>
      </c>
      <c r="H317" s="337"/>
      <c r="I317" s="83"/>
      <c r="J317" s="85">
        <f t="shared" si="20"/>
        <v>0</v>
      </c>
      <c r="K317" s="83"/>
      <c r="L317" s="85">
        <f t="shared" si="16"/>
        <v>0</v>
      </c>
      <c r="M317" s="83"/>
      <c r="N317" s="85">
        <f t="shared" si="17"/>
        <v>0</v>
      </c>
      <c r="O317" s="83"/>
      <c r="P317" s="85">
        <f t="shared" si="18"/>
        <v>0</v>
      </c>
      <c r="Q317" s="83"/>
      <c r="R317" s="377">
        <f t="shared" si="19"/>
        <v>0</v>
      </c>
      <c r="S317" s="4"/>
      <c r="T317" s="4">
        <f>Tabla317[[#This Row],[P.U$]]*Tabla317[[#This Row],[TOTAL EXITENTE82]]</f>
        <v>0</v>
      </c>
    </row>
    <row r="318" spans="1:20" ht="25.5" hidden="1" x14ac:dyDescent="0.25">
      <c r="A318" s="179">
        <v>293</v>
      </c>
      <c r="B318" s="204" t="s">
        <v>396</v>
      </c>
      <c r="C318" s="21" t="s">
        <v>589</v>
      </c>
      <c r="D318" s="21" t="s">
        <v>11</v>
      </c>
      <c r="E318" s="21" t="s">
        <v>320</v>
      </c>
      <c r="F318" s="240">
        <v>46054</v>
      </c>
      <c r="G318" s="241">
        <v>1.78</v>
      </c>
      <c r="H318" s="337"/>
      <c r="I318" s="83"/>
      <c r="J318" s="85">
        <f t="shared" si="20"/>
        <v>0</v>
      </c>
      <c r="K318" s="83"/>
      <c r="L318" s="85">
        <f t="shared" si="16"/>
        <v>0</v>
      </c>
      <c r="M318" s="83"/>
      <c r="N318" s="85">
        <f t="shared" si="17"/>
        <v>0</v>
      </c>
      <c r="O318" s="83"/>
      <c r="P318" s="85">
        <f t="shared" si="18"/>
        <v>0</v>
      </c>
      <c r="Q318" s="83"/>
      <c r="R318" s="377">
        <f t="shared" si="19"/>
        <v>0</v>
      </c>
      <c r="S318" s="4"/>
      <c r="T318" s="4">
        <f>Tabla317[[#This Row],[P.U$]]*Tabla317[[#This Row],[TOTAL EXITENTE82]]</f>
        <v>0</v>
      </c>
    </row>
    <row r="319" spans="1:20" ht="25.5" hidden="1" x14ac:dyDescent="0.25">
      <c r="A319" s="179">
        <v>294</v>
      </c>
      <c r="B319" s="204" t="s">
        <v>396</v>
      </c>
      <c r="C319" s="21" t="s">
        <v>590</v>
      </c>
      <c r="D319" s="21" t="s">
        <v>11</v>
      </c>
      <c r="E319" s="21" t="s">
        <v>320</v>
      </c>
      <c r="F319" s="240">
        <v>45444</v>
      </c>
      <c r="G319" s="241">
        <v>2.2400000000000002</v>
      </c>
      <c r="H319" s="337"/>
      <c r="I319" s="83"/>
      <c r="J319" s="85">
        <f t="shared" si="20"/>
        <v>0</v>
      </c>
      <c r="K319" s="83"/>
      <c r="L319" s="85">
        <f t="shared" si="16"/>
        <v>0</v>
      </c>
      <c r="M319" s="83"/>
      <c r="N319" s="85">
        <f t="shared" si="17"/>
        <v>0</v>
      </c>
      <c r="O319" s="83"/>
      <c r="P319" s="85">
        <f t="shared" si="18"/>
        <v>0</v>
      </c>
      <c r="Q319" s="83"/>
      <c r="R319" s="377">
        <f t="shared" si="19"/>
        <v>0</v>
      </c>
      <c r="S319" s="4"/>
      <c r="T319" s="4">
        <f>Tabla317[[#This Row],[P.U$]]*Tabla317[[#This Row],[TOTAL EXITENTE82]]</f>
        <v>0</v>
      </c>
    </row>
    <row r="320" spans="1:20" hidden="1" x14ac:dyDescent="0.25">
      <c r="A320" s="179">
        <v>295</v>
      </c>
      <c r="B320" s="204" t="s">
        <v>397</v>
      </c>
      <c r="C320" s="21" t="s">
        <v>210</v>
      </c>
      <c r="D320" s="21" t="s">
        <v>11</v>
      </c>
      <c r="E320" s="21" t="s">
        <v>680</v>
      </c>
      <c r="F320" s="240">
        <v>45413</v>
      </c>
      <c r="G320" s="241">
        <v>2.2400000000000002</v>
      </c>
      <c r="H320" s="337"/>
      <c r="I320" s="83"/>
      <c r="J320" s="85">
        <f t="shared" si="20"/>
        <v>0</v>
      </c>
      <c r="K320" s="83"/>
      <c r="L320" s="85">
        <f t="shared" si="16"/>
        <v>0</v>
      </c>
      <c r="M320" s="83"/>
      <c r="N320" s="85">
        <f t="shared" si="17"/>
        <v>0</v>
      </c>
      <c r="O320" s="83"/>
      <c r="P320" s="85">
        <f t="shared" si="18"/>
        <v>0</v>
      </c>
      <c r="Q320" s="83"/>
      <c r="R320" s="377">
        <f t="shared" si="19"/>
        <v>0</v>
      </c>
      <c r="S320" s="4"/>
      <c r="T320" s="4">
        <f>Tabla317[[#This Row],[P.U$]]*Tabla317[[#This Row],[TOTAL EXITENTE82]]</f>
        <v>0</v>
      </c>
    </row>
    <row r="321" spans="1:20" ht="25.5" x14ac:dyDescent="0.25">
      <c r="A321" s="179"/>
      <c r="B321" s="204" t="s">
        <v>17968</v>
      </c>
      <c r="C321" s="21" t="s">
        <v>1035</v>
      </c>
      <c r="D321" s="21" t="s">
        <v>11</v>
      </c>
      <c r="E321" s="21" t="s">
        <v>683</v>
      </c>
      <c r="F321" s="240">
        <v>45323</v>
      </c>
      <c r="G321" s="241">
        <v>2.82</v>
      </c>
      <c r="H321" s="337"/>
      <c r="I321" s="83">
        <v>2</v>
      </c>
      <c r="J321" s="85">
        <f>G321*I321</f>
        <v>5.64</v>
      </c>
      <c r="K321" s="83">
        <v>2</v>
      </c>
      <c r="L321" s="85">
        <f>G321*K321</f>
        <v>5.64</v>
      </c>
      <c r="M321" s="83"/>
      <c r="N321" s="85">
        <f>G321*M321</f>
        <v>0</v>
      </c>
      <c r="O321" s="83"/>
      <c r="P321" s="85"/>
      <c r="Q321" s="83"/>
      <c r="R321" s="377">
        <f t="shared" si="19"/>
        <v>0</v>
      </c>
      <c r="S321" s="4"/>
      <c r="T321" s="4">
        <f>Tabla317[[#This Row],[P.U$]]*Tabla317[[#This Row],[TOTAL EXITENTE82]]</f>
        <v>0</v>
      </c>
    </row>
    <row r="322" spans="1:20" x14ac:dyDescent="0.25">
      <c r="A322" s="179">
        <v>296</v>
      </c>
      <c r="B322" s="204" t="s">
        <v>398</v>
      </c>
      <c r="C322" s="21" t="s">
        <v>591</v>
      </c>
      <c r="D322" s="21" t="s">
        <v>11</v>
      </c>
      <c r="E322" s="21" t="s">
        <v>282</v>
      </c>
      <c r="F322" s="240">
        <v>45323</v>
      </c>
      <c r="G322" s="241">
        <v>0.84</v>
      </c>
      <c r="H322" s="337"/>
      <c r="I322" s="83">
        <v>9</v>
      </c>
      <c r="J322" s="85">
        <f t="shared" si="20"/>
        <v>7.56</v>
      </c>
      <c r="K322" s="83">
        <v>9</v>
      </c>
      <c r="L322" s="85">
        <f>G322*K322</f>
        <v>7.56</v>
      </c>
      <c r="M322" s="83">
        <v>9</v>
      </c>
      <c r="N322" s="85">
        <f>G322*M322</f>
        <v>7.56</v>
      </c>
      <c r="O322" s="83"/>
      <c r="P322" s="85">
        <f>G322*O322</f>
        <v>0</v>
      </c>
      <c r="Q322" s="83"/>
      <c r="R322" s="377">
        <f>G322*Q322</f>
        <v>0</v>
      </c>
      <c r="S322" s="4"/>
      <c r="T322" s="4">
        <f>Tabla317[[#This Row],[P.U$]]*Tabla317[[#This Row],[TOTAL EXITENTE82]]</f>
        <v>0</v>
      </c>
    </row>
    <row r="323" spans="1:20" hidden="1" x14ac:dyDescent="0.25">
      <c r="A323" s="179">
        <v>297</v>
      </c>
      <c r="B323" s="204" t="s">
        <v>399</v>
      </c>
      <c r="C323" s="21" t="s">
        <v>592</v>
      </c>
      <c r="D323" s="21" t="s">
        <v>11</v>
      </c>
      <c r="E323" s="21" t="s">
        <v>282</v>
      </c>
      <c r="F323" s="240">
        <v>45505</v>
      </c>
      <c r="G323" s="241">
        <v>1.99</v>
      </c>
      <c r="H323" s="337"/>
      <c r="I323" s="83"/>
      <c r="J323" s="85">
        <f t="shared" si="20"/>
        <v>0</v>
      </c>
      <c r="K323" s="83"/>
      <c r="L323" s="85">
        <f t="shared" si="16"/>
        <v>0</v>
      </c>
      <c r="M323" s="83"/>
      <c r="N323" s="85">
        <f t="shared" si="17"/>
        <v>0</v>
      </c>
      <c r="O323" s="83"/>
      <c r="P323" s="85">
        <f t="shared" si="18"/>
        <v>0</v>
      </c>
      <c r="Q323" s="83"/>
      <c r="R323" s="377">
        <f t="shared" si="19"/>
        <v>0</v>
      </c>
      <c r="S323" s="4"/>
      <c r="T323" s="4">
        <f>Tabla317[[#This Row],[P.U$]]*Tabla317[[#This Row],[TOTAL EXITENTE82]]</f>
        <v>0</v>
      </c>
    </row>
    <row r="324" spans="1:20" ht="25.5" hidden="1" x14ac:dyDescent="0.25">
      <c r="A324" s="179">
        <v>298</v>
      </c>
      <c r="B324" s="204" t="s">
        <v>1010</v>
      </c>
      <c r="C324" s="21" t="s">
        <v>1009</v>
      </c>
      <c r="D324" s="21" t="s">
        <v>11</v>
      </c>
      <c r="E324" s="21" t="s">
        <v>320</v>
      </c>
      <c r="F324" s="240">
        <v>45505</v>
      </c>
      <c r="G324" s="241">
        <v>0.7</v>
      </c>
      <c r="H324" s="337"/>
      <c r="I324" s="83"/>
      <c r="J324" s="85">
        <f t="shared" si="20"/>
        <v>0</v>
      </c>
      <c r="K324" s="83"/>
      <c r="L324" s="85">
        <f>G324*K324</f>
        <v>0</v>
      </c>
      <c r="M324" s="83"/>
      <c r="N324" s="85">
        <f>G324*M324</f>
        <v>0</v>
      </c>
      <c r="O324" s="83"/>
      <c r="P324" s="85">
        <f>G324*O324</f>
        <v>0</v>
      </c>
      <c r="Q324" s="83"/>
      <c r="R324" s="377">
        <f>G324*Q324</f>
        <v>0</v>
      </c>
      <c r="S324" s="4"/>
      <c r="T324" s="4">
        <f>Tabla317[[#This Row],[P.U$]]*Tabla317[[#This Row],[TOTAL EXITENTE82]]</f>
        <v>0</v>
      </c>
    </row>
    <row r="325" spans="1:20" hidden="1" x14ac:dyDescent="0.25">
      <c r="A325" s="634">
        <v>636</v>
      </c>
      <c r="B325" s="204" t="s">
        <v>772</v>
      </c>
      <c r="C325" s="401" t="s">
        <v>247</v>
      </c>
      <c r="D325" s="153" t="s">
        <v>11</v>
      </c>
      <c r="E325" s="21" t="s">
        <v>773</v>
      </c>
      <c r="F325" s="605">
        <v>45505</v>
      </c>
      <c r="G325" s="606">
        <v>1.25</v>
      </c>
      <c r="H325" s="337"/>
      <c r="I325" s="83"/>
      <c r="J325" s="85">
        <f t="shared" si="20"/>
        <v>0</v>
      </c>
      <c r="K325" s="83"/>
      <c r="L325" s="85">
        <f t="shared" si="16"/>
        <v>0</v>
      </c>
      <c r="M325" s="83"/>
      <c r="N325" s="85">
        <f t="shared" si="17"/>
        <v>0</v>
      </c>
      <c r="O325" s="83"/>
      <c r="P325" s="85">
        <f t="shared" si="18"/>
        <v>0</v>
      </c>
      <c r="Q325" s="83"/>
      <c r="R325" s="377">
        <f t="shared" si="19"/>
        <v>0</v>
      </c>
      <c r="S325" s="4"/>
      <c r="T325" s="4">
        <f>Tabla317[[#This Row],[P.U$]]*Tabla317[[#This Row],[TOTAL EXITENTE82]]</f>
        <v>0</v>
      </c>
    </row>
    <row r="326" spans="1:20" hidden="1" x14ac:dyDescent="0.25">
      <c r="A326" s="179">
        <v>299</v>
      </c>
      <c r="B326" s="204" t="s">
        <v>772</v>
      </c>
      <c r="C326" s="21" t="s">
        <v>736</v>
      </c>
      <c r="D326" s="21" t="s">
        <v>11</v>
      </c>
      <c r="E326" s="21" t="s">
        <v>773</v>
      </c>
      <c r="F326" s="240">
        <v>45717</v>
      </c>
      <c r="G326" s="241">
        <v>0.86</v>
      </c>
      <c r="H326" s="337"/>
      <c r="I326" s="83"/>
      <c r="J326" s="85">
        <f t="shared" si="20"/>
        <v>0</v>
      </c>
      <c r="K326" s="83"/>
      <c r="L326" s="85">
        <f t="shared" si="16"/>
        <v>0</v>
      </c>
      <c r="M326" s="83"/>
      <c r="N326" s="85">
        <f t="shared" si="17"/>
        <v>0</v>
      </c>
      <c r="O326" s="83"/>
      <c r="P326" s="85">
        <f t="shared" si="18"/>
        <v>0</v>
      </c>
      <c r="Q326" s="83"/>
      <c r="R326" s="377">
        <f t="shared" si="19"/>
        <v>0</v>
      </c>
      <c r="S326" s="4"/>
      <c r="T326" s="4">
        <f>Tabla317[[#This Row],[P.U$]]*Tabla317[[#This Row],[TOTAL EXITENTE82]]</f>
        <v>0</v>
      </c>
    </row>
    <row r="327" spans="1:20" ht="25.5" hidden="1" x14ac:dyDescent="0.25">
      <c r="A327" s="179">
        <v>300</v>
      </c>
      <c r="B327" s="204" t="s">
        <v>400</v>
      </c>
      <c r="C327" s="21" t="s">
        <v>210</v>
      </c>
      <c r="D327" s="21" t="s">
        <v>11</v>
      </c>
      <c r="E327" s="21" t="s">
        <v>324</v>
      </c>
      <c r="F327" s="240">
        <v>45413</v>
      </c>
      <c r="G327" s="241">
        <v>1.94</v>
      </c>
      <c r="H327" s="337"/>
      <c r="I327" s="83"/>
      <c r="J327" s="85">
        <f t="shared" si="20"/>
        <v>0</v>
      </c>
      <c r="K327" s="83"/>
      <c r="L327" s="85">
        <f t="shared" si="16"/>
        <v>0</v>
      </c>
      <c r="M327" s="83"/>
      <c r="N327" s="85">
        <f t="shared" si="17"/>
        <v>0</v>
      </c>
      <c r="O327" s="83"/>
      <c r="P327" s="85">
        <f t="shared" si="18"/>
        <v>0</v>
      </c>
      <c r="Q327" s="83"/>
      <c r="R327" s="377">
        <f t="shared" si="19"/>
        <v>0</v>
      </c>
      <c r="S327" s="4"/>
      <c r="T327" s="4">
        <f>Tabla317[[#This Row],[P.U$]]*Tabla317[[#This Row],[TOTAL EXITENTE82]]</f>
        <v>0</v>
      </c>
    </row>
    <row r="328" spans="1:20" ht="28.5" hidden="1" x14ac:dyDescent="0.25">
      <c r="A328" s="179">
        <v>301</v>
      </c>
      <c r="B328" s="201" t="s">
        <v>401</v>
      </c>
      <c r="C328" s="14" t="s">
        <v>593</v>
      </c>
      <c r="D328" s="14" t="s">
        <v>342</v>
      </c>
      <c r="E328" s="14" t="s">
        <v>259</v>
      </c>
      <c r="F328" s="15">
        <v>45717</v>
      </c>
      <c r="G328" s="37">
        <v>2.72</v>
      </c>
      <c r="H328" s="337"/>
      <c r="I328" s="83"/>
      <c r="J328" s="85">
        <f t="shared" si="20"/>
        <v>0</v>
      </c>
      <c r="K328" s="83"/>
      <c r="L328" s="85">
        <f>G328*K328</f>
        <v>0</v>
      </c>
      <c r="M328" s="83"/>
      <c r="N328" s="85">
        <f>G328*M328</f>
        <v>0</v>
      </c>
      <c r="O328" s="83"/>
      <c r="P328" s="85">
        <f>G328*O328</f>
        <v>0</v>
      </c>
      <c r="Q328" s="83"/>
      <c r="R328" s="377">
        <f>G328*Q328</f>
        <v>0</v>
      </c>
      <c r="S328" s="4"/>
      <c r="T328" s="4">
        <f>Tabla317[[#This Row],[P.U$]]*Tabla317[[#This Row],[TOTAL EXITENTE82]]</f>
        <v>0</v>
      </c>
    </row>
    <row r="329" spans="1:20" ht="30" hidden="1" x14ac:dyDescent="0.25">
      <c r="A329" s="185">
        <v>536</v>
      </c>
      <c r="B329" s="184" t="s">
        <v>909</v>
      </c>
      <c r="C329" s="152" t="s">
        <v>241</v>
      </c>
      <c r="D329" s="14" t="s">
        <v>342</v>
      </c>
      <c r="E329" s="14" t="s">
        <v>259</v>
      </c>
      <c r="F329" s="230">
        <v>45658</v>
      </c>
      <c r="G329" s="231">
        <v>3.23</v>
      </c>
      <c r="H329" s="337"/>
      <c r="I329" s="83"/>
      <c r="J329" s="85">
        <f t="shared" si="20"/>
        <v>0</v>
      </c>
      <c r="K329" s="83"/>
      <c r="L329" s="85">
        <f t="shared" si="16"/>
        <v>0</v>
      </c>
      <c r="M329" s="83"/>
      <c r="N329" s="85">
        <f t="shared" si="17"/>
        <v>0</v>
      </c>
      <c r="O329" s="83"/>
      <c r="P329" s="85">
        <f t="shared" si="18"/>
        <v>0</v>
      </c>
      <c r="Q329" s="83"/>
      <c r="R329" s="377">
        <f t="shared" si="19"/>
        <v>0</v>
      </c>
      <c r="S329" s="4"/>
      <c r="T329" s="4">
        <f>Tabla317[[#This Row],[P.U$]]*Tabla317[[#This Row],[TOTAL EXITENTE82]]</f>
        <v>0</v>
      </c>
    </row>
    <row r="330" spans="1:20" ht="30" hidden="1" x14ac:dyDescent="0.25">
      <c r="A330" s="185">
        <v>630</v>
      </c>
      <c r="B330" s="184" t="s">
        <v>1015</v>
      </c>
      <c r="C330" s="152" t="s">
        <v>241</v>
      </c>
      <c r="D330" s="14" t="s">
        <v>342</v>
      </c>
      <c r="E330" s="14" t="s">
        <v>259</v>
      </c>
      <c r="F330" s="230">
        <v>45991</v>
      </c>
      <c r="G330" s="231">
        <v>1.43</v>
      </c>
      <c r="H330" s="337"/>
      <c r="I330" s="83"/>
      <c r="J330" s="85">
        <f t="shared" si="20"/>
        <v>0</v>
      </c>
      <c r="K330" s="83"/>
      <c r="L330" s="85">
        <f t="shared" si="16"/>
        <v>0</v>
      </c>
      <c r="M330" s="83"/>
      <c r="N330" s="85">
        <f t="shared" si="17"/>
        <v>0</v>
      </c>
      <c r="O330" s="83"/>
      <c r="P330" s="85">
        <f t="shared" si="18"/>
        <v>0</v>
      </c>
      <c r="Q330" s="83"/>
      <c r="R330" s="377">
        <f t="shared" si="19"/>
        <v>0</v>
      </c>
      <c r="S330" s="4"/>
      <c r="T330" s="4">
        <f>Tabla317[[#This Row],[P.U$]]*Tabla317[[#This Row],[TOTAL EXITENTE82]]</f>
        <v>0</v>
      </c>
    </row>
    <row r="331" spans="1:20" hidden="1" x14ac:dyDescent="0.25">
      <c r="A331" s="185">
        <v>624</v>
      </c>
      <c r="B331" s="273" t="s">
        <v>1003</v>
      </c>
      <c r="C331" s="214" t="s">
        <v>206</v>
      </c>
      <c r="D331" s="14" t="s">
        <v>342</v>
      </c>
      <c r="E331" s="14" t="s">
        <v>268</v>
      </c>
      <c r="F331" s="613">
        <v>45657</v>
      </c>
      <c r="G331" s="612">
        <v>1.9</v>
      </c>
      <c r="H331" s="337"/>
      <c r="I331" s="593"/>
      <c r="J331" s="355">
        <f>G331*I331</f>
        <v>0</v>
      </c>
      <c r="K331" s="356"/>
      <c r="L331" s="357">
        <f>G331*K331</f>
        <v>0</v>
      </c>
      <c r="M331" s="356"/>
      <c r="N331" s="357">
        <f>G331*M331</f>
        <v>0</v>
      </c>
      <c r="O331" s="356"/>
      <c r="P331" s="357">
        <f>G331*O331</f>
        <v>0</v>
      </c>
      <c r="Q331" s="356"/>
      <c r="R331" s="377">
        <f>G331*Q331</f>
        <v>0</v>
      </c>
      <c r="S331" s="4"/>
      <c r="T331" s="4">
        <f>Tabla317[[#This Row],[P.U$]]*Tabla317[[#This Row],[TOTAL EXITENTE82]]</f>
        <v>0</v>
      </c>
    </row>
    <row r="332" spans="1:20" hidden="1" x14ac:dyDescent="0.25">
      <c r="A332" s="179">
        <v>302</v>
      </c>
      <c r="B332" s="201" t="s">
        <v>402</v>
      </c>
      <c r="C332" s="14" t="s">
        <v>594</v>
      </c>
      <c r="D332" s="14" t="s">
        <v>12</v>
      </c>
      <c r="E332" s="14" t="s">
        <v>261</v>
      </c>
      <c r="F332" s="15">
        <v>45689</v>
      </c>
      <c r="G332" s="37">
        <v>7.78</v>
      </c>
      <c r="H332" s="337"/>
      <c r="I332" s="593"/>
      <c r="J332" s="355">
        <f>G332*I332</f>
        <v>0</v>
      </c>
      <c r="K332" s="356"/>
      <c r="L332" s="357">
        <f>G332*K332</f>
        <v>0</v>
      </c>
      <c r="M332" s="356"/>
      <c r="N332" s="357">
        <f>G332*M332</f>
        <v>0</v>
      </c>
      <c r="O332" s="356"/>
      <c r="P332" s="357">
        <f>G332*O332</f>
        <v>0</v>
      </c>
      <c r="Q332" s="356"/>
      <c r="R332" s="377">
        <f>G332*Q332</f>
        <v>0</v>
      </c>
      <c r="S332" s="4"/>
      <c r="T332" s="4">
        <f>Tabla317[[#This Row],[P.U$]]*Tabla317[[#This Row],[TOTAL EXITENTE82]]</f>
        <v>0</v>
      </c>
    </row>
    <row r="333" spans="1:20" ht="28.5" hidden="1" x14ac:dyDescent="0.25">
      <c r="A333" s="179">
        <v>303</v>
      </c>
      <c r="B333" s="201" t="s">
        <v>403</v>
      </c>
      <c r="C333" s="14" t="s">
        <v>198</v>
      </c>
      <c r="D333" s="14" t="s">
        <v>12</v>
      </c>
      <c r="E333" s="14" t="s">
        <v>267</v>
      </c>
      <c r="F333" s="15">
        <v>45139</v>
      </c>
      <c r="G333" s="37">
        <v>3.78</v>
      </c>
      <c r="H333" s="337"/>
      <c r="I333" s="83"/>
      <c r="J333" s="85">
        <f t="shared" si="20"/>
        <v>0</v>
      </c>
      <c r="K333" s="83"/>
      <c r="L333" s="85">
        <f t="shared" si="16"/>
        <v>0</v>
      </c>
      <c r="M333" s="83"/>
      <c r="N333" s="85">
        <f t="shared" si="17"/>
        <v>0</v>
      </c>
      <c r="O333" s="83"/>
      <c r="P333" s="85">
        <f t="shared" si="18"/>
        <v>0</v>
      </c>
      <c r="Q333" s="83"/>
      <c r="R333" s="377">
        <f t="shared" si="19"/>
        <v>0</v>
      </c>
      <c r="S333" s="4"/>
      <c r="T333" s="4">
        <f>Tabla317[[#This Row],[P.U$]]*Tabla317[[#This Row],[TOTAL EXITENTE82]]</f>
        <v>0</v>
      </c>
    </row>
    <row r="334" spans="1:20" ht="28.5" hidden="1" x14ac:dyDescent="0.25">
      <c r="A334" s="179">
        <v>304</v>
      </c>
      <c r="B334" s="201" t="s">
        <v>404</v>
      </c>
      <c r="C334" s="14" t="s">
        <v>595</v>
      </c>
      <c r="D334" s="14" t="s">
        <v>342</v>
      </c>
      <c r="E334" s="14" t="s">
        <v>282</v>
      </c>
      <c r="F334" s="15">
        <v>45717</v>
      </c>
      <c r="G334" s="37">
        <v>8.23</v>
      </c>
      <c r="H334" s="337"/>
      <c r="I334" s="593"/>
      <c r="J334" s="85">
        <f t="shared" si="20"/>
        <v>0</v>
      </c>
      <c r="K334" s="237"/>
      <c r="L334" s="236">
        <f>G334*K334</f>
        <v>0</v>
      </c>
      <c r="M334" s="237"/>
      <c r="N334" s="236">
        <f>G334*M334</f>
        <v>0</v>
      </c>
      <c r="O334" s="237"/>
      <c r="P334" s="236">
        <f>G334*O334</f>
        <v>0</v>
      </c>
      <c r="Q334" s="237"/>
      <c r="R334" s="377">
        <f>G334*Q334</f>
        <v>0</v>
      </c>
      <c r="S334" s="4"/>
      <c r="T334" s="4">
        <f>Tabla317[[#This Row],[P.U$]]*Tabla317[[#This Row],[TOTAL EXITENTE82]]</f>
        <v>0</v>
      </c>
    </row>
    <row r="335" spans="1:20" ht="28.5" hidden="1" x14ac:dyDescent="0.25">
      <c r="A335" s="179">
        <v>305</v>
      </c>
      <c r="B335" s="201" t="s">
        <v>825</v>
      </c>
      <c r="C335" s="14" t="s">
        <v>209</v>
      </c>
      <c r="D335" s="14" t="s">
        <v>342</v>
      </c>
      <c r="E335" s="14" t="s">
        <v>272</v>
      </c>
      <c r="F335" s="15">
        <v>45261</v>
      </c>
      <c r="G335" s="37">
        <v>4.5</v>
      </c>
      <c r="H335" s="337"/>
      <c r="I335" s="83"/>
      <c r="J335" s="85">
        <f t="shared" si="20"/>
        <v>0</v>
      </c>
      <c r="K335" s="83"/>
      <c r="L335" s="85">
        <f t="shared" si="16"/>
        <v>0</v>
      </c>
      <c r="M335" s="83"/>
      <c r="N335" s="85">
        <f t="shared" si="17"/>
        <v>0</v>
      </c>
      <c r="O335" s="83"/>
      <c r="P335" s="85">
        <f t="shared" si="18"/>
        <v>0</v>
      </c>
      <c r="Q335" s="83"/>
      <c r="R335" s="377">
        <f t="shared" si="19"/>
        <v>0</v>
      </c>
      <c r="S335" s="4"/>
      <c r="T335" s="4">
        <f>Tabla317[[#This Row],[P.U$]]*Tabla317[[#This Row],[TOTAL EXITENTE82]]</f>
        <v>0</v>
      </c>
    </row>
    <row r="336" spans="1:20" ht="28.5" hidden="1" x14ac:dyDescent="0.25">
      <c r="A336" s="179">
        <v>306</v>
      </c>
      <c r="B336" s="201" t="s">
        <v>824</v>
      </c>
      <c r="C336" s="14" t="s">
        <v>239</v>
      </c>
      <c r="D336" s="14" t="s">
        <v>342</v>
      </c>
      <c r="E336" s="14" t="s">
        <v>272</v>
      </c>
      <c r="F336" s="15">
        <v>45566</v>
      </c>
      <c r="G336" s="37">
        <v>4.5</v>
      </c>
      <c r="H336" s="337"/>
      <c r="I336" s="83"/>
      <c r="J336" s="85">
        <f t="shared" si="20"/>
        <v>0</v>
      </c>
      <c r="K336" s="83"/>
      <c r="L336" s="85">
        <f t="shared" si="16"/>
        <v>0</v>
      </c>
      <c r="M336" s="83"/>
      <c r="N336" s="85">
        <f t="shared" si="17"/>
        <v>0</v>
      </c>
      <c r="O336" s="83"/>
      <c r="P336" s="85">
        <f t="shared" si="18"/>
        <v>0</v>
      </c>
      <c r="Q336" s="83"/>
      <c r="R336" s="377">
        <f t="shared" si="19"/>
        <v>0</v>
      </c>
      <c r="S336" s="4"/>
      <c r="T336" s="4">
        <f>Tabla317[[#This Row],[P.U$]]*Tabla317[[#This Row],[TOTAL EXITENTE82]]</f>
        <v>0</v>
      </c>
    </row>
    <row r="337" spans="1:20" ht="25.5" hidden="1" x14ac:dyDescent="0.25">
      <c r="A337" s="179">
        <v>307</v>
      </c>
      <c r="B337" s="201" t="s">
        <v>405</v>
      </c>
      <c r="C337" s="14" t="s">
        <v>239</v>
      </c>
      <c r="D337" s="14" t="s">
        <v>343</v>
      </c>
      <c r="E337" s="14" t="s">
        <v>686</v>
      </c>
      <c r="F337" s="15">
        <v>45566</v>
      </c>
      <c r="G337" s="37">
        <v>3.38</v>
      </c>
      <c r="H337" s="337"/>
      <c r="I337" s="83"/>
      <c r="J337" s="85">
        <f t="shared" si="20"/>
        <v>0</v>
      </c>
      <c r="K337" s="83"/>
      <c r="L337" s="85">
        <f t="shared" si="16"/>
        <v>0</v>
      </c>
      <c r="M337" s="83"/>
      <c r="N337" s="85">
        <f t="shared" si="17"/>
        <v>0</v>
      </c>
      <c r="O337" s="83"/>
      <c r="P337" s="85">
        <f t="shared" si="18"/>
        <v>0</v>
      </c>
      <c r="Q337" s="83"/>
      <c r="R337" s="377">
        <f t="shared" si="19"/>
        <v>0</v>
      </c>
      <c r="S337" s="4"/>
      <c r="T337" s="4">
        <f>Tabla317[[#This Row],[P.U$]]*Tabla317[[#This Row],[TOTAL EXITENTE82]]</f>
        <v>0</v>
      </c>
    </row>
    <row r="338" spans="1:20" ht="42.75" hidden="1" x14ac:dyDescent="0.25">
      <c r="A338" s="179">
        <v>308</v>
      </c>
      <c r="B338" s="201" t="s">
        <v>777</v>
      </c>
      <c r="C338" s="14" t="s">
        <v>736</v>
      </c>
      <c r="D338" s="14" t="s">
        <v>12</v>
      </c>
      <c r="E338" s="14" t="s">
        <v>272</v>
      </c>
      <c r="F338" s="15">
        <v>45627</v>
      </c>
      <c r="G338" s="37">
        <v>9.09</v>
      </c>
      <c r="H338" s="337"/>
      <c r="I338" s="83"/>
      <c r="J338" s="85">
        <f t="shared" si="20"/>
        <v>0</v>
      </c>
      <c r="K338" s="83"/>
      <c r="L338" s="85">
        <f t="shared" ref="L338:L442" si="21">G338*K338</f>
        <v>0</v>
      </c>
      <c r="M338" s="83"/>
      <c r="N338" s="85">
        <f t="shared" ref="N338:N442" si="22">G338*M338</f>
        <v>0</v>
      </c>
      <c r="O338" s="83"/>
      <c r="P338" s="85">
        <f t="shared" ref="P338:P442" si="23">G338*O338</f>
        <v>0</v>
      </c>
      <c r="Q338" s="83"/>
      <c r="R338" s="377">
        <f t="shared" ref="R338:R442" si="24">G338*Q338</f>
        <v>0</v>
      </c>
      <c r="S338" s="4"/>
      <c r="T338" s="4">
        <f>Tabla317[[#This Row],[P.U$]]*Tabla317[[#This Row],[TOTAL EXITENTE82]]</f>
        <v>0</v>
      </c>
    </row>
    <row r="339" spans="1:20" hidden="1" x14ac:dyDescent="0.25">
      <c r="A339" s="179">
        <v>309</v>
      </c>
      <c r="B339" s="201" t="s">
        <v>405</v>
      </c>
      <c r="C339" s="14" t="s">
        <v>736</v>
      </c>
      <c r="D339" s="14" t="s">
        <v>12</v>
      </c>
      <c r="E339" s="14" t="s">
        <v>686</v>
      </c>
      <c r="F339" s="15">
        <v>45809</v>
      </c>
      <c r="G339" s="37">
        <v>3.72</v>
      </c>
      <c r="H339" s="337"/>
      <c r="I339" s="83"/>
      <c r="J339" s="85">
        <f t="shared" si="20"/>
        <v>0</v>
      </c>
      <c r="K339" s="83"/>
      <c r="L339" s="85">
        <f>G339*K339</f>
        <v>0</v>
      </c>
      <c r="M339" s="83"/>
      <c r="N339" s="85">
        <f>G339*M339</f>
        <v>0</v>
      </c>
      <c r="O339" s="83"/>
      <c r="P339" s="85">
        <f>G339*O339</f>
        <v>0</v>
      </c>
      <c r="Q339" s="83"/>
      <c r="R339" s="377">
        <f>G339*Q339</f>
        <v>0</v>
      </c>
      <c r="S339" s="4"/>
      <c r="T339" s="4">
        <f>Tabla317[[#This Row],[P.U$]]*Tabla317[[#This Row],[TOTAL EXITENTE82]]</f>
        <v>0</v>
      </c>
    </row>
    <row r="340" spans="1:20" ht="28.5" hidden="1" x14ac:dyDescent="0.25">
      <c r="A340" s="179">
        <v>310</v>
      </c>
      <c r="B340" s="201" t="s">
        <v>406</v>
      </c>
      <c r="C340" s="14" t="s">
        <v>197</v>
      </c>
      <c r="D340" s="14" t="s">
        <v>344</v>
      </c>
      <c r="E340" s="14" t="s">
        <v>686</v>
      </c>
      <c r="F340" s="15">
        <v>45717</v>
      </c>
      <c r="G340" s="37">
        <v>3.86</v>
      </c>
      <c r="H340" s="337"/>
      <c r="I340" s="83"/>
      <c r="J340" s="85">
        <f t="shared" si="20"/>
        <v>0</v>
      </c>
      <c r="K340" s="83"/>
      <c r="L340" s="85">
        <f t="shared" si="21"/>
        <v>0</v>
      </c>
      <c r="M340" s="83"/>
      <c r="N340" s="85">
        <f t="shared" si="22"/>
        <v>0</v>
      </c>
      <c r="O340" s="83"/>
      <c r="P340" s="85">
        <f t="shared" si="23"/>
        <v>0</v>
      </c>
      <c r="Q340" s="83"/>
      <c r="R340" s="377">
        <f t="shared" si="24"/>
        <v>0</v>
      </c>
      <c r="S340" s="4"/>
      <c r="T340" s="4">
        <f>Tabla317[[#This Row],[P.U$]]*Tabla317[[#This Row],[TOTAL EXITENTE82]]</f>
        <v>0</v>
      </c>
    </row>
    <row r="341" spans="1:20" ht="28.5" hidden="1" x14ac:dyDescent="0.25">
      <c r="A341" s="179">
        <v>311</v>
      </c>
      <c r="B341" s="201" t="s">
        <v>407</v>
      </c>
      <c r="C341" s="14" t="s">
        <v>596</v>
      </c>
      <c r="D341" s="14" t="s">
        <v>12</v>
      </c>
      <c r="E341" s="14" t="s">
        <v>686</v>
      </c>
      <c r="F341" s="15">
        <v>45597</v>
      </c>
      <c r="G341" s="37">
        <v>2.46</v>
      </c>
      <c r="H341" s="337"/>
      <c r="I341" s="83"/>
      <c r="J341" s="85">
        <f t="shared" si="20"/>
        <v>0</v>
      </c>
      <c r="K341" s="83"/>
      <c r="L341" s="85">
        <f t="shared" si="21"/>
        <v>0</v>
      </c>
      <c r="M341" s="83"/>
      <c r="N341" s="85">
        <f t="shared" si="22"/>
        <v>0</v>
      </c>
      <c r="O341" s="83"/>
      <c r="P341" s="85">
        <f t="shared" si="23"/>
        <v>0</v>
      </c>
      <c r="Q341" s="83"/>
      <c r="R341" s="377">
        <f t="shared" si="24"/>
        <v>0</v>
      </c>
      <c r="S341" s="4"/>
      <c r="T341" s="4">
        <f>Tabla317[[#This Row],[P.U$]]*Tabla317[[#This Row],[TOTAL EXITENTE82]]</f>
        <v>0</v>
      </c>
    </row>
    <row r="342" spans="1:20" hidden="1" x14ac:dyDescent="0.25">
      <c r="A342" s="179">
        <v>312</v>
      </c>
      <c r="B342" s="201" t="s">
        <v>826</v>
      </c>
      <c r="C342" s="14" t="s">
        <v>195</v>
      </c>
      <c r="D342" s="14" t="s">
        <v>12</v>
      </c>
      <c r="E342" s="14" t="s">
        <v>686</v>
      </c>
      <c r="F342" s="15">
        <v>45717</v>
      </c>
      <c r="G342" s="37">
        <v>3.86</v>
      </c>
      <c r="H342" s="337"/>
      <c r="I342" s="593"/>
      <c r="J342" s="85">
        <f t="shared" si="20"/>
        <v>0</v>
      </c>
      <c r="K342" s="237"/>
      <c r="L342" s="236">
        <f>G342*K342</f>
        <v>0</v>
      </c>
      <c r="M342" s="237"/>
      <c r="N342" s="236">
        <f>G342*M342</f>
        <v>0</v>
      </c>
      <c r="O342" s="237"/>
      <c r="P342" s="236">
        <f>G342*O342</f>
        <v>0</v>
      </c>
      <c r="Q342" s="237"/>
      <c r="R342" s="377">
        <f>G342*Q342</f>
        <v>0</v>
      </c>
      <c r="S342" s="4"/>
      <c r="T342" s="4">
        <f>Tabla317[[#This Row],[P.U$]]*Tabla317[[#This Row],[TOTAL EXITENTE82]]</f>
        <v>0</v>
      </c>
    </row>
    <row r="343" spans="1:20" x14ac:dyDescent="0.25">
      <c r="A343" s="179"/>
      <c r="B343" s="201" t="s">
        <v>17970</v>
      </c>
      <c r="C343" s="14" t="s">
        <v>17971</v>
      </c>
      <c r="D343" s="14" t="s">
        <v>805</v>
      </c>
      <c r="E343" s="14" t="s">
        <v>282</v>
      </c>
      <c r="F343" s="15">
        <v>45992</v>
      </c>
      <c r="G343" s="37">
        <v>3.51</v>
      </c>
      <c r="H343" s="337"/>
      <c r="I343" s="593">
        <v>6</v>
      </c>
      <c r="J343" s="85">
        <f>G343*I343</f>
        <v>21.06</v>
      </c>
      <c r="K343" s="83">
        <v>6</v>
      </c>
      <c r="L343" s="85">
        <f>G343*K343</f>
        <v>21.06</v>
      </c>
      <c r="M343" s="83">
        <v>5</v>
      </c>
      <c r="N343" s="85">
        <f>G343*M343</f>
        <v>17.549999999999997</v>
      </c>
      <c r="O343" s="237"/>
      <c r="P343" s="85">
        <f>G343*O343</f>
        <v>0</v>
      </c>
      <c r="Q343" s="237"/>
      <c r="R343" s="377">
        <f>G343*Q343</f>
        <v>0</v>
      </c>
      <c r="S343" s="4"/>
      <c r="T343" s="4">
        <f>Tabla317[[#This Row],[P.U$]]*Tabla317[[#This Row],[TOTAL EXITENTE82]]</f>
        <v>0</v>
      </c>
    </row>
    <row r="344" spans="1:20" ht="28.5" x14ac:dyDescent="0.25">
      <c r="A344" s="179">
        <v>313</v>
      </c>
      <c r="B344" s="201" t="s">
        <v>408</v>
      </c>
      <c r="C344" s="14" t="s">
        <v>219</v>
      </c>
      <c r="D344" s="14" t="s">
        <v>12</v>
      </c>
      <c r="E344" s="14" t="s">
        <v>686</v>
      </c>
      <c r="F344" s="15">
        <v>45200</v>
      </c>
      <c r="G344" s="37">
        <v>3.44</v>
      </c>
      <c r="H344" s="337"/>
      <c r="I344" s="83">
        <v>2</v>
      </c>
      <c r="J344" s="85">
        <f t="shared" ref="J344:J422" si="25">G344*I344</f>
        <v>6.88</v>
      </c>
      <c r="K344" s="83">
        <v>2</v>
      </c>
      <c r="L344" s="85">
        <f>G344*K344</f>
        <v>6.88</v>
      </c>
      <c r="M344" s="83">
        <v>2</v>
      </c>
      <c r="N344" s="85">
        <f>G344*M344</f>
        <v>6.88</v>
      </c>
      <c r="O344" s="83"/>
      <c r="P344" s="85">
        <f>G344*O344</f>
        <v>0</v>
      </c>
      <c r="Q344" s="83"/>
      <c r="R344" s="377">
        <f>G344*Q344</f>
        <v>0</v>
      </c>
      <c r="S344" s="4"/>
      <c r="T344" s="4">
        <f>Tabla317[[#This Row],[P.U$]]*Tabla317[[#This Row],[TOTAL EXITENTE82]]</f>
        <v>0</v>
      </c>
    </row>
    <row r="345" spans="1:20" x14ac:dyDescent="0.25">
      <c r="A345" s="179">
        <v>314</v>
      </c>
      <c r="B345" s="201" t="s">
        <v>409</v>
      </c>
      <c r="C345" s="14" t="s">
        <v>229</v>
      </c>
      <c r="D345" s="14" t="s">
        <v>12</v>
      </c>
      <c r="E345" s="14" t="s">
        <v>686</v>
      </c>
      <c r="F345" s="15">
        <v>45231</v>
      </c>
      <c r="G345" s="37">
        <v>2.11</v>
      </c>
      <c r="H345" s="337"/>
      <c r="I345" s="83">
        <v>5</v>
      </c>
      <c r="J345" s="85">
        <f t="shared" si="25"/>
        <v>10.549999999999999</v>
      </c>
      <c r="K345" s="83">
        <v>5</v>
      </c>
      <c r="L345" s="85">
        <f t="shared" si="21"/>
        <v>10.549999999999999</v>
      </c>
      <c r="M345" s="83">
        <v>5</v>
      </c>
      <c r="N345" s="85">
        <f t="shared" si="22"/>
        <v>10.549999999999999</v>
      </c>
      <c r="O345" s="83"/>
      <c r="P345" s="85">
        <f t="shared" si="23"/>
        <v>0</v>
      </c>
      <c r="Q345" s="83"/>
      <c r="R345" s="377">
        <f t="shared" si="24"/>
        <v>0</v>
      </c>
      <c r="S345" s="4"/>
      <c r="T345" s="4">
        <f>Tabla317[[#This Row],[P.U$]]*Tabla317[[#This Row],[TOTAL EXITENTE82]]</f>
        <v>0</v>
      </c>
    </row>
    <row r="346" spans="1:20" hidden="1" x14ac:dyDescent="0.25">
      <c r="A346" s="179">
        <v>315</v>
      </c>
      <c r="B346" s="201" t="s">
        <v>410</v>
      </c>
      <c r="C346" s="14" t="s">
        <v>206</v>
      </c>
      <c r="D346" s="14" t="s">
        <v>342</v>
      </c>
      <c r="E346" s="14" t="s">
        <v>686</v>
      </c>
      <c r="F346" s="15">
        <v>45170</v>
      </c>
      <c r="G346" s="37">
        <v>9.32</v>
      </c>
      <c r="H346" s="337"/>
      <c r="I346" s="83"/>
      <c r="J346" s="85">
        <f t="shared" si="25"/>
        <v>0</v>
      </c>
      <c r="K346" s="83"/>
      <c r="L346" s="85">
        <f t="shared" si="21"/>
        <v>0</v>
      </c>
      <c r="M346" s="83"/>
      <c r="N346" s="85">
        <f t="shared" si="22"/>
        <v>0</v>
      </c>
      <c r="O346" s="83"/>
      <c r="P346" s="85">
        <f t="shared" si="23"/>
        <v>0</v>
      </c>
      <c r="Q346" s="83"/>
      <c r="R346" s="377">
        <f t="shared" si="24"/>
        <v>0</v>
      </c>
      <c r="S346" s="4"/>
      <c r="T346" s="4">
        <f>Tabla317[[#This Row],[P.U$]]*Tabla317[[#This Row],[TOTAL EXITENTE82]]</f>
        <v>0</v>
      </c>
    </row>
    <row r="347" spans="1:20" ht="28.5" hidden="1" x14ac:dyDescent="0.25">
      <c r="A347" s="179">
        <v>316</v>
      </c>
      <c r="B347" s="201" t="s">
        <v>827</v>
      </c>
      <c r="C347" s="14" t="s">
        <v>219</v>
      </c>
      <c r="D347" s="14" t="s">
        <v>342</v>
      </c>
      <c r="E347" s="14" t="s">
        <v>272</v>
      </c>
      <c r="F347" s="15">
        <v>45717</v>
      </c>
      <c r="G347" s="37">
        <v>4.5</v>
      </c>
      <c r="H347" s="337"/>
      <c r="I347" s="593"/>
      <c r="J347" s="85">
        <f t="shared" si="25"/>
        <v>0</v>
      </c>
      <c r="K347" s="243"/>
      <c r="L347" s="242">
        <f t="shared" si="21"/>
        <v>0</v>
      </c>
      <c r="M347" s="243"/>
      <c r="N347" s="242">
        <f t="shared" si="22"/>
        <v>0</v>
      </c>
      <c r="O347" s="243"/>
      <c r="P347" s="242">
        <f t="shared" si="23"/>
        <v>0</v>
      </c>
      <c r="Q347" s="243"/>
      <c r="R347" s="377">
        <f t="shared" si="24"/>
        <v>0</v>
      </c>
      <c r="S347" s="4"/>
      <c r="T347" s="4">
        <f>Tabla317[[#This Row],[P.U$]]*Tabla317[[#This Row],[TOTAL EXITENTE82]]</f>
        <v>0</v>
      </c>
    </row>
    <row r="348" spans="1:20" ht="28.5" x14ac:dyDescent="0.25">
      <c r="A348" s="179">
        <v>317</v>
      </c>
      <c r="B348" s="201" t="s">
        <v>411</v>
      </c>
      <c r="C348" s="14" t="s">
        <v>597</v>
      </c>
      <c r="D348" s="14" t="s">
        <v>12</v>
      </c>
      <c r="E348" s="14" t="s">
        <v>686</v>
      </c>
      <c r="F348" s="15">
        <v>45717</v>
      </c>
      <c r="G348" s="37">
        <v>3.27</v>
      </c>
      <c r="H348" s="337"/>
      <c r="I348" s="233">
        <v>3</v>
      </c>
      <c r="J348" s="85">
        <f t="shared" si="25"/>
        <v>9.81</v>
      </c>
      <c r="K348" s="233">
        <v>3</v>
      </c>
      <c r="L348" s="232">
        <f t="shared" si="21"/>
        <v>9.81</v>
      </c>
      <c r="M348" s="233">
        <v>2</v>
      </c>
      <c r="N348" s="232">
        <f t="shared" si="22"/>
        <v>6.54</v>
      </c>
      <c r="O348" s="233"/>
      <c r="P348" s="232">
        <f t="shared" si="23"/>
        <v>0</v>
      </c>
      <c r="Q348" s="233"/>
      <c r="R348" s="377">
        <f t="shared" si="24"/>
        <v>0</v>
      </c>
      <c r="S348" s="4"/>
      <c r="T348" s="4">
        <f>Tabla317[[#This Row],[P.U$]]*Tabla317[[#This Row],[TOTAL EXITENTE82]]</f>
        <v>0</v>
      </c>
    </row>
    <row r="349" spans="1:20" ht="28.5" x14ac:dyDescent="0.25">
      <c r="A349" s="179">
        <v>318</v>
      </c>
      <c r="B349" s="201" t="s">
        <v>412</v>
      </c>
      <c r="C349" s="14" t="s">
        <v>596</v>
      </c>
      <c r="D349" s="14" t="s">
        <v>12</v>
      </c>
      <c r="E349" s="14" t="s">
        <v>293</v>
      </c>
      <c r="F349" s="15">
        <v>45778</v>
      </c>
      <c r="G349" s="37">
        <v>3.32</v>
      </c>
      <c r="H349" s="364"/>
      <c r="I349" s="233">
        <v>3</v>
      </c>
      <c r="J349" s="366">
        <f>G349*I349</f>
        <v>9.9599999999999991</v>
      </c>
      <c r="K349" s="233">
        <v>3</v>
      </c>
      <c r="L349" s="232">
        <f t="shared" si="21"/>
        <v>9.9599999999999991</v>
      </c>
      <c r="M349" s="233">
        <v>2</v>
      </c>
      <c r="N349" s="232">
        <f t="shared" si="22"/>
        <v>6.64</v>
      </c>
      <c r="O349" s="233"/>
      <c r="P349" s="232">
        <f t="shared" si="23"/>
        <v>0</v>
      </c>
      <c r="Q349" s="233"/>
      <c r="R349" s="377">
        <f t="shared" si="24"/>
        <v>0</v>
      </c>
      <c r="S349" s="4"/>
      <c r="T349" s="4">
        <f>Tabla317[[#This Row],[P.U$]]*Tabla317[[#This Row],[TOTAL EXITENTE82]]</f>
        <v>0</v>
      </c>
    </row>
    <row r="350" spans="1:20" ht="30" hidden="1" x14ac:dyDescent="0.25">
      <c r="A350" s="634">
        <v>642</v>
      </c>
      <c r="B350" s="608" t="s">
        <v>1029</v>
      </c>
      <c r="C350" s="352" t="s">
        <v>195</v>
      </c>
      <c r="D350" s="14" t="s">
        <v>12</v>
      </c>
      <c r="E350" s="14" t="s">
        <v>687</v>
      </c>
      <c r="F350" s="230">
        <v>45474</v>
      </c>
      <c r="G350" s="231"/>
      <c r="H350" s="337"/>
      <c r="I350" s="593"/>
      <c r="J350" s="355">
        <f>G350*I350</f>
        <v>0</v>
      </c>
      <c r="K350" s="356"/>
      <c r="L350" s="357">
        <f t="shared" si="21"/>
        <v>0</v>
      </c>
      <c r="M350" s="356"/>
      <c r="N350" s="357">
        <f t="shared" si="22"/>
        <v>0</v>
      </c>
      <c r="O350" s="356"/>
      <c r="P350" s="357">
        <f t="shared" si="23"/>
        <v>0</v>
      </c>
      <c r="Q350" s="356"/>
      <c r="R350" s="377">
        <f t="shared" si="24"/>
        <v>0</v>
      </c>
      <c r="S350" s="4"/>
      <c r="T350" s="4">
        <f>Tabla317[[#This Row],[P.U$]]*Tabla317[[#This Row],[TOTAL EXITENTE82]]</f>
        <v>0</v>
      </c>
    </row>
    <row r="351" spans="1:20" ht="28.5" hidden="1" x14ac:dyDescent="0.25">
      <c r="A351" s="179">
        <v>319</v>
      </c>
      <c r="B351" s="201" t="s">
        <v>413</v>
      </c>
      <c r="C351" s="14" t="s">
        <v>247</v>
      </c>
      <c r="D351" s="14" t="s">
        <v>12</v>
      </c>
      <c r="E351" s="14" t="s">
        <v>686</v>
      </c>
      <c r="F351" s="15">
        <v>45383</v>
      </c>
      <c r="G351" s="37">
        <v>5.64</v>
      </c>
      <c r="H351" s="337"/>
      <c r="I351" s="593"/>
      <c r="J351" s="355">
        <f>G351*I351</f>
        <v>0</v>
      </c>
      <c r="K351" s="356"/>
      <c r="L351" s="357">
        <f t="shared" si="21"/>
        <v>0</v>
      </c>
      <c r="M351" s="356"/>
      <c r="N351" s="357">
        <f t="shared" si="22"/>
        <v>0</v>
      </c>
      <c r="O351" s="356"/>
      <c r="P351" s="357">
        <f t="shared" si="23"/>
        <v>0</v>
      </c>
      <c r="Q351" s="356"/>
      <c r="R351" s="377">
        <f t="shared" si="24"/>
        <v>0</v>
      </c>
      <c r="S351" s="4"/>
      <c r="T351" s="4">
        <f>Tabla317[[#This Row],[P.U$]]*Tabla317[[#This Row],[TOTAL EXITENTE82]]</f>
        <v>0</v>
      </c>
    </row>
    <row r="352" spans="1:20" x14ac:dyDescent="0.25">
      <c r="A352" s="179">
        <v>320</v>
      </c>
      <c r="B352" s="201" t="s">
        <v>414</v>
      </c>
      <c r="C352" s="14" t="s">
        <v>598</v>
      </c>
      <c r="D352" s="14" t="s">
        <v>12</v>
      </c>
      <c r="E352" s="14" t="s">
        <v>686</v>
      </c>
      <c r="F352" s="15">
        <v>45383</v>
      </c>
      <c r="G352" s="37">
        <v>4.5999999999999996</v>
      </c>
      <c r="H352" s="337"/>
      <c r="I352" s="593">
        <v>1</v>
      </c>
      <c r="J352" s="85">
        <f t="shared" si="25"/>
        <v>4.5999999999999996</v>
      </c>
      <c r="K352" s="243">
        <v>1</v>
      </c>
      <c r="L352" s="242">
        <f t="shared" si="21"/>
        <v>4.5999999999999996</v>
      </c>
      <c r="M352" s="243">
        <v>1</v>
      </c>
      <c r="N352" s="242">
        <f t="shared" si="22"/>
        <v>4.5999999999999996</v>
      </c>
      <c r="O352" s="243"/>
      <c r="P352" s="242">
        <f t="shared" si="23"/>
        <v>0</v>
      </c>
      <c r="Q352" s="243"/>
      <c r="R352" s="377">
        <f t="shared" si="24"/>
        <v>0</v>
      </c>
      <c r="S352" s="4"/>
      <c r="T352" s="4">
        <f>Tabla317[[#This Row],[P.U$]]*Tabla317[[#This Row],[TOTAL EXITENTE82]]</f>
        <v>0</v>
      </c>
    </row>
    <row r="353" spans="1:20" ht="28.5" hidden="1" x14ac:dyDescent="0.25">
      <c r="A353" s="179">
        <v>321</v>
      </c>
      <c r="B353" s="201" t="s">
        <v>415</v>
      </c>
      <c r="C353" s="14" t="s">
        <v>599</v>
      </c>
      <c r="D353" s="14" t="s">
        <v>342</v>
      </c>
      <c r="E353" s="14" t="s">
        <v>686</v>
      </c>
      <c r="F353" s="15">
        <v>45170</v>
      </c>
      <c r="G353" s="37">
        <v>4.29</v>
      </c>
      <c r="H353" s="337"/>
      <c r="I353" s="83"/>
      <c r="J353" s="85">
        <f t="shared" si="25"/>
        <v>0</v>
      </c>
      <c r="K353" s="83"/>
      <c r="L353" s="85">
        <f t="shared" si="21"/>
        <v>0</v>
      </c>
      <c r="M353" s="83"/>
      <c r="N353" s="85">
        <f t="shared" si="22"/>
        <v>0</v>
      </c>
      <c r="O353" s="83"/>
      <c r="P353" s="85">
        <f t="shared" si="23"/>
        <v>0</v>
      </c>
      <c r="Q353" s="83"/>
      <c r="R353" s="377">
        <f t="shared" si="24"/>
        <v>0</v>
      </c>
      <c r="S353" s="4"/>
      <c r="T353" s="4">
        <f>Tabla317[[#This Row],[P.U$]]*Tabla317[[#This Row],[TOTAL EXITENTE82]]</f>
        <v>0</v>
      </c>
    </row>
    <row r="354" spans="1:20" ht="28.5" x14ac:dyDescent="0.25">
      <c r="A354" s="179">
        <v>322</v>
      </c>
      <c r="B354" s="201" t="s">
        <v>416</v>
      </c>
      <c r="C354" s="14" t="s">
        <v>597</v>
      </c>
      <c r="D354" s="14" t="s">
        <v>342</v>
      </c>
      <c r="E354" s="14" t="s">
        <v>283</v>
      </c>
      <c r="F354" s="15">
        <v>45505</v>
      </c>
      <c r="G354" s="37">
        <v>1.66</v>
      </c>
      <c r="H354" s="337"/>
      <c r="I354" s="83">
        <v>8</v>
      </c>
      <c r="J354" s="85">
        <f t="shared" si="25"/>
        <v>13.28</v>
      </c>
      <c r="K354" s="83">
        <v>8</v>
      </c>
      <c r="L354" s="85">
        <f t="shared" si="21"/>
        <v>13.28</v>
      </c>
      <c r="M354" s="83">
        <v>8</v>
      </c>
      <c r="N354" s="85">
        <f t="shared" si="22"/>
        <v>13.28</v>
      </c>
      <c r="O354" s="83"/>
      <c r="P354" s="85">
        <f t="shared" si="23"/>
        <v>0</v>
      </c>
      <c r="Q354" s="83"/>
      <c r="R354" s="377">
        <f t="shared" si="24"/>
        <v>0</v>
      </c>
      <c r="S354" s="4"/>
      <c r="T354" s="4">
        <f>Tabla317[[#This Row],[P.U$]]*Tabla317[[#This Row],[TOTAL EXITENTE82]]</f>
        <v>0</v>
      </c>
    </row>
    <row r="355" spans="1:20" ht="28.5" hidden="1" x14ac:dyDescent="0.25">
      <c r="A355" s="179">
        <v>323</v>
      </c>
      <c r="B355" s="201" t="s">
        <v>778</v>
      </c>
      <c r="C355" s="14" t="s">
        <v>736</v>
      </c>
      <c r="D355" s="14" t="s">
        <v>12</v>
      </c>
      <c r="E355" s="14" t="s">
        <v>272</v>
      </c>
      <c r="F355" s="15">
        <v>45627</v>
      </c>
      <c r="G355" s="37">
        <v>5.88</v>
      </c>
      <c r="H355" s="337"/>
      <c r="I355" s="83"/>
      <c r="J355" s="85">
        <f t="shared" si="25"/>
        <v>0</v>
      </c>
      <c r="K355" s="83"/>
      <c r="L355" s="85">
        <f t="shared" si="21"/>
        <v>0</v>
      </c>
      <c r="M355" s="83"/>
      <c r="N355" s="85">
        <f t="shared" si="22"/>
        <v>0</v>
      </c>
      <c r="O355" s="83"/>
      <c r="P355" s="85">
        <f t="shared" si="23"/>
        <v>0</v>
      </c>
      <c r="Q355" s="83"/>
      <c r="R355" s="377">
        <f t="shared" si="24"/>
        <v>0</v>
      </c>
      <c r="S355" s="4"/>
      <c r="T355" s="4">
        <f>Tabla317[[#This Row],[P.U$]]*Tabla317[[#This Row],[TOTAL EXITENTE82]]</f>
        <v>0</v>
      </c>
    </row>
    <row r="356" spans="1:20" ht="28.5" hidden="1" x14ac:dyDescent="0.25">
      <c r="A356" s="179">
        <v>324</v>
      </c>
      <c r="B356" s="201" t="s">
        <v>417</v>
      </c>
      <c r="C356" s="14" t="s">
        <v>600</v>
      </c>
      <c r="D356" s="14" t="s">
        <v>12</v>
      </c>
      <c r="E356" s="14" t="s">
        <v>687</v>
      </c>
      <c r="F356" s="15">
        <v>45139</v>
      </c>
      <c r="G356" s="37">
        <v>2.65</v>
      </c>
      <c r="H356" s="337"/>
      <c r="I356" s="83"/>
      <c r="J356" s="85">
        <f t="shared" si="25"/>
        <v>0</v>
      </c>
      <c r="K356" s="83"/>
      <c r="L356" s="85">
        <f t="shared" si="21"/>
        <v>0</v>
      </c>
      <c r="M356" s="83"/>
      <c r="N356" s="85">
        <f t="shared" si="22"/>
        <v>0</v>
      </c>
      <c r="O356" s="83"/>
      <c r="P356" s="85">
        <f t="shared" si="23"/>
        <v>0</v>
      </c>
      <c r="Q356" s="83"/>
      <c r="R356" s="377">
        <f t="shared" si="24"/>
        <v>0</v>
      </c>
      <c r="S356" s="4"/>
      <c r="T356" s="4">
        <f>Tabla317[[#This Row],[P.U$]]*Tabla317[[#This Row],[TOTAL EXITENTE82]]</f>
        <v>0</v>
      </c>
    </row>
    <row r="357" spans="1:20" ht="28.5" hidden="1" x14ac:dyDescent="0.25">
      <c r="A357" s="179">
        <v>325</v>
      </c>
      <c r="B357" s="201" t="s">
        <v>418</v>
      </c>
      <c r="C357" s="14" t="s">
        <v>194</v>
      </c>
      <c r="D357" s="14" t="s">
        <v>12</v>
      </c>
      <c r="E357" s="14" t="s">
        <v>278</v>
      </c>
      <c r="F357" s="15">
        <v>45809</v>
      </c>
      <c r="G357" s="37">
        <v>8.5299999999999994</v>
      </c>
      <c r="H357" s="337"/>
      <c r="I357" s="83"/>
      <c r="J357" s="85">
        <f>G357*I357</f>
        <v>0</v>
      </c>
      <c r="K357" s="83"/>
      <c r="L357" s="85">
        <f>G357*K357</f>
        <v>0</v>
      </c>
      <c r="M357" s="83"/>
      <c r="N357" s="85">
        <f>G357*M357</f>
        <v>0</v>
      </c>
      <c r="O357" s="83"/>
      <c r="P357" s="85">
        <f>G357*O357</f>
        <v>0</v>
      </c>
      <c r="Q357" s="83"/>
      <c r="R357" s="377">
        <f>G357*Q357</f>
        <v>0</v>
      </c>
      <c r="S357" s="4"/>
      <c r="T357" s="4">
        <f>Tabla317[[#This Row],[P.U$]]*Tabla317[[#This Row],[TOTAL EXITENTE82]]</f>
        <v>0</v>
      </c>
    </row>
    <row r="358" spans="1:20" ht="28.5" hidden="1" x14ac:dyDescent="0.25">
      <c r="A358" s="179">
        <v>326</v>
      </c>
      <c r="B358" s="201" t="s">
        <v>419</v>
      </c>
      <c r="C358" s="14" t="s">
        <v>194</v>
      </c>
      <c r="D358" s="14" t="s">
        <v>12</v>
      </c>
      <c r="E358" s="14" t="s">
        <v>278</v>
      </c>
      <c r="F358" s="15">
        <v>45809</v>
      </c>
      <c r="G358" s="37">
        <v>6.42</v>
      </c>
      <c r="H358" s="337"/>
      <c r="I358" s="83"/>
      <c r="J358" s="85">
        <f t="shared" si="25"/>
        <v>0</v>
      </c>
      <c r="K358" s="83"/>
      <c r="L358" s="85">
        <f>G358*K358</f>
        <v>0</v>
      </c>
      <c r="M358" s="83"/>
      <c r="N358" s="85">
        <f>G358*M358</f>
        <v>0</v>
      </c>
      <c r="O358" s="83"/>
      <c r="P358" s="85">
        <f>G358*O358</f>
        <v>0</v>
      </c>
      <c r="Q358" s="83"/>
      <c r="R358" s="377">
        <f>G358*Q358</f>
        <v>0</v>
      </c>
      <c r="S358" s="4"/>
      <c r="T358" s="4">
        <f>Tabla317[[#This Row],[P.U$]]*Tabla317[[#This Row],[TOTAL EXITENTE82]]</f>
        <v>0</v>
      </c>
    </row>
    <row r="359" spans="1:20" ht="28.5" hidden="1" x14ac:dyDescent="0.25">
      <c r="A359" s="179">
        <v>327</v>
      </c>
      <c r="B359" s="201" t="s">
        <v>786</v>
      </c>
      <c r="C359" s="14" t="s">
        <v>787</v>
      </c>
      <c r="D359" s="14" t="s">
        <v>12</v>
      </c>
      <c r="E359" s="14" t="s">
        <v>278</v>
      </c>
      <c r="F359" s="15">
        <v>45231</v>
      </c>
      <c r="G359" s="37">
        <v>4.29</v>
      </c>
      <c r="H359" s="337"/>
      <c r="I359" s="83"/>
      <c r="J359" s="85">
        <f>G359*I359</f>
        <v>0</v>
      </c>
      <c r="K359" s="83"/>
      <c r="L359" s="85">
        <f>G359*K359</f>
        <v>0</v>
      </c>
      <c r="M359" s="83"/>
      <c r="N359" s="85">
        <f>G359*M359</f>
        <v>0</v>
      </c>
      <c r="O359" s="83"/>
      <c r="P359" s="85">
        <f>G359*O359</f>
        <v>0</v>
      </c>
      <c r="Q359" s="83"/>
      <c r="R359" s="377">
        <f>G359*Q359</f>
        <v>0</v>
      </c>
      <c r="S359" s="4"/>
      <c r="T359" s="4">
        <f>Tabla317[[#This Row],[P.U$]]*Tabla317[[#This Row],[TOTAL EXITENTE82]]</f>
        <v>0</v>
      </c>
    </row>
    <row r="360" spans="1:20" ht="28.5" hidden="1" x14ac:dyDescent="0.25">
      <c r="A360" s="179">
        <v>328</v>
      </c>
      <c r="B360" s="201" t="s">
        <v>420</v>
      </c>
      <c r="C360" s="14" t="s">
        <v>217</v>
      </c>
      <c r="D360" s="14" t="s">
        <v>12</v>
      </c>
      <c r="E360" s="14" t="s">
        <v>686</v>
      </c>
      <c r="F360" s="15">
        <v>45139</v>
      </c>
      <c r="G360" s="37">
        <v>4</v>
      </c>
      <c r="H360" s="337"/>
      <c r="I360" s="83"/>
      <c r="J360" s="85">
        <f t="shared" si="25"/>
        <v>0</v>
      </c>
      <c r="K360" s="83"/>
      <c r="L360" s="85">
        <f t="shared" si="21"/>
        <v>0</v>
      </c>
      <c r="M360" s="83"/>
      <c r="N360" s="85">
        <f t="shared" si="22"/>
        <v>0</v>
      </c>
      <c r="O360" s="83"/>
      <c r="P360" s="85">
        <f t="shared" si="23"/>
        <v>0</v>
      </c>
      <c r="Q360" s="83"/>
      <c r="R360" s="377">
        <f t="shared" si="24"/>
        <v>0</v>
      </c>
      <c r="S360" s="4"/>
      <c r="T360" s="4">
        <f>Tabla317[[#This Row],[P.U$]]*Tabla317[[#This Row],[TOTAL EXITENTE82]]</f>
        <v>0</v>
      </c>
    </row>
    <row r="361" spans="1:20" hidden="1" x14ac:dyDescent="0.25">
      <c r="A361" s="179">
        <v>329</v>
      </c>
      <c r="B361" s="201" t="s">
        <v>421</v>
      </c>
      <c r="C361" s="14" t="s">
        <v>206</v>
      </c>
      <c r="D361" s="14" t="s">
        <v>12</v>
      </c>
      <c r="E361" s="14" t="s">
        <v>687</v>
      </c>
      <c r="F361" s="15">
        <v>45139</v>
      </c>
      <c r="G361" s="37">
        <v>3.64</v>
      </c>
      <c r="H361" s="337"/>
      <c r="I361" s="83"/>
      <c r="J361" s="85">
        <f t="shared" si="25"/>
        <v>0</v>
      </c>
      <c r="K361" s="83"/>
      <c r="L361" s="85">
        <f>G361*K361</f>
        <v>0</v>
      </c>
      <c r="M361" s="83"/>
      <c r="N361" s="85">
        <f>G361*M361</f>
        <v>0</v>
      </c>
      <c r="O361" s="83"/>
      <c r="P361" s="85">
        <f>G361*O361</f>
        <v>0</v>
      </c>
      <c r="Q361" s="83"/>
      <c r="R361" s="377">
        <f>G361*Q361</f>
        <v>0</v>
      </c>
      <c r="S361" s="4"/>
      <c r="T361" s="4">
        <f>Tabla317[[#This Row],[P.U$]]*Tabla317[[#This Row],[TOTAL EXITENTE82]]</f>
        <v>0</v>
      </c>
    </row>
    <row r="362" spans="1:20" hidden="1" x14ac:dyDescent="0.25">
      <c r="A362" s="179">
        <v>330</v>
      </c>
      <c r="B362" s="201" t="s">
        <v>422</v>
      </c>
      <c r="C362" s="14" t="s">
        <v>225</v>
      </c>
      <c r="D362" s="14" t="s">
        <v>12</v>
      </c>
      <c r="E362" s="14" t="s">
        <v>686</v>
      </c>
      <c r="F362" s="15">
        <v>45536</v>
      </c>
      <c r="G362" s="37">
        <v>1.57</v>
      </c>
      <c r="H362" s="337"/>
      <c r="I362" s="83"/>
      <c r="J362" s="85">
        <f t="shared" si="25"/>
        <v>0</v>
      </c>
      <c r="K362" s="83"/>
      <c r="L362" s="85">
        <f t="shared" si="21"/>
        <v>0</v>
      </c>
      <c r="M362" s="83"/>
      <c r="N362" s="85">
        <f t="shared" si="22"/>
        <v>0</v>
      </c>
      <c r="O362" s="83"/>
      <c r="P362" s="85">
        <f t="shared" si="23"/>
        <v>0</v>
      </c>
      <c r="Q362" s="83"/>
      <c r="R362" s="377">
        <f t="shared" si="24"/>
        <v>0</v>
      </c>
      <c r="S362" s="4"/>
      <c r="T362" s="4">
        <f>Tabla317[[#This Row],[P.U$]]*Tabla317[[#This Row],[TOTAL EXITENTE82]]</f>
        <v>0</v>
      </c>
    </row>
    <row r="363" spans="1:20" hidden="1" x14ac:dyDescent="0.25">
      <c r="A363" s="179">
        <v>331</v>
      </c>
      <c r="B363" s="201" t="s">
        <v>422</v>
      </c>
      <c r="C363" s="14" t="s">
        <v>736</v>
      </c>
      <c r="D363" s="14" t="s">
        <v>12</v>
      </c>
      <c r="E363" s="14" t="s">
        <v>686</v>
      </c>
      <c r="F363" s="15">
        <v>45992</v>
      </c>
      <c r="G363" s="37">
        <v>1.96</v>
      </c>
      <c r="H363" s="337"/>
      <c r="I363" s="83"/>
      <c r="J363" s="85">
        <f t="shared" si="25"/>
        <v>0</v>
      </c>
      <c r="K363" s="83"/>
      <c r="L363" s="85">
        <f t="shared" si="21"/>
        <v>0</v>
      </c>
      <c r="M363" s="83"/>
      <c r="N363" s="85">
        <f t="shared" si="22"/>
        <v>0</v>
      </c>
      <c r="O363" s="83"/>
      <c r="P363" s="85">
        <f t="shared" si="23"/>
        <v>0</v>
      </c>
      <c r="Q363" s="83"/>
      <c r="R363" s="377">
        <f t="shared" si="24"/>
        <v>0</v>
      </c>
      <c r="S363" s="4"/>
      <c r="T363" s="4">
        <f>Tabla317[[#This Row],[P.U$]]*Tabla317[[#This Row],[TOTAL EXITENTE82]]</f>
        <v>0</v>
      </c>
    </row>
    <row r="364" spans="1:20" ht="28.5" hidden="1" x14ac:dyDescent="0.25">
      <c r="A364" s="179">
        <v>332</v>
      </c>
      <c r="B364" s="201" t="s">
        <v>788</v>
      </c>
      <c r="C364" s="14" t="s">
        <v>607</v>
      </c>
      <c r="D364" s="14" t="s">
        <v>12</v>
      </c>
      <c r="E364" s="14"/>
      <c r="F364" s="15">
        <v>45352</v>
      </c>
      <c r="G364" s="37">
        <v>5.71</v>
      </c>
      <c r="H364" s="337"/>
      <c r="I364" s="83"/>
      <c r="J364" s="85">
        <f t="shared" si="25"/>
        <v>0</v>
      </c>
      <c r="K364" s="83"/>
      <c r="L364" s="85">
        <f t="shared" si="21"/>
        <v>0</v>
      </c>
      <c r="M364" s="83"/>
      <c r="N364" s="85">
        <f t="shared" si="22"/>
        <v>0</v>
      </c>
      <c r="O364" s="83"/>
      <c r="P364" s="85">
        <f t="shared" si="23"/>
        <v>0</v>
      </c>
      <c r="Q364" s="83"/>
      <c r="R364" s="377">
        <f t="shared" si="24"/>
        <v>0</v>
      </c>
      <c r="S364" s="4"/>
      <c r="T364" s="4">
        <f>Tabla317[[#This Row],[P.U$]]*Tabla317[[#This Row],[TOTAL EXITENTE82]]</f>
        <v>0</v>
      </c>
    </row>
    <row r="365" spans="1:20" ht="28.5" hidden="1" x14ac:dyDescent="0.25">
      <c r="A365" s="634">
        <v>643</v>
      </c>
      <c r="B365" s="201" t="s">
        <v>1030</v>
      </c>
      <c r="C365" s="352" t="s">
        <v>247</v>
      </c>
      <c r="D365" s="14" t="s">
        <v>12</v>
      </c>
      <c r="E365" s="152"/>
      <c r="F365" s="230">
        <v>45717</v>
      </c>
      <c r="G365" s="231">
        <v>4.88</v>
      </c>
      <c r="H365" s="337"/>
      <c r="I365" s="83"/>
      <c r="J365" s="85">
        <f t="shared" si="25"/>
        <v>0</v>
      </c>
      <c r="K365" s="83"/>
      <c r="L365" s="85">
        <f t="shared" si="21"/>
        <v>0</v>
      </c>
      <c r="M365" s="83"/>
      <c r="N365" s="85">
        <f t="shared" si="22"/>
        <v>0</v>
      </c>
      <c r="O365" s="83"/>
      <c r="P365" s="85">
        <f t="shared" si="23"/>
        <v>0</v>
      </c>
      <c r="Q365" s="83"/>
      <c r="R365" s="377">
        <f t="shared" si="24"/>
        <v>0</v>
      </c>
      <c r="S365" s="4"/>
      <c r="T365" s="4">
        <f>Tabla317[[#This Row],[P.U$]]*Tabla317[[#This Row],[TOTAL EXITENTE82]]</f>
        <v>0</v>
      </c>
    </row>
    <row r="366" spans="1:20" hidden="1" x14ac:dyDescent="0.25">
      <c r="A366" s="179">
        <v>333</v>
      </c>
      <c r="B366" s="201" t="s">
        <v>423</v>
      </c>
      <c r="C366" s="14" t="s">
        <v>194</v>
      </c>
      <c r="D366" s="14" t="s">
        <v>12</v>
      </c>
      <c r="E366" s="14" t="s">
        <v>288</v>
      </c>
      <c r="F366" s="15">
        <v>45444</v>
      </c>
      <c r="G366" s="37">
        <v>4.7300000000000004</v>
      </c>
      <c r="H366" s="337"/>
      <c r="I366" s="83"/>
      <c r="J366" s="85">
        <f t="shared" si="25"/>
        <v>0</v>
      </c>
      <c r="K366" s="83"/>
      <c r="L366" s="85">
        <f t="shared" si="21"/>
        <v>0</v>
      </c>
      <c r="M366" s="83"/>
      <c r="N366" s="85">
        <f t="shared" si="22"/>
        <v>0</v>
      </c>
      <c r="O366" s="83"/>
      <c r="P366" s="85">
        <f t="shared" si="23"/>
        <v>0</v>
      </c>
      <c r="Q366" s="83"/>
      <c r="R366" s="377">
        <f t="shared" si="24"/>
        <v>0</v>
      </c>
      <c r="S366" s="4"/>
      <c r="T366" s="4">
        <f>Tabla317[[#This Row],[P.U$]]*Tabla317[[#This Row],[TOTAL EXITENTE82]]</f>
        <v>0</v>
      </c>
    </row>
    <row r="367" spans="1:20" hidden="1" x14ac:dyDescent="0.25">
      <c r="A367" s="179">
        <v>334</v>
      </c>
      <c r="B367" s="201" t="s">
        <v>424</v>
      </c>
      <c r="C367" s="14" t="s">
        <v>194</v>
      </c>
      <c r="D367" s="14" t="s">
        <v>12</v>
      </c>
      <c r="E367" s="14" t="s">
        <v>686</v>
      </c>
      <c r="F367" s="15">
        <v>45231</v>
      </c>
      <c r="G367" s="37">
        <v>6.6</v>
      </c>
      <c r="H367" s="337"/>
      <c r="I367" s="83"/>
      <c r="J367" s="85">
        <f t="shared" si="25"/>
        <v>0</v>
      </c>
      <c r="K367" s="83"/>
      <c r="L367" s="85">
        <f t="shared" si="21"/>
        <v>0</v>
      </c>
      <c r="M367" s="83"/>
      <c r="N367" s="85">
        <f t="shared" si="22"/>
        <v>0</v>
      </c>
      <c r="O367" s="83"/>
      <c r="P367" s="85">
        <f t="shared" si="23"/>
        <v>0</v>
      </c>
      <c r="Q367" s="83"/>
      <c r="R367" s="377">
        <f t="shared" si="24"/>
        <v>0</v>
      </c>
      <c r="S367" s="4"/>
      <c r="T367" s="4">
        <f>Tabla317[[#This Row],[P.U$]]*Tabla317[[#This Row],[TOTAL EXITENTE82]]</f>
        <v>0</v>
      </c>
    </row>
    <row r="368" spans="1:20" ht="28.5" hidden="1" x14ac:dyDescent="0.25">
      <c r="A368" s="179">
        <v>335</v>
      </c>
      <c r="B368" s="201" t="s">
        <v>789</v>
      </c>
      <c r="C368" s="14" t="s">
        <v>607</v>
      </c>
      <c r="D368" s="14" t="s">
        <v>12</v>
      </c>
      <c r="E368" s="14"/>
      <c r="F368" s="15">
        <v>45352</v>
      </c>
      <c r="G368" s="37">
        <v>4.54</v>
      </c>
      <c r="H368" s="337"/>
      <c r="I368" s="83"/>
      <c r="J368" s="85">
        <f t="shared" si="25"/>
        <v>0</v>
      </c>
      <c r="K368" s="83"/>
      <c r="L368" s="85">
        <f t="shared" si="21"/>
        <v>0</v>
      </c>
      <c r="M368" s="83"/>
      <c r="N368" s="85">
        <f t="shared" si="22"/>
        <v>0</v>
      </c>
      <c r="O368" s="83"/>
      <c r="P368" s="85">
        <f t="shared" si="23"/>
        <v>0</v>
      </c>
      <c r="Q368" s="83"/>
      <c r="R368" s="377">
        <f t="shared" si="24"/>
        <v>0</v>
      </c>
      <c r="S368" s="4"/>
      <c r="T368" s="4">
        <f>Tabla317[[#This Row],[P.U$]]*Tabla317[[#This Row],[TOTAL EXITENTE82]]</f>
        <v>0</v>
      </c>
    </row>
    <row r="369" spans="1:20" hidden="1" x14ac:dyDescent="0.25">
      <c r="A369" s="179">
        <v>336</v>
      </c>
      <c r="B369" s="201" t="s">
        <v>790</v>
      </c>
      <c r="C369" s="14" t="s">
        <v>607</v>
      </c>
      <c r="D369" s="14" t="s">
        <v>12</v>
      </c>
      <c r="E369" s="14"/>
      <c r="F369" s="15">
        <v>45352</v>
      </c>
      <c r="G369" s="37">
        <v>4.84</v>
      </c>
      <c r="H369" s="337"/>
      <c r="I369" s="83"/>
      <c r="J369" s="85">
        <f t="shared" si="25"/>
        <v>0</v>
      </c>
      <c r="K369" s="83"/>
      <c r="L369" s="85">
        <f>G369*K369</f>
        <v>0</v>
      </c>
      <c r="M369" s="83"/>
      <c r="N369" s="85">
        <f>G369*M369</f>
        <v>0</v>
      </c>
      <c r="O369" s="83"/>
      <c r="P369" s="85">
        <f>G369*O369</f>
        <v>0</v>
      </c>
      <c r="Q369" s="83"/>
      <c r="R369" s="377">
        <f>G369*Q369</f>
        <v>0</v>
      </c>
      <c r="S369" s="4"/>
      <c r="T369" s="4">
        <f>Tabla317[[#This Row],[P.U$]]*Tabla317[[#This Row],[TOTAL EXITENTE82]]</f>
        <v>0</v>
      </c>
    </row>
    <row r="370" spans="1:20" ht="28.5" hidden="1" x14ac:dyDescent="0.25">
      <c r="A370" s="179">
        <v>337</v>
      </c>
      <c r="B370" s="201" t="s">
        <v>425</v>
      </c>
      <c r="C370" s="14" t="s">
        <v>601</v>
      </c>
      <c r="D370" s="14" t="s">
        <v>12</v>
      </c>
      <c r="E370" s="14" t="s">
        <v>266</v>
      </c>
      <c r="F370" s="15">
        <v>45413</v>
      </c>
      <c r="G370" s="37">
        <v>4.84</v>
      </c>
      <c r="H370" s="337"/>
      <c r="I370" s="83"/>
      <c r="J370" s="85">
        <f t="shared" si="25"/>
        <v>0</v>
      </c>
      <c r="K370" s="83"/>
      <c r="L370" s="85">
        <f t="shared" si="21"/>
        <v>0</v>
      </c>
      <c r="M370" s="83"/>
      <c r="N370" s="85">
        <f t="shared" si="22"/>
        <v>0</v>
      </c>
      <c r="O370" s="83"/>
      <c r="P370" s="85">
        <f t="shared" si="23"/>
        <v>0</v>
      </c>
      <c r="Q370" s="83"/>
      <c r="R370" s="377">
        <f t="shared" si="24"/>
        <v>0</v>
      </c>
      <c r="S370" s="4"/>
      <c r="T370" s="4">
        <f>Tabla317[[#This Row],[P.U$]]*Tabla317[[#This Row],[TOTAL EXITENTE82]]</f>
        <v>0</v>
      </c>
    </row>
    <row r="371" spans="1:20" ht="28.5" hidden="1" x14ac:dyDescent="0.25">
      <c r="A371" s="179">
        <v>338</v>
      </c>
      <c r="B371" s="201" t="s">
        <v>426</v>
      </c>
      <c r="C371" s="14" t="s">
        <v>601</v>
      </c>
      <c r="D371" s="14" t="s">
        <v>12</v>
      </c>
      <c r="E371" s="14" t="s">
        <v>266</v>
      </c>
      <c r="F371" s="15">
        <v>45352</v>
      </c>
      <c r="G371" s="37">
        <v>4.54</v>
      </c>
      <c r="H371" s="337"/>
      <c r="I371" s="83"/>
      <c r="J371" s="85">
        <f t="shared" si="25"/>
        <v>0</v>
      </c>
      <c r="K371" s="83"/>
      <c r="L371" s="85">
        <f t="shared" si="21"/>
        <v>0</v>
      </c>
      <c r="M371" s="83"/>
      <c r="N371" s="85">
        <f t="shared" si="22"/>
        <v>0</v>
      </c>
      <c r="O371" s="83"/>
      <c r="P371" s="85">
        <f t="shared" si="23"/>
        <v>0</v>
      </c>
      <c r="Q371" s="83"/>
      <c r="R371" s="377">
        <f t="shared" si="24"/>
        <v>0</v>
      </c>
      <c r="S371" s="4"/>
      <c r="T371" s="4">
        <f>Tabla317[[#This Row],[P.U$]]*Tabla317[[#This Row],[TOTAL EXITENTE82]]</f>
        <v>0</v>
      </c>
    </row>
    <row r="372" spans="1:20" hidden="1" x14ac:dyDescent="0.25">
      <c r="A372" s="179"/>
      <c r="B372" s="383" t="s">
        <v>1137</v>
      </c>
      <c r="C372" s="152" t="s">
        <v>229</v>
      </c>
      <c r="D372" s="14" t="s">
        <v>12</v>
      </c>
      <c r="E372" s="384"/>
      <c r="F372" s="385">
        <v>45231</v>
      </c>
      <c r="G372" s="386">
        <v>2</v>
      </c>
      <c r="H372" s="337"/>
      <c r="I372" s="593"/>
      <c r="J372" s="85">
        <f t="shared" si="25"/>
        <v>0</v>
      </c>
      <c r="K372" s="237"/>
      <c r="L372" s="236">
        <f>G372*K372</f>
        <v>0</v>
      </c>
      <c r="M372" s="83"/>
      <c r="N372" s="236">
        <f>G372*M372</f>
        <v>0</v>
      </c>
      <c r="O372" s="237"/>
      <c r="P372" s="236">
        <f>G372*O372</f>
        <v>0</v>
      </c>
      <c r="Q372" s="237"/>
      <c r="R372" s="377">
        <f>G372*Q372</f>
        <v>0</v>
      </c>
      <c r="S372" s="4"/>
      <c r="T372" s="4">
        <f>Tabla317[[#This Row],[P.U$]]*Tabla317[[#This Row],[TOTAL EXITENTE82]]</f>
        <v>0</v>
      </c>
    </row>
    <row r="373" spans="1:20" hidden="1" x14ac:dyDescent="0.25">
      <c r="A373" s="179">
        <v>339</v>
      </c>
      <c r="B373" s="201" t="s">
        <v>427</v>
      </c>
      <c r="C373" s="14" t="s">
        <v>1020</v>
      </c>
      <c r="D373" s="14" t="s">
        <v>342</v>
      </c>
      <c r="E373" s="14" t="s">
        <v>316</v>
      </c>
      <c r="F373" s="15">
        <v>45565</v>
      </c>
      <c r="G373" s="37">
        <v>7.41</v>
      </c>
      <c r="H373" s="337"/>
      <c r="I373" s="593"/>
      <c r="J373" s="355">
        <f>G373*I373</f>
        <v>0</v>
      </c>
      <c r="K373" s="356"/>
      <c r="L373" s="357">
        <f>G373*K373</f>
        <v>0</v>
      </c>
      <c r="M373" s="356"/>
      <c r="N373" s="357">
        <f>G373*M373</f>
        <v>0</v>
      </c>
      <c r="O373" s="356"/>
      <c r="P373" s="357">
        <f>G373*O373</f>
        <v>0</v>
      </c>
      <c r="Q373" s="356"/>
      <c r="R373" s="377">
        <f>G373*Q373</f>
        <v>0</v>
      </c>
      <c r="S373" s="4"/>
      <c r="T373" s="4">
        <f>Tabla317[[#This Row],[P.U$]]*Tabla317[[#This Row],[TOTAL EXITENTE82]]</f>
        <v>0</v>
      </c>
    </row>
    <row r="374" spans="1:20" hidden="1" x14ac:dyDescent="0.25">
      <c r="A374" s="179">
        <v>340</v>
      </c>
      <c r="B374" s="201" t="s">
        <v>428</v>
      </c>
      <c r="C374" s="14" t="s">
        <v>206</v>
      </c>
      <c r="D374" s="14" t="s">
        <v>12</v>
      </c>
      <c r="E374" s="14" t="s">
        <v>288</v>
      </c>
      <c r="F374" s="15">
        <v>45505</v>
      </c>
      <c r="G374" s="37">
        <v>2.99</v>
      </c>
      <c r="H374" s="337"/>
      <c r="I374" s="593"/>
      <c r="J374" s="355">
        <f>G374*I374</f>
        <v>0</v>
      </c>
      <c r="K374" s="356"/>
      <c r="L374" s="357">
        <f>G374*K374</f>
        <v>0</v>
      </c>
      <c r="M374" s="356"/>
      <c r="N374" s="357">
        <f>G374*M374</f>
        <v>0</v>
      </c>
      <c r="O374" s="356"/>
      <c r="P374" s="357">
        <f>G374*O374</f>
        <v>0</v>
      </c>
      <c r="Q374" s="356"/>
      <c r="R374" s="377">
        <f>G374*Q374</f>
        <v>0</v>
      </c>
      <c r="S374" s="4"/>
      <c r="T374" s="4">
        <f>Tabla317[[#This Row],[P.U$]]*Tabla317[[#This Row],[TOTAL EXITENTE82]]</f>
        <v>0</v>
      </c>
    </row>
    <row r="375" spans="1:20" hidden="1" x14ac:dyDescent="0.25">
      <c r="A375" s="179">
        <v>341</v>
      </c>
      <c r="B375" s="201" t="s">
        <v>779</v>
      </c>
      <c r="C375" s="14" t="s">
        <v>736</v>
      </c>
      <c r="D375" s="14" t="s">
        <v>12</v>
      </c>
      <c r="E375" s="14" t="s">
        <v>288</v>
      </c>
      <c r="F375" s="15">
        <v>45992</v>
      </c>
      <c r="G375" s="37">
        <v>2.99</v>
      </c>
      <c r="H375" s="337"/>
      <c r="I375" s="83"/>
      <c r="J375" s="85">
        <f t="shared" si="25"/>
        <v>0</v>
      </c>
      <c r="K375" s="83"/>
      <c r="L375" s="85">
        <f t="shared" si="21"/>
        <v>0</v>
      </c>
      <c r="M375" s="83"/>
      <c r="N375" s="85">
        <f t="shared" si="22"/>
        <v>0</v>
      </c>
      <c r="O375" s="83"/>
      <c r="P375" s="85">
        <f t="shared" si="23"/>
        <v>0</v>
      </c>
      <c r="Q375" s="83"/>
      <c r="R375" s="377">
        <f t="shared" si="24"/>
        <v>0</v>
      </c>
      <c r="S375" s="4"/>
      <c r="T375" s="4">
        <f>Tabla317[[#This Row],[P.U$]]*Tabla317[[#This Row],[TOTAL EXITENTE82]]</f>
        <v>0</v>
      </c>
    </row>
    <row r="376" spans="1:20" hidden="1" x14ac:dyDescent="0.25">
      <c r="A376" s="179">
        <v>342</v>
      </c>
      <c r="B376" s="201" t="s">
        <v>429</v>
      </c>
      <c r="C376" s="14" t="s">
        <v>197</v>
      </c>
      <c r="D376" s="14" t="s">
        <v>12</v>
      </c>
      <c r="E376" s="14" t="s">
        <v>288</v>
      </c>
      <c r="F376" s="15">
        <v>45658</v>
      </c>
      <c r="G376" s="37">
        <v>2.4900000000000002</v>
      </c>
      <c r="H376" s="337"/>
      <c r="I376" s="83"/>
      <c r="J376" s="85">
        <f t="shared" si="25"/>
        <v>0</v>
      </c>
      <c r="K376" s="83"/>
      <c r="L376" s="85">
        <f t="shared" si="21"/>
        <v>0</v>
      </c>
      <c r="M376" s="83"/>
      <c r="N376" s="85">
        <f t="shared" si="22"/>
        <v>0</v>
      </c>
      <c r="O376" s="83"/>
      <c r="P376" s="85">
        <f t="shared" si="23"/>
        <v>0</v>
      </c>
      <c r="Q376" s="83"/>
      <c r="R376" s="377">
        <f t="shared" si="24"/>
        <v>0</v>
      </c>
      <c r="S376" s="4"/>
      <c r="T376" s="4">
        <f>Tabla317[[#This Row],[P.U$]]*Tabla317[[#This Row],[TOTAL EXITENTE82]]</f>
        <v>0</v>
      </c>
    </row>
    <row r="377" spans="1:20" hidden="1" x14ac:dyDescent="0.25">
      <c r="A377" s="179">
        <v>343</v>
      </c>
      <c r="B377" s="201" t="s">
        <v>430</v>
      </c>
      <c r="C377" s="14" t="s">
        <v>203</v>
      </c>
      <c r="D377" s="14" t="s">
        <v>12</v>
      </c>
      <c r="E377" s="14" t="s">
        <v>688</v>
      </c>
      <c r="F377" s="15">
        <v>45078</v>
      </c>
      <c r="G377" s="37">
        <v>2.46</v>
      </c>
      <c r="H377" s="337"/>
      <c r="I377" s="83"/>
      <c r="J377" s="85">
        <f t="shared" si="25"/>
        <v>0</v>
      </c>
      <c r="K377" s="83"/>
      <c r="L377" s="85">
        <f t="shared" si="21"/>
        <v>0</v>
      </c>
      <c r="M377" s="83"/>
      <c r="N377" s="85">
        <f t="shared" si="22"/>
        <v>0</v>
      </c>
      <c r="O377" s="83"/>
      <c r="P377" s="85">
        <f t="shared" si="23"/>
        <v>0</v>
      </c>
      <c r="Q377" s="83"/>
      <c r="R377" s="377">
        <f t="shared" si="24"/>
        <v>0</v>
      </c>
      <c r="S377" s="4"/>
      <c r="T377" s="4">
        <f>Tabla317[[#This Row],[P.U$]]*Tabla317[[#This Row],[TOTAL EXITENTE82]]</f>
        <v>0</v>
      </c>
    </row>
    <row r="378" spans="1:20" x14ac:dyDescent="0.25">
      <c r="A378" s="179">
        <v>344</v>
      </c>
      <c r="B378" s="204" t="s">
        <v>431</v>
      </c>
      <c r="C378" s="21" t="s">
        <v>206</v>
      </c>
      <c r="D378" s="23" t="s">
        <v>345</v>
      </c>
      <c r="E378" s="23" t="s">
        <v>269</v>
      </c>
      <c r="F378" s="28">
        <v>45292</v>
      </c>
      <c r="G378" s="39">
        <v>3.3</v>
      </c>
      <c r="H378" s="337"/>
      <c r="I378" s="593">
        <v>3</v>
      </c>
      <c r="J378" s="355">
        <f>G378*I378</f>
        <v>9.8999999999999986</v>
      </c>
      <c r="K378" s="356">
        <v>3</v>
      </c>
      <c r="L378" s="357">
        <f>G378*K378</f>
        <v>9.8999999999999986</v>
      </c>
      <c r="M378" s="356">
        <v>3</v>
      </c>
      <c r="N378" s="357">
        <f>G378*M378</f>
        <v>9.8999999999999986</v>
      </c>
      <c r="O378" s="356"/>
      <c r="P378" s="357">
        <f>G378*O378</f>
        <v>0</v>
      </c>
      <c r="Q378" s="356"/>
      <c r="R378" s="377">
        <f>G378*Q378</f>
        <v>0</v>
      </c>
      <c r="S378" s="4"/>
      <c r="T378" s="4">
        <f>Tabla317[[#This Row],[P.U$]]*Tabla317[[#This Row],[TOTAL EXITENTE82]]</f>
        <v>0</v>
      </c>
    </row>
    <row r="379" spans="1:20" hidden="1" x14ac:dyDescent="0.25">
      <c r="A379" s="179">
        <v>345</v>
      </c>
      <c r="B379" s="204" t="s">
        <v>431</v>
      </c>
      <c r="C379" s="21" t="s">
        <v>602</v>
      </c>
      <c r="D379" s="23" t="s">
        <v>345</v>
      </c>
      <c r="E379" s="23" t="s">
        <v>269</v>
      </c>
      <c r="F379" s="28">
        <v>45352</v>
      </c>
      <c r="G379" s="39">
        <v>3.3</v>
      </c>
      <c r="H379" s="337"/>
      <c r="I379" s="83"/>
      <c r="J379" s="85">
        <f t="shared" si="25"/>
        <v>0</v>
      </c>
      <c r="K379" s="83"/>
      <c r="L379" s="85">
        <f t="shared" si="21"/>
        <v>0</v>
      </c>
      <c r="M379" s="83"/>
      <c r="N379" s="85">
        <f t="shared" si="22"/>
        <v>0</v>
      </c>
      <c r="O379" s="83"/>
      <c r="P379" s="85">
        <f t="shared" si="23"/>
        <v>0</v>
      </c>
      <c r="Q379" s="83"/>
      <c r="R379" s="377">
        <f t="shared" si="24"/>
        <v>0</v>
      </c>
      <c r="S379" s="4"/>
      <c r="T379" s="4">
        <f>Tabla317[[#This Row],[P.U$]]*Tabla317[[#This Row],[TOTAL EXITENTE82]]</f>
        <v>0</v>
      </c>
    </row>
    <row r="380" spans="1:20" ht="28.5" hidden="1" x14ac:dyDescent="0.25">
      <c r="A380" s="179">
        <v>346</v>
      </c>
      <c r="B380" s="204" t="s">
        <v>432</v>
      </c>
      <c r="C380" s="21" t="s">
        <v>603</v>
      </c>
      <c r="D380" s="23" t="s">
        <v>345</v>
      </c>
      <c r="E380" s="23" t="s">
        <v>689</v>
      </c>
      <c r="F380" s="28">
        <v>45139</v>
      </c>
      <c r="G380" s="39">
        <v>2.97</v>
      </c>
      <c r="H380" s="337"/>
      <c r="I380" s="593"/>
      <c r="J380" s="355">
        <f>G380*I380</f>
        <v>0</v>
      </c>
      <c r="K380" s="356"/>
      <c r="L380" s="357">
        <f>G380*K380</f>
        <v>0</v>
      </c>
      <c r="M380" s="356"/>
      <c r="N380" s="357">
        <f>G380*M380</f>
        <v>0</v>
      </c>
      <c r="O380" s="356"/>
      <c r="P380" s="357">
        <f>G380*O380</f>
        <v>0</v>
      </c>
      <c r="Q380" s="356"/>
      <c r="R380" s="377">
        <f>G380*Q380</f>
        <v>0</v>
      </c>
      <c r="S380" s="4"/>
      <c r="T380" s="4">
        <f>Tabla317[[#This Row],[P.U$]]*Tabla317[[#This Row],[TOTAL EXITENTE82]]</f>
        <v>0</v>
      </c>
    </row>
    <row r="381" spans="1:20" ht="28.5" hidden="1" x14ac:dyDescent="0.25">
      <c r="A381" s="185">
        <v>579</v>
      </c>
      <c r="B381" s="204" t="s">
        <v>962</v>
      </c>
      <c r="C381" s="153" t="s">
        <v>624</v>
      </c>
      <c r="D381" s="153" t="s">
        <v>345</v>
      </c>
      <c r="E381" s="153" t="s">
        <v>689</v>
      </c>
      <c r="F381" s="244">
        <v>45597</v>
      </c>
      <c r="G381" s="245">
        <v>3.85</v>
      </c>
      <c r="H381" s="337"/>
      <c r="I381" s="83"/>
      <c r="J381" s="85">
        <f t="shared" si="25"/>
        <v>0</v>
      </c>
      <c r="K381" s="83"/>
      <c r="L381" s="85">
        <f>G381*K381</f>
        <v>0</v>
      </c>
      <c r="M381" s="83"/>
      <c r="N381" s="85">
        <f>G381*M381</f>
        <v>0</v>
      </c>
      <c r="O381" s="83"/>
      <c r="P381" s="85">
        <f>G381*O381</f>
        <v>0</v>
      </c>
      <c r="Q381" s="83"/>
      <c r="R381" s="377">
        <f>G381*Q381</f>
        <v>0</v>
      </c>
      <c r="S381" s="4"/>
      <c r="T381" s="4">
        <f>Tabla317[[#This Row],[P.U$]]*Tabla317[[#This Row],[TOTAL EXITENTE82]]</f>
        <v>0</v>
      </c>
    </row>
    <row r="382" spans="1:20" ht="25.5" hidden="1" x14ac:dyDescent="0.25">
      <c r="A382" s="179">
        <v>347</v>
      </c>
      <c r="B382" s="204" t="s">
        <v>433</v>
      </c>
      <c r="C382" s="21" t="s">
        <v>604</v>
      </c>
      <c r="D382" s="23" t="s">
        <v>345</v>
      </c>
      <c r="E382" s="23" t="s">
        <v>324</v>
      </c>
      <c r="F382" s="28">
        <v>45505</v>
      </c>
      <c r="G382" s="39">
        <v>3.83</v>
      </c>
      <c r="H382" s="337"/>
      <c r="I382" s="83"/>
      <c r="J382" s="85">
        <f t="shared" si="25"/>
        <v>0</v>
      </c>
      <c r="K382" s="83"/>
      <c r="L382" s="85">
        <f>G382*K382</f>
        <v>0</v>
      </c>
      <c r="M382" s="83"/>
      <c r="N382" s="85">
        <f>G382*M382</f>
        <v>0</v>
      </c>
      <c r="O382" s="83"/>
      <c r="P382" s="85">
        <f>G382*O382</f>
        <v>0</v>
      </c>
      <c r="Q382" s="83"/>
      <c r="R382" s="377">
        <f>G382*Q382</f>
        <v>0</v>
      </c>
      <c r="S382" s="4"/>
      <c r="T382" s="4">
        <f>Tabla317[[#This Row],[P.U$]]*Tabla317[[#This Row],[TOTAL EXITENTE82]]</f>
        <v>0</v>
      </c>
    </row>
    <row r="383" spans="1:20" hidden="1" x14ac:dyDescent="0.25">
      <c r="A383" s="179">
        <v>348</v>
      </c>
      <c r="B383" s="204" t="s">
        <v>434</v>
      </c>
      <c r="C383" s="21" t="s">
        <v>605</v>
      </c>
      <c r="D383" s="23" t="s">
        <v>345</v>
      </c>
      <c r="E383" s="23" t="s">
        <v>690</v>
      </c>
      <c r="F383" s="28">
        <v>45261</v>
      </c>
      <c r="G383" s="39">
        <v>2.34</v>
      </c>
      <c r="H383" s="337"/>
      <c r="I383" s="593"/>
      <c r="J383" s="355">
        <f>G383*I383</f>
        <v>0</v>
      </c>
      <c r="K383" s="83"/>
      <c r="L383" s="85">
        <f>G383*K383</f>
        <v>0</v>
      </c>
      <c r="M383" s="83"/>
      <c r="N383" s="85">
        <f>G383*M383</f>
        <v>0</v>
      </c>
      <c r="O383" s="83"/>
      <c r="P383" s="357">
        <f>G383*O383</f>
        <v>0</v>
      </c>
      <c r="Q383" s="356"/>
      <c r="R383" s="377">
        <f>G383*Q383</f>
        <v>0</v>
      </c>
      <c r="S383" s="4"/>
      <c r="T383" s="4">
        <f>Tabla317[[#This Row],[P.U$]]*Tabla317[[#This Row],[TOTAL EXITENTE82]]</f>
        <v>0</v>
      </c>
    </row>
    <row r="384" spans="1:20" hidden="1" x14ac:dyDescent="0.25">
      <c r="A384" s="179">
        <v>349</v>
      </c>
      <c r="B384" s="204" t="s">
        <v>435</v>
      </c>
      <c r="C384" s="21" t="s">
        <v>206</v>
      </c>
      <c r="D384" s="23" t="s">
        <v>345</v>
      </c>
      <c r="E384" s="23" t="s">
        <v>683</v>
      </c>
      <c r="F384" s="28">
        <v>45383</v>
      </c>
      <c r="G384" s="39">
        <v>3</v>
      </c>
      <c r="H384" s="337"/>
      <c r="I384" s="83"/>
      <c r="J384" s="85">
        <f t="shared" si="25"/>
        <v>0</v>
      </c>
      <c r="K384" s="83"/>
      <c r="L384" s="85">
        <f t="shared" si="21"/>
        <v>0</v>
      </c>
      <c r="M384" s="83"/>
      <c r="N384" s="85">
        <f t="shared" si="22"/>
        <v>0</v>
      </c>
      <c r="O384" s="83"/>
      <c r="P384" s="85">
        <f t="shared" si="23"/>
        <v>0</v>
      </c>
      <c r="Q384" s="83"/>
      <c r="R384" s="377">
        <f t="shared" si="24"/>
        <v>0</v>
      </c>
      <c r="S384" s="4"/>
      <c r="T384" s="4">
        <f>Tabla317[[#This Row],[P.U$]]*Tabla317[[#This Row],[TOTAL EXITENTE82]]</f>
        <v>0</v>
      </c>
    </row>
    <row r="385" spans="1:20" hidden="1" x14ac:dyDescent="0.25">
      <c r="A385" s="179">
        <v>350</v>
      </c>
      <c r="B385" s="204" t="s">
        <v>436</v>
      </c>
      <c r="C385" s="21" t="s">
        <v>606</v>
      </c>
      <c r="D385" s="23" t="s">
        <v>345</v>
      </c>
      <c r="E385" s="23" t="s">
        <v>691</v>
      </c>
      <c r="F385" s="28">
        <v>45748</v>
      </c>
      <c r="G385" s="39">
        <v>5.53</v>
      </c>
      <c r="H385" s="570"/>
      <c r="I385" s="83"/>
      <c r="J385" s="572">
        <f>G385*I385</f>
        <v>0</v>
      </c>
      <c r="K385" s="83"/>
      <c r="L385" s="85">
        <f>G385*K385</f>
        <v>0</v>
      </c>
      <c r="M385" s="83"/>
      <c r="N385" s="85">
        <f>G385*M385</f>
        <v>0</v>
      </c>
      <c r="O385" s="83"/>
      <c r="P385" s="85">
        <f>G385*O385</f>
        <v>0</v>
      </c>
      <c r="Q385" s="83"/>
      <c r="R385" s="377">
        <f>G385*Q385</f>
        <v>0</v>
      </c>
      <c r="S385" s="4"/>
      <c r="T385" s="4">
        <f>Tabla317[[#This Row],[P.U$]]*Tabla317[[#This Row],[TOTAL EXITENTE82]]</f>
        <v>0</v>
      </c>
    </row>
    <row r="386" spans="1:20" hidden="1" x14ac:dyDescent="0.25">
      <c r="A386" s="179">
        <v>351</v>
      </c>
      <c r="B386" s="204" t="s">
        <v>437</v>
      </c>
      <c r="C386" s="21" t="s">
        <v>606</v>
      </c>
      <c r="D386" s="23" t="s">
        <v>345</v>
      </c>
      <c r="E386" s="23" t="s">
        <v>691</v>
      </c>
      <c r="F386" s="28">
        <v>45717</v>
      </c>
      <c r="G386" s="39">
        <v>5.53</v>
      </c>
      <c r="H386" s="563"/>
      <c r="I386" s="593"/>
      <c r="J386" s="565">
        <f>G386*I386</f>
        <v>0</v>
      </c>
      <c r="K386" s="566"/>
      <c r="L386" s="567">
        <f>G386*K386</f>
        <v>0</v>
      </c>
      <c r="M386" s="566"/>
      <c r="N386" s="567">
        <f>G386*M386</f>
        <v>0</v>
      </c>
      <c r="O386" s="566"/>
      <c r="P386" s="567">
        <f>G386*O386</f>
        <v>0</v>
      </c>
      <c r="Q386" s="566"/>
      <c r="R386" s="377">
        <f>G386*Q386</f>
        <v>0</v>
      </c>
      <c r="S386" s="4"/>
      <c r="T386" s="4">
        <f>Tabla317[[#This Row],[P.U$]]*Tabla317[[#This Row],[TOTAL EXITENTE82]]</f>
        <v>0</v>
      </c>
    </row>
    <row r="387" spans="1:20" hidden="1" x14ac:dyDescent="0.25">
      <c r="A387" s="185">
        <v>580</v>
      </c>
      <c r="B387" s="151" t="s">
        <v>963</v>
      </c>
      <c r="C387" s="153" t="s">
        <v>964</v>
      </c>
      <c r="D387" s="153" t="s">
        <v>346</v>
      </c>
      <c r="E387" s="153"/>
      <c r="F387" s="244">
        <v>45962</v>
      </c>
      <c r="G387" s="245">
        <v>6.44</v>
      </c>
      <c r="H387" s="337"/>
      <c r="I387" s="83"/>
      <c r="J387" s="85">
        <f t="shared" si="25"/>
        <v>0</v>
      </c>
      <c r="K387" s="83"/>
      <c r="L387" s="85">
        <f t="shared" si="21"/>
        <v>0</v>
      </c>
      <c r="M387" s="83"/>
      <c r="N387" s="85">
        <f t="shared" si="22"/>
        <v>0</v>
      </c>
      <c r="O387" s="83"/>
      <c r="P387" s="85">
        <f t="shared" si="23"/>
        <v>0</v>
      </c>
      <c r="Q387" s="83"/>
      <c r="R387" s="377">
        <f t="shared" si="24"/>
        <v>0</v>
      </c>
      <c r="S387" s="4"/>
      <c r="T387" s="4">
        <f>Tabla317[[#This Row],[P.U$]]*Tabla317[[#This Row],[TOTAL EXITENTE82]]</f>
        <v>0</v>
      </c>
    </row>
    <row r="388" spans="1:20" ht="42.75" hidden="1" x14ac:dyDescent="0.25">
      <c r="A388" s="179">
        <v>352</v>
      </c>
      <c r="B388" s="204" t="s">
        <v>781</v>
      </c>
      <c r="C388" s="21" t="s">
        <v>736</v>
      </c>
      <c r="D388" s="23" t="s">
        <v>334</v>
      </c>
      <c r="E388" s="23" t="s">
        <v>304</v>
      </c>
      <c r="F388" s="28">
        <v>45627</v>
      </c>
      <c r="G388" s="39">
        <v>4.1500000000000004</v>
      </c>
      <c r="H388" s="337"/>
      <c r="I388" s="83"/>
      <c r="J388" s="85">
        <f t="shared" si="25"/>
        <v>0</v>
      </c>
      <c r="K388" s="83"/>
      <c r="L388" s="85">
        <f t="shared" si="21"/>
        <v>0</v>
      </c>
      <c r="M388" s="83"/>
      <c r="N388" s="85">
        <f t="shared" si="22"/>
        <v>0</v>
      </c>
      <c r="O388" s="83"/>
      <c r="P388" s="85">
        <f t="shared" si="23"/>
        <v>0</v>
      </c>
      <c r="Q388" s="83"/>
      <c r="R388" s="377">
        <f t="shared" si="24"/>
        <v>0</v>
      </c>
      <c r="S388" s="4"/>
      <c r="T388" s="4">
        <f>Tabla317[[#This Row],[P.U$]]*Tabla317[[#This Row],[TOTAL EXITENTE82]]</f>
        <v>0</v>
      </c>
    </row>
    <row r="389" spans="1:20" x14ac:dyDescent="0.25">
      <c r="A389" s="179">
        <v>353</v>
      </c>
      <c r="B389" s="204" t="s">
        <v>438</v>
      </c>
      <c r="C389" s="21" t="s">
        <v>605</v>
      </c>
      <c r="D389" s="23" t="s">
        <v>345</v>
      </c>
      <c r="E389" s="23" t="s">
        <v>269</v>
      </c>
      <c r="F389" s="28">
        <v>45261</v>
      </c>
      <c r="G389" s="39">
        <v>3</v>
      </c>
      <c r="H389" s="337"/>
      <c r="I389" s="83">
        <v>5</v>
      </c>
      <c r="J389" s="85">
        <f t="shared" si="25"/>
        <v>15</v>
      </c>
      <c r="K389" s="83">
        <v>5</v>
      </c>
      <c r="L389" s="85">
        <f>G389*K389</f>
        <v>15</v>
      </c>
      <c r="M389" s="83">
        <v>5</v>
      </c>
      <c r="N389" s="85">
        <f>G389*M389</f>
        <v>15</v>
      </c>
      <c r="O389" s="83"/>
      <c r="P389" s="85">
        <f>G389*O389</f>
        <v>0</v>
      </c>
      <c r="Q389" s="83"/>
      <c r="R389" s="377">
        <f>G389*Q389</f>
        <v>0</v>
      </c>
      <c r="S389" s="4"/>
      <c r="T389" s="4">
        <f>Tabla317[[#This Row],[P.U$]]*Tabla317[[#This Row],[TOTAL EXITENTE82]]</f>
        <v>0</v>
      </c>
    </row>
    <row r="390" spans="1:20" ht="28.5" hidden="1" x14ac:dyDescent="0.25">
      <c r="A390" s="179">
        <v>354</v>
      </c>
      <c r="B390" s="204" t="s">
        <v>439</v>
      </c>
      <c r="C390" s="21" t="s">
        <v>607</v>
      </c>
      <c r="D390" s="23" t="s">
        <v>345</v>
      </c>
      <c r="E390" s="23" t="s">
        <v>269</v>
      </c>
      <c r="F390" s="28">
        <v>45444</v>
      </c>
      <c r="G390" s="39">
        <v>4.29</v>
      </c>
      <c r="H390" s="337"/>
      <c r="I390" s="83"/>
      <c r="J390" s="85">
        <f t="shared" si="25"/>
        <v>0</v>
      </c>
      <c r="K390" s="83"/>
      <c r="L390" s="85">
        <f t="shared" si="21"/>
        <v>0</v>
      </c>
      <c r="M390" s="83"/>
      <c r="N390" s="85">
        <f t="shared" si="22"/>
        <v>0</v>
      </c>
      <c r="O390" s="83"/>
      <c r="P390" s="85">
        <f t="shared" si="23"/>
        <v>0</v>
      </c>
      <c r="Q390" s="83"/>
      <c r="R390" s="377">
        <f t="shared" si="24"/>
        <v>0</v>
      </c>
      <c r="S390" s="4"/>
      <c r="T390" s="4">
        <f>Tabla317[[#This Row],[P.U$]]*Tabla317[[#This Row],[TOTAL EXITENTE82]]</f>
        <v>0</v>
      </c>
    </row>
    <row r="391" spans="1:20" ht="28.5" hidden="1" x14ac:dyDescent="0.25">
      <c r="A391" s="179">
        <v>355</v>
      </c>
      <c r="B391" s="204" t="s">
        <v>440</v>
      </c>
      <c r="C391" s="21" t="s">
        <v>608</v>
      </c>
      <c r="D391" s="23" t="s">
        <v>345</v>
      </c>
      <c r="E391" s="23" t="s">
        <v>269</v>
      </c>
      <c r="F391" s="28">
        <v>45444</v>
      </c>
      <c r="G391" s="39">
        <v>5.51</v>
      </c>
      <c r="H391" s="337"/>
      <c r="I391" s="83"/>
      <c r="J391" s="85">
        <f t="shared" si="25"/>
        <v>0</v>
      </c>
      <c r="K391" s="83"/>
      <c r="L391" s="85">
        <f t="shared" si="21"/>
        <v>0</v>
      </c>
      <c r="M391" s="83"/>
      <c r="N391" s="85">
        <f t="shared" si="22"/>
        <v>0</v>
      </c>
      <c r="O391" s="83"/>
      <c r="P391" s="85">
        <f t="shared" si="23"/>
        <v>0</v>
      </c>
      <c r="Q391" s="83"/>
      <c r="R391" s="377">
        <f t="shared" si="24"/>
        <v>0</v>
      </c>
      <c r="S391" s="4"/>
      <c r="T391" s="4">
        <f>Tabla317[[#This Row],[P.U$]]*Tabla317[[#This Row],[TOTAL EXITENTE82]]</f>
        <v>0</v>
      </c>
    </row>
    <row r="392" spans="1:20" hidden="1" x14ac:dyDescent="0.25">
      <c r="A392" s="179">
        <v>356</v>
      </c>
      <c r="B392" s="204" t="s">
        <v>441</v>
      </c>
      <c r="C392" s="21" t="s">
        <v>609</v>
      </c>
      <c r="D392" s="23" t="s">
        <v>345</v>
      </c>
      <c r="E392" s="23" t="s">
        <v>692</v>
      </c>
      <c r="F392" s="28">
        <v>45809</v>
      </c>
      <c r="G392" s="39">
        <v>3.25</v>
      </c>
      <c r="H392" s="337"/>
      <c r="I392" s="83"/>
      <c r="J392" s="85">
        <f t="shared" si="25"/>
        <v>0</v>
      </c>
      <c r="K392" s="83"/>
      <c r="L392" s="85">
        <f>G392*K392</f>
        <v>0</v>
      </c>
      <c r="M392" s="83"/>
      <c r="N392" s="85">
        <f>G392*M392</f>
        <v>0</v>
      </c>
      <c r="O392" s="83"/>
      <c r="P392" s="85">
        <f>G392*O392</f>
        <v>0</v>
      </c>
      <c r="Q392" s="83"/>
      <c r="R392" s="377">
        <f>G392*Q392</f>
        <v>0</v>
      </c>
      <c r="S392" s="4"/>
      <c r="T392" s="4">
        <f>Tabla317[[#This Row],[P.U$]]*Tabla317[[#This Row],[TOTAL EXITENTE82]]</f>
        <v>0</v>
      </c>
    </row>
    <row r="393" spans="1:20" hidden="1" x14ac:dyDescent="0.25">
      <c r="A393" s="179">
        <v>357</v>
      </c>
      <c r="B393" s="204" t="s">
        <v>442</v>
      </c>
      <c r="C393" s="21" t="s">
        <v>610</v>
      </c>
      <c r="D393" s="23" t="s">
        <v>346</v>
      </c>
      <c r="E393" s="23" t="s">
        <v>287</v>
      </c>
      <c r="F393" s="28">
        <v>45383</v>
      </c>
      <c r="G393" s="39">
        <v>3.55</v>
      </c>
      <c r="H393" s="337"/>
      <c r="I393" s="83"/>
      <c r="J393" s="85">
        <f t="shared" si="25"/>
        <v>0</v>
      </c>
      <c r="K393" s="83"/>
      <c r="L393" s="85">
        <f>G393*K393</f>
        <v>0</v>
      </c>
      <c r="M393" s="83"/>
      <c r="N393" s="85">
        <f>G393*M393</f>
        <v>0</v>
      </c>
      <c r="O393" s="83"/>
      <c r="P393" s="85">
        <f>G393*O393</f>
        <v>0</v>
      </c>
      <c r="Q393" s="83"/>
      <c r="R393" s="377">
        <f>G393*Q393</f>
        <v>0</v>
      </c>
      <c r="S393" s="4"/>
      <c r="T393" s="4">
        <f>Tabla317[[#This Row],[P.U$]]*Tabla317[[#This Row],[TOTAL EXITENTE82]]</f>
        <v>0</v>
      </c>
    </row>
    <row r="394" spans="1:20" hidden="1" x14ac:dyDescent="0.25">
      <c r="A394" s="179">
        <v>358</v>
      </c>
      <c r="B394" s="204" t="s">
        <v>443</v>
      </c>
      <c r="C394" s="21" t="s">
        <v>206</v>
      </c>
      <c r="D394" s="23" t="s">
        <v>345</v>
      </c>
      <c r="E394" s="23" t="s">
        <v>287</v>
      </c>
      <c r="F394" s="28">
        <v>45413</v>
      </c>
      <c r="G394" s="39">
        <v>2.35</v>
      </c>
      <c r="H394" s="337"/>
      <c r="I394" s="593"/>
      <c r="J394" s="355">
        <f>G394*I394</f>
        <v>0</v>
      </c>
      <c r="K394" s="356"/>
      <c r="L394" s="357">
        <f>G394*K394</f>
        <v>0</v>
      </c>
      <c r="M394" s="356"/>
      <c r="N394" s="357">
        <f>G394*M394</f>
        <v>0</v>
      </c>
      <c r="O394" s="356"/>
      <c r="P394" s="357">
        <f>G394*O394</f>
        <v>0</v>
      </c>
      <c r="Q394" s="356"/>
      <c r="R394" s="377">
        <f>G394*Q394</f>
        <v>0</v>
      </c>
      <c r="S394" s="4"/>
      <c r="T394" s="4">
        <f>Tabla317[[#This Row],[P.U$]]*Tabla317[[#This Row],[TOTAL EXITENTE82]]</f>
        <v>0</v>
      </c>
    </row>
    <row r="395" spans="1:20" hidden="1" x14ac:dyDescent="0.25">
      <c r="A395" s="179">
        <v>359</v>
      </c>
      <c r="B395" s="204" t="s">
        <v>444</v>
      </c>
      <c r="C395" s="21" t="s">
        <v>203</v>
      </c>
      <c r="D395" s="23" t="s">
        <v>345</v>
      </c>
      <c r="E395" s="23" t="s">
        <v>282</v>
      </c>
      <c r="F395" s="28">
        <v>45717</v>
      </c>
      <c r="G395" s="39">
        <v>1.58</v>
      </c>
      <c r="H395" s="337"/>
      <c r="I395" s="83"/>
      <c r="J395" s="85">
        <f t="shared" si="25"/>
        <v>0</v>
      </c>
      <c r="K395" s="83"/>
      <c r="L395" s="85">
        <f>G395*K395</f>
        <v>0</v>
      </c>
      <c r="M395" s="83"/>
      <c r="N395" s="85">
        <f>G395*M395</f>
        <v>0</v>
      </c>
      <c r="O395" s="83"/>
      <c r="P395" s="85">
        <f>G395*O395</f>
        <v>0</v>
      </c>
      <c r="Q395" s="83"/>
      <c r="R395" s="377">
        <f>G395*Q395</f>
        <v>0</v>
      </c>
      <c r="S395" s="4"/>
      <c r="T395" s="4">
        <f>Tabla317[[#This Row],[P.U$]]*Tabla317[[#This Row],[TOTAL EXITENTE82]]</f>
        <v>0</v>
      </c>
    </row>
    <row r="396" spans="1:20" hidden="1" x14ac:dyDescent="0.25">
      <c r="A396" s="179">
        <v>360</v>
      </c>
      <c r="B396" s="204" t="s">
        <v>445</v>
      </c>
      <c r="C396" s="21" t="s">
        <v>194</v>
      </c>
      <c r="D396" s="23" t="s">
        <v>345</v>
      </c>
      <c r="E396" s="23" t="s">
        <v>269</v>
      </c>
      <c r="F396" s="28">
        <v>45597</v>
      </c>
      <c r="G396" s="39">
        <v>6.23</v>
      </c>
      <c r="H396" s="337"/>
      <c r="I396" s="593"/>
      <c r="J396" s="85">
        <f t="shared" si="25"/>
        <v>0</v>
      </c>
      <c r="K396" s="237"/>
      <c r="L396" s="236">
        <f>G396*K396</f>
        <v>0</v>
      </c>
      <c r="M396" s="237"/>
      <c r="N396" s="236">
        <f>G396*M396</f>
        <v>0</v>
      </c>
      <c r="O396" s="237"/>
      <c r="P396" s="236">
        <f>G396*O396</f>
        <v>0</v>
      </c>
      <c r="Q396" s="237"/>
      <c r="R396" s="377">
        <f>G396*Q396</f>
        <v>0</v>
      </c>
      <c r="S396" s="4"/>
      <c r="T396" s="4">
        <f>Tabla317[[#This Row],[P.U$]]*Tabla317[[#This Row],[TOTAL EXITENTE82]]</f>
        <v>0</v>
      </c>
    </row>
    <row r="397" spans="1:20" hidden="1" x14ac:dyDescent="0.25">
      <c r="A397" s="179">
        <v>361</v>
      </c>
      <c r="B397" s="204" t="s">
        <v>446</v>
      </c>
      <c r="C397" s="21" t="s">
        <v>610</v>
      </c>
      <c r="D397" s="23" t="s">
        <v>345</v>
      </c>
      <c r="E397" s="23" t="s">
        <v>692</v>
      </c>
      <c r="F397" s="28">
        <v>45901</v>
      </c>
      <c r="G397" s="39">
        <v>5.89</v>
      </c>
      <c r="H397" s="337"/>
      <c r="I397" s="83"/>
      <c r="J397" s="85">
        <f t="shared" si="25"/>
        <v>0</v>
      </c>
      <c r="K397" s="83"/>
      <c r="L397" s="85">
        <f t="shared" si="21"/>
        <v>0</v>
      </c>
      <c r="M397" s="83"/>
      <c r="N397" s="85">
        <f t="shared" si="22"/>
        <v>0</v>
      </c>
      <c r="O397" s="83"/>
      <c r="P397" s="85">
        <f t="shared" si="23"/>
        <v>0</v>
      </c>
      <c r="Q397" s="83"/>
      <c r="R397" s="377">
        <f t="shared" si="24"/>
        <v>0</v>
      </c>
      <c r="S397" s="4"/>
      <c r="T397" s="4">
        <f>Tabla317[[#This Row],[P.U$]]*Tabla317[[#This Row],[TOTAL EXITENTE82]]</f>
        <v>0</v>
      </c>
    </row>
    <row r="398" spans="1:20" hidden="1" x14ac:dyDescent="0.25">
      <c r="A398" s="185">
        <v>599</v>
      </c>
      <c r="B398" s="151" t="s">
        <v>976</v>
      </c>
      <c r="C398" s="153" t="s">
        <v>610</v>
      </c>
      <c r="D398" s="153" t="s">
        <v>334</v>
      </c>
      <c r="E398" s="23" t="s">
        <v>692</v>
      </c>
      <c r="F398" s="244">
        <v>45962</v>
      </c>
      <c r="G398" s="245">
        <v>5.6</v>
      </c>
      <c r="H398" s="337"/>
      <c r="I398" s="83"/>
      <c r="J398" s="85">
        <f t="shared" si="25"/>
        <v>0</v>
      </c>
      <c r="K398" s="83"/>
      <c r="L398" s="85">
        <f t="shared" si="21"/>
        <v>0</v>
      </c>
      <c r="M398" s="83"/>
      <c r="N398" s="85">
        <f t="shared" si="22"/>
        <v>0</v>
      </c>
      <c r="O398" s="83"/>
      <c r="P398" s="85">
        <f t="shared" si="23"/>
        <v>0</v>
      </c>
      <c r="Q398" s="83"/>
      <c r="R398" s="377">
        <f t="shared" si="24"/>
        <v>0</v>
      </c>
      <c r="S398" s="4"/>
      <c r="T398" s="4">
        <f>Tabla317[[#This Row],[P.U$]]*Tabla317[[#This Row],[TOTAL EXITENTE82]]</f>
        <v>0</v>
      </c>
    </row>
    <row r="399" spans="1:20" hidden="1" x14ac:dyDescent="0.25">
      <c r="A399" s="179">
        <v>362</v>
      </c>
      <c r="B399" s="204" t="s">
        <v>447</v>
      </c>
      <c r="C399" s="21" t="s">
        <v>611</v>
      </c>
      <c r="D399" s="23" t="s">
        <v>345</v>
      </c>
      <c r="E399" s="23" t="s">
        <v>287</v>
      </c>
      <c r="F399" s="28">
        <v>45413</v>
      </c>
      <c r="G399" s="39">
        <v>2.77</v>
      </c>
      <c r="H399" s="337"/>
      <c r="I399" s="83"/>
      <c r="J399" s="85">
        <f t="shared" si="25"/>
        <v>0</v>
      </c>
      <c r="K399" s="83"/>
      <c r="L399" s="85">
        <f>G399*K399</f>
        <v>0</v>
      </c>
      <c r="M399" s="83"/>
      <c r="N399" s="85">
        <f>G399*M399</f>
        <v>0</v>
      </c>
      <c r="O399" s="83"/>
      <c r="P399" s="85">
        <f>G399*O399</f>
        <v>0</v>
      </c>
      <c r="Q399" s="83"/>
      <c r="R399" s="377">
        <f>G399*Q399</f>
        <v>0</v>
      </c>
      <c r="S399" s="4"/>
      <c r="T399" s="4">
        <f>Tabla317[[#This Row],[P.U$]]*Tabla317[[#This Row],[TOTAL EXITENTE82]]</f>
        <v>0</v>
      </c>
    </row>
    <row r="400" spans="1:20" hidden="1" x14ac:dyDescent="0.25">
      <c r="A400" s="179">
        <v>363</v>
      </c>
      <c r="B400" s="204" t="s">
        <v>448</v>
      </c>
      <c r="C400" s="21" t="s">
        <v>239</v>
      </c>
      <c r="D400" s="23" t="s">
        <v>347</v>
      </c>
      <c r="E400" s="23" t="s">
        <v>693</v>
      </c>
      <c r="F400" s="28">
        <v>45383</v>
      </c>
      <c r="G400" s="39">
        <v>4.3099999999999996</v>
      </c>
      <c r="H400" s="337"/>
      <c r="I400" s="83"/>
      <c r="J400" s="85">
        <f t="shared" si="25"/>
        <v>0</v>
      </c>
      <c r="K400" s="83"/>
      <c r="L400" s="85">
        <f>G400*K400</f>
        <v>0</v>
      </c>
      <c r="M400" s="83"/>
      <c r="N400" s="85">
        <f>G400*M400</f>
        <v>0</v>
      </c>
      <c r="O400" s="83"/>
      <c r="P400" s="85">
        <f>G400*O400</f>
        <v>0</v>
      </c>
      <c r="Q400" s="83"/>
      <c r="R400" s="377">
        <f>G400*Q400</f>
        <v>0</v>
      </c>
      <c r="S400" s="4"/>
      <c r="T400" s="4">
        <f>Tabla317[[#This Row],[P.U$]]*Tabla317[[#This Row],[TOTAL EXITENTE82]]</f>
        <v>0</v>
      </c>
    </row>
    <row r="401" spans="1:20" hidden="1" x14ac:dyDescent="0.25">
      <c r="A401" s="179">
        <v>364</v>
      </c>
      <c r="B401" s="204" t="s">
        <v>449</v>
      </c>
      <c r="C401" s="21" t="s">
        <v>599</v>
      </c>
      <c r="D401" s="23" t="s">
        <v>345</v>
      </c>
      <c r="E401" s="23" t="s">
        <v>694</v>
      </c>
      <c r="F401" s="28">
        <v>45658</v>
      </c>
      <c r="G401" s="39">
        <v>0.83</v>
      </c>
      <c r="H401" s="337"/>
      <c r="I401" s="83"/>
      <c r="J401" s="85">
        <f t="shared" si="25"/>
        <v>0</v>
      </c>
      <c r="K401" s="83"/>
      <c r="L401" s="85">
        <f t="shared" si="21"/>
        <v>0</v>
      </c>
      <c r="M401" s="83"/>
      <c r="N401" s="85">
        <f t="shared" si="22"/>
        <v>0</v>
      </c>
      <c r="O401" s="83"/>
      <c r="P401" s="85">
        <f t="shared" si="23"/>
        <v>0</v>
      </c>
      <c r="Q401" s="83"/>
      <c r="R401" s="377">
        <f t="shared" si="24"/>
        <v>0</v>
      </c>
      <c r="S401" s="4"/>
      <c r="T401" s="4">
        <f>Tabla317[[#This Row],[P.U$]]*Tabla317[[#This Row],[TOTAL EXITENTE82]]</f>
        <v>0</v>
      </c>
    </row>
    <row r="402" spans="1:20" hidden="1" x14ac:dyDescent="0.25">
      <c r="A402" s="179">
        <v>365</v>
      </c>
      <c r="B402" s="204" t="s">
        <v>450</v>
      </c>
      <c r="C402" s="21" t="s">
        <v>612</v>
      </c>
      <c r="D402" s="23" t="s">
        <v>348</v>
      </c>
      <c r="E402" s="23" t="s">
        <v>695</v>
      </c>
      <c r="F402" s="28">
        <v>45659</v>
      </c>
      <c r="G402" s="39">
        <v>10.8</v>
      </c>
      <c r="H402" s="337"/>
      <c r="I402" s="83"/>
      <c r="J402" s="85">
        <f t="shared" si="25"/>
        <v>0</v>
      </c>
      <c r="K402" s="83"/>
      <c r="L402" s="85">
        <f t="shared" si="21"/>
        <v>0</v>
      </c>
      <c r="M402" s="83"/>
      <c r="N402" s="85">
        <f t="shared" si="22"/>
        <v>0</v>
      </c>
      <c r="O402" s="83"/>
      <c r="P402" s="85">
        <f t="shared" si="23"/>
        <v>0</v>
      </c>
      <c r="Q402" s="83"/>
      <c r="R402" s="377">
        <f t="shared" si="24"/>
        <v>0</v>
      </c>
      <c r="S402" s="4"/>
      <c r="T402" s="4">
        <f>Tabla317[[#This Row],[P.U$]]*Tabla317[[#This Row],[TOTAL EXITENTE82]]</f>
        <v>0</v>
      </c>
    </row>
    <row r="403" spans="1:20" hidden="1" x14ac:dyDescent="0.25">
      <c r="A403" s="179">
        <v>366</v>
      </c>
      <c r="B403" s="204" t="s">
        <v>767</v>
      </c>
      <c r="C403" s="21" t="s">
        <v>612</v>
      </c>
      <c r="D403" s="23" t="s">
        <v>348</v>
      </c>
      <c r="E403" s="23" t="s">
        <v>696</v>
      </c>
      <c r="F403" s="28">
        <v>45660</v>
      </c>
      <c r="G403" s="39">
        <v>3</v>
      </c>
      <c r="H403" s="337"/>
      <c r="I403" s="83"/>
      <c r="J403" s="85">
        <f t="shared" si="25"/>
        <v>0</v>
      </c>
      <c r="K403" s="83"/>
      <c r="L403" s="85">
        <f t="shared" si="21"/>
        <v>0</v>
      </c>
      <c r="M403" s="83"/>
      <c r="N403" s="85">
        <f t="shared" si="22"/>
        <v>0</v>
      </c>
      <c r="O403" s="83"/>
      <c r="P403" s="85">
        <f t="shared" si="23"/>
        <v>0</v>
      </c>
      <c r="Q403" s="83"/>
      <c r="R403" s="377">
        <f t="shared" si="24"/>
        <v>0</v>
      </c>
      <c r="S403" s="4"/>
      <c r="T403" s="4">
        <f>Tabla317[[#This Row],[P.U$]]*Tabla317[[#This Row],[TOTAL EXITENTE82]]</f>
        <v>0</v>
      </c>
    </row>
    <row r="404" spans="1:20" hidden="1" x14ac:dyDescent="0.25">
      <c r="A404" s="179">
        <v>367</v>
      </c>
      <c r="B404" s="204" t="s">
        <v>768</v>
      </c>
      <c r="C404" s="21" t="s">
        <v>612</v>
      </c>
      <c r="D404" s="23" t="s">
        <v>348</v>
      </c>
      <c r="E404" s="23" t="s">
        <v>348</v>
      </c>
      <c r="F404" s="28">
        <v>45661</v>
      </c>
      <c r="G404" s="39">
        <v>3</v>
      </c>
      <c r="H404" s="337"/>
      <c r="I404" s="83"/>
      <c r="J404" s="85">
        <f t="shared" si="25"/>
        <v>0</v>
      </c>
      <c r="K404" s="83"/>
      <c r="L404" s="85">
        <f t="shared" si="21"/>
        <v>0</v>
      </c>
      <c r="M404" s="83"/>
      <c r="N404" s="85">
        <f t="shared" si="22"/>
        <v>0</v>
      </c>
      <c r="O404" s="83"/>
      <c r="P404" s="85">
        <f t="shared" si="23"/>
        <v>0</v>
      </c>
      <c r="Q404" s="83"/>
      <c r="R404" s="377">
        <f t="shared" si="24"/>
        <v>0</v>
      </c>
      <c r="S404" s="4"/>
      <c r="T404" s="4">
        <f>Tabla317[[#This Row],[P.U$]]*Tabla317[[#This Row],[TOTAL EXITENTE82]]</f>
        <v>0</v>
      </c>
    </row>
    <row r="405" spans="1:20" x14ac:dyDescent="0.25">
      <c r="A405" s="179">
        <v>368</v>
      </c>
      <c r="B405" s="204" t="s">
        <v>451</v>
      </c>
      <c r="C405" s="21" t="s">
        <v>194</v>
      </c>
      <c r="D405" s="23" t="s">
        <v>345</v>
      </c>
      <c r="E405" s="23" t="s">
        <v>287</v>
      </c>
      <c r="F405" s="28">
        <v>45383</v>
      </c>
      <c r="G405" s="39">
        <v>4.62</v>
      </c>
      <c r="H405" s="337"/>
      <c r="I405" s="83">
        <v>4</v>
      </c>
      <c r="J405" s="85">
        <f t="shared" si="25"/>
        <v>18.48</v>
      </c>
      <c r="K405" s="83">
        <v>4</v>
      </c>
      <c r="L405" s="85">
        <f>G405*K405</f>
        <v>18.48</v>
      </c>
      <c r="M405" s="83">
        <v>4</v>
      </c>
      <c r="N405" s="85">
        <f>G405*M405</f>
        <v>18.48</v>
      </c>
      <c r="O405" s="83"/>
      <c r="P405" s="85">
        <f>G405*O405</f>
        <v>0</v>
      </c>
      <c r="Q405" s="83"/>
      <c r="R405" s="377">
        <f>G405*Q405</f>
        <v>0</v>
      </c>
      <c r="S405" s="4"/>
      <c r="T405" s="4">
        <f>Tabla317[[#This Row],[P.U$]]*Tabla317[[#This Row],[TOTAL EXITENTE82]]</f>
        <v>0</v>
      </c>
    </row>
    <row r="406" spans="1:20" ht="28.5" hidden="1" x14ac:dyDescent="0.25">
      <c r="A406" s="179">
        <v>369</v>
      </c>
      <c r="B406" s="204" t="s">
        <v>452</v>
      </c>
      <c r="C406" s="21" t="s">
        <v>613</v>
      </c>
      <c r="D406" s="21" t="s">
        <v>349</v>
      </c>
      <c r="E406" s="21" t="s">
        <v>697</v>
      </c>
      <c r="F406" s="28">
        <v>45689</v>
      </c>
      <c r="G406" s="39">
        <v>4.3899999999999997</v>
      </c>
      <c r="H406" s="337"/>
      <c r="I406" s="83"/>
      <c r="J406" s="85">
        <f>G406*I406</f>
        <v>0</v>
      </c>
      <c r="K406" s="83"/>
      <c r="L406" s="85">
        <f>G406*K406</f>
        <v>0</v>
      </c>
      <c r="M406" s="83"/>
      <c r="N406" s="85">
        <f>G406*M406</f>
        <v>0</v>
      </c>
      <c r="O406" s="83"/>
      <c r="P406" s="85">
        <f>G406*O406</f>
        <v>0</v>
      </c>
      <c r="Q406" s="83"/>
      <c r="R406" s="377">
        <f>G406*Q406</f>
        <v>0</v>
      </c>
      <c r="S406" s="4"/>
      <c r="T406" s="4">
        <f>Tabla317[[#This Row],[P.U$]]*Tabla317[[#This Row],[TOTAL EXITENTE82]]</f>
        <v>0</v>
      </c>
    </row>
    <row r="407" spans="1:20" ht="28.5" hidden="1" x14ac:dyDescent="0.25">
      <c r="A407" s="179">
        <v>370</v>
      </c>
      <c r="B407" s="204" t="s">
        <v>453</v>
      </c>
      <c r="C407" s="21" t="s">
        <v>614</v>
      </c>
      <c r="D407" s="21" t="s">
        <v>350</v>
      </c>
      <c r="E407" s="21" t="s">
        <v>680</v>
      </c>
      <c r="F407" s="28">
        <v>45323</v>
      </c>
      <c r="G407" s="39">
        <v>0.51</v>
      </c>
      <c r="H407" s="337"/>
      <c r="I407" s="83"/>
      <c r="J407" s="85">
        <f t="shared" si="25"/>
        <v>0</v>
      </c>
      <c r="K407" s="83"/>
      <c r="L407" s="85">
        <f t="shared" si="21"/>
        <v>0</v>
      </c>
      <c r="M407" s="83"/>
      <c r="N407" s="85">
        <f t="shared" si="22"/>
        <v>0</v>
      </c>
      <c r="O407" s="83"/>
      <c r="P407" s="85">
        <f t="shared" si="23"/>
        <v>0</v>
      </c>
      <c r="Q407" s="83"/>
      <c r="R407" s="377">
        <f t="shared" si="24"/>
        <v>0</v>
      </c>
      <c r="S407" s="4"/>
      <c r="T407" s="4">
        <f>Tabla317[[#This Row],[P.U$]]*Tabla317[[#This Row],[TOTAL EXITENTE82]]</f>
        <v>0</v>
      </c>
    </row>
    <row r="408" spans="1:20" ht="28.5" hidden="1" x14ac:dyDescent="0.25">
      <c r="A408" s="179">
        <v>371</v>
      </c>
      <c r="B408" s="204" t="s">
        <v>454</v>
      </c>
      <c r="C408" s="21" t="s">
        <v>615</v>
      </c>
      <c r="D408" s="21" t="s">
        <v>351</v>
      </c>
      <c r="E408" s="21" t="s">
        <v>287</v>
      </c>
      <c r="F408" s="28">
        <v>45108</v>
      </c>
      <c r="G408" s="39">
        <v>4.68</v>
      </c>
      <c r="H408" s="337"/>
      <c r="I408" s="83"/>
      <c r="J408" s="85">
        <f t="shared" si="25"/>
        <v>0</v>
      </c>
      <c r="K408" s="83"/>
      <c r="L408" s="85">
        <f t="shared" si="21"/>
        <v>0</v>
      </c>
      <c r="M408" s="83"/>
      <c r="N408" s="85">
        <f t="shared" si="22"/>
        <v>0</v>
      </c>
      <c r="O408" s="83"/>
      <c r="P408" s="85">
        <f t="shared" si="23"/>
        <v>0</v>
      </c>
      <c r="Q408" s="83"/>
      <c r="R408" s="377">
        <f t="shared" si="24"/>
        <v>0</v>
      </c>
      <c r="S408" s="4"/>
      <c r="T408" s="4">
        <f>Tabla317[[#This Row],[P.U$]]*Tabla317[[#This Row],[TOTAL EXITENTE82]]</f>
        <v>0</v>
      </c>
    </row>
    <row r="409" spans="1:20" ht="30" hidden="1" x14ac:dyDescent="0.25">
      <c r="A409" s="634">
        <v>640</v>
      </c>
      <c r="B409" s="151" t="s">
        <v>1026</v>
      </c>
      <c r="C409" s="401" t="s">
        <v>613</v>
      </c>
      <c r="D409" s="153" t="s">
        <v>334</v>
      </c>
      <c r="E409" s="153" t="s">
        <v>304</v>
      </c>
      <c r="F409" s="244">
        <v>45809</v>
      </c>
      <c r="G409" s="245">
        <v>3.8</v>
      </c>
      <c r="H409" s="337"/>
      <c r="I409" s="83"/>
      <c r="J409" s="85">
        <f t="shared" si="25"/>
        <v>0</v>
      </c>
      <c r="K409" s="83"/>
      <c r="L409" s="85">
        <f t="shared" si="21"/>
        <v>0</v>
      </c>
      <c r="M409" s="83"/>
      <c r="N409" s="85">
        <f t="shared" si="22"/>
        <v>0</v>
      </c>
      <c r="O409" s="83"/>
      <c r="P409" s="85">
        <f t="shared" si="23"/>
        <v>0</v>
      </c>
      <c r="Q409" s="83"/>
      <c r="R409" s="377">
        <f t="shared" si="24"/>
        <v>0</v>
      </c>
      <c r="S409" s="4"/>
      <c r="T409" s="4">
        <f>Tabla317[[#This Row],[P.U$]]*Tabla317[[#This Row],[TOTAL EXITENTE82]]</f>
        <v>0</v>
      </c>
    </row>
    <row r="410" spans="1:20" hidden="1" x14ac:dyDescent="0.25">
      <c r="A410" s="185">
        <v>628</v>
      </c>
      <c r="B410" s="151" t="s">
        <v>1006</v>
      </c>
      <c r="C410" s="153" t="s">
        <v>1007</v>
      </c>
      <c r="D410" s="153" t="s">
        <v>349</v>
      </c>
      <c r="E410" s="153"/>
      <c r="F410" s="244">
        <v>45473</v>
      </c>
      <c r="G410" s="245">
        <v>2.5099999999999998</v>
      </c>
      <c r="H410" s="337"/>
      <c r="I410" s="83"/>
      <c r="J410" s="85">
        <f t="shared" si="25"/>
        <v>0</v>
      </c>
      <c r="K410" s="83"/>
      <c r="L410" s="85">
        <f t="shared" si="21"/>
        <v>0</v>
      </c>
      <c r="M410" s="83"/>
      <c r="N410" s="85">
        <f t="shared" si="22"/>
        <v>0</v>
      </c>
      <c r="O410" s="83"/>
      <c r="P410" s="85">
        <f t="shared" si="23"/>
        <v>0</v>
      </c>
      <c r="Q410" s="83"/>
      <c r="R410" s="377">
        <f t="shared" si="24"/>
        <v>0</v>
      </c>
      <c r="S410" s="4"/>
      <c r="T410" s="4">
        <f>Tabla317[[#This Row],[P.U$]]*Tabla317[[#This Row],[TOTAL EXITENTE82]]</f>
        <v>0</v>
      </c>
    </row>
    <row r="411" spans="1:20" ht="42.75" hidden="1" x14ac:dyDescent="0.25">
      <c r="A411" s="179">
        <v>372</v>
      </c>
      <c r="B411" s="204" t="s">
        <v>455</v>
      </c>
      <c r="C411" s="21" t="s">
        <v>616</v>
      </c>
      <c r="D411" s="21" t="s">
        <v>352</v>
      </c>
      <c r="E411" s="21" t="s">
        <v>698</v>
      </c>
      <c r="F411" s="28">
        <v>45689</v>
      </c>
      <c r="G411" s="39">
        <v>5.5</v>
      </c>
      <c r="H411" s="337"/>
      <c r="I411" s="83"/>
      <c r="J411" s="85">
        <f t="shared" si="25"/>
        <v>0</v>
      </c>
      <c r="K411" s="83"/>
      <c r="L411" s="85">
        <f t="shared" si="21"/>
        <v>0</v>
      </c>
      <c r="M411" s="83"/>
      <c r="N411" s="85">
        <f t="shared" si="22"/>
        <v>0</v>
      </c>
      <c r="O411" s="83"/>
      <c r="P411" s="85">
        <f t="shared" si="23"/>
        <v>0</v>
      </c>
      <c r="Q411" s="83"/>
      <c r="R411" s="377">
        <f t="shared" si="24"/>
        <v>0</v>
      </c>
      <c r="S411" s="4"/>
      <c r="T411" s="4">
        <f>Tabla317[[#This Row],[P.U$]]*Tabla317[[#This Row],[TOTAL EXITENTE82]]</f>
        <v>0</v>
      </c>
    </row>
    <row r="412" spans="1:20" hidden="1" x14ac:dyDescent="0.25">
      <c r="A412" s="179">
        <v>373</v>
      </c>
      <c r="B412" s="204" t="s">
        <v>456</v>
      </c>
      <c r="C412" s="21" t="s">
        <v>617</v>
      </c>
      <c r="D412" s="21" t="s">
        <v>352</v>
      </c>
      <c r="E412" s="21" t="s">
        <v>699</v>
      </c>
      <c r="F412" s="28">
        <v>45383</v>
      </c>
      <c r="G412" s="39">
        <v>9.11</v>
      </c>
      <c r="H412" s="337"/>
      <c r="I412" s="233"/>
      <c r="J412" s="85">
        <f t="shared" si="25"/>
        <v>0</v>
      </c>
      <c r="K412" s="233"/>
      <c r="L412" s="232">
        <f>G412*K412</f>
        <v>0</v>
      </c>
      <c r="M412" s="233"/>
      <c r="N412" s="232">
        <f>G412*M412</f>
        <v>0</v>
      </c>
      <c r="O412" s="233"/>
      <c r="P412" s="232">
        <f>G412*O412</f>
        <v>0</v>
      </c>
      <c r="Q412" s="233"/>
      <c r="R412" s="377">
        <f>G412*Q412</f>
        <v>0</v>
      </c>
      <c r="S412" s="4"/>
      <c r="T412" s="4">
        <f>Tabla317[[#This Row],[P.U$]]*Tabla317[[#This Row],[TOTAL EXITENTE82]]</f>
        <v>0</v>
      </c>
    </row>
    <row r="413" spans="1:20" hidden="1" x14ac:dyDescent="0.25">
      <c r="A413" s="179">
        <v>374</v>
      </c>
      <c r="B413" s="204" t="s">
        <v>457</v>
      </c>
      <c r="C413" s="21" t="s">
        <v>617</v>
      </c>
      <c r="D413" s="21" t="s">
        <v>352</v>
      </c>
      <c r="E413" s="21" t="s">
        <v>699</v>
      </c>
      <c r="F413" s="28">
        <v>45383</v>
      </c>
      <c r="G413" s="39">
        <v>3</v>
      </c>
      <c r="H413" s="337"/>
      <c r="I413" s="83"/>
      <c r="J413" s="85">
        <f t="shared" si="25"/>
        <v>0</v>
      </c>
      <c r="K413" s="83"/>
      <c r="L413" s="85">
        <f t="shared" si="21"/>
        <v>0</v>
      </c>
      <c r="M413" s="83"/>
      <c r="N413" s="85">
        <f t="shared" si="22"/>
        <v>0</v>
      </c>
      <c r="O413" s="83"/>
      <c r="P413" s="85">
        <f t="shared" si="23"/>
        <v>0</v>
      </c>
      <c r="Q413" s="83"/>
      <c r="R413" s="377">
        <f t="shared" si="24"/>
        <v>0</v>
      </c>
      <c r="S413" s="4"/>
      <c r="T413" s="4">
        <f>Tabla317[[#This Row],[P.U$]]*Tabla317[[#This Row],[TOTAL EXITENTE82]]</f>
        <v>0</v>
      </c>
    </row>
    <row r="414" spans="1:20" hidden="1" x14ac:dyDescent="0.25">
      <c r="A414" s="179">
        <v>375</v>
      </c>
      <c r="B414" s="204" t="s">
        <v>458</v>
      </c>
      <c r="C414" s="21" t="s">
        <v>205</v>
      </c>
      <c r="D414" s="21" t="s">
        <v>352</v>
      </c>
      <c r="E414" s="21" t="s">
        <v>700</v>
      </c>
      <c r="F414" s="28">
        <v>45323</v>
      </c>
      <c r="G414" s="39">
        <v>1.64</v>
      </c>
      <c r="H414" s="337"/>
      <c r="I414" s="83"/>
      <c r="J414" s="85">
        <f t="shared" si="25"/>
        <v>0</v>
      </c>
      <c r="K414" s="83"/>
      <c r="L414" s="85">
        <f t="shared" si="21"/>
        <v>0</v>
      </c>
      <c r="M414" s="83"/>
      <c r="N414" s="85">
        <f t="shared" si="22"/>
        <v>0</v>
      </c>
      <c r="O414" s="83"/>
      <c r="P414" s="85">
        <f t="shared" si="23"/>
        <v>0</v>
      </c>
      <c r="Q414" s="83"/>
      <c r="R414" s="377">
        <f t="shared" si="24"/>
        <v>0</v>
      </c>
      <c r="S414" s="4"/>
      <c r="T414" s="4">
        <f>Tabla317[[#This Row],[P.U$]]*Tabla317[[#This Row],[TOTAL EXITENTE82]]</f>
        <v>0</v>
      </c>
    </row>
    <row r="415" spans="1:20" hidden="1" x14ac:dyDescent="0.25">
      <c r="A415" s="179">
        <v>376</v>
      </c>
      <c r="B415" s="201" t="s">
        <v>459</v>
      </c>
      <c r="C415" s="14" t="s">
        <v>194</v>
      </c>
      <c r="D415" s="14" t="s">
        <v>335</v>
      </c>
      <c r="E415" s="14" t="s">
        <v>289</v>
      </c>
      <c r="F415" s="15">
        <v>45139</v>
      </c>
      <c r="G415" s="37">
        <v>3.93</v>
      </c>
      <c r="H415" s="337"/>
      <c r="I415" s="83"/>
      <c r="J415" s="85">
        <f t="shared" si="25"/>
        <v>0</v>
      </c>
      <c r="K415" s="83"/>
      <c r="L415" s="85">
        <f t="shared" si="21"/>
        <v>0</v>
      </c>
      <c r="M415" s="83"/>
      <c r="N415" s="85">
        <f t="shared" si="22"/>
        <v>0</v>
      </c>
      <c r="O415" s="83"/>
      <c r="P415" s="85">
        <f t="shared" si="23"/>
        <v>0</v>
      </c>
      <c r="Q415" s="83"/>
      <c r="R415" s="377">
        <f t="shared" si="24"/>
        <v>0</v>
      </c>
      <c r="S415" s="4"/>
      <c r="T415" s="4">
        <f>Tabla317[[#This Row],[P.U$]]*Tabla317[[#This Row],[TOTAL EXITENTE82]]</f>
        <v>0</v>
      </c>
    </row>
    <row r="416" spans="1:20" ht="25.5" x14ac:dyDescent="0.25">
      <c r="A416" s="179">
        <v>377</v>
      </c>
      <c r="B416" s="201" t="s">
        <v>785</v>
      </c>
      <c r="C416" s="14" t="s">
        <v>596</v>
      </c>
      <c r="D416" s="14" t="s">
        <v>335</v>
      </c>
      <c r="E416" s="14" t="s">
        <v>17990</v>
      </c>
      <c r="F416" s="15">
        <v>45748</v>
      </c>
      <c r="G416" s="37">
        <v>2.17</v>
      </c>
      <c r="H416" s="337"/>
      <c r="I416" s="83">
        <v>2</v>
      </c>
      <c r="J416" s="85">
        <f t="shared" si="25"/>
        <v>4.34</v>
      </c>
      <c r="K416" s="83">
        <v>1</v>
      </c>
      <c r="L416" s="85">
        <f t="shared" si="21"/>
        <v>2.17</v>
      </c>
      <c r="M416" s="83"/>
      <c r="N416" s="85">
        <f t="shared" si="22"/>
        <v>0</v>
      </c>
      <c r="O416" s="83"/>
      <c r="P416" s="85">
        <f t="shared" si="23"/>
        <v>0</v>
      </c>
      <c r="Q416" s="83"/>
      <c r="R416" s="377">
        <f t="shared" si="24"/>
        <v>0</v>
      </c>
      <c r="S416" s="4"/>
      <c r="T416" s="4">
        <f>Tabla317[[#This Row],[P.U$]]*Tabla317[[#This Row],[TOTAL EXITENTE82]]</f>
        <v>0</v>
      </c>
    </row>
    <row r="417" spans="1:20" ht="25.5" x14ac:dyDescent="0.25">
      <c r="A417" s="179"/>
      <c r="B417" s="201" t="s">
        <v>468</v>
      </c>
      <c r="C417" s="14" t="s">
        <v>596</v>
      </c>
      <c r="D417" s="14" t="s">
        <v>335</v>
      </c>
      <c r="E417" s="14" t="s">
        <v>17990</v>
      </c>
      <c r="F417" s="15">
        <v>45200</v>
      </c>
      <c r="G417" s="37">
        <v>2.34</v>
      </c>
      <c r="H417" s="337"/>
      <c r="I417" s="83">
        <v>2</v>
      </c>
      <c r="J417" s="85">
        <f t="shared" si="25"/>
        <v>4.68</v>
      </c>
      <c r="K417" s="83">
        <v>2</v>
      </c>
      <c r="L417" s="85">
        <f t="shared" si="21"/>
        <v>4.68</v>
      </c>
      <c r="M417" s="83">
        <v>2</v>
      </c>
      <c r="N417" s="85">
        <f t="shared" si="22"/>
        <v>4.68</v>
      </c>
      <c r="O417" s="83"/>
      <c r="P417" s="85"/>
      <c r="Q417" s="83"/>
      <c r="R417" s="377"/>
      <c r="S417" s="4"/>
      <c r="T417" s="4">
        <f>Tabla317[[#This Row],[P.U$]]*Tabla317[[#This Row],[TOTAL EXITENTE82]]</f>
        <v>0</v>
      </c>
    </row>
    <row r="418" spans="1:20" ht="25.5" x14ac:dyDescent="0.25">
      <c r="A418" s="179"/>
      <c r="B418" s="201" t="s">
        <v>473</v>
      </c>
      <c r="C418" s="14" t="s">
        <v>197</v>
      </c>
      <c r="D418" s="14" t="s">
        <v>335</v>
      </c>
      <c r="E418" s="14" t="s">
        <v>17990</v>
      </c>
      <c r="F418" s="15">
        <v>45231</v>
      </c>
      <c r="G418" s="37">
        <v>2.67</v>
      </c>
      <c r="H418" s="337"/>
      <c r="I418" s="83">
        <v>4</v>
      </c>
      <c r="J418" s="85">
        <f t="shared" si="25"/>
        <v>10.68</v>
      </c>
      <c r="K418" s="83">
        <v>4</v>
      </c>
      <c r="L418" s="85">
        <f t="shared" si="21"/>
        <v>10.68</v>
      </c>
      <c r="M418" s="83">
        <v>4</v>
      </c>
      <c r="N418" s="85">
        <f t="shared" si="22"/>
        <v>10.68</v>
      </c>
      <c r="O418" s="83"/>
      <c r="P418" s="85"/>
      <c r="Q418" s="83"/>
      <c r="R418" s="377"/>
      <c r="S418" s="4"/>
      <c r="T418" s="4">
        <f>Tabla317[[#This Row],[P.U$]]*Tabla317[[#This Row],[TOTAL EXITENTE82]]</f>
        <v>0</v>
      </c>
    </row>
    <row r="419" spans="1:20" ht="28.5" x14ac:dyDescent="0.25">
      <c r="A419" s="179">
        <v>378</v>
      </c>
      <c r="B419" s="201" t="s">
        <v>461</v>
      </c>
      <c r="C419" s="14" t="s">
        <v>593</v>
      </c>
      <c r="D419" s="14" t="s">
        <v>335</v>
      </c>
      <c r="E419" s="14" t="s">
        <v>17990</v>
      </c>
      <c r="F419" s="15">
        <v>45170</v>
      </c>
      <c r="G419" s="37">
        <v>5.2</v>
      </c>
      <c r="H419" s="337"/>
      <c r="I419" s="83">
        <v>2</v>
      </c>
      <c r="J419" s="85">
        <f t="shared" si="25"/>
        <v>10.4</v>
      </c>
      <c r="K419" s="83">
        <v>2</v>
      </c>
      <c r="L419" s="85">
        <f t="shared" si="21"/>
        <v>10.4</v>
      </c>
      <c r="M419" s="83"/>
      <c r="N419" s="85">
        <f t="shared" si="22"/>
        <v>0</v>
      </c>
      <c r="O419" s="83"/>
      <c r="P419" s="85">
        <f t="shared" si="23"/>
        <v>0</v>
      </c>
      <c r="Q419" s="83"/>
      <c r="R419" s="377">
        <f t="shared" si="24"/>
        <v>0</v>
      </c>
      <c r="S419" s="4"/>
      <c r="T419" s="4">
        <f>Tabla317[[#This Row],[P.U$]]*Tabla317[[#This Row],[TOTAL EXITENTE82]]</f>
        <v>0</v>
      </c>
    </row>
    <row r="420" spans="1:20" ht="28.5" hidden="1" x14ac:dyDescent="0.25">
      <c r="A420" s="179">
        <v>379</v>
      </c>
      <c r="B420" s="201" t="s">
        <v>460</v>
      </c>
      <c r="C420" s="14" t="s">
        <v>593</v>
      </c>
      <c r="D420" s="14" t="s">
        <v>335</v>
      </c>
      <c r="E420" s="14" t="s">
        <v>701</v>
      </c>
      <c r="F420" s="15">
        <v>45170</v>
      </c>
      <c r="G420" s="37">
        <v>6.06</v>
      </c>
      <c r="H420" s="337"/>
      <c r="I420" s="233"/>
      <c r="J420" s="85">
        <f t="shared" si="25"/>
        <v>0</v>
      </c>
      <c r="K420" s="233"/>
      <c r="L420" s="232">
        <f>G420*K420</f>
        <v>0</v>
      </c>
      <c r="M420" s="83"/>
      <c r="N420" s="232">
        <f>G420*M420</f>
        <v>0</v>
      </c>
      <c r="O420" s="233"/>
      <c r="P420" s="232">
        <f>G420*O420</f>
        <v>0</v>
      </c>
      <c r="Q420" s="233"/>
      <c r="R420" s="377">
        <f>G420*Q420</f>
        <v>0</v>
      </c>
      <c r="S420" s="4"/>
      <c r="T420" s="4">
        <f>Tabla317[[#This Row],[P.U$]]*Tabla317[[#This Row],[TOTAL EXITENTE82]]</f>
        <v>0</v>
      </c>
    </row>
    <row r="421" spans="1:20" ht="30" hidden="1" x14ac:dyDescent="0.25">
      <c r="A421" s="185">
        <v>634</v>
      </c>
      <c r="B421" s="184" t="s">
        <v>1018</v>
      </c>
      <c r="C421" s="152" t="s">
        <v>593</v>
      </c>
      <c r="D421" s="152" t="s">
        <v>335</v>
      </c>
      <c r="E421" s="152"/>
      <c r="F421" s="230"/>
      <c r="G421" s="231">
        <v>8.0299999999999994</v>
      </c>
      <c r="H421" s="337"/>
      <c r="I421" s="83"/>
      <c r="J421" s="85">
        <f t="shared" si="25"/>
        <v>0</v>
      </c>
      <c r="K421" s="83"/>
      <c r="L421" s="85">
        <f>G421*K421</f>
        <v>0</v>
      </c>
      <c r="M421" s="83"/>
      <c r="N421" s="85">
        <f>G421*M421</f>
        <v>0</v>
      </c>
      <c r="O421" s="83"/>
      <c r="P421" s="85">
        <f>G421*O421</f>
        <v>0</v>
      </c>
      <c r="Q421" s="83"/>
      <c r="R421" s="377">
        <f>G421*Q421</f>
        <v>0</v>
      </c>
      <c r="S421" s="4"/>
      <c r="T421" s="4">
        <f>Tabla317[[#This Row],[P.U$]]*Tabla317[[#This Row],[TOTAL EXITENTE82]]</f>
        <v>0</v>
      </c>
    </row>
    <row r="422" spans="1:20" ht="28.5" hidden="1" x14ac:dyDescent="0.25">
      <c r="A422" s="179">
        <v>380</v>
      </c>
      <c r="B422" s="201" t="s">
        <v>462</v>
      </c>
      <c r="C422" s="14" t="s">
        <v>593</v>
      </c>
      <c r="D422" s="14" t="s">
        <v>335</v>
      </c>
      <c r="E422" s="14" t="s">
        <v>702</v>
      </c>
      <c r="F422" s="15">
        <v>45474</v>
      </c>
      <c r="G422" s="37">
        <v>4.87</v>
      </c>
      <c r="H422" s="337"/>
      <c r="I422" s="83"/>
      <c r="J422" s="85">
        <f t="shared" si="25"/>
        <v>0</v>
      </c>
      <c r="K422" s="83"/>
      <c r="L422" s="85">
        <f t="shared" si="21"/>
        <v>0</v>
      </c>
      <c r="M422" s="83"/>
      <c r="N422" s="85">
        <f t="shared" si="22"/>
        <v>0</v>
      </c>
      <c r="O422" s="83"/>
      <c r="P422" s="85">
        <f t="shared" si="23"/>
        <v>0</v>
      </c>
      <c r="Q422" s="83"/>
      <c r="R422" s="377">
        <f t="shared" si="24"/>
        <v>0</v>
      </c>
      <c r="S422" s="4"/>
      <c r="T422" s="4">
        <f>Tabla317[[#This Row],[P.U$]]*Tabla317[[#This Row],[TOTAL EXITENTE82]]</f>
        <v>0</v>
      </c>
    </row>
    <row r="423" spans="1:20" ht="28.5" hidden="1" x14ac:dyDescent="0.25">
      <c r="A423" s="179">
        <v>381</v>
      </c>
      <c r="B423" s="201" t="s">
        <v>463</v>
      </c>
      <c r="C423" s="14" t="s">
        <v>194</v>
      </c>
      <c r="D423" s="14" t="s">
        <v>335</v>
      </c>
      <c r="E423" s="14" t="s">
        <v>676</v>
      </c>
      <c r="F423" s="15">
        <v>45474</v>
      </c>
      <c r="G423" s="37">
        <v>11.3</v>
      </c>
      <c r="H423" s="337"/>
      <c r="I423" s="83"/>
      <c r="J423" s="85">
        <f t="shared" ref="J423:J490" si="26">G423*I423</f>
        <v>0</v>
      </c>
      <c r="K423" s="83"/>
      <c r="L423" s="85">
        <f t="shared" si="21"/>
        <v>0</v>
      </c>
      <c r="M423" s="83"/>
      <c r="N423" s="85">
        <f t="shared" si="22"/>
        <v>0</v>
      </c>
      <c r="O423" s="83"/>
      <c r="P423" s="85">
        <f t="shared" si="23"/>
        <v>0</v>
      </c>
      <c r="Q423" s="83"/>
      <c r="R423" s="377">
        <f t="shared" si="24"/>
        <v>0</v>
      </c>
      <c r="S423" s="4"/>
      <c r="T423" s="4">
        <f>Tabla317[[#This Row],[P.U$]]*Tabla317[[#This Row],[TOTAL EXITENTE82]]</f>
        <v>0</v>
      </c>
    </row>
    <row r="424" spans="1:20" hidden="1" x14ac:dyDescent="0.25">
      <c r="A424" s="179">
        <v>382</v>
      </c>
      <c r="B424" s="201" t="s">
        <v>464</v>
      </c>
      <c r="C424" s="14" t="s">
        <v>618</v>
      </c>
      <c r="D424" s="14" t="s">
        <v>335</v>
      </c>
      <c r="E424" s="14" t="s">
        <v>676</v>
      </c>
      <c r="F424" s="15">
        <v>45809</v>
      </c>
      <c r="G424" s="37">
        <v>2.17</v>
      </c>
      <c r="H424" s="337"/>
      <c r="I424" s="83"/>
      <c r="J424" s="85">
        <f t="shared" si="26"/>
        <v>0</v>
      </c>
      <c r="K424" s="83"/>
      <c r="L424" s="85">
        <f t="shared" si="21"/>
        <v>0</v>
      </c>
      <c r="M424" s="83"/>
      <c r="N424" s="85">
        <f t="shared" si="22"/>
        <v>0</v>
      </c>
      <c r="O424" s="83"/>
      <c r="P424" s="85">
        <f t="shared" si="23"/>
        <v>0</v>
      </c>
      <c r="Q424" s="83"/>
      <c r="R424" s="377">
        <f t="shared" si="24"/>
        <v>0</v>
      </c>
      <c r="S424" s="4"/>
      <c r="T424" s="4">
        <f>Tabla317[[#This Row],[P.U$]]*Tabla317[[#This Row],[TOTAL EXITENTE82]]</f>
        <v>0</v>
      </c>
    </row>
    <row r="425" spans="1:20" hidden="1" x14ac:dyDescent="0.25">
      <c r="A425" s="185">
        <v>633</v>
      </c>
      <c r="B425" s="184" t="s">
        <v>1017</v>
      </c>
      <c r="C425" s="152"/>
      <c r="D425" s="14" t="s">
        <v>335</v>
      </c>
      <c r="E425" s="152"/>
      <c r="F425" s="230"/>
      <c r="G425" s="231">
        <v>2.15</v>
      </c>
      <c r="H425" s="337"/>
      <c r="I425" s="83"/>
      <c r="J425" s="85">
        <f t="shared" si="26"/>
        <v>0</v>
      </c>
      <c r="K425" s="83"/>
      <c r="L425" s="85">
        <f t="shared" si="21"/>
        <v>0</v>
      </c>
      <c r="M425" s="83"/>
      <c r="N425" s="85">
        <f t="shared" si="22"/>
        <v>0</v>
      </c>
      <c r="O425" s="83"/>
      <c r="P425" s="85">
        <f t="shared" si="23"/>
        <v>0</v>
      </c>
      <c r="Q425" s="83"/>
      <c r="R425" s="377">
        <f t="shared" si="24"/>
        <v>0</v>
      </c>
      <c r="S425" s="4"/>
      <c r="T425" s="4">
        <f>Tabla317[[#This Row],[P.U$]]*Tabla317[[#This Row],[TOTAL EXITENTE82]]</f>
        <v>0</v>
      </c>
    </row>
    <row r="426" spans="1:20" ht="28.5" hidden="1" x14ac:dyDescent="0.25">
      <c r="A426" s="179">
        <v>383</v>
      </c>
      <c r="B426" s="201" t="s">
        <v>737</v>
      </c>
      <c r="C426" s="14" t="s">
        <v>658</v>
      </c>
      <c r="D426" s="14" t="s">
        <v>335</v>
      </c>
      <c r="E426" s="14"/>
      <c r="F426" s="15">
        <v>45717</v>
      </c>
      <c r="G426" s="37">
        <v>11</v>
      </c>
      <c r="H426" s="337"/>
      <c r="I426" s="83"/>
      <c r="J426" s="85">
        <f t="shared" si="26"/>
        <v>0</v>
      </c>
      <c r="K426" s="83"/>
      <c r="L426" s="85">
        <f t="shared" si="21"/>
        <v>0</v>
      </c>
      <c r="M426" s="83"/>
      <c r="N426" s="85">
        <f t="shared" si="22"/>
        <v>0</v>
      </c>
      <c r="O426" s="83"/>
      <c r="P426" s="85">
        <f t="shared" si="23"/>
        <v>0</v>
      </c>
      <c r="Q426" s="83"/>
      <c r="R426" s="377">
        <f t="shared" si="24"/>
        <v>0</v>
      </c>
      <c r="S426" s="4"/>
      <c r="T426" s="4">
        <f>Tabla317[[#This Row],[P.U$]]*Tabla317[[#This Row],[TOTAL EXITENTE82]]</f>
        <v>0</v>
      </c>
    </row>
    <row r="427" spans="1:20" ht="28.5" hidden="1" x14ac:dyDescent="0.25">
      <c r="A427" s="179">
        <v>384</v>
      </c>
      <c r="B427" s="201" t="s">
        <v>465</v>
      </c>
      <c r="C427" s="14" t="s">
        <v>248</v>
      </c>
      <c r="D427" s="14" t="s">
        <v>335</v>
      </c>
      <c r="E427" s="14" t="s">
        <v>283</v>
      </c>
      <c r="F427" s="15">
        <v>45717</v>
      </c>
      <c r="G427" s="37">
        <v>2.0699999999999998</v>
      </c>
      <c r="H427" s="337"/>
      <c r="I427" s="83"/>
      <c r="J427" s="85">
        <f t="shared" si="26"/>
        <v>0</v>
      </c>
      <c r="K427" s="83"/>
      <c r="L427" s="85">
        <f t="shared" si="21"/>
        <v>0</v>
      </c>
      <c r="M427" s="83"/>
      <c r="N427" s="85">
        <f t="shared" si="22"/>
        <v>0</v>
      </c>
      <c r="O427" s="83"/>
      <c r="P427" s="85">
        <f t="shared" si="23"/>
        <v>0</v>
      </c>
      <c r="Q427" s="83"/>
      <c r="R427" s="377">
        <f t="shared" si="24"/>
        <v>0</v>
      </c>
      <c r="S427" s="4"/>
      <c r="T427" s="4">
        <f>Tabla317[[#This Row],[P.U$]]*Tabla317[[#This Row],[TOTAL EXITENTE82]]</f>
        <v>0</v>
      </c>
    </row>
    <row r="428" spans="1:20" hidden="1" x14ac:dyDescent="0.25">
      <c r="A428" s="179">
        <v>385</v>
      </c>
      <c r="B428" s="201" t="s">
        <v>466</v>
      </c>
      <c r="C428" s="14" t="s">
        <v>213</v>
      </c>
      <c r="D428" s="14" t="s">
        <v>335</v>
      </c>
      <c r="E428" s="14" t="s">
        <v>282</v>
      </c>
      <c r="F428" s="15">
        <v>45383</v>
      </c>
      <c r="G428" s="37">
        <v>2.15</v>
      </c>
      <c r="H428" s="337"/>
      <c r="I428" s="83"/>
      <c r="J428" s="85">
        <f t="shared" si="26"/>
        <v>0</v>
      </c>
      <c r="K428" s="83"/>
      <c r="L428" s="85">
        <f t="shared" si="21"/>
        <v>0</v>
      </c>
      <c r="M428" s="83"/>
      <c r="N428" s="85">
        <f t="shared" si="22"/>
        <v>0</v>
      </c>
      <c r="O428" s="83"/>
      <c r="P428" s="85">
        <f t="shared" si="23"/>
        <v>0</v>
      </c>
      <c r="Q428" s="83"/>
      <c r="R428" s="377">
        <f t="shared" si="24"/>
        <v>0</v>
      </c>
      <c r="S428" s="4"/>
      <c r="T428" s="4">
        <f>Tabla317[[#This Row],[P.U$]]*Tabla317[[#This Row],[TOTAL EXITENTE82]]</f>
        <v>0</v>
      </c>
    </row>
    <row r="429" spans="1:20" hidden="1" x14ac:dyDescent="0.25">
      <c r="A429" s="179">
        <v>386</v>
      </c>
      <c r="B429" s="201" t="s">
        <v>467</v>
      </c>
      <c r="C429" s="14" t="s">
        <v>205</v>
      </c>
      <c r="D429" s="14" t="s">
        <v>353</v>
      </c>
      <c r="E429" s="14" t="s">
        <v>282</v>
      </c>
      <c r="F429" s="15">
        <v>45139</v>
      </c>
      <c r="G429" s="37">
        <v>1.65</v>
      </c>
      <c r="H429" s="337"/>
      <c r="I429" s="83"/>
      <c r="J429" s="85">
        <f t="shared" si="26"/>
        <v>0</v>
      </c>
      <c r="K429" s="83"/>
      <c r="L429" s="85">
        <f t="shared" si="21"/>
        <v>0</v>
      </c>
      <c r="M429" s="83"/>
      <c r="N429" s="85">
        <f t="shared" si="22"/>
        <v>0</v>
      </c>
      <c r="O429" s="83"/>
      <c r="P429" s="85">
        <f t="shared" si="23"/>
        <v>0</v>
      </c>
      <c r="Q429" s="83"/>
      <c r="R429" s="377">
        <f t="shared" si="24"/>
        <v>0</v>
      </c>
      <c r="S429" s="4"/>
      <c r="T429" s="4">
        <f>Tabla317[[#This Row],[P.U$]]*Tabla317[[#This Row],[TOTAL EXITENTE82]]</f>
        <v>0</v>
      </c>
    </row>
    <row r="430" spans="1:20" ht="25.5" hidden="1" x14ac:dyDescent="0.25">
      <c r="A430" s="179">
        <v>387</v>
      </c>
      <c r="B430" s="201" t="s">
        <v>468</v>
      </c>
      <c r="C430" s="14" t="s">
        <v>596</v>
      </c>
      <c r="D430" s="14" t="s">
        <v>335</v>
      </c>
      <c r="E430" s="14" t="s">
        <v>703</v>
      </c>
      <c r="F430" s="15">
        <v>45597</v>
      </c>
      <c r="G430" s="37">
        <v>2.34</v>
      </c>
      <c r="H430" s="337"/>
      <c r="I430" s="83">
        <v>0</v>
      </c>
      <c r="J430" s="85">
        <f t="shared" si="26"/>
        <v>0</v>
      </c>
      <c r="K430" s="83">
        <v>2</v>
      </c>
      <c r="L430" s="85">
        <f t="shared" si="21"/>
        <v>4.68</v>
      </c>
      <c r="M430" s="83"/>
      <c r="N430" s="85">
        <f t="shared" si="22"/>
        <v>0</v>
      </c>
      <c r="O430" s="83"/>
      <c r="P430" s="85">
        <f t="shared" si="23"/>
        <v>0</v>
      </c>
      <c r="Q430" s="83"/>
      <c r="R430" s="377">
        <f t="shared" si="24"/>
        <v>0</v>
      </c>
      <c r="S430" s="4"/>
      <c r="T430" s="4">
        <f>Tabla317[[#This Row],[P.U$]]*Tabla317[[#This Row],[TOTAL EXITENTE82]]</f>
        <v>0</v>
      </c>
    </row>
    <row r="431" spans="1:20" ht="25.5" hidden="1" x14ac:dyDescent="0.25">
      <c r="A431" s="179">
        <v>388</v>
      </c>
      <c r="B431" s="201" t="s">
        <v>469</v>
      </c>
      <c r="C431" s="14" t="s">
        <v>596</v>
      </c>
      <c r="D431" s="14" t="s">
        <v>335</v>
      </c>
      <c r="E431" s="14" t="s">
        <v>703</v>
      </c>
      <c r="F431" s="15">
        <v>45444</v>
      </c>
      <c r="G431" s="37">
        <v>1.69</v>
      </c>
      <c r="H431" s="337"/>
      <c r="I431" s="233"/>
      <c r="J431" s="85">
        <f t="shared" si="26"/>
        <v>0</v>
      </c>
      <c r="K431" s="233"/>
      <c r="L431" s="232">
        <f>G431*K431</f>
        <v>0</v>
      </c>
      <c r="M431" s="233"/>
      <c r="N431" s="232">
        <f>G431*M431</f>
        <v>0</v>
      </c>
      <c r="O431" s="233"/>
      <c r="P431" s="232">
        <f>G431*O431</f>
        <v>0</v>
      </c>
      <c r="Q431" s="233"/>
      <c r="R431" s="377">
        <f>G431*Q431</f>
        <v>0</v>
      </c>
      <c r="S431" s="4"/>
      <c r="T431" s="4">
        <f>Tabla317[[#This Row],[P.U$]]*Tabla317[[#This Row],[TOTAL EXITENTE82]]</f>
        <v>0</v>
      </c>
    </row>
    <row r="432" spans="1:20" hidden="1" x14ac:dyDescent="0.25">
      <c r="A432" s="179">
        <v>389</v>
      </c>
      <c r="B432" s="201" t="s">
        <v>470</v>
      </c>
      <c r="C432" s="14" t="s">
        <v>231</v>
      </c>
      <c r="D432" s="14" t="s">
        <v>353</v>
      </c>
      <c r="E432" s="14" t="s">
        <v>704</v>
      </c>
      <c r="F432" s="15">
        <v>45323</v>
      </c>
      <c r="G432" s="37">
        <v>2.08</v>
      </c>
      <c r="H432" s="337"/>
      <c r="I432" s="83"/>
      <c r="J432" s="85">
        <f t="shared" si="26"/>
        <v>0</v>
      </c>
      <c r="K432" s="83"/>
      <c r="L432" s="85">
        <f t="shared" si="21"/>
        <v>0</v>
      </c>
      <c r="M432" s="83"/>
      <c r="N432" s="85">
        <f t="shared" si="22"/>
        <v>0</v>
      </c>
      <c r="O432" s="83"/>
      <c r="P432" s="85">
        <f t="shared" si="23"/>
        <v>0</v>
      </c>
      <c r="Q432" s="83"/>
      <c r="R432" s="377">
        <f t="shared" si="24"/>
        <v>0</v>
      </c>
      <c r="S432" s="4"/>
      <c r="T432" s="4">
        <f>Tabla317[[#This Row],[P.U$]]*Tabla317[[#This Row],[TOTAL EXITENTE82]]</f>
        <v>0</v>
      </c>
    </row>
    <row r="433" spans="1:20" ht="28.5" hidden="1" x14ac:dyDescent="0.25">
      <c r="A433" s="179">
        <v>390</v>
      </c>
      <c r="B433" s="201" t="s">
        <v>471</v>
      </c>
      <c r="C433" s="14" t="s">
        <v>203</v>
      </c>
      <c r="D433" s="14" t="s">
        <v>335</v>
      </c>
      <c r="E433" s="14" t="s">
        <v>702</v>
      </c>
      <c r="F433" s="15">
        <v>45413</v>
      </c>
      <c r="G433" s="37">
        <v>1.61</v>
      </c>
      <c r="H433" s="337"/>
      <c r="I433" s="83"/>
      <c r="J433" s="85">
        <f t="shared" si="26"/>
        <v>0</v>
      </c>
      <c r="K433" s="83"/>
      <c r="L433" s="85">
        <f t="shared" si="21"/>
        <v>0</v>
      </c>
      <c r="M433" s="83"/>
      <c r="N433" s="85">
        <f t="shared" si="22"/>
        <v>0</v>
      </c>
      <c r="O433" s="83"/>
      <c r="P433" s="85">
        <f t="shared" si="23"/>
        <v>0</v>
      </c>
      <c r="Q433" s="83"/>
      <c r="R433" s="377">
        <f t="shared" si="24"/>
        <v>0</v>
      </c>
      <c r="S433" s="4"/>
      <c r="T433" s="4">
        <f>Tabla317[[#This Row],[P.U$]]*Tabla317[[#This Row],[TOTAL EXITENTE82]]</f>
        <v>0</v>
      </c>
    </row>
    <row r="434" spans="1:20" ht="30" hidden="1" x14ac:dyDescent="0.25">
      <c r="A434" s="185">
        <v>632</v>
      </c>
      <c r="B434" s="184" t="s">
        <v>1016</v>
      </c>
      <c r="C434" s="152"/>
      <c r="D434" s="14" t="s">
        <v>335</v>
      </c>
      <c r="E434" s="14" t="s">
        <v>702</v>
      </c>
      <c r="F434" s="230"/>
      <c r="G434" s="231">
        <v>2.21</v>
      </c>
      <c r="H434" s="337"/>
      <c r="I434" s="593"/>
      <c r="J434" s="355">
        <f>G434*I434</f>
        <v>0</v>
      </c>
      <c r="K434" s="356"/>
      <c r="L434" s="357">
        <f>G434*K434</f>
        <v>0</v>
      </c>
      <c r="M434" s="356"/>
      <c r="N434" s="357">
        <f>G434*M434</f>
        <v>0</v>
      </c>
      <c r="O434" s="356"/>
      <c r="P434" s="357">
        <f>G434*O434</f>
        <v>0</v>
      </c>
      <c r="Q434" s="356"/>
      <c r="R434" s="377">
        <f>G434*Q434</f>
        <v>0</v>
      </c>
      <c r="S434" s="4"/>
      <c r="T434" s="4">
        <f>Tabla317[[#This Row],[P.U$]]*Tabla317[[#This Row],[TOTAL EXITENTE82]]</f>
        <v>0</v>
      </c>
    </row>
    <row r="435" spans="1:20" ht="28.5" hidden="1" x14ac:dyDescent="0.25">
      <c r="A435" s="179">
        <v>391</v>
      </c>
      <c r="B435" s="201" t="s">
        <v>472</v>
      </c>
      <c r="C435" s="14" t="s">
        <v>619</v>
      </c>
      <c r="D435" s="14" t="s">
        <v>335</v>
      </c>
      <c r="E435" s="14" t="s">
        <v>286</v>
      </c>
      <c r="F435" s="15">
        <v>45200</v>
      </c>
      <c r="G435" s="37">
        <v>7.06</v>
      </c>
      <c r="H435" s="337"/>
      <c r="I435" s="593"/>
      <c r="J435" s="355">
        <f>G435*I435</f>
        <v>0</v>
      </c>
      <c r="K435" s="356"/>
      <c r="L435" s="357">
        <f>G435*K435</f>
        <v>0</v>
      </c>
      <c r="M435" s="356"/>
      <c r="N435" s="357">
        <f>G435*M435</f>
        <v>0</v>
      </c>
      <c r="O435" s="356"/>
      <c r="P435" s="357">
        <f>G435*O435</f>
        <v>0</v>
      </c>
      <c r="Q435" s="356"/>
      <c r="R435" s="377">
        <f>G435*Q435</f>
        <v>0</v>
      </c>
      <c r="S435" s="4"/>
      <c r="T435" s="4">
        <f>Tabla317[[#This Row],[P.U$]]*Tabla317[[#This Row],[TOTAL EXITENTE82]]</f>
        <v>0</v>
      </c>
    </row>
    <row r="436" spans="1:20" ht="25.5" hidden="1" x14ac:dyDescent="0.25">
      <c r="A436" s="179">
        <v>392</v>
      </c>
      <c r="B436" s="201" t="s">
        <v>473</v>
      </c>
      <c r="C436" s="14" t="s">
        <v>197</v>
      </c>
      <c r="D436" s="14" t="s">
        <v>335</v>
      </c>
      <c r="E436" s="14" t="s">
        <v>705</v>
      </c>
      <c r="F436" s="15">
        <v>45413</v>
      </c>
      <c r="G436" s="37">
        <v>2.67</v>
      </c>
      <c r="H436" s="337"/>
      <c r="I436" s="83">
        <v>0</v>
      </c>
      <c r="J436" s="85">
        <f t="shared" si="26"/>
        <v>0</v>
      </c>
      <c r="K436" s="83">
        <v>2</v>
      </c>
      <c r="L436" s="85">
        <f t="shared" si="21"/>
        <v>5.34</v>
      </c>
      <c r="M436" s="83"/>
      <c r="N436" s="85">
        <f t="shared" si="22"/>
        <v>0</v>
      </c>
      <c r="O436" s="83"/>
      <c r="P436" s="85">
        <f t="shared" si="23"/>
        <v>0</v>
      </c>
      <c r="Q436" s="83"/>
      <c r="R436" s="377">
        <f t="shared" si="24"/>
        <v>0</v>
      </c>
      <c r="S436" s="4"/>
      <c r="T436" s="4">
        <f>Tabla317[[#This Row],[P.U$]]*Tabla317[[#This Row],[TOTAL EXITENTE82]]</f>
        <v>0</v>
      </c>
    </row>
    <row r="437" spans="1:20" ht="28.5" hidden="1" x14ac:dyDescent="0.25">
      <c r="A437" s="179">
        <v>393</v>
      </c>
      <c r="B437" s="201" t="s">
        <v>474</v>
      </c>
      <c r="C437" s="14" t="s">
        <v>213</v>
      </c>
      <c r="D437" s="14" t="s">
        <v>335</v>
      </c>
      <c r="E437" s="14" t="s">
        <v>706</v>
      </c>
      <c r="F437" s="15">
        <v>45231</v>
      </c>
      <c r="G437" s="37">
        <v>7.15</v>
      </c>
      <c r="H437" s="337"/>
      <c r="I437" s="83"/>
      <c r="J437" s="85">
        <f t="shared" si="26"/>
        <v>0</v>
      </c>
      <c r="K437" s="83"/>
      <c r="L437" s="85">
        <f t="shared" si="21"/>
        <v>0</v>
      </c>
      <c r="M437" s="83"/>
      <c r="N437" s="85">
        <f t="shared" si="22"/>
        <v>0</v>
      </c>
      <c r="O437" s="83"/>
      <c r="P437" s="85">
        <f t="shared" si="23"/>
        <v>0</v>
      </c>
      <c r="Q437" s="83"/>
      <c r="R437" s="377">
        <f t="shared" si="24"/>
        <v>0</v>
      </c>
      <c r="S437" s="4"/>
      <c r="T437" s="4">
        <f>Tabla317[[#This Row],[P.U$]]*Tabla317[[#This Row],[TOTAL EXITENTE82]]</f>
        <v>0</v>
      </c>
    </row>
    <row r="438" spans="1:20" ht="25.5" hidden="1" x14ac:dyDescent="0.25">
      <c r="A438" s="179">
        <v>394</v>
      </c>
      <c r="B438" s="201" t="s">
        <v>475</v>
      </c>
      <c r="C438" s="14" t="s">
        <v>620</v>
      </c>
      <c r="D438" s="14" t="s">
        <v>335</v>
      </c>
      <c r="E438" s="14" t="s">
        <v>706</v>
      </c>
      <c r="F438" s="15">
        <v>45689</v>
      </c>
      <c r="G438" s="37">
        <v>2.08</v>
      </c>
      <c r="H438" s="337"/>
      <c r="I438" s="83"/>
      <c r="J438" s="85">
        <f t="shared" si="26"/>
        <v>0</v>
      </c>
      <c r="K438" s="83"/>
      <c r="L438" s="85">
        <f t="shared" si="21"/>
        <v>0</v>
      </c>
      <c r="M438" s="83"/>
      <c r="N438" s="85">
        <f t="shared" si="22"/>
        <v>0</v>
      </c>
      <c r="O438" s="83"/>
      <c r="P438" s="85">
        <f t="shared" si="23"/>
        <v>0</v>
      </c>
      <c r="Q438" s="83"/>
      <c r="R438" s="377">
        <f t="shared" si="24"/>
        <v>0</v>
      </c>
      <c r="S438" s="4"/>
      <c r="T438" s="4">
        <f>Tabla317[[#This Row],[P.U$]]*Tabla317[[#This Row],[TOTAL EXITENTE82]]</f>
        <v>0</v>
      </c>
    </row>
    <row r="439" spans="1:20" ht="28.5" hidden="1" x14ac:dyDescent="0.25">
      <c r="A439" s="179">
        <v>395</v>
      </c>
      <c r="B439" s="201" t="s">
        <v>476</v>
      </c>
      <c r="C439" s="14" t="s">
        <v>621</v>
      </c>
      <c r="D439" s="14" t="s">
        <v>351</v>
      </c>
      <c r="E439" s="14" t="s">
        <v>680</v>
      </c>
      <c r="F439" s="15">
        <v>45231</v>
      </c>
      <c r="G439" s="37">
        <v>0.51</v>
      </c>
      <c r="H439" s="337"/>
      <c r="I439" s="83"/>
      <c r="J439" s="85">
        <f t="shared" si="26"/>
        <v>0</v>
      </c>
      <c r="K439" s="83"/>
      <c r="L439" s="85">
        <f t="shared" si="21"/>
        <v>0</v>
      </c>
      <c r="M439" s="83"/>
      <c r="N439" s="85">
        <f t="shared" si="22"/>
        <v>0</v>
      </c>
      <c r="O439" s="83"/>
      <c r="P439" s="85">
        <f t="shared" si="23"/>
        <v>0</v>
      </c>
      <c r="Q439" s="83"/>
      <c r="R439" s="377">
        <f t="shared" si="24"/>
        <v>0</v>
      </c>
      <c r="S439" s="4"/>
      <c r="T439" s="4">
        <f>Tabla317[[#This Row],[P.U$]]*Tabla317[[#This Row],[TOTAL EXITENTE82]]</f>
        <v>0</v>
      </c>
    </row>
    <row r="440" spans="1:20" ht="28.5" hidden="1" x14ac:dyDescent="0.25">
      <c r="A440" s="179">
        <v>396</v>
      </c>
      <c r="B440" s="201" t="s">
        <v>477</v>
      </c>
      <c r="C440" s="14" t="s">
        <v>622</v>
      </c>
      <c r="D440" s="14" t="s">
        <v>351</v>
      </c>
      <c r="E440" s="14" t="s">
        <v>287</v>
      </c>
      <c r="F440" s="15">
        <v>45108</v>
      </c>
      <c r="G440" s="37">
        <v>4.68</v>
      </c>
      <c r="H440" s="337"/>
      <c r="I440" s="83"/>
      <c r="J440" s="85">
        <f t="shared" si="26"/>
        <v>0</v>
      </c>
      <c r="K440" s="83"/>
      <c r="L440" s="85">
        <f t="shared" si="21"/>
        <v>0</v>
      </c>
      <c r="M440" s="83"/>
      <c r="N440" s="85">
        <f t="shared" si="22"/>
        <v>0</v>
      </c>
      <c r="O440" s="83"/>
      <c r="P440" s="85">
        <f t="shared" si="23"/>
        <v>0</v>
      </c>
      <c r="Q440" s="83"/>
      <c r="R440" s="377">
        <f t="shared" si="24"/>
        <v>0</v>
      </c>
      <c r="S440" s="4"/>
      <c r="T440" s="4">
        <f>Tabla317[[#This Row],[P.U$]]*Tabla317[[#This Row],[TOTAL EXITENTE82]]</f>
        <v>0</v>
      </c>
    </row>
    <row r="441" spans="1:20" hidden="1" x14ac:dyDescent="0.25">
      <c r="A441" s="179">
        <v>397</v>
      </c>
      <c r="B441" s="205" t="s">
        <v>478</v>
      </c>
      <c r="C441" s="23" t="s">
        <v>599</v>
      </c>
      <c r="D441" s="23" t="s">
        <v>337</v>
      </c>
      <c r="E441" s="23" t="s">
        <v>707</v>
      </c>
      <c r="F441" s="29">
        <v>45200</v>
      </c>
      <c r="G441" s="40">
        <v>1.98</v>
      </c>
      <c r="H441" s="337"/>
      <c r="I441" s="83"/>
      <c r="J441" s="85">
        <f t="shared" si="26"/>
        <v>0</v>
      </c>
      <c r="K441" s="83"/>
      <c r="L441" s="85">
        <f t="shared" si="21"/>
        <v>0</v>
      </c>
      <c r="M441" s="83"/>
      <c r="N441" s="85">
        <f t="shared" si="22"/>
        <v>0</v>
      </c>
      <c r="O441" s="83"/>
      <c r="P441" s="85">
        <f t="shared" si="23"/>
        <v>0</v>
      </c>
      <c r="Q441" s="83"/>
      <c r="R441" s="377">
        <f t="shared" si="24"/>
        <v>0</v>
      </c>
      <c r="S441" s="4"/>
      <c r="T441" s="4">
        <f>Tabla317[[#This Row],[P.U$]]*Tabla317[[#This Row],[TOTAL EXITENTE82]]</f>
        <v>0</v>
      </c>
    </row>
    <row r="442" spans="1:20" ht="30" hidden="1" x14ac:dyDescent="0.25">
      <c r="A442" s="185">
        <v>581</v>
      </c>
      <c r="B442" s="151" t="s">
        <v>992</v>
      </c>
      <c r="C442" s="153" t="s">
        <v>757</v>
      </c>
      <c r="D442" s="23" t="s">
        <v>337</v>
      </c>
      <c r="E442" s="153" t="s">
        <v>710</v>
      </c>
      <c r="F442" s="244">
        <v>45717</v>
      </c>
      <c r="G442" s="245">
        <v>6.9</v>
      </c>
      <c r="H442" s="337"/>
      <c r="I442" s="83"/>
      <c r="J442" s="85">
        <f t="shared" si="26"/>
        <v>0</v>
      </c>
      <c r="K442" s="83"/>
      <c r="L442" s="85">
        <f t="shared" si="21"/>
        <v>0</v>
      </c>
      <c r="M442" s="83"/>
      <c r="N442" s="85">
        <f t="shared" si="22"/>
        <v>0</v>
      </c>
      <c r="O442" s="83"/>
      <c r="P442" s="85">
        <f t="shared" si="23"/>
        <v>0</v>
      </c>
      <c r="Q442" s="83"/>
      <c r="R442" s="377">
        <f t="shared" si="24"/>
        <v>0</v>
      </c>
      <c r="S442" s="4"/>
      <c r="T442" s="4">
        <f>Tabla317[[#This Row],[P.U$]]*Tabla317[[#This Row],[TOTAL EXITENTE82]]</f>
        <v>0</v>
      </c>
    </row>
    <row r="443" spans="1:20" hidden="1" x14ac:dyDescent="0.25">
      <c r="A443" s="179">
        <v>398</v>
      </c>
      <c r="B443" s="205" t="s">
        <v>479</v>
      </c>
      <c r="C443" s="23" t="s">
        <v>623</v>
      </c>
      <c r="D443" s="23" t="s">
        <v>337</v>
      </c>
      <c r="E443" s="23" t="s">
        <v>276</v>
      </c>
      <c r="F443" s="29">
        <v>45597</v>
      </c>
      <c r="G443" s="40">
        <v>2.34</v>
      </c>
      <c r="H443" s="337"/>
      <c r="I443" s="83"/>
      <c r="J443" s="85">
        <f t="shared" si="26"/>
        <v>0</v>
      </c>
      <c r="K443" s="83"/>
      <c r="L443" s="85">
        <f t="shared" ref="L443:L549" si="27">G443*K443</f>
        <v>0</v>
      </c>
      <c r="M443" s="83"/>
      <c r="N443" s="85">
        <f t="shared" ref="N443:N549" si="28">G443*M443</f>
        <v>0</v>
      </c>
      <c r="O443" s="83"/>
      <c r="P443" s="85">
        <f t="shared" ref="P443:P549" si="29">G443*O443</f>
        <v>0</v>
      </c>
      <c r="Q443" s="83"/>
      <c r="R443" s="377">
        <f t="shared" ref="R443:R549" si="30">G443*Q443</f>
        <v>0</v>
      </c>
      <c r="S443" s="4"/>
      <c r="T443" s="4">
        <f>Tabla317[[#This Row],[P.U$]]*Tabla317[[#This Row],[TOTAL EXITENTE82]]</f>
        <v>0</v>
      </c>
    </row>
    <row r="444" spans="1:20" hidden="1" x14ac:dyDescent="0.25">
      <c r="A444" s="179">
        <v>399</v>
      </c>
      <c r="B444" s="205" t="s">
        <v>480</v>
      </c>
      <c r="C444" s="23" t="s">
        <v>624</v>
      </c>
      <c r="D444" s="23" t="s">
        <v>337</v>
      </c>
      <c r="E444" s="23" t="s">
        <v>708</v>
      </c>
      <c r="F444" s="29"/>
      <c r="G444" s="40">
        <v>4.2</v>
      </c>
      <c r="H444" s="337"/>
      <c r="I444" s="593"/>
      <c r="J444" s="85">
        <f t="shared" si="26"/>
        <v>0</v>
      </c>
      <c r="K444" s="237"/>
      <c r="L444" s="236">
        <f>G444*K444</f>
        <v>0</v>
      </c>
      <c r="M444" s="237"/>
      <c r="N444" s="236">
        <f>G444*M444</f>
        <v>0</v>
      </c>
      <c r="O444" s="237"/>
      <c r="P444" s="236">
        <f>G444*O444</f>
        <v>0</v>
      </c>
      <c r="Q444" s="237"/>
      <c r="R444" s="377">
        <f>G444*Q444</f>
        <v>0</v>
      </c>
      <c r="S444" s="4"/>
      <c r="T444" s="4">
        <f>Tabla317[[#This Row],[P.U$]]*Tabla317[[#This Row],[TOTAL EXITENTE82]]</f>
        <v>0</v>
      </c>
    </row>
    <row r="445" spans="1:20" ht="15.75" hidden="1" x14ac:dyDescent="0.25">
      <c r="A445" s="185">
        <v>578</v>
      </c>
      <c r="B445" s="151" t="s">
        <v>961</v>
      </c>
      <c r="C445" s="153" t="s">
        <v>624</v>
      </c>
      <c r="D445" s="23" t="s">
        <v>337</v>
      </c>
      <c r="E445" s="23" t="s">
        <v>708</v>
      </c>
      <c r="F445" s="244">
        <v>45658</v>
      </c>
      <c r="G445" s="245">
        <v>2.75</v>
      </c>
      <c r="H445" s="341"/>
      <c r="I445" s="343"/>
      <c r="J445" s="85">
        <f t="shared" si="26"/>
        <v>0</v>
      </c>
      <c r="K445" s="343"/>
      <c r="L445" s="342">
        <f>G445*K445</f>
        <v>0</v>
      </c>
      <c r="M445" s="343"/>
      <c r="N445" s="342">
        <f>G445*M445</f>
        <v>0</v>
      </c>
      <c r="O445" s="343"/>
      <c r="P445" s="342">
        <f>G445*O445</f>
        <v>0</v>
      </c>
      <c r="Q445" s="343"/>
      <c r="R445" s="382">
        <f>G445*Q445</f>
        <v>0</v>
      </c>
      <c r="S445" s="4"/>
      <c r="T445" s="4">
        <f>Tabla317[[#This Row],[P.U$]]*Tabla317[[#This Row],[TOTAL EXITENTE82]]</f>
        <v>0</v>
      </c>
    </row>
    <row r="446" spans="1:20" hidden="1" x14ac:dyDescent="0.25">
      <c r="A446" s="185">
        <v>582</v>
      </c>
      <c r="B446" s="151" t="s">
        <v>965</v>
      </c>
      <c r="C446" s="153" t="s">
        <v>757</v>
      </c>
      <c r="D446" s="23" t="s">
        <v>337</v>
      </c>
      <c r="E446" s="153" t="s">
        <v>710</v>
      </c>
      <c r="F446" s="244">
        <v>45658</v>
      </c>
      <c r="G446" s="245">
        <v>5.17</v>
      </c>
      <c r="H446" s="337"/>
      <c r="I446" s="83"/>
      <c r="J446" s="85">
        <f t="shared" si="26"/>
        <v>0</v>
      </c>
      <c r="K446" s="83"/>
      <c r="L446" s="85">
        <f t="shared" si="27"/>
        <v>0</v>
      </c>
      <c r="M446" s="83"/>
      <c r="N446" s="85">
        <f t="shared" si="28"/>
        <v>0</v>
      </c>
      <c r="O446" s="83"/>
      <c r="P446" s="85">
        <f t="shared" si="29"/>
        <v>0</v>
      </c>
      <c r="Q446" s="83"/>
      <c r="R446" s="377">
        <f t="shared" si="30"/>
        <v>0</v>
      </c>
      <c r="S446" s="4"/>
      <c r="T446" s="4">
        <f>Tabla317[[#This Row],[P.U$]]*Tabla317[[#This Row],[TOTAL EXITENTE82]]</f>
        <v>0</v>
      </c>
    </row>
    <row r="447" spans="1:20" hidden="1" x14ac:dyDescent="0.25">
      <c r="A447" s="179">
        <v>402</v>
      </c>
      <c r="B447" s="205" t="s">
        <v>481</v>
      </c>
      <c r="C447" s="23" t="s">
        <v>599</v>
      </c>
      <c r="D447" s="23" t="s">
        <v>337</v>
      </c>
      <c r="E447" s="23" t="s">
        <v>707</v>
      </c>
      <c r="F447" s="29">
        <v>45078</v>
      </c>
      <c r="G447" s="40">
        <v>1</v>
      </c>
      <c r="H447" s="337"/>
      <c r="I447" s="83"/>
      <c r="J447" s="85">
        <f t="shared" ref="J447:J461" si="31">G447*I447</f>
        <v>0</v>
      </c>
      <c r="K447" s="83"/>
      <c r="L447" s="85">
        <f t="shared" ref="L447:L461" si="32">G447*K447</f>
        <v>0</v>
      </c>
      <c r="M447" s="83"/>
      <c r="N447" s="85">
        <f t="shared" ref="N447:N461" si="33">G447*M447</f>
        <v>0</v>
      </c>
      <c r="O447" s="83"/>
      <c r="P447" s="85">
        <f t="shared" ref="P447:P461" si="34">G447*O447</f>
        <v>0</v>
      </c>
      <c r="Q447" s="83"/>
      <c r="R447" s="377">
        <f t="shared" ref="R447:R461" si="35">G447*Q447</f>
        <v>0</v>
      </c>
      <c r="S447" s="4"/>
      <c r="T447" s="4">
        <f>Tabla317[[#This Row],[P.U$]]*Tabla317[[#This Row],[TOTAL EXITENTE82]]</f>
        <v>0</v>
      </c>
    </row>
    <row r="448" spans="1:20" hidden="1" x14ac:dyDescent="0.25">
      <c r="A448" s="179">
        <v>405</v>
      </c>
      <c r="B448" s="205" t="s">
        <v>738</v>
      </c>
      <c r="C448" s="23" t="s">
        <v>739</v>
      </c>
      <c r="D448" s="23" t="s">
        <v>337</v>
      </c>
      <c r="E448" s="23" t="s">
        <v>707</v>
      </c>
      <c r="F448" s="29">
        <v>45200</v>
      </c>
      <c r="G448" s="40">
        <v>0.6</v>
      </c>
      <c r="H448" s="337"/>
      <c r="I448" s="83"/>
      <c r="J448" s="590">
        <f t="shared" si="31"/>
        <v>0</v>
      </c>
      <c r="K448" s="209"/>
      <c r="L448" s="85">
        <f t="shared" si="32"/>
        <v>0</v>
      </c>
      <c r="M448" s="83"/>
      <c r="N448" s="85">
        <f t="shared" si="33"/>
        <v>0</v>
      </c>
      <c r="O448" s="83"/>
      <c r="P448" s="85">
        <f t="shared" si="34"/>
        <v>0</v>
      </c>
      <c r="Q448" s="83"/>
      <c r="R448" s="377">
        <f t="shared" si="35"/>
        <v>0</v>
      </c>
      <c r="S448" s="4"/>
      <c r="T448" s="4">
        <f>Tabla317[[#This Row],[P.U$]]*Tabla317[[#This Row],[TOTAL EXITENTE82]]</f>
        <v>0</v>
      </c>
    </row>
    <row r="449" spans="1:20" ht="30" hidden="1" x14ac:dyDescent="0.25">
      <c r="A449" s="185">
        <v>584</v>
      </c>
      <c r="B449" s="151" t="s">
        <v>993</v>
      </c>
      <c r="C449" s="153" t="s">
        <v>757</v>
      </c>
      <c r="D449" s="153" t="s">
        <v>337</v>
      </c>
      <c r="E449" s="153" t="s">
        <v>707</v>
      </c>
      <c r="F449" s="244">
        <v>45536</v>
      </c>
      <c r="G449" s="245">
        <v>1.67</v>
      </c>
      <c r="H449" s="337"/>
      <c r="I449" s="83"/>
      <c r="J449" s="590">
        <f t="shared" si="31"/>
        <v>0</v>
      </c>
      <c r="K449" s="209"/>
      <c r="L449" s="85">
        <f t="shared" si="32"/>
        <v>0</v>
      </c>
      <c r="M449" s="83"/>
      <c r="N449" s="85">
        <f t="shared" si="33"/>
        <v>0</v>
      </c>
      <c r="O449" s="83"/>
      <c r="P449" s="85">
        <f t="shared" si="34"/>
        <v>0</v>
      </c>
      <c r="Q449" s="83"/>
      <c r="R449" s="377">
        <f t="shared" si="35"/>
        <v>0</v>
      </c>
      <c r="S449" s="4"/>
      <c r="T449" s="4">
        <f>Tabla317[[#This Row],[P.U$]]*Tabla317[[#This Row],[TOTAL EXITENTE82]]</f>
        <v>0</v>
      </c>
    </row>
    <row r="450" spans="1:20" hidden="1" x14ac:dyDescent="0.25">
      <c r="A450" s="179">
        <v>406</v>
      </c>
      <c r="B450" s="205" t="s">
        <v>482</v>
      </c>
      <c r="C450" s="23" t="s">
        <v>625</v>
      </c>
      <c r="D450" s="23" t="s">
        <v>337</v>
      </c>
      <c r="E450" s="23" t="s">
        <v>709</v>
      </c>
      <c r="F450" s="29">
        <v>45412</v>
      </c>
      <c r="G450" s="40">
        <v>4.5999999999999996</v>
      </c>
      <c r="H450" s="337"/>
      <c r="I450" s="593"/>
      <c r="J450" s="590">
        <f t="shared" si="31"/>
        <v>0</v>
      </c>
      <c r="K450" s="593"/>
      <c r="L450" s="236">
        <f t="shared" si="32"/>
        <v>0</v>
      </c>
      <c r="M450" s="237"/>
      <c r="N450" s="236">
        <f t="shared" si="33"/>
        <v>0</v>
      </c>
      <c r="O450" s="237"/>
      <c r="P450" s="236">
        <f t="shared" si="34"/>
        <v>0</v>
      </c>
      <c r="Q450" s="237"/>
      <c r="R450" s="377">
        <f t="shared" si="35"/>
        <v>0</v>
      </c>
      <c r="S450" s="4"/>
      <c r="T450" s="4">
        <f>Tabla317[[#This Row],[P.U$]]*Tabla317[[#This Row],[TOTAL EXITENTE82]]</f>
        <v>0</v>
      </c>
    </row>
    <row r="451" spans="1:20" ht="28.5" hidden="1" x14ac:dyDescent="0.25">
      <c r="A451" s="179">
        <v>407</v>
      </c>
      <c r="B451" s="205" t="s">
        <v>483</v>
      </c>
      <c r="C451" s="23" t="s">
        <v>623</v>
      </c>
      <c r="D451" s="23" t="s">
        <v>337</v>
      </c>
      <c r="E451" s="23" t="s">
        <v>707</v>
      </c>
      <c r="F451" s="29">
        <v>45839</v>
      </c>
      <c r="G451" s="40">
        <v>3.58</v>
      </c>
      <c r="H451" s="337"/>
      <c r="I451" s="83"/>
      <c r="J451" s="590">
        <f t="shared" si="31"/>
        <v>0</v>
      </c>
      <c r="K451" s="209"/>
      <c r="L451" s="85">
        <f t="shared" si="32"/>
        <v>0</v>
      </c>
      <c r="M451" s="83"/>
      <c r="N451" s="85">
        <f t="shared" si="33"/>
        <v>0</v>
      </c>
      <c r="O451" s="83"/>
      <c r="P451" s="85">
        <f t="shared" si="34"/>
        <v>0</v>
      </c>
      <c r="Q451" s="83"/>
      <c r="R451" s="377">
        <f t="shared" si="35"/>
        <v>0</v>
      </c>
      <c r="S451" s="4"/>
      <c r="T451" s="4">
        <f>Tabla317[[#This Row],[P.U$]]*Tabla317[[#This Row],[TOTAL EXITENTE82]]</f>
        <v>0</v>
      </c>
    </row>
    <row r="452" spans="1:20" ht="28.5" hidden="1" x14ac:dyDescent="0.25">
      <c r="A452" s="179">
        <v>408</v>
      </c>
      <c r="B452" s="205" t="s">
        <v>780</v>
      </c>
      <c r="C452" s="23" t="s">
        <v>641</v>
      </c>
      <c r="D452" s="23" t="s">
        <v>337</v>
      </c>
      <c r="E452" s="23" t="s">
        <v>707</v>
      </c>
      <c r="F452" s="29">
        <v>45383</v>
      </c>
      <c r="G452" s="40">
        <v>0.75</v>
      </c>
      <c r="H452" s="337"/>
      <c r="I452" s="83"/>
      <c r="J452" s="590">
        <f t="shared" si="31"/>
        <v>0</v>
      </c>
      <c r="K452" s="209"/>
      <c r="L452" s="85">
        <f t="shared" si="32"/>
        <v>0</v>
      </c>
      <c r="M452" s="83"/>
      <c r="N452" s="85">
        <f t="shared" si="33"/>
        <v>0</v>
      </c>
      <c r="O452" s="83"/>
      <c r="P452" s="85">
        <f t="shared" si="34"/>
        <v>0</v>
      </c>
      <c r="Q452" s="83"/>
      <c r="R452" s="377">
        <f t="shared" si="35"/>
        <v>0</v>
      </c>
      <c r="S452" s="4"/>
      <c r="T452" s="4">
        <f>Tabla317[[#This Row],[P.U$]]*Tabla317[[#This Row],[TOTAL EXITENTE82]]</f>
        <v>0</v>
      </c>
    </row>
    <row r="453" spans="1:20" hidden="1" x14ac:dyDescent="0.25">
      <c r="A453" s="179">
        <v>409</v>
      </c>
      <c r="B453" s="205" t="s">
        <v>484</v>
      </c>
      <c r="C453" s="23" t="s">
        <v>249</v>
      </c>
      <c r="D453" s="23" t="s">
        <v>337</v>
      </c>
      <c r="E453" s="23" t="s">
        <v>292</v>
      </c>
      <c r="F453" s="29">
        <v>44958</v>
      </c>
      <c r="G453" s="40">
        <v>2.0699999999999998</v>
      </c>
      <c r="H453" s="337"/>
      <c r="I453" s="83"/>
      <c r="J453" s="590">
        <f t="shared" si="31"/>
        <v>0</v>
      </c>
      <c r="K453" s="209"/>
      <c r="L453" s="85">
        <f t="shared" si="32"/>
        <v>0</v>
      </c>
      <c r="M453" s="83"/>
      <c r="N453" s="85">
        <f t="shared" si="33"/>
        <v>0</v>
      </c>
      <c r="O453" s="83"/>
      <c r="P453" s="85">
        <f t="shared" si="34"/>
        <v>0</v>
      </c>
      <c r="Q453" s="83"/>
      <c r="R453" s="377">
        <f t="shared" si="35"/>
        <v>0</v>
      </c>
      <c r="S453" s="4"/>
      <c r="T453" s="4">
        <f>Tabla317[[#This Row],[P.U$]]*Tabla317[[#This Row],[TOTAL EXITENTE82]]</f>
        <v>0</v>
      </c>
    </row>
    <row r="454" spans="1:20" ht="42.75" x14ac:dyDescent="0.25">
      <c r="A454" s="179">
        <v>412</v>
      </c>
      <c r="B454" s="205" t="s">
        <v>487</v>
      </c>
      <c r="C454" s="23" t="s">
        <v>239</v>
      </c>
      <c r="D454" s="23" t="s">
        <v>337</v>
      </c>
      <c r="E454" s="23" t="s">
        <v>711</v>
      </c>
      <c r="F454" s="29">
        <v>45505</v>
      </c>
      <c r="G454" s="40">
        <v>3.52</v>
      </c>
      <c r="H454" s="337"/>
      <c r="I454" s="83">
        <v>4</v>
      </c>
      <c r="J454" s="590">
        <f t="shared" si="31"/>
        <v>14.08</v>
      </c>
      <c r="K454" s="209">
        <v>4</v>
      </c>
      <c r="L454" s="85">
        <f t="shared" si="32"/>
        <v>14.08</v>
      </c>
      <c r="M454" s="83">
        <v>4</v>
      </c>
      <c r="N454" s="85">
        <f t="shared" si="33"/>
        <v>14.08</v>
      </c>
      <c r="O454" s="83"/>
      <c r="P454" s="85">
        <f t="shared" si="34"/>
        <v>0</v>
      </c>
      <c r="Q454" s="83"/>
      <c r="R454" s="377">
        <f t="shared" si="35"/>
        <v>0</v>
      </c>
      <c r="S454" s="4"/>
      <c r="T454" s="4">
        <f>Tabla317[[#This Row],[P.U$]]*Tabla317[[#This Row],[TOTAL EXITENTE82]]</f>
        <v>0</v>
      </c>
    </row>
    <row r="455" spans="1:20" hidden="1" x14ac:dyDescent="0.25">
      <c r="A455" s="185">
        <v>601</v>
      </c>
      <c r="B455" s="151" t="s">
        <v>978</v>
      </c>
      <c r="C455" s="153" t="s">
        <v>980</v>
      </c>
      <c r="D455" s="153" t="s">
        <v>337</v>
      </c>
      <c r="E455" s="153" t="s">
        <v>710</v>
      </c>
      <c r="F455" s="244"/>
      <c r="G455" s="245">
        <v>1.98</v>
      </c>
      <c r="H455" s="337"/>
      <c r="I455" s="83"/>
      <c r="J455" s="590">
        <f t="shared" si="31"/>
        <v>0</v>
      </c>
      <c r="K455" s="209"/>
      <c r="L455" s="85">
        <f t="shared" si="32"/>
        <v>0</v>
      </c>
      <c r="M455" s="83"/>
      <c r="N455" s="85">
        <f t="shared" si="33"/>
        <v>0</v>
      </c>
      <c r="O455" s="83"/>
      <c r="P455" s="85">
        <f t="shared" si="34"/>
        <v>0</v>
      </c>
      <c r="Q455" s="83"/>
      <c r="R455" s="377">
        <f t="shared" si="35"/>
        <v>0</v>
      </c>
      <c r="S455" s="4"/>
      <c r="T455" s="4">
        <f>Tabla317[[#This Row],[P.U$]]*Tabla317[[#This Row],[TOTAL EXITENTE82]]</f>
        <v>0</v>
      </c>
    </row>
    <row r="456" spans="1:20" hidden="1" x14ac:dyDescent="0.25">
      <c r="A456" s="185">
        <v>602</v>
      </c>
      <c r="B456" s="151" t="s">
        <v>979</v>
      </c>
      <c r="C456" s="153" t="s">
        <v>980</v>
      </c>
      <c r="D456" s="153" t="s">
        <v>337</v>
      </c>
      <c r="E456" s="153" t="s">
        <v>710</v>
      </c>
      <c r="F456" s="244"/>
      <c r="G456" s="245">
        <v>1.98</v>
      </c>
      <c r="H456" s="337"/>
      <c r="I456" s="83"/>
      <c r="J456" s="590">
        <f t="shared" si="31"/>
        <v>0</v>
      </c>
      <c r="K456" s="209"/>
      <c r="L456" s="85">
        <f t="shared" si="32"/>
        <v>0</v>
      </c>
      <c r="M456" s="83"/>
      <c r="N456" s="85">
        <f t="shared" si="33"/>
        <v>0</v>
      </c>
      <c r="O456" s="83"/>
      <c r="P456" s="85">
        <f t="shared" si="34"/>
        <v>0</v>
      </c>
      <c r="Q456" s="83"/>
      <c r="R456" s="377">
        <f t="shared" si="35"/>
        <v>0</v>
      </c>
      <c r="S456" s="4"/>
      <c r="T456" s="4">
        <f>Tabla317[[#This Row],[P.U$]]*Tabla317[[#This Row],[TOTAL EXITENTE82]]</f>
        <v>0</v>
      </c>
    </row>
    <row r="457" spans="1:20" ht="30" hidden="1" x14ac:dyDescent="0.25">
      <c r="A457" s="185">
        <v>603</v>
      </c>
      <c r="B457" s="151" t="s">
        <v>981</v>
      </c>
      <c r="C457" s="153" t="s">
        <v>983</v>
      </c>
      <c r="D457" s="153" t="s">
        <v>337</v>
      </c>
      <c r="E457" s="153" t="s">
        <v>710</v>
      </c>
      <c r="F457" s="244"/>
      <c r="G457" s="245">
        <v>3.03</v>
      </c>
      <c r="H457" s="337"/>
      <c r="I457" s="83"/>
      <c r="J457" s="590">
        <f t="shared" si="31"/>
        <v>0</v>
      </c>
      <c r="K457" s="209"/>
      <c r="L457" s="85">
        <f t="shared" si="32"/>
        <v>0</v>
      </c>
      <c r="M457" s="83"/>
      <c r="N457" s="85">
        <f t="shared" si="33"/>
        <v>0</v>
      </c>
      <c r="O457" s="83"/>
      <c r="P457" s="85">
        <f t="shared" si="34"/>
        <v>0</v>
      </c>
      <c r="Q457" s="83"/>
      <c r="R457" s="377">
        <f t="shared" si="35"/>
        <v>0</v>
      </c>
      <c r="S457" s="4"/>
      <c r="T457" s="4">
        <f>Tabla317[[#This Row],[P.U$]]*Tabla317[[#This Row],[TOTAL EXITENTE82]]</f>
        <v>0</v>
      </c>
    </row>
    <row r="458" spans="1:20" ht="30" hidden="1" x14ac:dyDescent="0.25">
      <c r="A458" s="185">
        <v>605</v>
      </c>
      <c r="B458" s="151" t="s">
        <v>984</v>
      </c>
      <c r="C458" s="153" t="s">
        <v>983</v>
      </c>
      <c r="D458" s="153" t="s">
        <v>337</v>
      </c>
      <c r="E458" s="153" t="s">
        <v>710</v>
      </c>
      <c r="F458" s="244"/>
      <c r="G458" s="245">
        <v>3.04</v>
      </c>
      <c r="H458" s="337"/>
      <c r="I458" s="83"/>
      <c r="J458" s="590">
        <f t="shared" si="31"/>
        <v>0</v>
      </c>
      <c r="K458" s="209"/>
      <c r="L458" s="85">
        <f t="shared" si="32"/>
        <v>0</v>
      </c>
      <c r="M458" s="83"/>
      <c r="N458" s="85">
        <f t="shared" si="33"/>
        <v>0</v>
      </c>
      <c r="O458" s="83"/>
      <c r="P458" s="85">
        <f t="shared" si="34"/>
        <v>0</v>
      </c>
      <c r="Q458" s="83"/>
      <c r="R458" s="377">
        <f t="shared" si="35"/>
        <v>0</v>
      </c>
      <c r="S458" s="4"/>
      <c r="T458" s="4">
        <f>Tabla317[[#This Row],[P.U$]]*Tabla317[[#This Row],[TOTAL EXITENTE82]]</f>
        <v>0</v>
      </c>
    </row>
    <row r="459" spans="1:20" hidden="1" x14ac:dyDescent="0.25">
      <c r="A459" s="185">
        <v>606</v>
      </c>
      <c r="B459" s="151" t="s">
        <v>985</v>
      </c>
      <c r="C459" s="153" t="s">
        <v>759</v>
      </c>
      <c r="D459" s="153" t="s">
        <v>337</v>
      </c>
      <c r="E459" s="153" t="s">
        <v>710</v>
      </c>
      <c r="F459" s="244">
        <v>45962</v>
      </c>
      <c r="G459" s="245">
        <v>1.63</v>
      </c>
      <c r="H459" s="337"/>
      <c r="I459" s="83"/>
      <c r="J459" s="590">
        <f t="shared" si="31"/>
        <v>0</v>
      </c>
      <c r="K459" s="209"/>
      <c r="L459" s="85">
        <f t="shared" si="32"/>
        <v>0</v>
      </c>
      <c r="M459" s="83"/>
      <c r="N459" s="85">
        <f t="shared" si="33"/>
        <v>0</v>
      </c>
      <c r="O459" s="83"/>
      <c r="P459" s="85">
        <f t="shared" si="34"/>
        <v>0</v>
      </c>
      <c r="Q459" s="83"/>
      <c r="R459" s="377">
        <f t="shared" si="35"/>
        <v>0</v>
      </c>
      <c r="S459" s="4"/>
      <c r="T459" s="4">
        <f>Tabla317[[#This Row],[P.U$]]*Tabla317[[#This Row],[TOTAL EXITENTE82]]</f>
        <v>0</v>
      </c>
    </row>
    <row r="460" spans="1:20" ht="30" hidden="1" x14ac:dyDescent="0.25">
      <c r="A460" s="185">
        <v>604</v>
      </c>
      <c r="B460" s="151" t="s">
        <v>982</v>
      </c>
      <c r="C460" s="153" t="s">
        <v>983</v>
      </c>
      <c r="D460" s="153" t="s">
        <v>337</v>
      </c>
      <c r="E460" s="153" t="s">
        <v>710</v>
      </c>
      <c r="F460" s="244">
        <v>45962</v>
      </c>
      <c r="G460" s="245">
        <v>3.03</v>
      </c>
      <c r="H460" s="337"/>
      <c r="I460" s="83"/>
      <c r="J460" s="590">
        <f t="shared" si="31"/>
        <v>0</v>
      </c>
      <c r="K460" s="209"/>
      <c r="L460" s="85">
        <f t="shared" si="32"/>
        <v>0</v>
      </c>
      <c r="M460" s="83"/>
      <c r="N460" s="85">
        <f t="shared" si="33"/>
        <v>0</v>
      </c>
      <c r="O460" s="83"/>
      <c r="P460" s="85">
        <f t="shared" si="34"/>
        <v>0</v>
      </c>
      <c r="Q460" s="83"/>
      <c r="R460" s="377">
        <f t="shared" si="35"/>
        <v>0</v>
      </c>
      <c r="S460" s="4"/>
      <c r="T460" s="4">
        <f>Tabla317[[#This Row],[P.U$]]*Tabla317[[#This Row],[TOTAL EXITENTE82]]</f>
        <v>0</v>
      </c>
    </row>
    <row r="461" spans="1:20" ht="25.5" hidden="1" x14ac:dyDescent="0.25">
      <c r="A461" s="179">
        <v>413</v>
      </c>
      <c r="B461" s="205" t="s">
        <v>488</v>
      </c>
      <c r="C461" s="23" t="s">
        <v>599</v>
      </c>
      <c r="D461" s="23" t="s">
        <v>337</v>
      </c>
      <c r="E461" s="23" t="s">
        <v>712</v>
      </c>
      <c r="F461" s="29">
        <v>45658</v>
      </c>
      <c r="G461" s="40">
        <v>3</v>
      </c>
      <c r="H461" s="337"/>
      <c r="I461" s="593"/>
      <c r="J461" s="590">
        <f t="shared" si="31"/>
        <v>0</v>
      </c>
      <c r="K461" s="593"/>
      <c r="L461" s="236">
        <f t="shared" si="32"/>
        <v>0</v>
      </c>
      <c r="M461" s="237"/>
      <c r="N461" s="236">
        <f t="shared" si="33"/>
        <v>0</v>
      </c>
      <c r="O461" s="237"/>
      <c r="P461" s="236">
        <f t="shared" si="34"/>
        <v>0</v>
      </c>
      <c r="Q461" s="237"/>
      <c r="R461" s="377">
        <f t="shared" si="35"/>
        <v>0</v>
      </c>
      <c r="S461" s="4"/>
      <c r="T461" s="4">
        <f>Tabla317[[#This Row],[P.U$]]*Tabla317[[#This Row],[TOTAL EXITENTE82]]</f>
        <v>0</v>
      </c>
    </row>
    <row r="462" spans="1:20" hidden="1" x14ac:dyDescent="0.25">
      <c r="A462" s="179">
        <v>400</v>
      </c>
      <c r="B462" s="205" t="s">
        <v>755</v>
      </c>
      <c r="C462" s="23" t="s">
        <v>744</v>
      </c>
      <c r="D462" s="23" t="s">
        <v>338</v>
      </c>
      <c r="E462" s="23" t="s">
        <v>710</v>
      </c>
      <c r="F462" s="29">
        <v>45566</v>
      </c>
      <c r="G462" s="40">
        <v>4.2699999999999996</v>
      </c>
      <c r="H462" s="337"/>
      <c r="I462" s="83"/>
      <c r="J462" s="85">
        <f t="shared" si="26"/>
        <v>0</v>
      </c>
      <c r="K462" s="83"/>
      <c r="L462" s="85">
        <f t="shared" si="27"/>
        <v>0</v>
      </c>
      <c r="M462" s="83"/>
      <c r="N462" s="85">
        <f t="shared" si="28"/>
        <v>0</v>
      </c>
      <c r="O462" s="83"/>
      <c r="P462" s="85">
        <f t="shared" si="29"/>
        <v>0</v>
      </c>
      <c r="Q462" s="83"/>
      <c r="R462" s="377">
        <f t="shared" si="30"/>
        <v>0</v>
      </c>
      <c r="S462" s="4"/>
      <c r="T462" s="4">
        <f>Tabla317[[#This Row],[P.U$]]*Tabla317[[#This Row],[TOTAL EXITENTE82]]</f>
        <v>0</v>
      </c>
    </row>
    <row r="463" spans="1:20" hidden="1" x14ac:dyDescent="0.25">
      <c r="A463" s="179">
        <v>401</v>
      </c>
      <c r="B463" s="205" t="s">
        <v>742</v>
      </c>
      <c r="C463" s="23" t="s">
        <v>628</v>
      </c>
      <c r="D463" s="23" t="s">
        <v>338</v>
      </c>
      <c r="E463" s="23" t="s">
        <v>710</v>
      </c>
      <c r="F463" s="29">
        <v>45383</v>
      </c>
      <c r="G463" s="40">
        <v>2.82</v>
      </c>
      <c r="H463" s="337"/>
      <c r="I463" s="83"/>
      <c r="J463" s="85">
        <f>G463*I463</f>
        <v>0</v>
      </c>
      <c r="K463" s="83"/>
      <c r="L463" s="85">
        <f>G463*K463</f>
        <v>0</v>
      </c>
      <c r="M463" s="83"/>
      <c r="N463" s="85">
        <f>G463*M463</f>
        <v>0</v>
      </c>
      <c r="O463" s="83"/>
      <c r="P463" s="85">
        <f>G463*O463</f>
        <v>0</v>
      </c>
      <c r="Q463" s="83"/>
      <c r="R463" s="377">
        <f>G463*Q463</f>
        <v>0</v>
      </c>
      <c r="S463" s="4"/>
      <c r="T463" s="4">
        <f>Tabla317[[#This Row],[P.U$]]*Tabla317[[#This Row],[TOTAL EXITENTE82]]</f>
        <v>0</v>
      </c>
    </row>
    <row r="464" spans="1:20" hidden="1" x14ac:dyDescent="0.25">
      <c r="A464" s="179">
        <v>403</v>
      </c>
      <c r="B464" s="205" t="s">
        <v>749</v>
      </c>
      <c r="C464" s="23" t="s">
        <v>750</v>
      </c>
      <c r="D464" s="23" t="s">
        <v>338</v>
      </c>
      <c r="E464" s="23" t="s">
        <v>710</v>
      </c>
      <c r="F464" s="29">
        <v>45628</v>
      </c>
      <c r="G464" s="40">
        <v>3.62</v>
      </c>
      <c r="H464" s="337"/>
      <c r="I464" s="83"/>
      <c r="J464" s="85">
        <f t="shared" si="26"/>
        <v>0</v>
      </c>
      <c r="K464" s="83"/>
      <c r="L464" s="85">
        <f t="shared" si="27"/>
        <v>0</v>
      </c>
      <c r="M464" s="83"/>
      <c r="N464" s="85">
        <f t="shared" si="28"/>
        <v>0</v>
      </c>
      <c r="O464" s="83"/>
      <c r="P464" s="85">
        <f t="shared" si="29"/>
        <v>0</v>
      </c>
      <c r="Q464" s="83"/>
      <c r="R464" s="377">
        <f t="shared" si="30"/>
        <v>0</v>
      </c>
      <c r="S464" s="4"/>
      <c r="T464" s="4">
        <f>Tabla317[[#This Row],[P.U$]]*Tabla317[[#This Row],[TOTAL EXITENTE82]]</f>
        <v>0</v>
      </c>
    </row>
    <row r="465" spans="1:20" ht="28.5" hidden="1" x14ac:dyDescent="0.25">
      <c r="A465" s="179">
        <v>404</v>
      </c>
      <c r="B465" s="205" t="s">
        <v>880</v>
      </c>
      <c r="C465" s="23" t="s">
        <v>750</v>
      </c>
      <c r="D465" s="23" t="s">
        <v>338</v>
      </c>
      <c r="E465" s="23" t="s">
        <v>710</v>
      </c>
      <c r="F465" s="29">
        <v>45629</v>
      </c>
      <c r="G465" s="40">
        <v>3.8</v>
      </c>
      <c r="H465" s="337"/>
      <c r="I465" s="83"/>
      <c r="J465" s="85">
        <f t="shared" si="26"/>
        <v>0</v>
      </c>
      <c r="K465" s="83"/>
      <c r="L465" s="85">
        <f t="shared" si="27"/>
        <v>0</v>
      </c>
      <c r="M465" s="83"/>
      <c r="N465" s="85">
        <f t="shared" si="28"/>
        <v>0</v>
      </c>
      <c r="O465" s="83"/>
      <c r="P465" s="85">
        <f t="shared" si="29"/>
        <v>0</v>
      </c>
      <c r="Q465" s="83"/>
      <c r="R465" s="377">
        <f t="shared" si="30"/>
        <v>0</v>
      </c>
      <c r="S465" s="4"/>
      <c r="T465" s="4">
        <f>Tabla317[[#This Row],[P.U$]]*Tabla317[[#This Row],[TOTAL EXITENTE82]]</f>
        <v>0</v>
      </c>
    </row>
    <row r="466" spans="1:20" hidden="1" x14ac:dyDescent="0.25">
      <c r="A466" s="185">
        <v>591</v>
      </c>
      <c r="B466" s="151" t="s">
        <v>969</v>
      </c>
      <c r="C466" s="153" t="s">
        <v>610</v>
      </c>
      <c r="D466" s="153" t="s">
        <v>338</v>
      </c>
      <c r="E466" s="153" t="s">
        <v>710</v>
      </c>
      <c r="F466" s="244">
        <v>46082</v>
      </c>
      <c r="G466" s="245">
        <v>2.94</v>
      </c>
      <c r="H466" s="337"/>
      <c r="I466" s="83"/>
      <c r="J466" s="85">
        <f t="shared" si="26"/>
        <v>0</v>
      </c>
      <c r="K466" s="83"/>
      <c r="L466" s="85">
        <f>G466*K466</f>
        <v>0</v>
      </c>
      <c r="M466" s="83"/>
      <c r="N466" s="85">
        <f>G466*M466</f>
        <v>0</v>
      </c>
      <c r="O466" s="83"/>
      <c r="P466" s="85">
        <f>G466*O466</f>
        <v>0</v>
      </c>
      <c r="Q466" s="83"/>
      <c r="R466" s="377">
        <f>G466*Q466</f>
        <v>0</v>
      </c>
      <c r="S466" s="4"/>
      <c r="T466" s="4">
        <f>Tabla317[[#This Row],[P.U$]]*Tabla317[[#This Row],[TOTAL EXITENTE82]]</f>
        <v>0</v>
      </c>
    </row>
    <row r="467" spans="1:20" ht="16.5" hidden="1" customHeight="1" x14ac:dyDescent="0.25">
      <c r="A467" s="185">
        <v>590</v>
      </c>
      <c r="B467" s="151" t="s">
        <v>968</v>
      </c>
      <c r="C467" s="153" t="s">
        <v>610</v>
      </c>
      <c r="D467" s="153" t="s">
        <v>338</v>
      </c>
      <c r="E467" s="153" t="s">
        <v>710</v>
      </c>
      <c r="F467" s="244">
        <v>46113</v>
      </c>
      <c r="G467" s="245">
        <v>2.94</v>
      </c>
      <c r="H467" s="337"/>
      <c r="I467" s="593"/>
      <c r="J467" s="355">
        <f>G467*I467</f>
        <v>0</v>
      </c>
      <c r="K467" s="356"/>
      <c r="L467" s="357">
        <f>G467*K467</f>
        <v>0</v>
      </c>
      <c r="M467" s="356"/>
      <c r="N467" s="357">
        <f>G467*M467</f>
        <v>0</v>
      </c>
      <c r="O467" s="356"/>
      <c r="P467" s="357">
        <f>G467*O467</f>
        <v>0</v>
      </c>
      <c r="Q467" s="356"/>
      <c r="R467" s="377">
        <f>G467*Q467</f>
        <v>0</v>
      </c>
      <c r="S467" s="4"/>
      <c r="T467" s="4">
        <f>Tabla317[[#This Row],[P.U$]]*Tabla317[[#This Row],[TOTAL EXITENTE82]]</f>
        <v>0</v>
      </c>
    </row>
    <row r="468" spans="1:20" hidden="1" x14ac:dyDescent="0.25">
      <c r="A468" s="179">
        <v>410</v>
      </c>
      <c r="B468" s="205" t="s">
        <v>485</v>
      </c>
      <c r="C468" s="23" t="s">
        <v>626</v>
      </c>
      <c r="D468" s="23" t="s">
        <v>338</v>
      </c>
      <c r="E468" s="23" t="s">
        <v>710</v>
      </c>
      <c r="F468" s="29">
        <v>45292</v>
      </c>
      <c r="G468" s="40">
        <v>11.77</v>
      </c>
      <c r="H468" s="337"/>
      <c r="I468" s="593"/>
      <c r="J468" s="590">
        <f t="shared" si="26"/>
        <v>0</v>
      </c>
      <c r="K468" s="593"/>
      <c r="L468" s="236">
        <f>G468*K468</f>
        <v>0</v>
      </c>
      <c r="M468" s="237"/>
      <c r="N468" s="236">
        <f>G468*M468</f>
        <v>0</v>
      </c>
      <c r="O468" s="237"/>
      <c r="P468" s="236">
        <f>G468*O468</f>
        <v>0</v>
      </c>
      <c r="Q468" s="237"/>
      <c r="R468" s="377">
        <f>G468*Q468</f>
        <v>0</v>
      </c>
      <c r="S468" s="4"/>
      <c r="T468" s="4">
        <f>Tabla317[[#This Row],[P.U$]]*Tabla317[[#This Row],[TOTAL EXITENTE82]]</f>
        <v>0</v>
      </c>
    </row>
    <row r="469" spans="1:20" hidden="1" x14ac:dyDescent="0.25">
      <c r="A469" s="179">
        <v>411</v>
      </c>
      <c r="B469" s="205" t="s">
        <v>486</v>
      </c>
      <c r="C469" s="23" t="s">
        <v>626</v>
      </c>
      <c r="D469" s="23" t="s">
        <v>338</v>
      </c>
      <c r="E469" s="23" t="s">
        <v>710</v>
      </c>
      <c r="F469" s="29">
        <v>45292</v>
      </c>
      <c r="G469" s="40">
        <v>11</v>
      </c>
      <c r="H469" s="337"/>
      <c r="I469" s="83"/>
      <c r="J469" s="590">
        <f t="shared" si="26"/>
        <v>0</v>
      </c>
      <c r="K469" s="209"/>
      <c r="L469" s="85">
        <f>G469*K469</f>
        <v>0</v>
      </c>
      <c r="M469" s="83"/>
      <c r="N469" s="85">
        <f>G469*M469</f>
        <v>0</v>
      </c>
      <c r="O469" s="83"/>
      <c r="P469" s="85">
        <f>G469*O469</f>
        <v>0</v>
      </c>
      <c r="Q469" s="83"/>
      <c r="R469" s="377">
        <f>G469*Q469</f>
        <v>0</v>
      </c>
      <c r="S469" s="4"/>
      <c r="T469" s="4">
        <f>Tabla317[[#This Row],[P.U$]]*Tabla317[[#This Row],[TOTAL EXITENTE82]]</f>
        <v>0</v>
      </c>
    </row>
    <row r="470" spans="1:20" ht="28.5" hidden="1" x14ac:dyDescent="0.25">
      <c r="A470" s="179">
        <v>414</v>
      </c>
      <c r="B470" s="205" t="s">
        <v>489</v>
      </c>
      <c r="C470" s="23" t="s">
        <v>627</v>
      </c>
      <c r="D470" s="23" t="s">
        <v>338</v>
      </c>
      <c r="E470" s="23" t="s">
        <v>710</v>
      </c>
      <c r="F470" s="29">
        <v>45658</v>
      </c>
      <c r="G470" s="40">
        <v>5.43</v>
      </c>
      <c r="H470" s="337"/>
      <c r="I470" s="83"/>
      <c r="J470" s="590">
        <f t="shared" si="26"/>
        <v>0</v>
      </c>
      <c r="K470" s="209"/>
      <c r="L470" s="85">
        <f t="shared" si="27"/>
        <v>0</v>
      </c>
      <c r="M470" s="83"/>
      <c r="N470" s="85">
        <f t="shared" si="28"/>
        <v>0</v>
      </c>
      <c r="O470" s="83"/>
      <c r="P470" s="85">
        <f t="shared" si="29"/>
        <v>0</v>
      </c>
      <c r="Q470" s="83"/>
      <c r="R470" s="377">
        <f t="shared" si="30"/>
        <v>0</v>
      </c>
      <c r="S470" s="4"/>
      <c r="T470" s="4">
        <f>Tabla317[[#This Row],[P.U$]]*Tabla317[[#This Row],[TOTAL EXITENTE82]]</f>
        <v>0</v>
      </c>
    </row>
    <row r="471" spans="1:20" hidden="1" x14ac:dyDescent="0.25">
      <c r="A471" s="179">
        <v>415</v>
      </c>
      <c r="B471" s="205" t="s">
        <v>490</v>
      </c>
      <c r="C471" s="23" t="s">
        <v>628</v>
      </c>
      <c r="D471" s="23" t="s">
        <v>338</v>
      </c>
      <c r="E471" s="23" t="s">
        <v>710</v>
      </c>
      <c r="F471" s="29">
        <v>45383</v>
      </c>
      <c r="G471" s="40"/>
      <c r="H471" s="337"/>
      <c r="I471" s="83"/>
      <c r="J471" s="590">
        <f t="shared" si="26"/>
        <v>0</v>
      </c>
      <c r="K471" s="209"/>
      <c r="L471" s="85">
        <f t="shared" si="27"/>
        <v>0</v>
      </c>
      <c r="M471" s="83"/>
      <c r="N471" s="85">
        <f t="shared" si="28"/>
        <v>0</v>
      </c>
      <c r="O471" s="83"/>
      <c r="P471" s="85">
        <f t="shared" si="29"/>
        <v>0</v>
      </c>
      <c r="Q471" s="83"/>
      <c r="R471" s="377">
        <f t="shared" si="30"/>
        <v>0</v>
      </c>
      <c r="S471" s="4"/>
      <c r="T471" s="4">
        <f>Tabla317[[#This Row],[P.U$]]*Tabla317[[#This Row],[TOTAL EXITENTE82]]</f>
        <v>0</v>
      </c>
    </row>
    <row r="472" spans="1:20" ht="30" hidden="1" x14ac:dyDescent="0.25">
      <c r="A472" s="185">
        <v>592</v>
      </c>
      <c r="B472" s="151" t="s">
        <v>970</v>
      </c>
      <c r="C472" s="153" t="s">
        <v>971</v>
      </c>
      <c r="D472" s="153" t="s">
        <v>338</v>
      </c>
      <c r="E472" s="153" t="s">
        <v>710</v>
      </c>
      <c r="F472" s="244">
        <v>47270</v>
      </c>
      <c r="G472" s="245">
        <v>0.96</v>
      </c>
      <c r="H472" s="337"/>
      <c r="I472" s="83"/>
      <c r="J472" s="590">
        <f t="shared" si="26"/>
        <v>0</v>
      </c>
      <c r="K472" s="209"/>
      <c r="L472" s="85">
        <f t="shared" si="27"/>
        <v>0</v>
      </c>
      <c r="M472" s="83"/>
      <c r="N472" s="85">
        <f t="shared" si="28"/>
        <v>0</v>
      </c>
      <c r="O472" s="83"/>
      <c r="P472" s="85">
        <f t="shared" si="29"/>
        <v>0</v>
      </c>
      <c r="Q472" s="83"/>
      <c r="R472" s="377">
        <f t="shared" si="30"/>
        <v>0</v>
      </c>
      <c r="S472" s="4"/>
      <c r="T472" s="4">
        <f>Tabla317[[#This Row],[P.U$]]*Tabla317[[#This Row],[TOTAL EXITENTE82]]</f>
        <v>0</v>
      </c>
    </row>
    <row r="473" spans="1:20" ht="30" hidden="1" x14ac:dyDescent="0.25">
      <c r="A473" s="185">
        <v>593</v>
      </c>
      <c r="B473" s="151" t="s">
        <v>972</v>
      </c>
      <c r="C473" s="153" t="s">
        <v>971</v>
      </c>
      <c r="D473" s="153" t="s">
        <v>338</v>
      </c>
      <c r="E473" s="153" t="s">
        <v>710</v>
      </c>
      <c r="F473" s="244">
        <v>47270</v>
      </c>
      <c r="G473" s="245">
        <v>0.96</v>
      </c>
      <c r="H473" s="337"/>
      <c r="I473" s="83"/>
      <c r="J473" s="590">
        <f t="shared" si="26"/>
        <v>0</v>
      </c>
      <c r="K473" s="209"/>
      <c r="L473" s="85">
        <f t="shared" si="27"/>
        <v>0</v>
      </c>
      <c r="M473" s="83"/>
      <c r="N473" s="85">
        <f t="shared" si="28"/>
        <v>0</v>
      </c>
      <c r="O473" s="83"/>
      <c r="P473" s="85">
        <f t="shared" si="29"/>
        <v>0</v>
      </c>
      <c r="Q473" s="83"/>
      <c r="R473" s="377">
        <f t="shared" si="30"/>
        <v>0</v>
      </c>
      <c r="S473" s="4"/>
      <c r="T473" s="4">
        <f>Tabla317[[#This Row],[P.U$]]*Tabla317[[#This Row],[TOTAL EXITENTE82]]</f>
        <v>0</v>
      </c>
    </row>
    <row r="474" spans="1:20" hidden="1" x14ac:dyDescent="0.25">
      <c r="A474" s="179">
        <v>416</v>
      </c>
      <c r="B474" s="205" t="s">
        <v>740</v>
      </c>
      <c r="C474" s="23" t="s">
        <v>741</v>
      </c>
      <c r="D474" s="23" t="s">
        <v>338</v>
      </c>
      <c r="E474" s="23" t="s">
        <v>707</v>
      </c>
      <c r="F474" s="29">
        <v>45689</v>
      </c>
      <c r="G474" s="40">
        <v>1.71</v>
      </c>
      <c r="H474" s="337"/>
      <c r="I474" s="83"/>
      <c r="J474" s="590">
        <f t="shared" si="26"/>
        <v>0</v>
      </c>
      <c r="K474" s="209"/>
      <c r="L474" s="85">
        <f t="shared" si="27"/>
        <v>0</v>
      </c>
      <c r="M474" s="83"/>
      <c r="N474" s="85">
        <f t="shared" si="28"/>
        <v>0</v>
      </c>
      <c r="O474" s="83"/>
      <c r="P474" s="85">
        <f t="shared" si="29"/>
        <v>0</v>
      </c>
      <c r="Q474" s="83"/>
      <c r="R474" s="377">
        <f t="shared" si="30"/>
        <v>0</v>
      </c>
      <c r="S474" s="4"/>
      <c r="T474" s="4">
        <f>Tabla317[[#This Row],[P.U$]]*Tabla317[[#This Row],[TOTAL EXITENTE82]]</f>
        <v>0</v>
      </c>
    </row>
    <row r="475" spans="1:20" hidden="1" x14ac:dyDescent="0.25">
      <c r="A475" s="179">
        <v>417</v>
      </c>
      <c r="B475" s="205" t="s">
        <v>747</v>
      </c>
      <c r="C475" s="23" t="s">
        <v>748</v>
      </c>
      <c r="D475" s="23" t="s">
        <v>338</v>
      </c>
      <c r="E475" s="23" t="s">
        <v>710</v>
      </c>
      <c r="F475" s="29">
        <v>45627</v>
      </c>
      <c r="G475" s="40">
        <v>1.6</v>
      </c>
      <c r="H475" s="337"/>
      <c r="I475" s="83"/>
      <c r="J475" s="590">
        <f t="shared" si="26"/>
        <v>0</v>
      </c>
      <c r="K475" s="209"/>
      <c r="L475" s="85">
        <f t="shared" si="27"/>
        <v>0</v>
      </c>
      <c r="M475" s="83"/>
      <c r="N475" s="85">
        <f t="shared" si="28"/>
        <v>0</v>
      </c>
      <c r="O475" s="83"/>
      <c r="P475" s="85">
        <f t="shared" si="29"/>
        <v>0</v>
      </c>
      <c r="Q475" s="83"/>
      <c r="R475" s="377">
        <f t="shared" si="30"/>
        <v>0</v>
      </c>
      <c r="S475" s="4"/>
      <c r="T475" s="4">
        <f>Tabla317[[#This Row],[P.U$]]*Tabla317[[#This Row],[TOTAL EXITENTE82]]</f>
        <v>0</v>
      </c>
    </row>
    <row r="476" spans="1:20" ht="28.5" hidden="1" x14ac:dyDescent="0.25">
      <c r="A476" s="179">
        <v>418</v>
      </c>
      <c r="B476" s="205" t="s">
        <v>491</v>
      </c>
      <c r="C476" s="23" t="s">
        <v>629</v>
      </c>
      <c r="D476" s="23" t="s">
        <v>338</v>
      </c>
      <c r="E476" s="23" t="s">
        <v>710</v>
      </c>
      <c r="F476" s="29">
        <v>45170</v>
      </c>
      <c r="G476" s="40">
        <v>4.1100000000000003</v>
      </c>
      <c r="H476" s="337"/>
      <c r="I476" s="233"/>
      <c r="J476" s="590">
        <f t="shared" si="26"/>
        <v>0</v>
      </c>
      <c r="K476" s="593"/>
      <c r="L476" s="232">
        <f>G476*K476</f>
        <v>0</v>
      </c>
      <c r="M476" s="83"/>
      <c r="N476" s="232">
        <f>G476*M476</f>
        <v>0</v>
      </c>
      <c r="O476" s="233"/>
      <c r="P476" s="232">
        <f>G476*O476</f>
        <v>0</v>
      </c>
      <c r="Q476" s="233"/>
      <c r="R476" s="377">
        <f>G476*Q476</f>
        <v>0</v>
      </c>
      <c r="S476" s="4"/>
      <c r="T476" s="4">
        <f>Tabla317[[#This Row],[P.U$]]*Tabla317[[#This Row],[TOTAL EXITENTE82]]</f>
        <v>0</v>
      </c>
    </row>
    <row r="477" spans="1:20" hidden="1" x14ac:dyDescent="0.25">
      <c r="A477" s="179">
        <v>419</v>
      </c>
      <c r="B477" s="205" t="s">
        <v>889</v>
      </c>
      <c r="C477" s="23"/>
      <c r="D477" s="23" t="s">
        <v>338</v>
      </c>
      <c r="E477" s="23" t="s">
        <v>710</v>
      </c>
      <c r="F477" s="29"/>
      <c r="G477" s="40">
        <v>1.71</v>
      </c>
      <c r="H477" s="337"/>
      <c r="I477" s="83"/>
      <c r="J477" s="590">
        <f t="shared" si="26"/>
        <v>0</v>
      </c>
      <c r="K477" s="209"/>
      <c r="L477" s="85">
        <f t="shared" si="27"/>
        <v>0</v>
      </c>
      <c r="M477" s="83"/>
      <c r="N477" s="85">
        <f t="shared" si="28"/>
        <v>0</v>
      </c>
      <c r="O477" s="83"/>
      <c r="P477" s="85">
        <f t="shared" si="29"/>
        <v>0</v>
      </c>
      <c r="Q477" s="83"/>
      <c r="R477" s="377">
        <f t="shared" si="30"/>
        <v>0</v>
      </c>
      <c r="S477" s="4"/>
      <c r="T477" s="4">
        <f>Tabla317[[#This Row],[P.U$]]*Tabla317[[#This Row],[TOTAL EXITENTE82]]</f>
        <v>0</v>
      </c>
    </row>
    <row r="478" spans="1:20" hidden="1" x14ac:dyDescent="0.25">
      <c r="A478" s="179">
        <v>420</v>
      </c>
      <c r="B478" s="205" t="s">
        <v>890</v>
      </c>
      <c r="C478" s="23"/>
      <c r="D478" s="23" t="s">
        <v>338</v>
      </c>
      <c r="E478" s="23" t="s">
        <v>710</v>
      </c>
      <c r="F478" s="29"/>
      <c r="G478" s="40">
        <v>1.71</v>
      </c>
      <c r="H478" s="337"/>
      <c r="I478" s="83"/>
      <c r="J478" s="590">
        <f t="shared" si="26"/>
        <v>0</v>
      </c>
      <c r="K478" s="209"/>
      <c r="L478" s="85">
        <f t="shared" si="27"/>
        <v>0</v>
      </c>
      <c r="M478" s="83"/>
      <c r="N478" s="85">
        <f t="shared" si="28"/>
        <v>0</v>
      </c>
      <c r="O478" s="83"/>
      <c r="P478" s="85">
        <f t="shared" si="29"/>
        <v>0</v>
      </c>
      <c r="Q478" s="83"/>
      <c r="R478" s="377">
        <f t="shared" si="30"/>
        <v>0</v>
      </c>
      <c r="S478" s="4"/>
      <c r="T478" s="4">
        <f>Tabla317[[#This Row],[P.U$]]*Tabla317[[#This Row],[TOTAL EXITENTE82]]</f>
        <v>0</v>
      </c>
    </row>
    <row r="479" spans="1:20" hidden="1" x14ac:dyDescent="0.25">
      <c r="A479" s="179">
        <v>421</v>
      </c>
      <c r="B479" s="205" t="s">
        <v>842</v>
      </c>
      <c r="C479" s="23" t="s">
        <v>741</v>
      </c>
      <c r="D479" s="23" t="s">
        <v>338</v>
      </c>
      <c r="E479" s="23" t="s">
        <v>710</v>
      </c>
      <c r="F479" s="29">
        <v>45870</v>
      </c>
      <c r="G479" s="40">
        <v>1.71</v>
      </c>
      <c r="H479" s="337"/>
      <c r="I479" s="233"/>
      <c r="J479" s="590">
        <f t="shared" si="26"/>
        <v>0</v>
      </c>
      <c r="K479" s="593"/>
      <c r="L479" s="232">
        <f>G479*K479</f>
        <v>0</v>
      </c>
      <c r="M479" s="233"/>
      <c r="N479" s="232">
        <f>G479*M479</f>
        <v>0</v>
      </c>
      <c r="O479" s="233"/>
      <c r="P479" s="232">
        <f>G479*O479</f>
        <v>0</v>
      </c>
      <c r="Q479" s="233"/>
      <c r="R479" s="377">
        <f>G479*Q479</f>
        <v>0</v>
      </c>
      <c r="S479" s="4"/>
      <c r="T479" s="4">
        <f>Tabla317[[#This Row],[P.U$]]*Tabla317[[#This Row],[TOTAL EXITENTE82]]</f>
        <v>0</v>
      </c>
    </row>
    <row r="480" spans="1:20" hidden="1" x14ac:dyDescent="0.25">
      <c r="A480" s="179">
        <v>422</v>
      </c>
      <c r="B480" s="205" t="s">
        <v>492</v>
      </c>
      <c r="C480" s="23" t="s">
        <v>630</v>
      </c>
      <c r="D480" s="23" t="s">
        <v>338</v>
      </c>
      <c r="E480" s="23" t="s">
        <v>710</v>
      </c>
      <c r="F480" s="29">
        <v>45839</v>
      </c>
      <c r="G480" s="40">
        <v>3</v>
      </c>
      <c r="H480" s="337"/>
      <c r="I480" s="233"/>
      <c r="J480" s="590">
        <f t="shared" si="26"/>
        <v>0</v>
      </c>
      <c r="K480" s="593"/>
      <c r="L480" s="232">
        <f>G480*K480</f>
        <v>0</v>
      </c>
      <c r="M480" s="233"/>
      <c r="N480" s="232">
        <f>G480*M480</f>
        <v>0</v>
      </c>
      <c r="O480" s="233"/>
      <c r="P480" s="232">
        <f>G480*O480</f>
        <v>0</v>
      </c>
      <c r="Q480" s="233"/>
      <c r="R480" s="377">
        <f>G480*Q480</f>
        <v>0</v>
      </c>
      <c r="S480" s="4"/>
      <c r="T480" s="4">
        <f>Tabla317[[#This Row],[P.U$]]*Tabla317[[#This Row],[TOTAL EXITENTE82]]</f>
        <v>0</v>
      </c>
    </row>
    <row r="481" spans="1:20" hidden="1" x14ac:dyDescent="0.25">
      <c r="A481" s="179">
        <v>423</v>
      </c>
      <c r="B481" s="205" t="s">
        <v>762</v>
      </c>
      <c r="C481" s="23" t="s">
        <v>763</v>
      </c>
      <c r="D481" s="23" t="s">
        <v>338</v>
      </c>
      <c r="E481" s="23" t="s">
        <v>710</v>
      </c>
      <c r="F481" s="29">
        <v>45352</v>
      </c>
      <c r="G481" s="40">
        <v>3.9</v>
      </c>
      <c r="H481" s="337"/>
      <c r="I481" s="83"/>
      <c r="J481" s="590">
        <f t="shared" si="26"/>
        <v>0</v>
      </c>
      <c r="K481" s="209"/>
      <c r="L481" s="85">
        <f>G481*K481</f>
        <v>0</v>
      </c>
      <c r="M481" s="83"/>
      <c r="N481" s="85">
        <f>G481*M481</f>
        <v>0</v>
      </c>
      <c r="O481" s="83"/>
      <c r="P481" s="85">
        <f>G481*O481</f>
        <v>0</v>
      </c>
      <c r="Q481" s="83"/>
      <c r="R481" s="377">
        <f>G481*Q481</f>
        <v>0</v>
      </c>
      <c r="S481" s="4"/>
      <c r="T481" s="4">
        <f>Tabla317[[#This Row],[P.U$]]*Tabla317[[#This Row],[TOTAL EXITENTE82]]</f>
        <v>0</v>
      </c>
    </row>
    <row r="482" spans="1:20" hidden="1" x14ac:dyDescent="0.25">
      <c r="A482" s="179">
        <v>424</v>
      </c>
      <c r="B482" s="205" t="s">
        <v>493</v>
      </c>
      <c r="C482" s="23" t="s">
        <v>628</v>
      </c>
      <c r="D482" s="23" t="s">
        <v>338</v>
      </c>
      <c r="E482" s="23" t="s">
        <v>710</v>
      </c>
      <c r="F482" s="29">
        <v>45505</v>
      </c>
      <c r="G482" s="40">
        <v>3.56</v>
      </c>
      <c r="H482" s="337"/>
      <c r="I482" s="83"/>
      <c r="J482" s="590">
        <f t="shared" si="26"/>
        <v>0</v>
      </c>
      <c r="K482" s="209"/>
      <c r="L482" s="85">
        <f>G482*K482</f>
        <v>0</v>
      </c>
      <c r="M482" s="83"/>
      <c r="N482" s="85">
        <f>G482*M482</f>
        <v>0</v>
      </c>
      <c r="O482" s="83"/>
      <c r="P482" s="85">
        <f>G482*O482</f>
        <v>0</v>
      </c>
      <c r="Q482" s="83"/>
      <c r="R482" s="377">
        <f>G482*Q482</f>
        <v>0</v>
      </c>
      <c r="S482" s="4"/>
      <c r="T482" s="4">
        <f>Tabla317[[#This Row],[P.U$]]*Tabla317[[#This Row],[TOTAL EXITENTE82]]</f>
        <v>0</v>
      </c>
    </row>
    <row r="483" spans="1:20" ht="28.5" hidden="1" x14ac:dyDescent="0.25">
      <c r="A483" s="179">
        <v>425</v>
      </c>
      <c r="B483" s="205" t="s">
        <v>841</v>
      </c>
      <c r="C483" s="23" t="s">
        <v>628</v>
      </c>
      <c r="D483" s="23" t="s">
        <v>338</v>
      </c>
      <c r="E483" s="23" t="s">
        <v>710</v>
      </c>
      <c r="F483" s="29">
        <v>46296</v>
      </c>
      <c r="G483" s="40">
        <v>1.06</v>
      </c>
      <c r="H483" s="337"/>
      <c r="I483" s="83"/>
      <c r="J483" s="590">
        <f t="shared" si="26"/>
        <v>0</v>
      </c>
      <c r="K483" s="209"/>
      <c r="L483" s="85">
        <f t="shared" si="27"/>
        <v>0</v>
      </c>
      <c r="M483" s="83"/>
      <c r="N483" s="85">
        <f t="shared" si="28"/>
        <v>0</v>
      </c>
      <c r="O483" s="83"/>
      <c r="P483" s="85">
        <f t="shared" si="29"/>
        <v>0</v>
      </c>
      <c r="Q483" s="83"/>
      <c r="R483" s="377">
        <f t="shared" si="30"/>
        <v>0</v>
      </c>
      <c r="S483" s="4"/>
      <c r="T483" s="4">
        <f>Tabla317[[#This Row],[P.U$]]*Tabla317[[#This Row],[TOTAL EXITENTE82]]</f>
        <v>0</v>
      </c>
    </row>
    <row r="484" spans="1:20" ht="30" hidden="1" x14ac:dyDescent="0.25">
      <c r="A484" s="185">
        <v>583</v>
      </c>
      <c r="B484" s="151" t="s">
        <v>841</v>
      </c>
      <c r="C484" s="153" t="s">
        <v>966</v>
      </c>
      <c r="D484" s="153" t="s">
        <v>338</v>
      </c>
      <c r="E484" s="153" t="s">
        <v>710</v>
      </c>
      <c r="F484" s="244">
        <v>45717</v>
      </c>
      <c r="G484" s="245">
        <v>1.52</v>
      </c>
      <c r="H484" s="337"/>
      <c r="I484" s="83"/>
      <c r="J484" s="590">
        <f t="shared" si="26"/>
        <v>0</v>
      </c>
      <c r="K484" s="209"/>
      <c r="L484" s="85">
        <f t="shared" si="27"/>
        <v>0</v>
      </c>
      <c r="M484" s="83"/>
      <c r="N484" s="85">
        <f t="shared" si="28"/>
        <v>0</v>
      </c>
      <c r="O484" s="83"/>
      <c r="P484" s="85">
        <f t="shared" si="29"/>
        <v>0</v>
      </c>
      <c r="Q484" s="83"/>
      <c r="R484" s="377">
        <f t="shared" si="30"/>
        <v>0</v>
      </c>
      <c r="S484" s="4"/>
      <c r="T484" s="4">
        <f>Tabla317[[#This Row],[P.U$]]*Tabla317[[#This Row],[TOTAL EXITENTE82]]</f>
        <v>0</v>
      </c>
    </row>
    <row r="485" spans="1:20" hidden="1" x14ac:dyDescent="0.25">
      <c r="A485" s="179">
        <v>426</v>
      </c>
      <c r="B485" s="205" t="s">
        <v>743</v>
      </c>
      <c r="C485" s="23" t="s">
        <v>744</v>
      </c>
      <c r="D485" s="23" t="s">
        <v>338</v>
      </c>
      <c r="E485" s="23" t="s">
        <v>710</v>
      </c>
      <c r="F485" s="29">
        <v>45689</v>
      </c>
      <c r="G485" s="40">
        <v>3.74</v>
      </c>
      <c r="H485" s="337"/>
      <c r="I485" s="83"/>
      <c r="J485" s="590">
        <f t="shared" si="26"/>
        <v>0</v>
      </c>
      <c r="K485" s="209"/>
      <c r="L485" s="85">
        <f t="shared" si="27"/>
        <v>0</v>
      </c>
      <c r="M485" s="83"/>
      <c r="N485" s="85">
        <f t="shared" si="28"/>
        <v>0</v>
      </c>
      <c r="O485" s="83"/>
      <c r="P485" s="85">
        <f t="shared" si="29"/>
        <v>0</v>
      </c>
      <c r="Q485" s="83"/>
      <c r="R485" s="377">
        <f t="shared" si="30"/>
        <v>0</v>
      </c>
      <c r="S485" s="4"/>
      <c r="T485" s="4">
        <f>Tabla317[[#This Row],[P.U$]]*Tabla317[[#This Row],[TOTAL EXITENTE82]]</f>
        <v>0</v>
      </c>
    </row>
    <row r="486" spans="1:20" ht="30" hidden="1" x14ac:dyDescent="0.25">
      <c r="A486" s="185">
        <v>587</v>
      </c>
      <c r="B486" s="151" t="s">
        <v>991</v>
      </c>
      <c r="C486" s="153" t="s">
        <v>966</v>
      </c>
      <c r="D486" s="23" t="s">
        <v>338</v>
      </c>
      <c r="E486" s="153" t="s">
        <v>710</v>
      </c>
      <c r="F486" s="244">
        <v>45566</v>
      </c>
      <c r="G486" s="245">
        <v>4.41</v>
      </c>
      <c r="H486" s="337"/>
      <c r="I486" s="233"/>
      <c r="J486" s="590">
        <f t="shared" si="26"/>
        <v>0</v>
      </c>
      <c r="K486" s="593"/>
      <c r="L486" s="232">
        <f t="shared" si="27"/>
        <v>0</v>
      </c>
      <c r="M486" s="233"/>
      <c r="N486" s="232">
        <f t="shared" si="28"/>
        <v>0</v>
      </c>
      <c r="O486" s="233"/>
      <c r="P486" s="232">
        <f t="shared" si="29"/>
        <v>0</v>
      </c>
      <c r="Q486" s="233"/>
      <c r="R486" s="377">
        <f t="shared" si="30"/>
        <v>0</v>
      </c>
      <c r="S486" s="4"/>
      <c r="T486" s="4">
        <f>Tabla317[[#This Row],[P.U$]]*Tabla317[[#This Row],[TOTAL EXITENTE82]]</f>
        <v>0</v>
      </c>
    </row>
    <row r="487" spans="1:20" ht="28.5" hidden="1" x14ac:dyDescent="0.25">
      <c r="A487" s="179">
        <v>427</v>
      </c>
      <c r="B487" s="205" t="s">
        <v>494</v>
      </c>
      <c r="C487" s="23" t="s">
        <v>631</v>
      </c>
      <c r="D487" s="23" t="s">
        <v>338</v>
      </c>
      <c r="E487" s="23" t="s">
        <v>710</v>
      </c>
      <c r="F487" s="29"/>
      <c r="G487" s="40">
        <v>0.63</v>
      </c>
      <c r="H487" s="337"/>
      <c r="I487" s="233"/>
      <c r="J487" s="590">
        <f t="shared" si="26"/>
        <v>0</v>
      </c>
      <c r="K487" s="593"/>
      <c r="L487" s="232">
        <f t="shared" si="27"/>
        <v>0</v>
      </c>
      <c r="M487" s="233"/>
      <c r="N487" s="232">
        <f t="shared" si="28"/>
        <v>0</v>
      </c>
      <c r="O487" s="233"/>
      <c r="P487" s="232">
        <f t="shared" si="29"/>
        <v>0</v>
      </c>
      <c r="Q487" s="233"/>
      <c r="R487" s="377">
        <f t="shared" si="30"/>
        <v>0</v>
      </c>
      <c r="S487" s="4"/>
      <c r="T487" s="4">
        <f>Tabla317[[#This Row],[P.U$]]*Tabla317[[#This Row],[TOTAL EXITENTE82]]</f>
        <v>0</v>
      </c>
    </row>
    <row r="488" spans="1:20" ht="28.5" hidden="1" x14ac:dyDescent="0.25">
      <c r="A488" s="179">
        <v>428</v>
      </c>
      <c r="B488" s="205" t="s">
        <v>495</v>
      </c>
      <c r="C488" s="23" t="s">
        <v>632</v>
      </c>
      <c r="D488" s="23" t="s">
        <v>338</v>
      </c>
      <c r="E488" s="23" t="s">
        <v>710</v>
      </c>
      <c r="F488" s="29">
        <v>45870</v>
      </c>
      <c r="G488" s="40">
        <v>5.0199999999999996</v>
      </c>
      <c r="H488" s="337"/>
      <c r="I488" s="83"/>
      <c r="J488" s="590">
        <f t="shared" si="26"/>
        <v>0</v>
      </c>
      <c r="K488" s="209"/>
      <c r="L488" s="85">
        <f t="shared" si="27"/>
        <v>0</v>
      </c>
      <c r="M488" s="83"/>
      <c r="N488" s="85">
        <f t="shared" si="28"/>
        <v>0</v>
      </c>
      <c r="O488" s="83"/>
      <c r="P488" s="85">
        <f t="shared" si="29"/>
        <v>0</v>
      </c>
      <c r="Q488" s="83"/>
      <c r="R488" s="377">
        <f t="shared" si="30"/>
        <v>0</v>
      </c>
      <c r="S488" s="4"/>
      <c r="T488" s="4">
        <f>Tabla317[[#This Row],[P.U$]]*Tabla317[[#This Row],[TOTAL EXITENTE82]]</f>
        <v>0</v>
      </c>
    </row>
    <row r="489" spans="1:20" hidden="1" x14ac:dyDescent="0.25">
      <c r="A489" s="179">
        <v>429</v>
      </c>
      <c r="B489" s="205" t="s">
        <v>496</v>
      </c>
      <c r="C489" s="23" t="s">
        <v>633</v>
      </c>
      <c r="D489" s="23" t="s">
        <v>338</v>
      </c>
      <c r="E489" s="23" t="s">
        <v>710</v>
      </c>
      <c r="F489" s="29">
        <v>46478</v>
      </c>
      <c r="G489" s="40">
        <v>0.99</v>
      </c>
      <c r="H489" s="337"/>
      <c r="I489" s="233"/>
      <c r="J489" s="590">
        <f t="shared" si="26"/>
        <v>0</v>
      </c>
      <c r="K489" s="593"/>
      <c r="L489" s="232">
        <f t="shared" si="27"/>
        <v>0</v>
      </c>
      <c r="M489" s="233"/>
      <c r="N489" s="232">
        <f t="shared" si="28"/>
        <v>0</v>
      </c>
      <c r="O489" s="233"/>
      <c r="P489" s="232">
        <f t="shared" si="29"/>
        <v>0</v>
      </c>
      <c r="Q489" s="233"/>
      <c r="R489" s="377">
        <f t="shared" si="30"/>
        <v>0</v>
      </c>
      <c r="S489" s="4"/>
      <c r="T489" s="4">
        <f>Tabla317[[#This Row],[P.U$]]*Tabla317[[#This Row],[TOTAL EXITENTE82]]</f>
        <v>0</v>
      </c>
    </row>
    <row r="490" spans="1:20" hidden="1" x14ac:dyDescent="0.25">
      <c r="A490" s="179">
        <v>430</v>
      </c>
      <c r="B490" s="205" t="s">
        <v>497</v>
      </c>
      <c r="C490" s="23" t="s">
        <v>634</v>
      </c>
      <c r="D490" s="23" t="s">
        <v>338</v>
      </c>
      <c r="E490" s="23" t="s">
        <v>710</v>
      </c>
      <c r="F490" s="29">
        <v>45809</v>
      </c>
      <c r="G490" s="40">
        <v>5.2</v>
      </c>
      <c r="H490" s="337"/>
      <c r="I490" s="83"/>
      <c r="J490" s="590">
        <f t="shared" si="26"/>
        <v>0</v>
      </c>
      <c r="K490" s="209"/>
      <c r="L490" s="85">
        <f t="shared" si="27"/>
        <v>0</v>
      </c>
      <c r="M490" s="83"/>
      <c r="N490" s="85">
        <f t="shared" si="28"/>
        <v>0</v>
      </c>
      <c r="O490" s="83"/>
      <c r="P490" s="85">
        <f t="shared" si="29"/>
        <v>0</v>
      </c>
      <c r="Q490" s="83"/>
      <c r="R490" s="377">
        <f t="shared" si="30"/>
        <v>0</v>
      </c>
      <c r="S490" s="4"/>
      <c r="T490" s="4">
        <f>Tabla317[[#This Row],[P.U$]]*Tabla317[[#This Row],[TOTAL EXITENTE82]]</f>
        <v>0</v>
      </c>
    </row>
    <row r="491" spans="1:20" ht="30" hidden="1" x14ac:dyDescent="0.25">
      <c r="A491" s="185">
        <v>609</v>
      </c>
      <c r="B491" s="151" t="s">
        <v>988</v>
      </c>
      <c r="C491" s="153" t="s">
        <v>966</v>
      </c>
      <c r="D491" s="153" t="s">
        <v>338</v>
      </c>
      <c r="E491" s="153" t="s">
        <v>710</v>
      </c>
      <c r="F491" s="244">
        <v>45597</v>
      </c>
      <c r="G491" s="245">
        <v>2.81</v>
      </c>
      <c r="H491" s="337"/>
      <c r="I491" s="83"/>
      <c r="J491" s="590">
        <f t="shared" ref="J491:J554" si="36">G491*I491</f>
        <v>0</v>
      </c>
      <c r="K491" s="209"/>
      <c r="L491" s="85">
        <f>G491*K491</f>
        <v>0</v>
      </c>
      <c r="M491" s="83"/>
      <c r="N491" s="85">
        <f>G491*M491</f>
        <v>0</v>
      </c>
      <c r="O491" s="83"/>
      <c r="P491" s="85">
        <f>G491*O491</f>
        <v>0</v>
      </c>
      <c r="Q491" s="83"/>
      <c r="R491" s="377">
        <f>G491*Q491</f>
        <v>0</v>
      </c>
      <c r="S491" s="4"/>
      <c r="T491" s="4">
        <f>Tabla317[[#This Row],[P.U$]]*Tabla317[[#This Row],[TOTAL EXITENTE82]]</f>
        <v>0</v>
      </c>
    </row>
    <row r="492" spans="1:20" ht="30" hidden="1" x14ac:dyDescent="0.25">
      <c r="A492" s="185">
        <v>610</v>
      </c>
      <c r="B492" s="151" t="s">
        <v>989</v>
      </c>
      <c r="C492" s="153" t="s">
        <v>966</v>
      </c>
      <c r="D492" s="153" t="s">
        <v>338</v>
      </c>
      <c r="E492" s="153" t="s">
        <v>710</v>
      </c>
      <c r="F492" s="244">
        <v>45717</v>
      </c>
      <c r="G492" s="245">
        <v>2.81</v>
      </c>
      <c r="H492" s="337"/>
      <c r="I492" s="83"/>
      <c r="J492" s="590">
        <f t="shared" si="36"/>
        <v>0</v>
      </c>
      <c r="K492" s="209"/>
      <c r="L492" s="85">
        <f t="shared" si="27"/>
        <v>0</v>
      </c>
      <c r="M492" s="83"/>
      <c r="N492" s="85">
        <f t="shared" si="28"/>
        <v>0</v>
      </c>
      <c r="O492" s="83"/>
      <c r="P492" s="85">
        <f t="shared" si="29"/>
        <v>0</v>
      </c>
      <c r="Q492" s="83"/>
      <c r="R492" s="377">
        <f t="shared" si="30"/>
        <v>0</v>
      </c>
      <c r="S492" s="4"/>
      <c r="T492" s="4">
        <f>Tabla317[[#This Row],[P.U$]]*Tabla317[[#This Row],[TOTAL EXITENTE82]]</f>
        <v>0</v>
      </c>
    </row>
    <row r="493" spans="1:20" ht="28.5" hidden="1" x14ac:dyDescent="0.25">
      <c r="A493" s="179">
        <v>431</v>
      </c>
      <c r="B493" s="205" t="s">
        <v>498</v>
      </c>
      <c r="C493" s="23" t="s">
        <v>635</v>
      </c>
      <c r="D493" s="23" t="s">
        <v>338</v>
      </c>
      <c r="E493" s="23" t="s">
        <v>710</v>
      </c>
      <c r="F493" s="29">
        <v>45323</v>
      </c>
      <c r="G493" s="40">
        <v>1.29</v>
      </c>
      <c r="H493" s="337"/>
      <c r="I493" s="83"/>
      <c r="J493" s="590">
        <f t="shared" si="36"/>
        <v>0</v>
      </c>
      <c r="K493" s="209"/>
      <c r="L493" s="85">
        <f t="shared" si="27"/>
        <v>0</v>
      </c>
      <c r="M493" s="83"/>
      <c r="N493" s="85">
        <f t="shared" si="28"/>
        <v>0</v>
      </c>
      <c r="O493" s="83"/>
      <c r="P493" s="85">
        <f t="shared" si="29"/>
        <v>0</v>
      </c>
      <c r="Q493" s="83"/>
      <c r="R493" s="377">
        <f t="shared" si="30"/>
        <v>0</v>
      </c>
      <c r="S493" s="4"/>
      <c r="T493" s="4">
        <f>Tabla317[[#This Row],[P.U$]]*Tabla317[[#This Row],[TOTAL EXITENTE82]]</f>
        <v>0</v>
      </c>
    </row>
    <row r="494" spans="1:20" ht="28.5" hidden="1" x14ac:dyDescent="0.25">
      <c r="A494" s="179">
        <v>432</v>
      </c>
      <c r="B494" s="205" t="s">
        <v>756</v>
      </c>
      <c r="C494" s="23" t="s">
        <v>757</v>
      </c>
      <c r="D494" s="23" t="s">
        <v>338</v>
      </c>
      <c r="E494" s="23" t="s">
        <v>710</v>
      </c>
      <c r="F494" s="29">
        <v>45505</v>
      </c>
      <c r="G494" s="40">
        <v>3</v>
      </c>
      <c r="H494" s="337"/>
      <c r="I494" s="83"/>
      <c r="J494" s="590">
        <f t="shared" si="36"/>
        <v>0</v>
      </c>
      <c r="K494" s="209"/>
      <c r="L494" s="85">
        <f t="shared" si="27"/>
        <v>0</v>
      </c>
      <c r="M494" s="83"/>
      <c r="N494" s="85">
        <f t="shared" si="28"/>
        <v>0</v>
      </c>
      <c r="O494" s="83"/>
      <c r="P494" s="85">
        <f t="shared" si="29"/>
        <v>0</v>
      </c>
      <c r="Q494" s="83"/>
      <c r="R494" s="377">
        <f t="shared" si="30"/>
        <v>0</v>
      </c>
      <c r="S494" s="4"/>
      <c r="T494" s="4">
        <f>Tabla317[[#This Row],[P.U$]]*Tabla317[[#This Row],[TOTAL EXITENTE82]]</f>
        <v>0</v>
      </c>
    </row>
    <row r="495" spans="1:20" ht="28.5" hidden="1" x14ac:dyDescent="0.25">
      <c r="A495" s="179">
        <v>433</v>
      </c>
      <c r="B495" s="205" t="s">
        <v>758</v>
      </c>
      <c r="C495" s="23" t="s">
        <v>759</v>
      </c>
      <c r="D495" s="23" t="s">
        <v>338</v>
      </c>
      <c r="E495" s="23" t="s">
        <v>710</v>
      </c>
      <c r="F495" s="29">
        <v>45809</v>
      </c>
      <c r="G495" s="40">
        <v>2.99</v>
      </c>
      <c r="H495" s="337"/>
      <c r="I495" s="593"/>
      <c r="J495" s="599">
        <f>G495*I495</f>
        <v>0</v>
      </c>
      <c r="K495" s="593"/>
      <c r="L495" s="357">
        <f>G495*K495</f>
        <v>0</v>
      </c>
      <c r="M495" s="356"/>
      <c r="N495" s="357">
        <f>G495*M495</f>
        <v>0</v>
      </c>
      <c r="O495" s="356"/>
      <c r="P495" s="357">
        <f>G495*O495</f>
        <v>0</v>
      </c>
      <c r="Q495" s="356"/>
      <c r="R495" s="377">
        <f>G495*Q495</f>
        <v>0</v>
      </c>
      <c r="S495" s="4"/>
      <c r="T495" s="4">
        <f>Tabla317[[#This Row],[P.U$]]*Tabla317[[#This Row],[TOTAL EXITENTE82]]</f>
        <v>0</v>
      </c>
    </row>
    <row r="496" spans="1:20" hidden="1" x14ac:dyDescent="0.25">
      <c r="A496" s="179">
        <v>434</v>
      </c>
      <c r="B496" s="205" t="s">
        <v>764</v>
      </c>
      <c r="C496" s="23" t="s">
        <v>757</v>
      </c>
      <c r="D496" s="23" t="s">
        <v>338</v>
      </c>
      <c r="E496" s="23" t="s">
        <v>710</v>
      </c>
      <c r="F496" s="29">
        <v>45597</v>
      </c>
      <c r="G496" s="40">
        <v>2.3199999999999998</v>
      </c>
      <c r="H496" s="337"/>
      <c r="I496" s="83"/>
      <c r="J496" s="590">
        <f t="shared" si="36"/>
        <v>0</v>
      </c>
      <c r="K496" s="209"/>
      <c r="L496" s="85">
        <f t="shared" si="27"/>
        <v>0</v>
      </c>
      <c r="M496" s="83"/>
      <c r="N496" s="85">
        <f t="shared" si="28"/>
        <v>0</v>
      </c>
      <c r="O496" s="83"/>
      <c r="P496" s="85">
        <f t="shared" si="29"/>
        <v>0</v>
      </c>
      <c r="Q496" s="83"/>
      <c r="R496" s="377">
        <f t="shared" si="30"/>
        <v>0</v>
      </c>
      <c r="S496" s="4"/>
      <c r="T496" s="4">
        <f>Tabla317[[#This Row],[P.U$]]*Tabla317[[#This Row],[TOTAL EXITENTE82]]</f>
        <v>0</v>
      </c>
    </row>
    <row r="497" spans="1:20" ht="28.5" hidden="1" x14ac:dyDescent="0.25">
      <c r="A497" s="179">
        <v>435</v>
      </c>
      <c r="B497" s="205" t="s">
        <v>760</v>
      </c>
      <c r="C497" s="23" t="s">
        <v>761</v>
      </c>
      <c r="D497" s="23" t="s">
        <v>338</v>
      </c>
      <c r="E497" s="23" t="s">
        <v>710</v>
      </c>
      <c r="F497" s="29">
        <v>45085</v>
      </c>
      <c r="G497" s="40">
        <v>3.01</v>
      </c>
      <c r="H497" s="337"/>
      <c r="I497" s="233"/>
      <c r="J497" s="590">
        <f t="shared" si="36"/>
        <v>0</v>
      </c>
      <c r="K497" s="593"/>
      <c r="L497" s="232">
        <f t="shared" si="27"/>
        <v>0</v>
      </c>
      <c r="M497" s="233"/>
      <c r="N497" s="232">
        <f t="shared" si="28"/>
        <v>0</v>
      </c>
      <c r="O497" s="233"/>
      <c r="P497" s="232">
        <f t="shared" si="29"/>
        <v>0</v>
      </c>
      <c r="Q497" s="233"/>
      <c r="R497" s="377">
        <f t="shared" si="30"/>
        <v>0</v>
      </c>
      <c r="S497" s="4"/>
      <c r="T497" s="4">
        <f>Tabla317[[#This Row],[P.U$]]*Tabla317[[#This Row],[TOTAL EXITENTE82]]</f>
        <v>0</v>
      </c>
    </row>
    <row r="498" spans="1:20" ht="28.5" hidden="1" x14ac:dyDescent="0.25">
      <c r="A498" s="179">
        <v>436</v>
      </c>
      <c r="B498" s="205" t="s">
        <v>835</v>
      </c>
      <c r="C498" s="23" t="s">
        <v>761</v>
      </c>
      <c r="D498" s="23" t="s">
        <v>338</v>
      </c>
      <c r="E498" s="23" t="s">
        <v>710</v>
      </c>
      <c r="F498" s="29">
        <v>45566</v>
      </c>
      <c r="G498" s="40">
        <v>3.01</v>
      </c>
      <c r="H498" s="337"/>
      <c r="I498" s="233"/>
      <c r="J498" s="590">
        <f t="shared" si="36"/>
        <v>0</v>
      </c>
      <c r="K498" s="593"/>
      <c r="L498" s="232">
        <f t="shared" si="27"/>
        <v>0</v>
      </c>
      <c r="M498" s="233"/>
      <c r="N498" s="232">
        <f t="shared" si="28"/>
        <v>0</v>
      </c>
      <c r="O498" s="233"/>
      <c r="P498" s="232">
        <f t="shared" si="29"/>
        <v>0</v>
      </c>
      <c r="Q498" s="233"/>
      <c r="R498" s="377">
        <f t="shared" si="30"/>
        <v>0</v>
      </c>
      <c r="S498" s="4"/>
      <c r="T498" s="4">
        <f>Tabla317[[#This Row],[P.U$]]*Tabla317[[#This Row],[TOTAL EXITENTE82]]</f>
        <v>0</v>
      </c>
    </row>
    <row r="499" spans="1:20" ht="28.5" hidden="1" x14ac:dyDescent="0.25">
      <c r="A499" s="179">
        <v>437</v>
      </c>
      <c r="B499" s="205" t="s">
        <v>499</v>
      </c>
      <c r="C499" s="23" t="s">
        <v>635</v>
      </c>
      <c r="D499" s="23" t="s">
        <v>338</v>
      </c>
      <c r="E499" s="23" t="s">
        <v>710</v>
      </c>
      <c r="F499" s="29">
        <v>45085</v>
      </c>
      <c r="G499" s="40">
        <v>4.21</v>
      </c>
      <c r="H499" s="337"/>
      <c r="I499" s="233"/>
      <c r="J499" s="590">
        <f t="shared" si="36"/>
        <v>0</v>
      </c>
      <c r="K499" s="593"/>
      <c r="L499" s="232">
        <f t="shared" si="27"/>
        <v>0</v>
      </c>
      <c r="M499" s="233"/>
      <c r="N499" s="232">
        <f t="shared" si="28"/>
        <v>0</v>
      </c>
      <c r="O499" s="233"/>
      <c r="P499" s="232">
        <f t="shared" si="29"/>
        <v>0</v>
      </c>
      <c r="Q499" s="233"/>
      <c r="R499" s="377">
        <f t="shared" si="30"/>
        <v>0</v>
      </c>
      <c r="S499" s="4"/>
      <c r="T499" s="4">
        <f>Tabla317[[#This Row],[P.U$]]*Tabla317[[#This Row],[TOTAL EXITENTE82]]</f>
        <v>0</v>
      </c>
    </row>
    <row r="500" spans="1:20" ht="28.5" hidden="1" x14ac:dyDescent="0.25">
      <c r="A500" s="179">
        <v>438</v>
      </c>
      <c r="B500" s="205" t="s">
        <v>500</v>
      </c>
      <c r="C500" s="23" t="s">
        <v>635</v>
      </c>
      <c r="D500" s="23" t="s">
        <v>338</v>
      </c>
      <c r="E500" s="23" t="s">
        <v>710</v>
      </c>
      <c r="F500" s="29">
        <v>45085</v>
      </c>
      <c r="G500" s="40">
        <v>3.2</v>
      </c>
      <c r="H500" s="337"/>
      <c r="I500" s="233"/>
      <c r="J500" s="590">
        <f t="shared" si="36"/>
        <v>0</v>
      </c>
      <c r="K500" s="593"/>
      <c r="L500" s="232">
        <f t="shared" si="27"/>
        <v>0</v>
      </c>
      <c r="M500" s="233"/>
      <c r="N500" s="232">
        <f t="shared" si="28"/>
        <v>0</v>
      </c>
      <c r="O500" s="233"/>
      <c r="P500" s="232">
        <f t="shared" si="29"/>
        <v>0</v>
      </c>
      <c r="Q500" s="233"/>
      <c r="R500" s="377">
        <f t="shared" si="30"/>
        <v>0</v>
      </c>
      <c r="S500" s="4"/>
      <c r="T500" s="4">
        <f>Tabla317[[#This Row],[P.U$]]*Tabla317[[#This Row],[TOTAL EXITENTE82]]</f>
        <v>0</v>
      </c>
    </row>
    <row r="501" spans="1:20" hidden="1" x14ac:dyDescent="0.25">
      <c r="A501" s="179">
        <v>439</v>
      </c>
      <c r="B501" s="205" t="s">
        <v>501</v>
      </c>
      <c r="C501" s="23" t="s">
        <v>636</v>
      </c>
      <c r="D501" s="23" t="s">
        <v>338</v>
      </c>
      <c r="E501" s="23" t="s">
        <v>710</v>
      </c>
      <c r="F501" s="29">
        <v>45108</v>
      </c>
      <c r="G501" s="40">
        <v>2.5299999999999998</v>
      </c>
      <c r="H501" s="337"/>
      <c r="I501" s="233"/>
      <c r="J501" s="590">
        <f t="shared" si="36"/>
        <v>0</v>
      </c>
      <c r="K501" s="593"/>
      <c r="L501" s="232">
        <f t="shared" si="27"/>
        <v>0</v>
      </c>
      <c r="M501" s="233"/>
      <c r="N501" s="232">
        <f t="shared" si="28"/>
        <v>0</v>
      </c>
      <c r="O501" s="233"/>
      <c r="P501" s="232">
        <f t="shared" si="29"/>
        <v>0</v>
      </c>
      <c r="Q501" s="233"/>
      <c r="R501" s="377">
        <f t="shared" si="30"/>
        <v>0</v>
      </c>
      <c r="S501" s="4"/>
      <c r="T501" s="4">
        <f>Tabla317[[#This Row],[P.U$]]*Tabla317[[#This Row],[TOTAL EXITENTE82]]</f>
        <v>0</v>
      </c>
    </row>
    <row r="502" spans="1:20" x14ac:dyDescent="0.25">
      <c r="A502" s="179">
        <v>440</v>
      </c>
      <c r="B502" s="204" t="s">
        <v>502</v>
      </c>
      <c r="C502" s="21"/>
      <c r="D502" s="23" t="s">
        <v>338</v>
      </c>
      <c r="E502" s="23" t="s">
        <v>710</v>
      </c>
      <c r="F502" s="28">
        <v>45323</v>
      </c>
      <c r="G502" s="39">
        <v>3.42</v>
      </c>
      <c r="H502" s="337"/>
      <c r="I502" s="233">
        <v>2</v>
      </c>
      <c r="J502" s="590">
        <f t="shared" si="36"/>
        <v>6.84</v>
      </c>
      <c r="K502" s="593">
        <v>2</v>
      </c>
      <c r="L502" s="232">
        <f t="shared" si="27"/>
        <v>6.84</v>
      </c>
      <c r="M502" s="233">
        <v>2</v>
      </c>
      <c r="N502" s="232">
        <f t="shared" si="28"/>
        <v>6.84</v>
      </c>
      <c r="O502" s="233"/>
      <c r="P502" s="232">
        <f t="shared" si="29"/>
        <v>0</v>
      </c>
      <c r="Q502" s="233"/>
      <c r="R502" s="377">
        <f t="shared" si="30"/>
        <v>0</v>
      </c>
      <c r="S502" s="4"/>
      <c r="T502" s="4">
        <f>Tabla317[[#This Row],[P.U$]]*Tabla317[[#This Row],[TOTAL EXITENTE82]]</f>
        <v>0</v>
      </c>
    </row>
    <row r="503" spans="1:20" ht="28.5" hidden="1" x14ac:dyDescent="0.25">
      <c r="A503" s="179">
        <v>441</v>
      </c>
      <c r="B503" s="204" t="s">
        <v>503</v>
      </c>
      <c r="C503" s="21" t="s">
        <v>637</v>
      </c>
      <c r="D503" s="23" t="s">
        <v>338</v>
      </c>
      <c r="E503" s="23" t="s">
        <v>710</v>
      </c>
      <c r="F503" s="28"/>
      <c r="G503" s="39">
        <v>4.16</v>
      </c>
      <c r="H503" s="337"/>
      <c r="I503" s="83"/>
      <c r="J503" s="590">
        <f t="shared" si="36"/>
        <v>0</v>
      </c>
      <c r="K503" s="209"/>
      <c r="L503" s="85">
        <f t="shared" si="27"/>
        <v>0</v>
      </c>
      <c r="M503" s="83"/>
      <c r="N503" s="85">
        <f t="shared" si="28"/>
        <v>0</v>
      </c>
      <c r="O503" s="83"/>
      <c r="P503" s="85">
        <f t="shared" si="29"/>
        <v>0</v>
      </c>
      <c r="Q503" s="83"/>
      <c r="R503" s="377">
        <f t="shared" si="30"/>
        <v>0</v>
      </c>
      <c r="S503" s="4"/>
      <c r="T503" s="4">
        <f>Tabla317[[#This Row],[P.U$]]*Tabla317[[#This Row],[TOTAL EXITENTE82]]</f>
        <v>0</v>
      </c>
    </row>
    <row r="504" spans="1:20" ht="28.5" hidden="1" x14ac:dyDescent="0.25">
      <c r="A504" s="179">
        <v>442</v>
      </c>
      <c r="B504" s="204" t="s">
        <v>504</v>
      </c>
      <c r="C504" s="21" t="s">
        <v>637</v>
      </c>
      <c r="D504" s="23" t="s">
        <v>338</v>
      </c>
      <c r="E504" s="23" t="s">
        <v>710</v>
      </c>
      <c r="F504" s="28">
        <v>45017</v>
      </c>
      <c r="G504" s="39">
        <v>4.0999999999999996</v>
      </c>
      <c r="H504" s="337"/>
      <c r="I504" s="83"/>
      <c r="J504" s="590">
        <f t="shared" si="36"/>
        <v>0</v>
      </c>
      <c r="K504" s="209"/>
      <c r="L504" s="85">
        <f t="shared" si="27"/>
        <v>0</v>
      </c>
      <c r="M504" s="83"/>
      <c r="N504" s="85">
        <f t="shared" si="28"/>
        <v>0</v>
      </c>
      <c r="O504" s="83"/>
      <c r="P504" s="85">
        <f t="shared" si="29"/>
        <v>0</v>
      </c>
      <c r="Q504" s="83"/>
      <c r="R504" s="377">
        <f t="shared" si="30"/>
        <v>0</v>
      </c>
      <c r="S504" s="4"/>
      <c r="T504" s="4">
        <f>Tabla317[[#This Row],[P.U$]]*Tabla317[[#This Row],[TOTAL EXITENTE82]]</f>
        <v>0</v>
      </c>
    </row>
    <row r="505" spans="1:20" hidden="1" x14ac:dyDescent="0.25">
      <c r="A505" s="179">
        <v>443</v>
      </c>
      <c r="B505" s="204" t="s">
        <v>505</v>
      </c>
      <c r="C505" s="21" t="s">
        <v>637</v>
      </c>
      <c r="D505" s="23" t="s">
        <v>338</v>
      </c>
      <c r="E505" s="23" t="s">
        <v>710</v>
      </c>
      <c r="F505" s="28">
        <v>44986</v>
      </c>
      <c r="G505" s="39">
        <v>4.2</v>
      </c>
      <c r="H505" s="337"/>
      <c r="I505" s="83"/>
      <c r="J505" s="590">
        <f t="shared" si="36"/>
        <v>0</v>
      </c>
      <c r="K505" s="209"/>
      <c r="L505" s="85">
        <f t="shared" si="27"/>
        <v>0</v>
      </c>
      <c r="M505" s="83"/>
      <c r="N505" s="85">
        <f t="shared" si="28"/>
        <v>0</v>
      </c>
      <c r="O505" s="83"/>
      <c r="P505" s="85">
        <f t="shared" si="29"/>
        <v>0</v>
      </c>
      <c r="Q505" s="83"/>
      <c r="R505" s="377">
        <f t="shared" si="30"/>
        <v>0</v>
      </c>
      <c r="S505" s="4"/>
      <c r="T505" s="4">
        <f>Tabla317[[#This Row],[P.U$]]*Tabla317[[#This Row],[TOTAL EXITENTE82]]</f>
        <v>0</v>
      </c>
    </row>
    <row r="506" spans="1:20" ht="28.5" hidden="1" x14ac:dyDescent="0.25">
      <c r="A506" s="179">
        <v>444</v>
      </c>
      <c r="B506" s="205" t="s">
        <v>506</v>
      </c>
      <c r="C506" s="21" t="s">
        <v>637</v>
      </c>
      <c r="D506" s="23" t="s">
        <v>338</v>
      </c>
      <c r="E506" s="23" t="s">
        <v>710</v>
      </c>
      <c r="F506" s="29">
        <v>45627</v>
      </c>
      <c r="G506" s="40">
        <v>1.8</v>
      </c>
      <c r="H506" s="337"/>
      <c r="I506" s="233"/>
      <c r="J506" s="590">
        <f t="shared" si="36"/>
        <v>0</v>
      </c>
      <c r="K506" s="593"/>
      <c r="L506" s="232">
        <f>G506*K506</f>
        <v>0</v>
      </c>
      <c r="M506" s="83"/>
      <c r="N506" s="232">
        <f>G506*M506</f>
        <v>0</v>
      </c>
      <c r="O506" s="233"/>
      <c r="P506" s="85">
        <f t="shared" si="29"/>
        <v>0</v>
      </c>
      <c r="Q506" s="233"/>
      <c r="R506" s="377">
        <f>G506*Q506</f>
        <v>0</v>
      </c>
      <c r="S506" s="4"/>
      <c r="T506" s="4">
        <f>Tabla317[[#This Row],[P.U$]]*Tabla317[[#This Row],[TOTAL EXITENTE82]]</f>
        <v>0</v>
      </c>
    </row>
    <row r="507" spans="1:20" ht="28.5" hidden="1" x14ac:dyDescent="0.25">
      <c r="A507" s="179">
        <v>445</v>
      </c>
      <c r="B507" s="205" t="s">
        <v>507</v>
      </c>
      <c r="C507" s="21" t="s">
        <v>637</v>
      </c>
      <c r="D507" s="23" t="s">
        <v>338</v>
      </c>
      <c r="E507" s="23" t="s">
        <v>710</v>
      </c>
      <c r="F507" s="29">
        <v>45627</v>
      </c>
      <c r="G507" s="40">
        <v>1.8</v>
      </c>
      <c r="H507" s="337"/>
      <c r="I507" s="233"/>
      <c r="J507" s="590">
        <f t="shared" si="36"/>
        <v>0</v>
      </c>
      <c r="K507" s="593"/>
      <c r="L507" s="232">
        <f>G507*K507</f>
        <v>0</v>
      </c>
      <c r="M507" s="83"/>
      <c r="N507" s="232">
        <f>G507*M507</f>
        <v>0</v>
      </c>
      <c r="O507" s="233"/>
      <c r="P507" s="232">
        <f>G507*O507</f>
        <v>0</v>
      </c>
      <c r="Q507" s="233"/>
      <c r="R507" s="377">
        <f>G507*Q507</f>
        <v>0</v>
      </c>
      <c r="S507" s="4"/>
      <c r="T507" s="4">
        <f>Tabla317[[#This Row],[P.U$]]*Tabla317[[#This Row],[TOTAL EXITENTE82]]</f>
        <v>0</v>
      </c>
    </row>
    <row r="508" spans="1:20" ht="28.5" hidden="1" x14ac:dyDescent="0.25">
      <c r="A508" s="179">
        <v>446</v>
      </c>
      <c r="B508" s="205" t="s">
        <v>508</v>
      </c>
      <c r="C508" s="21" t="s">
        <v>637</v>
      </c>
      <c r="D508" s="23" t="s">
        <v>338</v>
      </c>
      <c r="E508" s="23" t="s">
        <v>710</v>
      </c>
      <c r="F508" s="29">
        <v>45628</v>
      </c>
      <c r="G508" s="39">
        <v>4.3890000000000002</v>
      </c>
      <c r="H508" s="337"/>
      <c r="I508" s="83"/>
      <c r="J508" s="590">
        <f t="shared" si="36"/>
        <v>0</v>
      </c>
      <c r="K508" s="209"/>
      <c r="L508" s="85">
        <f>G508*K508</f>
        <v>0</v>
      </c>
      <c r="M508" s="83"/>
      <c r="N508" s="85">
        <f>G508*M508</f>
        <v>0</v>
      </c>
      <c r="O508" s="83"/>
      <c r="P508" s="85">
        <f>G508*O508</f>
        <v>0</v>
      </c>
      <c r="Q508" s="83"/>
      <c r="R508" s="377">
        <f>G508*Q508</f>
        <v>0</v>
      </c>
      <c r="S508" s="4"/>
      <c r="T508" s="4">
        <f>Tabla317[[#This Row],[P.U$]]*Tabla317[[#This Row],[TOTAL EXITENTE82]]</f>
        <v>0</v>
      </c>
    </row>
    <row r="509" spans="1:20" ht="28.5" hidden="1" x14ac:dyDescent="0.25">
      <c r="A509" s="179">
        <v>447</v>
      </c>
      <c r="B509" s="204" t="s">
        <v>509</v>
      </c>
      <c r="C509" s="21" t="s">
        <v>623</v>
      </c>
      <c r="D509" s="23" t="s">
        <v>338</v>
      </c>
      <c r="E509" s="23" t="s">
        <v>710</v>
      </c>
      <c r="F509" s="28">
        <v>45536</v>
      </c>
      <c r="G509" s="39">
        <v>6.02</v>
      </c>
      <c r="H509" s="337"/>
      <c r="I509" s="83"/>
      <c r="J509" s="590">
        <f t="shared" si="36"/>
        <v>0</v>
      </c>
      <c r="K509" s="209"/>
      <c r="L509" s="85">
        <f>G509*K509</f>
        <v>0</v>
      </c>
      <c r="M509" s="83"/>
      <c r="N509" s="85">
        <f>G509*M509</f>
        <v>0</v>
      </c>
      <c r="O509" s="83"/>
      <c r="P509" s="85">
        <f>G509*O509</f>
        <v>0</v>
      </c>
      <c r="Q509" s="83"/>
      <c r="R509" s="377">
        <f>G509*Q509</f>
        <v>0</v>
      </c>
      <c r="S509" s="4"/>
      <c r="T509" s="4">
        <f>Tabla317[[#This Row],[P.U$]]*Tabla317[[#This Row],[TOTAL EXITENTE82]]</f>
        <v>0</v>
      </c>
    </row>
    <row r="510" spans="1:20" ht="28.5" hidden="1" x14ac:dyDescent="0.25">
      <c r="A510" s="179">
        <v>448</v>
      </c>
      <c r="B510" s="205" t="s">
        <v>510</v>
      </c>
      <c r="C510" s="21" t="s">
        <v>638</v>
      </c>
      <c r="D510" s="23" t="s">
        <v>338</v>
      </c>
      <c r="E510" s="23" t="s">
        <v>710</v>
      </c>
      <c r="F510" s="29">
        <v>45292</v>
      </c>
      <c r="G510" s="40">
        <v>8.8000000000000007</v>
      </c>
      <c r="H510" s="337"/>
      <c r="I510" s="83"/>
      <c r="J510" s="590">
        <f t="shared" si="36"/>
        <v>0</v>
      </c>
      <c r="K510" s="209"/>
      <c r="L510" s="85">
        <f t="shared" si="27"/>
        <v>0</v>
      </c>
      <c r="M510" s="83"/>
      <c r="N510" s="85">
        <f t="shared" si="28"/>
        <v>0</v>
      </c>
      <c r="O510" s="83"/>
      <c r="P510" s="85">
        <f t="shared" si="29"/>
        <v>0</v>
      </c>
      <c r="Q510" s="83"/>
      <c r="R510" s="377">
        <f t="shared" si="30"/>
        <v>0</v>
      </c>
      <c r="S510" s="4"/>
      <c r="T510" s="4">
        <f>Tabla317[[#This Row],[P.U$]]*Tabla317[[#This Row],[TOTAL EXITENTE82]]</f>
        <v>0</v>
      </c>
    </row>
    <row r="511" spans="1:20" ht="28.5" hidden="1" x14ac:dyDescent="0.25">
      <c r="A511" s="179">
        <v>449</v>
      </c>
      <c r="B511" s="205" t="s">
        <v>1138</v>
      </c>
      <c r="C511" s="21" t="s">
        <v>630</v>
      </c>
      <c r="D511" s="23" t="s">
        <v>338</v>
      </c>
      <c r="E511" s="23" t="s">
        <v>710</v>
      </c>
      <c r="F511" s="29">
        <v>45627</v>
      </c>
      <c r="G511" s="40">
        <v>3</v>
      </c>
      <c r="H511" s="337"/>
      <c r="I511" s="83"/>
      <c r="J511" s="590">
        <f t="shared" si="36"/>
        <v>0</v>
      </c>
      <c r="K511" s="209"/>
      <c r="L511" s="85">
        <f>G511*K511</f>
        <v>0</v>
      </c>
      <c r="M511" s="83"/>
      <c r="N511" s="85">
        <f>G511*M511</f>
        <v>0</v>
      </c>
      <c r="O511" s="83"/>
      <c r="P511" s="85">
        <f>G511*O511</f>
        <v>0</v>
      </c>
      <c r="Q511" s="83"/>
      <c r="R511" s="377">
        <f>G511*Q511</f>
        <v>0</v>
      </c>
      <c r="S511" s="4"/>
      <c r="T511" s="4">
        <f>Tabla317[[#This Row],[P.U$]]*Tabla317[[#This Row],[TOTAL EXITENTE82]]</f>
        <v>0</v>
      </c>
    </row>
    <row r="512" spans="1:20" ht="28.5" hidden="1" x14ac:dyDescent="0.25">
      <c r="A512" s="179">
        <v>450</v>
      </c>
      <c r="B512" s="204" t="s">
        <v>766</v>
      </c>
      <c r="C512" s="21" t="s">
        <v>748</v>
      </c>
      <c r="D512" s="23" t="s">
        <v>338</v>
      </c>
      <c r="E512" s="23" t="s">
        <v>710</v>
      </c>
      <c r="F512" s="28">
        <v>44986</v>
      </c>
      <c r="G512" s="39">
        <v>3.11</v>
      </c>
      <c r="H512" s="337"/>
      <c r="I512" s="83"/>
      <c r="J512" s="590">
        <f t="shared" si="36"/>
        <v>0</v>
      </c>
      <c r="K512" s="209"/>
      <c r="L512" s="85">
        <f>G512*K512</f>
        <v>0</v>
      </c>
      <c r="M512" s="83"/>
      <c r="N512" s="85">
        <f>G512*M512</f>
        <v>0</v>
      </c>
      <c r="O512" s="83"/>
      <c r="P512" s="85">
        <f>G512*O512</f>
        <v>0</v>
      </c>
      <c r="Q512" s="83"/>
      <c r="R512" s="377">
        <f>G512*Q512</f>
        <v>0</v>
      </c>
      <c r="S512" s="4"/>
      <c r="T512" s="4">
        <f>Tabla317[[#This Row],[P.U$]]*Tabla317[[#This Row],[TOTAL EXITENTE82]]</f>
        <v>0</v>
      </c>
    </row>
    <row r="513" spans="1:20" hidden="1" x14ac:dyDescent="0.25">
      <c r="A513" s="179">
        <v>451</v>
      </c>
      <c r="B513" s="204" t="s">
        <v>512</v>
      </c>
      <c r="C513" s="21" t="s">
        <v>640</v>
      </c>
      <c r="D513" s="23" t="s">
        <v>338</v>
      </c>
      <c r="E513" s="23" t="s">
        <v>710</v>
      </c>
      <c r="F513" s="28">
        <v>46478</v>
      </c>
      <c r="G513" s="39">
        <v>1.1000000000000001</v>
      </c>
      <c r="H513" s="337"/>
      <c r="I513" s="83"/>
      <c r="J513" s="590">
        <f t="shared" si="36"/>
        <v>0</v>
      </c>
      <c r="K513" s="209"/>
      <c r="L513" s="85">
        <f>G513*K513</f>
        <v>0</v>
      </c>
      <c r="M513" s="83"/>
      <c r="N513" s="85">
        <f>G513*M513</f>
        <v>0</v>
      </c>
      <c r="O513" s="83"/>
      <c r="P513" s="85">
        <f>G513*O513</f>
        <v>0</v>
      </c>
      <c r="Q513" s="83"/>
      <c r="R513" s="377">
        <f>G513*Q513</f>
        <v>0</v>
      </c>
      <c r="S513" s="4"/>
      <c r="T513" s="4">
        <f>Tabla317[[#This Row],[P.U$]]*Tabla317[[#This Row],[TOTAL EXITENTE82]]</f>
        <v>0</v>
      </c>
    </row>
    <row r="514" spans="1:20" hidden="1" x14ac:dyDescent="0.25">
      <c r="A514" s="179">
        <v>452</v>
      </c>
      <c r="B514" s="205" t="s">
        <v>513</v>
      </c>
      <c r="C514" s="21" t="s">
        <v>640</v>
      </c>
      <c r="D514" s="23" t="s">
        <v>338</v>
      </c>
      <c r="E514" s="23" t="s">
        <v>710</v>
      </c>
      <c r="F514" s="29">
        <v>46478</v>
      </c>
      <c r="G514" s="40">
        <v>1.1000000000000001</v>
      </c>
      <c r="H514" s="337"/>
      <c r="I514" s="83"/>
      <c r="J514" s="590">
        <f t="shared" si="36"/>
        <v>0</v>
      </c>
      <c r="K514" s="209"/>
      <c r="L514" s="85">
        <f t="shared" si="27"/>
        <v>0</v>
      </c>
      <c r="M514" s="83"/>
      <c r="N514" s="85">
        <f t="shared" si="28"/>
        <v>0</v>
      </c>
      <c r="O514" s="83"/>
      <c r="P514" s="85">
        <f t="shared" si="29"/>
        <v>0</v>
      </c>
      <c r="Q514" s="83"/>
      <c r="R514" s="377">
        <f t="shared" si="30"/>
        <v>0</v>
      </c>
      <c r="S514" s="4"/>
      <c r="T514" s="4">
        <f>Tabla317[[#This Row],[P.U$]]*Tabla317[[#This Row],[TOTAL EXITENTE82]]</f>
        <v>0</v>
      </c>
    </row>
    <row r="515" spans="1:20" hidden="1" x14ac:dyDescent="0.25">
      <c r="A515" s="179">
        <v>453</v>
      </c>
      <c r="B515" s="205" t="s">
        <v>514</v>
      </c>
      <c r="C515" s="21" t="s">
        <v>640</v>
      </c>
      <c r="D515" s="23" t="s">
        <v>338</v>
      </c>
      <c r="E515" s="23" t="s">
        <v>710</v>
      </c>
      <c r="F515" s="29">
        <v>46478</v>
      </c>
      <c r="G515" s="40">
        <v>1.1000000000000001</v>
      </c>
      <c r="H515" s="337"/>
      <c r="I515" s="83"/>
      <c r="J515" s="590">
        <f t="shared" si="36"/>
        <v>0</v>
      </c>
      <c r="K515" s="209"/>
      <c r="L515" s="85">
        <f>G515*K515</f>
        <v>0</v>
      </c>
      <c r="M515" s="83"/>
      <c r="N515" s="85">
        <f>G515*M515</f>
        <v>0</v>
      </c>
      <c r="O515" s="83"/>
      <c r="P515" s="85">
        <f>G515*O515</f>
        <v>0</v>
      </c>
      <c r="Q515" s="83"/>
      <c r="R515" s="377">
        <f>G515*Q515</f>
        <v>0</v>
      </c>
      <c r="S515" s="4"/>
      <c r="T515" s="4">
        <f>Tabla317[[#This Row],[P.U$]]*Tabla317[[#This Row],[TOTAL EXITENTE82]]</f>
        <v>0</v>
      </c>
    </row>
    <row r="516" spans="1:20" hidden="1" x14ac:dyDescent="0.25">
      <c r="A516" s="179">
        <v>454</v>
      </c>
      <c r="B516" s="204" t="s">
        <v>515</v>
      </c>
      <c r="C516" s="21" t="s">
        <v>217</v>
      </c>
      <c r="D516" s="23" t="s">
        <v>338</v>
      </c>
      <c r="E516" s="23" t="s">
        <v>710</v>
      </c>
      <c r="F516" s="28">
        <v>45536</v>
      </c>
      <c r="G516" s="39">
        <v>4</v>
      </c>
      <c r="H516" s="337"/>
      <c r="I516" s="83"/>
      <c r="J516" s="590">
        <f t="shared" si="36"/>
        <v>0</v>
      </c>
      <c r="K516" s="209"/>
      <c r="L516" s="85">
        <f t="shared" si="27"/>
        <v>0</v>
      </c>
      <c r="M516" s="83"/>
      <c r="N516" s="85">
        <f t="shared" si="28"/>
        <v>0</v>
      </c>
      <c r="O516" s="83"/>
      <c r="P516" s="85">
        <f t="shared" si="29"/>
        <v>0</v>
      </c>
      <c r="Q516" s="83"/>
      <c r="R516" s="377">
        <f t="shared" si="30"/>
        <v>0</v>
      </c>
      <c r="S516" s="4"/>
      <c r="T516" s="4">
        <f>Tabla317[[#This Row],[P.U$]]*Tabla317[[#This Row],[TOTAL EXITENTE82]]</f>
        <v>0</v>
      </c>
    </row>
    <row r="517" spans="1:20" hidden="1" x14ac:dyDescent="0.25">
      <c r="A517" s="179">
        <v>455</v>
      </c>
      <c r="B517" s="204" t="s">
        <v>516</v>
      </c>
      <c r="C517" s="21" t="s">
        <v>641</v>
      </c>
      <c r="D517" s="23" t="s">
        <v>338</v>
      </c>
      <c r="E517" s="23" t="s">
        <v>710</v>
      </c>
      <c r="F517" s="28">
        <v>45292</v>
      </c>
      <c r="G517" s="39">
        <v>4.5999999999999996</v>
      </c>
      <c r="H517" s="337"/>
      <c r="I517" s="83"/>
      <c r="J517" s="590">
        <f t="shared" si="36"/>
        <v>0</v>
      </c>
      <c r="K517" s="209"/>
      <c r="L517" s="85">
        <f>G517*K517</f>
        <v>0</v>
      </c>
      <c r="M517" s="83"/>
      <c r="N517" s="85">
        <f>G517*M517</f>
        <v>0</v>
      </c>
      <c r="O517" s="83"/>
      <c r="P517" s="85">
        <f>G517*O517</f>
        <v>0</v>
      </c>
      <c r="Q517" s="83"/>
      <c r="R517" s="377">
        <f>G517*Q517</f>
        <v>0</v>
      </c>
      <c r="S517" s="4"/>
      <c r="T517" s="4">
        <f>Tabla317[[#This Row],[P.U$]]*Tabla317[[#This Row],[TOTAL EXITENTE82]]</f>
        <v>0</v>
      </c>
    </row>
    <row r="518" spans="1:20" ht="28.5" hidden="1" x14ac:dyDescent="0.25">
      <c r="A518" s="179">
        <v>456</v>
      </c>
      <c r="B518" s="204" t="s">
        <v>517</v>
      </c>
      <c r="C518" s="21" t="s">
        <v>642</v>
      </c>
      <c r="D518" s="23" t="s">
        <v>338</v>
      </c>
      <c r="E518" s="23" t="s">
        <v>710</v>
      </c>
      <c r="F518" s="28">
        <v>45293</v>
      </c>
      <c r="G518" s="39">
        <v>0.66</v>
      </c>
      <c r="H518" s="337"/>
      <c r="I518" s="233"/>
      <c r="J518" s="590">
        <f t="shared" si="36"/>
        <v>0</v>
      </c>
      <c r="K518" s="593"/>
      <c r="L518" s="232">
        <f>G518*K518</f>
        <v>0</v>
      </c>
      <c r="M518" s="233"/>
      <c r="N518" s="232">
        <f>G518*M518</f>
        <v>0</v>
      </c>
      <c r="O518" s="233"/>
      <c r="P518" s="232">
        <f>G518*O518</f>
        <v>0</v>
      </c>
      <c r="Q518" s="233"/>
      <c r="R518" s="377">
        <f>G518*Q518</f>
        <v>0</v>
      </c>
      <c r="S518" s="4"/>
      <c r="T518" s="4">
        <f>Tabla317[[#This Row],[P.U$]]*Tabla317[[#This Row],[TOTAL EXITENTE82]]</f>
        <v>0</v>
      </c>
    </row>
    <row r="519" spans="1:20" ht="28.5" hidden="1" x14ac:dyDescent="0.25">
      <c r="A519" s="179">
        <v>457</v>
      </c>
      <c r="B519" s="205" t="s">
        <v>518</v>
      </c>
      <c r="C519" s="21" t="s">
        <v>643</v>
      </c>
      <c r="D519" s="23" t="s">
        <v>338</v>
      </c>
      <c r="E519" s="23" t="s">
        <v>710</v>
      </c>
      <c r="F519" s="29">
        <v>45627</v>
      </c>
      <c r="G519" s="40">
        <v>12.67</v>
      </c>
      <c r="H519" s="337"/>
      <c r="I519" s="83"/>
      <c r="J519" s="590">
        <f t="shared" si="36"/>
        <v>0</v>
      </c>
      <c r="K519" s="209"/>
      <c r="L519" s="85">
        <f>G519*K519</f>
        <v>0</v>
      </c>
      <c r="M519" s="83"/>
      <c r="N519" s="85">
        <f>G519*M519</f>
        <v>0</v>
      </c>
      <c r="O519" s="83"/>
      <c r="P519" s="85">
        <f>G519*O519</f>
        <v>0</v>
      </c>
      <c r="Q519" s="83"/>
      <c r="R519" s="377">
        <f>G519*Q519</f>
        <v>0</v>
      </c>
      <c r="S519" s="4"/>
      <c r="T519" s="4">
        <f>Tabla317[[#This Row],[P.U$]]*Tabla317[[#This Row],[TOTAL EXITENTE82]]</f>
        <v>0</v>
      </c>
    </row>
    <row r="520" spans="1:20" ht="28.5" hidden="1" x14ac:dyDescent="0.25">
      <c r="A520" s="179">
        <v>458</v>
      </c>
      <c r="B520" s="204" t="s">
        <v>519</v>
      </c>
      <c r="C520" s="21" t="s">
        <v>217</v>
      </c>
      <c r="D520" s="23" t="s">
        <v>338</v>
      </c>
      <c r="E520" s="23" t="s">
        <v>710</v>
      </c>
      <c r="F520" s="30">
        <v>45017</v>
      </c>
      <c r="G520" s="41">
        <v>6.38</v>
      </c>
      <c r="H520" s="337"/>
      <c r="I520" s="83"/>
      <c r="J520" s="590">
        <f t="shared" si="36"/>
        <v>0</v>
      </c>
      <c r="K520" s="209"/>
      <c r="L520" s="85">
        <f t="shared" si="27"/>
        <v>0</v>
      </c>
      <c r="M520" s="83"/>
      <c r="N520" s="85">
        <f t="shared" si="28"/>
        <v>0</v>
      </c>
      <c r="O520" s="83"/>
      <c r="P520" s="85">
        <f t="shared" si="29"/>
        <v>0</v>
      </c>
      <c r="Q520" s="83"/>
      <c r="R520" s="377">
        <f t="shared" si="30"/>
        <v>0</v>
      </c>
      <c r="S520" s="4"/>
      <c r="T520" s="4">
        <f>Tabla317[[#This Row],[P.U$]]*Tabla317[[#This Row],[TOTAL EXITENTE82]]</f>
        <v>0</v>
      </c>
    </row>
    <row r="521" spans="1:20" ht="30" hidden="1" x14ac:dyDescent="0.25">
      <c r="A521" s="185">
        <v>594</v>
      </c>
      <c r="B521" s="151" t="s">
        <v>995</v>
      </c>
      <c r="C521" s="153" t="s">
        <v>750</v>
      </c>
      <c r="D521" s="153" t="s">
        <v>338</v>
      </c>
      <c r="E521" s="153" t="s">
        <v>710</v>
      </c>
      <c r="F521" s="244">
        <v>45627</v>
      </c>
      <c r="G521" s="245">
        <v>3.8</v>
      </c>
      <c r="H521" s="337"/>
      <c r="I521" s="83"/>
      <c r="J521" s="590">
        <f t="shared" si="36"/>
        <v>0</v>
      </c>
      <c r="K521" s="209"/>
      <c r="L521" s="85">
        <f t="shared" si="27"/>
        <v>0</v>
      </c>
      <c r="M521" s="83"/>
      <c r="N521" s="85">
        <f t="shared" si="28"/>
        <v>0</v>
      </c>
      <c r="O521" s="83"/>
      <c r="P521" s="85">
        <f t="shared" si="29"/>
        <v>0</v>
      </c>
      <c r="Q521" s="83"/>
      <c r="R521" s="377">
        <f t="shared" si="30"/>
        <v>0</v>
      </c>
      <c r="S521" s="4"/>
      <c r="T521" s="4">
        <f>Tabla317[[#This Row],[P.U$]]*Tabla317[[#This Row],[TOTAL EXITENTE82]]</f>
        <v>0</v>
      </c>
    </row>
    <row r="522" spans="1:20" ht="45" hidden="1" x14ac:dyDescent="0.25">
      <c r="A522" s="185">
        <v>595</v>
      </c>
      <c r="B522" s="151" t="s">
        <v>996</v>
      </c>
      <c r="C522" s="153" t="s">
        <v>750</v>
      </c>
      <c r="D522" s="153" t="s">
        <v>338</v>
      </c>
      <c r="E522" s="153" t="s">
        <v>710</v>
      </c>
      <c r="F522" s="244">
        <v>45627</v>
      </c>
      <c r="G522" s="245">
        <v>3.8</v>
      </c>
      <c r="H522" s="337"/>
      <c r="I522" s="83"/>
      <c r="J522" s="590">
        <f t="shared" si="36"/>
        <v>0</v>
      </c>
      <c r="K522" s="209"/>
      <c r="L522" s="85">
        <f t="shared" si="27"/>
        <v>0</v>
      </c>
      <c r="M522" s="83"/>
      <c r="N522" s="85">
        <f t="shared" si="28"/>
        <v>0</v>
      </c>
      <c r="O522" s="83"/>
      <c r="P522" s="85">
        <f t="shared" si="29"/>
        <v>0</v>
      </c>
      <c r="Q522" s="83"/>
      <c r="R522" s="377">
        <f t="shared" si="30"/>
        <v>0</v>
      </c>
      <c r="S522" s="4"/>
      <c r="T522" s="4">
        <f>Tabla317[[#This Row],[P.U$]]*Tabla317[[#This Row],[TOTAL EXITENTE82]]</f>
        <v>0</v>
      </c>
    </row>
    <row r="523" spans="1:20" ht="28.5" hidden="1" x14ac:dyDescent="0.25">
      <c r="A523" s="179">
        <v>459</v>
      </c>
      <c r="B523" s="204" t="s">
        <v>520</v>
      </c>
      <c r="C523" s="21" t="s">
        <v>642</v>
      </c>
      <c r="D523" s="23" t="s">
        <v>338</v>
      </c>
      <c r="E523" s="23" t="s">
        <v>710</v>
      </c>
      <c r="F523" s="28">
        <v>44562</v>
      </c>
      <c r="G523" s="39">
        <v>0.8</v>
      </c>
      <c r="H523" s="337"/>
      <c r="I523" s="83"/>
      <c r="J523" s="590">
        <f t="shared" si="36"/>
        <v>0</v>
      </c>
      <c r="K523" s="209"/>
      <c r="L523" s="85">
        <f t="shared" si="27"/>
        <v>0</v>
      </c>
      <c r="M523" s="83"/>
      <c r="N523" s="85">
        <f t="shared" si="28"/>
        <v>0</v>
      </c>
      <c r="O523" s="83"/>
      <c r="P523" s="85">
        <f t="shared" si="29"/>
        <v>0</v>
      </c>
      <c r="Q523" s="83"/>
      <c r="R523" s="377">
        <f t="shared" si="30"/>
        <v>0</v>
      </c>
      <c r="S523" s="4"/>
      <c r="T523" s="4">
        <f>Tabla317[[#This Row],[P.U$]]*Tabla317[[#This Row],[TOTAL EXITENTE82]]</f>
        <v>0</v>
      </c>
    </row>
    <row r="524" spans="1:20" ht="28.5" hidden="1" x14ac:dyDescent="0.25">
      <c r="A524" s="179">
        <v>460</v>
      </c>
      <c r="B524" s="204" t="s">
        <v>521</v>
      </c>
      <c r="C524" s="21" t="s">
        <v>642</v>
      </c>
      <c r="D524" s="23" t="s">
        <v>338</v>
      </c>
      <c r="E524" s="23" t="s">
        <v>710</v>
      </c>
      <c r="F524" s="28">
        <v>44562</v>
      </c>
      <c r="G524" s="39">
        <v>0.8</v>
      </c>
      <c r="H524" s="337"/>
      <c r="I524" s="233"/>
      <c r="J524" s="590">
        <f t="shared" si="36"/>
        <v>0</v>
      </c>
      <c r="K524" s="593"/>
      <c r="L524" s="232">
        <f>G524*K524</f>
        <v>0</v>
      </c>
      <c r="M524" s="233"/>
      <c r="N524" s="232">
        <f>G524*M524</f>
        <v>0</v>
      </c>
      <c r="O524" s="233"/>
      <c r="P524" s="232">
        <f>G524*O524</f>
        <v>0</v>
      </c>
      <c r="Q524" s="233"/>
      <c r="R524" s="377">
        <f>G524*Q524</f>
        <v>0</v>
      </c>
      <c r="S524" s="4"/>
      <c r="T524" s="4">
        <f>Tabla317[[#This Row],[P.U$]]*Tabla317[[#This Row],[TOTAL EXITENTE82]]</f>
        <v>0</v>
      </c>
    </row>
    <row r="525" spans="1:20" hidden="1" x14ac:dyDescent="0.25">
      <c r="A525" s="179">
        <v>461</v>
      </c>
      <c r="B525" s="204" t="s">
        <v>1139</v>
      </c>
      <c r="C525" s="21" t="s">
        <v>623</v>
      </c>
      <c r="D525" s="23" t="s">
        <v>338</v>
      </c>
      <c r="E525" s="23" t="s">
        <v>710</v>
      </c>
      <c r="F525" s="28">
        <v>44958</v>
      </c>
      <c r="G525" s="39">
        <v>2.92</v>
      </c>
      <c r="H525" s="337"/>
      <c r="I525" s="233"/>
      <c r="J525" s="590">
        <f t="shared" si="36"/>
        <v>0</v>
      </c>
      <c r="K525" s="593"/>
      <c r="L525" s="232">
        <f>G525*K525</f>
        <v>0</v>
      </c>
      <c r="M525" s="233"/>
      <c r="N525" s="232">
        <f>G525*M525</f>
        <v>0</v>
      </c>
      <c r="O525" s="233"/>
      <c r="P525" s="232">
        <f>G525*O525</f>
        <v>0</v>
      </c>
      <c r="Q525" s="233"/>
      <c r="R525" s="377">
        <f>G525*Q525</f>
        <v>0</v>
      </c>
      <c r="S525" s="4"/>
      <c r="T525" s="4">
        <f>Tabla317[[#This Row],[P.U$]]*Tabla317[[#This Row],[TOTAL EXITENTE82]]</f>
        <v>0</v>
      </c>
    </row>
    <row r="526" spans="1:20" ht="30" hidden="1" x14ac:dyDescent="0.25">
      <c r="A526" s="185">
        <v>589</v>
      </c>
      <c r="B526" s="151" t="s">
        <v>990</v>
      </c>
      <c r="C526" s="153" t="s">
        <v>966</v>
      </c>
      <c r="D526" s="153" t="s">
        <v>338</v>
      </c>
      <c r="E526" s="153" t="s">
        <v>710</v>
      </c>
      <c r="F526" s="244">
        <v>45748</v>
      </c>
      <c r="G526" s="245">
        <v>5</v>
      </c>
      <c r="H526" s="337"/>
      <c r="I526" s="83"/>
      <c r="J526" s="590">
        <f t="shared" si="36"/>
        <v>0</v>
      </c>
      <c r="K526" s="209"/>
      <c r="L526" s="85">
        <f t="shared" si="27"/>
        <v>0</v>
      </c>
      <c r="M526" s="83"/>
      <c r="N526" s="85">
        <f t="shared" si="28"/>
        <v>0</v>
      </c>
      <c r="O526" s="83"/>
      <c r="P526" s="85">
        <f t="shared" si="29"/>
        <v>0</v>
      </c>
      <c r="Q526" s="83"/>
      <c r="R526" s="377">
        <f t="shared" si="30"/>
        <v>0</v>
      </c>
      <c r="S526" s="4"/>
      <c r="T526" s="4">
        <f>Tabla317[[#This Row],[P.U$]]*Tabla317[[#This Row],[TOTAL EXITENTE82]]</f>
        <v>0</v>
      </c>
    </row>
    <row r="527" spans="1:20" ht="28.5" hidden="1" x14ac:dyDescent="0.25">
      <c r="A527" s="179">
        <v>462</v>
      </c>
      <c r="B527" s="204" t="s">
        <v>998</v>
      </c>
      <c r="C527" s="186" t="s">
        <v>997</v>
      </c>
      <c r="D527" s="23" t="s">
        <v>338</v>
      </c>
      <c r="E527" s="23" t="s">
        <v>710</v>
      </c>
      <c r="F527" s="28">
        <v>45292</v>
      </c>
      <c r="G527" s="39">
        <v>3.61</v>
      </c>
      <c r="H527" s="337"/>
      <c r="I527" s="83"/>
      <c r="J527" s="590">
        <f t="shared" si="36"/>
        <v>0</v>
      </c>
      <c r="K527" s="209"/>
      <c r="L527" s="85">
        <f>G527*K527</f>
        <v>0</v>
      </c>
      <c r="M527" s="83"/>
      <c r="N527" s="85">
        <f>G527*M527</f>
        <v>0</v>
      </c>
      <c r="O527" s="83"/>
      <c r="P527" s="85">
        <f>G527*O527</f>
        <v>0</v>
      </c>
      <c r="Q527" s="83"/>
      <c r="R527" s="377">
        <f>G527*Q527</f>
        <v>0</v>
      </c>
      <c r="S527" s="4"/>
      <c r="T527" s="4">
        <f>Tabla317[[#This Row],[P.U$]]*Tabla317[[#This Row],[TOTAL EXITENTE82]]</f>
        <v>0</v>
      </c>
    </row>
    <row r="528" spans="1:20" hidden="1" x14ac:dyDescent="0.25">
      <c r="A528" s="179">
        <v>463</v>
      </c>
      <c r="B528" s="204" t="s">
        <v>752</v>
      </c>
      <c r="C528" s="21" t="s">
        <v>751</v>
      </c>
      <c r="D528" s="23" t="s">
        <v>338</v>
      </c>
      <c r="E528" s="23" t="s">
        <v>710</v>
      </c>
      <c r="F528" s="28">
        <v>45627</v>
      </c>
      <c r="G528" s="39">
        <v>3.33</v>
      </c>
      <c r="H528" s="337"/>
      <c r="I528" s="83"/>
      <c r="J528" s="590">
        <f t="shared" si="36"/>
        <v>0</v>
      </c>
      <c r="K528" s="209"/>
      <c r="L528" s="85">
        <f>G528*K528</f>
        <v>0</v>
      </c>
      <c r="M528" s="83"/>
      <c r="N528" s="85">
        <f>G528*M528</f>
        <v>0</v>
      </c>
      <c r="O528" s="83"/>
      <c r="P528" s="85">
        <f>G528*O528</f>
        <v>0</v>
      </c>
      <c r="Q528" s="83"/>
      <c r="R528" s="377">
        <f>G528*Q528</f>
        <v>0</v>
      </c>
      <c r="S528" s="4"/>
      <c r="T528" s="4">
        <f>Tabla317[[#This Row],[P.U$]]*Tabla317[[#This Row],[TOTAL EXITENTE82]]</f>
        <v>0</v>
      </c>
    </row>
    <row r="529" spans="1:20" hidden="1" x14ac:dyDescent="0.25">
      <c r="A529" s="179">
        <v>464</v>
      </c>
      <c r="B529" s="204" t="s">
        <v>746</v>
      </c>
      <c r="C529" s="21" t="s">
        <v>744</v>
      </c>
      <c r="D529" s="23" t="s">
        <v>338</v>
      </c>
      <c r="E529" s="23" t="s">
        <v>710</v>
      </c>
      <c r="F529" s="28">
        <v>45474</v>
      </c>
      <c r="G529" s="39">
        <v>2.3199999999999998</v>
      </c>
      <c r="H529" s="337"/>
      <c r="I529" s="83"/>
      <c r="J529" s="590">
        <f t="shared" si="36"/>
        <v>0</v>
      </c>
      <c r="K529" s="209"/>
      <c r="L529" s="85">
        <f>G529*K529</f>
        <v>0</v>
      </c>
      <c r="M529" s="83"/>
      <c r="N529" s="85">
        <f>G529*M529</f>
        <v>0</v>
      </c>
      <c r="O529" s="83"/>
      <c r="P529" s="85">
        <f>G529*O529</f>
        <v>0</v>
      </c>
      <c r="Q529" s="83"/>
      <c r="R529" s="377">
        <f>G529*Q529</f>
        <v>0</v>
      </c>
      <c r="S529" s="4"/>
      <c r="T529" s="4">
        <f>Tabla317[[#This Row],[P.U$]]*Tabla317[[#This Row],[TOTAL EXITENTE82]]</f>
        <v>0</v>
      </c>
    </row>
    <row r="530" spans="1:20" hidden="1" x14ac:dyDescent="0.25">
      <c r="A530" s="185">
        <v>588</v>
      </c>
      <c r="B530" s="151" t="s">
        <v>746</v>
      </c>
      <c r="C530" s="153" t="s">
        <v>966</v>
      </c>
      <c r="D530" s="153" t="s">
        <v>338</v>
      </c>
      <c r="E530" s="153" t="s">
        <v>710</v>
      </c>
      <c r="F530" s="244">
        <v>45689</v>
      </c>
      <c r="G530" s="245">
        <v>4.4800000000000004</v>
      </c>
      <c r="H530" s="337"/>
      <c r="I530" s="83"/>
      <c r="J530" s="590">
        <f t="shared" si="36"/>
        <v>0</v>
      </c>
      <c r="K530" s="209"/>
      <c r="L530" s="85">
        <f>G530*K530</f>
        <v>0</v>
      </c>
      <c r="M530" s="83"/>
      <c r="N530" s="85">
        <f>G530*M530</f>
        <v>0</v>
      </c>
      <c r="O530" s="83"/>
      <c r="P530" s="85">
        <f>G530*O530</f>
        <v>0</v>
      </c>
      <c r="Q530" s="83"/>
      <c r="R530" s="377">
        <f>G530*Q530</f>
        <v>0</v>
      </c>
      <c r="S530" s="4"/>
      <c r="T530" s="4">
        <f>Tabla317[[#This Row],[P.U$]]*Tabla317[[#This Row],[TOTAL EXITENTE82]]</f>
        <v>0</v>
      </c>
    </row>
    <row r="531" spans="1:20" ht="28.5" hidden="1" x14ac:dyDescent="0.25">
      <c r="A531" s="179">
        <v>465</v>
      </c>
      <c r="B531" s="205" t="s">
        <v>522</v>
      </c>
      <c r="C531" s="21" t="s">
        <v>644</v>
      </c>
      <c r="D531" s="23" t="s">
        <v>338</v>
      </c>
      <c r="E531" s="23" t="s">
        <v>710</v>
      </c>
      <c r="F531" s="29">
        <v>45627</v>
      </c>
      <c r="G531" s="40">
        <v>5.16</v>
      </c>
      <c r="H531" s="337"/>
      <c r="I531" s="83"/>
      <c r="J531" s="590">
        <f t="shared" si="36"/>
        <v>0</v>
      </c>
      <c r="K531" s="209"/>
      <c r="L531" s="85">
        <f t="shared" si="27"/>
        <v>0</v>
      </c>
      <c r="M531" s="83"/>
      <c r="N531" s="85">
        <f t="shared" si="28"/>
        <v>0</v>
      </c>
      <c r="O531" s="83"/>
      <c r="P531" s="85">
        <f t="shared" si="29"/>
        <v>0</v>
      </c>
      <c r="Q531" s="83"/>
      <c r="R531" s="377">
        <f t="shared" si="30"/>
        <v>0</v>
      </c>
      <c r="S531" s="4"/>
      <c r="T531" s="4">
        <f>Tabla317[[#This Row],[P.U$]]*Tabla317[[#This Row],[TOTAL EXITENTE82]]</f>
        <v>0</v>
      </c>
    </row>
    <row r="532" spans="1:20" ht="28.5" hidden="1" x14ac:dyDescent="0.25">
      <c r="A532" s="179">
        <v>466</v>
      </c>
      <c r="B532" s="205" t="s">
        <v>523</v>
      </c>
      <c r="C532" s="21" t="s">
        <v>644</v>
      </c>
      <c r="D532" s="23" t="s">
        <v>338</v>
      </c>
      <c r="E532" s="23" t="s">
        <v>710</v>
      </c>
      <c r="F532" s="29">
        <v>45627</v>
      </c>
      <c r="G532" s="40">
        <v>5.16</v>
      </c>
      <c r="H532" s="337"/>
      <c r="I532" s="83"/>
      <c r="J532" s="590">
        <f t="shared" si="36"/>
        <v>0</v>
      </c>
      <c r="K532" s="209"/>
      <c r="L532" s="85">
        <f t="shared" si="27"/>
        <v>0</v>
      </c>
      <c r="M532" s="83"/>
      <c r="N532" s="85">
        <f t="shared" si="28"/>
        <v>0</v>
      </c>
      <c r="O532" s="83"/>
      <c r="P532" s="85">
        <f t="shared" si="29"/>
        <v>0</v>
      </c>
      <c r="Q532" s="83"/>
      <c r="R532" s="377">
        <f t="shared" si="30"/>
        <v>0</v>
      </c>
      <c r="S532" s="4"/>
      <c r="T532" s="4">
        <f>Tabla317[[#This Row],[P.U$]]*Tabla317[[#This Row],[TOTAL EXITENTE82]]</f>
        <v>0</v>
      </c>
    </row>
    <row r="533" spans="1:20" ht="28.5" hidden="1" x14ac:dyDescent="0.25">
      <c r="A533" s="179">
        <v>467</v>
      </c>
      <c r="B533" s="205" t="s">
        <v>524</v>
      </c>
      <c r="C533" s="21" t="s">
        <v>645</v>
      </c>
      <c r="D533" s="23" t="s">
        <v>338</v>
      </c>
      <c r="E533" s="23" t="s">
        <v>710</v>
      </c>
      <c r="F533" s="29">
        <v>45261</v>
      </c>
      <c r="G533" s="40">
        <v>6.31</v>
      </c>
      <c r="H533" s="337"/>
      <c r="I533" s="83"/>
      <c r="J533" s="590">
        <f t="shared" si="36"/>
        <v>0</v>
      </c>
      <c r="K533" s="209"/>
      <c r="L533" s="85">
        <f t="shared" si="27"/>
        <v>0</v>
      </c>
      <c r="M533" s="83"/>
      <c r="N533" s="85">
        <f t="shared" si="28"/>
        <v>0</v>
      </c>
      <c r="O533" s="83"/>
      <c r="P533" s="85">
        <f t="shared" si="29"/>
        <v>0</v>
      </c>
      <c r="Q533" s="83"/>
      <c r="R533" s="377">
        <f t="shared" si="30"/>
        <v>0</v>
      </c>
      <c r="S533" s="4"/>
      <c r="T533" s="4">
        <f>Tabla317[[#This Row],[P.U$]]*Tabla317[[#This Row],[TOTAL EXITENTE82]]</f>
        <v>0</v>
      </c>
    </row>
    <row r="534" spans="1:20" ht="28.5" hidden="1" x14ac:dyDescent="0.25">
      <c r="A534" s="179">
        <v>468</v>
      </c>
      <c r="B534" s="205" t="s">
        <v>525</v>
      </c>
      <c r="C534" s="21" t="s">
        <v>645</v>
      </c>
      <c r="D534" s="23" t="s">
        <v>338</v>
      </c>
      <c r="E534" s="23" t="s">
        <v>710</v>
      </c>
      <c r="F534" s="29">
        <v>45262</v>
      </c>
      <c r="G534" s="39">
        <v>6.31</v>
      </c>
      <c r="H534" s="337"/>
      <c r="I534" s="83"/>
      <c r="J534" s="590">
        <f t="shared" si="36"/>
        <v>0</v>
      </c>
      <c r="K534" s="209"/>
      <c r="L534" s="85">
        <f t="shared" si="27"/>
        <v>0</v>
      </c>
      <c r="M534" s="83"/>
      <c r="N534" s="85">
        <f t="shared" si="28"/>
        <v>0</v>
      </c>
      <c r="O534" s="83"/>
      <c r="P534" s="85">
        <f t="shared" si="29"/>
        <v>0</v>
      </c>
      <c r="Q534" s="83"/>
      <c r="R534" s="377">
        <f t="shared" si="30"/>
        <v>0</v>
      </c>
      <c r="S534" s="4"/>
      <c r="T534" s="4">
        <f>Tabla317[[#This Row],[P.U$]]*Tabla317[[#This Row],[TOTAL EXITENTE82]]</f>
        <v>0</v>
      </c>
    </row>
    <row r="535" spans="1:20" ht="28.5" hidden="1" x14ac:dyDescent="0.25">
      <c r="A535" s="179">
        <v>469</v>
      </c>
      <c r="B535" s="204" t="s">
        <v>754</v>
      </c>
      <c r="C535" s="21" t="s">
        <v>751</v>
      </c>
      <c r="D535" s="23" t="s">
        <v>338</v>
      </c>
      <c r="E535" s="23" t="s">
        <v>710</v>
      </c>
      <c r="F535" s="29">
        <v>45931</v>
      </c>
      <c r="G535" s="39">
        <v>3.85</v>
      </c>
      <c r="H535" s="337"/>
      <c r="I535" s="83"/>
      <c r="J535" s="590">
        <f t="shared" si="36"/>
        <v>0</v>
      </c>
      <c r="K535" s="209"/>
      <c r="L535" s="85">
        <f t="shared" si="27"/>
        <v>0</v>
      </c>
      <c r="M535" s="83"/>
      <c r="N535" s="85">
        <f t="shared" si="28"/>
        <v>0</v>
      </c>
      <c r="O535" s="83"/>
      <c r="P535" s="85">
        <f t="shared" si="29"/>
        <v>0</v>
      </c>
      <c r="Q535" s="83"/>
      <c r="R535" s="377">
        <f t="shared" si="30"/>
        <v>0</v>
      </c>
      <c r="S535" s="4"/>
      <c r="T535" s="4">
        <f>Tabla317[[#This Row],[P.U$]]*Tabla317[[#This Row],[TOTAL EXITENTE82]]</f>
        <v>0</v>
      </c>
    </row>
    <row r="536" spans="1:20" ht="28.5" hidden="1" x14ac:dyDescent="0.25">
      <c r="A536" s="179">
        <v>470</v>
      </c>
      <c r="B536" s="204" t="s">
        <v>765</v>
      </c>
      <c r="C536" s="21" t="s">
        <v>763</v>
      </c>
      <c r="D536" s="23" t="s">
        <v>338</v>
      </c>
      <c r="E536" s="23" t="s">
        <v>710</v>
      </c>
      <c r="F536" s="29">
        <v>45352</v>
      </c>
      <c r="G536" s="39">
        <v>4.0999999999999996</v>
      </c>
      <c r="H536" s="337"/>
      <c r="I536" s="83"/>
      <c r="J536" s="590">
        <f t="shared" si="36"/>
        <v>0</v>
      </c>
      <c r="K536" s="209"/>
      <c r="L536" s="85">
        <f t="shared" si="27"/>
        <v>0</v>
      </c>
      <c r="M536" s="83"/>
      <c r="N536" s="85">
        <f t="shared" si="28"/>
        <v>0</v>
      </c>
      <c r="O536" s="83"/>
      <c r="P536" s="85">
        <f t="shared" si="29"/>
        <v>0</v>
      </c>
      <c r="Q536" s="83"/>
      <c r="R536" s="377">
        <f t="shared" si="30"/>
        <v>0</v>
      </c>
      <c r="S536" s="4"/>
      <c r="T536" s="4">
        <f>Tabla317[[#This Row],[P.U$]]*Tabla317[[#This Row],[TOTAL EXITENTE82]]</f>
        <v>0</v>
      </c>
    </row>
    <row r="537" spans="1:20" ht="28.5" hidden="1" x14ac:dyDescent="0.25">
      <c r="A537" s="179">
        <v>471</v>
      </c>
      <c r="B537" s="204" t="s">
        <v>753</v>
      </c>
      <c r="C537" s="21" t="s">
        <v>751</v>
      </c>
      <c r="D537" s="23" t="s">
        <v>338</v>
      </c>
      <c r="E537" s="23" t="s">
        <v>710</v>
      </c>
      <c r="F537" s="29">
        <v>45931</v>
      </c>
      <c r="G537" s="39">
        <v>3.85</v>
      </c>
      <c r="H537" s="337"/>
      <c r="I537" s="83"/>
      <c r="J537" s="590">
        <f t="shared" si="36"/>
        <v>0</v>
      </c>
      <c r="K537" s="209"/>
      <c r="L537" s="85">
        <f t="shared" si="27"/>
        <v>0</v>
      </c>
      <c r="M537" s="83"/>
      <c r="N537" s="85">
        <f t="shared" si="28"/>
        <v>0</v>
      </c>
      <c r="O537" s="83"/>
      <c r="P537" s="85">
        <f t="shared" si="29"/>
        <v>0</v>
      </c>
      <c r="Q537" s="83"/>
      <c r="R537" s="377">
        <f t="shared" si="30"/>
        <v>0</v>
      </c>
      <c r="S537" s="4"/>
      <c r="T537" s="4">
        <f>Tabla317[[#This Row],[P.U$]]*Tabla317[[#This Row],[TOTAL EXITENTE82]]</f>
        <v>0</v>
      </c>
    </row>
    <row r="538" spans="1:20" ht="30" hidden="1" x14ac:dyDescent="0.25">
      <c r="A538" s="185">
        <v>585</v>
      </c>
      <c r="B538" s="151" t="s">
        <v>994</v>
      </c>
      <c r="C538" s="153" t="s">
        <v>966</v>
      </c>
      <c r="D538" s="153" t="s">
        <v>338</v>
      </c>
      <c r="E538" s="153" t="s">
        <v>710</v>
      </c>
      <c r="F538" s="244">
        <v>45717</v>
      </c>
      <c r="G538" s="245">
        <v>4.21</v>
      </c>
      <c r="H538" s="337"/>
      <c r="I538" s="83"/>
      <c r="J538" s="590">
        <f t="shared" si="36"/>
        <v>0</v>
      </c>
      <c r="K538" s="209"/>
      <c r="L538" s="85">
        <f t="shared" si="27"/>
        <v>0</v>
      </c>
      <c r="M538" s="83"/>
      <c r="N538" s="85">
        <f t="shared" si="28"/>
        <v>0</v>
      </c>
      <c r="O538" s="83"/>
      <c r="P538" s="85">
        <f t="shared" si="29"/>
        <v>0</v>
      </c>
      <c r="Q538" s="83"/>
      <c r="R538" s="377">
        <f t="shared" si="30"/>
        <v>0</v>
      </c>
      <c r="S538" s="4"/>
      <c r="T538" s="4">
        <f>Tabla317[[#This Row],[P.U$]]*Tabla317[[#This Row],[TOTAL EXITENTE82]]</f>
        <v>0</v>
      </c>
    </row>
    <row r="539" spans="1:20" ht="30" hidden="1" x14ac:dyDescent="0.25">
      <c r="A539" s="185">
        <v>596</v>
      </c>
      <c r="B539" s="151" t="s">
        <v>973</v>
      </c>
      <c r="C539" s="153" t="s">
        <v>750</v>
      </c>
      <c r="D539" s="153" t="s">
        <v>338</v>
      </c>
      <c r="E539" s="153" t="s">
        <v>710</v>
      </c>
      <c r="F539" s="244">
        <v>45261</v>
      </c>
      <c r="G539" s="245">
        <v>5.94</v>
      </c>
      <c r="H539" s="337"/>
      <c r="I539" s="83"/>
      <c r="J539" s="590">
        <f t="shared" si="36"/>
        <v>0</v>
      </c>
      <c r="K539" s="209"/>
      <c r="L539" s="85">
        <f t="shared" si="27"/>
        <v>0</v>
      </c>
      <c r="M539" s="83"/>
      <c r="N539" s="85">
        <f t="shared" si="28"/>
        <v>0</v>
      </c>
      <c r="O539" s="83"/>
      <c r="P539" s="85">
        <f t="shared" si="29"/>
        <v>0</v>
      </c>
      <c r="Q539" s="83"/>
      <c r="R539" s="377">
        <f t="shared" si="30"/>
        <v>0</v>
      </c>
      <c r="S539" s="4"/>
      <c r="T539" s="4">
        <f>Tabla317[[#This Row],[P.U$]]*Tabla317[[#This Row],[TOTAL EXITENTE82]]</f>
        <v>0</v>
      </c>
    </row>
    <row r="540" spans="1:20" ht="30" hidden="1" x14ac:dyDescent="0.25">
      <c r="A540" s="185">
        <v>597</v>
      </c>
      <c r="B540" s="151" t="s">
        <v>974</v>
      </c>
      <c r="C540" s="153" t="s">
        <v>750</v>
      </c>
      <c r="D540" s="153" t="s">
        <v>338</v>
      </c>
      <c r="E540" s="153" t="s">
        <v>710</v>
      </c>
      <c r="F540" s="244">
        <v>45292</v>
      </c>
      <c r="G540" s="245">
        <v>5.94</v>
      </c>
      <c r="H540" s="337"/>
      <c r="I540" s="83"/>
      <c r="J540" s="590">
        <f t="shared" si="36"/>
        <v>0</v>
      </c>
      <c r="K540" s="209"/>
      <c r="L540" s="85">
        <f t="shared" si="27"/>
        <v>0</v>
      </c>
      <c r="M540" s="83"/>
      <c r="N540" s="85">
        <f t="shared" si="28"/>
        <v>0</v>
      </c>
      <c r="O540" s="83"/>
      <c r="P540" s="85">
        <f t="shared" si="29"/>
        <v>0</v>
      </c>
      <c r="Q540" s="83"/>
      <c r="R540" s="377">
        <f t="shared" si="30"/>
        <v>0</v>
      </c>
      <c r="S540" s="4"/>
      <c r="T540" s="4">
        <f>Tabla317[[#This Row],[P.U$]]*Tabla317[[#This Row],[TOTAL EXITENTE82]]</f>
        <v>0</v>
      </c>
    </row>
    <row r="541" spans="1:20" ht="30" hidden="1" x14ac:dyDescent="0.25">
      <c r="A541" s="185">
        <v>607</v>
      </c>
      <c r="B541" s="151" t="s">
        <v>986</v>
      </c>
      <c r="C541" s="153" t="s">
        <v>966</v>
      </c>
      <c r="D541" s="153" t="s">
        <v>338</v>
      </c>
      <c r="E541" s="153" t="s">
        <v>710</v>
      </c>
      <c r="F541" s="244">
        <v>45778</v>
      </c>
      <c r="G541" s="245">
        <v>7.47</v>
      </c>
      <c r="H541" s="337"/>
      <c r="I541" s="83"/>
      <c r="J541" s="590">
        <f t="shared" si="36"/>
        <v>0</v>
      </c>
      <c r="K541" s="209"/>
      <c r="L541" s="85">
        <f t="shared" si="27"/>
        <v>0</v>
      </c>
      <c r="M541" s="83"/>
      <c r="N541" s="85">
        <f t="shared" si="28"/>
        <v>0</v>
      </c>
      <c r="O541" s="83"/>
      <c r="P541" s="85">
        <f t="shared" si="29"/>
        <v>0</v>
      </c>
      <c r="Q541" s="83"/>
      <c r="R541" s="377">
        <f t="shared" si="30"/>
        <v>0</v>
      </c>
      <c r="S541" s="4"/>
      <c r="T541" s="4">
        <f>Tabla317[[#This Row],[P.U$]]*Tabla317[[#This Row],[TOTAL EXITENTE82]]</f>
        <v>0</v>
      </c>
    </row>
    <row r="542" spans="1:20" ht="30" hidden="1" x14ac:dyDescent="0.25">
      <c r="A542" s="185">
        <v>608</v>
      </c>
      <c r="B542" s="151" t="s">
        <v>987</v>
      </c>
      <c r="C542" s="153" t="s">
        <v>966</v>
      </c>
      <c r="D542" s="153" t="s">
        <v>338</v>
      </c>
      <c r="E542" s="153" t="s">
        <v>710</v>
      </c>
      <c r="F542" s="244">
        <v>45689</v>
      </c>
      <c r="G542" s="245">
        <v>2.95</v>
      </c>
      <c r="H542" s="337"/>
      <c r="I542" s="83"/>
      <c r="J542" s="590">
        <f t="shared" si="36"/>
        <v>0</v>
      </c>
      <c r="K542" s="209"/>
      <c r="L542" s="85">
        <f t="shared" si="27"/>
        <v>0</v>
      </c>
      <c r="M542" s="83"/>
      <c r="N542" s="85">
        <f t="shared" si="28"/>
        <v>0</v>
      </c>
      <c r="O542" s="83"/>
      <c r="P542" s="85">
        <f t="shared" si="29"/>
        <v>0</v>
      </c>
      <c r="Q542" s="83"/>
      <c r="R542" s="377">
        <f t="shared" si="30"/>
        <v>0</v>
      </c>
      <c r="S542" s="4"/>
      <c r="T542" s="4">
        <f>Tabla317[[#This Row],[P.U$]]*Tabla317[[#This Row],[TOTAL EXITENTE82]]</f>
        <v>0</v>
      </c>
    </row>
    <row r="543" spans="1:20" ht="28.5" hidden="1" x14ac:dyDescent="0.25">
      <c r="A543" s="179">
        <v>472</v>
      </c>
      <c r="B543" s="204" t="s">
        <v>526</v>
      </c>
      <c r="C543" s="21" t="s">
        <v>635</v>
      </c>
      <c r="D543" s="23" t="s">
        <v>338</v>
      </c>
      <c r="E543" s="23" t="s">
        <v>710</v>
      </c>
      <c r="F543" s="29">
        <v>45263</v>
      </c>
      <c r="G543" s="39">
        <v>7.55</v>
      </c>
      <c r="H543" s="337"/>
      <c r="I543" s="83"/>
      <c r="J543" s="590">
        <f t="shared" si="36"/>
        <v>0</v>
      </c>
      <c r="K543" s="209"/>
      <c r="L543" s="85">
        <f t="shared" si="27"/>
        <v>0</v>
      </c>
      <c r="M543" s="83"/>
      <c r="N543" s="85">
        <f t="shared" si="28"/>
        <v>0</v>
      </c>
      <c r="O543" s="83"/>
      <c r="P543" s="85">
        <f t="shared" si="29"/>
        <v>0</v>
      </c>
      <c r="Q543" s="83"/>
      <c r="R543" s="377">
        <f t="shared" si="30"/>
        <v>0</v>
      </c>
      <c r="S543" s="4"/>
      <c r="T543" s="4">
        <f>Tabla317[[#This Row],[P.U$]]*Tabla317[[#This Row],[TOTAL EXITENTE82]]</f>
        <v>0</v>
      </c>
    </row>
    <row r="544" spans="1:20" ht="28.5" hidden="1" x14ac:dyDescent="0.25">
      <c r="A544" s="179">
        <v>473</v>
      </c>
      <c r="B544" s="204" t="s">
        <v>527</v>
      </c>
      <c r="C544" s="21" t="s">
        <v>603</v>
      </c>
      <c r="D544" s="23" t="s">
        <v>338</v>
      </c>
      <c r="E544" s="23" t="s">
        <v>708</v>
      </c>
      <c r="F544" s="29">
        <v>45264</v>
      </c>
      <c r="G544" s="39">
        <v>3</v>
      </c>
      <c r="H544" s="337"/>
      <c r="I544" s="83"/>
      <c r="J544" s="590">
        <f t="shared" si="36"/>
        <v>0</v>
      </c>
      <c r="K544" s="209"/>
      <c r="L544" s="85">
        <f t="shared" si="27"/>
        <v>0</v>
      </c>
      <c r="M544" s="83"/>
      <c r="N544" s="85">
        <f t="shared" si="28"/>
        <v>0</v>
      </c>
      <c r="O544" s="83"/>
      <c r="P544" s="85">
        <f t="shared" si="29"/>
        <v>0</v>
      </c>
      <c r="Q544" s="83"/>
      <c r="R544" s="377">
        <f t="shared" si="30"/>
        <v>0</v>
      </c>
      <c r="S544" s="4"/>
      <c r="T544" s="4">
        <f>Tabla317[[#This Row],[P.U$]]*Tabla317[[#This Row],[TOTAL EXITENTE82]]</f>
        <v>0</v>
      </c>
    </row>
    <row r="545" spans="1:20" ht="28.5" hidden="1" x14ac:dyDescent="0.25">
      <c r="A545" s="179">
        <v>474</v>
      </c>
      <c r="B545" s="204" t="s">
        <v>528</v>
      </c>
      <c r="C545" s="21" t="s">
        <v>646</v>
      </c>
      <c r="D545" s="23" t="s">
        <v>338</v>
      </c>
      <c r="E545" s="23" t="s">
        <v>708</v>
      </c>
      <c r="F545" s="29">
        <v>45265</v>
      </c>
      <c r="G545" s="39">
        <v>2.2999999999999998</v>
      </c>
      <c r="H545" s="337"/>
      <c r="I545" s="83"/>
      <c r="J545" s="590">
        <f t="shared" si="36"/>
        <v>0</v>
      </c>
      <c r="K545" s="209"/>
      <c r="L545" s="85">
        <f>G545*K545</f>
        <v>0</v>
      </c>
      <c r="M545" s="83"/>
      <c r="N545" s="85">
        <f>G545*M545</f>
        <v>0</v>
      </c>
      <c r="O545" s="83"/>
      <c r="P545" s="85">
        <f>G545*O545</f>
        <v>0</v>
      </c>
      <c r="Q545" s="83"/>
      <c r="R545" s="377">
        <f>G545*Q545</f>
        <v>0</v>
      </c>
      <c r="S545" s="4"/>
      <c r="T545" s="4">
        <f>Tabla317[[#This Row],[P.U$]]*Tabla317[[#This Row],[TOTAL EXITENTE82]]</f>
        <v>0</v>
      </c>
    </row>
    <row r="546" spans="1:20" ht="28.5" hidden="1" x14ac:dyDescent="0.25">
      <c r="A546" s="179">
        <v>475</v>
      </c>
      <c r="B546" s="204" t="s">
        <v>529</v>
      </c>
      <c r="C546" s="21" t="s">
        <v>1140</v>
      </c>
      <c r="D546" s="23" t="s">
        <v>338</v>
      </c>
      <c r="E546" s="23" t="s">
        <v>708</v>
      </c>
      <c r="F546" s="28">
        <v>44835</v>
      </c>
      <c r="G546" s="39">
        <v>0.15</v>
      </c>
      <c r="H546" s="337"/>
      <c r="I546" s="83"/>
      <c r="J546" s="590">
        <f t="shared" si="36"/>
        <v>0</v>
      </c>
      <c r="K546" s="209"/>
      <c r="L546" s="85">
        <f t="shared" si="27"/>
        <v>0</v>
      </c>
      <c r="M546" s="83"/>
      <c r="N546" s="85">
        <f t="shared" si="28"/>
        <v>0</v>
      </c>
      <c r="O546" s="83"/>
      <c r="P546" s="85">
        <f t="shared" si="29"/>
        <v>0</v>
      </c>
      <c r="Q546" s="83"/>
      <c r="R546" s="377">
        <f t="shared" si="30"/>
        <v>0</v>
      </c>
      <c r="S546" s="4"/>
      <c r="T546" s="4">
        <f>Tabla317[[#This Row],[P.U$]]*Tabla317[[#This Row],[TOTAL EXITENTE82]]</f>
        <v>0</v>
      </c>
    </row>
    <row r="547" spans="1:20" ht="28.5" hidden="1" x14ac:dyDescent="0.25">
      <c r="A547" s="179">
        <v>476</v>
      </c>
      <c r="B547" s="204" t="s">
        <v>833</v>
      </c>
      <c r="C547" s="21" t="s">
        <v>635</v>
      </c>
      <c r="D547" s="23" t="s">
        <v>338</v>
      </c>
      <c r="E547" s="23" t="s">
        <v>710</v>
      </c>
      <c r="F547" s="28">
        <v>45658</v>
      </c>
      <c r="G547" s="39">
        <v>3.07</v>
      </c>
      <c r="H547" s="337"/>
      <c r="I547" s="83"/>
      <c r="J547" s="590">
        <f t="shared" si="36"/>
        <v>0</v>
      </c>
      <c r="K547" s="209"/>
      <c r="L547" s="85">
        <f t="shared" si="27"/>
        <v>0</v>
      </c>
      <c r="M547" s="83"/>
      <c r="N547" s="85">
        <f t="shared" si="28"/>
        <v>0</v>
      </c>
      <c r="O547" s="83"/>
      <c r="P547" s="85">
        <f t="shared" si="29"/>
        <v>0</v>
      </c>
      <c r="Q547" s="83"/>
      <c r="R547" s="377">
        <f t="shared" si="30"/>
        <v>0</v>
      </c>
      <c r="S547" s="4"/>
      <c r="T547" s="4">
        <f>Tabla317[[#This Row],[P.U$]]*Tabla317[[#This Row],[TOTAL EXITENTE82]]</f>
        <v>0</v>
      </c>
    </row>
    <row r="548" spans="1:20" ht="28.5" hidden="1" x14ac:dyDescent="0.25">
      <c r="A548" s="179">
        <v>477</v>
      </c>
      <c r="B548" s="204" t="s">
        <v>834</v>
      </c>
      <c r="C548" s="21" t="s">
        <v>635</v>
      </c>
      <c r="D548" s="23" t="s">
        <v>338</v>
      </c>
      <c r="E548" s="23" t="s">
        <v>710</v>
      </c>
      <c r="F548" s="28">
        <v>45659</v>
      </c>
      <c r="G548" s="39">
        <v>6.57</v>
      </c>
      <c r="H548" s="337"/>
      <c r="I548" s="83"/>
      <c r="J548" s="590">
        <f t="shared" si="36"/>
        <v>0</v>
      </c>
      <c r="K548" s="209"/>
      <c r="L548" s="85">
        <f t="shared" si="27"/>
        <v>0</v>
      </c>
      <c r="M548" s="83"/>
      <c r="N548" s="85">
        <f t="shared" si="28"/>
        <v>0</v>
      </c>
      <c r="O548" s="83"/>
      <c r="P548" s="85">
        <f t="shared" si="29"/>
        <v>0</v>
      </c>
      <c r="Q548" s="83"/>
      <c r="R548" s="377">
        <f t="shared" si="30"/>
        <v>0</v>
      </c>
      <c r="S548" s="4"/>
      <c r="T548" s="4">
        <f>Tabla317[[#This Row],[P.U$]]*Tabla317[[#This Row],[TOTAL EXITENTE82]]</f>
        <v>0</v>
      </c>
    </row>
    <row r="549" spans="1:20" hidden="1" x14ac:dyDescent="0.25">
      <c r="A549" s="179">
        <v>478</v>
      </c>
      <c r="B549" s="204" t="s">
        <v>530</v>
      </c>
      <c r="C549" s="21" t="s">
        <v>648</v>
      </c>
      <c r="D549" s="23" t="s">
        <v>338</v>
      </c>
      <c r="E549" s="23" t="s">
        <v>710</v>
      </c>
      <c r="F549" s="28">
        <v>45413</v>
      </c>
      <c r="G549" s="39">
        <v>0.6</v>
      </c>
      <c r="H549" s="337"/>
      <c r="I549" s="83"/>
      <c r="J549" s="590">
        <f t="shared" si="36"/>
        <v>0</v>
      </c>
      <c r="K549" s="209"/>
      <c r="L549" s="85">
        <f t="shared" si="27"/>
        <v>0</v>
      </c>
      <c r="M549" s="83"/>
      <c r="N549" s="85">
        <f t="shared" si="28"/>
        <v>0</v>
      </c>
      <c r="O549" s="83"/>
      <c r="P549" s="85">
        <f t="shared" si="29"/>
        <v>0</v>
      </c>
      <c r="Q549" s="83"/>
      <c r="R549" s="377">
        <f t="shared" si="30"/>
        <v>0</v>
      </c>
      <c r="S549" s="4"/>
      <c r="T549" s="4">
        <f>Tabla317[[#This Row],[P.U$]]*Tabla317[[#This Row],[TOTAL EXITENTE82]]</f>
        <v>0</v>
      </c>
    </row>
    <row r="550" spans="1:20" hidden="1" x14ac:dyDescent="0.25">
      <c r="A550" s="179">
        <v>479</v>
      </c>
      <c r="B550" s="204" t="s">
        <v>531</v>
      </c>
      <c r="C550" s="21" t="s">
        <v>649</v>
      </c>
      <c r="D550" s="23" t="s">
        <v>338</v>
      </c>
      <c r="E550" s="23" t="s">
        <v>708</v>
      </c>
      <c r="F550" s="28">
        <v>45170</v>
      </c>
      <c r="G550" s="39">
        <v>0.6</v>
      </c>
      <c r="H550" s="337"/>
      <c r="I550" s="83"/>
      <c r="J550" s="590">
        <f t="shared" si="36"/>
        <v>0</v>
      </c>
      <c r="K550" s="209"/>
      <c r="L550" s="85">
        <f t="shared" ref="L550:L563" si="37">G550*K550</f>
        <v>0</v>
      </c>
      <c r="M550" s="83"/>
      <c r="N550" s="85">
        <f t="shared" ref="N550:N563" si="38">G550*M550</f>
        <v>0</v>
      </c>
      <c r="O550" s="83"/>
      <c r="P550" s="85">
        <f t="shared" ref="P550:P563" si="39">G550*O550</f>
        <v>0</v>
      </c>
      <c r="Q550" s="83"/>
      <c r="R550" s="377">
        <f t="shared" ref="R550:R563" si="40">G550*Q550</f>
        <v>0</v>
      </c>
      <c r="S550" s="4"/>
      <c r="T550" s="4">
        <f>Tabla317[[#This Row],[P.U$]]*Tabla317[[#This Row],[TOTAL EXITENTE82]]</f>
        <v>0</v>
      </c>
    </row>
    <row r="551" spans="1:20" ht="25.5" hidden="1" x14ac:dyDescent="0.25">
      <c r="A551" s="179">
        <v>480</v>
      </c>
      <c r="B551" s="204" t="s">
        <v>832</v>
      </c>
      <c r="C551" s="21" t="s">
        <v>831</v>
      </c>
      <c r="D551" s="23" t="s">
        <v>338</v>
      </c>
      <c r="E551" s="23" t="s">
        <v>710</v>
      </c>
      <c r="F551" s="28">
        <v>45839</v>
      </c>
      <c r="G551" s="39">
        <v>3.66</v>
      </c>
      <c r="H551" s="337"/>
      <c r="I551" s="83"/>
      <c r="J551" s="590">
        <f t="shared" si="36"/>
        <v>0</v>
      </c>
      <c r="K551" s="209"/>
      <c r="L551" s="85">
        <f t="shared" si="37"/>
        <v>0</v>
      </c>
      <c r="M551" s="83"/>
      <c r="N551" s="85">
        <f t="shared" si="38"/>
        <v>0</v>
      </c>
      <c r="O551" s="83"/>
      <c r="P551" s="85">
        <f t="shared" si="39"/>
        <v>0</v>
      </c>
      <c r="Q551" s="83"/>
      <c r="R551" s="377">
        <f t="shared" si="40"/>
        <v>0</v>
      </c>
      <c r="S551" s="4"/>
      <c r="T551" s="4">
        <f>Tabla317[[#This Row],[P.U$]]*Tabla317[[#This Row],[TOTAL EXITENTE82]]</f>
        <v>0</v>
      </c>
    </row>
    <row r="552" spans="1:20" ht="30" hidden="1" x14ac:dyDescent="0.25">
      <c r="A552" s="185">
        <v>600</v>
      </c>
      <c r="B552" s="151" t="s">
        <v>977</v>
      </c>
      <c r="C552" s="153" t="s">
        <v>802</v>
      </c>
      <c r="D552" s="153" t="s">
        <v>338</v>
      </c>
      <c r="E552" s="153" t="s">
        <v>710</v>
      </c>
      <c r="F552" s="244">
        <v>45809</v>
      </c>
      <c r="G552" s="245">
        <v>4.88</v>
      </c>
      <c r="H552" s="337"/>
      <c r="I552" s="83"/>
      <c r="J552" s="590">
        <f t="shared" si="36"/>
        <v>0</v>
      </c>
      <c r="K552" s="209"/>
      <c r="L552" s="85">
        <f t="shared" si="37"/>
        <v>0</v>
      </c>
      <c r="M552" s="83"/>
      <c r="N552" s="85">
        <f t="shared" si="38"/>
        <v>0</v>
      </c>
      <c r="O552" s="83"/>
      <c r="P552" s="85">
        <f t="shared" si="39"/>
        <v>0</v>
      </c>
      <c r="Q552" s="83"/>
      <c r="R552" s="377">
        <f t="shared" si="40"/>
        <v>0</v>
      </c>
      <c r="S552" s="4"/>
      <c r="T552" s="4">
        <f>Tabla317[[#This Row],[P.U$]]*Tabla317[[#This Row],[TOTAL EXITENTE82]]</f>
        <v>0</v>
      </c>
    </row>
    <row r="553" spans="1:20" ht="28.5" hidden="1" x14ac:dyDescent="0.25">
      <c r="A553" s="179">
        <v>481</v>
      </c>
      <c r="B553" s="204" t="s">
        <v>532</v>
      </c>
      <c r="C553" s="21" t="s">
        <v>650</v>
      </c>
      <c r="D553" s="23" t="s">
        <v>338</v>
      </c>
      <c r="E553" s="23" t="s">
        <v>710</v>
      </c>
      <c r="F553" s="28">
        <v>45505</v>
      </c>
      <c r="G553" s="39">
        <v>5.28</v>
      </c>
      <c r="H553" s="337"/>
      <c r="I553" s="83"/>
      <c r="J553" s="590">
        <f t="shared" si="36"/>
        <v>0</v>
      </c>
      <c r="K553" s="209"/>
      <c r="L553" s="85">
        <f t="shared" si="37"/>
        <v>0</v>
      </c>
      <c r="M553" s="83"/>
      <c r="N553" s="85">
        <f t="shared" si="38"/>
        <v>0</v>
      </c>
      <c r="O553" s="83"/>
      <c r="P553" s="85">
        <f t="shared" si="39"/>
        <v>0</v>
      </c>
      <c r="Q553" s="83"/>
      <c r="R553" s="377">
        <f t="shared" si="40"/>
        <v>0</v>
      </c>
      <c r="S553" s="4"/>
      <c r="T553" s="4">
        <f>Tabla317[[#This Row],[P.U$]]*Tabla317[[#This Row],[TOTAL EXITENTE82]]</f>
        <v>0</v>
      </c>
    </row>
    <row r="554" spans="1:20" ht="28.5" hidden="1" x14ac:dyDescent="0.25">
      <c r="A554" s="179">
        <v>482</v>
      </c>
      <c r="B554" s="204" t="s">
        <v>533</v>
      </c>
      <c r="C554" s="21" t="s">
        <v>635</v>
      </c>
      <c r="D554" s="23" t="s">
        <v>338</v>
      </c>
      <c r="E554" s="23" t="s">
        <v>710</v>
      </c>
      <c r="F554" s="28">
        <v>45505</v>
      </c>
      <c r="G554" s="39">
        <v>6.57</v>
      </c>
      <c r="H554" s="337"/>
      <c r="I554" s="233"/>
      <c r="J554" s="590">
        <f t="shared" si="36"/>
        <v>0</v>
      </c>
      <c r="K554" s="593"/>
      <c r="L554" s="232">
        <f t="shared" si="37"/>
        <v>0</v>
      </c>
      <c r="M554" s="233"/>
      <c r="N554" s="232">
        <f t="shared" si="38"/>
        <v>0</v>
      </c>
      <c r="O554" s="233"/>
      <c r="P554" s="232">
        <f t="shared" si="39"/>
        <v>0</v>
      </c>
      <c r="Q554" s="233"/>
      <c r="R554" s="377">
        <f t="shared" si="40"/>
        <v>0</v>
      </c>
      <c r="S554" s="4"/>
      <c r="T554" s="4">
        <f>Tabla317[[#This Row],[P.U$]]*Tabla317[[#This Row],[TOTAL EXITENTE82]]</f>
        <v>0</v>
      </c>
    </row>
    <row r="555" spans="1:20" ht="28.5" hidden="1" x14ac:dyDescent="0.25">
      <c r="A555" s="179">
        <v>483</v>
      </c>
      <c r="B555" s="206" t="s">
        <v>534</v>
      </c>
      <c r="C555" s="24" t="s">
        <v>651</v>
      </c>
      <c r="D555" s="24" t="s">
        <v>339</v>
      </c>
      <c r="E555" s="24" t="s">
        <v>713</v>
      </c>
      <c r="F555" s="31">
        <v>45658</v>
      </c>
      <c r="G555" s="42">
        <v>1.36</v>
      </c>
      <c r="H555" s="337"/>
      <c r="I555" s="233"/>
      <c r="J555" s="590">
        <f t="shared" ref="J555:J619" si="41">G555*I555</f>
        <v>0</v>
      </c>
      <c r="K555" s="593"/>
      <c r="L555" s="232">
        <f t="shared" si="37"/>
        <v>0</v>
      </c>
      <c r="M555" s="233"/>
      <c r="N555" s="232">
        <f t="shared" si="38"/>
        <v>0</v>
      </c>
      <c r="O555" s="233"/>
      <c r="P555" s="232">
        <f t="shared" si="39"/>
        <v>0</v>
      </c>
      <c r="Q555" s="233"/>
      <c r="R555" s="377">
        <f t="shared" si="40"/>
        <v>0</v>
      </c>
      <c r="S555" s="4"/>
      <c r="T555" s="4">
        <f>Tabla317[[#This Row],[P.U$]]*Tabla317[[#This Row],[TOTAL EXITENTE82]]</f>
        <v>0</v>
      </c>
    </row>
    <row r="556" spans="1:20" ht="30" hidden="1" x14ac:dyDescent="0.25">
      <c r="A556" s="185">
        <v>577</v>
      </c>
      <c r="B556" s="184" t="s">
        <v>959</v>
      </c>
      <c r="C556" s="152" t="s">
        <v>960</v>
      </c>
      <c r="D556" s="24" t="s">
        <v>339</v>
      </c>
      <c r="E556" s="24" t="s">
        <v>713</v>
      </c>
      <c r="F556" s="246">
        <v>45474</v>
      </c>
      <c r="G556" s="231">
        <v>2.4900000000000002</v>
      </c>
      <c r="H556" s="337"/>
      <c r="I556" s="83"/>
      <c r="J556" s="590">
        <f t="shared" si="41"/>
        <v>0</v>
      </c>
      <c r="K556" s="209"/>
      <c r="L556" s="85">
        <f t="shared" si="37"/>
        <v>0</v>
      </c>
      <c r="M556" s="83"/>
      <c r="N556" s="85">
        <f t="shared" si="38"/>
        <v>0</v>
      </c>
      <c r="O556" s="83"/>
      <c r="P556" s="85">
        <f t="shared" si="39"/>
        <v>0</v>
      </c>
      <c r="Q556" s="83"/>
      <c r="R556" s="377">
        <f t="shared" si="40"/>
        <v>0</v>
      </c>
      <c r="S556" s="4"/>
      <c r="T556" s="4">
        <f>Tabla317[[#This Row],[P.U$]]*Tabla317[[#This Row],[TOTAL EXITENTE82]]</f>
        <v>0</v>
      </c>
    </row>
    <row r="557" spans="1:20" ht="25.5" x14ac:dyDescent="0.25">
      <c r="A557" s="185">
        <v>575</v>
      </c>
      <c r="B557" s="184" t="s">
        <v>957</v>
      </c>
      <c r="C557" s="152" t="s">
        <v>908</v>
      </c>
      <c r="D557" s="24" t="s">
        <v>339</v>
      </c>
      <c r="E557" s="24" t="s">
        <v>713</v>
      </c>
      <c r="F557" s="246">
        <v>46478</v>
      </c>
      <c r="G557" s="231">
        <v>1.04</v>
      </c>
      <c r="H557" s="337"/>
      <c r="I557" s="83">
        <v>7</v>
      </c>
      <c r="J557" s="590">
        <f t="shared" si="41"/>
        <v>7.28</v>
      </c>
      <c r="K557" s="209">
        <v>7</v>
      </c>
      <c r="L557" s="85">
        <f t="shared" si="37"/>
        <v>7.28</v>
      </c>
      <c r="M557" s="83">
        <v>6</v>
      </c>
      <c r="N557" s="85">
        <f t="shared" si="38"/>
        <v>6.24</v>
      </c>
      <c r="O557" s="83"/>
      <c r="P557" s="85">
        <f t="shared" si="39"/>
        <v>0</v>
      </c>
      <c r="Q557" s="83"/>
      <c r="R557" s="377">
        <f t="shared" si="40"/>
        <v>0</v>
      </c>
      <c r="S557" s="4"/>
      <c r="T557" s="4">
        <f>Tabla317[[#This Row],[P.U$]]*Tabla317[[#This Row],[TOTAL EXITENTE82]]</f>
        <v>0</v>
      </c>
    </row>
    <row r="558" spans="1:20" ht="28.5" hidden="1" x14ac:dyDescent="0.25">
      <c r="A558" s="179">
        <v>484</v>
      </c>
      <c r="B558" s="206" t="s">
        <v>535</v>
      </c>
      <c r="C558" s="24" t="s">
        <v>652</v>
      </c>
      <c r="D558" s="24" t="s">
        <v>339</v>
      </c>
      <c r="E558" s="24" t="s">
        <v>713</v>
      </c>
      <c r="F558" s="32">
        <v>45627</v>
      </c>
      <c r="G558" s="42">
        <v>1.92</v>
      </c>
      <c r="H558" s="337"/>
      <c r="I558" s="83"/>
      <c r="J558" s="590">
        <f t="shared" si="41"/>
        <v>0</v>
      </c>
      <c r="K558" s="209"/>
      <c r="L558" s="85">
        <f t="shared" si="37"/>
        <v>0</v>
      </c>
      <c r="M558" s="83"/>
      <c r="N558" s="85">
        <f t="shared" si="38"/>
        <v>0</v>
      </c>
      <c r="O558" s="83"/>
      <c r="P558" s="85">
        <f t="shared" si="39"/>
        <v>0</v>
      </c>
      <c r="Q558" s="83"/>
      <c r="R558" s="377">
        <f t="shared" si="40"/>
        <v>0</v>
      </c>
      <c r="S558" s="4"/>
      <c r="T558" s="4">
        <f>Tabla317[[#This Row],[P.U$]]*Tabla317[[#This Row],[TOTAL EXITENTE82]]</f>
        <v>0</v>
      </c>
    </row>
    <row r="559" spans="1:20" ht="28.5" hidden="1" x14ac:dyDescent="0.25">
      <c r="A559" s="179">
        <v>485</v>
      </c>
      <c r="B559" s="206" t="s">
        <v>836</v>
      </c>
      <c r="C559" s="24" t="s">
        <v>652</v>
      </c>
      <c r="D559" s="24" t="s">
        <v>339</v>
      </c>
      <c r="E559" s="24" t="s">
        <v>713</v>
      </c>
      <c r="F559" s="32">
        <v>45627</v>
      </c>
      <c r="G559" s="42">
        <v>1.92</v>
      </c>
      <c r="H559" s="337"/>
      <c r="I559" s="233"/>
      <c r="J559" s="590">
        <f t="shared" si="41"/>
        <v>0</v>
      </c>
      <c r="K559" s="593"/>
      <c r="L559" s="232">
        <f t="shared" si="37"/>
        <v>0</v>
      </c>
      <c r="M559" s="233"/>
      <c r="N559" s="232">
        <f t="shared" si="38"/>
        <v>0</v>
      </c>
      <c r="O559" s="233"/>
      <c r="P559" s="232">
        <f t="shared" si="39"/>
        <v>0</v>
      </c>
      <c r="Q559" s="233"/>
      <c r="R559" s="377">
        <f t="shared" si="40"/>
        <v>0</v>
      </c>
      <c r="S559" s="4"/>
      <c r="T559" s="4">
        <f>Tabla317[[#This Row],[P.U$]]*Tabla317[[#This Row],[TOTAL EXITENTE82]]</f>
        <v>0</v>
      </c>
    </row>
    <row r="560" spans="1:20" ht="25.5" hidden="1" x14ac:dyDescent="0.25">
      <c r="A560" s="179">
        <v>486</v>
      </c>
      <c r="B560" s="206" t="s">
        <v>536</v>
      </c>
      <c r="C560" s="24" t="s">
        <v>653</v>
      </c>
      <c r="D560" s="24" t="s">
        <v>339</v>
      </c>
      <c r="E560" s="24" t="s">
        <v>713</v>
      </c>
      <c r="F560" s="32">
        <v>45628</v>
      </c>
      <c r="G560" s="42">
        <v>2.88</v>
      </c>
      <c r="H560" s="337"/>
      <c r="I560" s="83"/>
      <c r="J560" s="590">
        <f t="shared" si="41"/>
        <v>0</v>
      </c>
      <c r="K560" s="209"/>
      <c r="L560" s="85">
        <f t="shared" si="37"/>
        <v>0</v>
      </c>
      <c r="M560" s="83"/>
      <c r="N560" s="85">
        <f t="shared" si="38"/>
        <v>0</v>
      </c>
      <c r="O560" s="83"/>
      <c r="P560" s="85">
        <f t="shared" si="39"/>
        <v>0</v>
      </c>
      <c r="Q560" s="83"/>
      <c r="R560" s="377">
        <f t="shared" si="40"/>
        <v>0</v>
      </c>
      <c r="S560" s="4"/>
      <c r="T560" s="4">
        <f>Tabla317[[#This Row],[P.U$]]*Tabla317[[#This Row],[TOTAL EXITENTE82]]</f>
        <v>0</v>
      </c>
    </row>
    <row r="561" spans="1:20" ht="25.5" x14ac:dyDescent="0.25">
      <c r="A561" s="179">
        <v>487</v>
      </c>
      <c r="B561" s="206" t="s">
        <v>537</v>
      </c>
      <c r="C561" s="24" t="s">
        <v>620</v>
      </c>
      <c r="D561" s="24" t="s">
        <v>339</v>
      </c>
      <c r="E561" s="24" t="s">
        <v>713</v>
      </c>
      <c r="F561" s="32">
        <v>47331</v>
      </c>
      <c r="G561" s="42">
        <v>1.71</v>
      </c>
      <c r="H561" s="337"/>
      <c r="I561" s="83">
        <v>7</v>
      </c>
      <c r="J561" s="590">
        <f t="shared" si="41"/>
        <v>11.969999999999999</v>
      </c>
      <c r="K561" s="209">
        <v>7</v>
      </c>
      <c r="L561" s="85">
        <f t="shared" si="37"/>
        <v>11.969999999999999</v>
      </c>
      <c r="M561" s="83">
        <v>7</v>
      </c>
      <c r="N561" s="85">
        <f t="shared" si="38"/>
        <v>11.969999999999999</v>
      </c>
      <c r="O561" s="83"/>
      <c r="P561" s="85">
        <f t="shared" si="39"/>
        <v>0</v>
      </c>
      <c r="Q561" s="83"/>
      <c r="R561" s="377">
        <f t="shared" si="40"/>
        <v>0</v>
      </c>
      <c r="S561" s="4"/>
      <c r="T561" s="4">
        <f>Tabla317[[#This Row],[P.U$]]*Tabla317[[#This Row],[TOTAL EXITENTE82]]</f>
        <v>0</v>
      </c>
    </row>
    <row r="562" spans="1:20" ht="25.5" hidden="1" x14ac:dyDescent="0.25">
      <c r="A562" s="179">
        <v>488</v>
      </c>
      <c r="B562" s="206" t="s">
        <v>538</v>
      </c>
      <c r="C562" s="24" t="s">
        <v>654</v>
      </c>
      <c r="D562" s="24" t="s">
        <v>339</v>
      </c>
      <c r="E562" s="24" t="s">
        <v>714</v>
      </c>
      <c r="F562" s="32">
        <v>45630</v>
      </c>
      <c r="G562" s="42">
        <v>3.3</v>
      </c>
      <c r="H562" s="337"/>
      <c r="I562" s="83"/>
      <c r="J562" s="590">
        <f t="shared" si="41"/>
        <v>0</v>
      </c>
      <c r="K562" s="209"/>
      <c r="L562" s="85">
        <f t="shared" si="37"/>
        <v>0</v>
      </c>
      <c r="M562" s="83"/>
      <c r="N562" s="85">
        <f t="shared" si="38"/>
        <v>0</v>
      </c>
      <c r="O562" s="83"/>
      <c r="P562" s="85">
        <f t="shared" si="39"/>
        <v>0</v>
      </c>
      <c r="Q562" s="83"/>
      <c r="R562" s="377">
        <f t="shared" si="40"/>
        <v>0</v>
      </c>
      <c r="S562" s="4"/>
      <c r="T562" s="4">
        <f>Tabla317[[#This Row],[P.U$]]*Tabla317[[#This Row],[TOTAL EXITENTE82]]</f>
        <v>0</v>
      </c>
    </row>
    <row r="563" spans="1:20" ht="25.5" hidden="1" x14ac:dyDescent="0.25">
      <c r="A563" s="185">
        <v>586</v>
      </c>
      <c r="B563" s="184" t="s">
        <v>967</v>
      </c>
      <c r="C563" s="152" t="s">
        <v>966</v>
      </c>
      <c r="D563" s="24" t="s">
        <v>339</v>
      </c>
      <c r="E563" s="24" t="s">
        <v>714</v>
      </c>
      <c r="F563" s="230">
        <v>45536</v>
      </c>
      <c r="G563" s="231">
        <v>4.97</v>
      </c>
      <c r="H563" s="337"/>
      <c r="I563" s="233"/>
      <c r="J563" s="590">
        <f t="shared" si="41"/>
        <v>0</v>
      </c>
      <c r="K563" s="593"/>
      <c r="L563" s="232">
        <f t="shared" si="37"/>
        <v>0</v>
      </c>
      <c r="M563" s="233"/>
      <c r="N563" s="232">
        <f t="shared" si="38"/>
        <v>0</v>
      </c>
      <c r="O563" s="233"/>
      <c r="P563" s="232">
        <f t="shared" si="39"/>
        <v>0</v>
      </c>
      <c r="Q563" s="233"/>
      <c r="R563" s="377">
        <f t="shared" si="40"/>
        <v>0</v>
      </c>
      <c r="S563" s="4"/>
      <c r="T563" s="4">
        <f>Tabla317[[#This Row],[P.U$]]*Tabla317[[#This Row],[TOTAL EXITENTE82]]</f>
        <v>0</v>
      </c>
    </row>
    <row r="564" spans="1:20" ht="25.5" x14ac:dyDescent="0.25">
      <c r="A564" s="179">
        <v>489</v>
      </c>
      <c r="B564" s="206" t="s">
        <v>539</v>
      </c>
      <c r="C564" s="24" t="s">
        <v>654</v>
      </c>
      <c r="D564" s="24" t="s">
        <v>339</v>
      </c>
      <c r="E564" s="24" t="s">
        <v>710</v>
      </c>
      <c r="F564" s="32">
        <v>46296</v>
      </c>
      <c r="G564" s="42">
        <v>3.4</v>
      </c>
      <c r="H564" s="337"/>
      <c r="I564" s="83">
        <v>3</v>
      </c>
      <c r="J564" s="590">
        <f t="shared" si="41"/>
        <v>10.199999999999999</v>
      </c>
      <c r="K564" s="209">
        <v>3</v>
      </c>
      <c r="L564" s="85">
        <f>G564*K564</f>
        <v>10.199999999999999</v>
      </c>
      <c r="M564" s="83">
        <v>3</v>
      </c>
      <c r="N564" s="85">
        <f>G564*M564</f>
        <v>10.199999999999999</v>
      </c>
      <c r="O564" s="83"/>
      <c r="P564" s="85">
        <f>G564*O564</f>
        <v>0</v>
      </c>
      <c r="Q564" s="83"/>
      <c r="R564" s="377">
        <f>G564*Q564</f>
        <v>0</v>
      </c>
      <c r="S564" s="4"/>
      <c r="T564" s="4">
        <f>Tabla317[[#This Row],[P.U$]]*Tabla317[[#This Row],[TOTAL EXITENTE82]]</f>
        <v>0</v>
      </c>
    </row>
    <row r="565" spans="1:20" ht="25.5" hidden="1" x14ac:dyDescent="0.25">
      <c r="A565" s="185">
        <v>537</v>
      </c>
      <c r="B565" s="206" t="s">
        <v>910</v>
      </c>
      <c r="C565" s="184" t="s">
        <v>911</v>
      </c>
      <c r="D565" s="24" t="s">
        <v>339</v>
      </c>
      <c r="E565" s="24" t="s">
        <v>710</v>
      </c>
      <c r="F565" s="230">
        <v>46478</v>
      </c>
      <c r="G565" s="231">
        <v>1.27</v>
      </c>
      <c r="H565" s="337"/>
      <c r="I565" s="83"/>
      <c r="J565" s="590">
        <f t="shared" si="41"/>
        <v>0</v>
      </c>
      <c r="K565" s="209"/>
      <c r="L565" s="85">
        <f>G565*K565</f>
        <v>0</v>
      </c>
      <c r="M565" s="83"/>
      <c r="N565" s="85">
        <f>G565*M565</f>
        <v>0</v>
      </c>
      <c r="O565" s="83"/>
      <c r="P565" s="85">
        <f>G565*O565</f>
        <v>0</v>
      </c>
      <c r="Q565" s="83"/>
      <c r="R565" s="377">
        <f>G565*Q565</f>
        <v>0</v>
      </c>
      <c r="S565" s="4"/>
      <c r="T565" s="4">
        <f>Tabla317[[#This Row],[P.U$]]*Tabla317[[#This Row],[TOTAL EXITENTE82]]</f>
        <v>0</v>
      </c>
    </row>
    <row r="566" spans="1:20" ht="25.5" hidden="1" x14ac:dyDescent="0.25">
      <c r="A566" s="179">
        <v>490</v>
      </c>
      <c r="B566" s="206" t="s">
        <v>782</v>
      </c>
      <c r="C566" s="24" t="s">
        <v>736</v>
      </c>
      <c r="D566" s="24" t="s">
        <v>339</v>
      </c>
      <c r="E566" s="24" t="s">
        <v>710</v>
      </c>
      <c r="F566" s="32">
        <v>46539</v>
      </c>
      <c r="G566" s="42">
        <v>1.8</v>
      </c>
      <c r="H566" s="337"/>
      <c r="I566" s="83"/>
      <c r="J566" s="590">
        <f t="shared" si="41"/>
        <v>0</v>
      </c>
      <c r="K566" s="209"/>
      <c r="L566" s="85">
        <f>G566*K566</f>
        <v>0</v>
      </c>
      <c r="M566" s="83"/>
      <c r="N566" s="85">
        <f>G566*M566</f>
        <v>0</v>
      </c>
      <c r="O566" s="83"/>
      <c r="P566" s="85">
        <f>G566*O566</f>
        <v>0</v>
      </c>
      <c r="Q566" s="83"/>
      <c r="R566" s="377">
        <f>G566*Q566</f>
        <v>0</v>
      </c>
      <c r="S566" s="4"/>
      <c r="T566" s="4">
        <f>Tabla317[[#This Row],[P.U$]]*Tabla317[[#This Row],[TOTAL EXITENTE82]]</f>
        <v>0</v>
      </c>
    </row>
    <row r="567" spans="1:20" ht="28.5" hidden="1" x14ac:dyDescent="0.25">
      <c r="A567" s="179">
        <v>491</v>
      </c>
      <c r="B567" s="206" t="s">
        <v>540</v>
      </c>
      <c r="C567" s="24" t="s">
        <v>655</v>
      </c>
      <c r="D567" s="24" t="s">
        <v>339</v>
      </c>
      <c r="E567" s="24" t="s">
        <v>710</v>
      </c>
      <c r="F567" s="32">
        <v>45632</v>
      </c>
      <c r="G567" s="42">
        <v>1.43</v>
      </c>
      <c r="H567" s="337"/>
      <c r="I567" s="83"/>
      <c r="J567" s="590">
        <f t="shared" si="41"/>
        <v>0</v>
      </c>
      <c r="K567" s="209"/>
      <c r="L567" s="85">
        <f>G567*K567</f>
        <v>0</v>
      </c>
      <c r="M567" s="83"/>
      <c r="N567" s="85">
        <f>G567*M567</f>
        <v>0</v>
      </c>
      <c r="O567" s="83"/>
      <c r="P567" s="85">
        <f>G567*O567</f>
        <v>0</v>
      </c>
      <c r="Q567" s="83"/>
      <c r="R567" s="377">
        <f>G567*Q567</f>
        <v>0</v>
      </c>
      <c r="S567" s="4"/>
      <c r="T567" s="4">
        <f>Tabla317[[#This Row],[P.U$]]*Tabla317[[#This Row],[TOTAL EXITENTE82]]</f>
        <v>0</v>
      </c>
    </row>
    <row r="568" spans="1:20" ht="28.5" hidden="1" x14ac:dyDescent="0.25">
      <c r="A568" s="179">
        <v>492</v>
      </c>
      <c r="B568" s="206" t="s">
        <v>541</v>
      </c>
      <c r="C568" s="24" t="s">
        <v>655</v>
      </c>
      <c r="D568" s="24" t="s">
        <v>339</v>
      </c>
      <c r="E568" s="24" t="s">
        <v>710</v>
      </c>
      <c r="F568" s="32">
        <v>45633</v>
      </c>
      <c r="G568" s="42">
        <v>3.74</v>
      </c>
      <c r="H568" s="337"/>
      <c r="I568" s="83"/>
      <c r="J568" s="590">
        <f t="shared" si="41"/>
        <v>0</v>
      </c>
      <c r="K568" s="209"/>
      <c r="L568" s="85">
        <f t="shared" ref="L568:L631" si="42">G568*K568</f>
        <v>0</v>
      </c>
      <c r="M568" s="83"/>
      <c r="N568" s="85">
        <f t="shared" ref="N568:N631" si="43">G568*M568</f>
        <v>0</v>
      </c>
      <c r="O568" s="83"/>
      <c r="P568" s="85">
        <f t="shared" ref="P568:P631" si="44">G568*O568</f>
        <v>0</v>
      </c>
      <c r="Q568" s="83"/>
      <c r="R568" s="377">
        <f t="shared" ref="R568:R631" si="45">G568*Q568</f>
        <v>0</v>
      </c>
      <c r="S568" s="4"/>
      <c r="T568" s="4">
        <f>Tabla317[[#This Row],[P.U$]]*Tabla317[[#This Row],[TOTAL EXITENTE82]]</f>
        <v>0</v>
      </c>
    </row>
    <row r="569" spans="1:20" ht="30" hidden="1" x14ac:dyDescent="0.25">
      <c r="A569" s="185">
        <v>538</v>
      </c>
      <c r="B569" s="184" t="s">
        <v>912</v>
      </c>
      <c r="C569" s="152" t="s">
        <v>913</v>
      </c>
      <c r="D569" s="24" t="s">
        <v>339</v>
      </c>
      <c r="E569" s="24" t="s">
        <v>710</v>
      </c>
      <c r="F569" s="230">
        <v>46082</v>
      </c>
      <c r="G569" s="231">
        <v>2.27</v>
      </c>
      <c r="H569" s="337"/>
      <c r="I569" s="83"/>
      <c r="J569" s="590">
        <f t="shared" si="41"/>
        <v>0</v>
      </c>
      <c r="K569" s="209"/>
      <c r="L569" s="85">
        <f t="shared" si="42"/>
        <v>0</v>
      </c>
      <c r="M569" s="83"/>
      <c r="N569" s="85">
        <f t="shared" si="43"/>
        <v>0</v>
      </c>
      <c r="O569" s="83"/>
      <c r="P569" s="85">
        <f t="shared" si="44"/>
        <v>0</v>
      </c>
      <c r="Q569" s="83"/>
      <c r="R569" s="377">
        <f t="shared" si="45"/>
        <v>0</v>
      </c>
      <c r="S569" s="4"/>
      <c r="T569" s="4">
        <f>Tabla317[[#This Row],[P.U$]]*Tabla317[[#This Row],[TOTAL EXITENTE82]]</f>
        <v>0</v>
      </c>
    </row>
    <row r="570" spans="1:20" ht="28.5" hidden="1" x14ac:dyDescent="0.25">
      <c r="A570" s="179">
        <v>493</v>
      </c>
      <c r="B570" s="201" t="s">
        <v>914</v>
      </c>
      <c r="C570" s="187" t="s">
        <v>915</v>
      </c>
      <c r="D570" s="24" t="s">
        <v>339</v>
      </c>
      <c r="E570" s="24" t="s">
        <v>710</v>
      </c>
      <c r="F570" s="15">
        <v>46539</v>
      </c>
      <c r="G570" s="37">
        <v>0.52</v>
      </c>
      <c r="H570" s="337"/>
      <c r="I570" s="83"/>
      <c r="J570" s="590">
        <f t="shared" si="41"/>
        <v>0</v>
      </c>
      <c r="K570" s="209"/>
      <c r="L570" s="85">
        <f t="shared" si="42"/>
        <v>0</v>
      </c>
      <c r="M570" s="83"/>
      <c r="N570" s="85">
        <f t="shared" si="43"/>
        <v>0</v>
      </c>
      <c r="O570" s="83"/>
      <c r="P570" s="85">
        <f t="shared" si="44"/>
        <v>0</v>
      </c>
      <c r="Q570" s="83"/>
      <c r="R570" s="377">
        <f t="shared" si="45"/>
        <v>0</v>
      </c>
      <c r="S570" s="4"/>
      <c r="T570" s="4">
        <f>Tabla317[[#This Row],[P.U$]]*Tabla317[[#This Row],[TOTAL EXITENTE82]]</f>
        <v>0</v>
      </c>
    </row>
    <row r="571" spans="1:20" ht="25.5" hidden="1" x14ac:dyDescent="0.25">
      <c r="A571" s="185">
        <v>540</v>
      </c>
      <c r="B571" s="184" t="s">
        <v>918</v>
      </c>
      <c r="C571" s="152" t="s">
        <v>919</v>
      </c>
      <c r="D571" s="24" t="s">
        <v>339</v>
      </c>
      <c r="E571" s="24" t="s">
        <v>710</v>
      </c>
      <c r="F571" s="230">
        <v>45658</v>
      </c>
      <c r="G571" s="231">
        <v>0.5</v>
      </c>
      <c r="H571" s="337"/>
      <c r="I571" s="233"/>
      <c r="J571" s="590">
        <f t="shared" si="41"/>
        <v>0</v>
      </c>
      <c r="K571" s="593"/>
      <c r="L571" s="232">
        <f t="shared" si="42"/>
        <v>0</v>
      </c>
      <c r="M571" s="233"/>
      <c r="N571" s="232">
        <f t="shared" si="43"/>
        <v>0</v>
      </c>
      <c r="O571" s="233"/>
      <c r="P571" s="232">
        <f t="shared" si="44"/>
        <v>0</v>
      </c>
      <c r="Q571" s="233"/>
      <c r="R571" s="377">
        <f t="shared" si="45"/>
        <v>0</v>
      </c>
      <c r="S571" s="4"/>
      <c r="T571" s="4">
        <f>Tabla317[[#This Row],[P.U$]]*Tabla317[[#This Row],[TOTAL EXITENTE82]]</f>
        <v>0</v>
      </c>
    </row>
    <row r="572" spans="1:20" ht="25.5" hidden="1" x14ac:dyDescent="0.25">
      <c r="A572" s="185">
        <v>539</v>
      </c>
      <c r="B572" s="184" t="s">
        <v>916</v>
      </c>
      <c r="C572" s="152" t="s">
        <v>917</v>
      </c>
      <c r="D572" s="24" t="s">
        <v>339</v>
      </c>
      <c r="E572" s="24" t="s">
        <v>710</v>
      </c>
      <c r="F572" s="230"/>
      <c r="G572" s="231">
        <v>0.57999999999999996</v>
      </c>
      <c r="H572" s="337"/>
      <c r="I572" s="233"/>
      <c r="J572" s="590">
        <f t="shared" si="41"/>
        <v>0</v>
      </c>
      <c r="K572" s="593"/>
      <c r="L572" s="232">
        <f t="shared" si="42"/>
        <v>0</v>
      </c>
      <c r="M572" s="83"/>
      <c r="N572" s="232">
        <f t="shared" si="43"/>
        <v>0</v>
      </c>
      <c r="O572" s="233"/>
      <c r="P572" s="232">
        <f t="shared" si="44"/>
        <v>0</v>
      </c>
      <c r="Q572" s="233"/>
      <c r="R572" s="377">
        <f t="shared" si="45"/>
        <v>0</v>
      </c>
      <c r="S572" s="4"/>
      <c r="T572" s="4">
        <f>Tabla317[[#This Row],[P.U$]]*Tabla317[[#This Row],[TOTAL EXITENTE82]]</f>
        <v>0</v>
      </c>
    </row>
    <row r="573" spans="1:20" ht="30" hidden="1" x14ac:dyDescent="0.25">
      <c r="A573" s="185">
        <v>598</v>
      </c>
      <c r="B573" s="184" t="s">
        <v>975</v>
      </c>
      <c r="C573" s="152" t="s">
        <v>610</v>
      </c>
      <c r="D573" s="24" t="s">
        <v>339</v>
      </c>
      <c r="E573" s="152" t="s">
        <v>710</v>
      </c>
      <c r="F573" s="230">
        <v>45870</v>
      </c>
      <c r="G573" s="231">
        <v>1.75</v>
      </c>
      <c r="H573" s="337"/>
      <c r="I573" s="233"/>
      <c r="J573" s="590">
        <f t="shared" si="41"/>
        <v>0</v>
      </c>
      <c r="K573" s="593"/>
      <c r="L573" s="232">
        <f t="shared" si="42"/>
        <v>0</v>
      </c>
      <c r="M573" s="233"/>
      <c r="N573" s="232">
        <f t="shared" si="43"/>
        <v>0</v>
      </c>
      <c r="O573" s="233"/>
      <c r="P573" s="232">
        <f t="shared" si="44"/>
        <v>0</v>
      </c>
      <c r="Q573" s="233"/>
      <c r="R573" s="377">
        <f t="shared" si="45"/>
        <v>0</v>
      </c>
      <c r="S573" s="4"/>
      <c r="T573" s="4">
        <f>Tabla317[[#This Row],[P.U$]]*Tabla317[[#This Row],[TOTAL EXITENTE82]]</f>
        <v>0</v>
      </c>
    </row>
    <row r="574" spans="1:20" ht="25.5" hidden="1" x14ac:dyDescent="0.25">
      <c r="A574" s="185">
        <v>544</v>
      </c>
      <c r="B574" s="184" t="s">
        <v>924</v>
      </c>
      <c r="C574" s="152" t="s">
        <v>925</v>
      </c>
      <c r="D574" s="24" t="s">
        <v>339</v>
      </c>
      <c r="E574" s="24" t="s">
        <v>710</v>
      </c>
      <c r="F574" s="24" t="s">
        <v>710</v>
      </c>
      <c r="G574" s="231">
        <v>2.8</v>
      </c>
      <c r="H574" s="337"/>
      <c r="I574" s="233"/>
      <c r="J574" s="590">
        <f t="shared" si="41"/>
        <v>0</v>
      </c>
      <c r="K574" s="593"/>
      <c r="L574" s="232">
        <f t="shared" si="42"/>
        <v>0</v>
      </c>
      <c r="M574" s="83"/>
      <c r="N574" s="232">
        <f t="shared" si="43"/>
        <v>0</v>
      </c>
      <c r="O574" s="233"/>
      <c r="P574" s="232">
        <f t="shared" si="44"/>
        <v>0</v>
      </c>
      <c r="Q574" s="233"/>
      <c r="R574" s="377">
        <f t="shared" si="45"/>
        <v>0</v>
      </c>
      <c r="S574" s="4"/>
      <c r="T574" s="4">
        <f>Tabla317[[#This Row],[P.U$]]*Tabla317[[#This Row],[TOTAL EXITENTE82]]</f>
        <v>0</v>
      </c>
    </row>
    <row r="575" spans="1:20" ht="25.5" hidden="1" x14ac:dyDescent="0.25">
      <c r="A575" s="179">
        <v>494</v>
      </c>
      <c r="B575" s="201" t="s">
        <v>542</v>
      </c>
      <c r="C575" s="14" t="s">
        <v>656</v>
      </c>
      <c r="D575" s="24" t="s">
        <v>339</v>
      </c>
      <c r="E575" s="24" t="s">
        <v>710</v>
      </c>
      <c r="F575" s="15">
        <v>46327</v>
      </c>
      <c r="G575" s="37">
        <v>1.84</v>
      </c>
      <c r="H575" s="337"/>
      <c r="I575" s="233"/>
      <c r="J575" s="590">
        <f t="shared" si="41"/>
        <v>0</v>
      </c>
      <c r="K575" s="593"/>
      <c r="L575" s="232">
        <f t="shared" si="42"/>
        <v>0</v>
      </c>
      <c r="M575" s="233"/>
      <c r="N575" s="232">
        <f t="shared" si="43"/>
        <v>0</v>
      </c>
      <c r="O575" s="233"/>
      <c r="P575" s="232">
        <f t="shared" si="44"/>
        <v>0</v>
      </c>
      <c r="Q575" s="233"/>
      <c r="R575" s="377">
        <f t="shared" si="45"/>
        <v>0</v>
      </c>
      <c r="S575" s="4"/>
      <c r="T575" s="4">
        <f>Tabla317[[#This Row],[P.U$]]*Tabla317[[#This Row],[TOTAL EXITENTE82]]</f>
        <v>0</v>
      </c>
    </row>
    <row r="576" spans="1:20" ht="25.5" hidden="1" x14ac:dyDescent="0.25">
      <c r="A576" s="179">
        <v>495</v>
      </c>
      <c r="B576" s="201" t="s">
        <v>783</v>
      </c>
      <c r="C576" s="14" t="s">
        <v>1142</v>
      </c>
      <c r="D576" s="24" t="s">
        <v>339</v>
      </c>
      <c r="E576" s="24" t="s">
        <v>710</v>
      </c>
      <c r="F576" s="15">
        <v>46327</v>
      </c>
      <c r="G576" s="37">
        <v>1.54</v>
      </c>
      <c r="H576" s="337"/>
      <c r="I576" s="83"/>
      <c r="J576" s="590">
        <f t="shared" si="41"/>
        <v>0</v>
      </c>
      <c r="K576" s="209"/>
      <c r="L576" s="85">
        <f t="shared" si="42"/>
        <v>0</v>
      </c>
      <c r="M576" s="83"/>
      <c r="N576" s="85">
        <f t="shared" si="43"/>
        <v>0</v>
      </c>
      <c r="O576" s="83"/>
      <c r="P576" s="85">
        <f t="shared" si="44"/>
        <v>0</v>
      </c>
      <c r="Q576" s="83"/>
      <c r="R576" s="377">
        <f t="shared" si="45"/>
        <v>0</v>
      </c>
      <c r="S576" s="4"/>
      <c r="T576" s="4">
        <f>Tabla317[[#This Row],[P.U$]]*Tabla317[[#This Row],[TOTAL EXITENTE82]]</f>
        <v>0</v>
      </c>
    </row>
    <row r="577" spans="1:20" ht="30" x14ac:dyDescent="0.25">
      <c r="A577" s="185">
        <v>547</v>
      </c>
      <c r="B577" s="184" t="s">
        <v>930</v>
      </c>
      <c r="C577" s="152" t="s">
        <v>929</v>
      </c>
      <c r="D577" s="24" t="s">
        <v>339</v>
      </c>
      <c r="E577" s="24" t="s">
        <v>710</v>
      </c>
      <c r="F577" s="230">
        <v>46539</v>
      </c>
      <c r="G577" s="231">
        <v>0.84</v>
      </c>
      <c r="H577" s="337"/>
      <c r="I577" s="83">
        <v>9</v>
      </c>
      <c r="J577" s="590">
        <f t="shared" si="41"/>
        <v>7.56</v>
      </c>
      <c r="K577" s="209">
        <v>9</v>
      </c>
      <c r="L577" s="85">
        <f t="shared" si="42"/>
        <v>7.56</v>
      </c>
      <c r="M577" s="83">
        <v>9</v>
      </c>
      <c r="N577" s="85">
        <f t="shared" si="43"/>
        <v>7.56</v>
      </c>
      <c r="O577" s="83"/>
      <c r="P577" s="85">
        <f t="shared" si="44"/>
        <v>0</v>
      </c>
      <c r="Q577" s="83"/>
      <c r="R577" s="377">
        <f t="shared" si="45"/>
        <v>0</v>
      </c>
      <c r="S577" s="4"/>
      <c r="T577" s="4">
        <f>Tabla317[[#This Row],[P.U$]]*Tabla317[[#This Row],[TOTAL EXITENTE82]]</f>
        <v>0</v>
      </c>
    </row>
    <row r="578" spans="1:20" ht="24.75" hidden="1" customHeight="1" x14ac:dyDescent="0.25">
      <c r="A578" s="185">
        <v>548</v>
      </c>
      <c r="B578" s="184" t="s">
        <v>928</v>
      </c>
      <c r="C578" s="152" t="s">
        <v>929</v>
      </c>
      <c r="D578" s="24" t="s">
        <v>339</v>
      </c>
      <c r="E578" s="24" t="s">
        <v>710</v>
      </c>
      <c r="F578" s="230">
        <v>46539</v>
      </c>
      <c r="G578" s="231">
        <v>0.83</v>
      </c>
      <c r="H578" s="337"/>
      <c r="I578" s="83"/>
      <c r="J578" s="590">
        <f t="shared" si="41"/>
        <v>0</v>
      </c>
      <c r="K578" s="209"/>
      <c r="L578" s="85">
        <f t="shared" si="42"/>
        <v>0</v>
      </c>
      <c r="M578" s="83"/>
      <c r="N578" s="85">
        <f t="shared" si="43"/>
        <v>0</v>
      </c>
      <c r="O578" s="83"/>
      <c r="P578" s="85">
        <f t="shared" si="44"/>
        <v>0</v>
      </c>
      <c r="Q578" s="83"/>
      <c r="R578" s="377">
        <f t="shared" si="45"/>
        <v>0</v>
      </c>
      <c r="S578" s="4"/>
      <c r="T578" s="4">
        <f>Tabla317[[#This Row],[P.U$]]*Tabla317[[#This Row],[TOTAL EXITENTE82]]</f>
        <v>0</v>
      </c>
    </row>
    <row r="579" spans="1:20" ht="30" hidden="1" x14ac:dyDescent="0.25">
      <c r="A579" s="185">
        <v>549</v>
      </c>
      <c r="B579" s="184" t="s">
        <v>931</v>
      </c>
      <c r="C579" s="152" t="s">
        <v>932</v>
      </c>
      <c r="D579" s="24" t="s">
        <v>339</v>
      </c>
      <c r="E579" s="24" t="s">
        <v>710</v>
      </c>
      <c r="F579" s="230">
        <v>46539</v>
      </c>
      <c r="G579" s="231">
        <v>0.72</v>
      </c>
      <c r="H579" s="337"/>
      <c r="I579" s="83"/>
      <c r="J579" s="590">
        <f t="shared" si="41"/>
        <v>0</v>
      </c>
      <c r="K579" s="209"/>
      <c r="L579" s="85">
        <f t="shared" si="42"/>
        <v>0</v>
      </c>
      <c r="M579" s="83"/>
      <c r="N579" s="85">
        <f t="shared" si="43"/>
        <v>0</v>
      </c>
      <c r="O579" s="83"/>
      <c r="P579" s="85">
        <f t="shared" si="44"/>
        <v>0</v>
      </c>
      <c r="Q579" s="83"/>
      <c r="R579" s="377">
        <f t="shared" si="45"/>
        <v>0</v>
      </c>
      <c r="S579" s="4"/>
      <c r="T579" s="4">
        <f>Tabla317[[#This Row],[P.U$]]*Tabla317[[#This Row],[TOTAL EXITENTE82]]</f>
        <v>0</v>
      </c>
    </row>
    <row r="580" spans="1:20" ht="30" hidden="1" x14ac:dyDescent="0.25">
      <c r="A580" s="185">
        <v>550</v>
      </c>
      <c r="B580" s="184" t="s">
        <v>933</v>
      </c>
      <c r="C580" s="152" t="s">
        <v>932</v>
      </c>
      <c r="D580" s="24" t="s">
        <v>339</v>
      </c>
      <c r="E580" s="24" t="s">
        <v>710</v>
      </c>
      <c r="F580" s="230">
        <v>46539</v>
      </c>
      <c r="G580" s="231">
        <v>0.84</v>
      </c>
      <c r="H580" s="337"/>
      <c r="I580" s="83"/>
      <c r="J580" s="590">
        <f t="shared" si="41"/>
        <v>0</v>
      </c>
      <c r="K580" s="209"/>
      <c r="L580" s="85">
        <f t="shared" si="42"/>
        <v>0</v>
      </c>
      <c r="M580" s="83"/>
      <c r="N580" s="85">
        <f t="shared" si="43"/>
        <v>0</v>
      </c>
      <c r="O580" s="83"/>
      <c r="P580" s="85">
        <f t="shared" si="44"/>
        <v>0</v>
      </c>
      <c r="Q580" s="83"/>
      <c r="R580" s="377">
        <f t="shared" si="45"/>
        <v>0</v>
      </c>
      <c r="S580" s="4"/>
      <c r="T580" s="4">
        <f>Tabla317[[#This Row],[P.U$]]*Tabla317[[#This Row],[TOTAL EXITENTE82]]</f>
        <v>0</v>
      </c>
    </row>
    <row r="581" spans="1:20" ht="28.5" hidden="1" x14ac:dyDescent="0.25">
      <c r="A581" s="179">
        <v>496</v>
      </c>
      <c r="B581" s="201" t="s">
        <v>838</v>
      </c>
      <c r="C581" s="14" t="s">
        <v>852</v>
      </c>
      <c r="D581" s="24" t="s">
        <v>339</v>
      </c>
      <c r="E581" s="24" t="s">
        <v>710</v>
      </c>
      <c r="F581" s="15">
        <v>46113</v>
      </c>
      <c r="G581" s="37">
        <v>1.84</v>
      </c>
      <c r="H581" s="337"/>
      <c r="I581" s="83"/>
      <c r="J581" s="590">
        <f t="shared" si="41"/>
        <v>0</v>
      </c>
      <c r="K581" s="209"/>
      <c r="L581" s="85">
        <f t="shared" si="42"/>
        <v>0</v>
      </c>
      <c r="M581" s="83"/>
      <c r="N581" s="85">
        <f t="shared" si="43"/>
        <v>0</v>
      </c>
      <c r="O581" s="83"/>
      <c r="P581" s="85">
        <f t="shared" si="44"/>
        <v>0</v>
      </c>
      <c r="Q581" s="83"/>
      <c r="R581" s="377">
        <f t="shared" si="45"/>
        <v>0</v>
      </c>
      <c r="S581" s="4"/>
      <c r="T581" s="4">
        <f>Tabla317[[#This Row],[P.U$]]*Tabla317[[#This Row],[TOTAL EXITENTE82]]</f>
        <v>0</v>
      </c>
    </row>
    <row r="582" spans="1:20" ht="25.5" hidden="1" x14ac:dyDescent="0.25">
      <c r="A582" s="179">
        <v>497</v>
      </c>
      <c r="B582" s="201" t="s">
        <v>543</v>
      </c>
      <c r="C582" s="14" t="s">
        <v>657</v>
      </c>
      <c r="D582" s="24" t="s">
        <v>339</v>
      </c>
      <c r="E582" s="24" t="s">
        <v>710</v>
      </c>
      <c r="F582" s="15">
        <v>46328</v>
      </c>
      <c r="G582" s="37"/>
      <c r="H582" s="337"/>
      <c r="I582" s="83"/>
      <c r="J582" s="590">
        <f t="shared" si="41"/>
        <v>0</v>
      </c>
      <c r="K582" s="209"/>
      <c r="L582" s="85">
        <f t="shared" si="42"/>
        <v>0</v>
      </c>
      <c r="M582" s="83"/>
      <c r="N582" s="85">
        <f t="shared" si="43"/>
        <v>0</v>
      </c>
      <c r="O582" s="83"/>
      <c r="P582" s="85">
        <f t="shared" si="44"/>
        <v>0</v>
      </c>
      <c r="Q582" s="83"/>
      <c r="R582" s="377">
        <f t="shared" si="45"/>
        <v>0</v>
      </c>
      <c r="S582" s="4"/>
      <c r="T582" s="4">
        <f>Tabla317[[#This Row],[P.U$]]*Tabla317[[#This Row],[TOTAL EXITENTE82]]</f>
        <v>0</v>
      </c>
    </row>
    <row r="583" spans="1:20" ht="30" hidden="1" x14ac:dyDescent="0.25">
      <c r="A583" s="185">
        <v>545</v>
      </c>
      <c r="B583" s="184" t="s">
        <v>926</v>
      </c>
      <c r="C583" s="152" t="s">
        <v>921</v>
      </c>
      <c r="D583" s="24" t="s">
        <v>339</v>
      </c>
      <c r="E583" s="24" t="s">
        <v>710</v>
      </c>
      <c r="F583" s="230">
        <v>45536</v>
      </c>
      <c r="G583" s="231">
        <v>0.15</v>
      </c>
      <c r="H583" s="337"/>
      <c r="I583" s="83"/>
      <c r="J583" s="590">
        <f t="shared" si="41"/>
        <v>0</v>
      </c>
      <c r="K583" s="209"/>
      <c r="L583" s="85">
        <f t="shared" si="42"/>
        <v>0</v>
      </c>
      <c r="M583" s="83"/>
      <c r="N583" s="85">
        <f t="shared" si="43"/>
        <v>0</v>
      </c>
      <c r="O583" s="83"/>
      <c r="P583" s="85">
        <f t="shared" si="44"/>
        <v>0</v>
      </c>
      <c r="Q583" s="83"/>
      <c r="R583" s="377">
        <f t="shared" si="45"/>
        <v>0</v>
      </c>
      <c r="S583" s="4"/>
      <c r="T583" s="4">
        <f>Tabla317[[#This Row],[P.U$]]*Tabla317[[#This Row],[TOTAL EXITENTE82]]</f>
        <v>0</v>
      </c>
    </row>
    <row r="584" spans="1:20" ht="30" hidden="1" x14ac:dyDescent="0.25">
      <c r="A584" s="185">
        <v>546</v>
      </c>
      <c r="B584" s="184" t="s">
        <v>927</v>
      </c>
      <c r="C584" s="152" t="s">
        <v>921</v>
      </c>
      <c r="D584" s="24" t="s">
        <v>339</v>
      </c>
      <c r="E584" s="24" t="s">
        <v>710</v>
      </c>
      <c r="F584" s="230">
        <v>45536</v>
      </c>
      <c r="G584" s="231">
        <v>0.15</v>
      </c>
      <c r="H584" s="337"/>
      <c r="I584" s="83"/>
      <c r="J584" s="590">
        <f t="shared" si="41"/>
        <v>0</v>
      </c>
      <c r="K584" s="209"/>
      <c r="L584" s="85">
        <f t="shared" si="42"/>
        <v>0</v>
      </c>
      <c r="M584" s="83"/>
      <c r="N584" s="85">
        <f t="shared" si="43"/>
        <v>0</v>
      </c>
      <c r="O584" s="83"/>
      <c r="P584" s="85">
        <f t="shared" si="44"/>
        <v>0</v>
      </c>
      <c r="Q584" s="83"/>
      <c r="R584" s="377">
        <f t="shared" si="45"/>
        <v>0</v>
      </c>
      <c r="S584" s="4"/>
      <c r="T584" s="4">
        <f>Tabla317[[#This Row],[P.U$]]*Tabla317[[#This Row],[TOTAL EXITENTE82]]</f>
        <v>0</v>
      </c>
    </row>
    <row r="585" spans="1:20" ht="25.5" hidden="1" x14ac:dyDescent="0.25">
      <c r="A585" s="185">
        <v>551</v>
      </c>
      <c r="B585" s="184" t="s">
        <v>934</v>
      </c>
      <c r="C585" s="152" t="s">
        <v>935</v>
      </c>
      <c r="D585" s="24" t="s">
        <v>339</v>
      </c>
      <c r="E585" s="24" t="s">
        <v>710</v>
      </c>
      <c r="F585" s="230">
        <v>46478</v>
      </c>
      <c r="G585" s="231">
        <v>0.12</v>
      </c>
      <c r="H585" s="337"/>
      <c r="I585" s="233"/>
      <c r="J585" s="590">
        <f t="shared" si="41"/>
        <v>0</v>
      </c>
      <c r="K585" s="593"/>
      <c r="L585" s="232">
        <f t="shared" si="42"/>
        <v>0</v>
      </c>
      <c r="M585" s="83"/>
      <c r="N585" s="232">
        <f t="shared" si="43"/>
        <v>0</v>
      </c>
      <c r="O585" s="233"/>
      <c r="P585" s="232">
        <f t="shared" si="44"/>
        <v>0</v>
      </c>
      <c r="Q585" s="233"/>
      <c r="R585" s="377">
        <f t="shared" si="45"/>
        <v>0</v>
      </c>
      <c r="S585" s="4"/>
      <c r="T585" s="4">
        <f>Tabla317[[#This Row],[P.U$]]*Tabla317[[#This Row],[TOTAL EXITENTE82]]</f>
        <v>0</v>
      </c>
    </row>
    <row r="586" spans="1:20" ht="25.5" hidden="1" x14ac:dyDescent="0.25">
      <c r="A586" s="185">
        <v>552</v>
      </c>
      <c r="B586" s="184" t="s">
        <v>937</v>
      </c>
      <c r="C586" s="152" t="s">
        <v>921</v>
      </c>
      <c r="D586" s="24" t="s">
        <v>339</v>
      </c>
      <c r="E586" s="24" t="s">
        <v>710</v>
      </c>
      <c r="F586" s="230">
        <v>46478</v>
      </c>
      <c r="G586" s="231">
        <v>0.12</v>
      </c>
      <c r="H586" s="337"/>
      <c r="I586" s="83"/>
      <c r="J586" s="590">
        <f t="shared" si="41"/>
        <v>0</v>
      </c>
      <c r="K586" s="209"/>
      <c r="L586" s="85">
        <f t="shared" si="42"/>
        <v>0</v>
      </c>
      <c r="M586" s="83"/>
      <c r="N586" s="85">
        <f t="shared" si="43"/>
        <v>0</v>
      </c>
      <c r="O586" s="83"/>
      <c r="P586" s="85">
        <f t="shared" si="44"/>
        <v>0</v>
      </c>
      <c r="Q586" s="83"/>
      <c r="R586" s="377">
        <f t="shared" si="45"/>
        <v>0</v>
      </c>
      <c r="S586" s="4"/>
      <c r="T586" s="4">
        <f>Tabla317[[#This Row],[P.U$]]*Tabla317[[#This Row],[TOTAL EXITENTE82]]</f>
        <v>0</v>
      </c>
    </row>
    <row r="587" spans="1:20" ht="25.5" hidden="1" x14ac:dyDescent="0.25">
      <c r="A587" s="185">
        <v>553</v>
      </c>
      <c r="B587" s="184" t="s">
        <v>936</v>
      </c>
      <c r="C587" s="152" t="s">
        <v>935</v>
      </c>
      <c r="D587" s="24" t="s">
        <v>339</v>
      </c>
      <c r="E587" s="24" t="s">
        <v>710</v>
      </c>
      <c r="F587" s="230">
        <v>46478</v>
      </c>
      <c r="G587" s="231">
        <v>0.12</v>
      </c>
      <c r="H587" s="337"/>
      <c r="I587" s="83"/>
      <c r="J587" s="590">
        <f t="shared" si="41"/>
        <v>0</v>
      </c>
      <c r="K587" s="209"/>
      <c r="L587" s="85">
        <f t="shared" si="42"/>
        <v>0</v>
      </c>
      <c r="M587" s="83"/>
      <c r="N587" s="85">
        <f t="shared" si="43"/>
        <v>0</v>
      </c>
      <c r="O587" s="83"/>
      <c r="P587" s="85">
        <f t="shared" si="44"/>
        <v>0</v>
      </c>
      <c r="Q587" s="83"/>
      <c r="R587" s="377">
        <f t="shared" si="45"/>
        <v>0</v>
      </c>
      <c r="S587" s="4"/>
      <c r="T587" s="4">
        <f>Tabla317[[#This Row],[P.U$]]*Tabla317[[#This Row],[TOTAL EXITENTE82]]</f>
        <v>0</v>
      </c>
    </row>
    <row r="588" spans="1:20" ht="25.5" hidden="1" x14ac:dyDescent="0.25">
      <c r="A588" s="185">
        <v>554</v>
      </c>
      <c r="B588" s="184" t="s">
        <v>938</v>
      </c>
      <c r="C588" s="152" t="s">
        <v>921</v>
      </c>
      <c r="D588" s="24" t="s">
        <v>339</v>
      </c>
      <c r="E588" s="24" t="s">
        <v>710</v>
      </c>
      <c r="F588" s="230">
        <v>46478</v>
      </c>
      <c r="G588" s="231">
        <v>0.12</v>
      </c>
      <c r="H588" s="337"/>
      <c r="I588" s="83"/>
      <c r="J588" s="590">
        <f t="shared" si="41"/>
        <v>0</v>
      </c>
      <c r="K588" s="209"/>
      <c r="L588" s="85">
        <f t="shared" si="42"/>
        <v>0</v>
      </c>
      <c r="M588" s="83"/>
      <c r="N588" s="85">
        <f t="shared" si="43"/>
        <v>0</v>
      </c>
      <c r="O588" s="83"/>
      <c r="P588" s="85">
        <f t="shared" si="44"/>
        <v>0</v>
      </c>
      <c r="Q588" s="83"/>
      <c r="R588" s="377">
        <f t="shared" si="45"/>
        <v>0</v>
      </c>
      <c r="S588" s="4"/>
      <c r="T588" s="4">
        <f>Tabla317[[#This Row],[P.U$]]*Tabla317[[#This Row],[TOTAL EXITENTE82]]</f>
        <v>0</v>
      </c>
    </row>
    <row r="589" spans="1:20" ht="30" hidden="1" customHeight="1" x14ac:dyDescent="0.25">
      <c r="A589" s="179">
        <v>498</v>
      </c>
      <c r="B589" s="201" t="s">
        <v>544</v>
      </c>
      <c r="C589" s="14" t="s">
        <v>658</v>
      </c>
      <c r="D589" s="14" t="s">
        <v>335</v>
      </c>
      <c r="E589" s="14" t="s">
        <v>708</v>
      </c>
      <c r="F589" s="15">
        <v>45717</v>
      </c>
      <c r="G589" s="37">
        <v>11</v>
      </c>
      <c r="H589" s="337"/>
      <c r="I589" s="83"/>
      <c r="J589" s="590">
        <f t="shared" si="41"/>
        <v>0</v>
      </c>
      <c r="K589" s="209"/>
      <c r="L589" s="85">
        <f t="shared" si="42"/>
        <v>0</v>
      </c>
      <c r="M589" s="83"/>
      <c r="N589" s="85">
        <f t="shared" si="43"/>
        <v>0</v>
      </c>
      <c r="O589" s="83"/>
      <c r="P589" s="85">
        <f t="shared" si="44"/>
        <v>0</v>
      </c>
      <c r="Q589" s="83"/>
      <c r="R589" s="377">
        <f t="shared" si="45"/>
        <v>0</v>
      </c>
      <c r="S589" s="4"/>
      <c r="T589" s="4">
        <f>Tabla317[[#This Row],[P.U$]]*Tabla317[[#This Row],[TOTAL EXITENTE82]]</f>
        <v>0</v>
      </c>
    </row>
    <row r="590" spans="1:20" ht="25.5" hidden="1" x14ac:dyDescent="0.25">
      <c r="A590" s="179">
        <v>499</v>
      </c>
      <c r="B590" s="201" t="s">
        <v>545</v>
      </c>
      <c r="C590" s="14" t="s">
        <v>659</v>
      </c>
      <c r="D590" s="24" t="s">
        <v>339</v>
      </c>
      <c r="E590" s="24" t="s">
        <v>710</v>
      </c>
      <c r="F590" s="15">
        <v>46113</v>
      </c>
      <c r="G590" s="37">
        <v>0.19</v>
      </c>
      <c r="H590" s="337"/>
      <c r="I590" s="233"/>
      <c r="J590" s="590">
        <f t="shared" si="41"/>
        <v>0</v>
      </c>
      <c r="K590" s="593"/>
      <c r="L590" s="232">
        <f t="shared" si="42"/>
        <v>0</v>
      </c>
      <c r="M590" s="233"/>
      <c r="N590" s="232">
        <f t="shared" si="43"/>
        <v>0</v>
      </c>
      <c r="O590" s="233"/>
      <c r="P590" s="232">
        <f t="shared" si="44"/>
        <v>0</v>
      </c>
      <c r="Q590" s="233"/>
      <c r="R590" s="377">
        <f t="shared" si="45"/>
        <v>0</v>
      </c>
      <c r="S590" s="4"/>
      <c r="T590" s="4">
        <f>Tabla317[[#This Row],[P.U$]]*Tabla317[[#This Row],[TOTAL EXITENTE82]]</f>
        <v>0</v>
      </c>
    </row>
    <row r="591" spans="1:20" ht="25.5" hidden="1" x14ac:dyDescent="0.25">
      <c r="A591" s="185">
        <v>558</v>
      </c>
      <c r="B591" s="184" t="s">
        <v>545</v>
      </c>
      <c r="C591" s="152" t="s">
        <v>929</v>
      </c>
      <c r="D591" s="24" t="s">
        <v>339</v>
      </c>
      <c r="E591" s="24" t="s">
        <v>710</v>
      </c>
      <c r="F591" s="230">
        <v>46600</v>
      </c>
      <c r="G591" s="231">
        <v>0.1</v>
      </c>
      <c r="H591" s="337"/>
      <c r="I591" s="233"/>
      <c r="J591" s="590">
        <f t="shared" si="41"/>
        <v>0</v>
      </c>
      <c r="K591" s="593"/>
      <c r="L591" s="232">
        <f t="shared" si="42"/>
        <v>0</v>
      </c>
      <c r="M591" s="233"/>
      <c r="N591" s="232">
        <f t="shared" si="43"/>
        <v>0</v>
      </c>
      <c r="O591" s="233"/>
      <c r="P591" s="232">
        <f t="shared" si="44"/>
        <v>0</v>
      </c>
      <c r="Q591" s="233"/>
      <c r="R591" s="377">
        <f t="shared" si="45"/>
        <v>0</v>
      </c>
      <c r="S591" s="4"/>
      <c r="T591" s="4">
        <f>Tabla317[[#This Row],[P.U$]]*Tabla317[[#This Row],[TOTAL EXITENTE82]]</f>
        <v>0</v>
      </c>
    </row>
    <row r="592" spans="1:20" ht="25.5" hidden="1" x14ac:dyDescent="0.25">
      <c r="A592" s="179">
        <v>500</v>
      </c>
      <c r="B592" s="201" t="s">
        <v>546</v>
      </c>
      <c r="C592" s="14" t="s">
        <v>660</v>
      </c>
      <c r="D592" s="24" t="s">
        <v>339</v>
      </c>
      <c r="E592" s="24" t="s">
        <v>710</v>
      </c>
      <c r="F592" s="15">
        <v>45597</v>
      </c>
      <c r="G592" s="37">
        <v>0.19</v>
      </c>
      <c r="H592" s="337"/>
      <c r="I592" s="83"/>
      <c r="J592" s="590">
        <f t="shared" si="41"/>
        <v>0</v>
      </c>
      <c r="K592" s="209"/>
      <c r="L592" s="85">
        <f t="shared" si="42"/>
        <v>0</v>
      </c>
      <c r="M592" s="83"/>
      <c r="N592" s="85">
        <f t="shared" si="43"/>
        <v>0</v>
      </c>
      <c r="O592" s="83"/>
      <c r="P592" s="85">
        <f t="shared" si="44"/>
        <v>0</v>
      </c>
      <c r="Q592" s="83"/>
      <c r="R592" s="377">
        <f t="shared" si="45"/>
        <v>0</v>
      </c>
      <c r="S592" s="4"/>
      <c r="T592" s="4">
        <f>Tabla317[[#This Row],[P.U$]]*Tabla317[[#This Row],[TOTAL EXITENTE82]]</f>
        <v>0</v>
      </c>
    </row>
    <row r="593" spans="1:20" ht="25.5" x14ac:dyDescent="0.25">
      <c r="A593" s="185">
        <v>556</v>
      </c>
      <c r="B593" s="184" t="s">
        <v>939</v>
      </c>
      <c r="C593" s="152" t="s">
        <v>929</v>
      </c>
      <c r="D593" s="24" t="s">
        <v>339</v>
      </c>
      <c r="E593" s="24" t="s">
        <v>710</v>
      </c>
      <c r="F593" s="230">
        <v>46600</v>
      </c>
      <c r="G593" s="231">
        <v>0.9</v>
      </c>
      <c r="H593" s="337"/>
      <c r="I593" s="83">
        <v>6</v>
      </c>
      <c r="J593" s="590">
        <f t="shared" si="41"/>
        <v>5.4</v>
      </c>
      <c r="K593" s="209">
        <v>6</v>
      </c>
      <c r="L593" s="85">
        <f t="shared" si="42"/>
        <v>5.4</v>
      </c>
      <c r="M593" s="83">
        <v>2</v>
      </c>
      <c r="N593" s="85">
        <f t="shared" si="43"/>
        <v>1.8</v>
      </c>
      <c r="O593" s="83"/>
      <c r="P593" s="85">
        <f t="shared" si="44"/>
        <v>0</v>
      </c>
      <c r="Q593" s="83"/>
      <c r="R593" s="377">
        <f t="shared" si="45"/>
        <v>0</v>
      </c>
      <c r="S593" s="4"/>
      <c r="T593" s="4">
        <f>Tabla317[[#This Row],[P.U$]]*Tabla317[[#This Row],[TOTAL EXITENTE82]]</f>
        <v>0</v>
      </c>
    </row>
    <row r="594" spans="1:20" ht="25.5" hidden="1" x14ac:dyDescent="0.25">
      <c r="A594" s="179">
        <v>501</v>
      </c>
      <c r="B594" s="201" t="s">
        <v>547</v>
      </c>
      <c r="C594" s="14" t="s">
        <v>661</v>
      </c>
      <c r="D594" s="24" t="s">
        <v>339</v>
      </c>
      <c r="E594" s="24" t="s">
        <v>710</v>
      </c>
      <c r="F594" s="15">
        <v>46569</v>
      </c>
      <c r="G594" s="37">
        <v>0.17</v>
      </c>
      <c r="H594" s="337"/>
      <c r="I594" s="83"/>
      <c r="J594" s="590">
        <f t="shared" si="41"/>
        <v>0</v>
      </c>
      <c r="K594" s="209"/>
      <c r="L594" s="85">
        <f t="shared" si="42"/>
        <v>0</v>
      </c>
      <c r="M594" s="83"/>
      <c r="N594" s="85">
        <f t="shared" si="43"/>
        <v>0</v>
      </c>
      <c r="O594" s="83"/>
      <c r="P594" s="85">
        <f t="shared" si="44"/>
        <v>0</v>
      </c>
      <c r="Q594" s="83"/>
      <c r="R594" s="377">
        <f t="shared" si="45"/>
        <v>0</v>
      </c>
      <c r="S594" s="4"/>
      <c r="T594" s="4">
        <f>Tabla317[[#This Row],[P.U$]]*Tabla317[[#This Row],[TOTAL EXITENTE82]]</f>
        <v>0</v>
      </c>
    </row>
    <row r="595" spans="1:20" ht="25.5" hidden="1" x14ac:dyDescent="0.25">
      <c r="A595" s="179">
        <v>502</v>
      </c>
      <c r="B595" s="201" t="s">
        <v>547</v>
      </c>
      <c r="C595" s="14" t="s">
        <v>844</v>
      </c>
      <c r="D595" s="24" t="s">
        <v>339</v>
      </c>
      <c r="E595" s="24" t="s">
        <v>710</v>
      </c>
      <c r="F595" s="15">
        <v>46569</v>
      </c>
      <c r="G595" s="37">
        <v>0.17</v>
      </c>
      <c r="H595" s="337"/>
      <c r="I595" s="83"/>
      <c r="J595" s="590">
        <f t="shared" si="41"/>
        <v>0</v>
      </c>
      <c r="K595" s="209"/>
      <c r="L595" s="85">
        <f t="shared" si="42"/>
        <v>0</v>
      </c>
      <c r="M595" s="83"/>
      <c r="N595" s="85">
        <f t="shared" si="43"/>
        <v>0</v>
      </c>
      <c r="O595" s="83"/>
      <c r="P595" s="85">
        <f t="shared" si="44"/>
        <v>0</v>
      </c>
      <c r="Q595" s="83"/>
      <c r="R595" s="377">
        <f t="shared" si="45"/>
        <v>0</v>
      </c>
      <c r="S595" s="4"/>
      <c r="T595" s="4">
        <f>Tabla317[[#This Row],[P.U$]]*Tabla317[[#This Row],[TOTAL EXITENTE82]]</f>
        <v>0</v>
      </c>
    </row>
    <row r="596" spans="1:20" ht="25.5" hidden="1" x14ac:dyDescent="0.25">
      <c r="A596" s="185">
        <v>557</v>
      </c>
      <c r="B596" s="184" t="s">
        <v>941</v>
      </c>
      <c r="C596" s="152" t="s">
        <v>929</v>
      </c>
      <c r="D596" s="24" t="s">
        <v>339</v>
      </c>
      <c r="E596" s="24" t="s">
        <v>710</v>
      </c>
      <c r="F596" s="230">
        <v>46600</v>
      </c>
      <c r="G596" s="231">
        <v>0.1</v>
      </c>
      <c r="H596" s="337"/>
      <c r="I596" s="83"/>
      <c r="J596" s="590">
        <f t="shared" si="41"/>
        <v>0</v>
      </c>
      <c r="K596" s="209"/>
      <c r="L596" s="85">
        <f t="shared" si="42"/>
        <v>0</v>
      </c>
      <c r="M596" s="83"/>
      <c r="N596" s="85">
        <f t="shared" si="43"/>
        <v>0</v>
      </c>
      <c r="O596" s="83"/>
      <c r="P596" s="85">
        <f t="shared" si="44"/>
        <v>0</v>
      </c>
      <c r="Q596" s="83"/>
      <c r="R596" s="377">
        <f t="shared" si="45"/>
        <v>0</v>
      </c>
      <c r="S596" s="4"/>
      <c r="T596" s="4">
        <f>Tabla317[[#This Row],[P.U$]]*Tabla317[[#This Row],[TOTAL EXITENTE82]]</f>
        <v>0</v>
      </c>
    </row>
    <row r="597" spans="1:20" ht="25.5" hidden="1" x14ac:dyDescent="0.25">
      <c r="A597" s="179">
        <v>503</v>
      </c>
      <c r="B597" s="201" t="s">
        <v>548</v>
      </c>
      <c r="C597" s="14" t="s">
        <v>575</v>
      </c>
      <c r="D597" s="24" t="s">
        <v>339</v>
      </c>
      <c r="E597" s="24" t="s">
        <v>710</v>
      </c>
      <c r="F597" s="15">
        <v>45597</v>
      </c>
      <c r="G597" s="37">
        <v>0.24</v>
      </c>
      <c r="H597" s="337"/>
      <c r="I597" s="233"/>
      <c r="J597" s="590">
        <f t="shared" si="41"/>
        <v>0</v>
      </c>
      <c r="K597" s="593"/>
      <c r="L597" s="232">
        <f t="shared" si="42"/>
        <v>0</v>
      </c>
      <c r="M597" s="233"/>
      <c r="N597" s="232">
        <f t="shared" si="43"/>
        <v>0</v>
      </c>
      <c r="O597" s="233"/>
      <c r="P597" s="232">
        <f t="shared" si="44"/>
        <v>0</v>
      </c>
      <c r="Q597" s="233"/>
      <c r="R597" s="377">
        <f t="shared" si="45"/>
        <v>0</v>
      </c>
      <c r="S597" s="4"/>
      <c r="T597" s="4">
        <f>Tabla317[[#This Row],[P.U$]]*Tabla317[[#This Row],[TOTAL EXITENTE82]]</f>
        <v>0</v>
      </c>
    </row>
    <row r="598" spans="1:20" ht="25.5" hidden="1" x14ac:dyDescent="0.25">
      <c r="A598" s="179">
        <v>504</v>
      </c>
      <c r="B598" s="201" t="s">
        <v>548</v>
      </c>
      <c r="C598" s="14" t="s">
        <v>840</v>
      </c>
      <c r="D598" s="24" t="s">
        <v>339</v>
      </c>
      <c r="E598" s="24" t="s">
        <v>710</v>
      </c>
      <c r="F598" s="15">
        <v>45200</v>
      </c>
      <c r="G598" s="37">
        <v>0.26</v>
      </c>
      <c r="H598" s="337"/>
      <c r="I598" s="83"/>
      <c r="J598" s="590">
        <f t="shared" si="41"/>
        <v>0</v>
      </c>
      <c r="K598" s="209"/>
      <c r="L598" s="85">
        <f t="shared" si="42"/>
        <v>0</v>
      </c>
      <c r="M598" s="83"/>
      <c r="N598" s="85">
        <f t="shared" si="43"/>
        <v>0</v>
      </c>
      <c r="O598" s="83"/>
      <c r="P598" s="85">
        <f t="shared" si="44"/>
        <v>0</v>
      </c>
      <c r="Q598" s="83"/>
      <c r="R598" s="377">
        <f t="shared" si="45"/>
        <v>0</v>
      </c>
      <c r="S598" s="4"/>
      <c r="T598" s="4">
        <f>Tabla317[[#This Row],[P.U$]]*Tabla317[[#This Row],[TOTAL EXITENTE82]]</f>
        <v>0</v>
      </c>
    </row>
    <row r="599" spans="1:20" ht="25.5" hidden="1" x14ac:dyDescent="0.25">
      <c r="A599" s="179">
        <v>505</v>
      </c>
      <c r="B599" s="201" t="s">
        <v>549</v>
      </c>
      <c r="C599" s="14" t="s">
        <v>840</v>
      </c>
      <c r="D599" s="24" t="s">
        <v>339</v>
      </c>
      <c r="E599" s="24" t="s">
        <v>710</v>
      </c>
      <c r="F599" s="15">
        <v>46054</v>
      </c>
      <c r="G599" s="37">
        <v>0.34</v>
      </c>
      <c r="H599" s="337"/>
      <c r="I599" s="593"/>
      <c r="J599" s="590">
        <f t="shared" si="41"/>
        <v>0</v>
      </c>
      <c r="K599" s="593"/>
      <c r="L599" s="242">
        <f t="shared" si="42"/>
        <v>0</v>
      </c>
      <c r="M599" s="243"/>
      <c r="N599" s="242">
        <f t="shared" si="43"/>
        <v>0</v>
      </c>
      <c r="O599" s="243"/>
      <c r="P599" s="242">
        <f t="shared" si="44"/>
        <v>0</v>
      </c>
      <c r="Q599" s="243"/>
      <c r="R599" s="377">
        <f t="shared" si="45"/>
        <v>0</v>
      </c>
      <c r="S599" s="4"/>
      <c r="T599" s="4">
        <f>Tabla317[[#This Row],[P.U$]]*Tabla317[[#This Row],[TOTAL EXITENTE82]]</f>
        <v>0</v>
      </c>
    </row>
    <row r="600" spans="1:20" ht="25.5" x14ac:dyDescent="0.25">
      <c r="A600" s="185">
        <v>555</v>
      </c>
      <c r="B600" s="201" t="s">
        <v>940</v>
      </c>
      <c r="C600" s="152" t="s">
        <v>921</v>
      </c>
      <c r="D600" s="24" t="s">
        <v>339</v>
      </c>
      <c r="E600" s="24" t="s">
        <v>710</v>
      </c>
      <c r="F600" s="230">
        <v>46600</v>
      </c>
      <c r="G600" s="231">
        <v>0.28000000000000003</v>
      </c>
      <c r="H600" s="337"/>
      <c r="I600" s="83">
        <v>3</v>
      </c>
      <c r="J600" s="590">
        <f t="shared" si="41"/>
        <v>0.84000000000000008</v>
      </c>
      <c r="K600" s="209">
        <v>3</v>
      </c>
      <c r="L600" s="85">
        <f t="shared" si="42"/>
        <v>0.84000000000000008</v>
      </c>
      <c r="M600" s="83">
        <v>2</v>
      </c>
      <c r="N600" s="85">
        <f t="shared" si="43"/>
        <v>0.56000000000000005</v>
      </c>
      <c r="O600" s="83"/>
      <c r="P600" s="85">
        <f t="shared" si="44"/>
        <v>0</v>
      </c>
      <c r="Q600" s="83"/>
      <c r="R600" s="377">
        <f t="shared" si="45"/>
        <v>0</v>
      </c>
      <c r="S600" s="4"/>
      <c r="T600" s="4">
        <f>Tabla317[[#This Row],[P.U$]]*Tabla317[[#This Row],[TOTAL EXITENTE82]]</f>
        <v>0</v>
      </c>
    </row>
    <row r="601" spans="1:20" ht="25.5" x14ac:dyDescent="0.25">
      <c r="A601" s="179">
        <v>506</v>
      </c>
      <c r="B601" s="201" t="s">
        <v>550</v>
      </c>
      <c r="C601" s="14" t="s">
        <v>839</v>
      </c>
      <c r="D601" s="24" t="s">
        <v>339</v>
      </c>
      <c r="E601" s="24" t="s">
        <v>710</v>
      </c>
      <c r="F601" s="15">
        <v>45717</v>
      </c>
      <c r="G601" s="37">
        <v>1.75</v>
      </c>
      <c r="H601" s="337"/>
      <c r="I601" s="83">
        <v>8</v>
      </c>
      <c r="J601" s="590">
        <f t="shared" si="41"/>
        <v>14</v>
      </c>
      <c r="K601" s="209">
        <v>8</v>
      </c>
      <c r="L601" s="85">
        <f t="shared" si="42"/>
        <v>14</v>
      </c>
      <c r="M601" s="83">
        <v>8</v>
      </c>
      <c r="N601" s="85">
        <f t="shared" si="43"/>
        <v>14</v>
      </c>
      <c r="O601" s="83"/>
      <c r="P601" s="85">
        <f t="shared" si="44"/>
        <v>0</v>
      </c>
      <c r="Q601" s="83"/>
      <c r="R601" s="377">
        <f t="shared" si="45"/>
        <v>0</v>
      </c>
      <c r="S601" s="4"/>
      <c r="T601" s="4">
        <f>Tabla317[[#This Row],[P.U$]]*Tabla317[[#This Row],[TOTAL EXITENTE82]]</f>
        <v>0</v>
      </c>
    </row>
    <row r="602" spans="1:20" ht="25.5" hidden="1" x14ac:dyDescent="0.25">
      <c r="A602" s="179">
        <v>507</v>
      </c>
      <c r="B602" s="201" t="s">
        <v>843</v>
      </c>
      <c r="C602" s="14" t="s">
        <v>844</v>
      </c>
      <c r="D602" s="24" t="s">
        <v>339</v>
      </c>
      <c r="E602" s="24" t="s">
        <v>710</v>
      </c>
      <c r="F602" s="15">
        <v>46327</v>
      </c>
      <c r="G602" s="37">
        <v>1.1200000000000001</v>
      </c>
      <c r="H602" s="337"/>
      <c r="I602" s="83"/>
      <c r="J602" s="590">
        <f t="shared" si="41"/>
        <v>0</v>
      </c>
      <c r="K602" s="209"/>
      <c r="L602" s="85">
        <f t="shared" si="42"/>
        <v>0</v>
      </c>
      <c r="M602" s="83"/>
      <c r="N602" s="85">
        <f t="shared" si="43"/>
        <v>0</v>
      </c>
      <c r="O602" s="83"/>
      <c r="P602" s="85">
        <f t="shared" si="44"/>
        <v>0</v>
      </c>
      <c r="Q602" s="83"/>
      <c r="R602" s="377">
        <f t="shared" si="45"/>
        <v>0</v>
      </c>
      <c r="S602" s="4"/>
      <c r="T602" s="4">
        <f>Tabla317[[#This Row],[P.U$]]*Tabla317[[#This Row],[TOTAL EXITENTE82]]</f>
        <v>0</v>
      </c>
    </row>
    <row r="603" spans="1:20" ht="25.5" hidden="1" x14ac:dyDescent="0.25">
      <c r="A603" s="179">
        <v>508</v>
      </c>
      <c r="B603" s="201" t="s">
        <v>843</v>
      </c>
      <c r="C603" s="14" t="s">
        <v>663</v>
      </c>
      <c r="D603" s="24" t="s">
        <v>339</v>
      </c>
      <c r="E603" s="24" t="s">
        <v>710</v>
      </c>
      <c r="F603" s="15">
        <v>46266</v>
      </c>
      <c r="G603" s="37">
        <v>1.93</v>
      </c>
      <c r="H603" s="337"/>
      <c r="I603" s="233"/>
      <c r="J603" s="590">
        <f t="shared" si="41"/>
        <v>0</v>
      </c>
      <c r="K603" s="593"/>
      <c r="L603" s="232">
        <f t="shared" si="42"/>
        <v>0</v>
      </c>
      <c r="M603" s="233"/>
      <c r="N603" s="232">
        <f t="shared" si="43"/>
        <v>0</v>
      </c>
      <c r="O603" s="233"/>
      <c r="P603" s="232">
        <f t="shared" si="44"/>
        <v>0</v>
      </c>
      <c r="Q603" s="233"/>
      <c r="R603" s="377">
        <f t="shared" si="45"/>
        <v>0</v>
      </c>
      <c r="S603" s="4"/>
      <c r="T603" s="4">
        <f>Tabla317[[#This Row],[P.U$]]*Tabla317[[#This Row],[TOTAL EXITENTE82]]</f>
        <v>0</v>
      </c>
    </row>
    <row r="604" spans="1:20" ht="25.5" x14ac:dyDescent="0.25">
      <c r="A604" s="179">
        <v>509</v>
      </c>
      <c r="B604" s="201" t="s">
        <v>551</v>
      </c>
      <c r="C604" s="14" t="s">
        <v>844</v>
      </c>
      <c r="D604" s="24" t="s">
        <v>339</v>
      </c>
      <c r="E604" s="24" t="s">
        <v>710</v>
      </c>
      <c r="F604" s="15">
        <v>45413</v>
      </c>
      <c r="G604" s="37">
        <v>1.75</v>
      </c>
      <c r="H604" s="337"/>
      <c r="I604" s="83">
        <v>7</v>
      </c>
      <c r="J604" s="590">
        <f t="shared" si="41"/>
        <v>12.25</v>
      </c>
      <c r="K604" s="209">
        <v>7</v>
      </c>
      <c r="L604" s="85">
        <f t="shared" si="42"/>
        <v>12.25</v>
      </c>
      <c r="M604" s="83">
        <v>7</v>
      </c>
      <c r="N604" s="85">
        <f t="shared" si="43"/>
        <v>12.25</v>
      </c>
      <c r="O604" s="83"/>
      <c r="P604" s="85">
        <f t="shared" si="44"/>
        <v>0</v>
      </c>
      <c r="Q604" s="83"/>
      <c r="R604" s="377">
        <f t="shared" si="45"/>
        <v>0</v>
      </c>
      <c r="S604" s="4"/>
      <c r="T604" s="4">
        <f>Tabla317[[#This Row],[P.U$]]*Tabla317[[#This Row],[TOTAL EXITENTE82]]</f>
        <v>0</v>
      </c>
    </row>
    <row r="605" spans="1:20" ht="25.5" hidden="1" x14ac:dyDescent="0.25">
      <c r="A605" s="179">
        <v>510</v>
      </c>
      <c r="B605" s="201" t="s">
        <v>847</v>
      </c>
      <c r="C605" s="14" t="s">
        <v>844</v>
      </c>
      <c r="D605" s="24" t="s">
        <v>339</v>
      </c>
      <c r="E605" s="24" t="s">
        <v>710</v>
      </c>
      <c r="F605" s="15">
        <v>46447</v>
      </c>
      <c r="G605" s="37">
        <v>1.17</v>
      </c>
      <c r="H605" s="337"/>
      <c r="I605" s="233"/>
      <c r="J605" s="590">
        <f t="shared" si="41"/>
        <v>0</v>
      </c>
      <c r="K605" s="593"/>
      <c r="L605" s="232">
        <f t="shared" si="42"/>
        <v>0</v>
      </c>
      <c r="M605" s="233"/>
      <c r="N605" s="232">
        <f t="shared" si="43"/>
        <v>0</v>
      </c>
      <c r="O605" s="233"/>
      <c r="P605" s="232">
        <f t="shared" si="44"/>
        <v>0</v>
      </c>
      <c r="Q605" s="233"/>
      <c r="R605" s="377">
        <f t="shared" si="45"/>
        <v>0</v>
      </c>
      <c r="S605" s="4"/>
      <c r="T605" s="4">
        <f>Tabla317[[#This Row],[P.U$]]*Tabla317[[#This Row],[TOTAL EXITENTE82]]</f>
        <v>0</v>
      </c>
    </row>
    <row r="606" spans="1:20" ht="25.5" x14ac:dyDescent="0.25">
      <c r="A606" s="179">
        <v>511</v>
      </c>
      <c r="B606" s="201" t="s">
        <v>552</v>
      </c>
      <c r="C606" s="14" t="s">
        <v>664</v>
      </c>
      <c r="D606" s="24" t="s">
        <v>339</v>
      </c>
      <c r="E606" s="24" t="s">
        <v>710</v>
      </c>
      <c r="F606" s="15">
        <v>45566</v>
      </c>
      <c r="G606" s="37">
        <v>1.75</v>
      </c>
      <c r="H606" s="337"/>
      <c r="I606" s="233">
        <v>5</v>
      </c>
      <c r="J606" s="590">
        <f t="shared" si="41"/>
        <v>8.75</v>
      </c>
      <c r="K606" s="593">
        <v>5</v>
      </c>
      <c r="L606" s="232">
        <f t="shared" si="42"/>
        <v>8.75</v>
      </c>
      <c r="M606" s="233">
        <v>5</v>
      </c>
      <c r="N606" s="232">
        <f t="shared" si="43"/>
        <v>8.75</v>
      </c>
      <c r="O606" s="233"/>
      <c r="P606" s="232">
        <f t="shared" si="44"/>
        <v>0</v>
      </c>
      <c r="Q606" s="233"/>
      <c r="R606" s="377">
        <f t="shared" si="45"/>
        <v>0</v>
      </c>
      <c r="S606" s="4"/>
      <c r="T606" s="4">
        <f>Tabla317[[#This Row],[P.U$]]*Tabla317[[#This Row],[TOTAL EXITENTE82]]</f>
        <v>0</v>
      </c>
    </row>
    <row r="607" spans="1:20" ht="25.5" hidden="1" x14ac:dyDescent="0.25">
      <c r="A607" s="179">
        <v>512</v>
      </c>
      <c r="B607" s="201" t="s">
        <v>849</v>
      </c>
      <c r="C607" s="14" t="s">
        <v>844</v>
      </c>
      <c r="D607" s="24" t="s">
        <v>339</v>
      </c>
      <c r="E607" s="24" t="s">
        <v>710</v>
      </c>
      <c r="F607" s="15">
        <v>46447</v>
      </c>
      <c r="G607" s="37">
        <v>1.17</v>
      </c>
      <c r="H607" s="337"/>
      <c r="I607" s="233"/>
      <c r="J607" s="590">
        <f t="shared" si="41"/>
        <v>0</v>
      </c>
      <c r="K607" s="593"/>
      <c r="L607" s="232">
        <f t="shared" si="42"/>
        <v>0</v>
      </c>
      <c r="M607" s="233"/>
      <c r="N607" s="232">
        <f t="shared" si="43"/>
        <v>0</v>
      </c>
      <c r="O607" s="233"/>
      <c r="P607" s="232">
        <f t="shared" si="44"/>
        <v>0</v>
      </c>
      <c r="Q607" s="233"/>
      <c r="R607" s="377">
        <f t="shared" si="45"/>
        <v>0</v>
      </c>
      <c r="S607" s="4"/>
      <c r="T607" s="4">
        <f>Tabla317[[#This Row],[P.U$]]*Tabla317[[#This Row],[TOTAL EXITENTE82]]</f>
        <v>0</v>
      </c>
    </row>
    <row r="608" spans="1:20" ht="25.5" hidden="1" x14ac:dyDescent="0.25">
      <c r="A608" s="179">
        <v>513</v>
      </c>
      <c r="B608" s="201" t="s">
        <v>553</v>
      </c>
      <c r="C608" s="14" t="s">
        <v>663</v>
      </c>
      <c r="D608" s="24" t="s">
        <v>339</v>
      </c>
      <c r="E608" s="24" t="s">
        <v>710</v>
      </c>
      <c r="F608" s="15">
        <v>46447</v>
      </c>
      <c r="G608" s="37">
        <v>1.93</v>
      </c>
      <c r="H608" s="337"/>
      <c r="I608" s="233"/>
      <c r="J608" s="590">
        <f t="shared" si="41"/>
        <v>0</v>
      </c>
      <c r="K608" s="593"/>
      <c r="L608" s="232">
        <f t="shared" si="42"/>
        <v>0</v>
      </c>
      <c r="M608" s="233"/>
      <c r="N608" s="232">
        <f t="shared" si="43"/>
        <v>0</v>
      </c>
      <c r="O608" s="233"/>
      <c r="P608" s="232">
        <f t="shared" si="44"/>
        <v>0</v>
      </c>
      <c r="Q608" s="233"/>
      <c r="R608" s="377">
        <f t="shared" si="45"/>
        <v>0</v>
      </c>
      <c r="S608" s="4"/>
      <c r="T608" s="4">
        <f>Tabla317[[#This Row],[P.U$]]*Tabla317[[#This Row],[TOTAL EXITENTE82]]</f>
        <v>0</v>
      </c>
    </row>
    <row r="609" spans="1:20" ht="25.5" hidden="1" x14ac:dyDescent="0.25">
      <c r="A609" s="185">
        <v>559</v>
      </c>
      <c r="B609" s="184" t="s">
        <v>942</v>
      </c>
      <c r="C609" s="152" t="s">
        <v>913</v>
      </c>
      <c r="D609" s="24" t="s">
        <v>339</v>
      </c>
      <c r="E609" s="24" t="s">
        <v>710</v>
      </c>
      <c r="F609" s="230">
        <v>45717</v>
      </c>
      <c r="G609" s="231">
        <v>15.59</v>
      </c>
      <c r="H609" s="337"/>
      <c r="I609" s="593"/>
      <c r="J609" s="599">
        <f>G609*I609</f>
        <v>0</v>
      </c>
      <c r="K609" s="593"/>
      <c r="L609" s="357">
        <f>G609*K609</f>
        <v>0</v>
      </c>
      <c r="M609" s="356"/>
      <c r="N609" s="357">
        <f>G609*M609</f>
        <v>0</v>
      </c>
      <c r="O609" s="356"/>
      <c r="P609" s="357">
        <f>G609*O609</f>
        <v>0</v>
      </c>
      <c r="Q609" s="356"/>
      <c r="R609" s="377">
        <f>G609*Q609</f>
        <v>0</v>
      </c>
      <c r="S609" s="4"/>
      <c r="T609" s="4">
        <f>Tabla317[[#This Row],[P.U$]]*Tabla317[[#This Row],[TOTAL EXITENTE82]]</f>
        <v>0</v>
      </c>
    </row>
    <row r="610" spans="1:20" ht="30" hidden="1" x14ac:dyDescent="0.25">
      <c r="A610" s="185">
        <v>560</v>
      </c>
      <c r="B610" s="184" t="s">
        <v>943</v>
      </c>
      <c r="C610" s="152" t="s">
        <v>944</v>
      </c>
      <c r="D610" s="24" t="s">
        <v>339</v>
      </c>
      <c r="E610" s="24" t="s">
        <v>710</v>
      </c>
      <c r="F610" s="230">
        <v>46539</v>
      </c>
      <c r="G610" s="231">
        <v>1.27</v>
      </c>
      <c r="H610" s="337"/>
      <c r="I610" s="83"/>
      <c r="J610" s="590">
        <f t="shared" si="41"/>
        <v>0</v>
      </c>
      <c r="K610" s="209"/>
      <c r="L610" s="85">
        <f t="shared" si="42"/>
        <v>0</v>
      </c>
      <c r="M610" s="83"/>
      <c r="N610" s="85">
        <f t="shared" si="43"/>
        <v>0</v>
      </c>
      <c r="O610" s="83"/>
      <c r="P610" s="85">
        <f t="shared" si="44"/>
        <v>0</v>
      </c>
      <c r="Q610" s="83"/>
      <c r="R610" s="377">
        <f t="shared" si="45"/>
        <v>0</v>
      </c>
      <c r="S610" s="4"/>
      <c r="T610" s="4">
        <f>Tabla317[[#This Row],[P.U$]]*Tabla317[[#This Row],[TOTAL EXITENTE82]]</f>
        <v>0</v>
      </c>
    </row>
    <row r="611" spans="1:20" ht="25.5" hidden="1" x14ac:dyDescent="0.25">
      <c r="A611" s="179">
        <v>514</v>
      </c>
      <c r="B611" s="201" t="s">
        <v>554</v>
      </c>
      <c r="C611" s="14" t="s">
        <v>659</v>
      </c>
      <c r="D611" s="24" t="s">
        <v>339</v>
      </c>
      <c r="E611" s="24" t="s">
        <v>710</v>
      </c>
      <c r="F611" s="15" t="s">
        <v>720</v>
      </c>
      <c r="G611" s="37">
        <v>4.5</v>
      </c>
      <c r="H611" s="337"/>
      <c r="I611" s="83"/>
      <c r="J611" s="590">
        <f t="shared" si="41"/>
        <v>0</v>
      </c>
      <c r="K611" s="209"/>
      <c r="L611" s="85">
        <f t="shared" si="42"/>
        <v>0</v>
      </c>
      <c r="M611" s="83"/>
      <c r="N611" s="85">
        <f t="shared" si="43"/>
        <v>0</v>
      </c>
      <c r="O611" s="83"/>
      <c r="P611" s="85">
        <f t="shared" si="44"/>
        <v>0</v>
      </c>
      <c r="Q611" s="83"/>
      <c r="R611" s="377">
        <f t="shared" si="45"/>
        <v>0</v>
      </c>
      <c r="S611" s="4"/>
      <c r="T611" s="4">
        <f>Tabla317[[#This Row],[P.U$]]*Tabla317[[#This Row],[TOTAL EXITENTE82]]</f>
        <v>0</v>
      </c>
    </row>
    <row r="612" spans="1:20" ht="28.5" hidden="1" x14ac:dyDescent="0.25">
      <c r="A612" s="179">
        <v>515</v>
      </c>
      <c r="B612" s="201" t="s">
        <v>555</v>
      </c>
      <c r="C612" s="14" t="s">
        <v>665</v>
      </c>
      <c r="D612" s="24" t="s">
        <v>339</v>
      </c>
      <c r="E612" s="24" t="s">
        <v>710</v>
      </c>
      <c r="F612" s="15">
        <v>45992</v>
      </c>
      <c r="G612" s="37">
        <v>4.5</v>
      </c>
      <c r="H612" s="337"/>
      <c r="I612" s="233"/>
      <c r="J612" s="590">
        <f t="shared" si="41"/>
        <v>0</v>
      </c>
      <c r="K612" s="593"/>
      <c r="L612" s="232">
        <f t="shared" si="42"/>
        <v>0</v>
      </c>
      <c r="M612" s="233"/>
      <c r="N612" s="232">
        <f t="shared" si="43"/>
        <v>0</v>
      </c>
      <c r="O612" s="233"/>
      <c r="P612" s="232">
        <f t="shared" si="44"/>
        <v>0</v>
      </c>
      <c r="Q612" s="233"/>
      <c r="R612" s="377">
        <f t="shared" si="45"/>
        <v>0</v>
      </c>
      <c r="S612" s="4"/>
      <c r="T612" s="4">
        <f>Tabla317[[#This Row],[P.U$]]*Tabla317[[#This Row],[TOTAL EXITENTE82]]</f>
        <v>0</v>
      </c>
    </row>
    <row r="613" spans="1:20" ht="25.5" hidden="1" x14ac:dyDescent="0.25">
      <c r="A613" s="179">
        <v>516</v>
      </c>
      <c r="B613" s="201" t="s">
        <v>556</v>
      </c>
      <c r="C613" s="14" t="s">
        <v>666</v>
      </c>
      <c r="D613" s="24" t="s">
        <v>339</v>
      </c>
      <c r="E613" s="24" t="s">
        <v>710</v>
      </c>
      <c r="F613" s="15">
        <v>46539</v>
      </c>
      <c r="G613" s="37">
        <v>1.82</v>
      </c>
      <c r="H613" s="337"/>
      <c r="I613" s="233"/>
      <c r="J613" s="590">
        <f t="shared" si="41"/>
        <v>0</v>
      </c>
      <c r="K613" s="209"/>
      <c r="L613" s="232">
        <f t="shared" si="42"/>
        <v>0</v>
      </c>
      <c r="M613" s="233"/>
      <c r="N613" s="232">
        <f t="shared" si="43"/>
        <v>0</v>
      </c>
      <c r="O613" s="233"/>
      <c r="P613" s="232">
        <f t="shared" si="44"/>
        <v>0</v>
      </c>
      <c r="Q613" s="233"/>
      <c r="R613" s="377">
        <f t="shared" si="45"/>
        <v>0</v>
      </c>
      <c r="S613" s="4"/>
      <c r="T613" s="4">
        <f>Tabla317[[#This Row],[P.U$]]*Tabla317[[#This Row],[TOTAL EXITENTE82]]</f>
        <v>0</v>
      </c>
    </row>
    <row r="614" spans="1:20" ht="25.5" hidden="1" x14ac:dyDescent="0.25">
      <c r="A614" s="179">
        <v>517</v>
      </c>
      <c r="B614" s="201" t="s">
        <v>557</v>
      </c>
      <c r="C614" s="14" t="s">
        <v>659</v>
      </c>
      <c r="D614" s="24" t="s">
        <v>339</v>
      </c>
      <c r="E614" s="24" t="s">
        <v>710</v>
      </c>
      <c r="F614" s="15">
        <v>45717</v>
      </c>
      <c r="G614" s="37">
        <v>1.44</v>
      </c>
      <c r="H614" s="337"/>
      <c r="I614" s="233"/>
      <c r="J614" s="590">
        <f t="shared" si="41"/>
        <v>0</v>
      </c>
      <c r="K614" s="593"/>
      <c r="L614" s="232">
        <f t="shared" si="42"/>
        <v>0</v>
      </c>
      <c r="M614" s="233"/>
      <c r="N614" s="232">
        <f t="shared" si="43"/>
        <v>0</v>
      </c>
      <c r="O614" s="233"/>
      <c r="P614" s="232">
        <f t="shared" si="44"/>
        <v>0</v>
      </c>
      <c r="Q614" s="233"/>
      <c r="R614" s="377">
        <f t="shared" si="45"/>
        <v>0</v>
      </c>
      <c r="S614" s="4"/>
      <c r="T614" s="4">
        <f>Tabla317[[#This Row],[P.U$]]*Tabla317[[#This Row],[TOTAL EXITENTE82]]</f>
        <v>0</v>
      </c>
    </row>
    <row r="615" spans="1:20" ht="30" hidden="1" x14ac:dyDescent="0.25">
      <c r="A615" s="185">
        <v>561</v>
      </c>
      <c r="B615" s="184" t="s">
        <v>945</v>
      </c>
      <c r="C615" s="152" t="s">
        <v>921</v>
      </c>
      <c r="D615" s="24" t="s">
        <v>339</v>
      </c>
      <c r="E615" s="24" t="s">
        <v>710</v>
      </c>
      <c r="F615" s="230">
        <v>46539</v>
      </c>
      <c r="G615" s="231">
        <v>0.52</v>
      </c>
      <c r="H615" s="337"/>
      <c r="I615" s="233"/>
      <c r="J615" s="590">
        <f t="shared" si="41"/>
        <v>0</v>
      </c>
      <c r="K615" s="593"/>
      <c r="L615" s="232">
        <f t="shared" si="42"/>
        <v>0</v>
      </c>
      <c r="M615" s="233"/>
      <c r="N615" s="232">
        <f t="shared" si="43"/>
        <v>0</v>
      </c>
      <c r="O615" s="233"/>
      <c r="P615" s="232">
        <f t="shared" si="44"/>
        <v>0</v>
      </c>
      <c r="Q615" s="233"/>
      <c r="R615" s="377">
        <f t="shared" si="45"/>
        <v>0</v>
      </c>
      <c r="S615" s="4"/>
      <c r="T615" s="4">
        <f>Tabla317[[#This Row],[P.U$]]*Tabla317[[#This Row],[TOTAL EXITENTE82]]</f>
        <v>0</v>
      </c>
    </row>
    <row r="616" spans="1:20" ht="25.5" hidden="1" x14ac:dyDescent="0.25">
      <c r="A616" s="179">
        <v>518</v>
      </c>
      <c r="B616" s="201" t="s">
        <v>558</v>
      </c>
      <c r="C616" s="14" t="s">
        <v>667</v>
      </c>
      <c r="D616" s="24" t="s">
        <v>339</v>
      </c>
      <c r="E616" s="24" t="s">
        <v>710</v>
      </c>
      <c r="F616" s="15">
        <v>44105</v>
      </c>
      <c r="G616" s="37">
        <v>1.8</v>
      </c>
      <c r="H616" s="337"/>
      <c r="I616" s="83"/>
      <c r="J616" s="590">
        <f t="shared" si="41"/>
        <v>0</v>
      </c>
      <c r="K616" s="209"/>
      <c r="L616" s="85">
        <f t="shared" si="42"/>
        <v>0</v>
      </c>
      <c r="M616" s="83"/>
      <c r="N616" s="85">
        <f t="shared" si="43"/>
        <v>0</v>
      </c>
      <c r="O616" s="83"/>
      <c r="P616" s="85">
        <f t="shared" si="44"/>
        <v>0</v>
      </c>
      <c r="Q616" s="83"/>
      <c r="R616" s="377">
        <f t="shared" si="45"/>
        <v>0</v>
      </c>
      <c r="S616" s="4"/>
      <c r="T616" s="4">
        <f>Tabla317[[#This Row],[P.U$]]*Tabla317[[#This Row],[TOTAL EXITENTE82]]</f>
        <v>0</v>
      </c>
    </row>
    <row r="617" spans="1:20" ht="30" hidden="1" x14ac:dyDescent="0.25">
      <c r="A617" s="185">
        <v>562</v>
      </c>
      <c r="B617" s="184" t="s">
        <v>946</v>
      </c>
      <c r="C617" s="152" t="s">
        <v>952</v>
      </c>
      <c r="D617" s="24" t="s">
        <v>339</v>
      </c>
      <c r="E617" s="24" t="s">
        <v>710</v>
      </c>
      <c r="F617" s="230">
        <v>46539</v>
      </c>
      <c r="G617" s="231">
        <v>9.0999999999999998E-2</v>
      </c>
      <c r="H617" s="337"/>
      <c r="I617" s="83"/>
      <c r="J617" s="590">
        <f t="shared" si="41"/>
        <v>0</v>
      </c>
      <c r="K617" s="209"/>
      <c r="L617" s="85">
        <f t="shared" si="42"/>
        <v>0</v>
      </c>
      <c r="M617" s="83"/>
      <c r="N617" s="85">
        <f t="shared" si="43"/>
        <v>0</v>
      </c>
      <c r="O617" s="83"/>
      <c r="P617" s="85">
        <f t="shared" si="44"/>
        <v>0</v>
      </c>
      <c r="Q617" s="83"/>
      <c r="R617" s="377">
        <f t="shared" si="45"/>
        <v>0</v>
      </c>
      <c r="S617" s="4"/>
      <c r="T617" s="4">
        <f>Tabla317[[#This Row],[P.U$]]*Tabla317[[#This Row],[TOTAL EXITENTE82]]</f>
        <v>0</v>
      </c>
    </row>
    <row r="618" spans="1:20" ht="30" hidden="1" x14ac:dyDescent="0.25">
      <c r="A618" s="185">
        <v>563</v>
      </c>
      <c r="B618" s="184" t="s">
        <v>947</v>
      </c>
      <c r="C618" s="152" t="s">
        <v>952</v>
      </c>
      <c r="D618" s="24" t="s">
        <v>339</v>
      </c>
      <c r="E618" s="24" t="s">
        <v>710</v>
      </c>
      <c r="F618" s="230">
        <v>46569</v>
      </c>
      <c r="G618" s="231">
        <v>0.1</v>
      </c>
      <c r="H618" s="337"/>
      <c r="I618" s="233"/>
      <c r="J618" s="590">
        <f t="shared" si="41"/>
        <v>0</v>
      </c>
      <c r="K618" s="209"/>
      <c r="L618" s="232">
        <f t="shared" si="42"/>
        <v>0</v>
      </c>
      <c r="M618" s="83"/>
      <c r="N618" s="232">
        <f t="shared" si="43"/>
        <v>0</v>
      </c>
      <c r="O618" s="233"/>
      <c r="P618" s="232">
        <f t="shared" si="44"/>
        <v>0</v>
      </c>
      <c r="Q618" s="233"/>
      <c r="R618" s="377">
        <f t="shared" si="45"/>
        <v>0</v>
      </c>
      <c r="S618" s="4"/>
      <c r="T618" s="4">
        <f>Tabla317[[#This Row],[P.U$]]*Tabla317[[#This Row],[TOTAL EXITENTE82]]</f>
        <v>0</v>
      </c>
    </row>
    <row r="619" spans="1:20" ht="30" hidden="1" x14ac:dyDescent="0.25">
      <c r="A619" s="185">
        <v>541</v>
      </c>
      <c r="B619" s="184" t="s">
        <v>920</v>
      </c>
      <c r="C619" s="152" t="s">
        <v>921</v>
      </c>
      <c r="D619" s="24" t="s">
        <v>339</v>
      </c>
      <c r="E619" s="24" t="s">
        <v>710</v>
      </c>
      <c r="F619" s="230">
        <v>46692</v>
      </c>
      <c r="G619" s="231">
        <v>0.18</v>
      </c>
      <c r="H619" s="337"/>
      <c r="I619" s="233"/>
      <c r="J619" s="590">
        <f t="shared" si="41"/>
        <v>0</v>
      </c>
      <c r="K619" s="209"/>
      <c r="L619" s="232">
        <f t="shared" si="42"/>
        <v>0</v>
      </c>
      <c r="M619" s="233"/>
      <c r="N619" s="232">
        <f t="shared" si="43"/>
        <v>0</v>
      </c>
      <c r="O619" s="233"/>
      <c r="P619" s="232">
        <f t="shared" si="44"/>
        <v>0</v>
      </c>
      <c r="Q619" s="233"/>
      <c r="R619" s="377">
        <f t="shared" si="45"/>
        <v>0</v>
      </c>
      <c r="S619" s="4"/>
      <c r="T619" s="4">
        <f>Tabla317[[#This Row],[P.U$]]*Tabla317[[#This Row],[TOTAL EXITENTE82]]</f>
        <v>0</v>
      </c>
    </row>
    <row r="620" spans="1:20" ht="30" hidden="1" x14ac:dyDescent="0.25">
      <c r="A620" s="185">
        <v>542</v>
      </c>
      <c r="B620" s="184" t="s">
        <v>922</v>
      </c>
      <c r="C620" s="152" t="s">
        <v>915</v>
      </c>
      <c r="D620" s="24" t="s">
        <v>339</v>
      </c>
      <c r="E620" s="24" t="s">
        <v>710</v>
      </c>
      <c r="F620" s="230">
        <v>45413</v>
      </c>
      <c r="G620" s="231">
        <v>3.2</v>
      </c>
      <c r="H620" s="337"/>
      <c r="I620" s="233"/>
      <c r="J620" s="590">
        <f t="shared" ref="J620:J684" si="46">G620*I620</f>
        <v>0</v>
      </c>
      <c r="K620" s="209"/>
      <c r="L620" s="232">
        <f t="shared" si="42"/>
        <v>0</v>
      </c>
      <c r="M620" s="83"/>
      <c r="N620" s="232">
        <f t="shared" si="43"/>
        <v>0</v>
      </c>
      <c r="O620" s="233"/>
      <c r="P620" s="232">
        <f t="shared" si="44"/>
        <v>0</v>
      </c>
      <c r="Q620" s="233"/>
      <c r="R620" s="377">
        <f t="shared" si="45"/>
        <v>0</v>
      </c>
      <c r="S620" s="4"/>
      <c r="T620" s="4">
        <f>Tabla317[[#This Row],[P.U$]]*Tabla317[[#This Row],[TOTAL EXITENTE82]]</f>
        <v>0</v>
      </c>
    </row>
    <row r="621" spans="1:20" ht="25.5" hidden="1" x14ac:dyDescent="0.25">
      <c r="A621" s="185">
        <v>543</v>
      </c>
      <c r="B621" s="184" t="s">
        <v>923</v>
      </c>
      <c r="C621" s="152" t="s">
        <v>921</v>
      </c>
      <c r="D621" s="24" t="s">
        <v>339</v>
      </c>
      <c r="E621" s="24" t="s">
        <v>710</v>
      </c>
      <c r="F621" s="230" t="s">
        <v>710</v>
      </c>
      <c r="G621" s="231">
        <v>0.08</v>
      </c>
      <c r="H621" s="337"/>
      <c r="I621" s="233"/>
      <c r="J621" s="590">
        <f t="shared" si="46"/>
        <v>0</v>
      </c>
      <c r="K621" s="209"/>
      <c r="L621" s="232">
        <f t="shared" si="42"/>
        <v>0</v>
      </c>
      <c r="M621" s="83"/>
      <c r="N621" s="232">
        <f t="shared" si="43"/>
        <v>0</v>
      </c>
      <c r="O621" s="233"/>
      <c r="P621" s="232">
        <f t="shared" si="44"/>
        <v>0</v>
      </c>
      <c r="Q621" s="233"/>
      <c r="R621" s="377">
        <f t="shared" si="45"/>
        <v>0</v>
      </c>
      <c r="S621" s="4"/>
      <c r="T621" s="4">
        <f>Tabla317[[#This Row],[P.U$]]*Tabla317[[#This Row],[TOTAL EXITENTE82]]</f>
        <v>0</v>
      </c>
    </row>
    <row r="622" spans="1:20" ht="25.5" x14ac:dyDescent="0.25">
      <c r="A622" s="179">
        <v>519</v>
      </c>
      <c r="B622" s="201" t="s">
        <v>1143</v>
      </c>
      <c r="C622" s="14" t="s">
        <v>1114</v>
      </c>
      <c r="D622" s="24" t="s">
        <v>339</v>
      </c>
      <c r="E622" s="24" t="s">
        <v>710</v>
      </c>
      <c r="F622" s="15">
        <v>45717</v>
      </c>
      <c r="G622" s="37">
        <v>0.37</v>
      </c>
      <c r="H622" s="337"/>
      <c r="I622" s="233">
        <v>5</v>
      </c>
      <c r="J622" s="590">
        <f t="shared" si="46"/>
        <v>1.85</v>
      </c>
      <c r="K622" s="209">
        <v>5</v>
      </c>
      <c r="L622" s="232">
        <f t="shared" si="42"/>
        <v>1.85</v>
      </c>
      <c r="M622" s="233">
        <v>5</v>
      </c>
      <c r="N622" s="232">
        <f t="shared" si="43"/>
        <v>1.85</v>
      </c>
      <c r="O622" s="233"/>
      <c r="P622" s="232">
        <f t="shared" si="44"/>
        <v>0</v>
      </c>
      <c r="Q622" s="233"/>
      <c r="R622" s="377">
        <f t="shared" si="45"/>
        <v>0</v>
      </c>
      <c r="S622" s="4"/>
      <c r="T622" s="4">
        <f>Tabla317[[#This Row],[P.U$]]*Tabla317[[#This Row],[TOTAL EXITENTE82]]</f>
        <v>0</v>
      </c>
    </row>
    <row r="623" spans="1:20" ht="25.5" x14ac:dyDescent="0.25">
      <c r="A623" s="185">
        <v>566</v>
      </c>
      <c r="B623" s="184" t="s">
        <v>950</v>
      </c>
      <c r="C623" s="152" t="s">
        <v>1144</v>
      </c>
      <c r="D623" s="24" t="s">
        <v>339</v>
      </c>
      <c r="E623" s="24" t="s">
        <v>710</v>
      </c>
      <c r="F623" s="230">
        <v>46447</v>
      </c>
      <c r="G623" s="231">
        <v>0.32</v>
      </c>
      <c r="H623" s="337"/>
      <c r="I623" s="233">
        <v>3</v>
      </c>
      <c r="J623" s="590">
        <f t="shared" si="46"/>
        <v>0.96</v>
      </c>
      <c r="K623" s="209">
        <v>3</v>
      </c>
      <c r="L623" s="232">
        <f t="shared" si="42"/>
        <v>0.96</v>
      </c>
      <c r="M623" s="83">
        <v>3</v>
      </c>
      <c r="N623" s="232">
        <f t="shared" si="43"/>
        <v>0.96</v>
      </c>
      <c r="O623" s="233"/>
      <c r="P623" s="232">
        <f t="shared" si="44"/>
        <v>0</v>
      </c>
      <c r="Q623" s="233"/>
      <c r="R623" s="377">
        <f t="shared" si="45"/>
        <v>0</v>
      </c>
      <c r="S623" s="4"/>
      <c r="T623" s="4">
        <f>Tabla317[[#This Row],[P.U$]]*Tabla317[[#This Row],[TOTAL EXITENTE82]]</f>
        <v>0</v>
      </c>
    </row>
    <row r="624" spans="1:20" ht="25.5" hidden="1" x14ac:dyDescent="0.25">
      <c r="A624" s="179">
        <v>520</v>
      </c>
      <c r="B624" s="201" t="s">
        <v>560</v>
      </c>
      <c r="C624" s="14" t="s">
        <v>669</v>
      </c>
      <c r="D624" s="24" t="s">
        <v>339</v>
      </c>
      <c r="E624" s="24" t="s">
        <v>710</v>
      </c>
      <c r="F624" s="15">
        <v>45718</v>
      </c>
      <c r="G624" s="37">
        <v>0.33</v>
      </c>
      <c r="H624" s="337"/>
      <c r="I624" s="83"/>
      <c r="J624" s="590">
        <f t="shared" si="46"/>
        <v>0</v>
      </c>
      <c r="K624" s="209"/>
      <c r="L624" s="85">
        <f t="shared" si="42"/>
        <v>0</v>
      </c>
      <c r="M624" s="83"/>
      <c r="N624" s="85">
        <f t="shared" si="43"/>
        <v>0</v>
      </c>
      <c r="O624" s="83"/>
      <c r="P624" s="85">
        <f t="shared" si="44"/>
        <v>0</v>
      </c>
      <c r="Q624" s="83"/>
      <c r="R624" s="377">
        <f t="shared" si="45"/>
        <v>0</v>
      </c>
      <c r="S624" s="4"/>
      <c r="T624" s="4">
        <f>Tabla317[[#This Row],[P.U$]]*Tabla317[[#This Row],[TOTAL EXITENTE82]]</f>
        <v>0</v>
      </c>
    </row>
    <row r="625" spans="1:20" ht="25.5" x14ac:dyDescent="0.25">
      <c r="A625" s="185">
        <v>565</v>
      </c>
      <c r="B625" s="184" t="s">
        <v>561</v>
      </c>
      <c r="C625" s="152" t="s">
        <v>949</v>
      </c>
      <c r="D625" s="24" t="s">
        <v>339</v>
      </c>
      <c r="E625" s="24" t="s">
        <v>710</v>
      </c>
      <c r="F625" s="24" t="s">
        <v>710</v>
      </c>
      <c r="G625" s="231">
        <v>0.1</v>
      </c>
      <c r="H625" s="337"/>
      <c r="I625" s="83">
        <v>4</v>
      </c>
      <c r="J625" s="590">
        <f t="shared" si="46"/>
        <v>0.4</v>
      </c>
      <c r="K625" s="209">
        <v>4</v>
      </c>
      <c r="L625" s="85">
        <f t="shared" si="42"/>
        <v>0.4</v>
      </c>
      <c r="M625" s="83">
        <v>4</v>
      </c>
      <c r="N625" s="85">
        <f t="shared" si="43"/>
        <v>0.4</v>
      </c>
      <c r="O625" s="83"/>
      <c r="P625" s="85">
        <f t="shared" si="44"/>
        <v>0</v>
      </c>
      <c r="Q625" s="83"/>
      <c r="R625" s="377">
        <f t="shared" si="45"/>
        <v>0</v>
      </c>
      <c r="S625" s="4"/>
      <c r="T625" s="4">
        <f>Tabla317[[#This Row],[P.U$]]*Tabla317[[#This Row],[TOTAL EXITENTE82]]</f>
        <v>0</v>
      </c>
    </row>
    <row r="626" spans="1:20" ht="25.5" hidden="1" x14ac:dyDescent="0.25">
      <c r="A626" s="179">
        <v>521</v>
      </c>
      <c r="B626" s="201" t="s">
        <v>561</v>
      </c>
      <c r="C626" s="14" t="s">
        <v>661</v>
      </c>
      <c r="D626" s="24" t="s">
        <v>339</v>
      </c>
      <c r="E626" s="24" t="s">
        <v>710</v>
      </c>
      <c r="F626" s="15">
        <v>45718</v>
      </c>
      <c r="G626" s="37">
        <v>0.28999999999999998</v>
      </c>
      <c r="H626" s="337"/>
      <c r="I626" s="233"/>
      <c r="J626" s="590">
        <f t="shared" si="46"/>
        <v>0</v>
      </c>
      <c r="K626" s="593"/>
      <c r="L626" s="232">
        <f t="shared" si="42"/>
        <v>0</v>
      </c>
      <c r="M626" s="233"/>
      <c r="N626" s="232">
        <f t="shared" si="43"/>
        <v>0</v>
      </c>
      <c r="O626" s="233"/>
      <c r="P626" s="232">
        <f t="shared" si="44"/>
        <v>0</v>
      </c>
      <c r="Q626" s="233"/>
      <c r="R626" s="377">
        <f t="shared" si="45"/>
        <v>0</v>
      </c>
      <c r="S626" s="4"/>
      <c r="T626" s="4">
        <f>Tabla317[[#This Row],[P.U$]]*Tabla317[[#This Row],[TOTAL EXITENTE82]]</f>
        <v>0</v>
      </c>
    </row>
    <row r="627" spans="1:20" ht="28.5" hidden="1" x14ac:dyDescent="0.25">
      <c r="A627" s="179">
        <v>522</v>
      </c>
      <c r="B627" s="201" t="s">
        <v>562</v>
      </c>
      <c r="C627" s="14"/>
      <c r="D627" s="24" t="s">
        <v>339</v>
      </c>
      <c r="E627" s="24" t="s">
        <v>710</v>
      </c>
      <c r="F627" s="15">
        <v>45383</v>
      </c>
      <c r="G627" s="37">
        <v>4.26</v>
      </c>
      <c r="H627" s="337"/>
      <c r="I627" s="233"/>
      <c r="J627" s="590">
        <f t="shared" si="46"/>
        <v>0</v>
      </c>
      <c r="K627" s="593"/>
      <c r="L627" s="232">
        <f t="shared" si="42"/>
        <v>0</v>
      </c>
      <c r="M627" s="233"/>
      <c r="N627" s="232">
        <f t="shared" si="43"/>
        <v>0</v>
      </c>
      <c r="O627" s="233"/>
      <c r="P627" s="232">
        <f t="shared" si="44"/>
        <v>0</v>
      </c>
      <c r="Q627" s="233"/>
      <c r="R627" s="377">
        <f t="shared" si="45"/>
        <v>0</v>
      </c>
      <c r="S627" s="4"/>
      <c r="T627" s="4">
        <f>Tabla317[[#This Row],[P.U$]]*Tabla317[[#This Row],[TOTAL EXITENTE82]]</f>
        <v>0</v>
      </c>
    </row>
    <row r="628" spans="1:20" ht="25.5" hidden="1" x14ac:dyDescent="0.25">
      <c r="A628" s="185">
        <v>564</v>
      </c>
      <c r="B628" s="184" t="s">
        <v>948</v>
      </c>
      <c r="C628" s="152" t="s">
        <v>915</v>
      </c>
      <c r="D628" s="24" t="s">
        <v>339</v>
      </c>
      <c r="E628" s="24" t="s">
        <v>710</v>
      </c>
      <c r="F628" s="230">
        <v>46508</v>
      </c>
      <c r="G628" s="231">
        <v>0.2</v>
      </c>
      <c r="H628" s="337"/>
      <c r="I628" s="83"/>
      <c r="J628" s="590">
        <f t="shared" si="46"/>
        <v>0</v>
      </c>
      <c r="K628" s="209"/>
      <c r="L628" s="85">
        <f t="shared" si="42"/>
        <v>0</v>
      </c>
      <c r="M628" s="83"/>
      <c r="N628" s="85">
        <f t="shared" si="43"/>
        <v>0</v>
      </c>
      <c r="O628" s="83"/>
      <c r="P628" s="85">
        <f t="shared" si="44"/>
        <v>0</v>
      </c>
      <c r="Q628" s="83"/>
      <c r="R628" s="377">
        <f t="shared" si="45"/>
        <v>0</v>
      </c>
      <c r="S628" s="4"/>
      <c r="T628" s="4">
        <f>Tabla317[[#This Row],[P.U$]]*Tabla317[[#This Row],[TOTAL EXITENTE82]]</f>
        <v>0</v>
      </c>
    </row>
    <row r="629" spans="1:20" ht="25.5" hidden="1" x14ac:dyDescent="0.25">
      <c r="A629" s="179">
        <v>523</v>
      </c>
      <c r="B629" s="201" t="s">
        <v>563</v>
      </c>
      <c r="C629" s="14" t="s">
        <v>670</v>
      </c>
      <c r="D629" s="24" t="s">
        <v>339</v>
      </c>
      <c r="E629" s="24" t="s">
        <v>710</v>
      </c>
      <c r="F629" s="15">
        <v>45809</v>
      </c>
      <c r="G629" s="37">
        <v>4.3</v>
      </c>
      <c r="H629" s="337"/>
      <c r="I629" s="83"/>
      <c r="J629" s="590">
        <f t="shared" si="46"/>
        <v>0</v>
      </c>
      <c r="K629" s="209"/>
      <c r="L629" s="85">
        <f t="shared" si="42"/>
        <v>0</v>
      </c>
      <c r="M629" s="83"/>
      <c r="N629" s="85">
        <f t="shared" si="43"/>
        <v>0</v>
      </c>
      <c r="O629" s="83"/>
      <c r="P629" s="85">
        <f t="shared" si="44"/>
        <v>0</v>
      </c>
      <c r="Q629" s="83"/>
      <c r="R629" s="377">
        <f t="shared" si="45"/>
        <v>0</v>
      </c>
      <c r="S629" s="4"/>
      <c r="T629" s="4">
        <f>Tabla317[[#This Row],[P.U$]]*Tabla317[[#This Row],[TOTAL EXITENTE82]]</f>
        <v>0</v>
      </c>
    </row>
    <row r="630" spans="1:20" ht="25.5" x14ac:dyDescent="0.25">
      <c r="A630" s="179"/>
      <c r="B630" s="383" t="s">
        <v>1141</v>
      </c>
      <c r="C630" s="152" t="s">
        <v>623</v>
      </c>
      <c r="D630" s="24" t="s">
        <v>339</v>
      </c>
      <c r="E630" s="24" t="s">
        <v>710</v>
      </c>
      <c r="F630" s="385">
        <v>45627</v>
      </c>
      <c r="G630" s="386">
        <v>3</v>
      </c>
      <c r="H630" s="337"/>
      <c r="I630" s="233">
        <v>2</v>
      </c>
      <c r="J630" s="590">
        <f t="shared" si="46"/>
        <v>6</v>
      </c>
      <c r="K630" s="593">
        <v>2</v>
      </c>
      <c r="L630" s="232">
        <f t="shared" si="42"/>
        <v>6</v>
      </c>
      <c r="M630" s="83">
        <v>2</v>
      </c>
      <c r="N630" s="232">
        <f t="shared" si="43"/>
        <v>6</v>
      </c>
      <c r="O630" s="233"/>
      <c r="P630" s="232">
        <f t="shared" si="44"/>
        <v>0</v>
      </c>
      <c r="Q630" s="233"/>
      <c r="R630" s="377">
        <f t="shared" si="45"/>
        <v>0</v>
      </c>
      <c r="S630" s="4"/>
      <c r="T630" s="4">
        <f>Tabla317[[#This Row],[P.U$]]*Tabla317[[#This Row],[TOTAL EXITENTE82]]</f>
        <v>0</v>
      </c>
    </row>
    <row r="631" spans="1:20" ht="25.5" hidden="1" x14ac:dyDescent="0.25">
      <c r="A631" s="179">
        <v>524</v>
      </c>
      <c r="B631" s="201" t="s">
        <v>837</v>
      </c>
      <c r="C631" s="14" t="s">
        <v>651</v>
      </c>
      <c r="D631" s="24" t="s">
        <v>339</v>
      </c>
      <c r="E631" s="24" t="s">
        <v>710</v>
      </c>
      <c r="F631" s="15">
        <v>45839</v>
      </c>
      <c r="G631" s="37">
        <v>4.3</v>
      </c>
      <c r="H631" s="337"/>
      <c r="I631" s="83"/>
      <c r="J631" s="590">
        <f t="shared" si="46"/>
        <v>0</v>
      </c>
      <c r="K631" s="209"/>
      <c r="L631" s="85">
        <f t="shared" si="42"/>
        <v>0</v>
      </c>
      <c r="M631" s="83"/>
      <c r="N631" s="85">
        <f t="shared" si="43"/>
        <v>0</v>
      </c>
      <c r="O631" s="83"/>
      <c r="P631" s="85">
        <f t="shared" si="44"/>
        <v>0</v>
      </c>
      <c r="Q631" s="83"/>
      <c r="R631" s="377">
        <f t="shared" si="45"/>
        <v>0</v>
      </c>
      <c r="S631" s="4"/>
      <c r="T631" s="4">
        <f>Tabla317[[#This Row],[P.U$]]*Tabla317[[#This Row],[TOTAL EXITENTE82]]</f>
        <v>0</v>
      </c>
    </row>
    <row r="632" spans="1:20" ht="25.5" x14ac:dyDescent="0.25">
      <c r="A632" s="179"/>
      <c r="B632" s="383" t="s">
        <v>1147</v>
      </c>
      <c r="C632" s="152" t="s">
        <v>1148</v>
      </c>
      <c r="D632" s="24" t="s">
        <v>339</v>
      </c>
      <c r="E632" s="24" t="s">
        <v>710</v>
      </c>
      <c r="F632" s="385">
        <v>45658</v>
      </c>
      <c r="G632" s="386">
        <v>2.11</v>
      </c>
      <c r="H632" s="337"/>
      <c r="I632" s="83">
        <v>5</v>
      </c>
      <c r="J632" s="590">
        <f t="shared" si="46"/>
        <v>10.549999999999999</v>
      </c>
      <c r="K632" s="209">
        <v>5</v>
      </c>
      <c r="L632" s="85">
        <f t="shared" ref="L632:L654" si="47">G632*K632</f>
        <v>10.549999999999999</v>
      </c>
      <c r="M632" s="83">
        <v>5</v>
      </c>
      <c r="N632" s="85">
        <f t="shared" ref="N632:N654" si="48">G632*M632</f>
        <v>10.549999999999999</v>
      </c>
      <c r="O632" s="83"/>
      <c r="P632" s="85">
        <f t="shared" ref="P632:P654" si="49">G632*O632</f>
        <v>0</v>
      </c>
      <c r="Q632" s="83"/>
      <c r="R632" s="377">
        <f t="shared" ref="R632:R654" si="50">G632*Q632</f>
        <v>0</v>
      </c>
      <c r="S632" s="4"/>
      <c r="T632" s="4">
        <f>Tabla317[[#This Row],[P.U$]]*Tabla317[[#This Row],[TOTAL EXITENTE82]]</f>
        <v>0</v>
      </c>
    </row>
    <row r="633" spans="1:20" ht="25.5" x14ac:dyDescent="0.25">
      <c r="A633" s="179">
        <v>525</v>
      </c>
      <c r="B633" s="201" t="s">
        <v>845</v>
      </c>
      <c r="C633" s="14"/>
      <c r="D633" s="24" t="s">
        <v>339</v>
      </c>
      <c r="E633" s="24" t="s">
        <v>710</v>
      </c>
      <c r="F633" s="15">
        <v>46447</v>
      </c>
      <c r="G633" s="37">
        <v>0.16</v>
      </c>
      <c r="H633" s="337"/>
      <c r="I633" s="83">
        <v>8</v>
      </c>
      <c r="J633" s="590">
        <f t="shared" si="46"/>
        <v>1.28</v>
      </c>
      <c r="K633" s="209">
        <v>8</v>
      </c>
      <c r="L633" s="85">
        <f t="shared" si="47"/>
        <v>1.28</v>
      </c>
      <c r="M633" s="83">
        <v>8</v>
      </c>
      <c r="N633" s="85">
        <f t="shared" si="48"/>
        <v>1.28</v>
      </c>
      <c r="O633" s="83"/>
      <c r="P633" s="85">
        <f t="shared" si="49"/>
        <v>0</v>
      </c>
      <c r="Q633" s="83"/>
      <c r="R633" s="377">
        <f t="shared" si="50"/>
        <v>0</v>
      </c>
      <c r="S633" s="4"/>
      <c r="T633" s="4">
        <f>Tabla317[[#This Row],[P.U$]]*Tabla317[[#This Row],[TOTAL EXITENTE82]]</f>
        <v>0</v>
      </c>
    </row>
    <row r="634" spans="1:20" ht="30" hidden="1" x14ac:dyDescent="0.25">
      <c r="A634" s="185">
        <v>572</v>
      </c>
      <c r="B634" s="184" t="s">
        <v>954</v>
      </c>
      <c r="C634" s="152" t="s">
        <v>659</v>
      </c>
      <c r="D634" s="24" t="s">
        <v>339</v>
      </c>
      <c r="E634" s="24" t="s">
        <v>710</v>
      </c>
      <c r="F634" s="230">
        <v>46447</v>
      </c>
      <c r="G634" s="231">
        <v>1.24</v>
      </c>
      <c r="H634" s="337"/>
      <c r="I634" s="83"/>
      <c r="J634" s="590">
        <f t="shared" si="46"/>
        <v>0</v>
      </c>
      <c r="K634" s="209"/>
      <c r="L634" s="85">
        <f t="shared" si="47"/>
        <v>0</v>
      </c>
      <c r="M634" s="83"/>
      <c r="N634" s="85">
        <f t="shared" si="48"/>
        <v>0</v>
      </c>
      <c r="O634" s="83"/>
      <c r="P634" s="85">
        <f t="shared" si="49"/>
        <v>0</v>
      </c>
      <c r="Q634" s="83"/>
      <c r="R634" s="377">
        <f t="shared" si="50"/>
        <v>0</v>
      </c>
      <c r="S634" s="4"/>
      <c r="T634" s="4">
        <f>Tabla317[[#This Row],[P.U$]]*Tabla317[[#This Row],[TOTAL EXITENTE82]]</f>
        <v>0</v>
      </c>
    </row>
    <row r="635" spans="1:20" ht="25.5" hidden="1" x14ac:dyDescent="0.25">
      <c r="A635" s="179">
        <v>526</v>
      </c>
      <c r="B635" s="201" t="s">
        <v>784</v>
      </c>
      <c r="C635" s="14" t="s">
        <v>736</v>
      </c>
      <c r="D635" s="24" t="s">
        <v>339</v>
      </c>
      <c r="E635" s="24" t="s">
        <v>710</v>
      </c>
      <c r="F635" s="15">
        <v>46539</v>
      </c>
      <c r="G635" s="37">
        <v>0.77</v>
      </c>
      <c r="H635" s="337"/>
      <c r="I635" s="233"/>
      <c r="J635" s="590">
        <f t="shared" si="46"/>
        <v>0</v>
      </c>
      <c r="K635" s="593"/>
      <c r="L635" s="232">
        <f t="shared" si="47"/>
        <v>0</v>
      </c>
      <c r="M635" s="233"/>
      <c r="N635" s="232">
        <f t="shared" si="48"/>
        <v>0</v>
      </c>
      <c r="O635" s="233"/>
      <c r="P635" s="232">
        <f t="shared" si="49"/>
        <v>0</v>
      </c>
      <c r="Q635" s="233"/>
      <c r="R635" s="377">
        <f t="shared" si="50"/>
        <v>0</v>
      </c>
      <c r="S635" s="4"/>
      <c r="T635" s="4">
        <f>Tabla317[[#This Row],[P.U$]]*Tabla317[[#This Row],[TOTAL EXITENTE82]]</f>
        <v>0</v>
      </c>
    </row>
    <row r="636" spans="1:20" ht="25.5" hidden="1" x14ac:dyDescent="0.25">
      <c r="A636" s="185">
        <v>567</v>
      </c>
      <c r="B636" s="184" t="s">
        <v>951</v>
      </c>
      <c r="C636" s="152" t="s">
        <v>952</v>
      </c>
      <c r="D636" s="24" t="s">
        <v>339</v>
      </c>
      <c r="E636" s="24" t="s">
        <v>710</v>
      </c>
      <c r="F636" s="230">
        <v>46508</v>
      </c>
      <c r="G636" s="231">
        <v>0.1</v>
      </c>
      <c r="H636" s="337"/>
      <c r="I636" s="83"/>
      <c r="J636" s="590">
        <f t="shared" si="46"/>
        <v>0</v>
      </c>
      <c r="K636" s="209"/>
      <c r="L636" s="85">
        <f t="shared" si="47"/>
        <v>0</v>
      </c>
      <c r="M636" s="83"/>
      <c r="N636" s="85">
        <f t="shared" si="48"/>
        <v>0</v>
      </c>
      <c r="O636" s="83"/>
      <c r="P636" s="85">
        <f t="shared" si="49"/>
        <v>0</v>
      </c>
      <c r="Q636" s="83"/>
      <c r="R636" s="377">
        <f t="shared" si="50"/>
        <v>0</v>
      </c>
      <c r="S636" s="4"/>
      <c r="T636" s="4">
        <f>Tabla317[[#This Row],[P.U$]]*Tabla317[[#This Row],[TOTAL EXITENTE82]]</f>
        <v>0</v>
      </c>
    </row>
    <row r="637" spans="1:20" ht="25.5" hidden="1" x14ac:dyDescent="0.25">
      <c r="A637" s="185">
        <v>568</v>
      </c>
      <c r="B637" s="184" t="s">
        <v>564</v>
      </c>
      <c r="C637" s="152" t="s">
        <v>952</v>
      </c>
      <c r="D637" s="24" t="s">
        <v>339</v>
      </c>
      <c r="E637" s="24" t="s">
        <v>710</v>
      </c>
      <c r="F637" s="230">
        <v>46508</v>
      </c>
      <c r="G637" s="231">
        <v>0.1</v>
      </c>
      <c r="H637" s="337"/>
      <c r="I637" s="83"/>
      <c r="J637" s="590">
        <f t="shared" si="46"/>
        <v>0</v>
      </c>
      <c r="K637" s="209"/>
      <c r="L637" s="85">
        <f t="shared" si="47"/>
        <v>0</v>
      </c>
      <c r="M637" s="83"/>
      <c r="N637" s="85">
        <f t="shared" si="48"/>
        <v>0</v>
      </c>
      <c r="O637" s="83"/>
      <c r="P637" s="85">
        <f t="shared" si="49"/>
        <v>0</v>
      </c>
      <c r="Q637" s="83"/>
      <c r="R637" s="377">
        <f t="shared" si="50"/>
        <v>0</v>
      </c>
      <c r="S637" s="4"/>
      <c r="T637" s="4">
        <f>Tabla317[[#This Row],[P.U$]]*Tabla317[[#This Row],[TOTAL EXITENTE82]]</f>
        <v>0</v>
      </c>
    </row>
    <row r="638" spans="1:20" ht="25.5" hidden="1" x14ac:dyDescent="0.25">
      <c r="A638" s="179">
        <v>527</v>
      </c>
      <c r="B638" s="201" t="s">
        <v>846</v>
      </c>
      <c r="C638" s="14" t="s">
        <v>662</v>
      </c>
      <c r="D638" s="24" t="s">
        <v>339</v>
      </c>
      <c r="E638" s="24" t="s">
        <v>710</v>
      </c>
      <c r="F638" s="33">
        <v>45078</v>
      </c>
      <c r="G638" s="37">
        <v>0.25</v>
      </c>
      <c r="H638" s="337"/>
      <c r="I638" s="83"/>
      <c r="J638" s="590">
        <f t="shared" si="46"/>
        <v>0</v>
      </c>
      <c r="K638" s="209"/>
      <c r="L638" s="85">
        <f t="shared" si="47"/>
        <v>0</v>
      </c>
      <c r="M638" s="83"/>
      <c r="N638" s="85">
        <f t="shared" si="48"/>
        <v>0</v>
      </c>
      <c r="O638" s="83"/>
      <c r="P638" s="85">
        <f t="shared" si="49"/>
        <v>0</v>
      </c>
      <c r="Q638" s="83"/>
      <c r="R638" s="377">
        <f t="shared" si="50"/>
        <v>0</v>
      </c>
      <c r="S638" s="4"/>
      <c r="T638" s="4">
        <f>Tabla317[[#This Row],[P.U$]]*Tabla317[[#This Row],[TOTAL EXITENTE82]]</f>
        <v>0</v>
      </c>
    </row>
    <row r="639" spans="1:20" ht="25.5" hidden="1" x14ac:dyDescent="0.25">
      <c r="A639" s="185">
        <v>569</v>
      </c>
      <c r="B639" s="184" t="s">
        <v>565</v>
      </c>
      <c r="C639" s="152" t="s">
        <v>952</v>
      </c>
      <c r="D639" s="24" t="s">
        <v>339</v>
      </c>
      <c r="E639" s="24" t="s">
        <v>710</v>
      </c>
      <c r="F639" s="230">
        <v>46508</v>
      </c>
      <c r="G639" s="231">
        <v>0.1</v>
      </c>
      <c r="H639" s="337"/>
      <c r="I639" s="83"/>
      <c r="J639" s="590">
        <f t="shared" si="46"/>
        <v>0</v>
      </c>
      <c r="K639" s="209"/>
      <c r="L639" s="85">
        <f t="shared" si="47"/>
        <v>0</v>
      </c>
      <c r="M639" s="83"/>
      <c r="N639" s="85">
        <f t="shared" si="48"/>
        <v>0</v>
      </c>
      <c r="O639" s="83"/>
      <c r="P639" s="85">
        <f t="shared" si="49"/>
        <v>0</v>
      </c>
      <c r="Q639" s="83"/>
      <c r="R639" s="377">
        <f t="shared" si="50"/>
        <v>0</v>
      </c>
      <c r="S639" s="4"/>
      <c r="T639" s="4">
        <f>Tabla317[[#This Row],[P.U$]]*Tabla317[[#This Row],[TOTAL EXITENTE82]]</f>
        <v>0</v>
      </c>
    </row>
    <row r="640" spans="1:20" ht="25.5" hidden="1" x14ac:dyDescent="0.25">
      <c r="A640" s="179">
        <v>528</v>
      </c>
      <c r="B640" s="201" t="s">
        <v>565</v>
      </c>
      <c r="C640" s="14" t="s">
        <v>1145</v>
      </c>
      <c r="D640" s="24" t="s">
        <v>339</v>
      </c>
      <c r="E640" s="24" t="s">
        <v>710</v>
      </c>
      <c r="F640" s="33">
        <v>45078</v>
      </c>
      <c r="G640" s="37">
        <v>0.17</v>
      </c>
      <c r="H640" s="337"/>
      <c r="I640" s="83"/>
      <c r="J640" s="590">
        <f t="shared" si="46"/>
        <v>0</v>
      </c>
      <c r="K640" s="209"/>
      <c r="L640" s="85">
        <f t="shared" si="47"/>
        <v>0</v>
      </c>
      <c r="M640" s="83"/>
      <c r="N640" s="85">
        <f t="shared" si="48"/>
        <v>0</v>
      </c>
      <c r="O640" s="83"/>
      <c r="P640" s="85">
        <f t="shared" si="49"/>
        <v>0</v>
      </c>
      <c r="Q640" s="83"/>
      <c r="R640" s="377">
        <f t="shared" si="50"/>
        <v>0</v>
      </c>
      <c r="S640" s="4"/>
      <c r="T640" s="4">
        <f>Tabla317[[#This Row],[P.U$]]*Tabla317[[#This Row],[TOTAL EXITENTE82]]</f>
        <v>0</v>
      </c>
    </row>
    <row r="641" spans="1:20" ht="25.5" hidden="1" x14ac:dyDescent="0.25">
      <c r="A641" s="179">
        <v>529</v>
      </c>
      <c r="B641" s="201" t="s">
        <v>848</v>
      </c>
      <c r="C641" s="14" t="s">
        <v>661</v>
      </c>
      <c r="D641" s="24" t="s">
        <v>339</v>
      </c>
      <c r="E641" s="24" t="s">
        <v>710</v>
      </c>
      <c r="F641" s="33">
        <v>46327</v>
      </c>
      <c r="G641" s="37">
        <v>0.25</v>
      </c>
      <c r="H641" s="337"/>
      <c r="I641" s="83"/>
      <c r="J641" s="590">
        <f t="shared" si="46"/>
        <v>0</v>
      </c>
      <c r="K641" s="209"/>
      <c r="L641" s="85">
        <f t="shared" si="47"/>
        <v>0</v>
      </c>
      <c r="M641" s="83"/>
      <c r="N641" s="85">
        <f t="shared" si="48"/>
        <v>0</v>
      </c>
      <c r="O641" s="83"/>
      <c r="P641" s="85">
        <f t="shared" si="49"/>
        <v>0</v>
      </c>
      <c r="Q641" s="83"/>
      <c r="R641" s="377">
        <f t="shared" si="50"/>
        <v>0</v>
      </c>
      <c r="S641" s="4"/>
      <c r="T641" s="4">
        <f>Tabla317[[#This Row],[P.U$]]*Tabla317[[#This Row],[TOTAL EXITENTE82]]</f>
        <v>0</v>
      </c>
    </row>
    <row r="642" spans="1:20" ht="25.5" hidden="1" x14ac:dyDescent="0.25">
      <c r="A642" s="185">
        <v>570</v>
      </c>
      <c r="B642" s="184" t="s">
        <v>566</v>
      </c>
      <c r="C642" s="14" t="s">
        <v>1145</v>
      </c>
      <c r="D642" s="24" t="s">
        <v>339</v>
      </c>
      <c r="E642" s="24" t="s">
        <v>710</v>
      </c>
      <c r="F642" s="247">
        <v>46508</v>
      </c>
      <c r="G642" s="231">
        <v>0.17</v>
      </c>
      <c r="H642" s="337"/>
      <c r="I642" s="83"/>
      <c r="J642" s="590">
        <f t="shared" si="46"/>
        <v>0</v>
      </c>
      <c r="K642" s="209"/>
      <c r="L642" s="85">
        <f t="shared" si="47"/>
        <v>0</v>
      </c>
      <c r="M642" s="83"/>
      <c r="N642" s="85">
        <f t="shared" si="48"/>
        <v>0</v>
      </c>
      <c r="O642" s="83"/>
      <c r="P642" s="85">
        <f t="shared" si="49"/>
        <v>0</v>
      </c>
      <c r="Q642" s="83"/>
      <c r="R642" s="377">
        <f t="shared" si="50"/>
        <v>0</v>
      </c>
      <c r="S642" s="4"/>
      <c r="T642" s="4">
        <f>Tabla317[[#This Row],[P.U$]]*Tabla317[[#This Row],[TOTAL EXITENTE82]]</f>
        <v>0</v>
      </c>
    </row>
    <row r="643" spans="1:20" ht="25.5" hidden="1" x14ac:dyDescent="0.25">
      <c r="A643" s="179">
        <v>530</v>
      </c>
      <c r="B643" s="201" t="s">
        <v>566</v>
      </c>
      <c r="C643" s="14" t="s">
        <v>662</v>
      </c>
      <c r="D643" s="24" t="s">
        <v>339</v>
      </c>
      <c r="E643" s="24" t="s">
        <v>710</v>
      </c>
      <c r="F643" s="33">
        <v>46204</v>
      </c>
      <c r="G643" s="37">
        <v>0.25</v>
      </c>
      <c r="H643" s="337"/>
      <c r="I643" s="83"/>
      <c r="J643" s="590">
        <f t="shared" si="46"/>
        <v>0</v>
      </c>
      <c r="K643" s="209"/>
      <c r="L643" s="85">
        <f t="shared" si="47"/>
        <v>0</v>
      </c>
      <c r="M643" s="83"/>
      <c r="N643" s="85">
        <f t="shared" si="48"/>
        <v>0</v>
      </c>
      <c r="O643" s="83"/>
      <c r="P643" s="85">
        <f t="shared" si="49"/>
        <v>0</v>
      </c>
      <c r="Q643" s="83"/>
      <c r="R643" s="377">
        <f t="shared" si="50"/>
        <v>0</v>
      </c>
      <c r="S643" s="4"/>
      <c r="T643" s="4">
        <f>Tabla317[[#This Row],[P.U$]]*Tabla317[[#This Row],[TOTAL EXITENTE82]]</f>
        <v>0</v>
      </c>
    </row>
    <row r="644" spans="1:20" ht="25.5" hidden="1" x14ac:dyDescent="0.25">
      <c r="A644" s="185">
        <v>571</v>
      </c>
      <c r="B644" s="184" t="s">
        <v>953</v>
      </c>
      <c r="C644" s="152" t="s">
        <v>952</v>
      </c>
      <c r="D644" s="24" t="s">
        <v>339</v>
      </c>
      <c r="E644" s="24" t="s">
        <v>710</v>
      </c>
      <c r="F644" s="247">
        <v>46508</v>
      </c>
      <c r="G644" s="231">
        <v>1.78</v>
      </c>
      <c r="H644" s="337"/>
      <c r="I644" s="83"/>
      <c r="J644" s="590">
        <f t="shared" si="46"/>
        <v>0</v>
      </c>
      <c r="K644" s="209"/>
      <c r="L644" s="85">
        <f t="shared" si="47"/>
        <v>0</v>
      </c>
      <c r="M644" s="83"/>
      <c r="N644" s="85">
        <f t="shared" si="48"/>
        <v>0</v>
      </c>
      <c r="O644" s="83"/>
      <c r="P644" s="85">
        <f t="shared" si="49"/>
        <v>0</v>
      </c>
      <c r="Q644" s="83"/>
      <c r="R644" s="377">
        <f t="shared" si="50"/>
        <v>0</v>
      </c>
      <c r="S644" s="4"/>
      <c r="T644" s="4">
        <f>Tabla317[[#This Row],[P.U$]]*Tabla317[[#This Row],[TOTAL EXITENTE82]]</f>
        <v>0</v>
      </c>
    </row>
    <row r="645" spans="1:20" ht="25.5" hidden="1" x14ac:dyDescent="0.25">
      <c r="A645" s="185">
        <v>573</v>
      </c>
      <c r="B645" s="184" t="s">
        <v>955</v>
      </c>
      <c r="C645" s="152" t="s">
        <v>952</v>
      </c>
      <c r="D645" s="24" t="s">
        <v>339</v>
      </c>
      <c r="E645" s="24" t="s">
        <v>710</v>
      </c>
      <c r="F645" s="247">
        <v>46600</v>
      </c>
      <c r="G645" s="231">
        <v>0.65</v>
      </c>
      <c r="H645" s="337"/>
      <c r="I645" s="233"/>
      <c r="J645" s="590">
        <f t="shared" si="46"/>
        <v>0</v>
      </c>
      <c r="K645" s="593"/>
      <c r="L645" s="232">
        <f t="shared" si="47"/>
        <v>0</v>
      </c>
      <c r="M645" s="233"/>
      <c r="N645" s="232">
        <f t="shared" si="48"/>
        <v>0</v>
      </c>
      <c r="O645" s="233"/>
      <c r="P645" s="232">
        <f t="shared" si="49"/>
        <v>0</v>
      </c>
      <c r="Q645" s="233"/>
      <c r="R645" s="377">
        <f t="shared" si="50"/>
        <v>0</v>
      </c>
      <c r="S645" s="4"/>
      <c r="T645" s="4">
        <f>Tabla317[[#This Row],[P.U$]]*Tabla317[[#This Row],[TOTAL EXITENTE82]]</f>
        <v>0</v>
      </c>
    </row>
    <row r="646" spans="1:20" ht="25.5" hidden="1" x14ac:dyDescent="0.25">
      <c r="A646" s="179">
        <v>531</v>
      </c>
      <c r="B646" s="201" t="s">
        <v>851</v>
      </c>
      <c r="C646" s="14" t="s">
        <v>672</v>
      </c>
      <c r="D646" s="24" t="s">
        <v>339</v>
      </c>
      <c r="E646" s="24" t="s">
        <v>710</v>
      </c>
      <c r="F646" s="33">
        <v>47058</v>
      </c>
      <c r="G646" s="37">
        <v>2.16</v>
      </c>
      <c r="H646" s="337"/>
      <c r="I646" s="233"/>
      <c r="J646" s="590">
        <f t="shared" si="46"/>
        <v>0</v>
      </c>
      <c r="K646" s="593"/>
      <c r="L646" s="232">
        <f t="shared" si="47"/>
        <v>0</v>
      </c>
      <c r="M646" s="233"/>
      <c r="N646" s="232">
        <f t="shared" si="48"/>
        <v>0</v>
      </c>
      <c r="O646" s="233"/>
      <c r="P646" s="232">
        <f t="shared" si="49"/>
        <v>0</v>
      </c>
      <c r="Q646" s="233"/>
      <c r="R646" s="377">
        <f t="shared" si="50"/>
        <v>0</v>
      </c>
      <c r="S646" s="4"/>
      <c r="T646" s="4">
        <f>Tabla317[[#This Row],[P.U$]]*Tabla317[[#This Row],[TOTAL EXITENTE82]]</f>
        <v>0</v>
      </c>
    </row>
    <row r="647" spans="1:20" ht="25.5" x14ac:dyDescent="0.25">
      <c r="A647" s="185">
        <v>574</v>
      </c>
      <c r="B647" s="184" t="s">
        <v>956</v>
      </c>
      <c r="C647" s="152" t="s">
        <v>1146</v>
      </c>
      <c r="D647" s="24" t="s">
        <v>339</v>
      </c>
      <c r="E647" s="24" t="s">
        <v>710</v>
      </c>
      <c r="F647" s="247">
        <v>46600</v>
      </c>
      <c r="G647" s="231">
        <v>3.18</v>
      </c>
      <c r="H647" s="337"/>
      <c r="I647" s="83">
        <v>5</v>
      </c>
      <c r="J647" s="590">
        <f t="shared" si="46"/>
        <v>15.9</v>
      </c>
      <c r="K647" s="209">
        <v>5</v>
      </c>
      <c r="L647" s="85">
        <f t="shared" si="47"/>
        <v>15.9</v>
      </c>
      <c r="M647" s="83">
        <v>5</v>
      </c>
      <c r="N647" s="85">
        <f t="shared" si="48"/>
        <v>15.9</v>
      </c>
      <c r="O647" s="83"/>
      <c r="P647" s="85">
        <f t="shared" si="49"/>
        <v>0</v>
      </c>
      <c r="Q647" s="83"/>
      <c r="R647" s="377">
        <f t="shared" si="50"/>
        <v>0</v>
      </c>
      <c r="S647" s="4"/>
      <c r="T647" s="4">
        <f>Tabla317[[#This Row],[P.U$]]*Tabla317[[#This Row],[TOTAL EXITENTE82]]</f>
        <v>0</v>
      </c>
    </row>
    <row r="648" spans="1:20" ht="25.5" hidden="1" x14ac:dyDescent="0.25">
      <c r="A648" s="179">
        <v>532</v>
      </c>
      <c r="B648" s="201" t="s">
        <v>850</v>
      </c>
      <c r="C648" s="14" t="s">
        <v>672</v>
      </c>
      <c r="D648" s="24" t="s">
        <v>339</v>
      </c>
      <c r="E648" s="24" t="s">
        <v>710</v>
      </c>
      <c r="F648" s="33">
        <v>47058</v>
      </c>
      <c r="G648" s="37">
        <v>2.86</v>
      </c>
      <c r="H648" s="337"/>
      <c r="I648" s="83"/>
      <c r="J648" s="590">
        <f t="shared" si="46"/>
        <v>0</v>
      </c>
      <c r="K648" s="209"/>
      <c r="L648" s="85">
        <f t="shared" si="47"/>
        <v>0</v>
      </c>
      <c r="M648" s="83"/>
      <c r="N648" s="85">
        <f t="shared" si="48"/>
        <v>0</v>
      </c>
      <c r="O648" s="83"/>
      <c r="P648" s="85">
        <f t="shared" si="49"/>
        <v>0</v>
      </c>
      <c r="Q648" s="83"/>
      <c r="R648" s="377">
        <f t="shared" si="50"/>
        <v>0</v>
      </c>
      <c r="S648" s="4"/>
      <c r="T648" s="4">
        <f>Tabla317[[#This Row],[P.U$]]*Tabla317[[#This Row],[TOTAL EXITENTE82]]</f>
        <v>0</v>
      </c>
    </row>
    <row r="649" spans="1:20" ht="25.5" hidden="1" x14ac:dyDescent="0.25">
      <c r="A649" s="179">
        <v>533</v>
      </c>
      <c r="B649" s="201" t="s">
        <v>567</v>
      </c>
      <c r="C649" s="14" t="s">
        <v>672</v>
      </c>
      <c r="D649" s="24" t="s">
        <v>339</v>
      </c>
      <c r="E649" s="24" t="s">
        <v>710</v>
      </c>
      <c r="F649" s="33">
        <v>5.25</v>
      </c>
      <c r="G649" s="37">
        <v>3.5</v>
      </c>
      <c r="H649" s="337"/>
      <c r="I649" s="83"/>
      <c r="J649" s="590">
        <f t="shared" si="46"/>
        <v>0</v>
      </c>
      <c r="K649" s="209"/>
      <c r="L649" s="85">
        <f t="shared" si="47"/>
        <v>0</v>
      </c>
      <c r="M649" s="83"/>
      <c r="N649" s="85">
        <f t="shared" si="48"/>
        <v>0</v>
      </c>
      <c r="O649" s="83"/>
      <c r="P649" s="85">
        <f t="shared" si="49"/>
        <v>0</v>
      </c>
      <c r="Q649" s="83"/>
      <c r="R649" s="377">
        <f t="shared" si="50"/>
        <v>0</v>
      </c>
      <c r="S649" s="4"/>
      <c r="T649" s="4">
        <f>Tabla317[[#This Row],[P.U$]]*Tabla317[[#This Row],[TOTAL EXITENTE82]]</f>
        <v>0</v>
      </c>
    </row>
    <row r="650" spans="1:20" ht="25.5" hidden="1" x14ac:dyDescent="0.25">
      <c r="A650" s="179">
        <v>534</v>
      </c>
      <c r="B650" s="201" t="s">
        <v>568</v>
      </c>
      <c r="C650" s="14" t="s">
        <v>673</v>
      </c>
      <c r="D650" s="24" t="s">
        <v>339</v>
      </c>
      <c r="E650" s="24" t="s">
        <v>710</v>
      </c>
      <c r="F650" s="15">
        <v>45231</v>
      </c>
      <c r="G650" s="37">
        <v>0</v>
      </c>
      <c r="H650" s="337"/>
      <c r="I650" s="83"/>
      <c r="J650" s="590">
        <f t="shared" si="46"/>
        <v>0</v>
      </c>
      <c r="K650" s="209"/>
      <c r="L650" s="85">
        <f t="shared" si="47"/>
        <v>0</v>
      </c>
      <c r="M650" s="83"/>
      <c r="N650" s="85">
        <f t="shared" si="48"/>
        <v>0</v>
      </c>
      <c r="O650" s="83"/>
      <c r="P650" s="85">
        <f t="shared" si="49"/>
        <v>0</v>
      </c>
      <c r="Q650" s="83"/>
      <c r="R650" s="377">
        <f t="shared" si="50"/>
        <v>0</v>
      </c>
      <c r="S650" s="4"/>
      <c r="T650" s="4">
        <f>Tabla317[[#This Row],[P.U$]]*Tabla317[[#This Row],[TOTAL EXITENTE82]]</f>
        <v>0</v>
      </c>
    </row>
    <row r="651" spans="1:20" ht="26.25" thickBot="1" x14ac:dyDescent="0.3">
      <c r="A651" s="185">
        <v>535</v>
      </c>
      <c r="B651" s="184" t="s">
        <v>907</v>
      </c>
      <c r="C651" s="152" t="s">
        <v>610</v>
      </c>
      <c r="D651" s="24" t="s">
        <v>339</v>
      </c>
      <c r="E651" s="24" t="s">
        <v>710</v>
      </c>
      <c r="F651" s="230">
        <v>45383</v>
      </c>
      <c r="G651" s="231">
        <v>1.66</v>
      </c>
      <c r="H651" s="337"/>
      <c r="I651" s="233">
        <v>1</v>
      </c>
      <c r="J651" s="590">
        <f t="shared" si="46"/>
        <v>1.66</v>
      </c>
      <c r="K651" s="593">
        <v>1</v>
      </c>
      <c r="L651" s="232">
        <f t="shared" si="47"/>
        <v>1.66</v>
      </c>
      <c r="M651" s="233">
        <v>1</v>
      </c>
      <c r="N651" s="232">
        <f t="shared" si="48"/>
        <v>1.66</v>
      </c>
      <c r="O651" s="233"/>
      <c r="P651" s="232">
        <f t="shared" si="49"/>
        <v>0</v>
      </c>
      <c r="Q651" s="233"/>
      <c r="R651" s="377">
        <f t="shared" si="50"/>
        <v>0</v>
      </c>
      <c r="S651" s="4"/>
      <c r="T651" s="4">
        <f>Tabla317[[#This Row],[P.U$]]*Tabla317[[#This Row],[TOTAL EXITENTE82]]</f>
        <v>0</v>
      </c>
    </row>
    <row r="652" spans="1:20" ht="15.75" hidden="1" thickBot="1" x14ac:dyDescent="0.3">
      <c r="A652" s="179">
        <v>621</v>
      </c>
      <c r="B652" s="207" t="s">
        <v>569</v>
      </c>
      <c r="C652" s="26" t="s">
        <v>595</v>
      </c>
      <c r="D652" s="26" t="s">
        <v>13</v>
      </c>
      <c r="E652" s="26" t="s">
        <v>715</v>
      </c>
      <c r="F652" s="34">
        <v>45323</v>
      </c>
      <c r="G652" s="43">
        <v>3.3</v>
      </c>
      <c r="H652" s="337"/>
      <c r="I652" s="83"/>
      <c r="J652" s="590">
        <f t="shared" si="46"/>
        <v>0</v>
      </c>
      <c r="K652" s="209"/>
      <c r="L652" s="85">
        <f t="shared" si="47"/>
        <v>0</v>
      </c>
      <c r="M652" s="83"/>
      <c r="N652" s="85">
        <f t="shared" si="48"/>
        <v>0</v>
      </c>
      <c r="O652" s="83"/>
      <c r="P652" s="85">
        <f t="shared" si="49"/>
        <v>0</v>
      </c>
      <c r="Q652" s="83"/>
      <c r="R652" s="377">
        <f t="shared" si="50"/>
        <v>0</v>
      </c>
      <c r="S652" s="4"/>
      <c r="T652" s="4">
        <f>Tabla317[[#This Row],[P.U$]]*Tabla317[[#This Row],[TOTAL EXITENTE82]]</f>
        <v>0</v>
      </c>
    </row>
    <row r="653" spans="1:20" ht="15.75" hidden="1" thickBot="1" x14ac:dyDescent="0.3">
      <c r="A653" s="179">
        <v>622</v>
      </c>
      <c r="B653" s="207" t="s">
        <v>570</v>
      </c>
      <c r="C653" s="26" t="s">
        <v>674</v>
      </c>
      <c r="D653" s="26" t="s">
        <v>13</v>
      </c>
      <c r="E653" s="26" t="s">
        <v>716</v>
      </c>
      <c r="F653" s="34">
        <v>45717</v>
      </c>
      <c r="G653" s="43">
        <v>4.29</v>
      </c>
      <c r="H653" s="337"/>
      <c r="I653" s="233"/>
      <c r="J653" s="590">
        <f t="shared" si="46"/>
        <v>0</v>
      </c>
      <c r="K653" s="593"/>
      <c r="L653" s="232">
        <f t="shared" si="47"/>
        <v>0</v>
      </c>
      <c r="M653" s="233"/>
      <c r="N653" s="232">
        <f t="shared" si="48"/>
        <v>0</v>
      </c>
      <c r="O653" s="233"/>
      <c r="P653" s="232">
        <f t="shared" si="49"/>
        <v>0</v>
      </c>
      <c r="Q653" s="233"/>
      <c r="R653" s="377">
        <f t="shared" si="50"/>
        <v>0</v>
      </c>
      <c r="S653" s="4"/>
      <c r="T653" s="4">
        <f>Tabla317[[#This Row],[P.U$]]*Tabla317[[#This Row],[TOTAL EXITENTE82]]</f>
        <v>0</v>
      </c>
    </row>
    <row r="654" spans="1:20" ht="15.75" hidden="1" thickBot="1" x14ac:dyDescent="0.3">
      <c r="A654" s="179">
        <v>623</v>
      </c>
      <c r="B654" s="208" t="s">
        <v>571</v>
      </c>
      <c r="C654" s="25" t="s">
        <v>197</v>
      </c>
      <c r="D654" s="26" t="s">
        <v>13</v>
      </c>
      <c r="E654" s="26" t="s">
        <v>717</v>
      </c>
      <c r="F654" s="248">
        <v>45778</v>
      </c>
      <c r="G654" s="147">
        <v>9.16</v>
      </c>
      <c r="H654" s="337"/>
      <c r="I654" s="233"/>
      <c r="J654" s="590">
        <f t="shared" si="46"/>
        <v>0</v>
      </c>
      <c r="K654" s="593"/>
      <c r="L654" s="232">
        <f t="shared" si="47"/>
        <v>0</v>
      </c>
      <c r="M654" s="233"/>
      <c r="N654" s="232">
        <f t="shared" si="48"/>
        <v>0</v>
      </c>
      <c r="O654" s="233"/>
      <c r="P654" s="232">
        <f t="shared" si="49"/>
        <v>0</v>
      </c>
      <c r="Q654" s="233"/>
      <c r="R654" s="377">
        <f t="shared" si="50"/>
        <v>0</v>
      </c>
      <c r="S654" s="4"/>
      <c r="T654" s="4">
        <f>Tabla317[[#This Row],[P.U$]]*Tabla317[[#This Row],[TOTAL EXITENTE82]]</f>
        <v>0</v>
      </c>
    </row>
    <row r="655" spans="1:20" ht="15.75" hidden="1" thickBot="1" x14ac:dyDescent="0.3">
      <c r="A655" s="179">
        <v>624</v>
      </c>
      <c r="B655" s="207" t="s">
        <v>572</v>
      </c>
      <c r="C655" s="25" t="s">
        <v>674</v>
      </c>
      <c r="D655" s="26" t="s">
        <v>13</v>
      </c>
      <c r="E655" s="26" t="s">
        <v>718</v>
      </c>
      <c r="F655" s="248">
        <v>45717</v>
      </c>
      <c r="G655" s="147">
        <v>3.3</v>
      </c>
      <c r="H655" s="337"/>
      <c r="I655" s="593"/>
      <c r="J655" s="599">
        <f>G655*I655</f>
        <v>0</v>
      </c>
      <c r="K655" s="593"/>
      <c r="L655" s="357">
        <f>G655*K655</f>
        <v>0</v>
      </c>
      <c r="M655" s="356"/>
      <c r="N655" s="357">
        <f>G655*M655</f>
        <v>0</v>
      </c>
      <c r="O655" s="356"/>
      <c r="P655" s="357">
        <f>G655*O655</f>
        <v>0</v>
      </c>
      <c r="Q655" s="356"/>
      <c r="R655" s="377">
        <f>G655*Q655</f>
        <v>0</v>
      </c>
      <c r="S655" s="4"/>
      <c r="T655" s="4">
        <f>Tabla317[[#This Row],[P.U$]]*Tabla317[[#This Row],[TOTAL EXITENTE82]]</f>
        <v>0</v>
      </c>
    </row>
    <row r="656" spans="1:20" ht="30.75" hidden="1" thickBot="1" x14ac:dyDescent="0.3">
      <c r="A656" s="179">
        <v>640</v>
      </c>
      <c r="B656" s="184" t="s">
        <v>920</v>
      </c>
      <c r="C656" s="184" t="s">
        <v>921</v>
      </c>
      <c r="D656" s="24" t="s">
        <v>339</v>
      </c>
      <c r="E656" s="24" t="s">
        <v>710</v>
      </c>
      <c r="F656" s="576">
        <v>46692</v>
      </c>
      <c r="G656" s="577">
        <v>0.18</v>
      </c>
      <c r="H656" s="337"/>
      <c r="I656" s="233"/>
      <c r="J656" s="590">
        <f t="shared" si="46"/>
        <v>0</v>
      </c>
      <c r="K656" s="593"/>
      <c r="L656" s="232">
        <f t="shared" ref="L656:L688" si="51">G656*K656</f>
        <v>0</v>
      </c>
      <c r="M656" s="233"/>
      <c r="N656" s="232">
        <f t="shared" ref="N656:N688" si="52">G656*M656</f>
        <v>0</v>
      </c>
      <c r="O656" s="233"/>
      <c r="P656" s="232">
        <f t="shared" ref="P656:P688" si="53">G656*O656</f>
        <v>0</v>
      </c>
      <c r="Q656" s="233"/>
      <c r="R656" s="377">
        <f t="shared" ref="R656:R688" si="54">G656*Q656</f>
        <v>0</v>
      </c>
      <c r="S656" s="4"/>
      <c r="T656" s="4">
        <f>Tabla317[[#This Row],[P.U$]]*Tabla317[[#This Row],[TOTAL EXITENTE82]]</f>
        <v>0</v>
      </c>
    </row>
    <row r="657" spans="1:20" ht="30.75" hidden="1" thickBot="1" x14ac:dyDescent="0.3">
      <c r="A657" s="179">
        <v>641</v>
      </c>
      <c r="B657" s="184" t="s">
        <v>922</v>
      </c>
      <c r="C657" s="184" t="s">
        <v>915</v>
      </c>
      <c r="D657" s="24" t="s">
        <v>339</v>
      </c>
      <c r="E657" s="24" t="s">
        <v>710</v>
      </c>
      <c r="F657" s="576">
        <v>45413</v>
      </c>
      <c r="G657" s="577">
        <v>3.2</v>
      </c>
      <c r="H657" s="337"/>
      <c r="I657" s="233"/>
      <c r="J657" s="590">
        <f t="shared" si="46"/>
        <v>0</v>
      </c>
      <c r="K657" s="593"/>
      <c r="L657" s="232">
        <f t="shared" si="51"/>
        <v>0</v>
      </c>
      <c r="M657" s="233"/>
      <c r="N657" s="232">
        <f t="shared" si="52"/>
        <v>0</v>
      </c>
      <c r="O657" s="233"/>
      <c r="P657" s="232">
        <f t="shared" si="53"/>
        <v>0</v>
      </c>
      <c r="Q657" s="233"/>
      <c r="R657" s="377">
        <f t="shared" si="54"/>
        <v>0</v>
      </c>
      <c r="S657" s="4"/>
      <c r="T657" s="4">
        <f>Tabla317[[#This Row],[P.U$]]*Tabla317[[#This Row],[TOTAL EXITENTE82]]</f>
        <v>0</v>
      </c>
    </row>
    <row r="658" spans="1:20" ht="26.25" hidden="1" thickBot="1" x14ac:dyDescent="0.3">
      <c r="A658" s="179">
        <v>642</v>
      </c>
      <c r="B658" s="184" t="s">
        <v>923</v>
      </c>
      <c r="C658" s="184" t="s">
        <v>921</v>
      </c>
      <c r="D658" s="24" t="s">
        <v>339</v>
      </c>
      <c r="E658" s="24" t="s">
        <v>710</v>
      </c>
      <c r="F658" s="576" t="s">
        <v>710</v>
      </c>
      <c r="G658" s="577">
        <v>0.08</v>
      </c>
      <c r="H658" s="337"/>
      <c r="I658" s="233"/>
      <c r="J658" s="590">
        <f t="shared" si="46"/>
        <v>0</v>
      </c>
      <c r="K658" s="593"/>
      <c r="L658" s="232">
        <f t="shared" si="51"/>
        <v>0</v>
      </c>
      <c r="M658" s="233"/>
      <c r="N658" s="232">
        <f t="shared" si="52"/>
        <v>0</v>
      </c>
      <c r="O658" s="233"/>
      <c r="P658" s="232">
        <f t="shared" si="53"/>
        <v>0</v>
      </c>
      <c r="Q658" s="233"/>
      <c r="R658" s="377">
        <f t="shared" si="54"/>
        <v>0</v>
      </c>
      <c r="S658" s="4"/>
      <c r="T658" s="4">
        <f>Tabla317[[#This Row],[P.U$]]*Tabla317[[#This Row],[TOTAL EXITENTE82]]</f>
        <v>0</v>
      </c>
    </row>
    <row r="659" spans="1:20" ht="26.25" hidden="1" thickBot="1" x14ac:dyDescent="0.3">
      <c r="A659" s="179">
        <v>643</v>
      </c>
      <c r="B659" s="201" t="s">
        <v>559</v>
      </c>
      <c r="C659" s="14" t="s">
        <v>668</v>
      </c>
      <c r="D659" s="24" t="s">
        <v>339</v>
      </c>
      <c r="E659" s="24" t="s">
        <v>710</v>
      </c>
      <c r="F659" s="15">
        <v>45717</v>
      </c>
      <c r="G659" s="37">
        <v>0.33</v>
      </c>
      <c r="H659" s="337"/>
      <c r="I659" s="83"/>
      <c r="J659" s="590">
        <f t="shared" si="46"/>
        <v>0</v>
      </c>
      <c r="K659" s="209"/>
      <c r="L659" s="85">
        <f t="shared" si="51"/>
        <v>0</v>
      </c>
      <c r="M659" s="83"/>
      <c r="N659" s="85">
        <f t="shared" si="52"/>
        <v>0</v>
      </c>
      <c r="O659" s="83"/>
      <c r="P659" s="85">
        <f t="shared" si="53"/>
        <v>0</v>
      </c>
      <c r="Q659" s="83"/>
      <c r="R659" s="377">
        <f t="shared" si="54"/>
        <v>0</v>
      </c>
      <c r="S659" s="4"/>
      <c r="T659" s="4">
        <f>Tabla317[[#This Row],[P.U$]]*Tabla317[[#This Row],[TOTAL EXITENTE82]]</f>
        <v>0</v>
      </c>
    </row>
    <row r="660" spans="1:20" ht="26.25" hidden="1" thickBot="1" x14ac:dyDescent="0.3">
      <c r="A660" s="179">
        <v>644</v>
      </c>
      <c r="B660" s="184" t="s">
        <v>950</v>
      </c>
      <c r="C660" s="184" t="s">
        <v>949</v>
      </c>
      <c r="D660" s="24" t="s">
        <v>339</v>
      </c>
      <c r="E660" s="24" t="s">
        <v>710</v>
      </c>
      <c r="F660" s="576">
        <v>46447</v>
      </c>
      <c r="G660" s="577">
        <v>0.28000000000000003</v>
      </c>
      <c r="H660" s="337"/>
      <c r="I660" s="233"/>
      <c r="J660" s="590">
        <f t="shared" si="46"/>
        <v>0</v>
      </c>
      <c r="K660" s="593"/>
      <c r="L660" s="232">
        <f t="shared" si="51"/>
        <v>0</v>
      </c>
      <c r="M660" s="83"/>
      <c r="N660" s="232">
        <f t="shared" si="52"/>
        <v>0</v>
      </c>
      <c r="O660" s="233"/>
      <c r="P660" s="232">
        <f t="shared" si="53"/>
        <v>0</v>
      </c>
      <c r="Q660" s="233"/>
      <c r="R660" s="377">
        <f t="shared" si="54"/>
        <v>0</v>
      </c>
      <c r="S660" s="4"/>
      <c r="T660" s="4">
        <f>Tabla317[[#This Row],[P.U$]]*Tabla317[[#This Row],[TOTAL EXITENTE82]]</f>
        <v>0</v>
      </c>
    </row>
    <row r="661" spans="1:20" ht="26.25" hidden="1" thickBot="1" x14ac:dyDescent="0.3">
      <c r="A661" s="179">
        <v>645</v>
      </c>
      <c r="B661" s="201" t="s">
        <v>560</v>
      </c>
      <c r="C661" s="14" t="s">
        <v>669</v>
      </c>
      <c r="D661" s="24" t="s">
        <v>339</v>
      </c>
      <c r="E661" s="24" t="s">
        <v>710</v>
      </c>
      <c r="F661" s="15">
        <v>45718</v>
      </c>
      <c r="G661" s="37">
        <v>0.33</v>
      </c>
      <c r="H661" s="337"/>
      <c r="I661" s="83"/>
      <c r="J661" s="590">
        <f t="shared" si="46"/>
        <v>0</v>
      </c>
      <c r="K661" s="209"/>
      <c r="L661" s="85">
        <f t="shared" si="51"/>
        <v>0</v>
      </c>
      <c r="M661" s="83"/>
      <c r="N661" s="85">
        <f t="shared" si="52"/>
        <v>0</v>
      </c>
      <c r="O661" s="83"/>
      <c r="P661" s="85">
        <f t="shared" si="53"/>
        <v>0</v>
      </c>
      <c r="Q661" s="83"/>
      <c r="R661" s="377">
        <f t="shared" si="54"/>
        <v>0</v>
      </c>
      <c r="S661" s="4"/>
      <c r="T661" s="4">
        <f>Tabla317[[#This Row],[P.U$]]*Tabla317[[#This Row],[TOTAL EXITENTE82]]</f>
        <v>0</v>
      </c>
    </row>
    <row r="662" spans="1:20" ht="26.25" hidden="1" thickBot="1" x14ac:dyDescent="0.3">
      <c r="A662" s="179">
        <v>646</v>
      </c>
      <c r="B662" s="184" t="s">
        <v>561</v>
      </c>
      <c r="C662" s="184" t="s">
        <v>949</v>
      </c>
      <c r="D662" s="24" t="s">
        <v>339</v>
      </c>
      <c r="E662" s="24" t="s">
        <v>710</v>
      </c>
      <c r="F662" s="24" t="s">
        <v>710</v>
      </c>
      <c r="G662" s="577">
        <v>0.1</v>
      </c>
      <c r="H662" s="337"/>
      <c r="I662" s="233"/>
      <c r="J662" s="590">
        <f t="shared" si="46"/>
        <v>0</v>
      </c>
      <c r="K662" s="593"/>
      <c r="L662" s="232">
        <f t="shared" si="51"/>
        <v>0</v>
      </c>
      <c r="M662" s="233"/>
      <c r="N662" s="232">
        <f t="shared" si="52"/>
        <v>0</v>
      </c>
      <c r="O662" s="233"/>
      <c r="P662" s="232">
        <f t="shared" si="53"/>
        <v>0</v>
      </c>
      <c r="Q662" s="233"/>
      <c r="R662" s="377">
        <f t="shared" si="54"/>
        <v>0</v>
      </c>
      <c r="S662" s="4"/>
      <c r="T662" s="4">
        <f>Tabla317[[#This Row],[P.U$]]*Tabla317[[#This Row],[TOTAL EXITENTE82]]</f>
        <v>0</v>
      </c>
    </row>
    <row r="663" spans="1:20" ht="26.25" hidden="1" thickBot="1" x14ac:dyDescent="0.3">
      <c r="A663" s="179">
        <v>647</v>
      </c>
      <c r="B663" s="201" t="s">
        <v>561</v>
      </c>
      <c r="C663" s="14" t="s">
        <v>661</v>
      </c>
      <c r="D663" s="24" t="s">
        <v>339</v>
      </c>
      <c r="E663" s="24" t="s">
        <v>710</v>
      </c>
      <c r="F663" s="15">
        <v>45718</v>
      </c>
      <c r="G663" s="37">
        <v>0.28999999999999998</v>
      </c>
      <c r="H663" s="337"/>
      <c r="I663" s="83"/>
      <c r="J663" s="590">
        <f t="shared" si="46"/>
        <v>0</v>
      </c>
      <c r="K663" s="209"/>
      <c r="L663" s="85">
        <f t="shared" si="51"/>
        <v>0</v>
      </c>
      <c r="M663" s="83"/>
      <c r="N663" s="85">
        <f t="shared" si="52"/>
        <v>0</v>
      </c>
      <c r="O663" s="83"/>
      <c r="P663" s="85">
        <f t="shared" si="53"/>
        <v>0</v>
      </c>
      <c r="Q663" s="83"/>
      <c r="R663" s="377">
        <f t="shared" si="54"/>
        <v>0</v>
      </c>
      <c r="S663" s="4"/>
      <c r="T663" s="4">
        <f>Tabla317[[#This Row],[P.U$]]*Tabla317[[#This Row],[TOTAL EXITENTE82]]</f>
        <v>0</v>
      </c>
    </row>
    <row r="664" spans="1:20" ht="29.25" hidden="1" thickBot="1" x14ac:dyDescent="0.3">
      <c r="A664" s="179">
        <v>648</v>
      </c>
      <c r="B664" s="201" t="s">
        <v>562</v>
      </c>
      <c r="C664" s="14"/>
      <c r="D664" s="24" t="s">
        <v>339</v>
      </c>
      <c r="E664" s="24" t="s">
        <v>710</v>
      </c>
      <c r="F664" s="15">
        <v>45383</v>
      </c>
      <c r="G664" s="37">
        <v>4.26</v>
      </c>
      <c r="H664" s="337"/>
      <c r="I664" s="83"/>
      <c r="J664" s="590">
        <f t="shared" si="46"/>
        <v>0</v>
      </c>
      <c r="K664" s="209"/>
      <c r="L664" s="85">
        <f t="shared" si="51"/>
        <v>0</v>
      </c>
      <c r="M664" s="83"/>
      <c r="N664" s="85">
        <f t="shared" si="52"/>
        <v>0</v>
      </c>
      <c r="O664" s="83"/>
      <c r="P664" s="85">
        <f t="shared" si="53"/>
        <v>0</v>
      </c>
      <c r="Q664" s="83"/>
      <c r="R664" s="377">
        <f t="shared" si="54"/>
        <v>0</v>
      </c>
      <c r="S664" s="4"/>
      <c r="T664" s="4">
        <f>Tabla317[[#This Row],[P.U$]]*Tabla317[[#This Row],[TOTAL EXITENTE82]]</f>
        <v>0</v>
      </c>
    </row>
    <row r="665" spans="1:20" ht="26.25" hidden="1" thickBot="1" x14ac:dyDescent="0.3">
      <c r="A665" s="179">
        <v>649</v>
      </c>
      <c r="B665" s="184" t="s">
        <v>948</v>
      </c>
      <c r="C665" s="184" t="s">
        <v>915</v>
      </c>
      <c r="D665" s="24" t="s">
        <v>339</v>
      </c>
      <c r="E665" s="24" t="s">
        <v>710</v>
      </c>
      <c r="F665" s="576">
        <v>46508</v>
      </c>
      <c r="G665" s="577">
        <v>0.2</v>
      </c>
      <c r="H665" s="337"/>
      <c r="I665" s="233"/>
      <c r="J665" s="590">
        <f t="shared" si="46"/>
        <v>0</v>
      </c>
      <c r="K665" s="593"/>
      <c r="L665" s="232">
        <f t="shared" si="51"/>
        <v>0</v>
      </c>
      <c r="M665" s="233"/>
      <c r="N665" s="232">
        <f t="shared" si="52"/>
        <v>0</v>
      </c>
      <c r="O665" s="233"/>
      <c r="P665" s="232">
        <f t="shared" si="53"/>
        <v>0</v>
      </c>
      <c r="Q665" s="233"/>
      <c r="R665" s="377">
        <f t="shared" si="54"/>
        <v>0</v>
      </c>
      <c r="S665" s="4"/>
      <c r="T665" s="4">
        <f>Tabla317[[#This Row],[P.U$]]*Tabla317[[#This Row],[TOTAL EXITENTE82]]</f>
        <v>0</v>
      </c>
    </row>
    <row r="666" spans="1:20" ht="26.25" hidden="1" thickBot="1" x14ac:dyDescent="0.3">
      <c r="A666" s="179">
        <v>650</v>
      </c>
      <c r="B666" s="201" t="s">
        <v>563</v>
      </c>
      <c r="C666" s="14" t="s">
        <v>670</v>
      </c>
      <c r="D666" s="24" t="s">
        <v>339</v>
      </c>
      <c r="E666" s="24" t="s">
        <v>710</v>
      </c>
      <c r="F666" s="15">
        <v>45809</v>
      </c>
      <c r="G666" s="37">
        <v>4.3</v>
      </c>
      <c r="H666" s="337"/>
      <c r="I666" s="83"/>
      <c r="J666" s="590">
        <f t="shared" si="46"/>
        <v>0</v>
      </c>
      <c r="K666" s="209"/>
      <c r="L666" s="85">
        <f t="shared" si="51"/>
        <v>0</v>
      </c>
      <c r="M666" s="83"/>
      <c r="N666" s="85">
        <f t="shared" si="52"/>
        <v>0</v>
      </c>
      <c r="O666" s="83"/>
      <c r="P666" s="85">
        <f t="shared" si="53"/>
        <v>0</v>
      </c>
      <c r="Q666" s="83"/>
      <c r="R666" s="377">
        <f t="shared" si="54"/>
        <v>0</v>
      </c>
      <c r="S666" s="4"/>
      <c r="T666" s="4">
        <f>Tabla317[[#This Row],[P.U$]]*Tabla317[[#This Row],[TOTAL EXITENTE82]]</f>
        <v>0</v>
      </c>
    </row>
    <row r="667" spans="1:20" ht="26.25" hidden="1" thickBot="1" x14ac:dyDescent="0.3">
      <c r="A667" s="179">
        <v>651</v>
      </c>
      <c r="B667" s="201" t="s">
        <v>837</v>
      </c>
      <c r="C667" s="14" t="s">
        <v>651</v>
      </c>
      <c r="D667" s="24" t="s">
        <v>339</v>
      </c>
      <c r="E667" s="24" t="s">
        <v>710</v>
      </c>
      <c r="F667" s="15">
        <v>45839</v>
      </c>
      <c r="G667" s="37">
        <v>4.3</v>
      </c>
      <c r="H667" s="337"/>
      <c r="I667" s="83"/>
      <c r="J667" s="590">
        <f t="shared" si="46"/>
        <v>0</v>
      </c>
      <c r="K667" s="209"/>
      <c r="L667" s="85">
        <f t="shared" si="51"/>
        <v>0</v>
      </c>
      <c r="M667" s="83"/>
      <c r="N667" s="85">
        <f t="shared" si="52"/>
        <v>0</v>
      </c>
      <c r="O667" s="83"/>
      <c r="P667" s="85">
        <f t="shared" si="53"/>
        <v>0</v>
      </c>
      <c r="Q667" s="83"/>
      <c r="R667" s="377">
        <f t="shared" si="54"/>
        <v>0</v>
      </c>
      <c r="S667" s="4"/>
      <c r="T667" s="4">
        <f>Tabla317[[#This Row],[P.U$]]*Tabla317[[#This Row],[TOTAL EXITENTE82]]</f>
        <v>0</v>
      </c>
    </row>
    <row r="668" spans="1:20" ht="26.25" hidden="1" thickBot="1" x14ac:dyDescent="0.3">
      <c r="A668" s="179">
        <v>652</v>
      </c>
      <c r="B668" s="201" t="s">
        <v>845</v>
      </c>
      <c r="C668" s="14" t="s">
        <v>1048</v>
      </c>
      <c r="D668" s="24" t="s">
        <v>339</v>
      </c>
      <c r="E668" s="24" t="s">
        <v>710</v>
      </c>
      <c r="F668" s="15">
        <v>46447</v>
      </c>
      <c r="G668" s="37">
        <v>0.2</v>
      </c>
      <c r="H668" s="337"/>
      <c r="I668" s="83"/>
      <c r="J668" s="590">
        <f t="shared" si="46"/>
        <v>0</v>
      </c>
      <c r="K668" s="209"/>
      <c r="L668" s="85">
        <f t="shared" si="51"/>
        <v>0</v>
      </c>
      <c r="M668" s="83"/>
      <c r="N668" s="85">
        <f t="shared" si="52"/>
        <v>0</v>
      </c>
      <c r="O668" s="83"/>
      <c r="P668" s="85">
        <f t="shared" si="53"/>
        <v>0</v>
      </c>
      <c r="Q668" s="83"/>
      <c r="R668" s="377">
        <f t="shared" si="54"/>
        <v>0</v>
      </c>
      <c r="S668" s="4"/>
      <c r="T668" s="4">
        <f>Tabla317[[#This Row],[P.U$]]*Tabla317[[#This Row],[TOTAL EXITENTE82]]</f>
        <v>0</v>
      </c>
    </row>
    <row r="669" spans="1:20" ht="30.75" hidden="1" thickBot="1" x14ac:dyDescent="0.3">
      <c r="A669" s="179">
        <v>653</v>
      </c>
      <c r="B669" s="184" t="s">
        <v>954</v>
      </c>
      <c r="C669" s="184" t="s">
        <v>659</v>
      </c>
      <c r="D669" s="24" t="s">
        <v>339</v>
      </c>
      <c r="E669" s="24" t="s">
        <v>710</v>
      </c>
      <c r="F669" s="576">
        <v>46447</v>
      </c>
      <c r="G669" s="577">
        <v>1.24</v>
      </c>
      <c r="H669" s="337"/>
      <c r="I669" s="233"/>
      <c r="J669" s="590">
        <f t="shared" si="46"/>
        <v>0</v>
      </c>
      <c r="K669" s="593"/>
      <c r="L669" s="232">
        <f t="shared" si="51"/>
        <v>0</v>
      </c>
      <c r="M669" s="233"/>
      <c r="N669" s="232">
        <f t="shared" si="52"/>
        <v>0</v>
      </c>
      <c r="O669" s="233"/>
      <c r="P669" s="232">
        <f t="shared" si="53"/>
        <v>0</v>
      </c>
      <c r="Q669" s="233"/>
      <c r="R669" s="377">
        <f t="shared" si="54"/>
        <v>0</v>
      </c>
      <c r="S669" s="4"/>
      <c r="T669" s="4">
        <f>Tabla317[[#This Row],[P.U$]]*Tabla317[[#This Row],[TOTAL EXITENTE82]]</f>
        <v>0</v>
      </c>
    </row>
    <row r="670" spans="1:20" ht="26.25" hidden="1" thickBot="1" x14ac:dyDescent="0.3">
      <c r="A670" s="179">
        <v>654</v>
      </c>
      <c r="B670" s="201" t="s">
        <v>784</v>
      </c>
      <c r="C670" s="14" t="s">
        <v>736</v>
      </c>
      <c r="D670" s="24" t="s">
        <v>339</v>
      </c>
      <c r="E670" s="24" t="s">
        <v>710</v>
      </c>
      <c r="F670" s="15">
        <v>46539</v>
      </c>
      <c r="G670" s="37">
        <v>0.77</v>
      </c>
      <c r="H670" s="337"/>
      <c r="I670" s="83"/>
      <c r="J670" s="590">
        <f t="shared" si="46"/>
        <v>0</v>
      </c>
      <c r="K670" s="209"/>
      <c r="L670" s="85">
        <f t="shared" si="51"/>
        <v>0</v>
      </c>
      <c r="M670" s="83"/>
      <c r="N670" s="85">
        <f t="shared" si="52"/>
        <v>0</v>
      </c>
      <c r="O670" s="83"/>
      <c r="P670" s="85">
        <f t="shared" si="53"/>
        <v>0</v>
      </c>
      <c r="Q670" s="83"/>
      <c r="R670" s="377">
        <f t="shared" si="54"/>
        <v>0</v>
      </c>
      <c r="S670" s="4"/>
      <c r="T670" s="4">
        <f>Tabla317[[#This Row],[P.U$]]*Tabla317[[#This Row],[TOTAL EXITENTE82]]</f>
        <v>0</v>
      </c>
    </row>
    <row r="671" spans="1:20" ht="26.25" hidden="1" thickBot="1" x14ac:dyDescent="0.3">
      <c r="A671" s="179">
        <v>655</v>
      </c>
      <c r="B671" s="184" t="s">
        <v>951</v>
      </c>
      <c r="C671" s="184" t="s">
        <v>952</v>
      </c>
      <c r="D671" s="24" t="s">
        <v>339</v>
      </c>
      <c r="E671" s="24" t="s">
        <v>710</v>
      </c>
      <c r="F671" s="576">
        <v>46508</v>
      </c>
      <c r="G671" s="577">
        <v>0.1</v>
      </c>
      <c r="H671" s="337"/>
      <c r="I671" s="233"/>
      <c r="J671" s="590">
        <f t="shared" si="46"/>
        <v>0</v>
      </c>
      <c r="K671" s="593"/>
      <c r="L671" s="232">
        <f t="shared" si="51"/>
        <v>0</v>
      </c>
      <c r="M671" s="233"/>
      <c r="N671" s="232">
        <f t="shared" si="52"/>
        <v>0</v>
      </c>
      <c r="O671" s="233"/>
      <c r="P671" s="232">
        <f t="shared" si="53"/>
        <v>0</v>
      </c>
      <c r="Q671" s="233"/>
      <c r="R671" s="377">
        <f t="shared" si="54"/>
        <v>0</v>
      </c>
      <c r="S671" s="4"/>
      <c r="T671" s="4">
        <f>Tabla317[[#This Row],[P.U$]]*Tabla317[[#This Row],[TOTAL EXITENTE82]]</f>
        <v>0</v>
      </c>
    </row>
    <row r="672" spans="1:20" ht="26.25" hidden="1" thickBot="1" x14ac:dyDescent="0.3">
      <c r="A672" s="179">
        <v>656</v>
      </c>
      <c r="B672" s="184" t="s">
        <v>564</v>
      </c>
      <c r="C672" s="184" t="s">
        <v>952</v>
      </c>
      <c r="D672" s="24" t="s">
        <v>339</v>
      </c>
      <c r="E672" s="24" t="s">
        <v>710</v>
      </c>
      <c r="F672" s="576">
        <v>46508</v>
      </c>
      <c r="G672" s="577">
        <v>0.1</v>
      </c>
      <c r="H672" s="337"/>
      <c r="I672" s="233"/>
      <c r="J672" s="590">
        <f t="shared" si="46"/>
        <v>0</v>
      </c>
      <c r="K672" s="593"/>
      <c r="L672" s="232">
        <f t="shared" si="51"/>
        <v>0</v>
      </c>
      <c r="M672" s="233"/>
      <c r="N672" s="232">
        <f t="shared" si="52"/>
        <v>0</v>
      </c>
      <c r="O672" s="233"/>
      <c r="P672" s="232">
        <f t="shared" si="53"/>
        <v>0</v>
      </c>
      <c r="Q672" s="233"/>
      <c r="R672" s="377">
        <f t="shared" si="54"/>
        <v>0</v>
      </c>
      <c r="S672" s="4"/>
      <c r="T672" s="4">
        <f>Tabla317[[#This Row],[P.U$]]*Tabla317[[#This Row],[TOTAL EXITENTE82]]</f>
        <v>0</v>
      </c>
    </row>
    <row r="673" spans="1:20" ht="26.25" hidden="1" thickBot="1" x14ac:dyDescent="0.3">
      <c r="A673" s="179">
        <v>657</v>
      </c>
      <c r="B673" s="201" t="s">
        <v>846</v>
      </c>
      <c r="C673" s="184" t="s">
        <v>1124</v>
      </c>
      <c r="D673" s="24" t="s">
        <v>339</v>
      </c>
      <c r="E673" s="24" t="s">
        <v>710</v>
      </c>
      <c r="F673" s="409">
        <v>45078</v>
      </c>
      <c r="G673" s="37">
        <v>0.25</v>
      </c>
      <c r="H673" s="337"/>
      <c r="I673" s="83"/>
      <c r="J673" s="590">
        <f t="shared" si="46"/>
        <v>0</v>
      </c>
      <c r="K673" s="209"/>
      <c r="L673" s="85">
        <f t="shared" si="51"/>
        <v>0</v>
      </c>
      <c r="M673" s="83"/>
      <c r="N673" s="85">
        <f t="shared" si="52"/>
        <v>0</v>
      </c>
      <c r="O673" s="83"/>
      <c r="P673" s="85">
        <f t="shared" si="53"/>
        <v>0</v>
      </c>
      <c r="Q673" s="83"/>
      <c r="R673" s="377">
        <f t="shared" si="54"/>
        <v>0</v>
      </c>
      <c r="S673" s="4"/>
      <c r="T673" s="4">
        <f>Tabla317[[#This Row],[P.U$]]*Tabla317[[#This Row],[TOTAL EXITENTE82]]</f>
        <v>0</v>
      </c>
    </row>
    <row r="674" spans="1:20" ht="26.25" hidden="1" thickBot="1" x14ac:dyDescent="0.3">
      <c r="A674" s="179">
        <v>658</v>
      </c>
      <c r="B674" s="184" t="s">
        <v>565</v>
      </c>
      <c r="C674" s="184" t="s">
        <v>1124</v>
      </c>
      <c r="D674" s="24" t="s">
        <v>339</v>
      </c>
      <c r="E674" s="24" t="s">
        <v>710</v>
      </c>
      <c r="F674" s="604">
        <v>46508</v>
      </c>
      <c r="G674" s="577">
        <v>0.1</v>
      </c>
      <c r="H674" s="337"/>
      <c r="I674" s="233"/>
      <c r="J674" s="590">
        <f t="shared" si="46"/>
        <v>0</v>
      </c>
      <c r="K674" s="593"/>
      <c r="L674" s="232">
        <f t="shared" si="51"/>
        <v>0</v>
      </c>
      <c r="M674" s="233"/>
      <c r="N674" s="232">
        <f t="shared" si="52"/>
        <v>0</v>
      </c>
      <c r="O674" s="233"/>
      <c r="P674" s="232">
        <f t="shared" si="53"/>
        <v>0</v>
      </c>
      <c r="Q674" s="233"/>
      <c r="R674" s="377">
        <f t="shared" si="54"/>
        <v>0</v>
      </c>
      <c r="S674" s="4"/>
      <c r="T674" s="4">
        <f>Tabla317[[#This Row],[P.U$]]*Tabla317[[#This Row],[TOTAL EXITENTE82]]</f>
        <v>0</v>
      </c>
    </row>
    <row r="675" spans="1:20" ht="26.25" hidden="1" thickBot="1" x14ac:dyDescent="0.3">
      <c r="A675" s="179">
        <v>659</v>
      </c>
      <c r="B675" s="201" t="s">
        <v>565</v>
      </c>
      <c r="C675" s="184" t="s">
        <v>952</v>
      </c>
      <c r="D675" s="24" t="s">
        <v>339</v>
      </c>
      <c r="E675" s="24" t="s">
        <v>710</v>
      </c>
      <c r="F675" s="409">
        <v>45078</v>
      </c>
      <c r="G675" s="37">
        <v>0.25</v>
      </c>
      <c r="H675" s="337"/>
      <c r="I675" s="83"/>
      <c r="J675" s="590">
        <f t="shared" si="46"/>
        <v>0</v>
      </c>
      <c r="K675" s="209"/>
      <c r="L675" s="85">
        <f t="shared" si="51"/>
        <v>0</v>
      </c>
      <c r="M675" s="83"/>
      <c r="N675" s="85">
        <f t="shared" si="52"/>
        <v>0</v>
      </c>
      <c r="O675" s="83"/>
      <c r="P675" s="85">
        <f t="shared" si="53"/>
        <v>0</v>
      </c>
      <c r="Q675" s="83"/>
      <c r="R675" s="377">
        <f t="shared" si="54"/>
        <v>0</v>
      </c>
      <c r="S675" s="4"/>
      <c r="T675" s="4">
        <f>Tabla317[[#This Row],[P.U$]]*Tabla317[[#This Row],[TOTAL EXITENTE82]]</f>
        <v>0</v>
      </c>
    </row>
    <row r="676" spans="1:20" ht="26.25" hidden="1" thickBot="1" x14ac:dyDescent="0.3">
      <c r="A676" s="179">
        <v>660</v>
      </c>
      <c r="B676" s="201" t="s">
        <v>848</v>
      </c>
      <c r="C676" s="14" t="s">
        <v>661</v>
      </c>
      <c r="D676" s="24" t="s">
        <v>339</v>
      </c>
      <c r="E676" s="24" t="s">
        <v>710</v>
      </c>
      <c r="F676" s="409">
        <v>46327</v>
      </c>
      <c r="G676" s="37">
        <v>0.25</v>
      </c>
      <c r="H676" s="337"/>
      <c r="I676" s="83"/>
      <c r="J676" s="590">
        <f t="shared" si="46"/>
        <v>0</v>
      </c>
      <c r="K676" s="209"/>
      <c r="L676" s="85">
        <f t="shared" si="51"/>
        <v>0</v>
      </c>
      <c r="M676" s="83"/>
      <c r="N676" s="85">
        <f t="shared" si="52"/>
        <v>0</v>
      </c>
      <c r="O676" s="83"/>
      <c r="P676" s="85">
        <f t="shared" si="53"/>
        <v>0</v>
      </c>
      <c r="Q676" s="83"/>
      <c r="R676" s="377">
        <f t="shared" si="54"/>
        <v>0</v>
      </c>
      <c r="S676" s="4"/>
      <c r="T676" s="4">
        <f>Tabla317[[#This Row],[P.U$]]*Tabla317[[#This Row],[TOTAL EXITENTE82]]</f>
        <v>0</v>
      </c>
    </row>
    <row r="677" spans="1:20" ht="26.25" hidden="1" thickBot="1" x14ac:dyDescent="0.3">
      <c r="A677" s="179">
        <v>661</v>
      </c>
      <c r="B677" s="184" t="s">
        <v>566</v>
      </c>
      <c r="C677" s="184" t="s">
        <v>952</v>
      </c>
      <c r="D677" s="24" t="s">
        <v>339</v>
      </c>
      <c r="E677" s="24" t="s">
        <v>710</v>
      </c>
      <c r="F677" s="604">
        <v>46508</v>
      </c>
      <c r="G677" s="577">
        <v>0.1</v>
      </c>
      <c r="H677" s="337"/>
      <c r="I677" s="233"/>
      <c r="J677" s="590">
        <f t="shared" si="46"/>
        <v>0</v>
      </c>
      <c r="K677" s="593"/>
      <c r="L677" s="232">
        <f t="shared" si="51"/>
        <v>0</v>
      </c>
      <c r="M677" s="233"/>
      <c r="N677" s="232">
        <f t="shared" si="52"/>
        <v>0</v>
      </c>
      <c r="O677" s="233"/>
      <c r="P677" s="232">
        <f t="shared" si="53"/>
        <v>0</v>
      </c>
      <c r="Q677" s="233"/>
      <c r="R677" s="377">
        <f t="shared" si="54"/>
        <v>0</v>
      </c>
      <c r="S677" s="4"/>
      <c r="T677" s="4">
        <f>Tabla317[[#This Row],[P.U$]]*Tabla317[[#This Row],[TOTAL EXITENTE82]]</f>
        <v>0</v>
      </c>
    </row>
    <row r="678" spans="1:20" ht="26.25" hidden="1" thickBot="1" x14ac:dyDescent="0.3">
      <c r="A678" s="179">
        <v>662</v>
      </c>
      <c r="B678" s="201" t="s">
        <v>566</v>
      </c>
      <c r="C678" s="14" t="s">
        <v>662</v>
      </c>
      <c r="D678" s="24" t="s">
        <v>339</v>
      </c>
      <c r="E678" s="24" t="s">
        <v>710</v>
      </c>
      <c r="F678" s="409">
        <v>46204</v>
      </c>
      <c r="G678" s="37">
        <v>0.25</v>
      </c>
      <c r="H678" s="337"/>
      <c r="I678" s="83"/>
      <c r="J678" s="590">
        <f t="shared" si="46"/>
        <v>0</v>
      </c>
      <c r="K678" s="209"/>
      <c r="L678" s="85">
        <f t="shared" si="51"/>
        <v>0</v>
      </c>
      <c r="M678" s="83"/>
      <c r="N678" s="85">
        <f t="shared" si="52"/>
        <v>0</v>
      </c>
      <c r="O678" s="83"/>
      <c r="P678" s="85">
        <f t="shared" si="53"/>
        <v>0</v>
      </c>
      <c r="Q678" s="83"/>
      <c r="R678" s="377">
        <f t="shared" si="54"/>
        <v>0</v>
      </c>
      <c r="S678" s="4"/>
      <c r="T678" s="4">
        <f>Tabla317[[#This Row],[P.U$]]*Tabla317[[#This Row],[TOTAL EXITENTE82]]</f>
        <v>0</v>
      </c>
    </row>
    <row r="679" spans="1:20" ht="30.75" hidden="1" thickBot="1" x14ac:dyDescent="0.3">
      <c r="A679" s="179">
        <v>663</v>
      </c>
      <c r="B679" s="184" t="s">
        <v>1112</v>
      </c>
      <c r="C679" s="578" t="s">
        <v>666</v>
      </c>
      <c r="D679" s="24" t="s">
        <v>339</v>
      </c>
      <c r="E679" s="24" t="s">
        <v>710</v>
      </c>
      <c r="F679" s="604"/>
      <c r="G679" s="603">
        <v>2.4700000000000002</v>
      </c>
      <c r="H679" s="337"/>
      <c r="I679" s="593"/>
      <c r="J679" s="599">
        <f>G679*I679</f>
        <v>0</v>
      </c>
      <c r="K679" s="593"/>
      <c r="L679" s="357">
        <f>G679*K679</f>
        <v>0</v>
      </c>
      <c r="M679" s="356"/>
      <c r="N679" s="357">
        <f>G679*M679</f>
        <v>0</v>
      </c>
      <c r="O679" s="356"/>
      <c r="P679" s="357">
        <f>G679*O679</f>
        <v>0</v>
      </c>
      <c r="Q679" s="356"/>
      <c r="R679" s="377">
        <f>G679*Q679</f>
        <v>0</v>
      </c>
      <c r="S679" s="4"/>
      <c r="T679" s="4">
        <f>Tabla317[[#This Row],[P.U$]]*Tabla317[[#This Row],[TOTAL EXITENTE82]]</f>
        <v>0</v>
      </c>
    </row>
    <row r="680" spans="1:20" ht="26.25" hidden="1" thickBot="1" x14ac:dyDescent="0.3">
      <c r="A680" s="179">
        <v>664</v>
      </c>
      <c r="B680" s="184" t="s">
        <v>953</v>
      </c>
      <c r="C680" s="184" t="s">
        <v>952</v>
      </c>
      <c r="D680" s="24" t="s">
        <v>339</v>
      </c>
      <c r="E680" s="24" t="s">
        <v>710</v>
      </c>
      <c r="F680" s="604">
        <v>46508</v>
      </c>
      <c r="G680" s="577">
        <v>1.78</v>
      </c>
      <c r="H680" s="337"/>
      <c r="I680" s="233"/>
      <c r="J680" s="590">
        <f t="shared" si="46"/>
        <v>0</v>
      </c>
      <c r="K680" s="593"/>
      <c r="L680" s="232">
        <f t="shared" si="51"/>
        <v>0</v>
      </c>
      <c r="M680" s="83"/>
      <c r="N680" s="232">
        <f t="shared" si="52"/>
        <v>0</v>
      </c>
      <c r="O680" s="233"/>
      <c r="P680" s="232">
        <f t="shared" si="53"/>
        <v>0</v>
      </c>
      <c r="Q680" s="233"/>
      <c r="R680" s="377">
        <f t="shared" si="54"/>
        <v>0</v>
      </c>
      <c r="S680" s="4"/>
      <c r="T680" s="4">
        <f>Tabla317[[#This Row],[P.U$]]*Tabla317[[#This Row],[TOTAL EXITENTE82]]</f>
        <v>0</v>
      </c>
    </row>
    <row r="681" spans="1:20" ht="26.25" hidden="1" thickBot="1" x14ac:dyDescent="0.3">
      <c r="A681" s="179">
        <v>665</v>
      </c>
      <c r="B681" s="184" t="s">
        <v>955</v>
      </c>
      <c r="C681" s="184" t="s">
        <v>952</v>
      </c>
      <c r="D681" s="24" t="s">
        <v>339</v>
      </c>
      <c r="E681" s="24" t="s">
        <v>710</v>
      </c>
      <c r="F681" s="604">
        <v>46600</v>
      </c>
      <c r="G681" s="577">
        <v>0.65</v>
      </c>
      <c r="H681" s="337"/>
      <c r="I681" s="233"/>
      <c r="J681" s="590">
        <f t="shared" si="46"/>
        <v>0</v>
      </c>
      <c r="K681" s="593"/>
      <c r="L681" s="232">
        <f t="shared" si="51"/>
        <v>0</v>
      </c>
      <c r="M681" s="233"/>
      <c r="N681" s="232">
        <f t="shared" si="52"/>
        <v>0</v>
      </c>
      <c r="O681" s="233"/>
      <c r="P681" s="232">
        <f t="shared" si="53"/>
        <v>0</v>
      </c>
      <c r="Q681" s="233"/>
      <c r="R681" s="377">
        <f t="shared" si="54"/>
        <v>0</v>
      </c>
      <c r="S681" s="4"/>
      <c r="T681" s="4">
        <f>Tabla317[[#This Row],[P.U$]]*Tabla317[[#This Row],[TOTAL EXITENTE82]]</f>
        <v>0</v>
      </c>
    </row>
    <row r="682" spans="1:20" ht="26.25" hidden="1" thickBot="1" x14ac:dyDescent="0.3">
      <c r="A682" s="179">
        <v>666</v>
      </c>
      <c r="B682" s="201" t="s">
        <v>1049</v>
      </c>
      <c r="C682" s="14" t="s">
        <v>672</v>
      </c>
      <c r="D682" s="24" t="s">
        <v>339</v>
      </c>
      <c r="E682" s="24" t="s">
        <v>710</v>
      </c>
      <c r="F682" s="409">
        <v>47058</v>
      </c>
      <c r="G682" s="37">
        <v>2.16</v>
      </c>
      <c r="H682" s="337"/>
      <c r="I682" s="83"/>
      <c r="J682" s="590">
        <f t="shared" si="46"/>
        <v>0</v>
      </c>
      <c r="K682" s="209"/>
      <c r="L682" s="85">
        <f t="shared" si="51"/>
        <v>0</v>
      </c>
      <c r="M682" s="83"/>
      <c r="N682" s="85">
        <f t="shared" si="52"/>
        <v>0</v>
      </c>
      <c r="O682" s="83"/>
      <c r="P682" s="85">
        <f t="shared" si="53"/>
        <v>0</v>
      </c>
      <c r="Q682" s="83"/>
      <c r="R682" s="377">
        <f t="shared" si="54"/>
        <v>0</v>
      </c>
      <c r="S682" s="4"/>
      <c r="T682" s="4">
        <f>Tabla317[[#This Row],[P.U$]]*Tabla317[[#This Row],[TOTAL EXITENTE82]]</f>
        <v>0</v>
      </c>
    </row>
    <row r="683" spans="1:20" ht="26.25" hidden="1" thickBot="1" x14ac:dyDescent="0.3">
      <c r="A683" s="179">
        <v>667</v>
      </c>
      <c r="B683" s="184" t="s">
        <v>956</v>
      </c>
      <c r="C683" s="184" t="s">
        <v>952</v>
      </c>
      <c r="D683" s="24" t="s">
        <v>339</v>
      </c>
      <c r="E683" s="24" t="s">
        <v>710</v>
      </c>
      <c r="F683" s="604">
        <v>46600</v>
      </c>
      <c r="G683" s="577">
        <v>1.1499999999999999</v>
      </c>
      <c r="H683" s="337"/>
      <c r="I683" s="233"/>
      <c r="J683" s="590">
        <f t="shared" si="46"/>
        <v>0</v>
      </c>
      <c r="K683" s="593"/>
      <c r="L683" s="232">
        <f t="shared" si="51"/>
        <v>0</v>
      </c>
      <c r="M683" s="83"/>
      <c r="N683" s="232">
        <f t="shared" si="52"/>
        <v>0</v>
      </c>
      <c r="O683" s="233"/>
      <c r="P683" s="232">
        <f t="shared" si="53"/>
        <v>0</v>
      </c>
      <c r="Q683" s="233"/>
      <c r="R683" s="377">
        <f t="shared" si="54"/>
        <v>0</v>
      </c>
      <c r="S683" s="4"/>
      <c r="T683" s="4">
        <f>Tabla317[[#This Row],[P.U$]]*Tabla317[[#This Row],[TOTAL EXITENTE82]]</f>
        <v>0</v>
      </c>
    </row>
    <row r="684" spans="1:20" ht="26.25" hidden="1" thickBot="1" x14ac:dyDescent="0.3">
      <c r="A684" s="179">
        <v>668</v>
      </c>
      <c r="B684" s="201" t="s">
        <v>850</v>
      </c>
      <c r="C684" s="14" t="s">
        <v>672</v>
      </c>
      <c r="D684" s="24" t="s">
        <v>339</v>
      </c>
      <c r="E684" s="24" t="s">
        <v>710</v>
      </c>
      <c r="F684" s="409">
        <v>47058</v>
      </c>
      <c r="G684" s="37">
        <v>2.86</v>
      </c>
      <c r="H684" s="337"/>
      <c r="I684" s="83"/>
      <c r="J684" s="590">
        <f t="shared" si="46"/>
        <v>0</v>
      </c>
      <c r="K684" s="209"/>
      <c r="L684" s="85">
        <f t="shared" si="51"/>
        <v>0</v>
      </c>
      <c r="M684" s="83"/>
      <c r="N684" s="85">
        <f t="shared" si="52"/>
        <v>0</v>
      </c>
      <c r="O684" s="83"/>
      <c r="P684" s="85">
        <f t="shared" si="53"/>
        <v>0</v>
      </c>
      <c r="Q684" s="83"/>
      <c r="R684" s="377">
        <f t="shared" si="54"/>
        <v>0</v>
      </c>
      <c r="S684" s="4"/>
      <c r="T684" s="4">
        <f>Tabla317[[#This Row],[P.U$]]*Tabla317[[#This Row],[TOTAL EXITENTE82]]</f>
        <v>0</v>
      </c>
    </row>
    <row r="685" spans="1:20" ht="26.25" hidden="1" thickBot="1" x14ac:dyDescent="0.3">
      <c r="A685" s="179">
        <v>669</v>
      </c>
      <c r="B685" s="201" t="s">
        <v>567</v>
      </c>
      <c r="C685" s="14" t="s">
        <v>672</v>
      </c>
      <c r="D685" s="24" t="s">
        <v>339</v>
      </c>
      <c r="E685" s="24" t="s">
        <v>710</v>
      </c>
      <c r="F685" s="409">
        <v>5.25</v>
      </c>
      <c r="G685" s="37">
        <v>3.5</v>
      </c>
      <c r="H685" s="337"/>
      <c r="I685" s="83"/>
      <c r="J685" s="590">
        <f t="shared" ref="J685:J692" si="55">G685*I685</f>
        <v>0</v>
      </c>
      <c r="K685" s="209"/>
      <c r="L685" s="85">
        <f t="shared" si="51"/>
        <v>0</v>
      </c>
      <c r="M685" s="83"/>
      <c r="N685" s="85">
        <f t="shared" si="52"/>
        <v>0</v>
      </c>
      <c r="O685" s="83"/>
      <c r="P685" s="85">
        <f t="shared" si="53"/>
        <v>0</v>
      </c>
      <c r="Q685" s="83"/>
      <c r="R685" s="377">
        <f t="shared" si="54"/>
        <v>0</v>
      </c>
      <c r="S685" s="4"/>
      <c r="T685" s="4">
        <f>Tabla317[[#This Row],[P.U$]]*Tabla317[[#This Row],[TOTAL EXITENTE82]]</f>
        <v>0</v>
      </c>
    </row>
    <row r="686" spans="1:20" ht="26.25" hidden="1" thickBot="1" x14ac:dyDescent="0.3">
      <c r="A686" s="179">
        <v>670</v>
      </c>
      <c r="B686" s="201" t="s">
        <v>568</v>
      </c>
      <c r="C686" s="14" t="s">
        <v>673</v>
      </c>
      <c r="D686" s="24" t="s">
        <v>339</v>
      </c>
      <c r="E686" s="24" t="s">
        <v>710</v>
      </c>
      <c r="F686" s="409">
        <v>45231</v>
      </c>
      <c r="G686" s="37">
        <v>2.93</v>
      </c>
      <c r="H686" s="337"/>
      <c r="I686" s="83"/>
      <c r="J686" s="590">
        <f t="shared" si="55"/>
        <v>0</v>
      </c>
      <c r="K686" s="209"/>
      <c r="L686" s="85">
        <f t="shared" si="51"/>
        <v>0</v>
      </c>
      <c r="M686" s="83"/>
      <c r="N686" s="85">
        <f t="shared" si="52"/>
        <v>0</v>
      </c>
      <c r="O686" s="83"/>
      <c r="P686" s="85">
        <f t="shared" si="53"/>
        <v>0</v>
      </c>
      <c r="Q686" s="83"/>
      <c r="R686" s="377">
        <f t="shared" si="54"/>
        <v>0</v>
      </c>
      <c r="S686" s="4"/>
      <c r="T686" s="4">
        <f>Tabla317[[#This Row],[P.U$]]*Tabla317[[#This Row],[TOTAL EXITENTE82]]</f>
        <v>0</v>
      </c>
    </row>
    <row r="687" spans="1:20" ht="26.25" hidden="1" thickBot="1" x14ac:dyDescent="0.3">
      <c r="A687" s="179">
        <v>671</v>
      </c>
      <c r="B687" s="184" t="s">
        <v>907</v>
      </c>
      <c r="C687" s="184" t="s">
        <v>908</v>
      </c>
      <c r="D687" s="24" t="s">
        <v>339</v>
      </c>
      <c r="E687" s="24" t="s">
        <v>710</v>
      </c>
      <c r="F687" s="576">
        <v>45658</v>
      </c>
      <c r="G687" s="577">
        <v>1.75</v>
      </c>
      <c r="H687" s="337"/>
      <c r="I687" s="593"/>
      <c r="J687" s="590">
        <f t="shared" si="55"/>
        <v>0</v>
      </c>
      <c r="K687" s="593"/>
      <c r="L687" s="242">
        <f t="shared" si="51"/>
        <v>0</v>
      </c>
      <c r="M687" s="243"/>
      <c r="N687" s="242">
        <f t="shared" si="52"/>
        <v>0</v>
      </c>
      <c r="O687" s="243"/>
      <c r="P687" s="242">
        <f t="shared" si="53"/>
        <v>0</v>
      </c>
      <c r="Q687" s="243"/>
      <c r="R687" s="377">
        <f t="shared" si="54"/>
        <v>0</v>
      </c>
      <c r="S687" s="4"/>
      <c r="T687" s="4">
        <f>Tabla317[[#This Row],[P.U$]]*Tabla317[[#This Row],[TOTAL EXITENTE82]]</f>
        <v>0</v>
      </c>
    </row>
    <row r="688" spans="1:20" ht="15.75" hidden="1" thickBot="1" x14ac:dyDescent="0.3">
      <c r="A688" s="179">
        <v>672</v>
      </c>
      <c r="B688" s="207" t="s">
        <v>569</v>
      </c>
      <c r="C688" s="26" t="s">
        <v>595</v>
      </c>
      <c r="D688" s="26" t="s">
        <v>13</v>
      </c>
      <c r="E688" s="26" t="s">
        <v>715</v>
      </c>
      <c r="F688" s="34">
        <v>45323</v>
      </c>
      <c r="G688" s="43">
        <v>3.3</v>
      </c>
      <c r="H688" s="337"/>
      <c r="I688" s="83"/>
      <c r="J688" s="590">
        <f t="shared" si="55"/>
        <v>0</v>
      </c>
      <c r="K688" s="209"/>
      <c r="L688" s="85">
        <f t="shared" si="51"/>
        <v>0</v>
      </c>
      <c r="M688" s="83"/>
      <c r="N688" s="85">
        <f t="shared" si="52"/>
        <v>0</v>
      </c>
      <c r="O688" s="83"/>
      <c r="P688" s="85">
        <f t="shared" si="53"/>
        <v>0</v>
      </c>
      <c r="Q688" s="83"/>
      <c r="R688" s="377">
        <f t="shared" si="54"/>
        <v>0</v>
      </c>
      <c r="S688" s="4"/>
      <c r="T688" s="4">
        <f>Tabla317[[#This Row],[P.U$]]*Tabla317[[#This Row],[TOTAL EXITENTE82]]</f>
        <v>0</v>
      </c>
    </row>
    <row r="689" spans="1:20" ht="15.75" hidden="1" thickBot="1" x14ac:dyDescent="0.3">
      <c r="A689" s="179">
        <v>673</v>
      </c>
      <c r="B689" s="207" t="s">
        <v>570</v>
      </c>
      <c r="C689" s="26" t="s">
        <v>674</v>
      </c>
      <c r="D689" s="26" t="s">
        <v>13</v>
      </c>
      <c r="E689" s="26" t="s">
        <v>716</v>
      </c>
      <c r="F689" s="34">
        <v>45717</v>
      </c>
      <c r="G689" s="43">
        <v>4.29</v>
      </c>
      <c r="H689" s="337"/>
      <c r="I689" s="83"/>
      <c r="J689" s="590">
        <f t="shared" si="55"/>
        <v>0</v>
      </c>
      <c r="K689" s="209"/>
      <c r="L689" s="85">
        <f>G689*K689</f>
        <v>0</v>
      </c>
      <c r="M689" s="83"/>
      <c r="N689" s="85">
        <f>G689*M689</f>
        <v>0</v>
      </c>
      <c r="O689" s="83"/>
      <c r="P689" s="85">
        <f>G689*O689</f>
        <v>0</v>
      </c>
      <c r="Q689" s="83"/>
      <c r="R689" s="377">
        <f>G689*Q689</f>
        <v>0</v>
      </c>
      <c r="S689" s="4"/>
      <c r="T689" s="4">
        <f>Tabla317[[#This Row],[P.U$]]*Tabla317[[#This Row],[TOTAL EXITENTE82]]</f>
        <v>0</v>
      </c>
    </row>
    <row r="690" spans="1:20" ht="15.75" hidden="1" thickBot="1" x14ac:dyDescent="0.3">
      <c r="A690" s="179">
        <v>674</v>
      </c>
      <c r="B690" s="208" t="s">
        <v>571</v>
      </c>
      <c r="C690" s="25" t="s">
        <v>197</v>
      </c>
      <c r="D690" s="26" t="s">
        <v>13</v>
      </c>
      <c r="E690" s="26" t="s">
        <v>717</v>
      </c>
      <c r="F690" s="248">
        <v>45778</v>
      </c>
      <c r="G690" s="147">
        <v>9.16</v>
      </c>
      <c r="H690" s="337"/>
      <c r="I690" s="83"/>
      <c r="J690" s="590">
        <f t="shared" si="55"/>
        <v>0</v>
      </c>
      <c r="K690" s="209"/>
      <c r="L690" s="85">
        <f>G690*K690</f>
        <v>0</v>
      </c>
      <c r="M690" s="83"/>
      <c r="N690" s="85">
        <f>G690*M690</f>
        <v>0</v>
      </c>
      <c r="O690" s="83"/>
      <c r="P690" s="85">
        <f>G690*O690</f>
        <v>0</v>
      </c>
      <c r="Q690" s="83"/>
      <c r="R690" s="377">
        <f>G690*Q690</f>
        <v>0</v>
      </c>
      <c r="S690" s="4"/>
      <c r="T690" s="4">
        <f>Tabla317[[#This Row],[P.U$]]*Tabla317[[#This Row],[TOTAL EXITENTE82]]</f>
        <v>0</v>
      </c>
    </row>
    <row r="691" spans="1:20" ht="15.75" hidden="1" thickBot="1" x14ac:dyDescent="0.3">
      <c r="A691" s="179">
        <v>675</v>
      </c>
      <c r="B691" s="207" t="s">
        <v>572</v>
      </c>
      <c r="C691" s="25" t="s">
        <v>674</v>
      </c>
      <c r="D691" s="26" t="s">
        <v>13</v>
      </c>
      <c r="E691" s="26" t="s">
        <v>718</v>
      </c>
      <c r="F691" s="248">
        <v>45717</v>
      </c>
      <c r="G691" s="147">
        <v>3.3</v>
      </c>
      <c r="H691" s="337"/>
      <c r="I691" s="83"/>
      <c r="J691" s="590">
        <f t="shared" si="55"/>
        <v>0</v>
      </c>
      <c r="K691" s="209"/>
      <c r="L691" s="85">
        <f>G691*K691</f>
        <v>0</v>
      </c>
      <c r="M691" s="83"/>
      <c r="N691" s="85">
        <f>G691*M691</f>
        <v>0</v>
      </c>
      <c r="O691" s="83"/>
      <c r="P691" s="85">
        <f>G691*O691</f>
        <v>0</v>
      </c>
      <c r="Q691" s="83"/>
      <c r="R691" s="377">
        <f>G691*Q691</f>
        <v>0</v>
      </c>
      <c r="S691" s="4"/>
      <c r="T691" s="4">
        <f>Tabla317[[#This Row],[P.U$]]*Tabla317[[#This Row],[TOTAL EXITENTE82]]</f>
        <v>0</v>
      </c>
    </row>
    <row r="692" spans="1:20" ht="15.75" hidden="1" thickBot="1" x14ac:dyDescent="0.3">
      <c r="A692" s="179"/>
      <c r="B692" s="209"/>
      <c r="C692" s="83"/>
      <c r="D692" s="83"/>
      <c r="E692" s="83"/>
      <c r="F692" s="248"/>
      <c r="G692" s="85"/>
      <c r="H692" s="209"/>
      <c r="I692" s="83"/>
      <c r="J692" s="85">
        <f t="shared" si="55"/>
        <v>0</v>
      </c>
      <c r="K692" s="83"/>
      <c r="L692" s="85">
        <f>G692*K692</f>
        <v>0</v>
      </c>
      <c r="M692" s="83"/>
      <c r="N692" s="85">
        <f>G692*M692</f>
        <v>0</v>
      </c>
      <c r="O692" s="83"/>
      <c r="P692" s="85">
        <f>G692*O692</f>
        <v>0</v>
      </c>
      <c r="Q692" s="83"/>
      <c r="R692" s="377">
        <f>G692*Q692</f>
        <v>0</v>
      </c>
      <c r="S692" s="4"/>
      <c r="T692" s="4">
        <f>Tabla317[[#This Row],[P.U$]]*Tabla317[[#This Row],[TOTAL EXITENTE82]]</f>
        <v>0</v>
      </c>
    </row>
    <row r="693" spans="1:20" ht="15.75" hidden="1" thickBot="1" x14ac:dyDescent="0.3">
      <c r="A693" s="179">
        <v>613</v>
      </c>
      <c r="B693" s="209"/>
      <c r="C693" s="83"/>
      <c r="D693" s="83"/>
      <c r="E693" s="83"/>
      <c r="F693" s="249"/>
      <c r="G693" s="85"/>
      <c r="H693" s="83"/>
      <c r="I693" s="4"/>
      <c r="J693" s="85">
        <f t="shared" ref="J693:J699" si="56">G693*I693</f>
        <v>0</v>
      </c>
      <c r="K693" s="83"/>
      <c r="L693" s="85">
        <f t="shared" ref="L693:L699" si="57">G693*K693</f>
        <v>0</v>
      </c>
      <c r="M693" s="83"/>
      <c r="N693" s="85">
        <f t="shared" ref="N693:N699" si="58">G693*M693</f>
        <v>0</v>
      </c>
      <c r="O693" s="4"/>
      <c r="P693" s="5">
        <f t="shared" ref="P693:P699" si="59">G693*O693</f>
        <v>0</v>
      </c>
      <c r="Q693" s="4"/>
      <c r="R693" s="137">
        <f t="shared" ref="R693:R699" si="60">G693*Q693</f>
        <v>0</v>
      </c>
      <c r="S693" s="4"/>
      <c r="T693" s="4">
        <f>Tabla317[[#This Row],[P.U$]]*Tabla317[[#This Row],[TOTAL EXITENTE82]]</f>
        <v>0</v>
      </c>
    </row>
    <row r="694" spans="1:20" ht="15.75" hidden="1" thickBot="1" x14ac:dyDescent="0.3">
      <c r="A694" s="179">
        <v>614</v>
      </c>
      <c r="B694" s="209"/>
      <c r="C694" s="83"/>
      <c r="D694" s="83"/>
      <c r="E694" s="83"/>
      <c r="F694" s="249"/>
      <c r="G694" s="85"/>
      <c r="H694" s="83"/>
      <c r="I694" s="4"/>
      <c r="J694" s="85">
        <f t="shared" si="56"/>
        <v>0</v>
      </c>
      <c r="K694" s="83"/>
      <c r="L694" s="85">
        <f t="shared" si="57"/>
        <v>0</v>
      </c>
      <c r="M694" s="83"/>
      <c r="N694" s="85">
        <f t="shared" si="58"/>
        <v>0</v>
      </c>
      <c r="O694" s="4"/>
      <c r="P694" s="5">
        <f t="shared" si="59"/>
        <v>0</v>
      </c>
      <c r="Q694" s="4"/>
      <c r="R694" s="137">
        <f t="shared" si="60"/>
        <v>0</v>
      </c>
      <c r="S694" s="4"/>
      <c r="T694" s="4">
        <f>Tabla317[[#This Row],[P.U$]]*Tabla317[[#This Row],[TOTAL EXITENTE82]]</f>
        <v>0</v>
      </c>
    </row>
    <row r="695" spans="1:20" ht="15.75" hidden="1" thickBot="1" x14ac:dyDescent="0.3">
      <c r="A695" s="179">
        <v>615</v>
      </c>
      <c r="B695" s="209"/>
      <c r="C695" s="83"/>
      <c r="D695" s="83"/>
      <c r="E695" s="83"/>
      <c r="F695" s="249"/>
      <c r="G695" s="85"/>
      <c r="H695" s="83"/>
      <c r="I695" s="4"/>
      <c r="J695" s="85">
        <f t="shared" si="56"/>
        <v>0</v>
      </c>
      <c r="K695" s="83"/>
      <c r="L695" s="85">
        <f t="shared" si="57"/>
        <v>0</v>
      </c>
      <c r="M695" s="83"/>
      <c r="N695" s="85">
        <f t="shared" si="58"/>
        <v>0</v>
      </c>
      <c r="O695" s="4"/>
      <c r="P695" s="5">
        <f t="shared" si="59"/>
        <v>0</v>
      </c>
      <c r="Q695" s="4"/>
      <c r="R695" s="137">
        <f t="shared" si="60"/>
        <v>0</v>
      </c>
      <c r="S695" s="4"/>
      <c r="T695" s="4">
        <f>Tabla317[[#This Row],[P.U$]]*Tabla317[[#This Row],[TOTAL EXITENTE82]]</f>
        <v>0</v>
      </c>
    </row>
    <row r="696" spans="1:20" ht="15.75" hidden="1" thickBot="1" x14ac:dyDescent="0.3">
      <c r="A696" s="179">
        <v>616</v>
      </c>
      <c r="B696" s="209"/>
      <c r="C696" s="83"/>
      <c r="D696" s="83"/>
      <c r="E696" s="83"/>
      <c r="F696" s="249"/>
      <c r="G696" s="85"/>
      <c r="H696" s="83"/>
      <c r="I696" s="4"/>
      <c r="J696" s="85">
        <f t="shared" si="56"/>
        <v>0</v>
      </c>
      <c r="K696" s="83"/>
      <c r="L696" s="85">
        <f t="shared" si="57"/>
        <v>0</v>
      </c>
      <c r="M696" s="83"/>
      <c r="N696" s="85">
        <f t="shared" si="58"/>
        <v>0</v>
      </c>
      <c r="O696" s="4"/>
      <c r="P696" s="5">
        <f t="shared" si="59"/>
        <v>0</v>
      </c>
      <c r="Q696" s="4"/>
      <c r="R696" s="137">
        <f t="shared" si="60"/>
        <v>0</v>
      </c>
      <c r="S696" s="4"/>
      <c r="T696" s="4">
        <f>Tabla317[[#This Row],[P.U$]]*Tabla317[[#This Row],[TOTAL EXITENTE82]]</f>
        <v>0</v>
      </c>
    </row>
    <row r="697" spans="1:20" ht="15.75" hidden="1" thickBot="1" x14ac:dyDescent="0.3">
      <c r="A697" s="179">
        <v>617</v>
      </c>
      <c r="B697" s="209"/>
      <c r="C697" s="83"/>
      <c r="D697" s="83"/>
      <c r="E697" s="83"/>
      <c r="F697" s="249"/>
      <c r="G697" s="85"/>
      <c r="H697" s="83"/>
      <c r="I697" s="4"/>
      <c r="J697" s="85">
        <f t="shared" si="56"/>
        <v>0</v>
      </c>
      <c r="K697" s="83"/>
      <c r="L697" s="85">
        <f t="shared" si="57"/>
        <v>0</v>
      </c>
      <c r="M697" s="83"/>
      <c r="N697" s="85">
        <f t="shared" si="58"/>
        <v>0</v>
      </c>
      <c r="O697" s="4"/>
      <c r="P697" s="5">
        <f t="shared" si="59"/>
        <v>0</v>
      </c>
      <c r="Q697" s="4"/>
      <c r="R697" s="137">
        <f t="shared" si="60"/>
        <v>0</v>
      </c>
      <c r="S697" s="4"/>
      <c r="T697" s="4">
        <f>Tabla317[[#This Row],[P.U$]]*Tabla317[[#This Row],[TOTAL EXITENTE82]]</f>
        <v>0</v>
      </c>
    </row>
    <row r="698" spans="1:20" ht="15.75" hidden="1" thickBot="1" x14ac:dyDescent="0.3">
      <c r="A698" s="179">
        <v>618</v>
      </c>
      <c r="B698" s="209"/>
      <c r="C698" s="83"/>
      <c r="D698" s="83"/>
      <c r="E698" s="83"/>
      <c r="F698" s="249"/>
      <c r="G698" s="85"/>
      <c r="H698" s="83"/>
      <c r="I698" s="4"/>
      <c r="J698" s="85">
        <f t="shared" si="56"/>
        <v>0</v>
      </c>
      <c r="K698" s="83"/>
      <c r="L698" s="85">
        <f t="shared" si="57"/>
        <v>0</v>
      </c>
      <c r="M698" s="83"/>
      <c r="N698" s="85">
        <f t="shared" si="58"/>
        <v>0</v>
      </c>
      <c r="O698" s="4"/>
      <c r="P698" s="5">
        <f t="shared" si="59"/>
        <v>0</v>
      </c>
      <c r="Q698" s="4"/>
      <c r="R698" s="137">
        <f t="shared" si="60"/>
        <v>0</v>
      </c>
      <c r="S698" s="4"/>
      <c r="T698" s="4">
        <f>Tabla317[[#This Row],[P.U$]]*Tabla317[[#This Row],[TOTAL EXITENTE82]]</f>
        <v>0</v>
      </c>
    </row>
    <row r="699" spans="1:20" ht="15.75" hidden="1" thickBot="1" x14ac:dyDescent="0.3">
      <c r="A699" s="179">
        <v>619</v>
      </c>
      <c r="B699" s="209"/>
      <c r="C699" s="83"/>
      <c r="D699" s="83"/>
      <c r="E699" s="83"/>
      <c r="F699" s="249"/>
      <c r="G699" s="85"/>
      <c r="H699" s="83"/>
      <c r="I699" s="4"/>
      <c r="J699" s="85">
        <f t="shared" si="56"/>
        <v>0</v>
      </c>
      <c r="K699" s="250"/>
      <c r="L699" s="85">
        <f t="shared" si="57"/>
        <v>0</v>
      </c>
      <c r="M699" s="250"/>
      <c r="N699" s="85">
        <f t="shared" si="58"/>
        <v>0</v>
      </c>
      <c r="O699" s="7"/>
      <c r="P699" s="5">
        <f t="shared" si="59"/>
        <v>0</v>
      </c>
      <c r="Q699" s="4"/>
      <c r="R699" s="137">
        <f t="shared" si="60"/>
        <v>0</v>
      </c>
      <c r="S699" s="4"/>
      <c r="T699" s="4">
        <f>Tabla317[[#This Row],[P.U$]]*Tabla317[[#This Row],[TOTAL EXITENTE82]]</f>
        <v>0</v>
      </c>
    </row>
    <row r="700" spans="1:20" ht="15.75" hidden="1" thickBot="1" x14ac:dyDescent="0.3">
      <c r="A700" s="179">
        <v>620</v>
      </c>
      <c r="B700" s="184"/>
      <c r="C700" s="251"/>
      <c r="D700" s="251"/>
      <c r="E700" s="251"/>
      <c r="F700" s="252"/>
      <c r="G700" s="253"/>
      <c r="H700" s="254"/>
      <c r="I700" s="255"/>
      <c r="J700" s="256">
        <f>G700*I700</f>
        <v>0</v>
      </c>
      <c r="K700" s="257"/>
      <c r="L700" s="256">
        <f>G700*K700</f>
        <v>0</v>
      </c>
      <c r="M700" s="257"/>
      <c r="N700" s="256">
        <f>G700*M700</f>
        <v>0</v>
      </c>
      <c r="O700" s="136"/>
      <c r="P700" s="135">
        <f>G700*O700</f>
        <v>0</v>
      </c>
      <c r="Q700" s="136"/>
      <c r="R700" s="137">
        <f>G700*Q700</f>
        <v>0</v>
      </c>
      <c r="S700" s="4"/>
      <c r="T700" s="4">
        <f>Tabla317[[#This Row],[P.U$]]*Tabla317[[#This Row],[TOTAL EXITENTE82]]</f>
        <v>0</v>
      </c>
    </row>
    <row r="701" spans="1:20" s="399" customFormat="1" ht="21.75" thickBot="1" x14ac:dyDescent="0.4">
      <c r="A701" s="392"/>
      <c r="B701" s="393"/>
      <c r="C701" s="393"/>
      <c r="D701" s="393"/>
      <c r="E701" s="393"/>
      <c r="F701" s="394"/>
      <c r="G701" s="395"/>
      <c r="H701" s="393"/>
      <c r="I701" s="391">
        <f>SUM(I10:I700)</f>
        <v>333</v>
      </c>
      <c r="J701" s="396">
        <f>SUM(J10:J699)</f>
        <v>547.9599999999997</v>
      </c>
      <c r="K701" s="391">
        <f>SUM(K10:K699)</f>
        <v>366</v>
      </c>
      <c r="L701" s="396">
        <f>SUM(L10:L699)</f>
        <v>615.80999999999983</v>
      </c>
      <c r="M701" s="391">
        <f>SUM(M10:M699)</f>
        <v>343</v>
      </c>
      <c r="N701" s="396">
        <f>SUM(N10:N699)</f>
        <v>566.69999999999993</v>
      </c>
      <c r="O701" s="397">
        <f>SUM(O10:O700)</f>
        <v>0</v>
      </c>
      <c r="P701" s="398">
        <f>SUM(P10:P699)</f>
        <v>0</v>
      </c>
      <c r="Q701" s="399">
        <f>SUM(Q10:Q699)</f>
        <v>0</v>
      </c>
      <c r="R701" s="892">
        <f>SUM(R10:R700)</f>
        <v>0</v>
      </c>
      <c r="S701" s="894"/>
      <c r="T701" s="894">
        <f>Tabla317[[#This Row],[P.U$]]*Tabla317[[#This Row],[TOTAL EXITENTE82]]</f>
        <v>0</v>
      </c>
    </row>
    <row r="702" spans="1:20" ht="15.75" thickBot="1" x14ac:dyDescent="0.3">
      <c r="I702" s="10"/>
      <c r="J702" s="11"/>
      <c r="K702" s="10">
        <f t="shared" ref="K702:Q702" si="61">SUM(K10:K571)</f>
        <v>295</v>
      </c>
      <c r="L702" s="11">
        <f t="shared" si="61"/>
        <v>528.41</v>
      </c>
      <c r="M702" s="10">
        <f t="shared" si="61"/>
        <v>277</v>
      </c>
      <c r="N702" s="11">
        <f>SUM(N10:N571)</f>
        <v>483.18</v>
      </c>
      <c r="O702" s="10"/>
      <c r="P702" s="11">
        <f t="shared" si="61"/>
        <v>0</v>
      </c>
      <c r="Q702">
        <f t="shared" si="61"/>
        <v>0</v>
      </c>
      <c r="R702" s="893">
        <f>SUM(R10:R701)</f>
        <v>0</v>
      </c>
      <c r="S702" s="4"/>
      <c r="T702" s="4">
        <f>SUM(T10:T701)</f>
        <v>0</v>
      </c>
    </row>
    <row r="706" spans="3:14" x14ac:dyDescent="0.25">
      <c r="C706" s="16"/>
      <c r="D706" s="16"/>
      <c r="E706" s="16"/>
    </row>
    <row r="707" spans="3:14" ht="18.75" thickBot="1" x14ac:dyDescent="0.3">
      <c r="C707" s="54"/>
      <c r="D707" s="12"/>
      <c r="E707" s="16"/>
      <c r="G707" s="1115" t="s">
        <v>330</v>
      </c>
      <c r="H707" s="1116"/>
      <c r="I707" s="1116"/>
      <c r="J707" s="1116"/>
      <c r="K707" s="1116"/>
      <c r="L707" s="1116"/>
      <c r="M707" s="1116"/>
      <c r="N707" s="1116"/>
    </row>
    <row r="708" spans="3:14" ht="36.75" thickBot="1" x14ac:dyDescent="0.3">
      <c r="C708" s="52"/>
      <c r="D708" s="12"/>
      <c r="E708" s="16"/>
      <c r="G708" s="51" t="s">
        <v>792</v>
      </c>
      <c r="H708" s="50" t="s">
        <v>331</v>
      </c>
      <c r="I708" s="698" t="s">
        <v>725</v>
      </c>
      <c r="J708" s="286" t="s">
        <v>17972</v>
      </c>
      <c r="K708" s="418" t="s">
        <v>17973</v>
      </c>
      <c r="L708" s="286" t="s">
        <v>17974</v>
      </c>
      <c r="M708" s="884">
        <v>45192</v>
      </c>
      <c r="N708" s="884">
        <v>45199</v>
      </c>
    </row>
    <row r="709" spans="3:14" ht="15.75" thickBot="1" x14ac:dyDescent="0.3">
      <c r="C709" s="52"/>
      <c r="D709" s="12"/>
      <c r="E709" s="16"/>
      <c r="G709" s="57">
        <v>1</v>
      </c>
      <c r="H709" s="44" t="s">
        <v>10</v>
      </c>
      <c r="I709" s="60">
        <f>SUM(I10:I259)</f>
        <v>100</v>
      </c>
      <c r="J709" s="64">
        <f>SUM(K10:K259)</f>
        <v>100</v>
      </c>
      <c r="K709" s="64">
        <f>SUM(M10:M228)</f>
        <v>87</v>
      </c>
      <c r="L709" s="68">
        <f>SUM(O10:O259)</f>
        <v>0</v>
      </c>
      <c r="M709" s="885">
        <f>SUM(Q10:Q228)</f>
        <v>0</v>
      </c>
      <c r="N709" s="5"/>
    </row>
    <row r="710" spans="3:14" ht="15.75" thickBot="1" x14ac:dyDescent="0.3">
      <c r="C710" s="52"/>
      <c r="D710" s="12"/>
      <c r="E710" s="16"/>
      <c r="G710" s="58">
        <v>2</v>
      </c>
      <c r="H710" s="45" t="s">
        <v>332</v>
      </c>
      <c r="I710" s="61">
        <f>SUM(I260:I327)</f>
        <v>89</v>
      </c>
      <c r="J710" s="65">
        <f>SUM(K260:K327)</f>
        <v>119</v>
      </c>
      <c r="K710" s="65">
        <f>SUM(M284:M353)</f>
        <v>32</v>
      </c>
      <c r="L710" s="69">
        <f>SUM(O260:O327)</f>
        <v>0</v>
      </c>
      <c r="M710" s="885">
        <f>SUM(Q284:Q353)</f>
        <v>0</v>
      </c>
      <c r="N710" s="5"/>
    </row>
    <row r="711" spans="3:14" ht="15.75" thickBot="1" x14ac:dyDescent="0.3">
      <c r="C711" s="52"/>
      <c r="D711" s="12"/>
      <c r="E711" s="16"/>
      <c r="G711" s="58">
        <v>3</v>
      </c>
      <c r="H711" s="45" t="s">
        <v>333</v>
      </c>
      <c r="I711" s="61">
        <f>SUM(I328:I377)</f>
        <v>28</v>
      </c>
      <c r="J711" s="65">
        <f>SUM(K328:K377)</f>
        <v>28</v>
      </c>
      <c r="K711" s="65">
        <f>SUM(M291:M338)</f>
        <v>15</v>
      </c>
      <c r="L711" s="69">
        <f>SUM(O328:O377)</f>
        <v>0</v>
      </c>
      <c r="M711" s="885">
        <f>SUM(Q291:Q338)</f>
        <v>0</v>
      </c>
      <c r="N711" s="5"/>
    </row>
    <row r="712" spans="3:14" ht="15.75" thickBot="1" x14ac:dyDescent="0.3">
      <c r="C712" s="52"/>
      <c r="D712" s="12"/>
      <c r="E712" s="16"/>
      <c r="G712" s="58">
        <v>4</v>
      </c>
      <c r="H712" s="45" t="s">
        <v>334</v>
      </c>
      <c r="I712" s="61">
        <f>SUM(I378:I405,I409)</f>
        <v>12</v>
      </c>
      <c r="J712" s="65">
        <f>SUM(K378:K405,K409)</f>
        <v>12</v>
      </c>
      <c r="K712" s="65">
        <f>SUM(M339:M364)</f>
        <v>25</v>
      </c>
      <c r="L712" s="69">
        <f>SUM(O378:O405)</f>
        <v>0</v>
      </c>
      <c r="M712" s="885">
        <f>SUM(Q339:Q364)</f>
        <v>0</v>
      </c>
      <c r="N712" s="5"/>
    </row>
    <row r="713" spans="3:14" ht="15.75" thickBot="1" x14ac:dyDescent="0.3">
      <c r="C713" s="52"/>
      <c r="D713" s="12"/>
      <c r="E713" s="16"/>
      <c r="G713" s="58">
        <v>5</v>
      </c>
      <c r="H713" s="45" t="s">
        <v>335</v>
      </c>
      <c r="I713" s="61">
        <f>SUM(I415:I438)</f>
        <v>10</v>
      </c>
      <c r="J713" s="65">
        <f>SUM(K415:K438)</f>
        <v>13</v>
      </c>
      <c r="K713" s="65">
        <f>SUM(M374:M392)</f>
        <v>8</v>
      </c>
      <c r="L713" s="69">
        <f>SUM(O415:O440)</f>
        <v>0</v>
      </c>
      <c r="M713" s="885">
        <f>SUM(Q374:Q392)</f>
        <v>0</v>
      </c>
      <c r="N713" s="5"/>
    </row>
    <row r="714" spans="3:14" ht="15.75" thickBot="1" x14ac:dyDescent="0.3">
      <c r="C714" s="55"/>
      <c r="D714" s="12"/>
      <c r="E714" s="16"/>
      <c r="G714" s="58">
        <v>6</v>
      </c>
      <c r="H714" s="45" t="s">
        <v>336</v>
      </c>
      <c r="I714" s="61">
        <f>SUM(I410:I414,I406:I408)</f>
        <v>0</v>
      </c>
      <c r="J714" s="65">
        <f>SUM(K410:K414,K406:K408)</f>
        <v>0</v>
      </c>
      <c r="K714" s="65">
        <f>SUM(M393:M394,M366:M373)</f>
        <v>0</v>
      </c>
      <c r="L714" s="69">
        <f>SUM(O406:O414)</f>
        <v>0</v>
      </c>
      <c r="M714" s="885">
        <f>SUM(Q393:Q394,Q366:Q373)</f>
        <v>0</v>
      </c>
      <c r="N714" s="5"/>
    </row>
    <row r="715" spans="3:14" ht="15.75" thickBot="1" x14ac:dyDescent="0.3">
      <c r="C715" s="16"/>
      <c r="D715" s="16"/>
      <c r="E715" s="16"/>
      <c r="G715" s="58">
        <v>7</v>
      </c>
      <c r="H715" s="45" t="s">
        <v>337</v>
      </c>
      <c r="I715" s="61">
        <f>SUM(I454:I461,I448:I453,I447,I441:I446)</f>
        <v>4</v>
      </c>
      <c r="J715" s="65">
        <f>SUM(K454:K461,K448:K453,K447,K441:K446)</f>
        <v>4</v>
      </c>
      <c r="K715" s="65">
        <f>SUM(M395:M397,M401,M403:M404,M405,M406,M407,M411,M412)</f>
        <v>4</v>
      </c>
      <c r="L715" s="69">
        <f>SUM(O441:O461)</f>
        <v>0</v>
      </c>
      <c r="M715" s="885">
        <f>SUM(Q395:Q397,Q401,Q403:Q404,Q405,Q406,Q407,Q411,Q412)</f>
        <v>0</v>
      </c>
      <c r="N715" s="888"/>
    </row>
    <row r="716" spans="3:14" ht="15.75" thickBot="1" x14ac:dyDescent="0.3">
      <c r="C716" s="16"/>
      <c r="D716" s="16"/>
      <c r="E716" s="16"/>
      <c r="G716" s="58">
        <v>8</v>
      </c>
      <c r="H716" s="45" t="s">
        <v>338</v>
      </c>
      <c r="I716" s="61">
        <f>SUM(I470:I554,I468:I469,I464:I467,I462:I463)</f>
        <v>2</v>
      </c>
      <c r="J716" s="65">
        <f>SUM(K470:K554,K468:K469,K464:K467,K462:K463)</f>
        <v>2</v>
      </c>
      <c r="K716" s="65">
        <f>SUM(M398:M399,M402,M408:M410,M413:M480)</f>
        <v>10</v>
      </c>
      <c r="L716" s="69">
        <f>SUM(O462:O554)</f>
        <v>0</v>
      </c>
      <c r="M716" s="885">
        <f>SUM(Q398:Q399,Q402,Q408:Q410,Q413:Q480)</f>
        <v>0</v>
      </c>
      <c r="N716" s="5"/>
    </row>
    <row r="717" spans="3:14" ht="15.75" thickBot="1" x14ac:dyDescent="0.3">
      <c r="C717" s="16"/>
      <c r="D717" s="16"/>
      <c r="E717" s="16"/>
      <c r="G717" s="58">
        <v>9</v>
      </c>
      <c r="H717" s="45" t="s">
        <v>339</v>
      </c>
      <c r="I717" s="61">
        <f>SUM(I555:I651)</f>
        <v>88</v>
      </c>
      <c r="J717" s="65">
        <f>SUM(K555:K651)</f>
        <v>88</v>
      </c>
      <c r="K717" s="65">
        <f>SUM(M481:M523)</f>
        <v>2</v>
      </c>
      <c r="L717" s="69">
        <f>SUM(O555:O651)</f>
        <v>0</v>
      </c>
      <c r="M717" s="885">
        <f>SUM(Q481:Q523)</f>
        <v>0</v>
      </c>
      <c r="N717" s="5"/>
    </row>
    <row r="718" spans="3:14" ht="15.75" thickBot="1" x14ac:dyDescent="0.3">
      <c r="G718" s="71">
        <v>10</v>
      </c>
      <c r="H718" s="46" t="s">
        <v>13</v>
      </c>
      <c r="I718" s="62">
        <f>SUM(I652:I655)</f>
        <v>0</v>
      </c>
      <c r="J718" s="66">
        <f>SUM(K652:K655)</f>
        <v>0</v>
      </c>
      <c r="K718" s="66">
        <f>SUM(M524:M527)</f>
        <v>0</v>
      </c>
      <c r="L718" s="70">
        <f>SUM(O524:O527)</f>
        <v>0</v>
      </c>
      <c r="M718" s="886">
        <f>SUM(Q524:Q527)</f>
        <v>0</v>
      </c>
      <c r="N718" s="889"/>
    </row>
    <row r="719" spans="3:14" ht="21" thickBot="1" x14ac:dyDescent="0.3">
      <c r="F719" s="59"/>
      <c r="G719" s="71"/>
      <c r="H719" s="47" t="s">
        <v>340</v>
      </c>
      <c r="I719" s="63">
        <f>SUM(I709:I718)</f>
        <v>333</v>
      </c>
      <c r="J719" s="48">
        <f>SUBTOTAL(9,J709:J718)</f>
        <v>366</v>
      </c>
      <c r="K719" s="48">
        <f>SUBTOTAL(9,K709:K718)</f>
        <v>183</v>
      </c>
      <c r="L719" s="67">
        <f>SUBTOTAL(9,L709:L718)</f>
        <v>0</v>
      </c>
      <c r="M719" s="887">
        <f>SUM(M709:M718)</f>
        <v>0</v>
      </c>
      <c r="N719" s="890"/>
    </row>
  </sheetData>
  <mergeCells count="5">
    <mergeCell ref="A2:Q2"/>
    <mergeCell ref="A3:Q3"/>
    <mergeCell ref="A4:Q4"/>
    <mergeCell ref="H6:J6"/>
    <mergeCell ref="G707:N707"/>
  </mergeCells>
  <conditionalFormatting sqref="H693:H700">
    <cfRule type="iconSet" priority="32">
      <iconSet>
        <cfvo type="percent" val="0"/>
        <cfvo type="num" val="20"/>
        <cfvo type="num" val="50"/>
      </iconSet>
    </cfRule>
    <cfRule type="iconSet" priority="33">
      <iconSet>
        <cfvo type="percent" val="0"/>
        <cfvo type="percent" val="20"/>
        <cfvo type="percent" val="80"/>
      </iconSet>
    </cfRule>
  </conditionalFormatting>
  <conditionalFormatting sqref="I700">
    <cfRule type="iconSet" priority="34">
      <iconSet>
        <cfvo type="percent" val="0"/>
        <cfvo type="num" val="20"/>
        <cfvo type="num" val="50"/>
      </iconSet>
    </cfRule>
    <cfRule type="iconSet" priority="35">
      <iconSet>
        <cfvo type="percent" val="0"/>
        <cfvo type="num" val="20"/>
        <cfvo type="num" val="70"/>
      </iconSet>
    </cfRule>
  </conditionalFormatting>
  <conditionalFormatting sqref="K693:K700">
    <cfRule type="iconSet" priority="36">
      <iconSet>
        <cfvo type="percent" val="0"/>
        <cfvo type="num" val="10"/>
        <cfvo type="num" val="50"/>
      </iconSet>
    </cfRule>
  </conditionalFormatting>
  <conditionalFormatting sqref="M693:M700">
    <cfRule type="iconSet" priority="37">
      <iconSet>
        <cfvo type="percent" val="0"/>
        <cfvo type="num" val="20"/>
        <cfvo type="num" val="50"/>
      </iconSet>
    </cfRule>
  </conditionalFormatting>
  <conditionalFormatting sqref="O693:O700">
    <cfRule type="iconSet" priority="38">
      <iconSet>
        <cfvo type="percent" val="0"/>
        <cfvo type="num" val="20"/>
        <cfvo type="num" val="50"/>
      </iconSet>
    </cfRule>
  </conditionalFormatting>
  <conditionalFormatting sqref="Q693:Q700">
    <cfRule type="iconSet" priority="39">
      <iconSet>
        <cfvo type="percent" val="0"/>
        <cfvo type="num" val="20"/>
        <cfvo type="num" val="50"/>
      </iconSet>
    </cfRule>
  </conditionalFormatting>
  <conditionalFormatting sqref="H693:H700">
    <cfRule type="iconSet" priority="40">
      <iconSet>
        <cfvo type="percent" val="0"/>
        <cfvo type="num" val="25"/>
        <cfvo type="num" val="50"/>
      </iconSet>
    </cfRule>
    <cfRule type="iconSet" priority="41">
      <iconSet>
        <cfvo type="percent" val="0"/>
        <cfvo type="num" val="0"/>
        <cfvo type="num" val="50"/>
      </iconSet>
    </cfRule>
  </conditionalFormatting>
  <conditionalFormatting sqref="H10:H19">
    <cfRule type="iconSet" priority="9">
      <iconSet>
        <cfvo type="percent" val="0"/>
        <cfvo type="num" val="33"/>
        <cfvo type="num" val="100"/>
      </iconSet>
    </cfRule>
  </conditionalFormatting>
  <conditionalFormatting sqref="H448">
    <cfRule type="iconSet" priority="7">
      <iconSet>
        <cfvo type="percent" val="0"/>
        <cfvo type="num" val="20"/>
        <cfvo type="num" val="50"/>
      </iconSet>
    </cfRule>
    <cfRule type="iconSet" priority="8">
      <iconSet>
        <cfvo type="percent" val="0"/>
        <cfvo type="percent" val="20"/>
        <cfvo type="percent" val="80"/>
      </iconSet>
    </cfRule>
  </conditionalFormatting>
  <conditionalFormatting sqref="F10:F15">
    <cfRule type="iconSet" priority="3">
      <iconSet iconSet="3Signs">
        <cfvo type="percent" val="0"/>
        <cfvo type="percent" val="&quot;6 MESE&quot;"/>
        <cfvo type="percent" val="&quot;1 AÑO &quot;"/>
      </iconSet>
    </cfRule>
  </conditionalFormatting>
  <conditionalFormatting sqref="I693:I699">
    <cfRule type="iconSet" priority="2">
      <iconSet>
        <cfvo type="percent" val="0"/>
        <cfvo type="num" val="20"/>
        <cfvo type="num" val="50"/>
      </iconSet>
    </cfRule>
  </conditionalFormatting>
  <conditionalFormatting sqref="H10:H692">
    <cfRule type="iconSet" priority="5641">
      <iconSet>
        <cfvo type="percent" val="0"/>
        <cfvo type="num" val="20"/>
        <cfvo type="num" val="50"/>
      </iconSet>
    </cfRule>
    <cfRule type="iconSet" priority="5642">
      <iconSet>
        <cfvo type="percent" val="0"/>
        <cfvo type="percent" val="20"/>
        <cfvo type="percent" val="80"/>
      </iconSet>
    </cfRule>
  </conditionalFormatting>
  <conditionalFormatting sqref="K10:K692">
    <cfRule type="iconSet" priority="5645">
      <iconSet>
        <cfvo type="percent" val="0"/>
        <cfvo type="num" val="10"/>
        <cfvo type="num" val="50"/>
      </iconSet>
    </cfRule>
  </conditionalFormatting>
  <conditionalFormatting sqref="M10:M692">
    <cfRule type="iconSet" priority="5647">
      <iconSet>
        <cfvo type="percent" val="0"/>
        <cfvo type="num" val="20"/>
        <cfvo type="num" val="50"/>
      </iconSet>
    </cfRule>
  </conditionalFormatting>
  <conditionalFormatting sqref="O10:O692">
    <cfRule type="iconSet" priority="5649">
      <iconSet>
        <cfvo type="percent" val="0"/>
        <cfvo type="num" val="20"/>
        <cfvo type="num" val="50"/>
      </iconSet>
    </cfRule>
  </conditionalFormatting>
  <conditionalFormatting sqref="Q10:Q692">
    <cfRule type="iconSet" priority="5651">
      <iconSet>
        <cfvo type="percent" val="0"/>
        <cfvo type="num" val="20"/>
        <cfvo type="num" val="50"/>
      </iconSet>
    </cfRule>
  </conditionalFormatting>
  <conditionalFormatting sqref="H10:H692">
    <cfRule type="iconSet" priority="5653">
      <iconSet>
        <cfvo type="percent" val="0"/>
        <cfvo type="num" val="25"/>
        <cfvo type="num" val="50"/>
      </iconSet>
    </cfRule>
    <cfRule type="iconSet" priority="5654">
      <iconSet>
        <cfvo type="percent" val="0"/>
        <cfvo type="num" val="0"/>
        <cfvo type="num" val="50"/>
      </iconSet>
    </cfRule>
  </conditionalFormatting>
  <conditionalFormatting sqref="I10:I692">
    <cfRule type="iconSet" priority="5657">
      <iconSet>
        <cfvo type="percent" val="0"/>
        <cfvo type="num" val="20"/>
        <cfvo type="num" val="50"/>
      </iconSet>
    </cfRule>
  </conditionalFormatting>
  <pageMargins left="0.7" right="0.7" top="0.75" bottom="0.75" header="0.3" footer="0.3"/>
  <pageSetup paperSize="9" orientation="portrait" horizontalDpi="200" verticalDpi="200" r:id="rId1"/>
  <drawing r:id="rId2"/>
  <tableParts count="2">
    <tablePart r:id="rId3"/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CZ939"/>
  <sheetViews>
    <sheetView topLeftCell="D1" zoomScale="60" zoomScaleNormal="60" workbookViewId="0">
      <pane ySplit="9" topLeftCell="A911" activePane="bottomLeft" state="frozen"/>
      <selection activeCell="C1" sqref="C1"/>
      <selection pane="bottomLeft" activeCell="K8" sqref="K8"/>
    </sheetView>
  </sheetViews>
  <sheetFormatPr baseColWidth="10" defaultRowHeight="21" x14ac:dyDescent="0.35"/>
  <cols>
    <col min="1" max="1" width="15.85546875" style="301" customWidth="1"/>
    <col min="2" max="2" width="33.42578125" style="302" customWidth="1"/>
    <col min="3" max="3" width="15.85546875" style="301" customWidth="1"/>
    <col min="4" max="4" width="10.140625" style="301" customWidth="1"/>
    <col min="5" max="5" width="10" style="301" customWidth="1"/>
    <col min="6" max="6" width="13.5703125" style="1008" customWidth="1"/>
    <col min="7" max="7" width="16.7109375" style="425" customWidth="1"/>
    <col min="8" max="8" width="16.7109375" style="301" customWidth="1"/>
    <col min="9" max="9" width="16.7109375" style="715" customWidth="1"/>
    <col min="10" max="10" width="16.7109375" style="279" customWidth="1"/>
    <col min="11" max="11" width="16.7109375" style="410" customWidth="1"/>
    <col min="12" max="12" width="16.7109375" style="279" customWidth="1"/>
    <col min="13" max="13" width="16.7109375" style="685" customWidth="1"/>
    <col min="14" max="14" width="16.7109375" style="279" customWidth="1"/>
    <col min="15" max="15" width="17.42578125" style="283" customWidth="1"/>
    <col min="16" max="16" width="17.42578125" style="279" customWidth="1"/>
    <col min="17" max="17" width="15" style="282" customWidth="1"/>
    <col min="18" max="18" width="16.5703125" style="279" customWidth="1"/>
    <col min="19" max="19" width="10.42578125" customWidth="1"/>
    <col min="20" max="20" width="14" customWidth="1"/>
    <col min="22" max="22" width="14.7109375" bestFit="1" customWidth="1"/>
  </cols>
  <sheetData>
    <row r="1" spans="1:22" ht="18.75" x14ac:dyDescent="0.3">
      <c r="A1" s="435"/>
      <c r="B1" s="436"/>
      <c r="C1" s="436"/>
      <c r="D1" s="721"/>
      <c r="E1" s="436"/>
      <c r="F1" s="960"/>
      <c r="G1" s="438"/>
      <c r="H1" s="437"/>
      <c r="I1" s="694"/>
      <c r="J1" s="437"/>
      <c r="K1" s="439"/>
      <c r="L1" s="437"/>
      <c r="M1" s="691"/>
      <c r="N1" s="437"/>
      <c r="O1" s="440"/>
      <c r="P1" s="437"/>
      <c r="Q1" s="437"/>
    </row>
    <row r="2" spans="1:22" ht="18.75" x14ac:dyDescent="0.3">
      <c r="A2" s="1117" t="s">
        <v>327</v>
      </c>
      <c r="B2" s="1117"/>
      <c r="C2" s="1117"/>
      <c r="D2" s="1117"/>
      <c r="E2" s="1117"/>
      <c r="F2" s="1117"/>
      <c r="G2" s="1117"/>
      <c r="H2" s="1117"/>
      <c r="I2" s="1117"/>
      <c r="J2" s="1117"/>
      <c r="K2" s="1117"/>
      <c r="L2" s="1117"/>
      <c r="M2" s="1117"/>
      <c r="N2" s="1117"/>
      <c r="O2" s="1117"/>
      <c r="P2" s="1117"/>
      <c r="Q2" s="1117"/>
    </row>
    <row r="3" spans="1:22" ht="18.75" x14ac:dyDescent="0.3">
      <c r="A3" s="1118" t="s">
        <v>328</v>
      </c>
      <c r="B3" s="1118"/>
      <c r="C3" s="1118"/>
      <c r="D3" s="1118"/>
      <c r="E3" s="1118"/>
      <c r="F3" s="1118"/>
      <c r="G3" s="1118"/>
      <c r="H3" s="1118"/>
      <c r="I3" s="1118"/>
      <c r="J3" s="1118"/>
      <c r="K3" s="1118"/>
      <c r="L3" s="1118"/>
      <c r="M3" s="1118"/>
      <c r="N3" s="1118"/>
      <c r="O3" s="1118"/>
      <c r="P3" s="1118"/>
      <c r="Q3" s="1118"/>
    </row>
    <row r="4" spans="1:22" ht="19.5" thickBot="1" x14ac:dyDescent="0.35">
      <c r="A4" s="1119" t="s">
        <v>17815</v>
      </c>
      <c r="B4" s="1119"/>
      <c r="C4" s="1119"/>
      <c r="D4" s="1119"/>
      <c r="E4" s="1119"/>
      <c r="F4" s="1119"/>
      <c r="G4" s="1119"/>
      <c r="H4" s="1119"/>
      <c r="I4" s="1119"/>
      <c r="J4" s="1119"/>
      <c r="K4" s="1119"/>
      <c r="L4" s="1119"/>
      <c r="M4" s="1119"/>
      <c r="N4" s="1119"/>
      <c r="O4" s="1119"/>
      <c r="P4" s="1119"/>
      <c r="Q4" s="1119"/>
    </row>
    <row r="5" spans="1:22" ht="21.75" thickBot="1" x14ac:dyDescent="0.4">
      <c r="A5" s="441"/>
      <c r="B5" s="436"/>
      <c r="C5" s="436"/>
      <c r="D5" s="436"/>
      <c r="E5" s="436"/>
      <c r="F5" s="960"/>
      <c r="G5" s="442"/>
      <c r="H5" s="443"/>
      <c r="I5" s="695" t="s">
        <v>329</v>
      </c>
      <c r="J5" s="921">
        <f>J922</f>
        <v>5433.23</v>
      </c>
      <c r="K5" s="445"/>
      <c r="L5" s="921">
        <f>L922</f>
        <v>5101.2800000000007</v>
      </c>
      <c r="M5" s="692"/>
      <c r="N5" s="444">
        <f>N922</f>
        <v>5328.890000000004</v>
      </c>
      <c r="O5" s="447"/>
      <c r="P5" s="444">
        <f>P922</f>
        <v>5635.9600000000037</v>
      </c>
      <c r="Q5" s="446"/>
      <c r="R5" s="281">
        <f>R921</f>
        <v>7064.5400000000009</v>
      </c>
      <c r="T5" s="1052">
        <f>T922</f>
        <v>7422.7800000000025</v>
      </c>
      <c r="V5" s="1059"/>
    </row>
    <row r="6" spans="1:22" ht="18.75" x14ac:dyDescent="0.3">
      <c r="A6" s="435"/>
      <c r="B6" s="473"/>
      <c r="C6" s="473"/>
      <c r="D6" s="278"/>
      <c r="E6" s="473"/>
      <c r="F6" s="961"/>
      <c r="G6" s="474"/>
      <c r="H6" s="1120"/>
      <c r="I6" s="1120"/>
      <c r="J6" s="1120"/>
      <c r="L6" s="278"/>
      <c r="M6" s="691"/>
      <c r="N6" s="437"/>
      <c r="O6" s="440"/>
      <c r="P6" s="437"/>
      <c r="Q6" s="437"/>
    </row>
    <row r="7" spans="1:22" ht="18.75" x14ac:dyDescent="0.3">
      <c r="A7" s="448"/>
      <c r="B7" s="475"/>
      <c r="C7" s="282"/>
      <c r="D7" s="282"/>
      <c r="E7" s="282"/>
      <c r="F7" s="962"/>
      <c r="G7" s="477"/>
      <c r="H7" s="478"/>
      <c r="I7" s="709"/>
      <c r="J7" s="280"/>
      <c r="K7" s="411"/>
      <c r="N7" s="449"/>
      <c r="O7" s="450"/>
      <c r="P7" s="449"/>
      <c r="Q7" s="448"/>
    </row>
    <row r="8" spans="1:22" ht="19.5" thickBot="1" x14ac:dyDescent="0.35">
      <c r="A8" s="448"/>
      <c r="B8" s="475"/>
      <c r="C8" s="282"/>
      <c r="D8" s="282"/>
      <c r="E8" s="282"/>
      <c r="F8" s="962" t="s">
        <v>791</v>
      </c>
      <c r="G8" s="479"/>
      <c r="H8" s="282"/>
      <c r="K8" s="710">
        <v>45170</v>
      </c>
      <c r="M8" s="412">
        <v>45177</v>
      </c>
      <c r="N8" s="284"/>
      <c r="O8" s="686">
        <v>45184</v>
      </c>
      <c r="P8" s="451"/>
      <c r="Q8" s="559">
        <v>45191</v>
      </c>
      <c r="R8" s="451"/>
      <c r="S8" s="8">
        <v>45199</v>
      </c>
      <c r="U8" s="8">
        <v>45199</v>
      </c>
    </row>
    <row r="9" spans="1:22" s="434" customFormat="1" ht="48.75" customHeight="1" thickBot="1" x14ac:dyDescent="0.35">
      <c r="A9" s="452" t="s">
        <v>0</v>
      </c>
      <c r="B9" s="480" t="s">
        <v>1</v>
      </c>
      <c r="C9" s="480" t="s">
        <v>2</v>
      </c>
      <c r="D9" s="480" t="s">
        <v>3</v>
      </c>
      <c r="E9" s="480" t="s">
        <v>258</v>
      </c>
      <c r="F9" s="963" t="s">
        <v>4</v>
      </c>
      <c r="G9" s="482" t="s">
        <v>5</v>
      </c>
      <c r="H9" s="483" t="s">
        <v>793</v>
      </c>
      <c r="I9" s="696" t="s">
        <v>725</v>
      </c>
      <c r="J9" s="431" t="s">
        <v>340</v>
      </c>
      <c r="K9" s="432" t="s">
        <v>6</v>
      </c>
      <c r="L9" s="431" t="s">
        <v>721</v>
      </c>
      <c r="M9" s="693" t="s">
        <v>7</v>
      </c>
      <c r="N9" s="453" t="s">
        <v>722</v>
      </c>
      <c r="O9" s="454" t="s">
        <v>8</v>
      </c>
      <c r="P9" s="455" t="s">
        <v>723</v>
      </c>
      <c r="Q9" s="456" t="s">
        <v>9</v>
      </c>
      <c r="R9" s="433" t="s">
        <v>724</v>
      </c>
      <c r="S9" s="1011" t="s">
        <v>9</v>
      </c>
      <c r="T9" s="1012" t="s">
        <v>724</v>
      </c>
      <c r="U9" s="1011" t="s">
        <v>9</v>
      </c>
      <c r="V9" s="1012" t="s">
        <v>724</v>
      </c>
    </row>
    <row r="10" spans="1:22" s="79" customFormat="1" ht="46.5" customHeight="1" x14ac:dyDescent="0.3">
      <c r="A10" s="457">
        <v>1</v>
      </c>
      <c r="B10" s="484" t="s">
        <v>14</v>
      </c>
      <c r="C10" s="485" t="s">
        <v>241</v>
      </c>
      <c r="D10" s="485" t="s">
        <v>10</v>
      </c>
      <c r="E10" s="485" t="s">
        <v>259</v>
      </c>
      <c r="F10" s="964">
        <v>45231</v>
      </c>
      <c r="G10" s="487">
        <v>0.53</v>
      </c>
      <c r="H10" s="337"/>
      <c r="I10" s="83"/>
      <c r="J10" s="85">
        <f t="shared" ref="J10:J25" si="0">G10*I10</f>
        <v>0</v>
      </c>
      <c r="K10" s="308"/>
      <c r="L10" s="85">
        <f t="shared" ref="L10:L25" si="1">G10*K10</f>
        <v>0</v>
      </c>
      <c r="M10" s="687"/>
      <c r="N10" s="85">
        <f t="shared" ref="N10:N21" si="2">G10*M10</f>
        <v>0</v>
      </c>
      <c r="O10" s="83"/>
      <c r="P10" s="85">
        <f t="shared" ref="P10:P21" si="3">G10*O10</f>
        <v>0</v>
      </c>
      <c r="Q10" s="83">
        <v>30</v>
      </c>
      <c r="R10" s="377">
        <f t="shared" ref="R10:R21" si="4">G10*Q10</f>
        <v>15.9</v>
      </c>
      <c r="S10" s="1013">
        <v>8</v>
      </c>
      <c r="T10" s="1013">
        <f>+S10*Tabla3[[#This Row],[P.U$]]</f>
        <v>4.24</v>
      </c>
      <c r="U10" s="1013">
        <v>23</v>
      </c>
      <c r="V10" s="1013">
        <f>U10*Tabla3[[#This Row],[P.U$]]</f>
        <v>12.190000000000001</v>
      </c>
    </row>
    <row r="11" spans="1:22" s="79" customFormat="1" ht="46.5" customHeight="1" x14ac:dyDescent="0.3">
      <c r="A11" s="457">
        <v>2</v>
      </c>
      <c r="B11" s="484" t="s">
        <v>1160</v>
      </c>
      <c r="C11" s="485" t="s">
        <v>1128</v>
      </c>
      <c r="D11" s="485" t="s">
        <v>10</v>
      </c>
      <c r="E11" s="485" t="s">
        <v>259</v>
      </c>
      <c r="F11" s="964">
        <v>45870</v>
      </c>
      <c r="G11" s="487">
        <v>0.66</v>
      </c>
      <c r="H11" s="337"/>
      <c r="I11" s="83">
        <v>63</v>
      </c>
      <c r="J11" s="85">
        <f t="shared" si="0"/>
        <v>41.580000000000005</v>
      </c>
      <c r="K11" s="308">
        <v>38</v>
      </c>
      <c r="L11" s="85">
        <f t="shared" si="1"/>
        <v>25.080000000000002</v>
      </c>
      <c r="M11" s="687">
        <v>26</v>
      </c>
      <c r="N11" s="85">
        <f t="shared" si="2"/>
        <v>17.16</v>
      </c>
      <c r="O11" s="83">
        <v>17</v>
      </c>
      <c r="P11" s="85">
        <f t="shared" si="3"/>
        <v>11.22</v>
      </c>
      <c r="Q11" s="83">
        <v>1</v>
      </c>
      <c r="R11" s="377">
        <f t="shared" si="4"/>
        <v>0.66</v>
      </c>
      <c r="S11" s="1013">
        <v>0</v>
      </c>
      <c r="T11" s="1013">
        <f>+S11*Tabla3[[#This Row],[P.U$]]</f>
        <v>0</v>
      </c>
      <c r="U11" s="1013">
        <v>0</v>
      </c>
      <c r="V11" s="1013">
        <f>U11*Tabla3[[#This Row],[P.U$]]</f>
        <v>0</v>
      </c>
    </row>
    <row r="12" spans="1:22" ht="54" x14ac:dyDescent="0.3">
      <c r="A12" s="457">
        <v>3</v>
      </c>
      <c r="B12" s="484" t="s">
        <v>15</v>
      </c>
      <c r="C12" s="485" t="s">
        <v>194</v>
      </c>
      <c r="D12" s="485" t="s">
        <v>10</v>
      </c>
      <c r="E12" s="485" t="s">
        <v>259</v>
      </c>
      <c r="F12" s="964">
        <v>45505</v>
      </c>
      <c r="G12" s="487">
        <v>1.43</v>
      </c>
      <c r="H12" s="337"/>
      <c r="I12" s="83"/>
      <c r="J12" s="85">
        <f t="shared" si="0"/>
        <v>0</v>
      </c>
      <c r="K12" s="308"/>
      <c r="L12" s="85">
        <f t="shared" si="1"/>
        <v>0</v>
      </c>
      <c r="M12" s="687"/>
      <c r="N12" s="85">
        <f t="shared" si="2"/>
        <v>0</v>
      </c>
      <c r="O12" s="83"/>
      <c r="P12" s="85">
        <f t="shared" si="3"/>
        <v>0</v>
      </c>
      <c r="Q12" s="83"/>
      <c r="R12" s="377">
        <f t="shared" si="4"/>
        <v>0</v>
      </c>
      <c r="S12" s="4"/>
      <c r="T12" s="1013">
        <f>+S12*Tabla3[[#This Row],[P.U$]]</f>
        <v>0</v>
      </c>
      <c r="U12" s="4"/>
      <c r="V12" s="1013">
        <f>U12*Tabla3[[#This Row],[P.U$]]</f>
        <v>0</v>
      </c>
    </row>
    <row r="13" spans="1:22" ht="54" x14ac:dyDescent="0.3">
      <c r="A13" s="457">
        <v>4</v>
      </c>
      <c r="B13" s="484" t="s">
        <v>811</v>
      </c>
      <c r="C13" s="485" t="s">
        <v>195</v>
      </c>
      <c r="D13" s="485" t="s">
        <v>10</v>
      </c>
      <c r="E13" s="485" t="s">
        <v>259</v>
      </c>
      <c r="F13" s="964">
        <v>45413</v>
      </c>
      <c r="G13" s="487">
        <v>1.32</v>
      </c>
      <c r="H13" s="337"/>
      <c r="I13" s="83"/>
      <c r="J13" s="85">
        <f t="shared" si="0"/>
        <v>0</v>
      </c>
      <c r="K13" s="308"/>
      <c r="L13" s="85">
        <f t="shared" si="1"/>
        <v>0</v>
      </c>
      <c r="M13" s="687"/>
      <c r="N13" s="85">
        <f t="shared" si="2"/>
        <v>0</v>
      </c>
      <c r="O13" s="83"/>
      <c r="P13" s="85">
        <f t="shared" si="3"/>
        <v>0</v>
      </c>
      <c r="Q13" s="83"/>
      <c r="R13" s="377">
        <f t="shared" si="4"/>
        <v>0</v>
      </c>
      <c r="S13" s="4"/>
      <c r="T13" s="1013">
        <f>+S13*Tabla3[[#This Row],[P.U$]]</f>
        <v>0</v>
      </c>
      <c r="U13" s="4"/>
      <c r="V13" s="1013">
        <f>U13*Tabla3[[#This Row],[P.U$]]</f>
        <v>0</v>
      </c>
    </row>
    <row r="14" spans="1:22" ht="42" customHeight="1" x14ac:dyDescent="0.3">
      <c r="A14" s="457">
        <v>5</v>
      </c>
      <c r="B14" s="489" t="s">
        <v>958</v>
      </c>
      <c r="C14" s="489" t="s">
        <v>1122</v>
      </c>
      <c r="D14" s="489" t="s">
        <v>10</v>
      </c>
      <c r="E14" s="485" t="s">
        <v>259</v>
      </c>
      <c r="F14" s="965">
        <v>45901</v>
      </c>
      <c r="G14" s="659">
        <v>0.66</v>
      </c>
      <c r="H14" s="337"/>
      <c r="I14" s="233"/>
      <c r="J14" s="85">
        <f t="shared" si="0"/>
        <v>0</v>
      </c>
      <c r="K14" s="784"/>
      <c r="L14" s="232">
        <f t="shared" si="1"/>
        <v>0</v>
      </c>
      <c r="M14" s="684"/>
      <c r="N14" s="232">
        <f t="shared" si="2"/>
        <v>0</v>
      </c>
      <c r="O14" s="233"/>
      <c r="P14" s="232">
        <f t="shared" si="3"/>
        <v>0</v>
      </c>
      <c r="Q14" s="233"/>
      <c r="R14" s="377">
        <f t="shared" si="4"/>
        <v>0</v>
      </c>
      <c r="S14" s="4"/>
      <c r="T14" s="1013">
        <f>+S14*Tabla3[[#This Row],[P.U$]]</f>
        <v>0</v>
      </c>
      <c r="U14" s="4"/>
      <c r="V14" s="1013">
        <f>U14*Tabla3[[#This Row],[P.U$]]</f>
        <v>0</v>
      </c>
    </row>
    <row r="15" spans="1:22" ht="60.75" customHeight="1" x14ac:dyDescent="0.3">
      <c r="A15" s="457"/>
      <c r="B15" s="525" t="s">
        <v>18213</v>
      </c>
      <c r="C15" s="728" t="s">
        <v>736</v>
      </c>
      <c r="D15" s="489" t="s">
        <v>10</v>
      </c>
      <c r="E15" s="489" t="s">
        <v>17924</v>
      </c>
      <c r="F15" s="966">
        <v>45992</v>
      </c>
      <c r="G15" s="729">
        <v>0.81</v>
      </c>
      <c r="H15" s="337"/>
      <c r="I15" s="233">
        <v>9</v>
      </c>
      <c r="J15" s="85">
        <f t="shared" si="0"/>
        <v>7.2900000000000009</v>
      </c>
      <c r="K15" s="784">
        <v>15</v>
      </c>
      <c r="L15" s="85">
        <f t="shared" si="1"/>
        <v>12.15</v>
      </c>
      <c r="M15" s="684">
        <v>11</v>
      </c>
      <c r="N15" s="85">
        <f t="shared" si="2"/>
        <v>8.91</v>
      </c>
      <c r="O15" s="233">
        <v>14</v>
      </c>
      <c r="P15" s="85">
        <f t="shared" si="3"/>
        <v>11.34</v>
      </c>
      <c r="Q15" s="233">
        <v>12</v>
      </c>
      <c r="R15" s="377">
        <f t="shared" si="4"/>
        <v>9.7200000000000006</v>
      </c>
      <c r="S15" s="4">
        <v>12</v>
      </c>
      <c r="T15" s="1013">
        <f>+S15*Tabla3[[#This Row],[P.U$]]</f>
        <v>9.7200000000000006</v>
      </c>
      <c r="U15" s="4">
        <v>11</v>
      </c>
      <c r="V15" s="1013">
        <f>U15*Tabla3[[#This Row],[P.U$]]</f>
        <v>8.91</v>
      </c>
    </row>
    <row r="16" spans="1:22" ht="75.75" customHeight="1" x14ac:dyDescent="0.3">
      <c r="A16" s="457"/>
      <c r="B16" s="525" t="s">
        <v>17954</v>
      </c>
      <c r="C16" s="728" t="s">
        <v>736</v>
      </c>
      <c r="D16" s="489" t="s">
        <v>10</v>
      </c>
      <c r="E16" s="489" t="s">
        <v>17924</v>
      </c>
      <c r="F16" s="966">
        <v>45870</v>
      </c>
      <c r="G16" s="729">
        <v>1.81</v>
      </c>
      <c r="H16" s="337"/>
      <c r="I16" s="233">
        <v>10</v>
      </c>
      <c r="J16" s="85">
        <f t="shared" si="0"/>
        <v>18.100000000000001</v>
      </c>
      <c r="K16" s="784">
        <v>6</v>
      </c>
      <c r="L16" s="85">
        <f t="shared" si="1"/>
        <v>10.86</v>
      </c>
      <c r="M16" s="684">
        <v>3</v>
      </c>
      <c r="N16" s="85">
        <f t="shared" si="2"/>
        <v>5.43</v>
      </c>
      <c r="O16" s="233">
        <v>11</v>
      </c>
      <c r="P16" s="85">
        <f t="shared" si="3"/>
        <v>19.91</v>
      </c>
      <c r="Q16" s="233">
        <v>8</v>
      </c>
      <c r="R16" s="377">
        <f t="shared" si="4"/>
        <v>14.48</v>
      </c>
      <c r="S16" s="4">
        <v>19</v>
      </c>
      <c r="T16" s="1013">
        <f>+S16*Tabla3[[#This Row],[P.U$]]</f>
        <v>34.39</v>
      </c>
      <c r="U16" s="4">
        <v>18</v>
      </c>
      <c r="V16" s="1013">
        <f>U16*Tabla3[[#This Row],[P.U$]]</f>
        <v>32.58</v>
      </c>
    </row>
    <row r="17" spans="1:22" ht="42" customHeight="1" x14ac:dyDescent="0.3">
      <c r="A17" s="457">
        <v>6</v>
      </c>
      <c r="B17" s="273" t="s">
        <v>17746</v>
      </c>
      <c r="C17" s="660" t="s">
        <v>736</v>
      </c>
      <c r="D17" s="560" t="s">
        <v>10</v>
      </c>
      <c r="E17" s="14" t="s">
        <v>259</v>
      </c>
      <c r="F17" s="967">
        <v>45839</v>
      </c>
      <c r="G17" s="652">
        <v>0.75</v>
      </c>
      <c r="H17" s="337"/>
      <c r="I17" s="233"/>
      <c r="J17" s="85">
        <f t="shared" si="0"/>
        <v>0</v>
      </c>
      <c r="K17" s="784"/>
      <c r="L17" s="232">
        <f t="shared" si="1"/>
        <v>0</v>
      </c>
      <c r="M17" s="684"/>
      <c r="N17" s="232">
        <f t="shared" si="2"/>
        <v>0</v>
      </c>
      <c r="O17" s="233"/>
      <c r="P17" s="232">
        <f t="shared" si="3"/>
        <v>0</v>
      </c>
      <c r="Q17" s="233"/>
      <c r="R17" s="377">
        <f t="shared" si="4"/>
        <v>0</v>
      </c>
      <c r="S17" s="4"/>
      <c r="T17" s="1013">
        <f>+S17*Tabla3[[#This Row],[P.U$]]</f>
        <v>0</v>
      </c>
      <c r="U17" s="4"/>
      <c r="V17" s="1013">
        <f>U17*Tabla3[[#This Row],[P.U$]]</f>
        <v>0</v>
      </c>
    </row>
    <row r="18" spans="1:22" ht="90" x14ac:dyDescent="0.3">
      <c r="A18" s="457">
        <v>7</v>
      </c>
      <c r="B18" s="484" t="s">
        <v>16</v>
      </c>
      <c r="C18" s="485" t="s">
        <v>194</v>
      </c>
      <c r="D18" s="485" t="s">
        <v>10</v>
      </c>
      <c r="E18" s="485" t="s">
        <v>260</v>
      </c>
      <c r="F18" s="964">
        <v>45566</v>
      </c>
      <c r="G18" s="487">
        <v>4.0999999999999996</v>
      </c>
      <c r="H18" s="337"/>
      <c r="I18" s="83">
        <v>4</v>
      </c>
      <c r="J18" s="85">
        <f t="shared" si="0"/>
        <v>16.399999999999999</v>
      </c>
      <c r="K18" s="308">
        <v>4</v>
      </c>
      <c r="L18" s="85">
        <f t="shared" si="1"/>
        <v>16.399999999999999</v>
      </c>
      <c r="M18" s="687">
        <v>4</v>
      </c>
      <c r="N18" s="85">
        <f t="shared" si="2"/>
        <v>16.399999999999999</v>
      </c>
      <c r="O18" s="83">
        <v>6</v>
      </c>
      <c r="P18" s="85">
        <f t="shared" si="3"/>
        <v>24.599999999999998</v>
      </c>
      <c r="Q18" s="83">
        <v>5</v>
      </c>
      <c r="R18" s="377">
        <f t="shared" si="4"/>
        <v>20.5</v>
      </c>
      <c r="S18" s="4">
        <v>5</v>
      </c>
      <c r="T18" s="1013">
        <f>+S18*Tabla3[[#This Row],[P.U$]]</f>
        <v>20.5</v>
      </c>
      <c r="U18" s="4">
        <v>4</v>
      </c>
      <c r="V18" s="1013">
        <f>U18*Tabla3[[#This Row],[P.U$]]</f>
        <v>16.399999999999999</v>
      </c>
    </row>
    <row r="19" spans="1:22" ht="72" x14ac:dyDescent="0.3">
      <c r="A19" s="457">
        <v>8</v>
      </c>
      <c r="B19" s="484" t="s">
        <v>17</v>
      </c>
      <c r="C19" s="485" t="s">
        <v>194</v>
      </c>
      <c r="D19" s="485" t="s">
        <v>10</v>
      </c>
      <c r="E19" s="485" t="s">
        <v>261</v>
      </c>
      <c r="F19" s="964">
        <v>45474</v>
      </c>
      <c r="G19" s="487">
        <v>4.0999999999999996</v>
      </c>
      <c r="H19" s="337"/>
      <c r="I19" s="83">
        <v>5</v>
      </c>
      <c r="J19" s="85">
        <f t="shared" si="0"/>
        <v>20.5</v>
      </c>
      <c r="K19" s="308">
        <v>0</v>
      </c>
      <c r="L19" s="85">
        <f t="shared" si="1"/>
        <v>0</v>
      </c>
      <c r="M19" s="687">
        <v>0</v>
      </c>
      <c r="N19" s="85">
        <f t="shared" si="2"/>
        <v>0</v>
      </c>
      <c r="O19" s="83">
        <v>0</v>
      </c>
      <c r="P19" s="85">
        <f t="shared" si="3"/>
        <v>0</v>
      </c>
      <c r="Q19" s="83">
        <v>0</v>
      </c>
      <c r="R19" s="377">
        <f t="shared" si="4"/>
        <v>0</v>
      </c>
      <c r="S19" s="4"/>
      <c r="T19" s="1013">
        <f>+S19*Tabla3[[#This Row],[P.U$]]</f>
        <v>0</v>
      </c>
      <c r="U19" s="4"/>
      <c r="V19" s="1013">
        <f>U19*Tabla3[[#This Row],[P.U$]]</f>
        <v>0</v>
      </c>
    </row>
    <row r="20" spans="1:22" ht="54" x14ac:dyDescent="0.3">
      <c r="A20" s="457"/>
      <c r="B20" s="484" t="s">
        <v>18222</v>
      </c>
      <c r="C20" s="485" t="s">
        <v>616</v>
      </c>
      <c r="D20" s="485" t="s">
        <v>10</v>
      </c>
      <c r="E20" s="485" t="s">
        <v>18223</v>
      </c>
      <c r="F20" s="964">
        <v>46204</v>
      </c>
      <c r="G20" s="487">
        <v>4.68</v>
      </c>
      <c r="H20" s="337"/>
      <c r="I20" s="83"/>
      <c r="J20" s="85">
        <f t="shared" si="0"/>
        <v>0</v>
      </c>
      <c r="K20" s="308"/>
      <c r="L20" s="85">
        <f t="shared" si="1"/>
        <v>0</v>
      </c>
      <c r="M20" s="687"/>
      <c r="N20" s="85">
        <f t="shared" si="2"/>
        <v>0</v>
      </c>
      <c r="O20" s="83"/>
      <c r="P20" s="85">
        <f t="shared" si="3"/>
        <v>0</v>
      </c>
      <c r="Q20" s="83"/>
      <c r="R20" s="377">
        <f t="shared" si="4"/>
        <v>0</v>
      </c>
      <c r="S20" s="4">
        <v>9</v>
      </c>
      <c r="T20" s="1013">
        <f>+S20*Tabla3[[#This Row],[P.U$]]</f>
        <v>42.12</v>
      </c>
      <c r="U20" s="4">
        <v>8</v>
      </c>
      <c r="V20" s="1013">
        <f>U20*Tabla3[[#This Row],[P.U$]]</f>
        <v>37.44</v>
      </c>
    </row>
    <row r="21" spans="1:22" ht="54" x14ac:dyDescent="0.3">
      <c r="A21" s="457">
        <v>9</v>
      </c>
      <c r="B21" s="484" t="s">
        <v>18</v>
      </c>
      <c r="C21" s="485" t="s">
        <v>196</v>
      </c>
      <c r="D21" s="485" t="s">
        <v>10</v>
      </c>
      <c r="E21" s="485" t="s">
        <v>262</v>
      </c>
      <c r="F21" s="964">
        <v>45474</v>
      </c>
      <c r="G21" s="487">
        <v>1.64</v>
      </c>
      <c r="H21" s="337"/>
      <c r="I21" s="83">
        <v>8</v>
      </c>
      <c r="J21" s="85">
        <f t="shared" si="0"/>
        <v>13.12</v>
      </c>
      <c r="K21" s="308">
        <v>7</v>
      </c>
      <c r="L21" s="85">
        <f t="shared" si="1"/>
        <v>11.479999999999999</v>
      </c>
      <c r="M21" s="687">
        <v>7</v>
      </c>
      <c r="N21" s="85">
        <f t="shared" si="2"/>
        <v>11.479999999999999</v>
      </c>
      <c r="O21" s="83">
        <v>6</v>
      </c>
      <c r="P21" s="85">
        <f t="shared" si="3"/>
        <v>9.84</v>
      </c>
      <c r="Q21" s="83">
        <v>4</v>
      </c>
      <c r="R21" s="377">
        <f t="shared" si="4"/>
        <v>6.56</v>
      </c>
      <c r="S21" s="4">
        <v>1</v>
      </c>
      <c r="T21" s="1013">
        <f>+S21*Tabla3[[#This Row],[P.U$]]</f>
        <v>1.64</v>
      </c>
      <c r="U21" s="4">
        <v>0</v>
      </c>
      <c r="V21" s="1013">
        <f>U21*Tabla3[[#This Row],[P.U$]]</f>
        <v>0</v>
      </c>
    </row>
    <row r="22" spans="1:22" ht="72" x14ac:dyDescent="0.3">
      <c r="A22" s="457"/>
      <c r="B22" s="484" t="s">
        <v>17872</v>
      </c>
      <c r="C22" s="485" t="s">
        <v>736</v>
      </c>
      <c r="D22" s="485" t="s">
        <v>17873</v>
      </c>
      <c r="E22" s="485" t="s">
        <v>261</v>
      </c>
      <c r="F22" s="964">
        <v>45323</v>
      </c>
      <c r="G22" s="487">
        <v>0.75</v>
      </c>
      <c r="H22" s="337"/>
      <c r="I22" s="83"/>
      <c r="J22" s="85">
        <f t="shared" si="0"/>
        <v>0</v>
      </c>
      <c r="K22" s="308"/>
      <c r="L22" s="85">
        <f t="shared" si="1"/>
        <v>0</v>
      </c>
      <c r="M22" s="687"/>
      <c r="N22" s="85"/>
      <c r="O22" s="83"/>
      <c r="P22" s="85"/>
      <c r="Q22" s="83"/>
      <c r="R22" s="377"/>
      <c r="S22" s="4"/>
      <c r="T22" s="1013">
        <f>+S22*Tabla3[[#This Row],[P.U$]]</f>
        <v>0</v>
      </c>
      <c r="U22" s="4"/>
      <c r="V22" s="1013">
        <f>U22*Tabla3[[#This Row],[P.U$]]</f>
        <v>0</v>
      </c>
    </row>
    <row r="23" spans="1:22" ht="36" x14ac:dyDescent="0.3">
      <c r="A23" s="457"/>
      <c r="B23" s="484" t="s">
        <v>17859</v>
      </c>
      <c r="C23" s="485"/>
      <c r="D23" s="485"/>
      <c r="E23" s="485"/>
      <c r="F23" s="964"/>
      <c r="G23" s="487"/>
      <c r="H23" s="337"/>
      <c r="I23" s="83"/>
      <c r="J23" s="85"/>
      <c r="K23" s="308"/>
      <c r="L23" s="85"/>
      <c r="M23" s="687"/>
      <c r="N23" s="85"/>
      <c r="O23" s="83"/>
      <c r="P23" s="85"/>
      <c r="Q23" s="83"/>
      <c r="R23" s="377"/>
      <c r="S23" s="4"/>
      <c r="T23" s="1013">
        <f>+S23*Tabla3[[#This Row],[P.U$]]</f>
        <v>0</v>
      </c>
      <c r="U23" s="4"/>
      <c r="V23" s="1013">
        <f>U23*Tabla3[[#This Row],[P.U$]]</f>
        <v>0</v>
      </c>
    </row>
    <row r="24" spans="1:22" ht="36" x14ac:dyDescent="0.3">
      <c r="A24" s="457">
        <v>10</v>
      </c>
      <c r="B24" s="484" t="s">
        <v>19</v>
      </c>
      <c r="C24" s="485" t="s">
        <v>197</v>
      </c>
      <c r="D24" s="485" t="s">
        <v>10</v>
      </c>
      <c r="E24" s="485" t="s">
        <v>263</v>
      </c>
      <c r="F24" s="964">
        <v>45261</v>
      </c>
      <c r="G24" s="487">
        <v>2.5499999999999998</v>
      </c>
      <c r="H24" s="337"/>
      <c r="I24" s="83"/>
      <c r="J24" s="85">
        <f t="shared" si="0"/>
        <v>0</v>
      </c>
      <c r="K24" s="308"/>
      <c r="L24" s="85">
        <f t="shared" si="1"/>
        <v>0</v>
      </c>
      <c r="M24" s="687"/>
      <c r="N24" s="85">
        <f t="shared" ref="N24:N25" si="5">G24*M24</f>
        <v>0</v>
      </c>
      <c r="O24" s="83"/>
      <c r="P24" s="85">
        <f t="shared" ref="P24:P25" si="6">G24*O24</f>
        <v>0</v>
      </c>
      <c r="Q24" s="83">
        <v>5</v>
      </c>
      <c r="R24" s="377">
        <f t="shared" ref="R24:R25" si="7">G24*Q24</f>
        <v>12.75</v>
      </c>
      <c r="S24" s="4">
        <v>7</v>
      </c>
      <c r="T24" s="1013">
        <f>+S24*Tabla3[[#This Row],[P.U$]]</f>
        <v>17.849999999999998</v>
      </c>
      <c r="U24" s="4">
        <v>7</v>
      </c>
      <c r="V24" s="1013">
        <f>U24*Tabla3[[#This Row],[P.U$]]</f>
        <v>17.849999999999998</v>
      </c>
    </row>
    <row r="25" spans="1:22" ht="25.5" x14ac:dyDescent="0.3">
      <c r="A25" s="457">
        <v>11</v>
      </c>
      <c r="B25" s="201" t="s">
        <v>17747</v>
      </c>
      <c r="C25" s="14" t="s">
        <v>17748</v>
      </c>
      <c r="D25" s="14" t="s">
        <v>10</v>
      </c>
      <c r="E25" s="14" t="s">
        <v>263</v>
      </c>
      <c r="F25" s="968">
        <v>45566</v>
      </c>
      <c r="G25" s="37">
        <v>2.5499999999999998</v>
      </c>
      <c r="H25" s="337"/>
      <c r="I25" s="83">
        <v>10</v>
      </c>
      <c r="J25" s="85">
        <f t="shared" si="0"/>
        <v>25.5</v>
      </c>
      <c r="K25" s="308">
        <v>10</v>
      </c>
      <c r="L25" s="85">
        <f t="shared" si="1"/>
        <v>25.5</v>
      </c>
      <c r="M25" s="687">
        <v>10</v>
      </c>
      <c r="N25" s="85">
        <f t="shared" si="5"/>
        <v>25.5</v>
      </c>
      <c r="O25" s="83">
        <v>10</v>
      </c>
      <c r="P25" s="85">
        <f t="shared" si="6"/>
        <v>25.5</v>
      </c>
      <c r="Q25" s="83">
        <v>10</v>
      </c>
      <c r="R25" s="377">
        <f t="shared" si="7"/>
        <v>25.5</v>
      </c>
      <c r="S25" s="4">
        <v>10</v>
      </c>
      <c r="T25" s="1013">
        <f>+S25*Tabla3[[#This Row],[P.U$]]</f>
        <v>25.5</v>
      </c>
      <c r="U25" s="4">
        <v>10</v>
      </c>
      <c r="V25" s="1013">
        <f>U25*Tabla3[[#This Row],[P.U$]]</f>
        <v>25.5</v>
      </c>
    </row>
    <row r="26" spans="1:22" ht="36" x14ac:dyDescent="0.3">
      <c r="A26" s="457">
        <v>12</v>
      </c>
      <c r="B26" s="484" t="s">
        <v>20</v>
      </c>
      <c r="C26" s="485" t="s">
        <v>198</v>
      </c>
      <c r="D26" s="485" t="s">
        <v>10</v>
      </c>
      <c r="E26" s="485" t="s">
        <v>263</v>
      </c>
      <c r="F26" s="964">
        <v>45536</v>
      </c>
      <c r="G26" s="487">
        <v>2.09</v>
      </c>
      <c r="H26" s="337"/>
      <c r="I26" s="83"/>
      <c r="J26" s="85">
        <f t="shared" ref="J26:J52" si="8">G26*I26</f>
        <v>0</v>
      </c>
      <c r="K26" s="308"/>
      <c r="L26" s="85">
        <f t="shared" ref="L26:L61" si="9">G26*K26</f>
        <v>0</v>
      </c>
      <c r="M26" s="687"/>
      <c r="N26" s="85">
        <f t="shared" ref="N26:N52" si="10">G26*M26</f>
        <v>0</v>
      </c>
      <c r="O26" s="83"/>
      <c r="P26" s="85">
        <f t="shared" ref="P26:P52" si="11">G26*O26</f>
        <v>0</v>
      </c>
      <c r="Q26" s="83"/>
      <c r="R26" s="377">
        <f t="shared" ref="R26:R34" si="12">G26*Q26</f>
        <v>0</v>
      </c>
      <c r="S26" s="4"/>
      <c r="T26" s="1013">
        <f>+S26*Tabla3[[#This Row],[P.U$]]</f>
        <v>0</v>
      </c>
      <c r="U26" s="4"/>
      <c r="V26" s="1013">
        <f>U26*Tabla3[[#This Row],[P.U$]]</f>
        <v>0</v>
      </c>
    </row>
    <row r="27" spans="1:22" ht="54" x14ac:dyDescent="0.3">
      <c r="A27" s="457">
        <v>13</v>
      </c>
      <c r="B27" s="484" t="s">
        <v>21</v>
      </c>
      <c r="C27" s="485" t="s">
        <v>199</v>
      </c>
      <c r="D27" s="485" t="s">
        <v>10</v>
      </c>
      <c r="E27" s="485" t="s">
        <v>264</v>
      </c>
      <c r="F27" s="964">
        <v>45139</v>
      </c>
      <c r="G27" s="487">
        <v>0.72</v>
      </c>
      <c r="H27" s="337"/>
      <c r="I27" s="83"/>
      <c r="J27" s="85">
        <f t="shared" si="8"/>
        <v>0</v>
      </c>
      <c r="K27" s="308"/>
      <c r="L27" s="85">
        <f t="shared" si="9"/>
        <v>0</v>
      </c>
      <c r="M27" s="687"/>
      <c r="N27" s="85">
        <f t="shared" si="10"/>
        <v>0</v>
      </c>
      <c r="O27" s="83"/>
      <c r="P27" s="85">
        <f t="shared" si="11"/>
        <v>0</v>
      </c>
      <c r="Q27" s="83"/>
      <c r="R27" s="377">
        <f t="shared" si="12"/>
        <v>0</v>
      </c>
      <c r="S27" s="4"/>
      <c r="T27" s="1013">
        <f>+S27*Tabla3[[#This Row],[P.U$]]</f>
        <v>0</v>
      </c>
      <c r="U27" s="4"/>
      <c r="V27" s="1013">
        <f>U27*Tabla3[[#This Row],[P.U$]]</f>
        <v>0</v>
      </c>
    </row>
    <row r="28" spans="1:22" ht="38.25" customHeight="1" x14ac:dyDescent="0.3">
      <c r="A28" s="457">
        <v>14</v>
      </c>
      <c r="B28" s="484" t="s">
        <v>22</v>
      </c>
      <c r="C28" s="485" t="s">
        <v>200</v>
      </c>
      <c r="D28" s="485" t="s">
        <v>10</v>
      </c>
      <c r="E28" s="485" t="s">
        <v>265</v>
      </c>
      <c r="F28" s="964">
        <v>45505</v>
      </c>
      <c r="G28" s="487">
        <v>0.77</v>
      </c>
      <c r="H28" s="337"/>
      <c r="I28" s="83"/>
      <c r="J28" s="85">
        <f t="shared" si="8"/>
        <v>0</v>
      </c>
      <c r="K28" s="308"/>
      <c r="L28" s="85">
        <f t="shared" si="9"/>
        <v>0</v>
      </c>
      <c r="M28" s="687"/>
      <c r="N28" s="85">
        <f t="shared" si="10"/>
        <v>0</v>
      </c>
      <c r="O28" s="83"/>
      <c r="P28" s="85">
        <f t="shared" si="11"/>
        <v>0</v>
      </c>
      <c r="Q28" s="83"/>
      <c r="R28" s="377">
        <f t="shared" si="12"/>
        <v>0</v>
      </c>
      <c r="S28" s="4"/>
      <c r="T28" s="1013">
        <f>+S28*Tabla3[[#This Row],[P.U$]]</f>
        <v>0</v>
      </c>
      <c r="U28" s="4"/>
      <c r="V28" s="1013">
        <f>U28*Tabla3[[#This Row],[P.U$]]</f>
        <v>0</v>
      </c>
    </row>
    <row r="29" spans="1:22" ht="72" x14ac:dyDescent="0.3">
      <c r="A29" s="457">
        <v>15</v>
      </c>
      <c r="B29" s="484" t="s">
        <v>22</v>
      </c>
      <c r="C29" s="485" t="s">
        <v>1161</v>
      </c>
      <c r="D29" s="485" t="s">
        <v>10</v>
      </c>
      <c r="E29" s="485" t="s">
        <v>265</v>
      </c>
      <c r="F29" s="964">
        <v>45717</v>
      </c>
      <c r="G29" s="487">
        <v>0.77</v>
      </c>
      <c r="H29" s="337"/>
      <c r="I29" s="83">
        <v>25</v>
      </c>
      <c r="J29" s="85">
        <f t="shared" si="8"/>
        <v>19.25</v>
      </c>
      <c r="K29" s="308">
        <v>11</v>
      </c>
      <c r="L29" s="85">
        <f t="shared" si="9"/>
        <v>8.4700000000000006</v>
      </c>
      <c r="M29" s="687">
        <v>0</v>
      </c>
      <c r="N29" s="85">
        <f t="shared" si="10"/>
        <v>0</v>
      </c>
      <c r="O29" s="83">
        <v>3</v>
      </c>
      <c r="P29" s="85">
        <f t="shared" si="11"/>
        <v>2.31</v>
      </c>
      <c r="Q29" s="83">
        <v>0</v>
      </c>
      <c r="R29" s="377">
        <f t="shared" si="12"/>
        <v>0</v>
      </c>
      <c r="S29" s="4"/>
      <c r="T29" s="1013">
        <f>+S29*Tabla3[[#This Row],[P.U$]]</f>
        <v>0</v>
      </c>
      <c r="U29" s="4"/>
      <c r="V29" s="1013">
        <f>U29*Tabla3[[#This Row],[P.U$]]</f>
        <v>0</v>
      </c>
    </row>
    <row r="30" spans="1:22" ht="36" x14ac:dyDescent="0.3">
      <c r="A30" s="457">
        <v>16</v>
      </c>
      <c r="B30" s="484" t="s">
        <v>23</v>
      </c>
      <c r="C30" s="485" t="s">
        <v>202</v>
      </c>
      <c r="D30" s="485" t="s">
        <v>10</v>
      </c>
      <c r="E30" s="485" t="s">
        <v>266</v>
      </c>
      <c r="F30" s="964">
        <v>45474</v>
      </c>
      <c r="G30" s="487">
        <v>2.12</v>
      </c>
      <c r="H30" s="337"/>
      <c r="I30" s="83"/>
      <c r="J30" s="85">
        <f t="shared" si="8"/>
        <v>0</v>
      </c>
      <c r="K30" s="308"/>
      <c r="L30" s="85">
        <f t="shared" si="9"/>
        <v>0</v>
      </c>
      <c r="M30" s="687"/>
      <c r="N30" s="85">
        <f t="shared" si="10"/>
        <v>0</v>
      </c>
      <c r="O30" s="83"/>
      <c r="P30" s="85">
        <f t="shared" si="11"/>
        <v>0</v>
      </c>
      <c r="Q30" s="83"/>
      <c r="R30" s="377">
        <f t="shared" si="12"/>
        <v>0</v>
      </c>
      <c r="S30" s="4"/>
      <c r="T30" s="1013">
        <f>+S30*Tabla3[[#This Row],[P.U$]]</f>
        <v>0</v>
      </c>
      <c r="U30" s="4"/>
      <c r="V30" s="1013">
        <f>U30*Tabla3[[#This Row],[P.U$]]</f>
        <v>0</v>
      </c>
    </row>
    <row r="31" spans="1:22" ht="36" x14ac:dyDescent="0.3">
      <c r="A31" s="457">
        <v>17</v>
      </c>
      <c r="B31" s="484" t="s">
        <v>893</v>
      </c>
      <c r="C31" s="485" t="s">
        <v>202</v>
      </c>
      <c r="D31" s="485" t="s">
        <v>10</v>
      </c>
      <c r="E31" s="485" t="s">
        <v>266</v>
      </c>
      <c r="F31" s="964">
        <v>45475</v>
      </c>
      <c r="G31" s="487">
        <v>1.99</v>
      </c>
      <c r="H31" s="337"/>
      <c r="I31" s="83"/>
      <c r="J31" s="85">
        <f t="shared" si="8"/>
        <v>0</v>
      </c>
      <c r="K31" s="308"/>
      <c r="L31" s="85">
        <f t="shared" si="9"/>
        <v>0</v>
      </c>
      <c r="M31" s="687"/>
      <c r="N31" s="85">
        <f t="shared" si="10"/>
        <v>0</v>
      </c>
      <c r="O31" s="83"/>
      <c r="P31" s="85">
        <f t="shared" si="11"/>
        <v>0</v>
      </c>
      <c r="Q31" s="83"/>
      <c r="R31" s="377">
        <f t="shared" si="12"/>
        <v>0</v>
      </c>
      <c r="S31" s="4"/>
      <c r="T31" s="1013">
        <f>+S31*Tabla3[[#This Row],[P.U$]]</f>
        <v>0</v>
      </c>
      <c r="U31" s="4"/>
      <c r="V31" s="1013">
        <f>U31*Tabla3[[#This Row],[P.U$]]</f>
        <v>0</v>
      </c>
    </row>
    <row r="32" spans="1:22" ht="36" x14ac:dyDescent="0.3">
      <c r="A32" s="457">
        <v>18</v>
      </c>
      <c r="B32" s="484" t="s">
        <v>24</v>
      </c>
      <c r="C32" s="485" t="s">
        <v>575</v>
      </c>
      <c r="D32" s="485" t="s">
        <v>10</v>
      </c>
      <c r="E32" s="485" t="s">
        <v>266</v>
      </c>
      <c r="F32" s="964">
        <v>45323</v>
      </c>
      <c r="G32" s="487">
        <v>0.55000000000000004</v>
      </c>
      <c r="H32" s="337"/>
      <c r="I32" s="83"/>
      <c r="J32" s="85">
        <f t="shared" si="8"/>
        <v>0</v>
      </c>
      <c r="K32" s="308"/>
      <c r="L32" s="85">
        <f t="shared" si="9"/>
        <v>0</v>
      </c>
      <c r="M32" s="687"/>
      <c r="N32" s="85">
        <f t="shared" si="10"/>
        <v>0</v>
      </c>
      <c r="O32" s="83"/>
      <c r="P32" s="85">
        <f t="shared" si="11"/>
        <v>0</v>
      </c>
      <c r="Q32" s="83"/>
      <c r="R32" s="377">
        <f t="shared" si="12"/>
        <v>0</v>
      </c>
      <c r="S32" s="4"/>
      <c r="T32" s="1013">
        <f>+S32*Tabla3[[#This Row],[P.U$]]</f>
        <v>0</v>
      </c>
      <c r="U32" s="4"/>
      <c r="V32" s="1013">
        <f>U32*Tabla3[[#This Row],[P.U$]]</f>
        <v>0</v>
      </c>
    </row>
    <row r="33" spans="1:22" ht="36" x14ac:dyDescent="0.3">
      <c r="A33" s="457">
        <v>19</v>
      </c>
      <c r="B33" s="484" t="s">
        <v>25</v>
      </c>
      <c r="C33" s="485" t="s">
        <v>204</v>
      </c>
      <c r="D33" s="485" t="s">
        <v>10</v>
      </c>
      <c r="E33" s="485" t="s">
        <v>266</v>
      </c>
      <c r="F33" s="964">
        <v>45505</v>
      </c>
      <c r="G33" s="487">
        <v>2.63</v>
      </c>
      <c r="H33" s="337"/>
      <c r="I33" s="83"/>
      <c r="J33" s="85">
        <f t="shared" si="8"/>
        <v>0</v>
      </c>
      <c r="K33" s="308"/>
      <c r="L33" s="85">
        <f t="shared" si="9"/>
        <v>0</v>
      </c>
      <c r="M33" s="687"/>
      <c r="N33" s="85">
        <f t="shared" si="10"/>
        <v>0</v>
      </c>
      <c r="O33" s="83"/>
      <c r="P33" s="85">
        <f t="shared" si="11"/>
        <v>0</v>
      </c>
      <c r="Q33" s="83"/>
      <c r="R33" s="377">
        <f t="shared" si="12"/>
        <v>0</v>
      </c>
      <c r="S33" s="4"/>
      <c r="T33" s="1013">
        <f>+S33*Tabla3[[#This Row],[P.U$]]</f>
        <v>0</v>
      </c>
      <c r="U33" s="4"/>
      <c r="V33" s="1013">
        <f>U33*Tabla3[[#This Row],[P.U$]]</f>
        <v>0</v>
      </c>
    </row>
    <row r="34" spans="1:22" ht="36" x14ac:dyDescent="0.3">
      <c r="A34" s="457">
        <v>20</v>
      </c>
      <c r="B34" s="484" t="s">
        <v>17782</v>
      </c>
      <c r="C34" s="485" t="s">
        <v>1234</v>
      </c>
      <c r="D34" s="485" t="s">
        <v>10</v>
      </c>
      <c r="E34" s="485" t="s">
        <v>266</v>
      </c>
      <c r="F34" s="964">
        <v>45536</v>
      </c>
      <c r="G34" s="487">
        <v>1.06</v>
      </c>
      <c r="H34" s="337"/>
      <c r="I34" s="83">
        <v>4</v>
      </c>
      <c r="J34" s="85">
        <f t="shared" si="8"/>
        <v>4.24</v>
      </c>
      <c r="K34" s="308">
        <v>4</v>
      </c>
      <c r="L34" s="85">
        <f t="shared" si="9"/>
        <v>4.24</v>
      </c>
      <c r="M34" s="687">
        <v>14</v>
      </c>
      <c r="N34" s="85">
        <f t="shared" si="10"/>
        <v>14.84</v>
      </c>
      <c r="O34" s="83">
        <v>21</v>
      </c>
      <c r="P34" s="85">
        <f t="shared" si="11"/>
        <v>22.26</v>
      </c>
      <c r="Q34" s="83">
        <v>14</v>
      </c>
      <c r="R34" s="377">
        <f t="shared" si="12"/>
        <v>14.84</v>
      </c>
      <c r="S34" s="4">
        <v>14</v>
      </c>
      <c r="T34" s="1013">
        <f>+S34*Tabla3[[#This Row],[P.U$]]</f>
        <v>14.84</v>
      </c>
      <c r="U34" s="4">
        <v>0</v>
      </c>
      <c r="V34" s="1013">
        <f>U34*Tabla3[[#This Row],[P.U$]]</f>
        <v>0</v>
      </c>
    </row>
    <row r="35" spans="1:22" ht="54" x14ac:dyDescent="0.3">
      <c r="A35" s="457">
        <v>21</v>
      </c>
      <c r="B35" s="484" t="s">
        <v>26</v>
      </c>
      <c r="C35" s="485" t="s">
        <v>812</v>
      </c>
      <c r="D35" s="485" t="s">
        <v>10</v>
      </c>
      <c r="E35" s="485" t="s">
        <v>267</v>
      </c>
      <c r="F35" s="964">
        <v>45658</v>
      </c>
      <c r="G35" s="487">
        <v>2.9</v>
      </c>
      <c r="H35" s="337"/>
      <c r="I35" s="83"/>
      <c r="J35" s="85">
        <f t="shared" si="8"/>
        <v>0</v>
      </c>
      <c r="K35" s="308"/>
      <c r="L35" s="85">
        <f t="shared" si="9"/>
        <v>0</v>
      </c>
      <c r="M35" s="687"/>
      <c r="N35" s="85">
        <f t="shared" si="10"/>
        <v>0</v>
      </c>
      <c r="O35" s="83"/>
      <c r="P35" s="85">
        <f t="shared" si="11"/>
        <v>0</v>
      </c>
      <c r="Q35" s="83"/>
      <c r="R35" s="377">
        <f>G35*Q35</f>
        <v>0</v>
      </c>
      <c r="S35" s="4"/>
      <c r="T35" s="1013">
        <f>+S35*Tabla3[[#This Row],[P.U$]]</f>
        <v>0</v>
      </c>
      <c r="U35" s="4"/>
      <c r="V35" s="1013">
        <f>U35*Tabla3[[#This Row],[P.U$]]</f>
        <v>0</v>
      </c>
    </row>
    <row r="36" spans="1:22" ht="54" x14ac:dyDescent="0.3">
      <c r="A36" s="457">
        <v>22</v>
      </c>
      <c r="B36" s="484" t="s">
        <v>26</v>
      </c>
      <c r="C36" s="485" t="s">
        <v>203</v>
      </c>
      <c r="D36" s="485" t="s">
        <v>10</v>
      </c>
      <c r="E36" s="485" t="s">
        <v>267</v>
      </c>
      <c r="F36" s="964">
        <v>45078</v>
      </c>
      <c r="G36" s="487">
        <v>2.9</v>
      </c>
      <c r="H36" s="337"/>
      <c r="I36" s="83"/>
      <c r="J36" s="85">
        <f t="shared" si="8"/>
        <v>0</v>
      </c>
      <c r="K36" s="308"/>
      <c r="L36" s="85">
        <f t="shared" si="9"/>
        <v>0</v>
      </c>
      <c r="M36" s="687"/>
      <c r="N36" s="85">
        <f t="shared" si="10"/>
        <v>0</v>
      </c>
      <c r="O36" s="83"/>
      <c r="P36" s="85">
        <f t="shared" si="11"/>
        <v>0</v>
      </c>
      <c r="Q36" s="83"/>
      <c r="R36" s="377">
        <f>G36*Q36</f>
        <v>0</v>
      </c>
      <c r="S36" s="4"/>
      <c r="T36" s="1013">
        <f>+S36*Tabla3[[#This Row],[P.U$]]</f>
        <v>0</v>
      </c>
      <c r="U36" s="4"/>
      <c r="V36" s="1013">
        <f>U36*Tabla3[[#This Row],[P.U$]]</f>
        <v>0</v>
      </c>
    </row>
    <row r="37" spans="1:22" ht="72" x14ac:dyDescent="0.3">
      <c r="A37" s="457">
        <v>23</v>
      </c>
      <c r="B37" s="484" t="s">
        <v>17619</v>
      </c>
      <c r="C37" s="485" t="s">
        <v>1234</v>
      </c>
      <c r="D37" s="485" t="s">
        <v>10</v>
      </c>
      <c r="E37" s="485" t="s">
        <v>268</v>
      </c>
      <c r="F37" s="964">
        <v>45597</v>
      </c>
      <c r="G37" s="487">
        <v>0.82</v>
      </c>
      <c r="H37" s="337"/>
      <c r="I37" s="83">
        <v>14</v>
      </c>
      <c r="J37" s="85">
        <f t="shared" si="8"/>
        <v>11.479999999999999</v>
      </c>
      <c r="K37" s="308">
        <v>14</v>
      </c>
      <c r="L37" s="85">
        <f t="shared" si="9"/>
        <v>11.479999999999999</v>
      </c>
      <c r="M37" s="687">
        <v>12</v>
      </c>
      <c r="N37" s="85">
        <f t="shared" si="10"/>
        <v>9.84</v>
      </c>
      <c r="O37" s="83">
        <v>10</v>
      </c>
      <c r="P37" s="85">
        <f t="shared" si="11"/>
        <v>8.1999999999999993</v>
      </c>
      <c r="Q37" s="83">
        <v>9</v>
      </c>
      <c r="R37" s="377">
        <f t="shared" ref="R37" si="13">G37*Q37</f>
        <v>7.38</v>
      </c>
      <c r="S37" s="4">
        <v>7</v>
      </c>
      <c r="T37" s="1013">
        <f>+S37*Tabla3[[#This Row],[P.U$]]</f>
        <v>5.7399999999999993</v>
      </c>
      <c r="U37" s="4">
        <v>5</v>
      </c>
      <c r="V37" s="1013">
        <f>U37*Tabla3[[#This Row],[P.U$]]</f>
        <v>4.0999999999999996</v>
      </c>
    </row>
    <row r="38" spans="1:22" ht="72" x14ac:dyDescent="0.3">
      <c r="A38" s="457"/>
      <c r="B38" s="484" t="s">
        <v>27</v>
      </c>
      <c r="C38" s="485" t="s">
        <v>241</v>
      </c>
      <c r="D38" s="485" t="s">
        <v>10</v>
      </c>
      <c r="E38" s="485" t="s">
        <v>268</v>
      </c>
      <c r="F38" s="964">
        <v>45597</v>
      </c>
      <c r="G38" s="487">
        <v>0.82</v>
      </c>
      <c r="H38" s="337"/>
      <c r="I38" s="83">
        <v>0</v>
      </c>
      <c r="J38" s="85">
        <f>G38*I38</f>
        <v>0</v>
      </c>
      <c r="K38" s="308">
        <v>0</v>
      </c>
      <c r="L38" s="85">
        <f>G38*K38</f>
        <v>0</v>
      </c>
      <c r="M38" s="687">
        <v>14</v>
      </c>
      <c r="N38" s="85">
        <f>G38*M38</f>
        <v>11.479999999999999</v>
      </c>
      <c r="O38" s="83"/>
      <c r="P38" s="85">
        <f>G38*O38</f>
        <v>0</v>
      </c>
      <c r="Q38" s="83"/>
      <c r="R38" s="377"/>
      <c r="S38" s="4"/>
      <c r="T38" s="1013">
        <f>+S38*Tabla3[[#This Row],[P.U$]]</f>
        <v>0</v>
      </c>
      <c r="U38" s="4"/>
      <c r="V38" s="1013">
        <f>U38*Tabla3[[#This Row],[P.U$]]</f>
        <v>0</v>
      </c>
    </row>
    <row r="39" spans="1:22" ht="72" x14ac:dyDescent="0.3">
      <c r="A39" s="457">
        <v>24</v>
      </c>
      <c r="B39" s="484" t="s">
        <v>27</v>
      </c>
      <c r="C39" s="485" t="s">
        <v>206</v>
      </c>
      <c r="D39" s="485" t="s">
        <v>10</v>
      </c>
      <c r="E39" s="485" t="s">
        <v>268</v>
      </c>
      <c r="F39" s="964">
        <v>45597</v>
      </c>
      <c r="G39" s="487">
        <v>0.63</v>
      </c>
      <c r="H39" s="337"/>
      <c r="I39" s="83"/>
      <c r="J39" s="85">
        <f t="shared" si="8"/>
        <v>0</v>
      </c>
      <c r="K39" s="308">
        <v>11</v>
      </c>
      <c r="L39" s="85">
        <f t="shared" si="9"/>
        <v>6.93</v>
      </c>
      <c r="M39" s="687"/>
      <c r="N39" s="85">
        <f t="shared" si="10"/>
        <v>0</v>
      </c>
      <c r="O39" s="83"/>
      <c r="P39" s="85">
        <f t="shared" si="11"/>
        <v>0</v>
      </c>
      <c r="Q39" s="83"/>
      <c r="R39" s="377">
        <f t="shared" ref="R39:R52" si="14">G39*Q39</f>
        <v>0</v>
      </c>
      <c r="S39" s="4"/>
      <c r="T39" s="1013">
        <f>+S39*Tabla3[[#This Row],[P.U$]]</f>
        <v>0</v>
      </c>
      <c r="U39" s="4"/>
      <c r="V39" s="1013">
        <f>U39*Tabla3[[#This Row],[P.U$]]</f>
        <v>0</v>
      </c>
    </row>
    <row r="40" spans="1:22" ht="54" x14ac:dyDescent="0.3">
      <c r="A40" s="457">
        <v>25</v>
      </c>
      <c r="B40" s="484" t="s">
        <v>28</v>
      </c>
      <c r="C40" s="485" t="s">
        <v>203</v>
      </c>
      <c r="D40" s="485" t="s">
        <v>10</v>
      </c>
      <c r="E40" s="485" t="s">
        <v>269</v>
      </c>
      <c r="F40" s="964">
        <v>45444</v>
      </c>
      <c r="G40" s="487">
        <v>2.5499999999999998</v>
      </c>
      <c r="H40" s="337"/>
      <c r="I40" s="83">
        <v>13</v>
      </c>
      <c r="J40" s="85">
        <f t="shared" si="8"/>
        <v>33.15</v>
      </c>
      <c r="K40" s="308">
        <v>13</v>
      </c>
      <c r="L40" s="85">
        <f t="shared" si="9"/>
        <v>33.15</v>
      </c>
      <c r="M40" s="687">
        <v>13</v>
      </c>
      <c r="N40" s="85">
        <f t="shared" si="10"/>
        <v>33.15</v>
      </c>
      <c r="O40" s="83">
        <v>14</v>
      </c>
      <c r="P40" s="85">
        <f t="shared" si="11"/>
        <v>35.699999999999996</v>
      </c>
      <c r="Q40" s="83">
        <v>13</v>
      </c>
      <c r="R40" s="377">
        <f t="shared" si="14"/>
        <v>33.15</v>
      </c>
      <c r="S40" s="4">
        <v>10</v>
      </c>
      <c r="T40" s="1013">
        <f>+S40*Tabla3[[#This Row],[P.U$]]</f>
        <v>25.5</v>
      </c>
      <c r="U40" s="4">
        <v>10</v>
      </c>
      <c r="V40" s="1013">
        <f>U40*Tabla3[[#This Row],[P.U$]]</f>
        <v>25.5</v>
      </c>
    </row>
    <row r="41" spans="1:22" ht="54" x14ac:dyDescent="0.3">
      <c r="A41" s="457">
        <v>26</v>
      </c>
      <c r="B41" s="484" t="s">
        <v>29</v>
      </c>
      <c r="C41" s="485" t="s">
        <v>198</v>
      </c>
      <c r="D41" s="485" t="s">
        <v>10</v>
      </c>
      <c r="E41" s="485" t="s">
        <v>269</v>
      </c>
      <c r="F41" s="964">
        <v>45536</v>
      </c>
      <c r="G41" s="487">
        <v>2.09</v>
      </c>
      <c r="H41" s="337"/>
      <c r="I41" s="83"/>
      <c r="J41" s="85">
        <f t="shared" si="8"/>
        <v>0</v>
      </c>
      <c r="K41" s="308"/>
      <c r="L41" s="85">
        <f t="shared" si="9"/>
        <v>0</v>
      </c>
      <c r="M41" s="687"/>
      <c r="N41" s="85">
        <f t="shared" si="10"/>
        <v>0</v>
      </c>
      <c r="O41" s="83"/>
      <c r="P41" s="85">
        <f t="shared" si="11"/>
        <v>0</v>
      </c>
      <c r="Q41" s="83"/>
      <c r="R41" s="377">
        <f t="shared" si="14"/>
        <v>0</v>
      </c>
      <c r="S41" s="4"/>
      <c r="T41" s="1013">
        <f>+S41*Tabla3[[#This Row],[P.U$]]</f>
        <v>0</v>
      </c>
      <c r="U41" s="4"/>
      <c r="V41" s="1013">
        <f>U41*Tabla3[[#This Row],[P.U$]]</f>
        <v>0</v>
      </c>
    </row>
    <row r="42" spans="1:22" ht="54" x14ac:dyDescent="0.3">
      <c r="A42" s="457">
        <v>27</v>
      </c>
      <c r="B42" s="484" t="s">
        <v>18214</v>
      </c>
      <c r="C42" s="485" t="s">
        <v>209</v>
      </c>
      <c r="D42" s="485" t="s">
        <v>10</v>
      </c>
      <c r="E42" s="485" t="s">
        <v>270</v>
      </c>
      <c r="F42" s="964">
        <v>45658</v>
      </c>
      <c r="G42" s="487">
        <v>4</v>
      </c>
      <c r="H42" s="337"/>
      <c r="I42" s="83">
        <v>6</v>
      </c>
      <c r="J42" s="85">
        <f t="shared" si="8"/>
        <v>24</v>
      </c>
      <c r="K42" s="308">
        <v>4</v>
      </c>
      <c r="L42" s="85">
        <f t="shared" si="9"/>
        <v>16</v>
      </c>
      <c r="M42" s="687">
        <v>4</v>
      </c>
      <c r="N42" s="85">
        <f t="shared" si="10"/>
        <v>16</v>
      </c>
      <c r="O42" s="83">
        <v>4</v>
      </c>
      <c r="P42" s="85">
        <f t="shared" si="11"/>
        <v>16</v>
      </c>
      <c r="Q42" s="83">
        <v>3</v>
      </c>
      <c r="R42" s="377">
        <f t="shared" si="14"/>
        <v>12</v>
      </c>
      <c r="S42" s="4">
        <v>2</v>
      </c>
      <c r="T42" s="1013">
        <f>+S42*Tabla3[[#This Row],[P.U$]]</f>
        <v>8</v>
      </c>
      <c r="U42" s="4">
        <v>2</v>
      </c>
      <c r="V42" s="1013">
        <f>U42*Tabla3[[#This Row],[P.U$]]</f>
        <v>8</v>
      </c>
    </row>
    <row r="43" spans="1:22" ht="54" x14ac:dyDescent="0.3">
      <c r="A43" s="457">
        <v>28</v>
      </c>
      <c r="B43" s="484" t="s">
        <v>30</v>
      </c>
      <c r="C43" s="485" t="s">
        <v>1071</v>
      </c>
      <c r="D43" s="485" t="s">
        <v>10</v>
      </c>
      <c r="E43" s="485" t="s">
        <v>270</v>
      </c>
      <c r="F43" s="964">
        <v>45352</v>
      </c>
      <c r="G43" s="487">
        <v>4.08</v>
      </c>
      <c r="H43" s="337"/>
      <c r="I43" s="83">
        <v>5</v>
      </c>
      <c r="J43" s="85">
        <f t="shared" si="8"/>
        <v>20.399999999999999</v>
      </c>
      <c r="K43" s="308">
        <v>5</v>
      </c>
      <c r="L43" s="85">
        <f t="shared" si="9"/>
        <v>20.399999999999999</v>
      </c>
      <c r="M43" s="687">
        <v>5</v>
      </c>
      <c r="N43" s="85">
        <f t="shared" si="10"/>
        <v>20.399999999999999</v>
      </c>
      <c r="O43" s="83">
        <v>5</v>
      </c>
      <c r="P43" s="85">
        <f t="shared" si="11"/>
        <v>20.399999999999999</v>
      </c>
      <c r="Q43" s="83">
        <v>5</v>
      </c>
      <c r="R43" s="377">
        <f t="shared" si="14"/>
        <v>20.399999999999999</v>
      </c>
      <c r="S43" s="4">
        <v>5</v>
      </c>
      <c r="T43" s="1013">
        <f>+S43*Tabla3[[#This Row],[P.U$]]</f>
        <v>20.399999999999999</v>
      </c>
      <c r="U43" s="4">
        <v>4</v>
      </c>
      <c r="V43" s="1013">
        <f>U43*Tabla3[[#This Row],[P.U$]]</f>
        <v>16.32</v>
      </c>
    </row>
    <row r="44" spans="1:22" ht="54" x14ac:dyDescent="0.3">
      <c r="A44" s="457">
        <v>29</v>
      </c>
      <c r="B44" s="484" t="s">
        <v>903</v>
      </c>
      <c r="C44" s="485" t="s">
        <v>209</v>
      </c>
      <c r="D44" s="485" t="s">
        <v>10</v>
      </c>
      <c r="E44" s="485" t="s">
        <v>270</v>
      </c>
      <c r="F44" s="964">
        <v>45323</v>
      </c>
      <c r="G44" s="487">
        <v>4.49</v>
      </c>
      <c r="H44" s="337"/>
      <c r="I44" s="83"/>
      <c r="J44" s="85">
        <f t="shared" si="8"/>
        <v>0</v>
      </c>
      <c r="K44" s="308"/>
      <c r="L44" s="85">
        <f t="shared" si="9"/>
        <v>0</v>
      </c>
      <c r="M44" s="687"/>
      <c r="N44" s="85">
        <f t="shared" si="10"/>
        <v>0</v>
      </c>
      <c r="O44" s="83"/>
      <c r="P44" s="85">
        <f t="shared" si="11"/>
        <v>0</v>
      </c>
      <c r="Q44" s="83"/>
      <c r="R44" s="377">
        <f t="shared" si="14"/>
        <v>0</v>
      </c>
      <c r="S44" s="4"/>
      <c r="T44" s="1013">
        <f>+S44*Tabla3[[#This Row],[P.U$]]</f>
        <v>0</v>
      </c>
      <c r="U44" s="4"/>
      <c r="V44" s="1013">
        <f>U44*Tabla3[[#This Row],[P.U$]]</f>
        <v>0</v>
      </c>
    </row>
    <row r="45" spans="1:22" ht="72" x14ac:dyDescent="0.3">
      <c r="A45" s="457">
        <v>30</v>
      </c>
      <c r="B45" s="484" t="s">
        <v>31</v>
      </c>
      <c r="C45" s="485" t="s">
        <v>208</v>
      </c>
      <c r="D45" s="485" t="s">
        <v>10</v>
      </c>
      <c r="E45" s="485" t="s">
        <v>268</v>
      </c>
      <c r="F45" s="964">
        <v>45901</v>
      </c>
      <c r="G45" s="487">
        <v>0.96</v>
      </c>
      <c r="H45" s="337"/>
      <c r="I45" s="83">
        <v>9</v>
      </c>
      <c r="J45" s="85">
        <f t="shared" si="8"/>
        <v>8.64</v>
      </c>
      <c r="K45" s="308">
        <v>7</v>
      </c>
      <c r="L45" s="85">
        <f t="shared" si="9"/>
        <v>6.72</v>
      </c>
      <c r="M45" s="687">
        <v>7</v>
      </c>
      <c r="N45" s="85">
        <f t="shared" si="10"/>
        <v>6.72</v>
      </c>
      <c r="O45" s="83">
        <v>7</v>
      </c>
      <c r="P45" s="85">
        <f t="shared" si="11"/>
        <v>6.72</v>
      </c>
      <c r="Q45" s="83">
        <v>6</v>
      </c>
      <c r="R45" s="377">
        <f t="shared" si="14"/>
        <v>5.76</v>
      </c>
      <c r="S45" s="4">
        <v>4</v>
      </c>
      <c r="T45" s="1013">
        <f>+S45*Tabla3[[#This Row],[P.U$]]</f>
        <v>3.84</v>
      </c>
      <c r="U45" s="4">
        <v>0</v>
      </c>
      <c r="V45" s="1013">
        <f>U45*Tabla3[[#This Row],[P.U$]]</f>
        <v>0</v>
      </c>
    </row>
    <row r="46" spans="1:22" ht="72" x14ac:dyDescent="0.3">
      <c r="A46" s="457"/>
      <c r="B46" s="489" t="s">
        <v>18218</v>
      </c>
      <c r="C46" s="724" t="s">
        <v>241</v>
      </c>
      <c r="D46" s="489" t="s">
        <v>10</v>
      </c>
      <c r="E46" s="485" t="s">
        <v>268</v>
      </c>
      <c r="F46" s="964">
        <v>45323</v>
      </c>
      <c r="G46" s="487">
        <v>0.82</v>
      </c>
      <c r="H46" s="337"/>
      <c r="I46" s="83"/>
      <c r="J46" s="85">
        <f t="shared" si="8"/>
        <v>0</v>
      </c>
      <c r="K46" s="308"/>
      <c r="L46" s="85">
        <f t="shared" si="9"/>
        <v>0</v>
      </c>
      <c r="M46" s="687"/>
      <c r="N46" s="85">
        <f t="shared" si="10"/>
        <v>0</v>
      </c>
      <c r="O46" s="83"/>
      <c r="P46" s="85">
        <f t="shared" si="11"/>
        <v>0</v>
      </c>
      <c r="Q46" s="83"/>
      <c r="R46" s="377">
        <f t="shared" si="14"/>
        <v>0</v>
      </c>
      <c r="S46" s="4">
        <v>22</v>
      </c>
      <c r="T46" s="1013">
        <f>+S46*Tabla3[[#This Row],[P.U$]]</f>
        <v>18.04</v>
      </c>
      <c r="U46" s="4">
        <v>20</v>
      </c>
      <c r="V46" s="1013">
        <f>U46*Tabla3[[#This Row],[P.U$]]</f>
        <v>16.399999999999999</v>
      </c>
    </row>
    <row r="47" spans="1:22" ht="72" x14ac:dyDescent="0.3">
      <c r="A47" s="457">
        <v>31</v>
      </c>
      <c r="B47" s="489" t="s">
        <v>1023</v>
      </c>
      <c r="C47" s="724" t="s">
        <v>736</v>
      </c>
      <c r="D47" s="489" t="s">
        <v>10</v>
      </c>
      <c r="E47" s="485" t="s">
        <v>268</v>
      </c>
      <c r="F47" s="965">
        <v>45413</v>
      </c>
      <c r="G47" s="487">
        <v>2.09</v>
      </c>
      <c r="H47" s="337"/>
      <c r="I47" s="593">
        <v>15</v>
      </c>
      <c r="J47" s="85">
        <f t="shared" si="8"/>
        <v>31.349999999999998</v>
      </c>
      <c r="K47" s="784">
        <v>15</v>
      </c>
      <c r="L47" s="85">
        <f t="shared" si="9"/>
        <v>31.349999999999998</v>
      </c>
      <c r="M47" s="684">
        <v>10</v>
      </c>
      <c r="N47" s="85">
        <f t="shared" si="10"/>
        <v>20.9</v>
      </c>
      <c r="O47" s="237">
        <v>29</v>
      </c>
      <c r="P47" s="85">
        <f t="shared" si="11"/>
        <v>60.61</v>
      </c>
      <c r="Q47" s="237">
        <v>28</v>
      </c>
      <c r="R47" s="377">
        <f t="shared" si="14"/>
        <v>58.519999999999996</v>
      </c>
      <c r="S47" s="4">
        <v>24</v>
      </c>
      <c r="T47" s="1013">
        <f>+S47*Tabla3[[#This Row],[P.U$]]</f>
        <v>50.16</v>
      </c>
      <c r="U47" s="4">
        <v>23</v>
      </c>
      <c r="V47" s="1013">
        <f>U47*Tabla3[[#This Row],[P.U$]]</f>
        <v>48.069999999999993</v>
      </c>
    </row>
    <row r="48" spans="1:22" ht="43.5" customHeight="1" x14ac:dyDescent="0.3">
      <c r="A48" s="457">
        <v>32</v>
      </c>
      <c r="B48" s="273" t="s">
        <v>17749</v>
      </c>
      <c r="C48" s="273" t="s">
        <v>1128</v>
      </c>
      <c r="D48" s="661" t="s">
        <v>10</v>
      </c>
      <c r="E48" s="14" t="s">
        <v>17875</v>
      </c>
      <c r="F48" s="967">
        <v>45689</v>
      </c>
      <c r="G48" s="37">
        <v>1.91</v>
      </c>
      <c r="H48" s="337"/>
      <c r="I48" s="593">
        <v>12</v>
      </c>
      <c r="J48" s="85">
        <f t="shared" si="8"/>
        <v>22.919999999999998</v>
      </c>
      <c r="K48" s="784">
        <v>12</v>
      </c>
      <c r="L48" s="85">
        <f t="shared" si="9"/>
        <v>22.919999999999998</v>
      </c>
      <c r="M48" s="684">
        <v>13</v>
      </c>
      <c r="N48" s="85">
        <f t="shared" si="10"/>
        <v>24.83</v>
      </c>
      <c r="O48" s="237">
        <v>13</v>
      </c>
      <c r="P48" s="85">
        <f t="shared" si="11"/>
        <v>24.83</v>
      </c>
      <c r="Q48" s="237">
        <v>13</v>
      </c>
      <c r="R48" s="377">
        <f t="shared" si="14"/>
        <v>24.83</v>
      </c>
      <c r="S48" s="4">
        <v>13</v>
      </c>
      <c r="T48" s="1013">
        <f>+S48*Tabla3[[#This Row],[P.U$]]</f>
        <v>24.83</v>
      </c>
      <c r="U48" s="4">
        <v>10</v>
      </c>
      <c r="V48" s="1013">
        <f>U48*Tabla3[[#This Row],[P.U$]]</f>
        <v>19.099999999999998</v>
      </c>
    </row>
    <row r="49" spans="1:22" ht="54" x14ac:dyDescent="0.3">
      <c r="A49" s="457">
        <v>33</v>
      </c>
      <c r="B49" s="484" t="s">
        <v>32</v>
      </c>
      <c r="C49" s="485" t="s">
        <v>209</v>
      </c>
      <c r="D49" s="485" t="s">
        <v>10</v>
      </c>
      <c r="E49" s="485" t="s">
        <v>271</v>
      </c>
      <c r="F49" s="964">
        <v>45627</v>
      </c>
      <c r="G49" s="487">
        <v>5.67</v>
      </c>
      <c r="H49" s="337"/>
      <c r="I49" s="83"/>
      <c r="J49" s="85">
        <f t="shared" si="8"/>
        <v>0</v>
      </c>
      <c r="K49" s="308"/>
      <c r="L49" s="85">
        <f t="shared" si="9"/>
        <v>0</v>
      </c>
      <c r="M49" s="687"/>
      <c r="N49" s="85">
        <f t="shared" si="10"/>
        <v>0</v>
      </c>
      <c r="O49" s="83"/>
      <c r="P49" s="85">
        <f t="shared" si="11"/>
        <v>0</v>
      </c>
      <c r="Q49" s="83"/>
      <c r="R49" s="377">
        <f t="shared" si="14"/>
        <v>0</v>
      </c>
      <c r="S49" s="4"/>
      <c r="T49" s="1013">
        <f>+S49*Tabla3[[#This Row],[P.U$]]</f>
        <v>0</v>
      </c>
      <c r="U49" s="4"/>
      <c r="V49" s="1013">
        <f>U49*Tabla3[[#This Row],[P.U$]]</f>
        <v>0</v>
      </c>
    </row>
    <row r="50" spans="1:22" ht="54" x14ac:dyDescent="0.3">
      <c r="A50" s="457">
        <v>34</v>
      </c>
      <c r="B50" s="484" t="s">
        <v>33</v>
      </c>
      <c r="C50" s="485" t="s">
        <v>206</v>
      </c>
      <c r="D50" s="485" t="s">
        <v>10</v>
      </c>
      <c r="E50" s="485" t="s">
        <v>272</v>
      </c>
      <c r="F50" s="964">
        <v>45352</v>
      </c>
      <c r="G50" s="487">
        <v>2.31</v>
      </c>
      <c r="H50" s="337"/>
      <c r="I50" s="83"/>
      <c r="J50" s="85">
        <f t="shared" si="8"/>
        <v>0</v>
      </c>
      <c r="K50" s="308"/>
      <c r="L50" s="85">
        <f t="shared" si="9"/>
        <v>0</v>
      </c>
      <c r="M50" s="687"/>
      <c r="N50" s="85">
        <f t="shared" si="10"/>
        <v>0</v>
      </c>
      <c r="O50" s="83"/>
      <c r="P50" s="85">
        <f t="shared" si="11"/>
        <v>0</v>
      </c>
      <c r="Q50" s="83"/>
      <c r="R50" s="377">
        <f t="shared" si="14"/>
        <v>0</v>
      </c>
      <c r="S50" s="4"/>
      <c r="T50" s="1013">
        <f>+S50*Tabla3[[#This Row],[P.U$]]</f>
        <v>0</v>
      </c>
      <c r="U50" s="4"/>
      <c r="V50" s="1013">
        <f>U50*Tabla3[[#This Row],[P.U$]]</f>
        <v>0</v>
      </c>
    </row>
    <row r="51" spans="1:22" ht="54" x14ac:dyDescent="0.3">
      <c r="A51" s="457">
        <v>35</v>
      </c>
      <c r="B51" s="484" t="s">
        <v>34</v>
      </c>
      <c r="C51" s="485" t="s">
        <v>210</v>
      </c>
      <c r="D51" s="485" t="s">
        <v>10</v>
      </c>
      <c r="E51" s="485" t="s">
        <v>272</v>
      </c>
      <c r="F51" s="964">
        <v>45504</v>
      </c>
      <c r="G51" s="487">
        <v>2.31</v>
      </c>
      <c r="H51" s="337"/>
      <c r="I51" s="83"/>
      <c r="J51" s="85">
        <f t="shared" si="8"/>
        <v>0</v>
      </c>
      <c r="K51" s="308"/>
      <c r="L51" s="85">
        <f t="shared" si="9"/>
        <v>0</v>
      </c>
      <c r="M51" s="687"/>
      <c r="N51" s="85">
        <f t="shared" si="10"/>
        <v>0</v>
      </c>
      <c r="O51" s="83"/>
      <c r="P51" s="85">
        <f t="shared" si="11"/>
        <v>0</v>
      </c>
      <c r="Q51" s="83"/>
      <c r="R51" s="377">
        <f t="shared" si="14"/>
        <v>0</v>
      </c>
      <c r="S51" s="4"/>
      <c r="T51" s="1013">
        <f>+S51*Tabla3[[#This Row],[P.U$]]</f>
        <v>0</v>
      </c>
      <c r="U51" s="4"/>
      <c r="V51" s="1013">
        <f>U51*Tabla3[[#This Row],[P.U$]]</f>
        <v>0</v>
      </c>
    </row>
    <row r="52" spans="1:22" ht="54" x14ac:dyDescent="0.3">
      <c r="A52" s="457">
        <v>36</v>
      </c>
      <c r="B52" s="484" t="s">
        <v>35</v>
      </c>
      <c r="C52" s="485" t="s">
        <v>17953</v>
      </c>
      <c r="D52" s="485" t="s">
        <v>10</v>
      </c>
      <c r="E52" s="485" t="s">
        <v>272</v>
      </c>
      <c r="F52" s="964">
        <v>45717</v>
      </c>
      <c r="G52" s="487">
        <v>8.8000000000000007</v>
      </c>
      <c r="H52" s="337"/>
      <c r="I52" s="83">
        <v>5</v>
      </c>
      <c r="J52" s="85">
        <f t="shared" si="8"/>
        <v>44</v>
      </c>
      <c r="K52" s="308">
        <v>4</v>
      </c>
      <c r="L52" s="85">
        <f t="shared" si="9"/>
        <v>35.200000000000003</v>
      </c>
      <c r="M52" s="687">
        <v>2</v>
      </c>
      <c r="N52" s="85">
        <f t="shared" si="10"/>
        <v>17.600000000000001</v>
      </c>
      <c r="O52" s="83">
        <v>0</v>
      </c>
      <c r="P52" s="85">
        <f t="shared" si="11"/>
        <v>0</v>
      </c>
      <c r="Q52" s="83">
        <v>0</v>
      </c>
      <c r="R52" s="377">
        <f t="shared" si="14"/>
        <v>0</v>
      </c>
      <c r="S52" s="4"/>
      <c r="T52" s="1013">
        <f>+S52*Tabla3[[#This Row],[P.U$]]</f>
        <v>0</v>
      </c>
      <c r="U52" s="4"/>
      <c r="V52" s="1013">
        <f>U52*Tabla3[[#This Row],[P.U$]]</f>
        <v>0</v>
      </c>
    </row>
    <row r="53" spans="1:22" ht="42.75" x14ac:dyDescent="0.3">
      <c r="A53" s="457"/>
      <c r="B53" s="201" t="s">
        <v>17750</v>
      </c>
      <c r="C53" s="14" t="s">
        <v>17874</v>
      </c>
      <c r="D53" s="14" t="s">
        <v>10</v>
      </c>
      <c r="E53" s="14" t="s">
        <v>272</v>
      </c>
      <c r="F53" s="968">
        <v>45231</v>
      </c>
      <c r="G53" s="37">
        <v>9.8000000000000007</v>
      </c>
      <c r="H53" s="337"/>
      <c r="I53" s="83"/>
      <c r="J53" s="85">
        <v>0</v>
      </c>
      <c r="K53" s="308"/>
      <c r="L53" s="236">
        <f t="shared" si="9"/>
        <v>0</v>
      </c>
      <c r="M53" s="687"/>
      <c r="N53" s="85"/>
      <c r="O53" s="83"/>
      <c r="P53" s="85"/>
      <c r="Q53" s="83"/>
      <c r="R53" s="377"/>
      <c r="S53" s="4"/>
      <c r="T53" s="1013">
        <f>+S53*Tabla3[[#This Row],[P.U$]]</f>
        <v>0</v>
      </c>
      <c r="U53" s="4"/>
      <c r="V53" s="1013">
        <f>U53*Tabla3[[#This Row],[P.U$]]</f>
        <v>0</v>
      </c>
    </row>
    <row r="54" spans="1:22" ht="42.75" x14ac:dyDescent="0.3">
      <c r="A54" s="457">
        <v>37</v>
      </c>
      <c r="B54" s="201" t="s">
        <v>17750</v>
      </c>
      <c r="C54" s="14" t="s">
        <v>17751</v>
      </c>
      <c r="D54" s="14" t="s">
        <v>10</v>
      </c>
      <c r="E54" s="14" t="s">
        <v>272</v>
      </c>
      <c r="F54" s="968">
        <v>45231</v>
      </c>
      <c r="G54" s="37">
        <v>9.8000000000000007</v>
      </c>
      <c r="H54" s="337"/>
      <c r="I54" s="83"/>
      <c r="J54" s="85">
        <f t="shared" ref="J54:J112" si="15">G54*I54</f>
        <v>0</v>
      </c>
      <c r="K54" s="308"/>
      <c r="L54" s="85">
        <f t="shared" si="9"/>
        <v>0</v>
      </c>
      <c r="M54" s="687"/>
      <c r="N54" s="85">
        <f t="shared" ref="N54:N112" si="16">G54*M54</f>
        <v>0</v>
      </c>
      <c r="O54" s="83"/>
      <c r="P54" s="85">
        <f t="shared" ref="P54:P112" si="17">G54*O54</f>
        <v>0</v>
      </c>
      <c r="Q54" s="83"/>
      <c r="R54" s="377">
        <f t="shared" ref="R54:R112" si="18">G54*Q54</f>
        <v>0</v>
      </c>
      <c r="S54" s="4"/>
      <c r="T54" s="1013">
        <f>+S54*Tabla3[[#This Row],[P.U$]]</f>
        <v>0</v>
      </c>
      <c r="U54" s="4"/>
      <c r="V54" s="1013">
        <f>U54*Tabla3[[#This Row],[P.U$]]</f>
        <v>0</v>
      </c>
    </row>
    <row r="55" spans="1:22" ht="54" x14ac:dyDescent="0.3">
      <c r="A55" s="457">
        <v>38</v>
      </c>
      <c r="B55" s="484" t="s">
        <v>36</v>
      </c>
      <c r="C55" s="485" t="s">
        <v>212</v>
      </c>
      <c r="D55" s="485" t="s">
        <v>10</v>
      </c>
      <c r="E55" s="485" t="s">
        <v>272</v>
      </c>
      <c r="F55" s="964">
        <v>45292</v>
      </c>
      <c r="G55" s="487">
        <v>8.6</v>
      </c>
      <c r="H55" s="337"/>
      <c r="I55" s="83"/>
      <c r="J55" s="85">
        <f t="shared" si="15"/>
        <v>0</v>
      </c>
      <c r="K55" s="308"/>
      <c r="L55" s="85">
        <f t="shared" si="9"/>
        <v>0</v>
      </c>
      <c r="M55" s="687"/>
      <c r="N55" s="85">
        <f t="shared" si="16"/>
        <v>0</v>
      </c>
      <c r="O55" s="83"/>
      <c r="P55" s="85">
        <f t="shared" si="17"/>
        <v>0</v>
      </c>
      <c r="Q55" s="83"/>
      <c r="R55" s="377">
        <f t="shared" si="18"/>
        <v>0</v>
      </c>
      <c r="S55" s="4"/>
      <c r="T55" s="1013">
        <f>+S55*Tabla3[[#This Row],[P.U$]]</f>
        <v>0</v>
      </c>
      <c r="U55" s="4"/>
      <c r="V55" s="1013">
        <f>U55*Tabla3[[#This Row],[P.U$]]</f>
        <v>0</v>
      </c>
    </row>
    <row r="56" spans="1:22" ht="54" x14ac:dyDescent="0.3">
      <c r="A56" s="457"/>
      <c r="B56" s="484" t="s">
        <v>18216</v>
      </c>
      <c r="C56" s="485" t="s">
        <v>18012</v>
      </c>
      <c r="D56" s="485" t="s">
        <v>10</v>
      </c>
      <c r="E56" s="485" t="s">
        <v>18217</v>
      </c>
      <c r="F56" s="964">
        <v>45870</v>
      </c>
      <c r="G56" s="487">
        <v>0.51</v>
      </c>
      <c r="H56" s="337"/>
      <c r="I56" s="83"/>
      <c r="J56" s="85">
        <f t="shared" si="15"/>
        <v>0</v>
      </c>
      <c r="K56" s="308"/>
      <c r="L56" s="85">
        <f t="shared" si="9"/>
        <v>0</v>
      </c>
      <c r="M56" s="687"/>
      <c r="N56" s="85">
        <f t="shared" si="16"/>
        <v>0</v>
      </c>
      <c r="O56" s="83"/>
      <c r="P56" s="85">
        <f t="shared" si="17"/>
        <v>0</v>
      </c>
      <c r="Q56" s="83">
        <v>10</v>
      </c>
      <c r="R56" s="377">
        <f t="shared" si="18"/>
        <v>5.0999999999999996</v>
      </c>
      <c r="S56" s="4">
        <v>1</v>
      </c>
      <c r="T56" s="1013">
        <f>+S56*Tabla3[[#This Row],[P.U$]]</f>
        <v>0.51</v>
      </c>
      <c r="U56" s="4">
        <v>0</v>
      </c>
      <c r="V56" s="1013">
        <v>20</v>
      </c>
    </row>
    <row r="57" spans="1:22" ht="54" x14ac:dyDescent="0.3">
      <c r="A57" s="457"/>
      <c r="B57" s="484" t="s">
        <v>32</v>
      </c>
      <c r="C57" s="485" t="s">
        <v>209</v>
      </c>
      <c r="D57" s="485" t="s">
        <v>10</v>
      </c>
      <c r="E57" s="485" t="s">
        <v>271</v>
      </c>
      <c r="F57" s="964">
        <v>45627</v>
      </c>
      <c r="G57" s="487">
        <v>5.75</v>
      </c>
      <c r="H57" s="337"/>
      <c r="I57" s="83"/>
      <c r="J57" s="85">
        <f t="shared" si="15"/>
        <v>0</v>
      </c>
      <c r="K57" s="308">
        <v>0</v>
      </c>
      <c r="L57" s="85">
        <f t="shared" si="9"/>
        <v>0</v>
      </c>
      <c r="M57" s="687">
        <v>0</v>
      </c>
      <c r="N57" s="85">
        <f t="shared" si="16"/>
        <v>0</v>
      </c>
      <c r="O57" s="83">
        <v>0</v>
      </c>
      <c r="P57" s="85">
        <f t="shared" si="17"/>
        <v>0</v>
      </c>
      <c r="Q57" s="83">
        <v>1</v>
      </c>
      <c r="R57" s="377">
        <f t="shared" si="18"/>
        <v>5.75</v>
      </c>
      <c r="S57" s="4">
        <v>1</v>
      </c>
      <c r="T57" s="1013">
        <f>+S57*Tabla3[[#This Row],[P.U$]]</f>
        <v>5.75</v>
      </c>
      <c r="U57" s="4">
        <v>1</v>
      </c>
      <c r="V57" s="1013">
        <f>U57*Tabla3[[#This Row],[P.U$]]</f>
        <v>5.75</v>
      </c>
    </row>
    <row r="58" spans="1:22" ht="54" x14ac:dyDescent="0.3">
      <c r="A58" s="457"/>
      <c r="B58" s="484" t="s">
        <v>18220</v>
      </c>
      <c r="C58" s="485" t="s">
        <v>18221</v>
      </c>
      <c r="D58" s="485" t="s">
        <v>17881</v>
      </c>
      <c r="E58" s="485" t="s">
        <v>282</v>
      </c>
      <c r="F58" s="964">
        <v>45627</v>
      </c>
      <c r="G58" s="487">
        <v>8.76</v>
      </c>
      <c r="H58" s="337"/>
      <c r="I58" s="83"/>
      <c r="J58" s="85">
        <f t="shared" si="15"/>
        <v>0</v>
      </c>
      <c r="K58" s="308"/>
      <c r="L58" s="85">
        <f t="shared" si="9"/>
        <v>0</v>
      </c>
      <c r="M58" s="687"/>
      <c r="N58" s="85">
        <f t="shared" si="16"/>
        <v>0</v>
      </c>
      <c r="O58" s="83"/>
      <c r="P58" s="85">
        <f t="shared" si="17"/>
        <v>0</v>
      </c>
      <c r="Q58" s="83"/>
      <c r="R58" s="377">
        <f t="shared" si="18"/>
        <v>0</v>
      </c>
      <c r="S58" s="4">
        <v>2</v>
      </c>
      <c r="T58" s="1013">
        <f>+S58*Tabla3[[#This Row],[P.U$]]</f>
        <v>17.52</v>
      </c>
      <c r="U58" s="4">
        <v>1</v>
      </c>
      <c r="V58" s="1013">
        <f>U58*Tabla3[[#This Row],[P.U$]]</f>
        <v>8.76</v>
      </c>
    </row>
    <row r="59" spans="1:22" ht="54" x14ac:dyDescent="0.3">
      <c r="A59" s="457"/>
      <c r="B59" s="484" t="s">
        <v>18219</v>
      </c>
      <c r="C59" s="485" t="s">
        <v>239</v>
      </c>
      <c r="D59" s="485" t="s">
        <v>17881</v>
      </c>
      <c r="E59" s="485" t="s">
        <v>282</v>
      </c>
      <c r="F59" s="964">
        <v>45689</v>
      </c>
      <c r="G59" s="487">
        <v>2</v>
      </c>
      <c r="H59" s="337"/>
      <c r="I59" s="83"/>
      <c r="J59" s="85">
        <f t="shared" si="15"/>
        <v>0</v>
      </c>
      <c r="K59" s="308"/>
      <c r="L59" s="85">
        <f t="shared" si="9"/>
        <v>0</v>
      </c>
      <c r="M59" s="687"/>
      <c r="N59" s="85">
        <f t="shared" si="16"/>
        <v>0</v>
      </c>
      <c r="O59" s="83"/>
      <c r="P59" s="85">
        <f t="shared" si="17"/>
        <v>0</v>
      </c>
      <c r="Q59" s="83"/>
      <c r="R59" s="377">
        <f t="shared" si="18"/>
        <v>0</v>
      </c>
      <c r="S59" s="4">
        <v>20</v>
      </c>
      <c r="T59" s="1013">
        <f>+S59*Tabla3[[#This Row],[P.U$]]</f>
        <v>40</v>
      </c>
      <c r="U59" s="4">
        <v>12</v>
      </c>
      <c r="V59" s="1013">
        <v>12</v>
      </c>
    </row>
    <row r="60" spans="1:22" ht="72" x14ac:dyDescent="0.3">
      <c r="A60" s="457">
        <v>39</v>
      </c>
      <c r="B60" s="484" t="s">
        <v>37</v>
      </c>
      <c r="C60" s="485" t="s">
        <v>203</v>
      </c>
      <c r="D60" s="485" t="s">
        <v>10</v>
      </c>
      <c r="E60" s="485" t="s">
        <v>273</v>
      </c>
      <c r="F60" s="964">
        <v>45352</v>
      </c>
      <c r="G60" s="487">
        <v>0.74</v>
      </c>
      <c r="H60" s="337"/>
      <c r="I60" s="83">
        <v>16</v>
      </c>
      <c r="J60" s="85">
        <f t="shared" si="15"/>
        <v>11.84</v>
      </c>
      <c r="K60" s="308">
        <v>16</v>
      </c>
      <c r="L60" s="85">
        <f t="shared" si="9"/>
        <v>11.84</v>
      </c>
      <c r="M60" s="687">
        <v>20</v>
      </c>
      <c r="N60" s="85">
        <f t="shared" si="16"/>
        <v>14.8</v>
      </c>
      <c r="O60" s="83">
        <v>18</v>
      </c>
      <c r="P60" s="85">
        <f t="shared" si="17"/>
        <v>13.32</v>
      </c>
      <c r="Q60" s="83">
        <v>13</v>
      </c>
      <c r="R60" s="377">
        <f t="shared" si="18"/>
        <v>9.6199999999999992</v>
      </c>
      <c r="S60" s="4">
        <v>1</v>
      </c>
      <c r="T60" s="1013">
        <f>+S60*Tabla3[[#This Row],[P.U$]]</f>
        <v>0.74</v>
      </c>
      <c r="U60" s="4">
        <v>0</v>
      </c>
      <c r="V60" s="1013">
        <f>U60*Tabla3[[#This Row],[P.U$]]</f>
        <v>0</v>
      </c>
    </row>
    <row r="61" spans="1:22" ht="72" x14ac:dyDescent="0.3">
      <c r="A61" s="457">
        <v>40</v>
      </c>
      <c r="B61" s="484" t="s">
        <v>38</v>
      </c>
      <c r="C61" s="485" t="s">
        <v>736</v>
      </c>
      <c r="D61" s="485" t="s">
        <v>10</v>
      </c>
      <c r="E61" s="485" t="s">
        <v>273</v>
      </c>
      <c r="F61" s="964">
        <v>45323</v>
      </c>
      <c r="G61" s="487">
        <v>0.92</v>
      </c>
      <c r="H61" s="337"/>
      <c r="I61" s="83">
        <v>0</v>
      </c>
      <c r="J61" s="85">
        <f t="shared" si="15"/>
        <v>0</v>
      </c>
      <c r="K61" s="308"/>
      <c r="L61" s="85">
        <f t="shared" si="9"/>
        <v>0</v>
      </c>
      <c r="M61" s="687"/>
      <c r="N61" s="85">
        <f t="shared" si="16"/>
        <v>0</v>
      </c>
      <c r="O61" s="83"/>
      <c r="P61" s="85">
        <f t="shared" si="17"/>
        <v>0</v>
      </c>
      <c r="Q61" s="83">
        <v>20</v>
      </c>
      <c r="R61" s="377">
        <f t="shared" si="18"/>
        <v>18.400000000000002</v>
      </c>
      <c r="S61" s="4">
        <v>20</v>
      </c>
      <c r="T61" s="1013">
        <f>+S61*Tabla3[[#This Row],[P.U$]]</f>
        <v>18.400000000000002</v>
      </c>
      <c r="U61" s="4"/>
      <c r="V61" s="1013">
        <v>0</v>
      </c>
    </row>
    <row r="62" spans="1:22" ht="72" x14ac:dyDescent="0.3">
      <c r="A62" s="457">
        <v>41</v>
      </c>
      <c r="B62" s="484" t="s">
        <v>38</v>
      </c>
      <c r="C62" s="485" t="s">
        <v>240</v>
      </c>
      <c r="D62" s="485" t="s">
        <v>10</v>
      </c>
      <c r="E62" s="485" t="s">
        <v>273</v>
      </c>
      <c r="F62" s="964">
        <v>45323</v>
      </c>
      <c r="G62" s="487">
        <v>0.92</v>
      </c>
      <c r="H62" s="337"/>
      <c r="I62" s="83">
        <v>6</v>
      </c>
      <c r="J62" s="85">
        <f t="shared" si="15"/>
        <v>5.5200000000000005</v>
      </c>
      <c r="K62" s="308">
        <v>9</v>
      </c>
      <c r="L62" s="85">
        <f t="shared" ref="L62:L102" si="19">G62*K62</f>
        <v>8.2800000000000011</v>
      </c>
      <c r="M62" s="687">
        <v>8</v>
      </c>
      <c r="N62" s="85">
        <f t="shared" si="16"/>
        <v>7.36</v>
      </c>
      <c r="O62" s="83">
        <v>0</v>
      </c>
      <c r="P62" s="85">
        <f t="shared" si="17"/>
        <v>0</v>
      </c>
      <c r="Q62" s="83">
        <v>0</v>
      </c>
      <c r="R62" s="377">
        <f t="shared" si="18"/>
        <v>0</v>
      </c>
      <c r="S62" s="4"/>
      <c r="T62" s="1013">
        <f>+S62*Tabla3[[#This Row],[P.U$]]</f>
        <v>0</v>
      </c>
      <c r="U62" s="4"/>
      <c r="V62" s="1013">
        <f>U62*Tabla3[[#This Row],[P.U$]]</f>
        <v>0</v>
      </c>
    </row>
    <row r="63" spans="1:22" ht="72" x14ac:dyDescent="0.3">
      <c r="A63" s="457"/>
      <c r="B63" s="484" t="s">
        <v>39</v>
      </c>
      <c r="C63" s="485" t="s">
        <v>736</v>
      </c>
      <c r="D63" s="485" t="s">
        <v>10</v>
      </c>
      <c r="E63" s="485" t="s">
        <v>273</v>
      </c>
      <c r="F63" s="964">
        <v>45413</v>
      </c>
      <c r="G63" s="487">
        <v>0.88</v>
      </c>
      <c r="H63" s="337"/>
      <c r="I63" s="83">
        <v>10</v>
      </c>
      <c r="J63" s="85">
        <f t="shared" si="15"/>
        <v>8.8000000000000007</v>
      </c>
      <c r="K63" s="308">
        <v>8</v>
      </c>
      <c r="L63" s="85">
        <f t="shared" si="19"/>
        <v>7.04</v>
      </c>
      <c r="M63" s="687">
        <v>8</v>
      </c>
      <c r="N63" s="85">
        <f t="shared" si="16"/>
        <v>7.04</v>
      </c>
      <c r="O63" s="83">
        <v>8</v>
      </c>
      <c r="P63" s="85">
        <f t="shared" si="17"/>
        <v>7.04</v>
      </c>
      <c r="Q63" s="83">
        <v>8</v>
      </c>
      <c r="R63" s="377">
        <f t="shared" si="18"/>
        <v>7.04</v>
      </c>
      <c r="S63" s="4">
        <v>3</v>
      </c>
      <c r="T63" s="1013">
        <f>+S63*Tabla3[[#This Row],[P.U$]]</f>
        <v>2.64</v>
      </c>
      <c r="U63" s="4">
        <v>0</v>
      </c>
      <c r="V63" s="1013">
        <f>U63*Tabla3[[#This Row],[P.U$]]</f>
        <v>0</v>
      </c>
    </row>
    <row r="64" spans="1:22" ht="72" x14ac:dyDescent="0.3">
      <c r="A64" s="457">
        <v>42</v>
      </c>
      <c r="B64" s="484" t="s">
        <v>39</v>
      </c>
      <c r="C64" s="485" t="s">
        <v>213</v>
      </c>
      <c r="D64" s="485" t="s">
        <v>10</v>
      </c>
      <c r="E64" s="485" t="s">
        <v>273</v>
      </c>
      <c r="F64" s="964">
        <v>45108</v>
      </c>
      <c r="G64" s="487">
        <v>0.88</v>
      </c>
      <c r="H64" s="337"/>
      <c r="I64" s="83"/>
      <c r="J64" s="85">
        <f t="shared" si="15"/>
        <v>0</v>
      </c>
      <c r="K64" s="308"/>
      <c r="L64" s="85">
        <f t="shared" si="19"/>
        <v>0</v>
      </c>
      <c r="M64" s="687"/>
      <c r="N64" s="85">
        <f t="shared" si="16"/>
        <v>0</v>
      </c>
      <c r="O64" s="83"/>
      <c r="P64" s="85">
        <f t="shared" si="17"/>
        <v>0</v>
      </c>
      <c r="Q64" s="83"/>
      <c r="R64" s="377">
        <f t="shared" si="18"/>
        <v>0</v>
      </c>
      <c r="S64" s="4"/>
      <c r="T64" s="1013">
        <f>+S64*Tabla3[[#This Row],[P.U$]]</f>
        <v>0</v>
      </c>
      <c r="U64" s="4"/>
      <c r="V64" s="1013">
        <f>U64*Tabla3[[#This Row],[P.U$]]</f>
        <v>0</v>
      </c>
    </row>
    <row r="65" spans="1:22" ht="72" x14ac:dyDescent="0.3">
      <c r="A65" s="457">
        <v>43</v>
      </c>
      <c r="B65" s="484" t="s">
        <v>40</v>
      </c>
      <c r="C65" s="485" t="s">
        <v>209</v>
      </c>
      <c r="D65" s="485" t="s">
        <v>10</v>
      </c>
      <c r="E65" s="485" t="s">
        <v>274</v>
      </c>
      <c r="F65" s="964">
        <v>45627</v>
      </c>
      <c r="G65" s="487">
        <v>2.83</v>
      </c>
      <c r="H65" s="353"/>
      <c r="I65" s="593"/>
      <c r="J65" s="355">
        <f t="shared" si="15"/>
        <v>0</v>
      </c>
      <c r="K65" s="784"/>
      <c r="L65" s="357">
        <f t="shared" si="19"/>
        <v>0</v>
      </c>
      <c r="M65" s="684"/>
      <c r="N65" s="357">
        <f t="shared" si="16"/>
        <v>0</v>
      </c>
      <c r="O65" s="356"/>
      <c r="P65" s="357">
        <f t="shared" si="17"/>
        <v>0</v>
      </c>
      <c r="Q65" s="356"/>
      <c r="R65" s="377">
        <f t="shared" si="18"/>
        <v>0</v>
      </c>
      <c r="S65" s="4"/>
      <c r="T65" s="1013">
        <f>+S65*Tabla3[[#This Row],[P.U$]]</f>
        <v>0</v>
      </c>
      <c r="U65" s="4"/>
      <c r="V65" s="1013">
        <f>U65*Tabla3[[#This Row],[P.U$]]</f>
        <v>0</v>
      </c>
    </row>
    <row r="66" spans="1:22" ht="72" x14ac:dyDescent="0.3">
      <c r="A66" s="457">
        <v>44</v>
      </c>
      <c r="B66" s="484" t="s">
        <v>40</v>
      </c>
      <c r="C66" s="485" t="s">
        <v>209</v>
      </c>
      <c r="D66" s="485" t="s">
        <v>10</v>
      </c>
      <c r="E66" s="485" t="s">
        <v>274</v>
      </c>
      <c r="F66" s="964">
        <v>45444</v>
      </c>
      <c r="G66" s="487">
        <v>2.83</v>
      </c>
      <c r="H66" s="337"/>
      <c r="I66" s="83"/>
      <c r="J66" s="85">
        <f t="shared" si="15"/>
        <v>0</v>
      </c>
      <c r="K66" s="308"/>
      <c r="L66" s="85">
        <f t="shared" si="19"/>
        <v>0</v>
      </c>
      <c r="M66" s="687"/>
      <c r="N66" s="85">
        <f t="shared" si="16"/>
        <v>0</v>
      </c>
      <c r="O66" s="83"/>
      <c r="P66" s="85">
        <f t="shared" si="17"/>
        <v>0</v>
      </c>
      <c r="Q66" s="83"/>
      <c r="R66" s="377">
        <f t="shared" si="18"/>
        <v>0</v>
      </c>
      <c r="S66" s="4"/>
      <c r="T66" s="1013">
        <f>+S66*Tabla3[[#This Row],[P.U$]]</f>
        <v>0</v>
      </c>
      <c r="U66" s="4"/>
      <c r="V66" s="1013">
        <f>U66*Tabla3[[#This Row],[P.U$]]</f>
        <v>0</v>
      </c>
    </row>
    <row r="67" spans="1:22" ht="72" x14ac:dyDescent="0.3">
      <c r="A67" s="457">
        <v>45</v>
      </c>
      <c r="B67" s="484" t="s">
        <v>41</v>
      </c>
      <c r="C67" s="485" t="s">
        <v>200</v>
      </c>
      <c r="D67" s="485" t="s">
        <v>10</v>
      </c>
      <c r="E67" s="485" t="s">
        <v>274</v>
      </c>
      <c r="F67" s="964">
        <v>45658</v>
      </c>
      <c r="G67" s="487">
        <v>2.15</v>
      </c>
      <c r="H67" s="337"/>
      <c r="I67" s="83"/>
      <c r="J67" s="85">
        <f t="shared" si="15"/>
        <v>0</v>
      </c>
      <c r="K67" s="308"/>
      <c r="L67" s="85">
        <f t="shared" si="19"/>
        <v>0</v>
      </c>
      <c r="M67" s="687"/>
      <c r="N67" s="85">
        <f t="shared" si="16"/>
        <v>0</v>
      </c>
      <c r="O67" s="83"/>
      <c r="P67" s="85">
        <f t="shared" si="17"/>
        <v>0</v>
      </c>
      <c r="Q67" s="83"/>
      <c r="R67" s="377">
        <f t="shared" si="18"/>
        <v>0</v>
      </c>
      <c r="S67" s="4"/>
      <c r="T67" s="1013">
        <f>+S67*Tabla3[[#This Row],[P.U$]]</f>
        <v>0</v>
      </c>
      <c r="U67" s="4"/>
      <c r="V67" s="1013">
        <f>U67*Tabla3[[#This Row],[P.U$]]</f>
        <v>0</v>
      </c>
    </row>
    <row r="68" spans="1:22" ht="72" x14ac:dyDescent="0.3">
      <c r="A68" s="457"/>
      <c r="B68" s="484" t="s">
        <v>40</v>
      </c>
      <c r="C68" s="485" t="s">
        <v>17670</v>
      </c>
      <c r="D68" s="485" t="s">
        <v>10</v>
      </c>
      <c r="E68" s="485" t="s">
        <v>274</v>
      </c>
      <c r="F68" s="964">
        <v>45536</v>
      </c>
      <c r="G68" s="487">
        <v>2.99</v>
      </c>
      <c r="H68" s="337"/>
      <c r="I68" s="83"/>
      <c r="J68" s="85">
        <f>G68*I68</f>
        <v>0</v>
      </c>
      <c r="K68" s="308">
        <v>10</v>
      </c>
      <c r="L68" s="85">
        <f>G68*K68</f>
        <v>29.900000000000002</v>
      </c>
      <c r="M68" s="687">
        <v>2</v>
      </c>
      <c r="N68" s="85">
        <f>G68*M68</f>
        <v>5.98</v>
      </c>
      <c r="O68" s="83">
        <v>0</v>
      </c>
      <c r="P68" s="85">
        <f>G68*O68</f>
        <v>0</v>
      </c>
      <c r="Q68" s="83">
        <v>6</v>
      </c>
      <c r="R68" s="377">
        <f>G68*Q68</f>
        <v>17.940000000000001</v>
      </c>
      <c r="S68" s="4"/>
      <c r="T68" s="1013">
        <f>+S68*Tabla3[[#This Row],[P.U$]]</f>
        <v>0</v>
      </c>
      <c r="U68" s="4"/>
      <c r="V68" s="1013">
        <f>U68*Tabla3[[#This Row],[P.U$]]</f>
        <v>0</v>
      </c>
    </row>
    <row r="69" spans="1:22" ht="38.25" x14ac:dyDescent="0.3">
      <c r="A69" s="457">
        <v>46</v>
      </c>
      <c r="B69" s="201" t="s">
        <v>41</v>
      </c>
      <c r="C69" s="14" t="s">
        <v>203</v>
      </c>
      <c r="D69" s="14" t="s">
        <v>10</v>
      </c>
      <c r="E69" s="14" t="s">
        <v>274</v>
      </c>
      <c r="F69" s="968">
        <v>45689</v>
      </c>
      <c r="G69" s="37">
        <v>2.15</v>
      </c>
      <c r="H69" s="337"/>
      <c r="I69" s="83">
        <v>8</v>
      </c>
      <c r="J69" s="85">
        <f t="shared" si="15"/>
        <v>17.2</v>
      </c>
      <c r="K69" s="308"/>
      <c r="L69" s="85">
        <f t="shared" si="19"/>
        <v>0</v>
      </c>
      <c r="M69" s="687"/>
      <c r="N69" s="85">
        <f t="shared" si="16"/>
        <v>0</v>
      </c>
      <c r="O69" s="83"/>
      <c r="P69" s="85">
        <f t="shared" si="17"/>
        <v>0</v>
      </c>
      <c r="Q69" s="83"/>
      <c r="R69" s="377">
        <f t="shared" si="18"/>
        <v>0</v>
      </c>
      <c r="S69" s="4"/>
      <c r="T69" s="1013">
        <f>+S69*Tabla3[[#This Row],[P.U$]]</f>
        <v>0</v>
      </c>
      <c r="U69" s="4"/>
      <c r="V69" s="1013">
        <f>U69*Tabla3[[#This Row],[P.U$]]</f>
        <v>0</v>
      </c>
    </row>
    <row r="70" spans="1:22" s="388" customFormat="1" ht="72" x14ac:dyDescent="0.3">
      <c r="A70" s="457">
        <v>47</v>
      </c>
      <c r="B70" s="494" t="s">
        <v>1109</v>
      </c>
      <c r="C70" s="495" t="s">
        <v>1162</v>
      </c>
      <c r="D70" s="489" t="s">
        <v>10</v>
      </c>
      <c r="E70" s="485" t="s">
        <v>274</v>
      </c>
      <c r="F70" s="964">
        <v>45658</v>
      </c>
      <c r="G70" s="487">
        <v>3.61</v>
      </c>
      <c r="H70" s="337"/>
      <c r="I70" s="83"/>
      <c r="J70" s="85">
        <f t="shared" si="15"/>
        <v>0</v>
      </c>
      <c r="K70" s="308"/>
      <c r="L70" s="85">
        <f t="shared" si="19"/>
        <v>0</v>
      </c>
      <c r="M70" s="687"/>
      <c r="N70" s="85">
        <f t="shared" si="16"/>
        <v>0</v>
      </c>
      <c r="O70" s="83"/>
      <c r="P70" s="85">
        <f t="shared" si="17"/>
        <v>0</v>
      </c>
      <c r="Q70" s="83"/>
      <c r="R70" s="377">
        <f t="shared" si="18"/>
        <v>0</v>
      </c>
      <c r="S70" s="1014"/>
      <c r="T70" s="1013">
        <f>+S70*Tabla3[[#This Row],[P.U$]]</f>
        <v>0</v>
      </c>
      <c r="U70" s="1014"/>
      <c r="V70" s="1013">
        <f>U70*Tabla3[[#This Row],[P.U$]]</f>
        <v>0</v>
      </c>
    </row>
    <row r="71" spans="1:22" s="388" customFormat="1" ht="72" x14ac:dyDescent="0.3">
      <c r="A71" s="457"/>
      <c r="B71" s="484" t="s">
        <v>40</v>
      </c>
      <c r="C71" s="485" t="s">
        <v>18015</v>
      </c>
      <c r="D71" s="485" t="s">
        <v>10</v>
      </c>
      <c r="E71" s="485" t="s">
        <v>274</v>
      </c>
      <c r="F71" s="964">
        <v>45536</v>
      </c>
      <c r="G71" s="487">
        <v>2.99</v>
      </c>
      <c r="H71" s="337"/>
      <c r="I71" s="83"/>
      <c r="J71" s="85">
        <f t="shared" si="15"/>
        <v>0</v>
      </c>
      <c r="K71" s="308"/>
      <c r="L71" s="85">
        <f t="shared" si="19"/>
        <v>0</v>
      </c>
      <c r="M71" s="687"/>
      <c r="N71" s="85">
        <f t="shared" si="16"/>
        <v>0</v>
      </c>
      <c r="O71" s="83"/>
      <c r="P71" s="85">
        <f t="shared" si="17"/>
        <v>0</v>
      </c>
      <c r="Q71" s="83"/>
      <c r="R71" s="377">
        <f t="shared" si="18"/>
        <v>0</v>
      </c>
      <c r="S71" s="1014">
        <v>0</v>
      </c>
      <c r="T71" s="1013">
        <f>+S71*Tabla3[[#This Row],[P.U$]]</f>
        <v>0</v>
      </c>
      <c r="U71" s="1014">
        <v>11</v>
      </c>
      <c r="V71" s="1013">
        <f>U71*Tabla3[[#This Row],[P.U$]]</f>
        <v>32.89</v>
      </c>
    </row>
    <row r="72" spans="1:22" s="388" customFormat="1" ht="72" x14ac:dyDescent="0.3">
      <c r="A72" s="457"/>
      <c r="B72" s="484" t="s">
        <v>40</v>
      </c>
      <c r="C72" s="485" t="s">
        <v>17670</v>
      </c>
      <c r="D72" s="485" t="s">
        <v>10</v>
      </c>
      <c r="E72" s="485" t="s">
        <v>274</v>
      </c>
      <c r="F72" s="964">
        <v>45536</v>
      </c>
      <c r="G72" s="487">
        <v>2.99</v>
      </c>
      <c r="H72" s="337"/>
      <c r="I72" s="83"/>
      <c r="J72" s="85">
        <f t="shared" si="15"/>
        <v>0</v>
      </c>
      <c r="K72" s="308"/>
      <c r="L72" s="85">
        <f t="shared" si="19"/>
        <v>0</v>
      </c>
      <c r="M72" s="687"/>
      <c r="N72" s="85">
        <f t="shared" si="16"/>
        <v>0</v>
      </c>
      <c r="O72" s="83"/>
      <c r="P72" s="85">
        <f t="shared" si="17"/>
        <v>0</v>
      </c>
      <c r="Q72" s="83"/>
      <c r="R72" s="377">
        <f t="shared" si="18"/>
        <v>0</v>
      </c>
      <c r="S72" s="1014">
        <v>6</v>
      </c>
      <c r="T72" s="1013">
        <f>+S72*Tabla3[[#This Row],[P.U$]]</f>
        <v>17.940000000000001</v>
      </c>
      <c r="U72" s="1014">
        <v>0</v>
      </c>
      <c r="V72" s="1013">
        <f>U72*Tabla3[[#This Row],[P.U$]]</f>
        <v>0</v>
      </c>
    </row>
    <row r="73" spans="1:22" ht="72" x14ac:dyDescent="0.3">
      <c r="A73" s="457">
        <v>48</v>
      </c>
      <c r="B73" s="484" t="s">
        <v>803</v>
      </c>
      <c r="C73" s="485" t="s">
        <v>203</v>
      </c>
      <c r="D73" s="485" t="s">
        <v>10</v>
      </c>
      <c r="E73" s="485" t="s">
        <v>274</v>
      </c>
      <c r="F73" s="964">
        <v>45689</v>
      </c>
      <c r="G73" s="487">
        <v>1.3</v>
      </c>
      <c r="H73" s="337"/>
      <c r="I73" s="83">
        <v>9</v>
      </c>
      <c r="J73" s="85">
        <f t="shared" si="15"/>
        <v>11.700000000000001</v>
      </c>
      <c r="K73" s="308">
        <v>16</v>
      </c>
      <c r="L73" s="85">
        <f t="shared" si="19"/>
        <v>20.8</v>
      </c>
      <c r="M73" s="687">
        <v>14</v>
      </c>
      <c r="N73" s="85">
        <f t="shared" si="16"/>
        <v>18.2</v>
      </c>
      <c r="O73" s="83">
        <v>13</v>
      </c>
      <c r="P73" s="85">
        <f t="shared" si="17"/>
        <v>16.900000000000002</v>
      </c>
      <c r="Q73" s="83">
        <v>10</v>
      </c>
      <c r="R73" s="377">
        <f t="shared" si="18"/>
        <v>13</v>
      </c>
      <c r="S73" s="4">
        <v>8</v>
      </c>
      <c r="T73" s="1013">
        <f>+S73*Tabla3[[#This Row],[P.U$]]</f>
        <v>10.4</v>
      </c>
      <c r="U73" s="4">
        <v>8</v>
      </c>
      <c r="V73" s="1013">
        <f>U73*Tabla3[[#This Row],[P.U$]]</f>
        <v>10.4</v>
      </c>
    </row>
    <row r="74" spans="1:22" ht="72" x14ac:dyDescent="0.3">
      <c r="A74" s="457">
        <v>49</v>
      </c>
      <c r="B74" s="484" t="s">
        <v>726</v>
      </c>
      <c r="C74" s="485" t="s">
        <v>727</v>
      </c>
      <c r="D74" s="485" t="s">
        <v>10</v>
      </c>
      <c r="E74" s="485" t="s">
        <v>728</v>
      </c>
      <c r="F74" s="964">
        <v>45386</v>
      </c>
      <c r="G74" s="487">
        <v>3.81</v>
      </c>
      <c r="H74" s="337"/>
      <c r="I74" s="83"/>
      <c r="J74" s="85">
        <f t="shared" si="15"/>
        <v>0</v>
      </c>
      <c r="K74" s="308"/>
      <c r="L74" s="85">
        <f t="shared" si="19"/>
        <v>0</v>
      </c>
      <c r="M74" s="687"/>
      <c r="N74" s="85">
        <f t="shared" si="16"/>
        <v>0</v>
      </c>
      <c r="O74" s="83"/>
      <c r="P74" s="85">
        <f t="shared" si="17"/>
        <v>0</v>
      </c>
      <c r="Q74" s="83"/>
      <c r="R74" s="377">
        <f t="shared" si="18"/>
        <v>0</v>
      </c>
      <c r="S74" s="4"/>
      <c r="T74" s="1013">
        <f>+S74*Tabla3[[#This Row],[P.U$]]</f>
        <v>0</v>
      </c>
      <c r="U74" s="4"/>
      <c r="V74" s="1013">
        <f>U74*Tabla3[[#This Row],[P.U$]]</f>
        <v>0</v>
      </c>
    </row>
    <row r="75" spans="1:22" ht="54" x14ac:dyDescent="0.3">
      <c r="A75" s="457"/>
      <c r="B75" s="484" t="s">
        <v>1027</v>
      </c>
      <c r="C75" s="485" t="s">
        <v>241</v>
      </c>
      <c r="D75" s="485" t="s">
        <v>10</v>
      </c>
      <c r="E75" s="485" t="s">
        <v>272</v>
      </c>
      <c r="F75" s="964">
        <v>45748</v>
      </c>
      <c r="G75" s="487">
        <v>2.44</v>
      </c>
      <c r="H75" s="337"/>
      <c r="I75" s="83"/>
      <c r="J75" s="85">
        <f t="shared" si="15"/>
        <v>0</v>
      </c>
      <c r="K75" s="308"/>
      <c r="L75" s="85">
        <f t="shared" si="19"/>
        <v>0</v>
      </c>
      <c r="M75" s="687"/>
      <c r="N75" s="85">
        <f t="shared" si="16"/>
        <v>0</v>
      </c>
      <c r="O75" s="83"/>
      <c r="P75" s="85">
        <f t="shared" si="17"/>
        <v>0</v>
      </c>
      <c r="Q75" s="83"/>
      <c r="R75" s="377">
        <f t="shared" si="18"/>
        <v>0</v>
      </c>
      <c r="S75" s="4">
        <v>20</v>
      </c>
      <c r="T75" s="1013">
        <f>+S75*Tabla3[[#This Row],[P.U$]]</f>
        <v>48.8</v>
      </c>
      <c r="U75" s="4">
        <v>16</v>
      </c>
      <c r="V75" s="1013">
        <f>U75*Tabla3[[#This Row],[P.U$]]</f>
        <v>39.04</v>
      </c>
    </row>
    <row r="76" spans="1:22" ht="54" x14ac:dyDescent="0.3">
      <c r="A76" s="457">
        <v>50</v>
      </c>
      <c r="B76" s="484" t="s">
        <v>1027</v>
      </c>
      <c r="C76" s="485" t="s">
        <v>1022</v>
      </c>
      <c r="D76" s="485" t="s">
        <v>10</v>
      </c>
      <c r="E76" s="485" t="s">
        <v>272</v>
      </c>
      <c r="F76" s="964">
        <v>45627</v>
      </c>
      <c r="G76" s="487">
        <v>3</v>
      </c>
      <c r="H76" s="337"/>
      <c r="I76" s="83">
        <v>12</v>
      </c>
      <c r="J76" s="85">
        <f t="shared" si="15"/>
        <v>36</v>
      </c>
      <c r="K76" s="308">
        <v>22</v>
      </c>
      <c r="L76" s="85">
        <f t="shared" si="19"/>
        <v>66</v>
      </c>
      <c r="M76" s="687">
        <v>23</v>
      </c>
      <c r="N76" s="85">
        <f t="shared" si="16"/>
        <v>69</v>
      </c>
      <c r="O76" s="83">
        <v>30</v>
      </c>
      <c r="P76" s="85">
        <f t="shared" si="17"/>
        <v>90</v>
      </c>
      <c r="Q76" s="83">
        <v>18</v>
      </c>
      <c r="R76" s="377">
        <f t="shared" si="18"/>
        <v>54</v>
      </c>
      <c r="S76" s="4">
        <v>0</v>
      </c>
      <c r="T76" s="1013">
        <f>+S76*Tabla3[[#This Row],[P.U$]]</f>
        <v>0</v>
      </c>
      <c r="U76" s="4"/>
      <c r="V76" s="1013">
        <f>U76*Tabla3[[#This Row],[P.U$]]</f>
        <v>0</v>
      </c>
    </row>
    <row r="77" spans="1:22" ht="54" x14ac:dyDescent="0.3">
      <c r="A77" s="457">
        <v>51</v>
      </c>
      <c r="B77" s="484" t="s">
        <v>1221</v>
      </c>
      <c r="C77" s="485" t="s">
        <v>1234</v>
      </c>
      <c r="D77" s="485" t="s">
        <v>10</v>
      </c>
      <c r="E77" s="485" t="s">
        <v>272</v>
      </c>
      <c r="F77" s="964">
        <v>45413</v>
      </c>
      <c r="G77" s="487">
        <v>3.39</v>
      </c>
      <c r="H77" s="337"/>
      <c r="I77" s="83">
        <v>2</v>
      </c>
      <c r="J77" s="85">
        <f t="shared" si="15"/>
        <v>6.78</v>
      </c>
      <c r="K77" s="308">
        <v>0</v>
      </c>
      <c r="L77" s="85">
        <f t="shared" si="19"/>
        <v>0</v>
      </c>
      <c r="M77" s="687">
        <v>5</v>
      </c>
      <c r="N77" s="85">
        <f t="shared" si="16"/>
        <v>16.95</v>
      </c>
      <c r="O77" s="83">
        <v>5</v>
      </c>
      <c r="P77" s="85">
        <f t="shared" si="17"/>
        <v>16.95</v>
      </c>
      <c r="Q77" s="83">
        <v>5</v>
      </c>
      <c r="R77" s="377">
        <f t="shared" si="18"/>
        <v>16.95</v>
      </c>
      <c r="S77" s="4">
        <v>7</v>
      </c>
      <c r="T77" s="1013">
        <f>+S77*Tabla3[[#This Row],[P.U$]]</f>
        <v>23.73</v>
      </c>
      <c r="U77" s="4">
        <v>4</v>
      </c>
      <c r="V77" s="1013">
        <f>U77*Tabla3[[#This Row],[P.U$]]</f>
        <v>13.56</v>
      </c>
    </row>
    <row r="78" spans="1:22" ht="54" x14ac:dyDescent="0.3">
      <c r="A78" s="457">
        <v>52</v>
      </c>
      <c r="B78" s="484" t="s">
        <v>774</v>
      </c>
      <c r="C78" s="485" t="s">
        <v>216</v>
      </c>
      <c r="D78" s="485" t="s">
        <v>10</v>
      </c>
      <c r="E78" s="485" t="s">
        <v>272</v>
      </c>
      <c r="F78" s="964">
        <v>45444</v>
      </c>
      <c r="G78" s="487">
        <v>3</v>
      </c>
      <c r="H78" s="337"/>
      <c r="I78" s="83">
        <v>5</v>
      </c>
      <c r="J78" s="85">
        <f t="shared" si="15"/>
        <v>15</v>
      </c>
      <c r="K78" s="308">
        <v>2</v>
      </c>
      <c r="L78" s="85">
        <f t="shared" si="19"/>
        <v>6</v>
      </c>
      <c r="M78" s="687">
        <v>0</v>
      </c>
      <c r="N78" s="85">
        <f t="shared" si="16"/>
        <v>0</v>
      </c>
      <c r="O78" s="83">
        <v>0</v>
      </c>
      <c r="P78" s="85">
        <f t="shared" si="17"/>
        <v>0</v>
      </c>
      <c r="Q78" s="83">
        <v>0</v>
      </c>
      <c r="R78" s="377">
        <f t="shared" si="18"/>
        <v>0</v>
      </c>
      <c r="S78" s="4"/>
      <c r="T78" s="1013">
        <f>+S78*Tabla3[[#This Row],[P.U$]]</f>
        <v>0</v>
      </c>
      <c r="U78" s="4"/>
      <c r="V78" s="1013">
        <f>U78*Tabla3[[#This Row],[P.U$]]</f>
        <v>0</v>
      </c>
    </row>
    <row r="79" spans="1:22" ht="72" x14ac:dyDescent="0.3">
      <c r="A79" s="457">
        <v>53</v>
      </c>
      <c r="B79" s="484" t="s">
        <v>42</v>
      </c>
      <c r="C79" s="485" t="s">
        <v>209</v>
      </c>
      <c r="D79" s="485" t="s">
        <v>10</v>
      </c>
      <c r="E79" s="485" t="s">
        <v>275</v>
      </c>
      <c r="F79" s="964">
        <v>45474</v>
      </c>
      <c r="G79" s="487">
        <v>2.15</v>
      </c>
      <c r="H79" s="337"/>
      <c r="I79" s="83">
        <v>3</v>
      </c>
      <c r="J79" s="85">
        <f t="shared" si="15"/>
        <v>6.4499999999999993</v>
      </c>
      <c r="K79" s="308">
        <v>3</v>
      </c>
      <c r="L79" s="85">
        <f t="shared" si="19"/>
        <v>6.4499999999999993</v>
      </c>
      <c r="M79" s="687">
        <v>1</v>
      </c>
      <c r="N79" s="85">
        <f t="shared" si="16"/>
        <v>2.15</v>
      </c>
      <c r="O79" s="83">
        <v>9</v>
      </c>
      <c r="P79" s="85">
        <f t="shared" si="17"/>
        <v>19.349999999999998</v>
      </c>
      <c r="Q79" s="83">
        <v>8</v>
      </c>
      <c r="R79" s="377">
        <f t="shared" si="18"/>
        <v>17.2</v>
      </c>
      <c r="S79" s="4">
        <v>6</v>
      </c>
      <c r="T79" s="1013">
        <f>+S79*Tabla3[[#This Row],[P.U$]]</f>
        <v>12.899999999999999</v>
      </c>
      <c r="U79" s="4">
        <v>5</v>
      </c>
      <c r="V79" s="1013">
        <f>U79*Tabla3[[#This Row],[P.U$]]</f>
        <v>10.75</v>
      </c>
    </row>
    <row r="80" spans="1:22" ht="54" x14ac:dyDescent="0.3">
      <c r="A80" s="457">
        <v>54</v>
      </c>
      <c r="B80" s="484" t="s">
        <v>43</v>
      </c>
      <c r="C80" s="485" t="s">
        <v>214</v>
      </c>
      <c r="D80" s="485" t="s">
        <v>10</v>
      </c>
      <c r="E80" s="485" t="s">
        <v>276</v>
      </c>
      <c r="F80" s="964">
        <v>45505</v>
      </c>
      <c r="G80" s="487">
        <v>2.83</v>
      </c>
      <c r="H80" s="337"/>
      <c r="I80" s="83">
        <v>4</v>
      </c>
      <c r="J80" s="85">
        <f t="shared" si="15"/>
        <v>11.32</v>
      </c>
      <c r="K80" s="308">
        <v>4</v>
      </c>
      <c r="L80" s="85">
        <f t="shared" si="19"/>
        <v>11.32</v>
      </c>
      <c r="M80" s="687">
        <v>2</v>
      </c>
      <c r="N80" s="85">
        <f t="shared" si="16"/>
        <v>5.66</v>
      </c>
      <c r="O80" s="83">
        <v>2</v>
      </c>
      <c r="P80" s="85">
        <f t="shared" si="17"/>
        <v>5.66</v>
      </c>
      <c r="Q80" s="83">
        <v>2</v>
      </c>
      <c r="R80" s="377">
        <f t="shared" si="18"/>
        <v>5.66</v>
      </c>
      <c r="S80" s="4">
        <v>1</v>
      </c>
      <c r="T80" s="1013">
        <f>+S80*Tabla3[[#This Row],[P.U$]]</f>
        <v>2.83</v>
      </c>
      <c r="U80" s="4"/>
      <c r="V80" s="1013">
        <f>U80*Tabla3[[#This Row],[P.U$]]</f>
        <v>0</v>
      </c>
    </row>
    <row r="81" spans="1:104" ht="72" x14ac:dyDescent="0.3">
      <c r="A81" s="457">
        <v>55</v>
      </c>
      <c r="B81" s="484" t="s">
        <v>1011</v>
      </c>
      <c r="C81" s="485" t="s">
        <v>1012</v>
      </c>
      <c r="D81" s="485" t="s">
        <v>10</v>
      </c>
      <c r="E81" s="485" t="s">
        <v>277</v>
      </c>
      <c r="F81" s="964">
        <v>45322</v>
      </c>
      <c r="G81" s="487">
        <v>2.7</v>
      </c>
      <c r="H81" s="337"/>
      <c r="I81" s="83"/>
      <c r="J81" s="85">
        <f t="shared" si="15"/>
        <v>0</v>
      </c>
      <c r="K81" s="308"/>
      <c r="L81" s="85">
        <f t="shared" si="19"/>
        <v>0</v>
      </c>
      <c r="M81" s="687"/>
      <c r="N81" s="85">
        <f t="shared" si="16"/>
        <v>0</v>
      </c>
      <c r="O81" s="83"/>
      <c r="P81" s="85">
        <f t="shared" si="17"/>
        <v>0</v>
      </c>
      <c r="Q81" s="83"/>
      <c r="R81" s="377">
        <f t="shared" si="18"/>
        <v>0</v>
      </c>
      <c r="S81" s="4"/>
      <c r="T81" s="1013">
        <f>+S81*Tabla3[[#This Row],[P.U$]]</f>
        <v>0</v>
      </c>
      <c r="U81" s="4"/>
      <c r="V81" s="1013">
        <f>U81*Tabla3[[#This Row],[P.U$]]</f>
        <v>0</v>
      </c>
    </row>
    <row r="82" spans="1:104" ht="72" x14ac:dyDescent="0.3">
      <c r="A82" s="457"/>
      <c r="B82" s="484" t="s">
        <v>17847</v>
      </c>
      <c r="C82" s="485" t="s">
        <v>736</v>
      </c>
      <c r="D82" s="485" t="s">
        <v>10</v>
      </c>
      <c r="E82" s="485" t="s">
        <v>277</v>
      </c>
      <c r="F82" s="964">
        <v>45689</v>
      </c>
      <c r="G82" s="487">
        <v>1.32</v>
      </c>
      <c r="H82" s="337"/>
      <c r="I82" s="83"/>
      <c r="J82" s="85">
        <f t="shared" si="15"/>
        <v>0</v>
      </c>
      <c r="K82" s="308"/>
      <c r="L82" s="85">
        <f t="shared" si="19"/>
        <v>0</v>
      </c>
      <c r="M82" s="687"/>
      <c r="N82" s="85">
        <f t="shared" si="16"/>
        <v>0</v>
      </c>
      <c r="O82" s="83"/>
      <c r="P82" s="85">
        <f t="shared" si="17"/>
        <v>0</v>
      </c>
      <c r="Q82" s="83"/>
      <c r="R82" s="377">
        <f t="shared" si="18"/>
        <v>0</v>
      </c>
      <c r="S82" s="4"/>
      <c r="T82" s="1013">
        <f>+S82*Tabla3[[#This Row],[P.U$]]</f>
        <v>0</v>
      </c>
      <c r="U82" s="4"/>
      <c r="V82" s="1013">
        <f>U82*Tabla3[[#This Row],[P.U$]]</f>
        <v>0</v>
      </c>
    </row>
    <row r="83" spans="1:104" ht="72" x14ac:dyDescent="0.3">
      <c r="A83" s="457"/>
      <c r="B83" s="484" t="s">
        <v>45</v>
      </c>
      <c r="C83" s="485" t="s">
        <v>209</v>
      </c>
      <c r="D83" s="485" t="s">
        <v>10</v>
      </c>
      <c r="E83" s="485" t="s">
        <v>277</v>
      </c>
      <c r="F83" s="964">
        <v>45474</v>
      </c>
      <c r="G83" s="487">
        <v>1.74</v>
      </c>
      <c r="H83" s="337"/>
      <c r="I83" s="83"/>
      <c r="J83" s="85">
        <f t="shared" si="15"/>
        <v>0</v>
      </c>
      <c r="K83" s="308"/>
      <c r="L83" s="85">
        <f t="shared" si="19"/>
        <v>0</v>
      </c>
      <c r="M83" s="687"/>
      <c r="N83" s="85">
        <f t="shared" si="16"/>
        <v>0</v>
      </c>
      <c r="O83" s="83"/>
      <c r="P83" s="85">
        <f t="shared" si="17"/>
        <v>0</v>
      </c>
      <c r="Q83" s="83"/>
      <c r="R83" s="377">
        <f t="shared" si="18"/>
        <v>0</v>
      </c>
      <c r="S83" s="4">
        <v>8</v>
      </c>
      <c r="T83" s="1013">
        <f>+S83*Tabla3[[#This Row],[P.U$]]</f>
        <v>13.92</v>
      </c>
      <c r="U83" s="4">
        <v>8</v>
      </c>
      <c r="V83" s="1013">
        <f>U83*Tabla3[[#This Row],[P.U$]]</f>
        <v>13.92</v>
      </c>
    </row>
    <row r="84" spans="1:104" ht="72" x14ac:dyDescent="0.3">
      <c r="A84" s="457">
        <v>56</v>
      </c>
      <c r="B84" s="484" t="s">
        <v>45</v>
      </c>
      <c r="C84" s="485" t="s">
        <v>216</v>
      </c>
      <c r="D84" s="485" t="s">
        <v>10</v>
      </c>
      <c r="E84" s="485" t="s">
        <v>277</v>
      </c>
      <c r="F84" s="964">
        <v>45444</v>
      </c>
      <c r="G84" s="487">
        <v>3.86</v>
      </c>
      <c r="H84" s="337"/>
      <c r="I84" s="83"/>
      <c r="J84" s="85">
        <f t="shared" si="15"/>
        <v>0</v>
      </c>
      <c r="K84" s="308">
        <v>1</v>
      </c>
      <c r="L84" s="85">
        <f t="shared" si="19"/>
        <v>3.86</v>
      </c>
      <c r="M84" s="687">
        <v>2</v>
      </c>
      <c r="N84" s="85">
        <f t="shared" si="16"/>
        <v>7.72</v>
      </c>
      <c r="O84" s="83">
        <v>1</v>
      </c>
      <c r="P84" s="85">
        <f t="shared" si="17"/>
        <v>3.86</v>
      </c>
      <c r="Q84" s="83">
        <v>1</v>
      </c>
      <c r="R84" s="377">
        <f t="shared" si="18"/>
        <v>3.86</v>
      </c>
      <c r="S84" s="4">
        <v>0</v>
      </c>
      <c r="T84" s="1013">
        <f>+S84*Tabla3[[#This Row],[P.U$]]</f>
        <v>0</v>
      </c>
      <c r="U84" s="4"/>
      <c r="V84" s="1013">
        <f>U84*Tabla3[[#This Row],[P.U$]]</f>
        <v>0</v>
      </c>
    </row>
    <row r="85" spans="1:104" ht="72" x14ac:dyDescent="0.3">
      <c r="A85" s="457"/>
      <c r="B85" s="484" t="s">
        <v>18224</v>
      </c>
      <c r="C85" s="485" t="s">
        <v>18225</v>
      </c>
      <c r="D85" s="485" t="s">
        <v>10</v>
      </c>
      <c r="E85" s="485" t="s">
        <v>18226</v>
      </c>
      <c r="F85" s="964">
        <v>46082</v>
      </c>
      <c r="G85" s="1010">
        <v>4.55</v>
      </c>
      <c r="H85" s="337"/>
      <c r="I85" s="83"/>
      <c r="J85" s="85">
        <f t="shared" si="15"/>
        <v>0</v>
      </c>
      <c r="K85" s="308"/>
      <c r="L85" s="85">
        <f t="shared" si="19"/>
        <v>0</v>
      </c>
      <c r="M85" s="687"/>
      <c r="N85" s="85">
        <f t="shared" si="16"/>
        <v>0</v>
      </c>
      <c r="O85" s="83"/>
      <c r="P85" s="85">
        <f t="shared" si="17"/>
        <v>0</v>
      </c>
      <c r="Q85" s="83"/>
      <c r="R85" s="377">
        <f t="shared" si="18"/>
        <v>0</v>
      </c>
      <c r="S85" s="4">
        <v>7</v>
      </c>
      <c r="T85" s="1013">
        <f>+S85*Tabla3[[#This Row],[P.U$]]</f>
        <v>31.849999999999998</v>
      </c>
      <c r="U85" s="4">
        <v>5</v>
      </c>
      <c r="V85" s="1013">
        <f>U85*Tabla3[[#This Row],[P.U$]]</f>
        <v>22.75</v>
      </c>
    </row>
    <row r="86" spans="1:104" ht="18.75" x14ac:dyDescent="0.3">
      <c r="A86" s="457">
        <v>57</v>
      </c>
      <c r="B86" s="662" t="s">
        <v>17753</v>
      </c>
      <c r="C86" s="582" t="s">
        <v>217</v>
      </c>
      <c r="D86" s="661" t="s">
        <v>10</v>
      </c>
      <c r="E86" s="583"/>
      <c r="F86" s="967">
        <v>45689</v>
      </c>
      <c r="G86" s="651">
        <v>2.38</v>
      </c>
      <c r="H86" s="337"/>
      <c r="I86" s="83">
        <v>10</v>
      </c>
      <c r="J86" s="85">
        <f t="shared" si="15"/>
        <v>23.799999999999997</v>
      </c>
      <c r="K86" s="308">
        <v>10</v>
      </c>
      <c r="L86" s="85">
        <f t="shared" si="19"/>
        <v>23.799999999999997</v>
      </c>
      <c r="M86" s="687">
        <v>10</v>
      </c>
      <c r="N86" s="85">
        <f t="shared" si="16"/>
        <v>23.799999999999997</v>
      </c>
      <c r="O86" s="83">
        <v>10</v>
      </c>
      <c r="P86" s="85">
        <f t="shared" si="17"/>
        <v>23.799999999999997</v>
      </c>
      <c r="Q86" s="83">
        <v>10</v>
      </c>
      <c r="R86" s="377">
        <f t="shared" si="18"/>
        <v>23.799999999999997</v>
      </c>
      <c r="S86" s="4">
        <v>10</v>
      </c>
      <c r="T86" s="1013">
        <f>+S86*Tabla3[[#This Row],[P.U$]]</f>
        <v>23.799999999999997</v>
      </c>
      <c r="U86" s="4">
        <v>9</v>
      </c>
      <c r="V86" s="1013">
        <f>U86*Tabla3[[#This Row],[P.U$]]</f>
        <v>21.419999999999998</v>
      </c>
    </row>
    <row r="87" spans="1:104" ht="28.5" x14ac:dyDescent="0.3">
      <c r="A87" s="457"/>
      <c r="B87" s="201" t="s">
        <v>18026</v>
      </c>
      <c r="C87" s="14" t="s">
        <v>210</v>
      </c>
      <c r="D87" s="14" t="s">
        <v>10</v>
      </c>
      <c r="E87" s="14"/>
      <c r="F87" s="968">
        <v>45413</v>
      </c>
      <c r="G87" s="37">
        <v>2.96</v>
      </c>
      <c r="H87" s="337"/>
      <c r="I87" s="83">
        <v>0</v>
      </c>
      <c r="J87" s="85">
        <f t="shared" si="15"/>
        <v>0</v>
      </c>
      <c r="K87" s="308">
        <v>0</v>
      </c>
      <c r="L87" s="85">
        <f t="shared" si="19"/>
        <v>0</v>
      </c>
      <c r="M87" s="687">
        <v>0</v>
      </c>
      <c r="N87" s="85">
        <f t="shared" si="16"/>
        <v>0</v>
      </c>
      <c r="O87" s="83">
        <v>0</v>
      </c>
      <c r="P87" s="85">
        <f t="shared" si="17"/>
        <v>0</v>
      </c>
      <c r="Q87" s="83">
        <v>10</v>
      </c>
      <c r="R87" s="377">
        <f t="shared" si="18"/>
        <v>29.6</v>
      </c>
      <c r="S87" s="4">
        <v>5</v>
      </c>
      <c r="T87" s="1013">
        <f>+S87*Tabla3[[#This Row],[P.U$]]</f>
        <v>14.8</v>
      </c>
      <c r="U87" s="4">
        <v>4</v>
      </c>
      <c r="V87" s="1013">
        <f>U87*Tabla3[[#This Row],[P.U$]]</f>
        <v>11.84</v>
      </c>
    </row>
    <row r="88" spans="1:104" ht="28.5" x14ac:dyDescent="0.3">
      <c r="A88" s="457"/>
      <c r="B88" s="201" t="s">
        <v>18120</v>
      </c>
      <c r="C88" s="14" t="s">
        <v>216</v>
      </c>
      <c r="D88" s="14" t="s">
        <v>10</v>
      </c>
      <c r="E88" s="14" t="s">
        <v>302</v>
      </c>
      <c r="F88" s="968">
        <v>45809</v>
      </c>
      <c r="G88" s="37">
        <v>3.29</v>
      </c>
      <c r="H88" s="337"/>
      <c r="I88" s="83"/>
      <c r="J88" s="85">
        <f t="shared" si="15"/>
        <v>0</v>
      </c>
      <c r="K88" s="308"/>
      <c r="L88" s="85">
        <f t="shared" si="19"/>
        <v>0</v>
      </c>
      <c r="M88" s="687"/>
      <c r="N88" s="85">
        <f t="shared" si="16"/>
        <v>0</v>
      </c>
      <c r="O88" s="83"/>
      <c r="P88" s="85">
        <f t="shared" si="17"/>
        <v>0</v>
      </c>
      <c r="Q88" s="83"/>
      <c r="R88" s="377">
        <f t="shared" si="18"/>
        <v>0</v>
      </c>
      <c r="S88" s="4">
        <v>4</v>
      </c>
      <c r="T88" s="1013">
        <f>+S88*Tabla3[[#This Row],[P.U$]]</f>
        <v>13.16</v>
      </c>
      <c r="U88" s="4">
        <v>8</v>
      </c>
      <c r="V88" s="1013">
        <f>U88*Tabla3[[#This Row],[P.U$]]</f>
        <v>26.32</v>
      </c>
    </row>
    <row r="89" spans="1:104" ht="36" x14ac:dyDescent="0.3">
      <c r="A89" s="457">
        <v>58</v>
      </c>
      <c r="B89" s="484" t="s">
        <v>46</v>
      </c>
      <c r="C89" s="485" t="s">
        <v>217</v>
      </c>
      <c r="D89" s="485" t="s">
        <v>10</v>
      </c>
      <c r="E89" s="485" t="s">
        <v>266</v>
      </c>
      <c r="F89" s="964">
        <v>45839</v>
      </c>
      <c r="G89" s="487">
        <v>6.72</v>
      </c>
      <c r="H89" s="337"/>
      <c r="I89" s="83">
        <v>7</v>
      </c>
      <c r="J89" s="85">
        <f t="shared" si="15"/>
        <v>47.04</v>
      </c>
      <c r="K89" s="308">
        <v>7</v>
      </c>
      <c r="L89" s="85">
        <f t="shared" si="19"/>
        <v>47.04</v>
      </c>
      <c r="M89" s="687">
        <v>7</v>
      </c>
      <c r="N89" s="85">
        <f t="shared" si="16"/>
        <v>47.04</v>
      </c>
      <c r="O89" s="83">
        <v>7</v>
      </c>
      <c r="P89" s="85">
        <f t="shared" si="17"/>
        <v>47.04</v>
      </c>
      <c r="Q89" s="83">
        <v>7</v>
      </c>
      <c r="R89" s="377">
        <f t="shared" si="18"/>
        <v>47.04</v>
      </c>
      <c r="S89" s="4">
        <v>7</v>
      </c>
      <c r="T89" s="1013">
        <f>+S89*Tabla3[[#This Row],[P.U$]]</f>
        <v>47.04</v>
      </c>
      <c r="U89" s="4">
        <v>7</v>
      </c>
      <c r="V89" s="1013">
        <f>U89*Tabla3[[#This Row],[P.U$]]</f>
        <v>47.04</v>
      </c>
    </row>
    <row r="90" spans="1:104" ht="28.5" customHeight="1" x14ac:dyDescent="0.25">
      <c r="A90" s="179"/>
      <c r="B90" s="201" t="s">
        <v>17754</v>
      </c>
      <c r="C90" s="14" t="s">
        <v>17805</v>
      </c>
      <c r="D90" s="14" t="s">
        <v>10</v>
      </c>
      <c r="E90" s="14" t="s">
        <v>773</v>
      </c>
      <c r="F90" s="968">
        <v>45474</v>
      </c>
      <c r="G90" s="37">
        <v>3.43</v>
      </c>
      <c r="H90" s="337"/>
      <c r="I90" s="83">
        <v>16</v>
      </c>
      <c r="J90" s="85">
        <f t="shared" si="15"/>
        <v>54.88</v>
      </c>
      <c r="K90" s="308">
        <v>16</v>
      </c>
      <c r="L90" s="85">
        <f t="shared" si="19"/>
        <v>54.88</v>
      </c>
      <c r="M90" s="83">
        <v>16</v>
      </c>
      <c r="N90" s="85">
        <f t="shared" si="16"/>
        <v>54.88</v>
      </c>
      <c r="O90" s="83">
        <v>15</v>
      </c>
      <c r="P90" s="85">
        <f t="shared" si="17"/>
        <v>51.45</v>
      </c>
      <c r="Q90" s="83">
        <v>15</v>
      </c>
      <c r="R90" s="377">
        <f t="shared" si="18"/>
        <v>51.45</v>
      </c>
      <c r="S90" s="4">
        <v>13</v>
      </c>
      <c r="T90" s="1013">
        <f>+S90*Tabla3[[#This Row],[P.U$]]</f>
        <v>44.59</v>
      </c>
      <c r="U90" s="4">
        <v>10</v>
      </c>
      <c r="V90" s="1013">
        <f>U90*Tabla3[[#This Row],[P.U$]]</f>
        <v>34.300000000000004</v>
      </c>
      <c r="W90" s="174"/>
      <c r="X90" s="646"/>
      <c r="Y90" s="646"/>
      <c r="Z90" s="646"/>
      <c r="AA90" s="646"/>
      <c r="AB90" s="646"/>
      <c r="AC90" s="646"/>
      <c r="AD90" s="646"/>
      <c r="AE90" s="646"/>
      <c r="AF90" s="646"/>
      <c r="AG90" s="646"/>
      <c r="AH90" s="646"/>
      <c r="AI90" s="646"/>
      <c r="AJ90" s="646"/>
      <c r="AK90" s="646"/>
      <c r="AL90" s="646"/>
      <c r="AM90" s="646"/>
      <c r="AN90" s="646"/>
      <c r="AO90" s="646"/>
      <c r="AP90" s="646"/>
      <c r="AQ90" s="646"/>
      <c r="AR90" s="646"/>
      <c r="AS90" s="646"/>
      <c r="AT90" s="646"/>
      <c r="AU90" s="646"/>
      <c r="AV90" s="646"/>
      <c r="AW90" s="646"/>
      <c r="AX90" s="646"/>
      <c r="AY90" s="646"/>
      <c r="AZ90" s="646"/>
      <c r="BA90" s="646"/>
      <c r="BB90" s="646"/>
      <c r="BC90" s="646"/>
      <c r="BD90" s="646"/>
      <c r="BE90" s="646"/>
      <c r="BF90" s="646"/>
      <c r="BG90" s="646"/>
      <c r="BH90" s="646"/>
      <c r="BI90" s="646"/>
      <c r="BJ90" s="646"/>
      <c r="BK90" s="646"/>
      <c r="BL90" s="646"/>
      <c r="BM90" s="646"/>
      <c r="BN90" s="646"/>
      <c r="BO90" s="646"/>
      <c r="BP90" s="646"/>
      <c r="BQ90" s="646"/>
      <c r="BR90" s="646"/>
      <c r="BS90" s="646"/>
      <c r="BT90" s="646"/>
      <c r="BU90" s="646"/>
      <c r="BV90" s="646"/>
      <c r="BW90" s="646"/>
      <c r="BX90" s="646"/>
      <c r="BY90" s="646"/>
      <c r="BZ90" s="646"/>
      <c r="CA90" s="646"/>
      <c r="CB90" s="646"/>
      <c r="CC90" s="646"/>
      <c r="CD90" s="646"/>
      <c r="CE90" s="646"/>
      <c r="CF90" s="646"/>
      <c r="CG90" s="646"/>
      <c r="CH90" s="646"/>
      <c r="CI90" s="646"/>
      <c r="CJ90" s="646"/>
      <c r="CK90" s="646"/>
      <c r="CL90" s="646"/>
      <c r="CM90" s="646"/>
      <c r="CN90" s="646"/>
      <c r="CO90" s="646"/>
      <c r="CP90" s="646"/>
      <c r="CQ90" s="646"/>
      <c r="CR90" s="646"/>
      <c r="CS90" s="646"/>
      <c r="CT90" s="646"/>
      <c r="CU90" s="646"/>
      <c r="CV90" s="646"/>
      <c r="CW90" s="646"/>
      <c r="CX90" s="646"/>
      <c r="CY90" s="646"/>
      <c r="CZ90" s="646"/>
    </row>
    <row r="91" spans="1:104" ht="36" x14ac:dyDescent="0.3">
      <c r="A91" s="457">
        <v>59</v>
      </c>
      <c r="B91" s="484" t="s">
        <v>17814</v>
      </c>
      <c r="C91" s="485" t="s">
        <v>218</v>
      </c>
      <c r="D91" s="485" t="s">
        <v>10</v>
      </c>
      <c r="E91" s="485" t="s">
        <v>278</v>
      </c>
      <c r="F91" s="964">
        <v>45352</v>
      </c>
      <c r="G91" s="487">
        <v>10.84</v>
      </c>
      <c r="H91" s="337"/>
      <c r="I91" s="593">
        <v>3</v>
      </c>
      <c r="J91" s="355">
        <f t="shared" si="15"/>
        <v>32.519999999999996</v>
      </c>
      <c r="K91" s="784">
        <v>3</v>
      </c>
      <c r="L91" s="357">
        <f t="shared" si="19"/>
        <v>32.519999999999996</v>
      </c>
      <c r="M91" s="687">
        <v>0</v>
      </c>
      <c r="N91" s="357">
        <f t="shared" si="16"/>
        <v>0</v>
      </c>
      <c r="O91" s="356">
        <v>0</v>
      </c>
      <c r="P91" s="357">
        <f t="shared" si="17"/>
        <v>0</v>
      </c>
      <c r="Q91" s="356">
        <v>0</v>
      </c>
      <c r="R91" s="377">
        <f t="shared" si="18"/>
        <v>0</v>
      </c>
      <c r="S91" s="4"/>
      <c r="T91" s="1013">
        <f>+S91*Tabla3[[#This Row],[P.U$]]</f>
        <v>0</v>
      </c>
      <c r="U91" s="4"/>
      <c r="V91" s="1013">
        <f>U91*Tabla3[[#This Row],[P.U$]]</f>
        <v>0</v>
      </c>
    </row>
    <row r="92" spans="1:104" ht="28.5" x14ac:dyDescent="0.3">
      <c r="A92" s="457">
        <v>60</v>
      </c>
      <c r="B92" s="201" t="s">
        <v>17754</v>
      </c>
      <c r="C92" s="14" t="s">
        <v>17751</v>
      </c>
      <c r="D92" s="14" t="s">
        <v>10</v>
      </c>
      <c r="E92" s="14" t="s">
        <v>278</v>
      </c>
      <c r="F92" s="968">
        <v>45474</v>
      </c>
      <c r="G92" s="37">
        <v>3.43</v>
      </c>
      <c r="H92" s="337"/>
      <c r="I92" s="593"/>
      <c r="J92" s="355">
        <f t="shared" si="15"/>
        <v>0</v>
      </c>
      <c r="K92" s="784"/>
      <c r="L92" s="357">
        <f t="shared" si="19"/>
        <v>0</v>
      </c>
      <c r="M92" s="687"/>
      <c r="N92" s="357">
        <f t="shared" si="16"/>
        <v>0</v>
      </c>
      <c r="O92" s="356">
        <v>0</v>
      </c>
      <c r="P92" s="357">
        <f t="shared" si="17"/>
        <v>0</v>
      </c>
      <c r="Q92" s="356">
        <v>0</v>
      </c>
      <c r="R92" s="377">
        <f t="shared" si="18"/>
        <v>0</v>
      </c>
      <c r="S92" s="4"/>
      <c r="T92" s="1013">
        <f>+S92*Tabla3[[#This Row],[P.U$]]</f>
        <v>0</v>
      </c>
      <c r="U92" s="4"/>
      <c r="V92" s="1013">
        <f>U92*Tabla3[[#This Row],[P.U$]]</f>
        <v>0</v>
      </c>
    </row>
    <row r="93" spans="1:104" ht="90" x14ac:dyDescent="0.3">
      <c r="A93" s="457">
        <v>61</v>
      </c>
      <c r="B93" s="484" t="s">
        <v>48</v>
      </c>
      <c r="C93" s="485" t="s">
        <v>196</v>
      </c>
      <c r="D93" s="485" t="s">
        <v>10</v>
      </c>
      <c r="E93" s="485" t="s">
        <v>279</v>
      </c>
      <c r="F93" s="964">
        <v>45444</v>
      </c>
      <c r="G93" s="487">
        <v>0.75</v>
      </c>
      <c r="H93" s="337"/>
      <c r="I93" s="593"/>
      <c r="J93" s="355">
        <f t="shared" si="15"/>
        <v>0</v>
      </c>
      <c r="K93" s="784"/>
      <c r="L93" s="357">
        <f t="shared" si="19"/>
        <v>0</v>
      </c>
      <c r="M93" s="687"/>
      <c r="N93" s="357">
        <f t="shared" si="16"/>
        <v>0</v>
      </c>
      <c r="O93" s="356"/>
      <c r="P93" s="357">
        <f t="shared" si="17"/>
        <v>0</v>
      </c>
      <c r="Q93" s="356"/>
      <c r="R93" s="377">
        <f t="shared" si="18"/>
        <v>0</v>
      </c>
      <c r="S93" s="4"/>
      <c r="T93" s="1013">
        <f>+S93*Tabla3[[#This Row],[P.U$]]</f>
        <v>0</v>
      </c>
      <c r="U93" s="4"/>
      <c r="V93" s="1013">
        <f>U93*Tabla3[[#This Row],[P.U$]]</f>
        <v>0</v>
      </c>
    </row>
    <row r="94" spans="1:104" ht="90" x14ac:dyDescent="0.3">
      <c r="A94" s="457">
        <v>62</v>
      </c>
      <c r="B94" s="496" t="s">
        <v>1105</v>
      </c>
      <c r="C94" s="496" t="s">
        <v>217</v>
      </c>
      <c r="D94" s="485" t="s">
        <v>10</v>
      </c>
      <c r="E94" s="485" t="s">
        <v>279</v>
      </c>
      <c r="F94" s="969">
        <v>45139</v>
      </c>
      <c r="G94" s="498">
        <v>10.84</v>
      </c>
      <c r="H94" s="337"/>
      <c r="I94" s="83"/>
      <c r="J94" s="85">
        <f t="shared" si="15"/>
        <v>0</v>
      </c>
      <c r="K94" s="308"/>
      <c r="L94" s="85">
        <f t="shared" si="19"/>
        <v>0</v>
      </c>
      <c r="M94" s="687"/>
      <c r="N94" s="85">
        <f t="shared" si="16"/>
        <v>0</v>
      </c>
      <c r="O94" s="83"/>
      <c r="P94" s="85">
        <f t="shared" si="17"/>
        <v>0</v>
      </c>
      <c r="Q94" s="83"/>
      <c r="R94" s="377">
        <f t="shared" si="18"/>
        <v>0</v>
      </c>
      <c r="S94" s="4"/>
      <c r="T94" s="1013">
        <f>+S94*Tabla3[[#This Row],[P.U$]]</f>
        <v>0</v>
      </c>
      <c r="U94" s="4"/>
      <c r="V94" s="1013">
        <f>U94*Tabla3[[#This Row],[P.U$]]</f>
        <v>0</v>
      </c>
    </row>
    <row r="95" spans="1:104" ht="90" x14ac:dyDescent="0.3">
      <c r="A95" s="457">
        <v>63</v>
      </c>
      <c r="B95" s="496" t="s">
        <v>1106</v>
      </c>
      <c r="C95" s="496" t="s">
        <v>1107</v>
      </c>
      <c r="D95" s="485" t="s">
        <v>10</v>
      </c>
      <c r="E95" s="485" t="s">
        <v>279</v>
      </c>
      <c r="F95" s="969"/>
      <c r="G95" s="498">
        <v>10.84</v>
      </c>
      <c r="H95" s="337"/>
      <c r="I95" s="83"/>
      <c r="J95" s="85">
        <f t="shared" si="15"/>
        <v>0</v>
      </c>
      <c r="K95" s="308"/>
      <c r="L95" s="85">
        <f t="shared" si="19"/>
        <v>0</v>
      </c>
      <c r="M95" s="687"/>
      <c r="N95" s="85">
        <f t="shared" si="16"/>
        <v>0</v>
      </c>
      <c r="O95" s="83"/>
      <c r="P95" s="85">
        <f t="shared" si="17"/>
        <v>0</v>
      </c>
      <c r="Q95" s="83"/>
      <c r="R95" s="377">
        <f t="shared" si="18"/>
        <v>0</v>
      </c>
      <c r="S95" s="4"/>
      <c r="T95" s="1013">
        <f>+S95*Tabla3[[#This Row],[P.U$]]</f>
        <v>0</v>
      </c>
      <c r="U95" s="4"/>
      <c r="V95" s="1013">
        <f>U95*Tabla3[[#This Row],[P.U$]]</f>
        <v>0</v>
      </c>
    </row>
    <row r="96" spans="1:104" ht="36" x14ac:dyDescent="0.3">
      <c r="A96" s="457">
        <v>64</v>
      </c>
      <c r="B96" s="484" t="s">
        <v>49</v>
      </c>
      <c r="C96" s="485" t="s">
        <v>203</v>
      </c>
      <c r="D96" s="485" t="s">
        <v>10</v>
      </c>
      <c r="E96" s="485" t="s">
        <v>266</v>
      </c>
      <c r="F96" s="964">
        <v>45108</v>
      </c>
      <c r="G96" s="487">
        <v>0.91</v>
      </c>
      <c r="H96" s="337"/>
      <c r="I96" s="83"/>
      <c r="J96" s="85">
        <f t="shared" si="15"/>
        <v>0</v>
      </c>
      <c r="K96" s="308"/>
      <c r="L96" s="85">
        <f t="shared" si="19"/>
        <v>0</v>
      </c>
      <c r="M96" s="687"/>
      <c r="N96" s="85">
        <f t="shared" si="16"/>
        <v>0</v>
      </c>
      <c r="O96" s="83"/>
      <c r="P96" s="85">
        <f t="shared" si="17"/>
        <v>0</v>
      </c>
      <c r="Q96" s="83"/>
      <c r="R96" s="377">
        <f t="shared" si="18"/>
        <v>0</v>
      </c>
      <c r="S96" s="4"/>
      <c r="T96" s="1013">
        <f>+S96*Tabla3[[#This Row],[P.U$]]</f>
        <v>0</v>
      </c>
      <c r="U96" s="4"/>
      <c r="V96" s="1013">
        <f>U96*Tabla3[[#This Row],[P.U$]]</f>
        <v>0</v>
      </c>
    </row>
    <row r="97" spans="1:22" ht="72" x14ac:dyDescent="0.3">
      <c r="A97" s="457">
        <v>65</v>
      </c>
      <c r="B97" s="484" t="s">
        <v>50</v>
      </c>
      <c r="C97" s="485" t="s">
        <v>196</v>
      </c>
      <c r="D97" s="485" t="s">
        <v>10</v>
      </c>
      <c r="E97" s="485" t="s">
        <v>273</v>
      </c>
      <c r="F97" s="964">
        <v>45444</v>
      </c>
      <c r="G97" s="487">
        <v>1.57</v>
      </c>
      <c r="H97" s="337"/>
      <c r="I97" s="83"/>
      <c r="J97" s="85">
        <f t="shared" si="15"/>
        <v>0</v>
      </c>
      <c r="K97" s="308"/>
      <c r="L97" s="85">
        <f t="shared" si="19"/>
        <v>0</v>
      </c>
      <c r="M97" s="687"/>
      <c r="N97" s="85">
        <f t="shared" si="16"/>
        <v>0</v>
      </c>
      <c r="O97" s="83"/>
      <c r="P97" s="85">
        <f t="shared" si="17"/>
        <v>0</v>
      </c>
      <c r="Q97" s="83"/>
      <c r="R97" s="377">
        <f t="shared" si="18"/>
        <v>0</v>
      </c>
      <c r="S97" s="4"/>
      <c r="T97" s="1013">
        <f>+S97*Tabla3[[#This Row],[P.U$]]</f>
        <v>0</v>
      </c>
      <c r="U97" s="4"/>
      <c r="V97" s="1013">
        <f>U97*Tabla3[[#This Row],[P.U$]]</f>
        <v>0</v>
      </c>
    </row>
    <row r="98" spans="1:22" ht="72" x14ac:dyDescent="0.3">
      <c r="A98" s="457">
        <v>66</v>
      </c>
      <c r="B98" s="484" t="s">
        <v>51</v>
      </c>
      <c r="C98" s="485" t="s">
        <v>200</v>
      </c>
      <c r="D98" s="485" t="s">
        <v>10</v>
      </c>
      <c r="E98" s="485" t="s">
        <v>273</v>
      </c>
      <c r="F98" s="964">
        <v>45748</v>
      </c>
      <c r="G98" s="487">
        <v>1.57</v>
      </c>
      <c r="H98" s="337"/>
      <c r="I98" s="83"/>
      <c r="J98" s="85">
        <f t="shared" si="15"/>
        <v>0</v>
      </c>
      <c r="K98" s="308"/>
      <c r="L98" s="85">
        <f t="shared" si="19"/>
        <v>0</v>
      </c>
      <c r="M98" s="687"/>
      <c r="N98" s="85">
        <f t="shared" si="16"/>
        <v>0</v>
      </c>
      <c r="O98" s="83"/>
      <c r="P98" s="85">
        <f t="shared" si="17"/>
        <v>0</v>
      </c>
      <c r="Q98" s="83"/>
      <c r="R98" s="377">
        <f t="shared" si="18"/>
        <v>0</v>
      </c>
      <c r="S98" s="4"/>
      <c r="T98" s="1013">
        <f>+S98*Tabla3[[#This Row],[P.U$]]</f>
        <v>0</v>
      </c>
      <c r="U98" s="4"/>
      <c r="V98" s="1013">
        <f>U98*Tabla3[[#This Row],[P.U$]]</f>
        <v>0</v>
      </c>
    </row>
    <row r="99" spans="1:22" ht="72" x14ac:dyDescent="0.3">
      <c r="A99" s="457">
        <v>67</v>
      </c>
      <c r="B99" s="484" t="s">
        <v>51</v>
      </c>
      <c r="C99" s="485" t="s">
        <v>219</v>
      </c>
      <c r="D99" s="485" t="s">
        <v>10</v>
      </c>
      <c r="E99" s="485" t="s">
        <v>273</v>
      </c>
      <c r="F99" s="964">
        <v>45748</v>
      </c>
      <c r="G99" s="487">
        <v>1.57</v>
      </c>
      <c r="H99" s="337"/>
      <c r="I99" s="83"/>
      <c r="J99" s="85">
        <f t="shared" si="15"/>
        <v>0</v>
      </c>
      <c r="K99" s="308"/>
      <c r="L99" s="85">
        <f t="shared" si="19"/>
        <v>0</v>
      </c>
      <c r="M99" s="687"/>
      <c r="N99" s="85">
        <f t="shared" si="16"/>
        <v>0</v>
      </c>
      <c r="O99" s="83"/>
      <c r="P99" s="85">
        <f t="shared" si="17"/>
        <v>0</v>
      </c>
      <c r="Q99" s="83"/>
      <c r="R99" s="377">
        <f t="shared" si="18"/>
        <v>0</v>
      </c>
      <c r="S99" s="4"/>
      <c r="T99" s="1013">
        <f>+S99*Tabla3[[#This Row],[P.U$]]</f>
        <v>0</v>
      </c>
      <c r="U99" s="4"/>
      <c r="V99" s="1013">
        <f>U99*Tabla3[[#This Row],[P.U$]]</f>
        <v>0</v>
      </c>
    </row>
    <row r="100" spans="1:22" ht="72" x14ac:dyDescent="0.3">
      <c r="A100" s="457">
        <v>68</v>
      </c>
      <c r="B100" s="484" t="s">
        <v>52</v>
      </c>
      <c r="C100" s="485" t="s">
        <v>894</v>
      </c>
      <c r="D100" s="485" t="s">
        <v>10</v>
      </c>
      <c r="E100" s="485" t="s">
        <v>273</v>
      </c>
      <c r="F100" s="964">
        <v>45597</v>
      </c>
      <c r="G100" s="487">
        <v>1.65</v>
      </c>
      <c r="H100" s="337"/>
      <c r="I100" s="83">
        <v>2</v>
      </c>
      <c r="J100" s="85">
        <f t="shared" si="15"/>
        <v>3.3</v>
      </c>
      <c r="K100" s="308">
        <v>1</v>
      </c>
      <c r="L100" s="85">
        <f t="shared" si="19"/>
        <v>1.65</v>
      </c>
      <c r="M100" s="687"/>
      <c r="N100" s="85">
        <f t="shared" si="16"/>
        <v>0</v>
      </c>
      <c r="O100" s="83"/>
      <c r="P100" s="85">
        <f t="shared" si="17"/>
        <v>0</v>
      </c>
      <c r="Q100" s="83"/>
      <c r="R100" s="377">
        <f t="shared" si="18"/>
        <v>0</v>
      </c>
      <c r="S100" s="4"/>
      <c r="T100" s="1013">
        <f>+S100*Tabla3[[#This Row],[P.U$]]</f>
        <v>0</v>
      </c>
      <c r="U100" s="4"/>
      <c r="V100" s="1013">
        <f>U100*Tabla3[[#This Row],[P.U$]]</f>
        <v>0</v>
      </c>
    </row>
    <row r="101" spans="1:22" ht="72" x14ac:dyDescent="0.3">
      <c r="A101" s="457">
        <v>69</v>
      </c>
      <c r="B101" s="484" t="s">
        <v>52</v>
      </c>
      <c r="C101" s="485" t="s">
        <v>221</v>
      </c>
      <c r="D101" s="485" t="s">
        <v>10</v>
      </c>
      <c r="E101" s="485" t="s">
        <v>273</v>
      </c>
      <c r="F101" s="964">
        <v>45566</v>
      </c>
      <c r="G101" s="487">
        <v>3.44</v>
      </c>
      <c r="H101" s="337"/>
      <c r="I101" s="83"/>
      <c r="J101" s="85">
        <f t="shared" si="15"/>
        <v>0</v>
      </c>
      <c r="K101" s="308"/>
      <c r="L101" s="85">
        <f t="shared" si="19"/>
        <v>0</v>
      </c>
      <c r="M101" s="687"/>
      <c r="N101" s="85">
        <f t="shared" si="16"/>
        <v>0</v>
      </c>
      <c r="O101" s="83"/>
      <c r="P101" s="85">
        <f t="shared" si="17"/>
        <v>0</v>
      </c>
      <c r="Q101" s="83"/>
      <c r="R101" s="377">
        <f t="shared" si="18"/>
        <v>0</v>
      </c>
      <c r="S101" s="4"/>
      <c r="T101" s="1013">
        <f>+S101*Tabla3[[#This Row],[P.U$]]</f>
        <v>0</v>
      </c>
      <c r="U101" s="4"/>
      <c r="V101" s="1013">
        <f>U101*Tabla3[[#This Row],[P.U$]]</f>
        <v>0</v>
      </c>
    </row>
    <row r="102" spans="1:22" ht="72" x14ac:dyDescent="0.3">
      <c r="A102" s="457">
        <v>70</v>
      </c>
      <c r="B102" s="484" t="s">
        <v>999</v>
      </c>
      <c r="C102" s="485" t="s">
        <v>234</v>
      </c>
      <c r="D102" s="485" t="s">
        <v>10</v>
      </c>
      <c r="E102" s="485" t="s">
        <v>273</v>
      </c>
      <c r="F102" s="964">
        <v>45597</v>
      </c>
      <c r="G102" s="487">
        <v>1.65</v>
      </c>
      <c r="H102" s="337"/>
      <c r="I102" s="83">
        <v>4</v>
      </c>
      <c r="J102" s="85">
        <f t="shared" si="15"/>
        <v>6.6</v>
      </c>
      <c r="K102" s="308">
        <v>2</v>
      </c>
      <c r="L102" s="85">
        <f t="shared" si="19"/>
        <v>3.3</v>
      </c>
      <c r="M102" s="687">
        <v>1</v>
      </c>
      <c r="N102" s="85">
        <f t="shared" si="16"/>
        <v>1.65</v>
      </c>
      <c r="O102" s="83">
        <v>1</v>
      </c>
      <c r="P102" s="85">
        <f t="shared" si="17"/>
        <v>1.65</v>
      </c>
      <c r="Q102" s="83">
        <v>1</v>
      </c>
      <c r="R102" s="377">
        <f t="shared" si="18"/>
        <v>1.65</v>
      </c>
      <c r="S102" s="4">
        <v>0</v>
      </c>
      <c r="T102" s="1013"/>
      <c r="U102" s="4">
        <v>0</v>
      </c>
      <c r="V102" s="1013">
        <f>U102*Tabla3[[#This Row],[P.U$]]</f>
        <v>0</v>
      </c>
    </row>
    <row r="103" spans="1:22" ht="54" x14ac:dyDescent="0.3">
      <c r="A103" s="457">
        <v>71</v>
      </c>
      <c r="B103" s="484" t="s">
        <v>53</v>
      </c>
      <c r="C103" s="485" t="s">
        <v>222</v>
      </c>
      <c r="D103" s="485" t="s">
        <v>10</v>
      </c>
      <c r="E103" s="485" t="s">
        <v>281</v>
      </c>
      <c r="F103" s="964">
        <v>45658</v>
      </c>
      <c r="G103" s="487">
        <v>2.67</v>
      </c>
      <c r="H103" s="337"/>
      <c r="I103" s="83"/>
      <c r="J103" s="85">
        <f t="shared" si="15"/>
        <v>0</v>
      </c>
      <c r="K103" s="308"/>
      <c r="L103" s="85">
        <f t="shared" ref="L103:L136" si="20">G103*K103</f>
        <v>0</v>
      </c>
      <c r="M103" s="687"/>
      <c r="N103" s="85">
        <f t="shared" si="16"/>
        <v>0</v>
      </c>
      <c r="O103" s="83"/>
      <c r="P103" s="85">
        <f t="shared" si="17"/>
        <v>0</v>
      </c>
      <c r="Q103" s="83"/>
      <c r="R103" s="377">
        <f t="shared" si="18"/>
        <v>0</v>
      </c>
      <c r="S103" s="4"/>
      <c r="T103" s="1013">
        <f>+S103*Tabla3[[#This Row],[P.U$]]</f>
        <v>0</v>
      </c>
      <c r="U103" s="4"/>
      <c r="V103" s="1013">
        <f>U103*Tabla3[[#This Row],[P.U$]]</f>
        <v>0</v>
      </c>
    </row>
    <row r="104" spans="1:22" ht="54" x14ac:dyDescent="0.3">
      <c r="A104" s="457">
        <v>72</v>
      </c>
      <c r="B104" s="484" t="s">
        <v>54</v>
      </c>
      <c r="C104" s="485" t="s">
        <v>729</v>
      </c>
      <c r="D104" s="485" t="s">
        <v>10</v>
      </c>
      <c r="E104" s="485" t="s">
        <v>281</v>
      </c>
      <c r="F104" s="964">
        <v>45323</v>
      </c>
      <c r="G104" s="487">
        <v>1.33</v>
      </c>
      <c r="H104" s="337"/>
      <c r="I104" s="83"/>
      <c r="J104" s="85">
        <f t="shared" si="15"/>
        <v>0</v>
      </c>
      <c r="K104" s="308"/>
      <c r="L104" s="85">
        <f t="shared" si="20"/>
        <v>0</v>
      </c>
      <c r="M104" s="687"/>
      <c r="N104" s="85">
        <f t="shared" si="16"/>
        <v>0</v>
      </c>
      <c r="O104" s="83"/>
      <c r="P104" s="85">
        <f t="shared" si="17"/>
        <v>0</v>
      </c>
      <c r="Q104" s="83"/>
      <c r="R104" s="377">
        <f t="shared" si="18"/>
        <v>0</v>
      </c>
      <c r="S104" s="4"/>
      <c r="T104" s="1013">
        <f>+S104*Tabla3[[#This Row],[P.U$]]</f>
        <v>0</v>
      </c>
      <c r="U104" s="4"/>
      <c r="V104" s="1013">
        <f>U104*Tabla3[[#This Row],[P.U$]]</f>
        <v>0</v>
      </c>
    </row>
    <row r="105" spans="1:22" ht="54" x14ac:dyDescent="0.3">
      <c r="A105" s="457">
        <v>73</v>
      </c>
      <c r="B105" s="484" t="s">
        <v>55</v>
      </c>
      <c r="C105" s="485" t="s">
        <v>205</v>
      </c>
      <c r="D105" s="485" t="s">
        <v>10</v>
      </c>
      <c r="E105" s="485" t="s">
        <v>281</v>
      </c>
      <c r="F105" s="964">
        <v>45566</v>
      </c>
      <c r="G105" s="487">
        <v>2.4300000000000002</v>
      </c>
      <c r="H105" s="337"/>
      <c r="I105" s="83"/>
      <c r="J105" s="85">
        <f t="shared" si="15"/>
        <v>0</v>
      </c>
      <c r="K105" s="308"/>
      <c r="L105" s="85">
        <f t="shared" si="20"/>
        <v>0</v>
      </c>
      <c r="M105" s="687"/>
      <c r="N105" s="85">
        <f t="shared" si="16"/>
        <v>0</v>
      </c>
      <c r="O105" s="83"/>
      <c r="P105" s="85">
        <f t="shared" si="17"/>
        <v>0</v>
      </c>
      <c r="Q105" s="83"/>
      <c r="R105" s="377">
        <f t="shared" si="18"/>
        <v>0</v>
      </c>
      <c r="S105" s="4"/>
      <c r="T105" s="1013">
        <f>+S105*Tabla3[[#This Row],[P.U$]]</f>
        <v>0</v>
      </c>
      <c r="U105" s="4"/>
      <c r="V105" s="1013">
        <f>U105*Tabla3[[#This Row],[P.U$]]</f>
        <v>0</v>
      </c>
    </row>
    <row r="106" spans="1:22" ht="54" x14ac:dyDescent="0.3">
      <c r="A106" s="457">
        <v>74</v>
      </c>
      <c r="B106" s="489" t="s">
        <v>1025</v>
      </c>
      <c r="C106" s="724" t="s">
        <v>198</v>
      </c>
      <c r="D106" s="489" t="s">
        <v>10</v>
      </c>
      <c r="E106" s="494" t="s">
        <v>267</v>
      </c>
      <c r="F106" s="965">
        <v>45582</v>
      </c>
      <c r="G106" s="659">
        <v>2.35</v>
      </c>
      <c r="H106" s="337"/>
      <c r="I106" s="83"/>
      <c r="J106" s="85">
        <f t="shared" si="15"/>
        <v>0</v>
      </c>
      <c r="K106" s="308"/>
      <c r="L106" s="85">
        <f t="shared" si="20"/>
        <v>0</v>
      </c>
      <c r="M106" s="687"/>
      <c r="N106" s="85">
        <f t="shared" si="16"/>
        <v>0</v>
      </c>
      <c r="O106" s="83"/>
      <c r="P106" s="85">
        <f t="shared" si="17"/>
        <v>0</v>
      </c>
      <c r="Q106" s="83"/>
      <c r="R106" s="377">
        <f t="shared" si="18"/>
        <v>0</v>
      </c>
      <c r="S106" s="4"/>
      <c r="T106" s="1013">
        <f>+S106*Tabla3[[#This Row],[P.U$]]</f>
        <v>0</v>
      </c>
      <c r="U106" s="4"/>
      <c r="V106" s="1013">
        <f>U106*Tabla3[[#This Row],[P.U$]]</f>
        <v>0</v>
      </c>
    </row>
    <row r="107" spans="1:22" ht="72" x14ac:dyDescent="0.3">
      <c r="A107" s="457">
        <v>75</v>
      </c>
      <c r="B107" s="484" t="s">
        <v>1117</v>
      </c>
      <c r="C107" s="485" t="s">
        <v>212</v>
      </c>
      <c r="D107" s="485" t="s">
        <v>10</v>
      </c>
      <c r="E107" s="485" t="s">
        <v>273</v>
      </c>
      <c r="F107" s="964">
        <v>45292</v>
      </c>
      <c r="G107" s="487">
        <v>2.89</v>
      </c>
      <c r="H107" s="337"/>
      <c r="I107" s="593"/>
      <c r="J107" s="85">
        <f t="shared" si="15"/>
        <v>0</v>
      </c>
      <c r="K107" s="308"/>
      <c r="L107" s="236">
        <f t="shared" si="20"/>
        <v>0</v>
      </c>
      <c r="M107" s="687"/>
      <c r="N107" s="236">
        <f t="shared" si="16"/>
        <v>0</v>
      </c>
      <c r="O107" s="237"/>
      <c r="P107" s="236">
        <f t="shared" si="17"/>
        <v>0</v>
      </c>
      <c r="Q107" s="237"/>
      <c r="R107" s="377">
        <f t="shared" si="18"/>
        <v>0</v>
      </c>
      <c r="S107" s="4"/>
      <c r="T107" s="1013">
        <f>+S107*Tabla3[[#This Row],[P.U$]]</f>
        <v>0</v>
      </c>
      <c r="U107" s="4"/>
      <c r="V107" s="1013">
        <f>U107*Tabla3[[#This Row],[P.U$]]</f>
        <v>0</v>
      </c>
    </row>
    <row r="108" spans="1:22" ht="72" x14ac:dyDescent="0.3">
      <c r="A108" s="457">
        <v>76</v>
      </c>
      <c r="B108" s="484" t="s">
        <v>17923</v>
      </c>
      <c r="C108" s="485" t="s">
        <v>205</v>
      </c>
      <c r="D108" s="485" t="s">
        <v>10</v>
      </c>
      <c r="E108" s="485" t="s">
        <v>273</v>
      </c>
      <c r="F108" s="964">
        <v>45536</v>
      </c>
      <c r="G108" s="487">
        <v>1.32</v>
      </c>
      <c r="H108" s="337"/>
      <c r="I108" s="83">
        <v>1</v>
      </c>
      <c r="J108" s="85">
        <f t="shared" si="15"/>
        <v>1.32</v>
      </c>
      <c r="K108" s="308">
        <v>0</v>
      </c>
      <c r="L108" s="85">
        <f t="shared" si="20"/>
        <v>0</v>
      </c>
      <c r="M108" s="687"/>
      <c r="N108" s="85">
        <f t="shared" si="16"/>
        <v>0</v>
      </c>
      <c r="O108" s="83"/>
      <c r="P108" s="85">
        <f t="shared" si="17"/>
        <v>0</v>
      </c>
      <c r="Q108" s="83"/>
      <c r="R108" s="377">
        <f t="shared" si="18"/>
        <v>0</v>
      </c>
      <c r="S108" s="4"/>
      <c r="T108" s="1013">
        <f>+S108*Tabla3[[#This Row],[P.U$]]</f>
        <v>0</v>
      </c>
      <c r="U108" s="4"/>
      <c r="V108" s="1013">
        <f>U108*Tabla3[[#This Row],[P.U$]]</f>
        <v>0</v>
      </c>
    </row>
    <row r="109" spans="1:22" ht="72" x14ac:dyDescent="0.3">
      <c r="A109" s="457"/>
      <c r="B109" s="484" t="s">
        <v>18227</v>
      </c>
      <c r="C109" s="485" t="s">
        <v>1040</v>
      </c>
      <c r="D109" s="485" t="s">
        <v>10</v>
      </c>
      <c r="E109" s="485" t="s">
        <v>286</v>
      </c>
      <c r="F109" s="964">
        <v>45748</v>
      </c>
      <c r="G109" s="487">
        <v>1.7</v>
      </c>
      <c r="H109" s="337"/>
      <c r="I109" s="83"/>
      <c r="J109" s="85">
        <f t="shared" si="15"/>
        <v>0</v>
      </c>
      <c r="K109" s="308"/>
      <c r="L109" s="85">
        <f t="shared" si="20"/>
        <v>0</v>
      </c>
      <c r="M109" s="687"/>
      <c r="N109" s="85">
        <f t="shared" si="16"/>
        <v>0</v>
      </c>
      <c r="O109" s="83"/>
      <c r="P109" s="85">
        <f t="shared" si="17"/>
        <v>0</v>
      </c>
      <c r="Q109" s="83"/>
      <c r="R109" s="377">
        <f t="shared" si="18"/>
        <v>0</v>
      </c>
      <c r="S109" s="4">
        <v>2</v>
      </c>
      <c r="T109" s="1013">
        <f>+S109*Tabla3[[#This Row],[P.U$]]</f>
        <v>3.4</v>
      </c>
      <c r="U109" s="4">
        <v>1</v>
      </c>
      <c r="V109" s="1013">
        <f>U109*Tabla3[[#This Row],[P.U$]]</f>
        <v>1.7</v>
      </c>
    </row>
    <row r="110" spans="1:22" ht="72" x14ac:dyDescent="0.3">
      <c r="A110" s="457"/>
      <c r="B110" s="484" t="s">
        <v>813</v>
      </c>
      <c r="C110" s="485" t="s">
        <v>203</v>
      </c>
      <c r="D110" s="485" t="s">
        <v>10</v>
      </c>
      <c r="E110" s="485" t="s">
        <v>273</v>
      </c>
      <c r="F110" s="964">
        <v>45474</v>
      </c>
      <c r="G110" s="487">
        <v>1.32</v>
      </c>
      <c r="H110" s="337"/>
      <c r="I110" s="83"/>
      <c r="J110" s="85">
        <f t="shared" si="15"/>
        <v>0</v>
      </c>
      <c r="K110" s="308"/>
      <c r="L110" s="85">
        <f t="shared" si="20"/>
        <v>0</v>
      </c>
      <c r="M110" s="687"/>
      <c r="N110" s="85">
        <f t="shared" si="16"/>
        <v>0</v>
      </c>
      <c r="O110" s="83"/>
      <c r="P110" s="85">
        <f t="shared" si="17"/>
        <v>0</v>
      </c>
      <c r="Q110" s="83"/>
      <c r="R110" s="377">
        <f t="shared" si="18"/>
        <v>0</v>
      </c>
      <c r="S110" s="4">
        <v>7</v>
      </c>
      <c r="T110" s="1013">
        <f>+S110*Tabla3[[#This Row],[P.U$]]</f>
        <v>9.24</v>
      </c>
      <c r="U110" s="4">
        <v>4</v>
      </c>
      <c r="V110" s="1013">
        <f>U110*Tabla3[[#This Row],[P.U$]]</f>
        <v>5.28</v>
      </c>
    </row>
    <row r="111" spans="1:22" ht="72" x14ac:dyDescent="0.3">
      <c r="A111" s="457"/>
      <c r="B111" s="484" t="s">
        <v>813</v>
      </c>
      <c r="C111" s="485" t="s">
        <v>17670</v>
      </c>
      <c r="D111" s="485" t="s">
        <v>10</v>
      </c>
      <c r="E111" s="485" t="s">
        <v>273</v>
      </c>
      <c r="F111" s="964">
        <v>45717</v>
      </c>
      <c r="G111" s="487">
        <v>1.32</v>
      </c>
      <c r="H111" s="337"/>
      <c r="I111" s="83">
        <v>10</v>
      </c>
      <c r="J111" s="85">
        <f t="shared" si="15"/>
        <v>13.200000000000001</v>
      </c>
      <c r="K111" s="308">
        <v>8</v>
      </c>
      <c r="L111" s="85">
        <f t="shared" si="20"/>
        <v>10.56</v>
      </c>
      <c r="M111" s="687">
        <v>8</v>
      </c>
      <c r="N111" s="85">
        <f t="shared" si="16"/>
        <v>10.56</v>
      </c>
      <c r="O111" s="83">
        <v>19</v>
      </c>
      <c r="P111" s="85">
        <f t="shared" si="17"/>
        <v>25.080000000000002</v>
      </c>
      <c r="Q111" s="83">
        <v>15</v>
      </c>
      <c r="R111" s="377">
        <f t="shared" si="18"/>
        <v>19.8</v>
      </c>
      <c r="S111" s="4">
        <v>25</v>
      </c>
      <c r="T111" s="1013">
        <f>+S111*Tabla3[[#This Row],[P.U$]]</f>
        <v>33</v>
      </c>
      <c r="U111" s="4">
        <v>20</v>
      </c>
      <c r="V111" s="1013">
        <f>U111*Tabla3[[#This Row],[P.U$]]</f>
        <v>26.400000000000002</v>
      </c>
    </row>
    <row r="112" spans="1:22" ht="38.25" x14ac:dyDescent="0.3">
      <c r="A112" s="457">
        <v>77</v>
      </c>
      <c r="B112" s="273" t="s">
        <v>18019</v>
      </c>
      <c r="C112" s="273" t="s">
        <v>232</v>
      </c>
      <c r="D112" s="14" t="s">
        <v>10</v>
      </c>
      <c r="E112" s="14" t="s">
        <v>273</v>
      </c>
      <c r="F112" s="967">
        <v>45992</v>
      </c>
      <c r="G112" s="659">
        <v>0.68</v>
      </c>
      <c r="H112" s="337"/>
      <c r="I112" s="83"/>
      <c r="J112" s="85">
        <f t="shared" si="15"/>
        <v>0</v>
      </c>
      <c r="K112" s="308"/>
      <c r="L112" s="85">
        <f t="shared" si="20"/>
        <v>0</v>
      </c>
      <c r="M112" s="687"/>
      <c r="N112" s="85">
        <f t="shared" si="16"/>
        <v>0</v>
      </c>
      <c r="O112" s="83"/>
      <c r="P112" s="85">
        <f t="shared" si="17"/>
        <v>0</v>
      </c>
      <c r="Q112" s="83">
        <v>10</v>
      </c>
      <c r="R112" s="377">
        <f t="shared" si="18"/>
        <v>6.8000000000000007</v>
      </c>
      <c r="S112" s="4">
        <v>6</v>
      </c>
      <c r="T112" s="1013">
        <f>+S112*Tabla3[[#This Row],[P.U$]]</f>
        <v>4.08</v>
      </c>
      <c r="U112" s="4">
        <v>15</v>
      </c>
      <c r="V112" s="1013">
        <f>U112*Tabla3[[#This Row],[P.U$]]</f>
        <v>10.200000000000001</v>
      </c>
    </row>
    <row r="113" spans="1:22" ht="54" x14ac:dyDescent="0.3">
      <c r="A113" s="457"/>
      <c r="B113" s="525" t="s">
        <v>58</v>
      </c>
      <c r="C113" s="525" t="s">
        <v>17876</v>
      </c>
      <c r="D113" s="728" t="s">
        <v>10</v>
      </c>
      <c r="E113" s="485" t="s">
        <v>282</v>
      </c>
      <c r="F113" s="966">
        <v>45323</v>
      </c>
      <c r="G113" s="729">
        <v>5.58</v>
      </c>
      <c r="H113" s="337"/>
      <c r="I113" s="83"/>
      <c r="J113" s="85">
        <v>0</v>
      </c>
      <c r="K113" s="308"/>
      <c r="L113" s="236">
        <f t="shared" si="20"/>
        <v>0</v>
      </c>
      <c r="M113" s="687"/>
      <c r="N113" s="85"/>
      <c r="O113" s="83"/>
      <c r="P113" s="85"/>
      <c r="Q113" s="83"/>
      <c r="R113" s="377"/>
      <c r="S113" s="4"/>
      <c r="T113" s="1013">
        <f>+S113*Tabla3[[#This Row],[P.U$]]</f>
        <v>0</v>
      </c>
      <c r="U113" s="4"/>
      <c r="V113" s="1013">
        <f>U113*Tabla3[[#This Row],[P.U$]]</f>
        <v>0</v>
      </c>
    </row>
    <row r="114" spans="1:22" ht="54" x14ac:dyDescent="0.3">
      <c r="A114" s="457"/>
      <c r="B114" s="525" t="s">
        <v>58</v>
      </c>
      <c r="C114" s="525" t="s">
        <v>222</v>
      </c>
      <c r="D114" s="728" t="s">
        <v>10</v>
      </c>
      <c r="E114" s="485" t="s">
        <v>282</v>
      </c>
      <c r="F114" s="966">
        <v>45323</v>
      </c>
      <c r="G114" s="729">
        <v>6.58</v>
      </c>
      <c r="H114" s="337"/>
      <c r="I114" s="83"/>
      <c r="J114" s="85">
        <f>+Tabla3[[#This Row],[INVETARIO INICIAL]]*Tabla3[[#This Row],[P.U$]]</f>
        <v>0</v>
      </c>
      <c r="K114" s="308"/>
      <c r="L114" s="236">
        <f t="shared" si="20"/>
        <v>0</v>
      </c>
      <c r="M114" s="687"/>
      <c r="N114" s="85"/>
      <c r="O114" s="83"/>
      <c r="P114" s="85"/>
      <c r="Q114" s="83"/>
      <c r="R114" s="377"/>
      <c r="S114" s="4"/>
      <c r="T114" s="1013">
        <f>+S114*Tabla3[[#This Row],[P.U$]]</f>
        <v>0</v>
      </c>
      <c r="U114" s="4"/>
      <c r="V114" s="1013">
        <f>U114*Tabla3[[#This Row],[P.U$]]</f>
        <v>0</v>
      </c>
    </row>
    <row r="115" spans="1:22" ht="72" x14ac:dyDescent="0.3">
      <c r="A115" s="457">
        <v>78</v>
      </c>
      <c r="B115" s="484" t="s">
        <v>56</v>
      </c>
      <c r="C115" s="485" t="s">
        <v>205</v>
      </c>
      <c r="D115" s="485" t="s">
        <v>10</v>
      </c>
      <c r="E115" s="485" t="s">
        <v>273</v>
      </c>
      <c r="F115" s="964">
        <v>45444</v>
      </c>
      <c r="G115" s="487">
        <v>1.49</v>
      </c>
      <c r="H115" s="337"/>
      <c r="I115" s="593">
        <v>45</v>
      </c>
      <c r="J115" s="85">
        <f t="shared" ref="J115" si="21">G115*I115</f>
        <v>67.05</v>
      </c>
      <c r="K115" s="784">
        <v>50</v>
      </c>
      <c r="L115" s="85">
        <f t="shared" si="20"/>
        <v>74.5</v>
      </c>
      <c r="M115" s="687">
        <v>50</v>
      </c>
      <c r="N115" s="85">
        <f t="shared" ref="N115" si="22">G115*M115</f>
        <v>74.5</v>
      </c>
      <c r="O115" s="237">
        <v>46</v>
      </c>
      <c r="P115" s="85">
        <f t="shared" ref="P115" si="23">G115*O115</f>
        <v>68.540000000000006</v>
      </c>
      <c r="Q115" s="237">
        <v>45</v>
      </c>
      <c r="R115" s="377">
        <f t="shared" ref="R115" si="24">G115*Q115</f>
        <v>67.05</v>
      </c>
      <c r="S115" s="4">
        <v>42</v>
      </c>
      <c r="T115" s="1013">
        <f>+S115*Tabla3[[#This Row],[P.U$]]</f>
        <v>62.58</v>
      </c>
      <c r="U115" s="4">
        <v>42</v>
      </c>
      <c r="V115" s="1013">
        <f>U115*Tabla3[[#This Row],[P.U$]]</f>
        <v>62.58</v>
      </c>
    </row>
    <row r="116" spans="1:22" ht="72" x14ac:dyDescent="0.3">
      <c r="A116" s="457"/>
      <c r="B116" s="484" t="s">
        <v>63</v>
      </c>
      <c r="C116" s="485" t="s">
        <v>209</v>
      </c>
      <c r="D116" s="485" t="s">
        <v>10</v>
      </c>
      <c r="E116" s="485" t="s">
        <v>17878</v>
      </c>
      <c r="F116" s="964">
        <v>45323</v>
      </c>
      <c r="G116" s="487">
        <v>6.5</v>
      </c>
      <c r="H116" s="337"/>
      <c r="I116" s="593"/>
      <c r="J116" s="85">
        <f t="shared" ref="J116:J136" si="25">G116*I116</f>
        <v>0</v>
      </c>
      <c r="K116" s="784"/>
      <c r="L116" s="236">
        <f t="shared" si="20"/>
        <v>0</v>
      </c>
      <c r="M116" s="687"/>
      <c r="N116" s="236">
        <f>G116*M116</f>
        <v>0</v>
      </c>
      <c r="O116" s="237"/>
      <c r="P116" s="236">
        <f>G116*O116</f>
        <v>0</v>
      </c>
      <c r="Q116" s="237"/>
      <c r="R116" s="377">
        <f>G116*Q116</f>
        <v>0</v>
      </c>
      <c r="S116" s="4"/>
      <c r="T116" s="1013">
        <f>+S116*Tabla3[[#This Row],[P.U$]]</f>
        <v>0</v>
      </c>
      <c r="U116" s="4"/>
      <c r="V116" s="1013">
        <f>U116*Tabla3[[#This Row],[P.U$]]</f>
        <v>0</v>
      </c>
    </row>
    <row r="117" spans="1:22" ht="54" x14ac:dyDescent="0.3">
      <c r="A117" s="457"/>
      <c r="B117" s="484" t="s">
        <v>59</v>
      </c>
      <c r="C117" s="485" t="s">
        <v>1040</v>
      </c>
      <c r="D117" s="485" t="s">
        <v>10</v>
      </c>
      <c r="E117" s="485" t="s">
        <v>272</v>
      </c>
      <c r="F117" s="964">
        <v>45444</v>
      </c>
      <c r="G117" s="487">
        <v>3.78</v>
      </c>
      <c r="H117" s="337"/>
      <c r="I117" s="593"/>
      <c r="J117" s="85">
        <f t="shared" si="25"/>
        <v>0</v>
      </c>
      <c r="K117" s="784"/>
      <c r="L117" s="85">
        <f t="shared" si="20"/>
        <v>0</v>
      </c>
      <c r="M117" s="687"/>
      <c r="N117" s="85">
        <f t="shared" ref="N117:N119" si="26">G117*M117</f>
        <v>0</v>
      </c>
      <c r="O117" s="237"/>
      <c r="P117" s="85">
        <f t="shared" ref="P117:P119" si="27">G117*O117</f>
        <v>0</v>
      </c>
      <c r="Q117" s="237"/>
      <c r="R117" s="377">
        <f t="shared" ref="R117:R119" si="28">G117*Q117</f>
        <v>0</v>
      </c>
      <c r="S117" s="4">
        <v>4</v>
      </c>
      <c r="T117" s="1013">
        <f>+S117*Tabla3[[#This Row],[P.U$]]</f>
        <v>15.12</v>
      </c>
      <c r="U117" s="4">
        <v>2</v>
      </c>
      <c r="V117" s="1013">
        <f>U117*Tabla3[[#This Row],[P.U$]]</f>
        <v>7.56</v>
      </c>
    </row>
    <row r="118" spans="1:22" ht="54" x14ac:dyDescent="0.3">
      <c r="A118" s="457"/>
      <c r="B118" s="484" t="s">
        <v>70</v>
      </c>
      <c r="C118" s="485" t="s">
        <v>239</v>
      </c>
      <c r="D118" s="485" t="s">
        <v>10</v>
      </c>
      <c r="E118" s="485" t="s">
        <v>283</v>
      </c>
      <c r="F118" s="964">
        <v>45689</v>
      </c>
      <c r="G118" s="487">
        <v>1.7</v>
      </c>
      <c r="H118" s="337"/>
      <c r="I118" s="593"/>
      <c r="J118" s="85">
        <f t="shared" si="25"/>
        <v>0</v>
      </c>
      <c r="K118" s="784"/>
      <c r="L118" s="85">
        <f t="shared" si="20"/>
        <v>0</v>
      </c>
      <c r="M118" s="687"/>
      <c r="N118" s="85">
        <f t="shared" si="26"/>
        <v>0</v>
      </c>
      <c r="O118" s="237"/>
      <c r="P118" s="85">
        <f t="shared" si="27"/>
        <v>0</v>
      </c>
      <c r="Q118" s="237"/>
      <c r="R118" s="377">
        <f t="shared" si="28"/>
        <v>0</v>
      </c>
      <c r="S118" s="4">
        <v>10</v>
      </c>
      <c r="T118" s="1013">
        <f>+S118*Tabla3[[#This Row],[P.U$]]</f>
        <v>17</v>
      </c>
      <c r="U118" s="4">
        <v>9</v>
      </c>
      <c r="V118" s="1013">
        <f>U118*Tabla3[[#This Row],[P.U$]]</f>
        <v>15.299999999999999</v>
      </c>
    </row>
    <row r="119" spans="1:22" ht="54" x14ac:dyDescent="0.3">
      <c r="A119" s="457"/>
      <c r="B119" s="484" t="s">
        <v>17906</v>
      </c>
      <c r="C119" s="485" t="s">
        <v>18228</v>
      </c>
      <c r="D119" s="485" t="s">
        <v>10</v>
      </c>
      <c r="E119" s="485" t="s">
        <v>283</v>
      </c>
      <c r="F119" s="964">
        <v>45444</v>
      </c>
      <c r="G119" s="487">
        <v>1.3</v>
      </c>
      <c r="H119" s="337"/>
      <c r="I119" s="593">
        <v>5</v>
      </c>
      <c r="J119" s="85">
        <f t="shared" si="25"/>
        <v>6.5</v>
      </c>
      <c r="K119" s="784">
        <v>0</v>
      </c>
      <c r="L119" s="85">
        <f t="shared" si="20"/>
        <v>0</v>
      </c>
      <c r="M119" s="687">
        <v>3</v>
      </c>
      <c r="N119" s="85">
        <f t="shared" si="26"/>
        <v>3.9000000000000004</v>
      </c>
      <c r="O119" s="237">
        <v>15</v>
      </c>
      <c r="P119" s="85">
        <f t="shared" si="27"/>
        <v>19.5</v>
      </c>
      <c r="Q119" s="237">
        <v>9</v>
      </c>
      <c r="R119" s="377">
        <f t="shared" si="28"/>
        <v>11.700000000000001</v>
      </c>
      <c r="S119" s="4">
        <v>9</v>
      </c>
      <c r="T119" s="1013">
        <f>+S119*Tabla3[[#This Row],[P.U$]]</f>
        <v>11.700000000000001</v>
      </c>
      <c r="U119" s="4">
        <v>9</v>
      </c>
      <c r="V119" s="1013">
        <f>U119*Tabla3[[#This Row],[P.U$]]</f>
        <v>11.700000000000001</v>
      </c>
    </row>
    <row r="120" spans="1:22" ht="54" x14ac:dyDescent="0.3">
      <c r="A120" s="457"/>
      <c r="B120" s="484" t="s">
        <v>17877</v>
      </c>
      <c r="C120" s="485" t="s">
        <v>736</v>
      </c>
      <c r="D120" s="485" t="s">
        <v>10</v>
      </c>
      <c r="E120" s="485" t="s">
        <v>283</v>
      </c>
      <c r="F120" s="964">
        <v>45323</v>
      </c>
      <c r="G120" s="487">
        <v>1.1000000000000001</v>
      </c>
      <c r="H120" s="337"/>
      <c r="I120" s="593"/>
      <c r="J120" s="85">
        <f t="shared" si="25"/>
        <v>0</v>
      </c>
      <c r="K120" s="784">
        <v>7</v>
      </c>
      <c r="L120" s="236">
        <f t="shared" si="20"/>
        <v>7.7000000000000011</v>
      </c>
      <c r="M120" s="687">
        <v>2</v>
      </c>
      <c r="N120" s="236">
        <f>G120*M120</f>
        <v>2.2000000000000002</v>
      </c>
      <c r="O120" s="237"/>
      <c r="P120" s="236">
        <f>G120*O120</f>
        <v>0</v>
      </c>
      <c r="Q120" s="237"/>
      <c r="R120" s="377">
        <f>G120*Q120</f>
        <v>0</v>
      </c>
      <c r="S120" s="4"/>
      <c r="T120" s="1013">
        <f>+S120*Tabla3[[#This Row],[P.U$]]</f>
        <v>0</v>
      </c>
      <c r="U120" s="4"/>
      <c r="V120" s="1013">
        <f>U120*Tabla3[[#This Row],[P.U$]]</f>
        <v>0</v>
      </c>
    </row>
    <row r="121" spans="1:22" ht="54" x14ac:dyDescent="0.3">
      <c r="A121" s="457">
        <v>79</v>
      </c>
      <c r="B121" s="499" t="s">
        <v>57</v>
      </c>
      <c r="C121" s="485" t="s">
        <v>203</v>
      </c>
      <c r="D121" s="485" t="s">
        <v>10</v>
      </c>
      <c r="E121" s="485" t="s">
        <v>272</v>
      </c>
      <c r="F121" s="964">
        <v>45108</v>
      </c>
      <c r="G121" s="487">
        <v>4</v>
      </c>
      <c r="H121" s="337"/>
      <c r="I121" s="83">
        <v>12</v>
      </c>
      <c r="J121" s="85">
        <f t="shared" si="25"/>
        <v>48</v>
      </c>
      <c r="K121" s="308">
        <v>9</v>
      </c>
      <c r="L121" s="85">
        <f t="shared" si="20"/>
        <v>36</v>
      </c>
      <c r="M121" s="687">
        <v>15</v>
      </c>
      <c r="N121" s="85">
        <f t="shared" ref="N121" si="29">G121*M121</f>
        <v>60</v>
      </c>
      <c r="O121" s="83">
        <v>11</v>
      </c>
      <c r="P121" s="85">
        <f t="shared" ref="P121" si="30">G121*O121</f>
        <v>44</v>
      </c>
      <c r="Q121" s="83">
        <v>4</v>
      </c>
      <c r="R121" s="377">
        <f t="shared" ref="R121" si="31">G121*Q121</f>
        <v>16</v>
      </c>
      <c r="S121" s="4">
        <v>0</v>
      </c>
      <c r="T121" s="1013">
        <f>+S121*Tabla3[[#This Row],[P.U$]]</f>
        <v>0</v>
      </c>
      <c r="U121" s="4"/>
      <c r="V121" s="1013">
        <f>U121*Tabla3[[#This Row],[P.U$]]</f>
        <v>0</v>
      </c>
    </row>
    <row r="122" spans="1:22" ht="54" x14ac:dyDescent="0.3">
      <c r="A122" s="457">
        <v>80</v>
      </c>
      <c r="B122" s="484" t="s">
        <v>58</v>
      </c>
      <c r="C122" s="485" t="s">
        <v>814</v>
      </c>
      <c r="D122" s="485" t="s">
        <v>10</v>
      </c>
      <c r="E122" s="485" t="s">
        <v>272</v>
      </c>
      <c r="F122" s="964">
        <v>45291</v>
      </c>
      <c r="G122" s="487">
        <v>5.58</v>
      </c>
      <c r="H122" s="337"/>
      <c r="I122" s="83"/>
      <c r="J122" s="85">
        <f t="shared" si="25"/>
        <v>0</v>
      </c>
      <c r="K122" s="308"/>
      <c r="L122" s="85">
        <f t="shared" si="20"/>
        <v>0</v>
      </c>
      <c r="M122" s="687"/>
      <c r="N122" s="85">
        <f t="shared" ref="N122:N154" si="32">G122*M122</f>
        <v>0</v>
      </c>
      <c r="O122" s="83"/>
      <c r="P122" s="85">
        <f t="shared" ref="P122:P154" si="33">G122*O122</f>
        <v>0</v>
      </c>
      <c r="Q122" s="83"/>
      <c r="R122" s="377">
        <f t="shared" ref="R122:R154" si="34">G122*Q122</f>
        <v>0</v>
      </c>
      <c r="S122" s="4"/>
      <c r="T122" s="1013">
        <f>+S122*Tabla3[[#This Row],[P.U$]]</f>
        <v>0</v>
      </c>
      <c r="U122" s="4"/>
      <c r="V122" s="1013">
        <f>U122*Tabla3[[#This Row],[P.U$]]</f>
        <v>0</v>
      </c>
    </row>
    <row r="123" spans="1:22" ht="54" x14ac:dyDescent="0.3">
      <c r="A123" s="457">
        <v>81</v>
      </c>
      <c r="B123" s="484" t="s">
        <v>58</v>
      </c>
      <c r="C123" s="485" t="s">
        <v>222</v>
      </c>
      <c r="D123" s="485" t="s">
        <v>10</v>
      </c>
      <c r="E123" s="485" t="s">
        <v>272</v>
      </c>
      <c r="F123" s="964">
        <v>45292</v>
      </c>
      <c r="G123" s="487">
        <v>6.58</v>
      </c>
      <c r="H123" s="337"/>
      <c r="I123" s="83"/>
      <c r="J123" s="85">
        <f t="shared" si="25"/>
        <v>0</v>
      </c>
      <c r="K123" s="308"/>
      <c r="L123" s="85">
        <f t="shared" si="20"/>
        <v>0</v>
      </c>
      <c r="M123" s="687"/>
      <c r="N123" s="85">
        <f t="shared" si="32"/>
        <v>0</v>
      </c>
      <c r="O123" s="83"/>
      <c r="P123" s="85">
        <f t="shared" si="33"/>
        <v>0</v>
      </c>
      <c r="Q123" s="83"/>
      <c r="R123" s="377">
        <f t="shared" si="34"/>
        <v>0</v>
      </c>
      <c r="S123" s="4"/>
      <c r="T123" s="1013">
        <f>+S123*Tabla3[[#This Row],[P.U$]]</f>
        <v>0</v>
      </c>
      <c r="U123" s="4"/>
      <c r="V123" s="1013">
        <f>U123*Tabla3[[#This Row],[P.U$]]</f>
        <v>0</v>
      </c>
    </row>
    <row r="124" spans="1:22" ht="54" x14ac:dyDescent="0.3">
      <c r="A124" s="457">
        <v>82</v>
      </c>
      <c r="B124" s="484" t="s">
        <v>59</v>
      </c>
      <c r="C124" s="485" t="s">
        <v>210</v>
      </c>
      <c r="D124" s="485" t="s">
        <v>10</v>
      </c>
      <c r="E124" s="485" t="s">
        <v>282</v>
      </c>
      <c r="F124" s="964">
        <v>45748</v>
      </c>
      <c r="G124" s="487">
        <v>4.51</v>
      </c>
      <c r="H124" s="337"/>
      <c r="I124" s="83"/>
      <c r="J124" s="85">
        <f t="shared" si="25"/>
        <v>0</v>
      </c>
      <c r="K124" s="308"/>
      <c r="L124" s="85">
        <f t="shared" si="20"/>
        <v>0</v>
      </c>
      <c r="M124" s="687"/>
      <c r="N124" s="85">
        <f t="shared" si="32"/>
        <v>0</v>
      </c>
      <c r="O124" s="83"/>
      <c r="P124" s="85">
        <f t="shared" si="33"/>
        <v>0</v>
      </c>
      <c r="Q124" s="83"/>
      <c r="R124" s="377">
        <f t="shared" si="34"/>
        <v>0</v>
      </c>
      <c r="S124" s="4"/>
      <c r="T124" s="1013">
        <f>+S124*Tabla3[[#This Row],[P.U$]]</f>
        <v>0</v>
      </c>
      <c r="U124" s="4"/>
      <c r="V124" s="1013">
        <f>U124*Tabla3[[#This Row],[P.U$]]</f>
        <v>0</v>
      </c>
    </row>
    <row r="125" spans="1:22" ht="54" x14ac:dyDescent="0.3">
      <c r="A125" s="457">
        <v>83</v>
      </c>
      <c r="B125" s="484" t="s">
        <v>60</v>
      </c>
      <c r="C125" s="485" t="s">
        <v>223</v>
      </c>
      <c r="D125" s="485" t="s">
        <v>10</v>
      </c>
      <c r="E125" s="485" t="s">
        <v>283</v>
      </c>
      <c r="F125" s="964">
        <v>45170</v>
      </c>
      <c r="G125" s="487">
        <v>1.72</v>
      </c>
      <c r="H125" s="337"/>
      <c r="I125" s="83"/>
      <c r="J125" s="85">
        <f t="shared" si="25"/>
        <v>0</v>
      </c>
      <c r="K125" s="308"/>
      <c r="L125" s="85">
        <f t="shared" si="20"/>
        <v>0</v>
      </c>
      <c r="M125" s="687"/>
      <c r="N125" s="85">
        <f t="shared" si="32"/>
        <v>0</v>
      </c>
      <c r="O125" s="83"/>
      <c r="P125" s="85">
        <f t="shared" si="33"/>
        <v>0</v>
      </c>
      <c r="Q125" s="83"/>
      <c r="R125" s="377">
        <f t="shared" si="34"/>
        <v>0</v>
      </c>
      <c r="S125" s="4"/>
      <c r="T125" s="1013">
        <f>+S125*Tabla3[[#This Row],[P.U$]]</f>
        <v>0</v>
      </c>
      <c r="U125" s="4"/>
      <c r="V125" s="1013">
        <f>U125*Tabla3[[#This Row],[P.U$]]</f>
        <v>0</v>
      </c>
    </row>
    <row r="126" spans="1:22" ht="54" x14ac:dyDescent="0.3">
      <c r="A126" s="457">
        <v>84</v>
      </c>
      <c r="B126" s="484" t="s">
        <v>61</v>
      </c>
      <c r="C126" s="485" t="s">
        <v>213</v>
      </c>
      <c r="D126" s="485" t="s">
        <v>10</v>
      </c>
      <c r="E126" s="485" t="s">
        <v>283</v>
      </c>
      <c r="F126" s="964">
        <v>45444</v>
      </c>
      <c r="G126" s="487">
        <v>1.1000000000000001</v>
      </c>
      <c r="H126" s="337"/>
      <c r="I126" s="83"/>
      <c r="J126" s="85">
        <f t="shared" si="25"/>
        <v>0</v>
      </c>
      <c r="K126" s="308"/>
      <c r="L126" s="85">
        <f t="shared" si="20"/>
        <v>0</v>
      </c>
      <c r="M126" s="687"/>
      <c r="N126" s="85">
        <f t="shared" si="32"/>
        <v>0</v>
      </c>
      <c r="O126" s="83"/>
      <c r="P126" s="85">
        <f t="shared" si="33"/>
        <v>0</v>
      </c>
      <c r="Q126" s="83"/>
      <c r="R126" s="377">
        <f t="shared" si="34"/>
        <v>0</v>
      </c>
      <c r="S126" s="4"/>
      <c r="T126" s="1013">
        <f>+S126*Tabla3[[#This Row],[P.U$]]</f>
        <v>0</v>
      </c>
      <c r="U126" s="4"/>
      <c r="V126" s="1013">
        <f>U126*Tabla3[[#This Row],[P.U$]]</f>
        <v>0</v>
      </c>
    </row>
    <row r="127" spans="1:22" ht="54" x14ac:dyDescent="0.3">
      <c r="A127" s="457">
        <v>85</v>
      </c>
      <c r="B127" s="484" t="s">
        <v>62</v>
      </c>
      <c r="C127" s="485" t="s">
        <v>209</v>
      </c>
      <c r="D127" s="485" t="s">
        <v>10</v>
      </c>
      <c r="E127" s="485" t="s">
        <v>283</v>
      </c>
      <c r="F127" s="964">
        <v>45474</v>
      </c>
      <c r="G127" s="487">
        <v>1.1000000000000001</v>
      </c>
      <c r="H127" s="337"/>
      <c r="I127" s="83"/>
      <c r="J127" s="85">
        <f t="shared" si="25"/>
        <v>0</v>
      </c>
      <c r="K127" s="308"/>
      <c r="L127" s="85">
        <f t="shared" si="20"/>
        <v>0</v>
      </c>
      <c r="M127" s="687"/>
      <c r="N127" s="85">
        <f t="shared" si="32"/>
        <v>0</v>
      </c>
      <c r="O127" s="83"/>
      <c r="P127" s="85">
        <f t="shared" si="33"/>
        <v>0</v>
      </c>
      <c r="Q127" s="83"/>
      <c r="R127" s="377">
        <f t="shared" si="34"/>
        <v>0</v>
      </c>
      <c r="S127" s="4"/>
      <c r="T127" s="1013">
        <f>+S127*Tabla3[[#This Row],[P.U$]]</f>
        <v>0</v>
      </c>
      <c r="U127" s="4"/>
      <c r="V127" s="1013">
        <f>U127*Tabla3[[#This Row],[P.U$]]</f>
        <v>0</v>
      </c>
    </row>
    <row r="128" spans="1:22" ht="72" x14ac:dyDescent="0.3">
      <c r="A128" s="457">
        <v>86</v>
      </c>
      <c r="B128" s="484" t="s">
        <v>63</v>
      </c>
      <c r="C128" s="485" t="s">
        <v>209</v>
      </c>
      <c r="D128" s="485" t="s">
        <v>10</v>
      </c>
      <c r="E128" s="485" t="s">
        <v>284</v>
      </c>
      <c r="F128" s="964">
        <v>45474</v>
      </c>
      <c r="G128" s="487">
        <v>5.72</v>
      </c>
      <c r="H128" s="337"/>
      <c r="I128" s="83"/>
      <c r="J128" s="85">
        <f t="shared" si="25"/>
        <v>0</v>
      </c>
      <c r="K128" s="308"/>
      <c r="L128" s="85">
        <f t="shared" si="20"/>
        <v>0</v>
      </c>
      <c r="M128" s="687"/>
      <c r="N128" s="85">
        <f t="shared" si="32"/>
        <v>0</v>
      </c>
      <c r="O128" s="83"/>
      <c r="P128" s="85">
        <f t="shared" si="33"/>
        <v>0</v>
      </c>
      <c r="Q128" s="83"/>
      <c r="R128" s="377">
        <f t="shared" si="34"/>
        <v>0</v>
      </c>
      <c r="S128" s="4"/>
      <c r="T128" s="1013">
        <f>+S128*Tabla3[[#This Row],[P.U$]]</f>
        <v>0</v>
      </c>
      <c r="U128" s="4"/>
      <c r="V128" s="1013">
        <f>U128*Tabla3[[#This Row],[P.U$]]</f>
        <v>0</v>
      </c>
    </row>
    <row r="129" spans="1:23" ht="54" x14ac:dyDescent="0.3">
      <c r="A129" s="457">
        <v>87</v>
      </c>
      <c r="B129" s="484" t="s">
        <v>775</v>
      </c>
      <c r="C129" s="485" t="s">
        <v>736</v>
      </c>
      <c r="D129" s="485" t="s">
        <v>10</v>
      </c>
      <c r="E129" s="485" t="s">
        <v>272</v>
      </c>
      <c r="F129" s="964">
        <v>45566</v>
      </c>
      <c r="G129" s="487">
        <v>2.1800000000000002</v>
      </c>
      <c r="H129" s="337"/>
      <c r="I129" s="83"/>
      <c r="J129" s="85">
        <f t="shared" si="25"/>
        <v>0</v>
      </c>
      <c r="K129" s="308"/>
      <c r="L129" s="85">
        <f t="shared" si="20"/>
        <v>0</v>
      </c>
      <c r="M129" s="687"/>
      <c r="N129" s="85">
        <f t="shared" si="32"/>
        <v>0</v>
      </c>
      <c r="O129" s="83"/>
      <c r="P129" s="85">
        <f t="shared" si="33"/>
        <v>0</v>
      </c>
      <c r="Q129" s="83"/>
      <c r="R129" s="377">
        <f t="shared" si="34"/>
        <v>0</v>
      </c>
      <c r="S129" s="4"/>
      <c r="T129" s="1013">
        <f>+S129*Tabla3[[#This Row],[P.U$]]</f>
        <v>0</v>
      </c>
      <c r="U129" s="4"/>
      <c r="V129" s="1013">
        <f>U129*Tabla3[[#This Row],[P.U$]]</f>
        <v>0</v>
      </c>
    </row>
    <row r="130" spans="1:23" ht="28.5" x14ac:dyDescent="0.3">
      <c r="A130" s="457">
        <v>88</v>
      </c>
      <c r="B130" s="201" t="s">
        <v>775</v>
      </c>
      <c r="C130" s="578" t="s">
        <v>247</v>
      </c>
      <c r="D130" s="560" t="s">
        <v>10</v>
      </c>
      <c r="E130" s="14" t="s">
        <v>272</v>
      </c>
      <c r="F130" s="970">
        <v>45717</v>
      </c>
      <c r="G130" s="37">
        <v>3.43</v>
      </c>
      <c r="H130" s="337"/>
      <c r="I130" s="83">
        <v>10</v>
      </c>
      <c r="J130" s="85">
        <f t="shared" si="25"/>
        <v>34.300000000000004</v>
      </c>
      <c r="K130" s="308">
        <v>10</v>
      </c>
      <c r="L130" s="85">
        <f t="shared" si="20"/>
        <v>34.300000000000004</v>
      </c>
      <c r="M130" s="687">
        <v>19</v>
      </c>
      <c r="N130" s="85">
        <f t="shared" si="32"/>
        <v>65.17</v>
      </c>
      <c r="O130" s="83"/>
      <c r="P130" s="85">
        <f t="shared" si="33"/>
        <v>0</v>
      </c>
      <c r="Q130" s="83"/>
      <c r="R130" s="377">
        <f t="shared" si="34"/>
        <v>0</v>
      </c>
      <c r="S130" s="4"/>
      <c r="T130" s="1013">
        <f>+S130*Tabla3[[#This Row],[P.U$]]</f>
        <v>0</v>
      </c>
      <c r="U130" s="4"/>
      <c r="V130" s="1013">
        <f>U130*Tabla3[[#This Row],[P.U$]]</f>
        <v>0</v>
      </c>
    </row>
    <row r="131" spans="1:23" ht="28.5" x14ac:dyDescent="0.3">
      <c r="A131" s="457"/>
      <c r="B131" s="201" t="s">
        <v>775</v>
      </c>
      <c r="C131" s="273" t="s">
        <v>18293</v>
      </c>
      <c r="D131" s="560" t="s">
        <v>10</v>
      </c>
      <c r="E131" s="14" t="s">
        <v>272</v>
      </c>
      <c r="F131" s="967">
        <v>45444</v>
      </c>
      <c r="G131" s="37">
        <v>1.38</v>
      </c>
      <c r="H131" s="337"/>
      <c r="I131" s="83"/>
      <c r="J131" s="85">
        <f t="shared" si="25"/>
        <v>0</v>
      </c>
      <c r="K131" s="308"/>
      <c r="L131" s="85">
        <f t="shared" si="20"/>
        <v>0</v>
      </c>
      <c r="M131" s="687"/>
      <c r="N131" s="85">
        <f t="shared" si="32"/>
        <v>0</v>
      </c>
      <c r="O131" s="83"/>
      <c r="P131" s="85">
        <f t="shared" si="33"/>
        <v>0</v>
      </c>
      <c r="Q131" s="83">
        <v>7</v>
      </c>
      <c r="R131" s="377">
        <f t="shared" si="34"/>
        <v>9.66</v>
      </c>
      <c r="S131" s="4">
        <v>7</v>
      </c>
      <c r="T131" s="1013">
        <f>+S131*Tabla3[[#This Row],[P.U$]]</f>
        <v>9.66</v>
      </c>
      <c r="U131" s="4"/>
      <c r="V131" s="1013">
        <f>U131*Tabla3[[#This Row],[P.U$]]</f>
        <v>0</v>
      </c>
    </row>
    <row r="132" spans="1:23" ht="72" x14ac:dyDescent="0.3">
      <c r="A132" s="457">
        <v>89</v>
      </c>
      <c r="B132" s="484" t="s">
        <v>64</v>
      </c>
      <c r="C132" s="485" t="s">
        <v>196</v>
      </c>
      <c r="D132" s="485" t="s">
        <v>10</v>
      </c>
      <c r="E132" s="485" t="s">
        <v>285</v>
      </c>
      <c r="F132" s="964">
        <v>45505</v>
      </c>
      <c r="G132" s="487">
        <v>0.92</v>
      </c>
      <c r="H132" s="337"/>
      <c r="I132" s="593">
        <v>9</v>
      </c>
      <c r="J132" s="85">
        <f t="shared" si="25"/>
        <v>8.2800000000000011</v>
      </c>
      <c r="K132" s="784">
        <v>9</v>
      </c>
      <c r="L132" s="85">
        <f t="shared" si="20"/>
        <v>8.2800000000000011</v>
      </c>
      <c r="M132" s="687">
        <v>7</v>
      </c>
      <c r="N132" s="85">
        <f t="shared" si="32"/>
        <v>6.44</v>
      </c>
      <c r="O132" s="237">
        <v>10</v>
      </c>
      <c r="P132" s="85">
        <f t="shared" si="33"/>
        <v>9.2000000000000011</v>
      </c>
      <c r="Q132" s="237">
        <v>10</v>
      </c>
      <c r="R132" s="377">
        <f t="shared" si="34"/>
        <v>9.2000000000000011</v>
      </c>
      <c r="S132" s="4">
        <v>12</v>
      </c>
      <c r="T132" s="1013">
        <f>+S132*Tabla3[[#This Row],[P.U$]]</f>
        <v>11.040000000000001</v>
      </c>
      <c r="U132" s="4"/>
      <c r="V132" s="1013">
        <f>U132*Tabla3[[#This Row],[P.U$]]</f>
        <v>0</v>
      </c>
    </row>
    <row r="133" spans="1:23" ht="54" x14ac:dyDescent="0.3">
      <c r="A133" s="457">
        <v>90</v>
      </c>
      <c r="B133" s="484" t="s">
        <v>892</v>
      </c>
      <c r="C133" s="485" t="s">
        <v>206</v>
      </c>
      <c r="D133" s="485" t="s">
        <v>10</v>
      </c>
      <c r="E133" s="485" t="s">
        <v>272</v>
      </c>
      <c r="F133" s="964">
        <v>45292</v>
      </c>
      <c r="G133" s="487">
        <v>6.95</v>
      </c>
      <c r="H133" s="353"/>
      <c r="I133" s="593"/>
      <c r="J133" s="355">
        <f t="shared" si="25"/>
        <v>0</v>
      </c>
      <c r="K133" s="784"/>
      <c r="L133" s="357">
        <f t="shared" si="20"/>
        <v>0</v>
      </c>
      <c r="M133" s="687"/>
      <c r="N133" s="357">
        <f t="shared" si="32"/>
        <v>0</v>
      </c>
      <c r="O133" s="356"/>
      <c r="P133" s="357">
        <f t="shared" si="33"/>
        <v>0</v>
      </c>
      <c r="Q133" s="356"/>
      <c r="R133" s="377">
        <f t="shared" si="34"/>
        <v>0</v>
      </c>
      <c r="S133" s="4"/>
      <c r="T133" s="1013">
        <f>+S133*Tabla3[[#This Row],[P.U$]]</f>
        <v>0</v>
      </c>
      <c r="U133" s="4"/>
      <c r="V133" s="1013">
        <f>U133*Tabla3[[#This Row],[P.U$]]</f>
        <v>0</v>
      </c>
    </row>
    <row r="134" spans="1:23" ht="54" x14ac:dyDescent="0.3">
      <c r="A134" s="457">
        <v>91</v>
      </c>
      <c r="B134" s="484" t="s">
        <v>65</v>
      </c>
      <c r="C134" s="485" t="s">
        <v>223</v>
      </c>
      <c r="D134" s="485" t="s">
        <v>10</v>
      </c>
      <c r="E134" s="485" t="s">
        <v>266</v>
      </c>
      <c r="F134" s="964">
        <v>45352</v>
      </c>
      <c r="G134" s="487">
        <v>5.01</v>
      </c>
      <c r="H134" s="337"/>
      <c r="I134" s="83"/>
      <c r="J134" s="85">
        <f t="shared" si="25"/>
        <v>0</v>
      </c>
      <c r="K134" s="308"/>
      <c r="L134" s="85">
        <f t="shared" si="20"/>
        <v>0</v>
      </c>
      <c r="M134" s="687"/>
      <c r="N134" s="85">
        <f t="shared" si="32"/>
        <v>0</v>
      </c>
      <c r="O134" s="83"/>
      <c r="P134" s="85">
        <f t="shared" si="33"/>
        <v>0</v>
      </c>
      <c r="Q134" s="83"/>
      <c r="R134" s="377">
        <f t="shared" si="34"/>
        <v>0</v>
      </c>
      <c r="S134" s="4"/>
      <c r="T134" s="1013">
        <f>+S134*Tabla3[[#This Row],[P.U$]]</f>
        <v>0</v>
      </c>
      <c r="U134" s="4"/>
      <c r="V134" s="1013">
        <f>U134*Tabla3[[#This Row],[P.U$]]</f>
        <v>0</v>
      </c>
    </row>
    <row r="135" spans="1:23" ht="54" x14ac:dyDescent="0.3">
      <c r="A135" s="457">
        <v>92</v>
      </c>
      <c r="B135" s="484" t="s">
        <v>66</v>
      </c>
      <c r="C135" s="485" t="s">
        <v>223</v>
      </c>
      <c r="D135" s="485" t="s">
        <v>10</v>
      </c>
      <c r="E135" s="485" t="s">
        <v>266</v>
      </c>
      <c r="F135" s="964">
        <v>45352</v>
      </c>
      <c r="G135" s="487">
        <v>5.01</v>
      </c>
      <c r="H135" s="337"/>
      <c r="I135" s="83"/>
      <c r="J135" s="85">
        <f t="shared" si="25"/>
        <v>0</v>
      </c>
      <c r="K135" s="308"/>
      <c r="L135" s="85">
        <f t="shared" si="20"/>
        <v>0</v>
      </c>
      <c r="M135" s="687"/>
      <c r="N135" s="85">
        <f t="shared" si="32"/>
        <v>0</v>
      </c>
      <c r="O135" s="83"/>
      <c r="P135" s="85">
        <f t="shared" si="33"/>
        <v>0</v>
      </c>
      <c r="Q135" s="83"/>
      <c r="R135" s="377">
        <f t="shared" si="34"/>
        <v>0</v>
      </c>
      <c r="S135" s="4"/>
      <c r="T135" s="1013">
        <f>+S135*Tabla3[[#This Row],[P.U$]]</f>
        <v>0</v>
      </c>
      <c r="U135" s="4"/>
      <c r="V135" s="1013">
        <f>U135*Tabla3[[#This Row],[P.U$]]</f>
        <v>0</v>
      </c>
    </row>
    <row r="136" spans="1:23" ht="72" x14ac:dyDescent="0.3">
      <c r="A136" s="457">
        <v>93</v>
      </c>
      <c r="B136" s="484" t="s">
        <v>67</v>
      </c>
      <c r="C136" s="485" t="s">
        <v>224</v>
      </c>
      <c r="D136" s="485" t="s">
        <v>10</v>
      </c>
      <c r="E136" s="485" t="s">
        <v>286</v>
      </c>
      <c r="F136" s="964">
        <v>45139</v>
      </c>
      <c r="G136" s="487">
        <v>0.92</v>
      </c>
      <c r="H136" s="337"/>
      <c r="I136" s="83"/>
      <c r="J136" s="85">
        <f t="shared" si="25"/>
        <v>0</v>
      </c>
      <c r="K136" s="308"/>
      <c r="L136" s="85">
        <f t="shared" si="20"/>
        <v>0</v>
      </c>
      <c r="M136" s="687"/>
      <c r="N136" s="85">
        <f t="shared" si="32"/>
        <v>0</v>
      </c>
      <c r="O136" s="83"/>
      <c r="P136" s="85">
        <f t="shared" si="33"/>
        <v>0</v>
      </c>
      <c r="Q136" s="83"/>
      <c r="R136" s="377">
        <f t="shared" si="34"/>
        <v>0</v>
      </c>
      <c r="S136" s="4"/>
      <c r="T136" s="1013">
        <f>+S136*Tabla3[[#This Row],[P.U$]]</f>
        <v>0</v>
      </c>
      <c r="U136" s="4"/>
      <c r="V136" s="1013">
        <f>U136*Tabla3[[#This Row],[P.U$]]</f>
        <v>0</v>
      </c>
    </row>
    <row r="137" spans="1:23" ht="54" x14ac:dyDescent="0.3">
      <c r="A137" s="457">
        <v>94</v>
      </c>
      <c r="B137" s="484" t="s">
        <v>17617</v>
      </c>
      <c r="C137" s="485" t="s">
        <v>209</v>
      </c>
      <c r="D137" s="485" t="s">
        <v>10</v>
      </c>
      <c r="E137" s="485" t="s">
        <v>272</v>
      </c>
      <c r="F137" s="964">
        <v>45444</v>
      </c>
      <c r="G137" s="487">
        <v>6.32</v>
      </c>
      <c r="H137" s="337"/>
      <c r="I137" s="83"/>
      <c r="J137" s="85"/>
      <c r="K137" s="308"/>
      <c r="L137" s="85"/>
      <c r="M137" s="687"/>
      <c r="N137" s="85">
        <f t="shared" si="32"/>
        <v>0</v>
      </c>
      <c r="O137" s="83"/>
      <c r="P137" s="85">
        <f t="shared" si="33"/>
        <v>0</v>
      </c>
      <c r="Q137" s="83"/>
      <c r="R137" s="377">
        <f t="shared" si="34"/>
        <v>0</v>
      </c>
      <c r="S137" s="4"/>
      <c r="T137" s="1013">
        <f>+S137*Tabla3[[#This Row],[P.U$]]</f>
        <v>0</v>
      </c>
      <c r="U137" s="4"/>
      <c r="V137" s="1013">
        <f>U137*Tabla3[[#This Row],[P.U$]]</f>
        <v>0</v>
      </c>
    </row>
    <row r="138" spans="1:23" ht="54" x14ac:dyDescent="0.3">
      <c r="A138" s="457">
        <v>95</v>
      </c>
      <c r="B138" s="484" t="s">
        <v>68</v>
      </c>
      <c r="C138" s="485" t="s">
        <v>225</v>
      </c>
      <c r="D138" s="485" t="s">
        <v>10</v>
      </c>
      <c r="E138" s="485" t="s">
        <v>272</v>
      </c>
      <c r="F138" s="964">
        <v>45444</v>
      </c>
      <c r="G138" s="487">
        <v>6.32</v>
      </c>
      <c r="H138" s="337"/>
      <c r="I138" s="83"/>
      <c r="J138" s="85">
        <f t="shared" ref="J138:J175" si="35">G138*I138</f>
        <v>0</v>
      </c>
      <c r="K138" s="308"/>
      <c r="L138" s="85">
        <f t="shared" ref="L138:L211" si="36">G138*K138</f>
        <v>0</v>
      </c>
      <c r="M138" s="687"/>
      <c r="N138" s="85">
        <f t="shared" si="32"/>
        <v>0</v>
      </c>
      <c r="O138" s="83"/>
      <c r="P138" s="85">
        <f t="shared" si="33"/>
        <v>0</v>
      </c>
      <c r="Q138" s="83"/>
      <c r="R138" s="377">
        <f t="shared" si="34"/>
        <v>0</v>
      </c>
      <c r="S138" s="4"/>
      <c r="T138" s="1013">
        <f>+S138*Tabla3[[#This Row],[P.U$]]</f>
        <v>0</v>
      </c>
      <c r="U138" s="4"/>
      <c r="V138" s="1013">
        <f>U138*Tabla3[[#This Row],[P.U$]]</f>
        <v>0</v>
      </c>
    </row>
    <row r="139" spans="1:23" ht="72" x14ac:dyDescent="0.3">
      <c r="A139" s="457">
        <v>96</v>
      </c>
      <c r="B139" s="484" t="s">
        <v>1164</v>
      </c>
      <c r="C139" s="485" t="s">
        <v>815</v>
      </c>
      <c r="D139" s="485" t="s">
        <v>10</v>
      </c>
      <c r="E139" s="485" t="s">
        <v>265</v>
      </c>
      <c r="F139" s="964">
        <v>45350</v>
      </c>
      <c r="G139" s="487">
        <v>1.74</v>
      </c>
      <c r="H139" s="337"/>
      <c r="I139" s="83"/>
      <c r="J139" s="85">
        <f t="shared" si="35"/>
        <v>0</v>
      </c>
      <c r="K139" s="308"/>
      <c r="L139" s="85">
        <f t="shared" si="36"/>
        <v>0</v>
      </c>
      <c r="M139" s="687"/>
      <c r="N139" s="85">
        <f t="shared" si="32"/>
        <v>0</v>
      </c>
      <c r="O139" s="83"/>
      <c r="P139" s="85">
        <f t="shared" si="33"/>
        <v>0</v>
      </c>
      <c r="Q139" s="83"/>
      <c r="R139" s="377">
        <f t="shared" si="34"/>
        <v>0</v>
      </c>
      <c r="S139" s="4"/>
      <c r="T139" s="1013">
        <f>+S139*Tabla3[[#This Row],[P.U$]]</f>
        <v>0</v>
      </c>
      <c r="U139" s="4"/>
      <c r="V139" s="1013">
        <f>U139*Tabla3[[#This Row],[P.U$]]</f>
        <v>0</v>
      </c>
    </row>
    <row r="140" spans="1:23" ht="72" x14ac:dyDescent="0.3">
      <c r="A140" s="457">
        <v>97</v>
      </c>
      <c r="B140" s="484" t="s">
        <v>1163</v>
      </c>
      <c r="C140" s="485" t="s">
        <v>245</v>
      </c>
      <c r="D140" s="485" t="s">
        <v>10</v>
      </c>
      <c r="E140" s="485" t="s">
        <v>265</v>
      </c>
      <c r="F140" s="964">
        <v>45351</v>
      </c>
      <c r="G140" s="487">
        <v>1.74</v>
      </c>
      <c r="H140" s="337"/>
      <c r="I140" s="83"/>
      <c r="J140" s="85">
        <f t="shared" si="35"/>
        <v>0</v>
      </c>
      <c r="K140" s="308"/>
      <c r="L140" s="85">
        <f t="shared" si="36"/>
        <v>0</v>
      </c>
      <c r="M140" s="687"/>
      <c r="N140" s="85">
        <f t="shared" si="32"/>
        <v>0</v>
      </c>
      <c r="O140" s="83"/>
      <c r="P140" s="85">
        <f t="shared" si="33"/>
        <v>0</v>
      </c>
      <c r="Q140" s="83"/>
      <c r="R140" s="377">
        <f t="shared" si="34"/>
        <v>0</v>
      </c>
      <c r="S140" s="4"/>
      <c r="T140" s="1013">
        <f>+S140*Tabla3[[#This Row],[P.U$]]</f>
        <v>0</v>
      </c>
      <c r="U140" s="4"/>
      <c r="V140" s="1013">
        <f>U140*Tabla3[[#This Row],[P.U$]]</f>
        <v>0</v>
      </c>
    </row>
    <row r="141" spans="1:23" ht="72" x14ac:dyDescent="0.3">
      <c r="A141" s="457">
        <v>98</v>
      </c>
      <c r="B141" s="484" t="s">
        <v>69</v>
      </c>
      <c r="C141" s="485" t="s">
        <v>205</v>
      </c>
      <c r="D141" s="485" t="s">
        <v>10</v>
      </c>
      <c r="E141" s="485" t="s">
        <v>265</v>
      </c>
      <c r="F141" s="964">
        <v>45352</v>
      </c>
      <c r="G141" s="487">
        <v>1.74</v>
      </c>
      <c r="H141" s="337"/>
      <c r="I141" s="83"/>
      <c r="J141" s="85">
        <f t="shared" si="35"/>
        <v>0</v>
      </c>
      <c r="K141" s="308"/>
      <c r="L141" s="85">
        <f t="shared" si="36"/>
        <v>0</v>
      </c>
      <c r="M141" s="687"/>
      <c r="N141" s="85">
        <f t="shared" si="32"/>
        <v>0</v>
      </c>
      <c r="O141" s="83"/>
      <c r="P141" s="85">
        <f t="shared" si="33"/>
        <v>0</v>
      </c>
      <c r="Q141" s="83"/>
      <c r="R141" s="377">
        <f t="shared" si="34"/>
        <v>0</v>
      </c>
      <c r="S141" s="4"/>
      <c r="T141" s="1013">
        <f>+S141*Tabla3[[#This Row],[P.U$]]</f>
        <v>0</v>
      </c>
      <c r="U141" s="4"/>
      <c r="V141" s="1013">
        <f>U141*Tabla3[[#This Row],[P.U$]]</f>
        <v>0</v>
      </c>
    </row>
    <row r="142" spans="1:23" ht="38.25" x14ac:dyDescent="0.3">
      <c r="A142" s="457">
        <v>99</v>
      </c>
      <c r="B142" s="201" t="s">
        <v>69</v>
      </c>
      <c r="C142" s="14" t="s">
        <v>17755</v>
      </c>
      <c r="D142" s="14" t="s">
        <v>10</v>
      </c>
      <c r="E142" s="14" t="s">
        <v>265</v>
      </c>
      <c r="F142" s="968">
        <v>45444</v>
      </c>
      <c r="G142" s="37">
        <v>1.74</v>
      </c>
      <c r="H142" s="337"/>
      <c r="I142" s="83">
        <v>4</v>
      </c>
      <c r="J142" s="85">
        <f t="shared" si="35"/>
        <v>6.96</v>
      </c>
      <c r="K142" s="308">
        <v>3</v>
      </c>
      <c r="L142" s="85">
        <f t="shared" si="36"/>
        <v>5.22</v>
      </c>
      <c r="M142" s="687">
        <v>3</v>
      </c>
      <c r="N142" s="85">
        <f t="shared" si="32"/>
        <v>5.22</v>
      </c>
      <c r="O142" s="83">
        <v>2</v>
      </c>
      <c r="P142" s="85">
        <f t="shared" si="33"/>
        <v>3.48</v>
      </c>
      <c r="Q142" s="83">
        <v>0</v>
      </c>
      <c r="R142" s="377">
        <f t="shared" si="34"/>
        <v>0</v>
      </c>
      <c r="S142" s="4"/>
      <c r="T142" s="1013">
        <f>+S142*Tabla3[[#This Row],[P.U$]]</f>
        <v>0</v>
      </c>
      <c r="U142" s="4"/>
      <c r="V142" s="1013">
        <f>U142*Tabla3[[#This Row],[P.U$]]</f>
        <v>0</v>
      </c>
    </row>
    <row r="143" spans="1:23" ht="54" x14ac:dyDescent="0.3">
      <c r="A143" s="457">
        <v>100</v>
      </c>
      <c r="B143" s="484" t="s">
        <v>70</v>
      </c>
      <c r="C143" s="485" t="s">
        <v>206</v>
      </c>
      <c r="D143" s="485" t="s">
        <v>10</v>
      </c>
      <c r="E143" s="485" t="s">
        <v>283</v>
      </c>
      <c r="F143" s="964">
        <v>45170</v>
      </c>
      <c r="G143" s="487">
        <v>0.64</v>
      </c>
      <c r="H143" s="337"/>
      <c r="I143" s="83"/>
      <c r="J143" s="85">
        <f t="shared" si="35"/>
        <v>0</v>
      </c>
      <c r="K143" s="308"/>
      <c r="L143" s="85">
        <f t="shared" si="36"/>
        <v>0</v>
      </c>
      <c r="M143" s="687"/>
      <c r="N143" s="85">
        <f t="shared" si="32"/>
        <v>0</v>
      </c>
      <c r="O143" s="83"/>
      <c r="P143" s="85">
        <f t="shared" si="33"/>
        <v>0</v>
      </c>
      <c r="Q143" s="83"/>
      <c r="R143" s="377">
        <f t="shared" si="34"/>
        <v>0</v>
      </c>
      <c r="S143" s="905">
        <v>0</v>
      </c>
      <c r="T143" s="1013">
        <f>+S143*Tabla3[[#This Row],[P.U$]]</f>
        <v>0</v>
      </c>
      <c r="U143" s="4">
        <v>0</v>
      </c>
      <c r="V143" s="1013">
        <f>U143*Tabla3[[#This Row],[P.U$]]</f>
        <v>0</v>
      </c>
      <c r="W143" s="176"/>
    </row>
    <row r="144" spans="1:23" ht="54" x14ac:dyDescent="0.3">
      <c r="A144" s="457">
        <v>101</v>
      </c>
      <c r="B144" s="484" t="s">
        <v>71</v>
      </c>
      <c r="C144" s="485" t="s">
        <v>203</v>
      </c>
      <c r="D144" s="485" t="s">
        <v>10</v>
      </c>
      <c r="E144" s="485" t="s">
        <v>287</v>
      </c>
      <c r="F144" s="964">
        <v>45383</v>
      </c>
      <c r="G144" s="487">
        <v>0.52</v>
      </c>
      <c r="H144" s="337"/>
      <c r="I144" s="83">
        <v>5</v>
      </c>
      <c r="J144" s="85">
        <f t="shared" si="35"/>
        <v>2.6</v>
      </c>
      <c r="K144" s="308">
        <v>5</v>
      </c>
      <c r="L144" s="85">
        <f t="shared" si="36"/>
        <v>2.6</v>
      </c>
      <c r="M144" s="687"/>
      <c r="N144" s="85">
        <f t="shared" si="32"/>
        <v>0</v>
      </c>
      <c r="O144" s="83">
        <v>9</v>
      </c>
      <c r="P144" s="85">
        <f t="shared" si="33"/>
        <v>4.68</v>
      </c>
      <c r="Q144" s="83">
        <v>0</v>
      </c>
      <c r="R144" s="377">
        <f t="shared" si="34"/>
        <v>0</v>
      </c>
      <c r="S144" s="905">
        <v>0</v>
      </c>
      <c r="T144" s="1013">
        <f>+S144*Tabla3[[#This Row],[P.U$]]</f>
        <v>0</v>
      </c>
      <c r="U144" s="4">
        <v>0</v>
      </c>
      <c r="V144" s="1013">
        <f>U144*Tabla3[[#This Row],[P.U$]]</f>
        <v>0</v>
      </c>
      <c r="W144" s="176"/>
    </row>
    <row r="145" spans="1:22" ht="54" x14ac:dyDescent="0.3">
      <c r="A145" s="457">
        <v>102</v>
      </c>
      <c r="B145" s="484" t="s">
        <v>72</v>
      </c>
      <c r="C145" s="485" t="s">
        <v>203</v>
      </c>
      <c r="D145" s="485" t="s">
        <v>10</v>
      </c>
      <c r="E145" s="485" t="s">
        <v>287</v>
      </c>
      <c r="F145" s="964">
        <v>45444</v>
      </c>
      <c r="G145" s="487">
        <v>0.73</v>
      </c>
      <c r="H145" s="337"/>
      <c r="I145" s="83">
        <v>9</v>
      </c>
      <c r="J145" s="85">
        <f t="shared" si="35"/>
        <v>6.57</v>
      </c>
      <c r="K145" s="308">
        <v>6</v>
      </c>
      <c r="L145" s="85">
        <f t="shared" si="36"/>
        <v>4.38</v>
      </c>
      <c r="M145" s="687">
        <v>1</v>
      </c>
      <c r="N145" s="85">
        <f t="shared" si="32"/>
        <v>0.73</v>
      </c>
      <c r="O145" s="83">
        <v>15</v>
      </c>
      <c r="P145" s="85">
        <f t="shared" si="33"/>
        <v>10.95</v>
      </c>
      <c r="Q145" s="83">
        <v>10</v>
      </c>
      <c r="R145" s="377">
        <f t="shared" si="34"/>
        <v>7.3</v>
      </c>
      <c r="S145" s="4">
        <v>10</v>
      </c>
      <c r="T145" s="1013">
        <f>+S145*Tabla3[[#This Row],[P.U$]]</f>
        <v>7.3</v>
      </c>
      <c r="U145" s="4">
        <v>5</v>
      </c>
      <c r="V145" s="1013">
        <f>U145*Tabla3[[#This Row],[P.U$]]</f>
        <v>3.65</v>
      </c>
    </row>
    <row r="146" spans="1:22" ht="54" x14ac:dyDescent="0.3">
      <c r="A146" s="457">
        <v>103</v>
      </c>
      <c r="B146" s="484" t="s">
        <v>73</v>
      </c>
      <c r="C146" s="485" t="s">
        <v>203</v>
      </c>
      <c r="D146" s="485" t="s">
        <v>10</v>
      </c>
      <c r="E146" s="485" t="s">
        <v>287</v>
      </c>
      <c r="F146" s="964">
        <v>45689</v>
      </c>
      <c r="G146" s="487">
        <v>0.91</v>
      </c>
      <c r="H146" s="337"/>
      <c r="I146" s="83"/>
      <c r="J146" s="85">
        <f t="shared" si="35"/>
        <v>0</v>
      </c>
      <c r="K146" s="308"/>
      <c r="L146" s="85">
        <f t="shared" si="36"/>
        <v>0</v>
      </c>
      <c r="M146" s="687"/>
      <c r="N146" s="85">
        <f t="shared" si="32"/>
        <v>0</v>
      </c>
      <c r="O146" s="83"/>
      <c r="P146" s="85">
        <f t="shared" si="33"/>
        <v>0</v>
      </c>
      <c r="Q146" s="83"/>
      <c r="R146" s="377">
        <f t="shared" si="34"/>
        <v>0</v>
      </c>
      <c r="S146" s="4"/>
      <c r="T146" s="1013">
        <f>+S146*Tabla3[[#This Row],[P.U$]]</f>
        <v>0</v>
      </c>
      <c r="U146" s="4"/>
      <c r="V146" s="1013">
        <f>U146*Tabla3[[#This Row],[P.U$]]</f>
        <v>0</v>
      </c>
    </row>
    <row r="147" spans="1:22" ht="54" x14ac:dyDescent="0.3">
      <c r="A147" s="457">
        <v>104</v>
      </c>
      <c r="B147" s="484" t="s">
        <v>74</v>
      </c>
      <c r="C147" s="485" t="s">
        <v>210</v>
      </c>
      <c r="D147" s="485" t="s">
        <v>10</v>
      </c>
      <c r="E147" s="485" t="s">
        <v>287</v>
      </c>
      <c r="F147" s="964">
        <v>45689</v>
      </c>
      <c r="G147" s="487">
        <v>0.73</v>
      </c>
      <c r="H147" s="337"/>
      <c r="I147" s="83"/>
      <c r="J147" s="85">
        <f t="shared" si="35"/>
        <v>0</v>
      </c>
      <c r="K147" s="308"/>
      <c r="L147" s="85">
        <f t="shared" si="36"/>
        <v>0</v>
      </c>
      <c r="M147" s="687"/>
      <c r="N147" s="85">
        <f t="shared" si="32"/>
        <v>0</v>
      </c>
      <c r="O147" s="83"/>
      <c r="P147" s="85">
        <f t="shared" si="33"/>
        <v>0</v>
      </c>
      <c r="Q147" s="83">
        <v>0</v>
      </c>
      <c r="R147" s="377">
        <f t="shared" si="34"/>
        <v>0</v>
      </c>
      <c r="S147" s="4"/>
      <c r="T147" s="1013">
        <f>+S147*Tabla3[[#This Row],[P.U$]]</f>
        <v>0</v>
      </c>
      <c r="U147" s="4"/>
      <c r="V147" s="1013">
        <f>U147*Tabla3[[#This Row],[P.U$]]</f>
        <v>0</v>
      </c>
    </row>
    <row r="148" spans="1:22" ht="54" x14ac:dyDescent="0.3">
      <c r="A148" s="457">
        <v>105</v>
      </c>
      <c r="B148" s="484" t="s">
        <v>74</v>
      </c>
      <c r="C148" s="485" t="s">
        <v>736</v>
      </c>
      <c r="D148" s="485" t="s">
        <v>10</v>
      </c>
      <c r="E148" s="485" t="s">
        <v>287</v>
      </c>
      <c r="F148" s="964">
        <v>45690</v>
      </c>
      <c r="G148" s="487">
        <v>0.73</v>
      </c>
      <c r="H148" s="337"/>
      <c r="I148" s="83"/>
      <c r="J148" s="85">
        <f t="shared" si="35"/>
        <v>0</v>
      </c>
      <c r="K148" s="308"/>
      <c r="L148" s="85">
        <f t="shared" si="36"/>
        <v>0</v>
      </c>
      <c r="M148" s="687">
        <v>18</v>
      </c>
      <c r="N148" s="85">
        <f t="shared" si="32"/>
        <v>13.14</v>
      </c>
      <c r="O148" s="83"/>
      <c r="P148" s="85">
        <f t="shared" si="33"/>
        <v>0</v>
      </c>
      <c r="Q148" s="83"/>
      <c r="R148" s="377">
        <f t="shared" si="34"/>
        <v>0</v>
      </c>
      <c r="S148" s="4"/>
      <c r="T148" s="1013">
        <f>+S148*Tabla3[[#This Row],[P.U$]]</f>
        <v>0</v>
      </c>
      <c r="U148" s="4"/>
      <c r="V148" s="1013">
        <f>U148*Tabla3[[#This Row],[P.U$]]</f>
        <v>0</v>
      </c>
    </row>
    <row r="149" spans="1:22" ht="28.5" x14ac:dyDescent="0.3">
      <c r="A149" s="457">
        <v>106</v>
      </c>
      <c r="B149" s="201" t="s">
        <v>17756</v>
      </c>
      <c r="C149" s="14" t="s">
        <v>1062</v>
      </c>
      <c r="D149" s="14" t="s">
        <v>10</v>
      </c>
      <c r="E149" s="14" t="s">
        <v>287</v>
      </c>
      <c r="F149" s="968">
        <v>45748</v>
      </c>
      <c r="G149" s="37">
        <v>1.45</v>
      </c>
      <c r="H149" s="337"/>
      <c r="I149" s="83">
        <v>4</v>
      </c>
      <c r="J149" s="85">
        <f t="shared" si="35"/>
        <v>5.8</v>
      </c>
      <c r="K149" s="308">
        <v>2</v>
      </c>
      <c r="L149" s="85">
        <f t="shared" si="36"/>
        <v>2.9</v>
      </c>
      <c r="M149" s="687"/>
      <c r="N149" s="85">
        <f t="shared" si="32"/>
        <v>0</v>
      </c>
      <c r="O149" s="83"/>
      <c r="P149" s="85">
        <f t="shared" si="33"/>
        <v>0</v>
      </c>
      <c r="Q149" s="83">
        <v>6</v>
      </c>
      <c r="R149" s="377">
        <f t="shared" si="34"/>
        <v>8.6999999999999993</v>
      </c>
      <c r="S149" s="4">
        <v>6</v>
      </c>
      <c r="T149" s="1013">
        <f>+S149*Tabla3[[#This Row],[P.U$]]</f>
        <v>8.6999999999999993</v>
      </c>
      <c r="U149" s="4">
        <v>6</v>
      </c>
      <c r="V149" s="1013">
        <f>U149*Tabla3[[#This Row],[P.U$]]</f>
        <v>8.6999999999999993</v>
      </c>
    </row>
    <row r="150" spans="1:22" ht="28.5" x14ac:dyDescent="0.3">
      <c r="A150" s="457">
        <v>107</v>
      </c>
      <c r="B150" s="201" t="s">
        <v>17757</v>
      </c>
      <c r="C150" s="14" t="s">
        <v>17758</v>
      </c>
      <c r="D150" s="14" t="s">
        <v>10</v>
      </c>
      <c r="E150" s="14" t="s">
        <v>287</v>
      </c>
      <c r="F150" s="968">
        <v>45748</v>
      </c>
      <c r="G150" s="37">
        <v>1.8</v>
      </c>
      <c r="H150" s="337"/>
      <c r="I150" s="83">
        <v>17</v>
      </c>
      <c r="J150" s="85">
        <f t="shared" si="35"/>
        <v>30.6</v>
      </c>
      <c r="K150" s="308">
        <v>16</v>
      </c>
      <c r="L150" s="85">
        <f t="shared" si="36"/>
        <v>28.8</v>
      </c>
      <c r="M150" s="687">
        <v>16</v>
      </c>
      <c r="N150" s="85">
        <f t="shared" si="32"/>
        <v>28.8</v>
      </c>
      <c r="O150" s="83">
        <v>14</v>
      </c>
      <c r="P150" s="85">
        <f t="shared" si="33"/>
        <v>25.2</v>
      </c>
      <c r="Q150" s="83">
        <v>13</v>
      </c>
      <c r="R150" s="377">
        <f t="shared" si="34"/>
        <v>23.400000000000002</v>
      </c>
      <c r="S150" s="4">
        <v>0</v>
      </c>
      <c r="T150" s="1013">
        <f>+S150*Tabla3[[#This Row],[P.U$]]</f>
        <v>0</v>
      </c>
      <c r="U150" s="4"/>
      <c r="V150" s="1013">
        <f>U150*Tabla3[[#This Row],[P.U$]]</f>
        <v>0</v>
      </c>
    </row>
    <row r="151" spans="1:22" ht="28.5" x14ac:dyDescent="0.3">
      <c r="A151" s="457"/>
      <c r="B151" s="201" t="s">
        <v>18294</v>
      </c>
      <c r="C151" s="14" t="s">
        <v>18015</v>
      </c>
      <c r="D151" s="14" t="s">
        <v>10</v>
      </c>
      <c r="E151" s="14" t="s">
        <v>287</v>
      </c>
      <c r="F151" s="968">
        <v>45748</v>
      </c>
      <c r="G151" s="37">
        <v>1.39</v>
      </c>
      <c r="H151" s="337"/>
      <c r="I151" s="83"/>
      <c r="J151" s="85"/>
      <c r="K151" s="308"/>
      <c r="L151" s="85">
        <f t="shared" ref="L151" si="37">G151*K151</f>
        <v>0</v>
      </c>
      <c r="M151" s="687">
        <v>0</v>
      </c>
      <c r="N151" s="85">
        <f t="shared" ref="N151" si="38">G151*M151</f>
        <v>0</v>
      </c>
      <c r="O151" s="83">
        <v>0</v>
      </c>
      <c r="P151" s="85">
        <f t="shared" ref="P151" si="39">G151*O151</f>
        <v>0</v>
      </c>
      <c r="Q151" s="83">
        <v>0</v>
      </c>
      <c r="R151" s="377">
        <f t="shared" ref="R151" si="40">G151*Q151</f>
        <v>0</v>
      </c>
      <c r="S151" s="4">
        <v>10</v>
      </c>
      <c r="T151" s="1013">
        <f>+S151*Tabla3[[#This Row],[P.U$]]</f>
        <v>13.899999999999999</v>
      </c>
      <c r="U151" s="4"/>
      <c r="V151" s="1013">
        <v>10</v>
      </c>
    </row>
    <row r="152" spans="1:22" ht="28.5" x14ac:dyDescent="0.3">
      <c r="A152" s="457"/>
      <c r="B152" s="201" t="s">
        <v>78</v>
      </c>
      <c r="C152" s="14" t="s">
        <v>219</v>
      </c>
      <c r="D152" s="14" t="s">
        <v>10</v>
      </c>
      <c r="E152" s="14" t="s">
        <v>289</v>
      </c>
      <c r="F152" s="968">
        <v>46023</v>
      </c>
      <c r="G152" s="37">
        <v>1.71</v>
      </c>
      <c r="H152" s="337"/>
      <c r="I152" s="83">
        <v>0</v>
      </c>
      <c r="J152" s="85">
        <f t="shared" si="35"/>
        <v>0</v>
      </c>
      <c r="K152" s="308">
        <v>0</v>
      </c>
      <c r="L152" s="85">
        <f t="shared" si="36"/>
        <v>0</v>
      </c>
      <c r="M152" s="687">
        <v>0</v>
      </c>
      <c r="N152" s="85">
        <f t="shared" si="32"/>
        <v>0</v>
      </c>
      <c r="O152" s="83">
        <v>0</v>
      </c>
      <c r="P152" s="85">
        <f t="shared" si="33"/>
        <v>0</v>
      </c>
      <c r="Q152" s="83">
        <v>10</v>
      </c>
      <c r="R152" s="377">
        <f t="shared" si="34"/>
        <v>17.100000000000001</v>
      </c>
      <c r="S152" s="4">
        <v>10</v>
      </c>
      <c r="T152" s="1013">
        <f>+S152*Tabla3[[#This Row],[P.U$]]</f>
        <v>17.100000000000001</v>
      </c>
      <c r="U152" s="4">
        <v>10</v>
      </c>
      <c r="V152" s="1013">
        <f>U152*Tabla3[[#This Row],[P.U$]]</f>
        <v>17.100000000000001</v>
      </c>
    </row>
    <row r="153" spans="1:22" ht="54" x14ac:dyDescent="0.3">
      <c r="A153" s="457">
        <v>108</v>
      </c>
      <c r="B153" s="484" t="s">
        <v>75</v>
      </c>
      <c r="C153" s="485" t="s">
        <v>227</v>
      </c>
      <c r="D153" s="485" t="s">
        <v>10</v>
      </c>
      <c r="E153" s="485" t="s">
        <v>288</v>
      </c>
      <c r="F153" s="964">
        <v>45323</v>
      </c>
      <c r="G153" s="487">
        <v>8.16</v>
      </c>
      <c r="H153" s="337"/>
      <c r="I153" s="83">
        <v>2</v>
      </c>
      <c r="J153" s="85">
        <f t="shared" si="35"/>
        <v>16.32</v>
      </c>
      <c r="K153" s="308">
        <v>2</v>
      </c>
      <c r="L153" s="85">
        <f t="shared" si="36"/>
        <v>16.32</v>
      </c>
      <c r="M153" s="687">
        <v>2</v>
      </c>
      <c r="N153" s="85">
        <f t="shared" si="32"/>
        <v>16.32</v>
      </c>
      <c r="O153" s="83">
        <v>1</v>
      </c>
      <c r="P153" s="85">
        <f t="shared" si="33"/>
        <v>8.16</v>
      </c>
      <c r="Q153" s="83">
        <v>0</v>
      </c>
      <c r="R153" s="377">
        <f t="shared" si="34"/>
        <v>0</v>
      </c>
      <c r="S153" s="4"/>
      <c r="T153" s="1013">
        <f>+S153*Tabla3[[#This Row],[P.U$]]</f>
        <v>0</v>
      </c>
      <c r="U153" s="4"/>
      <c r="V153" s="1013">
        <f>U153*Tabla3[[#This Row],[P.U$]]</f>
        <v>0</v>
      </c>
    </row>
    <row r="154" spans="1:22" ht="54" x14ac:dyDescent="0.3">
      <c r="A154" s="457">
        <v>109</v>
      </c>
      <c r="B154" s="484" t="s">
        <v>76</v>
      </c>
      <c r="C154" s="485" t="s">
        <v>203</v>
      </c>
      <c r="D154" s="485" t="s">
        <v>10</v>
      </c>
      <c r="E154" s="485" t="s">
        <v>288</v>
      </c>
      <c r="F154" s="964">
        <v>45689</v>
      </c>
      <c r="G154" s="487">
        <v>0.77</v>
      </c>
      <c r="H154" s="337"/>
      <c r="I154" s="83">
        <v>6</v>
      </c>
      <c r="J154" s="85">
        <f t="shared" si="35"/>
        <v>4.62</v>
      </c>
      <c r="K154" s="308">
        <v>5</v>
      </c>
      <c r="L154" s="85">
        <f t="shared" si="36"/>
        <v>3.85</v>
      </c>
      <c r="M154" s="687">
        <v>4</v>
      </c>
      <c r="N154" s="85">
        <f t="shared" si="32"/>
        <v>3.08</v>
      </c>
      <c r="O154" s="83"/>
      <c r="P154" s="85">
        <f t="shared" si="33"/>
        <v>0</v>
      </c>
      <c r="Q154" s="83"/>
      <c r="R154" s="377">
        <f t="shared" si="34"/>
        <v>0</v>
      </c>
      <c r="S154" s="4"/>
      <c r="T154" s="1013">
        <f>+S154*Tabla3[[#This Row],[P.U$]]</f>
        <v>0</v>
      </c>
      <c r="U154" s="4"/>
      <c r="V154" s="1013">
        <f>U154*Tabla3[[#This Row],[P.U$]]</f>
        <v>0</v>
      </c>
    </row>
    <row r="155" spans="1:22" ht="54" x14ac:dyDescent="0.3">
      <c r="A155" s="457"/>
      <c r="B155" s="484" t="s">
        <v>17879</v>
      </c>
      <c r="C155" s="485" t="s">
        <v>1128</v>
      </c>
      <c r="D155" s="485" t="s">
        <v>10</v>
      </c>
      <c r="E155" s="485" t="s">
        <v>288</v>
      </c>
      <c r="F155" s="964">
        <v>45689</v>
      </c>
      <c r="G155" s="487">
        <v>0.77</v>
      </c>
      <c r="H155" s="337"/>
      <c r="I155" s="83"/>
      <c r="J155" s="85">
        <f t="shared" si="35"/>
        <v>0</v>
      </c>
      <c r="K155" s="308"/>
      <c r="L155" s="85">
        <f t="shared" si="36"/>
        <v>0</v>
      </c>
      <c r="M155" s="687"/>
      <c r="N155" s="85"/>
      <c r="O155" s="83"/>
      <c r="P155" s="85"/>
      <c r="Q155" s="83"/>
      <c r="R155" s="377"/>
      <c r="S155" s="4"/>
      <c r="T155" s="1013">
        <f>+S155*Tabla3[[#This Row],[P.U$]]</f>
        <v>0</v>
      </c>
      <c r="U155" s="4"/>
      <c r="V155" s="1013">
        <f>U155*Tabla3[[#This Row],[P.U$]]</f>
        <v>0</v>
      </c>
    </row>
    <row r="156" spans="1:22" ht="54" x14ac:dyDescent="0.3">
      <c r="A156" s="457">
        <v>110</v>
      </c>
      <c r="B156" s="484" t="s">
        <v>77</v>
      </c>
      <c r="C156" s="485" t="s">
        <v>200</v>
      </c>
      <c r="D156" s="485" t="s">
        <v>10</v>
      </c>
      <c r="E156" s="485" t="s">
        <v>288</v>
      </c>
      <c r="F156" s="964">
        <v>45658</v>
      </c>
      <c r="G156" s="487">
        <v>1.72</v>
      </c>
      <c r="H156" s="337"/>
      <c r="I156" s="83">
        <v>7</v>
      </c>
      <c r="J156" s="85">
        <f t="shared" si="35"/>
        <v>12.04</v>
      </c>
      <c r="K156" s="308">
        <v>6</v>
      </c>
      <c r="L156" s="85">
        <f t="shared" si="36"/>
        <v>10.32</v>
      </c>
      <c r="M156" s="687">
        <v>6</v>
      </c>
      <c r="N156" s="85">
        <f t="shared" ref="N156" si="41">G156*M156</f>
        <v>10.32</v>
      </c>
      <c r="O156" s="83">
        <v>5</v>
      </c>
      <c r="P156" s="85">
        <f t="shared" ref="P156" si="42">G156*O156</f>
        <v>8.6</v>
      </c>
      <c r="Q156" s="83">
        <v>2</v>
      </c>
      <c r="R156" s="377">
        <f t="shared" ref="R156" si="43">G156*Q156</f>
        <v>3.44</v>
      </c>
      <c r="S156" s="4">
        <v>2</v>
      </c>
      <c r="T156" s="1013">
        <f>+S156*Tabla3[[#This Row],[P.U$]]</f>
        <v>3.44</v>
      </c>
      <c r="U156" s="4">
        <v>2</v>
      </c>
      <c r="V156" s="1013">
        <f>U156*Tabla3[[#This Row],[P.U$]]</f>
        <v>3.44</v>
      </c>
    </row>
    <row r="157" spans="1:22" ht="28.5" x14ac:dyDescent="0.3">
      <c r="A157" s="457">
        <v>111</v>
      </c>
      <c r="B157" s="201" t="s">
        <v>77</v>
      </c>
      <c r="C157" s="14" t="s">
        <v>1128</v>
      </c>
      <c r="D157" s="14" t="s">
        <v>10</v>
      </c>
      <c r="E157" s="14" t="s">
        <v>288</v>
      </c>
      <c r="F157" s="968">
        <v>45689</v>
      </c>
      <c r="G157" s="37">
        <v>0.77</v>
      </c>
      <c r="H157" s="337"/>
      <c r="I157" s="83"/>
      <c r="J157" s="85">
        <f t="shared" si="35"/>
        <v>0</v>
      </c>
      <c r="K157" s="308"/>
      <c r="L157" s="85">
        <f t="shared" si="36"/>
        <v>0</v>
      </c>
      <c r="M157" s="687"/>
      <c r="N157" s="85">
        <f t="shared" ref="N157:N191" si="44">G157*M157</f>
        <v>0</v>
      </c>
      <c r="O157" s="83"/>
      <c r="P157" s="85">
        <f t="shared" ref="P157:P191" si="45">G157*O157</f>
        <v>0</v>
      </c>
      <c r="Q157" s="83"/>
      <c r="R157" s="377">
        <f t="shared" ref="R157:R191" si="46">G157*Q157</f>
        <v>0</v>
      </c>
      <c r="S157" s="4"/>
      <c r="T157" s="1013">
        <f>+S157*Tabla3[[#This Row],[P.U$]]</f>
        <v>0</v>
      </c>
      <c r="U157" s="4"/>
      <c r="V157" s="1013">
        <f>U157*Tabla3[[#This Row],[P.U$]]</f>
        <v>0</v>
      </c>
    </row>
    <row r="158" spans="1:22" ht="54" x14ac:dyDescent="0.3">
      <c r="A158" s="457">
        <v>112</v>
      </c>
      <c r="B158" s="484" t="s">
        <v>78</v>
      </c>
      <c r="C158" s="485" t="s">
        <v>736</v>
      </c>
      <c r="D158" s="485" t="s">
        <v>10</v>
      </c>
      <c r="E158" s="485" t="s">
        <v>289</v>
      </c>
      <c r="F158" s="964">
        <v>45505</v>
      </c>
      <c r="G158" s="487">
        <v>1.69</v>
      </c>
      <c r="H158" s="337"/>
      <c r="I158" s="83"/>
      <c r="J158" s="85">
        <f t="shared" si="35"/>
        <v>0</v>
      </c>
      <c r="K158" s="308"/>
      <c r="L158" s="85">
        <f t="shared" si="36"/>
        <v>0</v>
      </c>
      <c r="M158" s="687"/>
      <c r="N158" s="85">
        <f t="shared" si="44"/>
        <v>0</v>
      </c>
      <c r="O158" s="83"/>
      <c r="P158" s="85">
        <f t="shared" si="45"/>
        <v>0</v>
      </c>
      <c r="Q158" s="83"/>
      <c r="R158" s="377">
        <f t="shared" si="46"/>
        <v>0</v>
      </c>
      <c r="S158" s="4"/>
      <c r="T158" s="1013">
        <f>+S158*Tabla3[[#This Row],[P.U$]]</f>
        <v>0</v>
      </c>
      <c r="U158" s="4"/>
      <c r="V158" s="1013">
        <f>U158*Tabla3[[#This Row],[P.U$]]</f>
        <v>0</v>
      </c>
    </row>
    <row r="159" spans="1:22" ht="54" x14ac:dyDescent="0.3">
      <c r="A159" s="457">
        <v>113</v>
      </c>
      <c r="B159" s="484" t="s">
        <v>78</v>
      </c>
      <c r="C159" s="485" t="s">
        <v>209</v>
      </c>
      <c r="D159" s="485" t="s">
        <v>10</v>
      </c>
      <c r="E159" s="485" t="s">
        <v>289</v>
      </c>
      <c r="F159" s="964">
        <v>45505</v>
      </c>
      <c r="G159" s="487">
        <v>1.69</v>
      </c>
      <c r="H159" s="337"/>
      <c r="I159" s="83"/>
      <c r="J159" s="85">
        <f t="shared" si="35"/>
        <v>0</v>
      </c>
      <c r="K159" s="308"/>
      <c r="L159" s="85">
        <f t="shared" si="36"/>
        <v>0</v>
      </c>
      <c r="M159" s="687"/>
      <c r="N159" s="85">
        <f t="shared" si="44"/>
        <v>0</v>
      </c>
      <c r="O159" s="83"/>
      <c r="P159" s="85">
        <f t="shared" si="45"/>
        <v>0</v>
      </c>
      <c r="Q159" s="83"/>
      <c r="R159" s="377">
        <f t="shared" si="46"/>
        <v>0</v>
      </c>
      <c r="S159" s="4"/>
      <c r="T159" s="1013">
        <f>+S159*Tabla3[[#This Row],[P.U$]]</f>
        <v>0</v>
      </c>
      <c r="U159" s="4"/>
      <c r="V159" s="1013">
        <f>U159*Tabla3[[#This Row],[P.U$]]</f>
        <v>0</v>
      </c>
    </row>
    <row r="160" spans="1:22" ht="90" x14ac:dyDescent="0.3">
      <c r="A160" s="457">
        <v>114</v>
      </c>
      <c r="B160" s="484" t="s">
        <v>79</v>
      </c>
      <c r="C160" s="485" t="s">
        <v>196</v>
      </c>
      <c r="D160" s="485" t="s">
        <v>10</v>
      </c>
      <c r="E160" s="485" t="s">
        <v>290</v>
      </c>
      <c r="F160" s="964">
        <v>45536</v>
      </c>
      <c r="G160" s="487">
        <v>0.86</v>
      </c>
      <c r="H160" s="337"/>
      <c r="I160" s="83">
        <v>28</v>
      </c>
      <c r="J160" s="85">
        <f t="shared" si="35"/>
        <v>24.08</v>
      </c>
      <c r="K160" s="308">
        <v>28</v>
      </c>
      <c r="L160" s="85">
        <f t="shared" si="36"/>
        <v>24.08</v>
      </c>
      <c r="M160" s="687">
        <v>28</v>
      </c>
      <c r="N160" s="85">
        <f t="shared" si="44"/>
        <v>24.08</v>
      </c>
      <c r="O160" s="83">
        <v>28</v>
      </c>
      <c r="P160" s="85">
        <f t="shared" si="45"/>
        <v>24.08</v>
      </c>
      <c r="Q160" s="83">
        <v>27</v>
      </c>
      <c r="R160" s="377">
        <f t="shared" si="46"/>
        <v>23.22</v>
      </c>
      <c r="S160" s="4">
        <v>30</v>
      </c>
      <c r="T160" s="1013">
        <f>+S160*Tabla3[[#This Row],[P.U$]]</f>
        <v>25.8</v>
      </c>
      <c r="U160" s="4">
        <v>30</v>
      </c>
      <c r="V160" s="1013">
        <f>U160*Tabla3[[#This Row],[P.U$]]</f>
        <v>25.8</v>
      </c>
    </row>
    <row r="161" spans="1:22" ht="90" x14ac:dyDescent="0.3">
      <c r="A161" s="457">
        <v>115</v>
      </c>
      <c r="B161" s="484" t="s">
        <v>79</v>
      </c>
      <c r="C161" s="485" t="s">
        <v>205</v>
      </c>
      <c r="D161" s="485" t="s">
        <v>10</v>
      </c>
      <c r="E161" s="485" t="s">
        <v>290</v>
      </c>
      <c r="F161" s="964">
        <v>45444</v>
      </c>
      <c r="G161" s="487">
        <v>0.86</v>
      </c>
      <c r="H161" s="337"/>
      <c r="I161" s="83"/>
      <c r="J161" s="85">
        <f t="shared" si="35"/>
        <v>0</v>
      </c>
      <c r="K161" s="308"/>
      <c r="L161" s="85">
        <f t="shared" si="36"/>
        <v>0</v>
      </c>
      <c r="M161" s="687"/>
      <c r="N161" s="85">
        <f t="shared" si="44"/>
        <v>0</v>
      </c>
      <c r="O161" s="83"/>
      <c r="P161" s="85">
        <f t="shared" si="45"/>
        <v>0</v>
      </c>
      <c r="Q161" s="83"/>
      <c r="R161" s="377">
        <f t="shared" si="46"/>
        <v>0</v>
      </c>
      <c r="S161" s="4"/>
      <c r="T161" s="1013">
        <f>+S161*Tabla3[[#This Row],[P.U$]]</f>
        <v>0</v>
      </c>
      <c r="U161" s="4"/>
      <c r="V161" s="1013">
        <f>U161*Tabla3[[#This Row],[P.U$]]</f>
        <v>0</v>
      </c>
    </row>
    <row r="162" spans="1:22" ht="90" x14ac:dyDescent="0.3">
      <c r="A162" s="457"/>
      <c r="B162" s="484" t="s">
        <v>79</v>
      </c>
      <c r="C162" s="485" t="s">
        <v>736</v>
      </c>
      <c r="D162" s="485" t="s">
        <v>10</v>
      </c>
      <c r="E162" s="485" t="s">
        <v>290</v>
      </c>
      <c r="F162" s="964">
        <v>45445</v>
      </c>
      <c r="G162" s="487">
        <v>0.86</v>
      </c>
      <c r="H162" s="337"/>
      <c r="I162" s="83">
        <v>2</v>
      </c>
      <c r="J162" s="85">
        <f t="shared" si="35"/>
        <v>1.72</v>
      </c>
      <c r="K162" s="308">
        <v>0</v>
      </c>
      <c r="L162" s="85">
        <f t="shared" si="36"/>
        <v>0</v>
      </c>
      <c r="M162" s="687"/>
      <c r="N162" s="85">
        <f t="shared" si="44"/>
        <v>0</v>
      </c>
      <c r="O162" s="83">
        <v>28</v>
      </c>
      <c r="P162" s="85">
        <f t="shared" si="45"/>
        <v>24.08</v>
      </c>
      <c r="Q162" s="83">
        <v>27</v>
      </c>
      <c r="R162" s="377">
        <f t="shared" si="46"/>
        <v>23.22</v>
      </c>
      <c r="S162" s="4">
        <v>0</v>
      </c>
      <c r="T162" s="1013">
        <f>+S162*Tabla3[[#This Row],[P.U$]]</f>
        <v>0</v>
      </c>
      <c r="U162" s="4">
        <v>0</v>
      </c>
      <c r="V162" s="1013">
        <f>U162*Tabla3[[#This Row],[P.U$]]</f>
        <v>0</v>
      </c>
    </row>
    <row r="163" spans="1:22" ht="54" x14ac:dyDescent="0.3">
      <c r="A163" s="457">
        <v>116</v>
      </c>
      <c r="B163" s="484" t="s">
        <v>80</v>
      </c>
      <c r="C163" s="485" t="s">
        <v>222</v>
      </c>
      <c r="D163" s="485" t="s">
        <v>10</v>
      </c>
      <c r="E163" s="485" t="s">
        <v>291</v>
      </c>
      <c r="F163" s="964">
        <v>45689</v>
      </c>
      <c r="G163" s="487">
        <v>5.18</v>
      </c>
      <c r="H163" s="337"/>
      <c r="I163" s="83">
        <v>6</v>
      </c>
      <c r="J163" s="85">
        <f t="shared" si="35"/>
        <v>31.08</v>
      </c>
      <c r="K163" s="308">
        <v>6</v>
      </c>
      <c r="L163" s="85">
        <f t="shared" si="36"/>
        <v>31.08</v>
      </c>
      <c r="M163" s="687">
        <v>6</v>
      </c>
      <c r="N163" s="85">
        <f t="shared" si="44"/>
        <v>31.08</v>
      </c>
      <c r="O163" s="83">
        <v>6</v>
      </c>
      <c r="P163" s="85">
        <f t="shared" si="45"/>
        <v>31.08</v>
      </c>
      <c r="Q163" s="83">
        <v>3</v>
      </c>
      <c r="R163" s="377">
        <f t="shared" si="46"/>
        <v>15.54</v>
      </c>
      <c r="S163" s="4">
        <v>2</v>
      </c>
      <c r="T163" s="1013">
        <f>+S163*Tabla3[[#This Row],[P.U$]]</f>
        <v>10.36</v>
      </c>
      <c r="U163" s="4">
        <v>1</v>
      </c>
      <c r="V163" s="1013">
        <f>U163*Tabla3[[#This Row],[P.U$]]</f>
        <v>5.18</v>
      </c>
    </row>
    <row r="164" spans="1:22" ht="38.25" x14ac:dyDescent="0.3">
      <c r="A164" s="457"/>
      <c r="B164" s="201" t="s">
        <v>81</v>
      </c>
      <c r="C164" s="14" t="s">
        <v>666</v>
      </c>
      <c r="D164" s="14" t="s">
        <v>10</v>
      </c>
      <c r="E164" s="14" t="s">
        <v>291</v>
      </c>
      <c r="F164" s="968">
        <v>46082</v>
      </c>
      <c r="G164" s="487">
        <v>4.96</v>
      </c>
      <c r="H164" s="337"/>
      <c r="I164" s="83">
        <v>0</v>
      </c>
      <c r="J164" s="85">
        <f t="shared" si="35"/>
        <v>0</v>
      </c>
      <c r="K164" s="308">
        <v>0</v>
      </c>
      <c r="L164" s="85">
        <f t="shared" si="36"/>
        <v>0</v>
      </c>
      <c r="M164" s="687">
        <v>0</v>
      </c>
      <c r="N164" s="85">
        <f t="shared" si="44"/>
        <v>0</v>
      </c>
      <c r="O164" s="83">
        <v>0</v>
      </c>
      <c r="P164" s="85">
        <f t="shared" si="45"/>
        <v>0</v>
      </c>
      <c r="Q164" s="83">
        <v>5</v>
      </c>
      <c r="R164" s="377">
        <f t="shared" si="46"/>
        <v>24.8</v>
      </c>
      <c r="S164" s="4">
        <v>4</v>
      </c>
      <c r="T164" s="1013">
        <f>+S164*Tabla3[[#This Row],[P.U$]]</f>
        <v>19.84</v>
      </c>
      <c r="U164" s="4">
        <v>4</v>
      </c>
      <c r="V164" s="1013">
        <f>U164*Tabla3[[#This Row],[P.U$]]</f>
        <v>19.84</v>
      </c>
    </row>
    <row r="165" spans="1:22" ht="54" x14ac:dyDescent="0.3">
      <c r="A165" s="457">
        <v>117</v>
      </c>
      <c r="B165" s="484" t="s">
        <v>81</v>
      </c>
      <c r="C165" s="485" t="s">
        <v>209</v>
      </c>
      <c r="D165" s="485" t="s">
        <v>10</v>
      </c>
      <c r="E165" s="485" t="s">
        <v>291</v>
      </c>
      <c r="F165" s="964">
        <v>45200</v>
      </c>
      <c r="G165" s="487">
        <v>5.15</v>
      </c>
      <c r="H165" s="337"/>
      <c r="I165" s="83"/>
      <c r="J165" s="85">
        <f t="shared" si="35"/>
        <v>0</v>
      </c>
      <c r="K165" s="308"/>
      <c r="L165" s="85">
        <f t="shared" si="36"/>
        <v>0</v>
      </c>
      <c r="M165" s="687"/>
      <c r="N165" s="85">
        <f t="shared" si="44"/>
        <v>0</v>
      </c>
      <c r="O165" s="83"/>
      <c r="P165" s="85">
        <f t="shared" si="45"/>
        <v>0</v>
      </c>
      <c r="Q165" s="83"/>
      <c r="R165" s="377">
        <f t="shared" si="46"/>
        <v>0</v>
      </c>
      <c r="S165" s="4"/>
      <c r="T165" s="1013">
        <f>+S165*Tabla3[[#This Row],[P.U$]]</f>
        <v>0</v>
      </c>
      <c r="U165" s="4"/>
      <c r="V165" s="1013">
        <f>U165*Tabla3[[#This Row],[P.U$]]</f>
        <v>0</v>
      </c>
    </row>
    <row r="166" spans="1:22" ht="54" x14ac:dyDescent="0.3">
      <c r="A166" s="457">
        <v>118</v>
      </c>
      <c r="B166" s="484" t="s">
        <v>82</v>
      </c>
      <c r="C166" s="485" t="s">
        <v>228</v>
      </c>
      <c r="D166" s="485" t="s">
        <v>10</v>
      </c>
      <c r="E166" s="485" t="s">
        <v>292</v>
      </c>
      <c r="F166" s="964">
        <v>45778</v>
      </c>
      <c r="G166" s="487">
        <v>1.68</v>
      </c>
      <c r="H166" s="337"/>
      <c r="I166" s="83"/>
      <c r="J166" s="85">
        <f t="shared" si="35"/>
        <v>0</v>
      </c>
      <c r="K166" s="308"/>
      <c r="L166" s="85">
        <f t="shared" si="36"/>
        <v>0</v>
      </c>
      <c r="M166" s="687"/>
      <c r="N166" s="85">
        <f t="shared" si="44"/>
        <v>0</v>
      </c>
      <c r="O166" s="83"/>
      <c r="P166" s="85">
        <f t="shared" si="45"/>
        <v>0</v>
      </c>
      <c r="Q166" s="83"/>
      <c r="R166" s="377">
        <f t="shared" si="46"/>
        <v>0</v>
      </c>
      <c r="S166" s="4"/>
      <c r="T166" s="1013">
        <f>+S166*Tabla3[[#This Row],[P.U$]]</f>
        <v>0</v>
      </c>
      <c r="U166" s="4"/>
      <c r="V166" s="1013">
        <f>U166*Tabla3[[#This Row],[P.U$]]</f>
        <v>0</v>
      </c>
    </row>
    <row r="167" spans="1:22" ht="72" x14ac:dyDescent="0.3">
      <c r="A167" s="457">
        <v>119</v>
      </c>
      <c r="B167" s="484" t="s">
        <v>83</v>
      </c>
      <c r="C167" s="485" t="s">
        <v>203</v>
      </c>
      <c r="D167" s="485" t="s">
        <v>10</v>
      </c>
      <c r="E167" s="485" t="s">
        <v>262</v>
      </c>
      <c r="F167" s="964">
        <v>45870</v>
      </c>
      <c r="G167" s="487">
        <v>2.0699999999999998</v>
      </c>
      <c r="H167" s="337"/>
      <c r="I167" s="83">
        <v>3</v>
      </c>
      <c r="J167" s="85">
        <f t="shared" si="35"/>
        <v>6.2099999999999991</v>
      </c>
      <c r="K167" s="308">
        <v>2</v>
      </c>
      <c r="L167" s="85">
        <f t="shared" si="36"/>
        <v>4.1399999999999997</v>
      </c>
      <c r="M167" s="687"/>
      <c r="N167" s="85">
        <f t="shared" si="44"/>
        <v>0</v>
      </c>
      <c r="O167" s="83"/>
      <c r="P167" s="85">
        <f t="shared" si="45"/>
        <v>0</v>
      </c>
      <c r="Q167" s="83"/>
      <c r="R167" s="377">
        <f t="shared" si="46"/>
        <v>0</v>
      </c>
      <c r="S167" s="4"/>
      <c r="T167" s="1013">
        <f>+S167*Tabla3[[#This Row],[P.U$]]</f>
        <v>0</v>
      </c>
      <c r="U167" s="4"/>
      <c r="V167" s="1013">
        <f>U167*Tabla3[[#This Row],[P.U$]]</f>
        <v>0</v>
      </c>
    </row>
    <row r="168" spans="1:22" ht="54" x14ac:dyDescent="0.3">
      <c r="A168" s="457">
        <v>120</v>
      </c>
      <c r="B168" s="484" t="s">
        <v>84</v>
      </c>
      <c r="C168" s="485" t="s">
        <v>196</v>
      </c>
      <c r="D168" s="485" t="s">
        <v>10</v>
      </c>
      <c r="E168" s="485" t="s">
        <v>293</v>
      </c>
      <c r="F168" s="964">
        <v>45505</v>
      </c>
      <c r="G168" s="487">
        <v>4.1500000000000004</v>
      </c>
      <c r="H168" s="337"/>
      <c r="I168" s="83"/>
      <c r="J168" s="85">
        <f t="shared" si="35"/>
        <v>0</v>
      </c>
      <c r="K168" s="308"/>
      <c r="L168" s="85">
        <f t="shared" si="36"/>
        <v>0</v>
      </c>
      <c r="M168" s="687"/>
      <c r="N168" s="85">
        <f t="shared" si="44"/>
        <v>0</v>
      </c>
      <c r="O168" s="83"/>
      <c r="P168" s="85">
        <f t="shared" si="45"/>
        <v>0</v>
      </c>
      <c r="Q168" s="83"/>
      <c r="R168" s="377">
        <f t="shared" si="46"/>
        <v>0</v>
      </c>
      <c r="S168" s="4"/>
      <c r="T168" s="1013">
        <f>+S168*Tabla3[[#This Row],[P.U$]]</f>
        <v>0</v>
      </c>
      <c r="U168" s="4"/>
      <c r="V168" s="1013">
        <f>U168*Tabla3[[#This Row],[P.U$]]</f>
        <v>0</v>
      </c>
    </row>
    <row r="169" spans="1:22" ht="54" x14ac:dyDescent="0.3">
      <c r="A169" s="457">
        <v>121</v>
      </c>
      <c r="B169" s="484" t="s">
        <v>84</v>
      </c>
      <c r="C169" s="485" t="s">
        <v>1234</v>
      </c>
      <c r="D169" s="485" t="s">
        <v>10</v>
      </c>
      <c r="E169" s="485" t="s">
        <v>293</v>
      </c>
      <c r="F169" s="964">
        <v>45506</v>
      </c>
      <c r="G169" s="487">
        <v>3.77</v>
      </c>
      <c r="H169" s="337"/>
      <c r="I169" s="83">
        <v>4</v>
      </c>
      <c r="J169" s="85">
        <f t="shared" si="35"/>
        <v>15.08</v>
      </c>
      <c r="K169" s="308">
        <v>3</v>
      </c>
      <c r="L169" s="85">
        <f t="shared" si="36"/>
        <v>11.31</v>
      </c>
      <c r="M169" s="687">
        <v>3</v>
      </c>
      <c r="N169" s="85">
        <f t="shared" si="44"/>
        <v>11.31</v>
      </c>
      <c r="O169" s="83">
        <v>3</v>
      </c>
      <c r="P169" s="85">
        <f t="shared" si="45"/>
        <v>11.31</v>
      </c>
      <c r="Q169" s="83">
        <v>2</v>
      </c>
      <c r="R169" s="377">
        <f t="shared" si="46"/>
        <v>7.54</v>
      </c>
      <c r="S169" s="4">
        <v>2</v>
      </c>
      <c r="T169" s="1013">
        <f>+S169*Tabla3[[#This Row],[P.U$]]</f>
        <v>7.54</v>
      </c>
      <c r="U169" s="4">
        <v>2</v>
      </c>
      <c r="V169" s="1013">
        <f>U169*Tabla3[[#This Row],[P.U$]]</f>
        <v>7.54</v>
      </c>
    </row>
    <row r="170" spans="1:22" ht="108" x14ac:dyDescent="0.3">
      <c r="A170" s="457">
        <v>122</v>
      </c>
      <c r="B170" s="484" t="s">
        <v>85</v>
      </c>
      <c r="C170" s="485" t="s">
        <v>219</v>
      </c>
      <c r="D170" s="485" t="s">
        <v>10</v>
      </c>
      <c r="E170" s="485" t="s">
        <v>262</v>
      </c>
      <c r="F170" s="964">
        <v>45413</v>
      </c>
      <c r="G170" s="487">
        <v>1.47</v>
      </c>
      <c r="H170" s="337"/>
      <c r="I170" s="83"/>
      <c r="J170" s="85">
        <f t="shared" si="35"/>
        <v>0</v>
      </c>
      <c r="K170" s="308"/>
      <c r="L170" s="85">
        <f t="shared" si="36"/>
        <v>0</v>
      </c>
      <c r="M170" s="687"/>
      <c r="N170" s="85">
        <f t="shared" si="44"/>
        <v>0</v>
      </c>
      <c r="O170" s="83"/>
      <c r="P170" s="85">
        <f t="shared" si="45"/>
        <v>0</v>
      </c>
      <c r="Q170" s="83"/>
      <c r="R170" s="377">
        <f t="shared" si="46"/>
        <v>0</v>
      </c>
      <c r="S170" s="4"/>
      <c r="T170" s="1013">
        <f>+S170*Tabla3[[#This Row],[P.U$]]</f>
        <v>0</v>
      </c>
      <c r="U170" s="4"/>
      <c r="V170" s="1013">
        <f>U170*Tabla3[[#This Row],[P.U$]]</f>
        <v>0</v>
      </c>
    </row>
    <row r="171" spans="1:22" ht="54" x14ac:dyDescent="0.3">
      <c r="A171" s="457">
        <v>123</v>
      </c>
      <c r="B171" s="484" t="s">
        <v>86</v>
      </c>
      <c r="C171" s="485" t="s">
        <v>736</v>
      </c>
      <c r="D171" s="485" t="s">
        <v>10</v>
      </c>
      <c r="E171" s="485" t="s">
        <v>272</v>
      </c>
      <c r="F171" s="964"/>
      <c r="G171" s="487">
        <v>2.62</v>
      </c>
      <c r="H171" s="337"/>
      <c r="I171" s="83">
        <v>8</v>
      </c>
      <c r="J171" s="85">
        <f t="shared" si="35"/>
        <v>20.96</v>
      </c>
      <c r="K171" s="308">
        <v>6</v>
      </c>
      <c r="L171" s="85">
        <f t="shared" si="36"/>
        <v>15.72</v>
      </c>
      <c r="M171" s="687">
        <v>9</v>
      </c>
      <c r="N171" s="85">
        <f t="shared" si="44"/>
        <v>23.580000000000002</v>
      </c>
      <c r="O171" s="83">
        <v>19</v>
      </c>
      <c r="P171" s="85">
        <f t="shared" si="45"/>
        <v>49.78</v>
      </c>
      <c r="Q171" s="83">
        <v>18</v>
      </c>
      <c r="R171" s="377">
        <f t="shared" si="46"/>
        <v>47.160000000000004</v>
      </c>
      <c r="S171" s="4">
        <v>16</v>
      </c>
      <c r="T171" s="1013">
        <f>+S171*Tabla3[[#This Row],[P.U$]]</f>
        <v>41.92</v>
      </c>
      <c r="U171" s="4">
        <v>16</v>
      </c>
      <c r="V171" s="1013">
        <f>U171*Tabla3[[#This Row],[P.U$]]</f>
        <v>41.92</v>
      </c>
    </row>
    <row r="172" spans="1:22" ht="54" x14ac:dyDescent="0.3">
      <c r="A172" s="457">
        <v>124</v>
      </c>
      <c r="B172" s="484" t="s">
        <v>86</v>
      </c>
      <c r="C172" s="485" t="s">
        <v>213</v>
      </c>
      <c r="D172" s="485" t="s">
        <v>10</v>
      </c>
      <c r="E172" s="485" t="s">
        <v>272</v>
      </c>
      <c r="F172" s="964">
        <v>45383</v>
      </c>
      <c r="G172" s="487">
        <v>2.33</v>
      </c>
      <c r="H172" s="337"/>
      <c r="I172" s="83">
        <v>2</v>
      </c>
      <c r="J172" s="85">
        <f t="shared" si="35"/>
        <v>4.66</v>
      </c>
      <c r="K172" s="308">
        <v>1</v>
      </c>
      <c r="L172" s="85">
        <f t="shared" si="36"/>
        <v>2.33</v>
      </c>
      <c r="M172" s="687"/>
      <c r="N172" s="85">
        <f t="shared" si="44"/>
        <v>0</v>
      </c>
      <c r="O172" s="83"/>
      <c r="P172" s="85">
        <f t="shared" si="45"/>
        <v>0</v>
      </c>
      <c r="Q172" s="83"/>
      <c r="R172" s="377">
        <f t="shared" si="46"/>
        <v>0</v>
      </c>
      <c r="S172" s="4"/>
      <c r="T172" s="1013">
        <f>+S172*Tabla3[[#This Row],[P.U$]]</f>
        <v>0</v>
      </c>
      <c r="U172" s="4">
        <v>25.81</v>
      </c>
      <c r="V172" s="1013">
        <f>U172*Tabla3[[#This Row],[P.U$]]</f>
        <v>60.137299999999996</v>
      </c>
    </row>
    <row r="173" spans="1:22" ht="54" x14ac:dyDescent="0.3">
      <c r="A173" s="457">
        <v>125</v>
      </c>
      <c r="B173" s="484" t="s">
        <v>87</v>
      </c>
      <c r="C173" s="485" t="s">
        <v>215</v>
      </c>
      <c r="D173" s="485" t="s">
        <v>10</v>
      </c>
      <c r="E173" s="485" t="s">
        <v>294</v>
      </c>
      <c r="F173" s="964">
        <v>45505</v>
      </c>
      <c r="G173" s="487">
        <v>0.73</v>
      </c>
      <c r="H173" s="337"/>
      <c r="I173" s="83"/>
      <c r="J173" s="85">
        <f t="shared" si="35"/>
        <v>0</v>
      </c>
      <c r="K173" s="308"/>
      <c r="L173" s="85">
        <f t="shared" si="36"/>
        <v>0</v>
      </c>
      <c r="M173" s="687"/>
      <c r="N173" s="85">
        <f t="shared" si="44"/>
        <v>0</v>
      </c>
      <c r="O173" s="83"/>
      <c r="P173" s="85">
        <f t="shared" si="45"/>
        <v>0</v>
      </c>
      <c r="Q173" s="83"/>
      <c r="R173" s="377">
        <f t="shared" si="46"/>
        <v>0</v>
      </c>
      <c r="S173" s="4"/>
      <c r="T173" s="1013">
        <f>+S173*Tabla3[[#This Row],[P.U$]]</f>
        <v>0</v>
      </c>
      <c r="U173" s="4"/>
      <c r="V173" s="1013">
        <f>U173*Tabla3[[#This Row],[P.U$]]</f>
        <v>0</v>
      </c>
    </row>
    <row r="174" spans="1:22" ht="38.25" x14ac:dyDescent="0.3">
      <c r="A174" s="457"/>
      <c r="B174" s="201" t="s">
        <v>18024</v>
      </c>
      <c r="C174" s="14" t="s">
        <v>18025</v>
      </c>
      <c r="D174" s="14" t="s">
        <v>10</v>
      </c>
      <c r="E174" s="14" t="s">
        <v>273</v>
      </c>
      <c r="F174" s="968">
        <v>45566</v>
      </c>
      <c r="G174" s="959">
        <v>0.8</v>
      </c>
      <c r="H174" s="337"/>
      <c r="I174" s="83"/>
      <c r="J174" s="85">
        <f t="shared" si="35"/>
        <v>0</v>
      </c>
      <c r="K174" s="308"/>
      <c r="L174" s="85">
        <f t="shared" si="36"/>
        <v>0</v>
      </c>
      <c r="M174" s="687"/>
      <c r="N174" s="85">
        <f t="shared" si="44"/>
        <v>0</v>
      </c>
      <c r="O174" s="83"/>
      <c r="P174" s="85">
        <f t="shared" si="45"/>
        <v>0</v>
      </c>
      <c r="Q174" s="83">
        <v>10</v>
      </c>
      <c r="R174" s="377">
        <f t="shared" si="46"/>
        <v>8</v>
      </c>
      <c r="S174" s="4">
        <v>13</v>
      </c>
      <c r="T174" s="1013">
        <f>+S174*Tabla3[[#This Row],[P.U$]]</f>
        <v>10.4</v>
      </c>
      <c r="U174" s="4">
        <v>10</v>
      </c>
      <c r="V174" s="1013">
        <f>U174*Tabla3[[#This Row],[P.U$]]</f>
        <v>8</v>
      </c>
    </row>
    <row r="175" spans="1:22" ht="38.25" x14ac:dyDescent="0.3">
      <c r="A175" s="457"/>
      <c r="B175" s="201" t="s">
        <v>18023</v>
      </c>
      <c r="C175" s="14" t="s">
        <v>666</v>
      </c>
      <c r="D175" s="14" t="s">
        <v>10</v>
      </c>
      <c r="E175" s="14" t="s">
        <v>273</v>
      </c>
      <c r="F175" s="968">
        <v>45748</v>
      </c>
      <c r="G175" s="959">
        <v>0.74</v>
      </c>
      <c r="H175" s="337"/>
      <c r="I175" s="83"/>
      <c r="J175" s="85">
        <f t="shared" si="35"/>
        <v>0</v>
      </c>
      <c r="K175" s="308"/>
      <c r="L175" s="85">
        <f t="shared" si="36"/>
        <v>0</v>
      </c>
      <c r="M175" s="687"/>
      <c r="N175" s="85">
        <f t="shared" si="44"/>
        <v>0</v>
      </c>
      <c r="O175" s="83"/>
      <c r="P175" s="85">
        <f t="shared" si="45"/>
        <v>0</v>
      </c>
      <c r="Q175" s="83">
        <v>10</v>
      </c>
      <c r="R175" s="377">
        <f t="shared" si="46"/>
        <v>7.4</v>
      </c>
      <c r="S175" s="4">
        <v>7</v>
      </c>
      <c r="T175" s="1013">
        <f>+S175*Tabla3[[#This Row],[P.U$]]</f>
        <v>5.18</v>
      </c>
      <c r="U175" s="4">
        <v>7</v>
      </c>
      <c r="V175" s="1013">
        <f>U175*Tabla3[[#This Row],[P.U$]]</f>
        <v>5.18</v>
      </c>
    </row>
    <row r="176" spans="1:22" ht="72" x14ac:dyDescent="0.3">
      <c r="A176" s="457">
        <v>126</v>
      </c>
      <c r="B176" s="484" t="s">
        <v>88</v>
      </c>
      <c r="C176" s="485" t="s">
        <v>205</v>
      </c>
      <c r="D176" s="485" t="s">
        <v>10</v>
      </c>
      <c r="E176" s="485" t="s">
        <v>273</v>
      </c>
      <c r="F176" s="964">
        <v>45566</v>
      </c>
      <c r="G176" s="487">
        <v>1.54</v>
      </c>
      <c r="H176" s="337"/>
      <c r="I176" s="83"/>
      <c r="J176" s="85">
        <f t="shared" ref="J176:J211" si="47">G176*I176</f>
        <v>0</v>
      </c>
      <c r="K176" s="308"/>
      <c r="L176" s="85">
        <f t="shared" si="36"/>
        <v>0</v>
      </c>
      <c r="M176" s="687"/>
      <c r="N176" s="85">
        <f t="shared" si="44"/>
        <v>0</v>
      </c>
      <c r="O176" s="83"/>
      <c r="P176" s="85">
        <f t="shared" si="45"/>
        <v>0</v>
      </c>
      <c r="Q176" s="83"/>
      <c r="R176" s="377">
        <f t="shared" si="46"/>
        <v>0</v>
      </c>
      <c r="S176" s="4"/>
      <c r="T176" s="1013">
        <f>+S176*Tabla3[[#This Row],[P.U$]]</f>
        <v>0</v>
      </c>
      <c r="U176" s="4"/>
      <c r="V176" s="1013">
        <f>U176*Tabla3[[#This Row],[P.U$]]</f>
        <v>0</v>
      </c>
    </row>
    <row r="177" spans="1:22" ht="72" x14ac:dyDescent="0.3">
      <c r="A177" s="457">
        <v>127</v>
      </c>
      <c r="B177" s="484" t="s">
        <v>816</v>
      </c>
      <c r="C177" s="485" t="s">
        <v>205</v>
      </c>
      <c r="D177" s="485" t="s">
        <v>10</v>
      </c>
      <c r="E177" s="485" t="s">
        <v>273</v>
      </c>
      <c r="F177" s="964">
        <v>45566</v>
      </c>
      <c r="G177" s="487">
        <v>1.54</v>
      </c>
      <c r="H177" s="337"/>
      <c r="I177" s="83"/>
      <c r="J177" s="85">
        <f t="shared" si="47"/>
        <v>0</v>
      </c>
      <c r="K177" s="308"/>
      <c r="L177" s="85">
        <f t="shared" si="36"/>
        <v>0</v>
      </c>
      <c r="M177" s="687"/>
      <c r="N177" s="85">
        <f t="shared" si="44"/>
        <v>0</v>
      </c>
      <c r="O177" s="83"/>
      <c r="P177" s="85">
        <f t="shared" si="45"/>
        <v>0</v>
      </c>
      <c r="Q177" s="83"/>
      <c r="R177" s="377">
        <f t="shared" si="46"/>
        <v>0</v>
      </c>
      <c r="S177" s="4"/>
      <c r="T177" s="1013">
        <f>+S177*Tabla3[[#This Row],[P.U$]]</f>
        <v>0</v>
      </c>
      <c r="U177" s="4"/>
      <c r="V177" s="1013">
        <f>U177*Tabla3[[#This Row],[P.U$]]</f>
        <v>0</v>
      </c>
    </row>
    <row r="178" spans="1:22" ht="72" x14ac:dyDescent="0.3">
      <c r="A178" s="457">
        <v>128</v>
      </c>
      <c r="B178" s="484" t="s">
        <v>816</v>
      </c>
      <c r="C178" s="485" t="s">
        <v>736</v>
      </c>
      <c r="D178" s="485" t="s">
        <v>10</v>
      </c>
      <c r="E178" s="485" t="s">
        <v>273</v>
      </c>
      <c r="F178" s="964">
        <v>45566</v>
      </c>
      <c r="G178" s="487">
        <v>1</v>
      </c>
      <c r="H178" s="337"/>
      <c r="I178" s="83">
        <v>2</v>
      </c>
      <c r="J178" s="85">
        <f t="shared" si="47"/>
        <v>2</v>
      </c>
      <c r="K178" s="308">
        <v>12</v>
      </c>
      <c r="L178" s="85">
        <f t="shared" si="36"/>
        <v>12</v>
      </c>
      <c r="M178" s="687">
        <v>17</v>
      </c>
      <c r="N178" s="85">
        <f t="shared" si="44"/>
        <v>17</v>
      </c>
      <c r="O178" s="83">
        <v>17</v>
      </c>
      <c r="P178" s="85">
        <f t="shared" si="45"/>
        <v>17</v>
      </c>
      <c r="Q178" s="83">
        <v>17</v>
      </c>
      <c r="R178" s="377">
        <f t="shared" si="46"/>
        <v>17</v>
      </c>
      <c r="S178" s="4">
        <v>15</v>
      </c>
      <c r="T178" s="1013">
        <f>+S178*Tabla3[[#This Row],[P.U$]]</f>
        <v>15</v>
      </c>
      <c r="U178" s="4">
        <v>22</v>
      </c>
      <c r="V178" s="1013">
        <f>U178*Tabla3[[#This Row],[P.U$]]</f>
        <v>22</v>
      </c>
    </row>
    <row r="179" spans="1:22" ht="72" x14ac:dyDescent="0.3">
      <c r="A179" s="457">
        <v>129</v>
      </c>
      <c r="B179" s="484" t="s">
        <v>1069</v>
      </c>
      <c r="C179" s="485" t="s">
        <v>736</v>
      </c>
      <c r="D179" s="485" t="s">
        <v>10</v>
      </c>
      <c r="E179" s="485" t="s">
        <v>273</v>
      </c>
      <c r="F179" s="964">
        <v>45444</v>
      </c>
      <c r="G179" s="487">
        <v>0.65</v>
      </c>
      <c r="H179" s="337"/>
      <c r="I179" s="83">
        <v>7</v>
      </c>
      <c r="J179" s="85">
        <f t="shared" si="47"/>
        <v>4.55</v>
      </c>
      <c r="K179" s="308">
        <v>17</v>
      </c>
      <c r="L179" s="85">
        <f t="shared" si="36"/>
        <v>11.05</v>
      </c>
      <c r="M179" s="687">
        <v>17</v>
      </c>
      <c r="N179" s="85">
        <f t="shared" si="44"/>
        <v>11.05</v>
      </c>
      <c r="O179" s="83">
        <v>27</v>
      </c>
      <c r="P179" s="85">
        <f t="shared" si="45"/>
        <v>17.55</v>
      </c>
      <c r="Q179" s="83">
        <v>27</v>
      </c>
      <c r="R179" s="377">
        <f t="shared" si="46"/>
        <v>17.55</v>
      </c>
      <c r="S179" s="4">
        <v>27</v>
      </c>
      <c r="T179" s="1013">
        <f>+S179*Tabla3[[#This Row],[P.U$]]</f>
        <v>17.55</v>
      </c>
      <c r="U179" s="4">
        <v>25</v>
      </c>
      <c r="V179" s="1013">
        <f>U179*Tabla3[[#This Row],[P.U$]]</f>
        <v>16.25</v>
      </c>
    </row>
    <row r="180" spans="1:22" ht="90" x14ac:dyDescent="0.3">
      <c r="A180" s="457">
        <v>130</v>
      </c>
      <c r="B180" s="484" t="s">
        <v>90</v>
      </c>
      <c r="C180" s="485" t="s">
        <v>226</v>
      </c>
      <c r="D180" s="485" t="s">
        <v>10</v>
      </c>
      <c r="E180" s="485" t="s">
        <v>295</v>
      </c>
      <c r="F180" s="964">
        <v>45352</v>
      </c>
      <c r="G180" s="487">
        <v>1.22</v>
      </c>
      <c r="H180" s="337"/>
      <c r="I180" s="83"/>
      <c r="J180" s="85">
        <f t="shared" si="47"/>
        <v>0</v>
      </c>
      <c r="K180" s="308"/>
      <c r="L180" s="85">
        <f t="shared" si="36"/>
        <v>0</v>
      </c>
      <c r="M180" s="687"/>
      <c r="N180" s="85">
        <f t="shared" si="44"/>
        <v>0</v>
      </c>
      <c r="O180" s="83"/>
      <c r="P180" s="85">
        <f t="shared" si="45"/>
        <v>0</v>
      </c>
      <c r="Q180" s="83"/>
      <c r="R180" s="377">
        <f t="shared" si="46"/>
        <v>0</v>
      </c>
      <c r="S180" s="4"/>
      <c r="T180" s="4"/>
      <c r="U180" s="4"/>
      <c r="V180" s="1013">
        <f>U180*Tabla3[[#This Row],[P.U$]]</f>
        <v>0</v>
      </c>
    </row>
    <row r="181" spans="1:22" ht="90" x14ac:dyDescent="0.3">
      <c r="A181" s="457">
        <v>131</v>
      </c>
      <c r="B181" s="484" t="s">
        <v>90</v>
      </c>
      <c r="C181" s="485" t="s">
        <v>200</v>
      </c>
      <c r="D181" s="485" t="s">
        <v>10</v>
      </c>
      <c r="E181" s="485" t="s">
        <v>295</v>
      </c>
      <c r="F181" s="964">
        <v>45352</v>
      </c>
      <c r="G181" s="487">
        <v>1.22</v>
      </c>
      <c r="H181" s="337"/>
      <c r="I181" s="83"/>
      <c r="J181" s="85">
        <f t="shared" si="47"/>
        <v>0</v>
      </c>
      <c r="K181" s="308"/>
      <c r="L181" s="85">
        <f t="shared" si="36"/>
        <v>0</v>
      </c>
      <c r="M181" s="687"/>
      <c r="N181" s="85">
        <f t="shared" si="44"/>
        <v>0</v>
      </c>
      <c r="O181" s="83"/>
      <c r="P181" s="85">
        <f t="shared" si="45"/>
        <v>0</v>
      </c>
      <c r="Q181" s="83"/>
      <c r="R181" s="377">
        <f t="shared" si="46"/>
        <v>0</v>
      </c>
      <c r="S181" s="4"/>
      <c r="T181" s="4"/>
      <c r="U181" s="4"/>
      <c r="V181" s="1013">
        <f>U181*Tabla3[[#This Row],[P.U$]]</f>
        <v>0</v>
      </c>
    </row>
    <row r="182" spans="1:22" ht="38.25" x14ac:dyDescent="0.3">
      <c r="A182" s="457">
        <v>132</v>
      </c>
      <c r="B182" s="201" t="s">
        <v>90</v>
      </c>
      <c r="C182" s="14" t="s">
        <v>203</v>
      </c>
      <c r="D182" s="14" t="s">
        <v>10</v>
      </c>
      <c r="E182" s="14" t="s">
        <v>295</v>
      </c>
      <c r="F182" s="968">
        <v>45352</v>
      </c>
      <c r="G182" s="37">
        <v>0.91</v>
      </c>
      <c r="H182" s="337"/>
      <c r="I182" s="83">
        <v>4</v>
      </c>
      <c r="J182" s="85">
        <f t="shared" si="47"/>
        <v>3.64</v>
      </c>
      <c r="K182" s="308">
        <v>0</v>
      </c>
      <c r="L182" s="85">
        <f t="shared" si="36"/>
        <v>0</v>
      </c>
      <c r="M182" s="687"/>
      <c r="N182" s="85">
        <f t="shared" si="44"/>
        <v>0</v>
      </c>
      <c r="O182" s="83"/>
      <c r="P182" s="85">
        <f t="shared" si="45"/>
        <v>0</v>
      </c>
      <c r="Q182" s="83">
        <v>20</v>
      </c>
      <c r="R182" s="377">
        <f t="shared" si="46"/>
        <v>18.2</v>
      </c>
      <c r="S182" s="4">
        <v>14</v>
      </c>
      <c r="T182" s="4">
        <f>+S182*Tabla3[[#This Row],[P.U$]]</f>
        <v>12.74</v>
      </c>
      <c r="U182" s="4">
        <v>10</v>
      </c>
      <c r="V182" s="1013">
        <f>U182*Tabla3[[#This Row],[P.U$]]</f>
        <v>9.1</v>
      </c>
    </row>
    <row r="183" spans="1:22" ht="36" x14ac:dyDescent="0.3">
      <c r="A183" s="457">
        <v>133</v>
      </c>
      <c r="B183" s="484" t="s">
        <v>91</v>
      </c>
      <c r="C183" s="485" t="s">
        <v>196</v>
      </c>
      <c r="D183" s="485" t="s">
        <v>10</v>
      </c>
      <c r="E183" s="485" t="s">
        <v>296</v>
      </c>
      <c r="F183" s="964">
        <v>45566</v>
      </c>
      <c r="G183" s="487">
        <v>3.19</v>
      </c>
      <c r="H183" s="337"/>
      <c r="I183" s="83"/>
      <c r="J183" s="85">
        <f t="shared" si="47"/>
        <v>0</v>
      </c>
      <c r="K183" s="308"/>
      <c r="L183" s="85">
        <f t="shared" si="36"/>
        <v>0</v>
      </c>
      <c r="M183" s="687"/>
      <c r="N183" s="85">
        <f t="shared" si="44"/>
        <v>0</v>
      </c>
      <c r="O183" s="83"/>
      <c r="P183" s="85">
        <f t="shared" si="45"/>
        <v>0</v>
      </c>
      <c r="Q183" s="83"/>
      <c r="R183" s="377">
        <f t="shared" si="46"/>
        <v>0</v>
      </c>
      <c r="S183" s="4"/>
      <c r="T183" s="4">
        <f>+S183*Tabla3[[#This Row],[P.U$]]</f>
        <v>0</v>
      </c>
      <c r="U183" s="4"/>
      <c r="V183" s="1013">
        <f>U183*Tabla3[[#This Row],[P.U$]]</f>
        <v>0</v>
      </c>
    </row>
    <row r="184" spans="1:22" ht="36" x14ac:dyDescent="0.3">
      <c r="A184" s="457">
        <v>134</v>
      </c>
      <c r="B184" s="484" t="s">
        <v>884</v>
      </c>
      <c r="C184" s="485" t="s">
        <v>864</v>
      </c>
      <c r="D184" s="485" t="s">
        <v>10</v>
      </c>
      <c r="E184" s="485"/>
      <c r="F184" s="964">
        <v>45689</v>
      </c>
      <c r="G184" s="487"/>
      <c r="H184" s="337"/>
      <c r="I184" s="83"/>
      <c r="J184" s="85">
        <f t="shared" si="47"/>
        <v>0</v>
      </c>
      <c r="K184" s="308"/>
      <c r="L184" s="85">
        <f t="shared" si="36"/>
        <v>0</v>
      </c>
      <c r="M184" s="687"/>
      <c r="N184" s="85">
        <f t="shared" si="44"/>
        <v>0</v>
      </c>
      <c r="O184" s="83"/>
      <c r="P184" s="85">
        <f t="shared" si="45"/>
        <v>0</v>
      </c>
      <c r="Q184" s="83"/>
      <c r="R184" s="377">
        <f t="shared" si="46"/>
        <v>0</v>
      </c>
      <c r="S184" s="4"/>
      <c r="T184" s="4">
        <f>+S184*Tabla3[[#This Row],[P.U$]]</f>
        <v>0</v>
      </c>
      <c r="U184" s="4"/>
      <c r="V184" s="1013">
        <f>U184*Tabla3[[#This Row],[P.U$]]</f>
        <v>0</v>
      </c>
    </row>
    <row r="185" spans="1:22" ht="108" x14ac:dyDescent="0.3">
      <c r="A185" s="457">
        <v>135</v>
      </c>
      <c r="B185" s="484" t="s">
        <v>92</v>
      </c>
      <c r="C185" s="485" t="s">
        <v>218</v>
      </c>
      <c r="D185" s="485" t="s">
        <v>10</v>
      </c>
      <c r="E185" s="485" t="s">
        <v>297</v>
      </c>
      <c r="F185" s="964">
        <v>45413</v>
      </c>
      <c r="G185" s="487">
        <v>3.85</v>
      </c>
      <c r="H185" s="337"/>
      <c r="I185" s="83">
        <v>2</v>
      </c>
      <c r="J185" s="85">
        <f t="shared" si="47"/>
        <v>7.7</v>
      </c>
      <c r="K185" s="308">
        <v>2</v>
      </c>
      <c r="L185" s="85">
        <f t="shared" si="36"/>
        <v>7.7</v>
      </c>
      <c r="M185" s="687">
        <v>2</v>
      </c>
      <c r="N185" s="85">
        <f t="shared" si="44"/>
        <v>7.7</v>
      </c>
      <c r="O185" s="83">
        <v>2</v>
      </c>
      <c r="P185" s="85">
        <f t="shared" si="45"/>
        <v>7.7</v>
      </c>
      <c r="Q185" s="83">
        <v>2</v>
      </c>
      <c r="R185" s="377">
        <f t="shared" si="46"/>
        <v>7.7</v>
      </c>
      <c r="S185" s="4"/>
      <c r="T185" s="4">
        <f>+S185*Tabla3[[#This Row],[P.U$]]</f>
        <v>0</v>
      </c>
      <c r="U185" s="4"/>
      <c r="V185" s="1013">
        <f>U185*Tabla3[[#This Row],[P.U$]]</f>
        <v>0</v>
      </c>
    </row>
    <row r="186" spans="1:22" ht="54" x14ac:dyDescent="0.3">
      <c r="A186" s="457">
        <v>136</v>
      </c>
      <c r="B186" s="484" t="s">
        <v>93</v>
      </c>
      <c r="C186" s="485" t="s">
        <v>229</v>
      </c>
      <c r="D186" s="485" t="s">
        <v>10</v>
      </c>
      <c r="E186" s="485" t="s">
        <v>281</v>
      </c>
      <c r="F186" s="964">
        <v>45231</v>
      </c>
      <c r="G186" s="487">
        <v>1.75</v>
      </c>
      <c r="H186" s="337"/>
      <c r="I186" s="83"/>
      <c r="J186" s="85">
        <f t="shared" si="47"/>
        <v>0</v>
      </c>
      <c r="K186" s="308"/>
      <c r="L186" s="85">
        <f t="shared" si="36"/>
        <v>0</v>
      </c>
      <c r="M186" s="687"/>
      <c r="N186" s="85">
        <f t="shared" si="44"/>
        <v>0</v>
      </c>
      <c r="O186" s="83"/>
      <c r="P186" s="85">
        <f t="shared" si="45"/>
        <v>0</v>
      </c>
      <c r="Q186" s="83"/>
      <c r="R186" s="377">
        <f t="shared" si="46"/>
        <v>0</v>
      </c>
      <c r="S186" s="4"/>
      <c r="T186" s="4">
        <f>+S186*Tabla3[[#This Row],[P.U$]]</f>
        <v>0</v>
      </c>
      <c r="U186" s="4"/>
      <c r="V186" s="1013">
        <f>U186*Tabla3[[#This Row],[P.U$]]</f>
        <v>0</v>
      </c>
    </row>
    <row r="187" spans="1:22" ht="36" x14ac:dyDescent="0.3">
      <c r="A187" s="457">
        <v>137</v>
      </c>
      <c r="B187" s="484" t="s">
        <v>94</v>
      </c>
      <c r="C187" s="485" t="s">
        <v>216</v>
      </c>
      <c r="D187" s="485" t="s">
        <v>10</v>
      </c>
      <c r="E187" s="485" t="s">
        <v>298</v>
      </c>
      <c r="F187" s="964">
        <v>45383</v>
      </c>
      <c r="G187" s="487">
        <v>3.62</v>
      </c>
      <c r="H187" s="337"/>
      <c r="I187" s="83">
        <v>8</v>
      </c>
      <c r="J187" s="85">
        <f t="shared" si="47"/>
        <v>28.96</v>
      </c>
      <c r="K187" s="308">
        <v>7</v>
      </c>
      <c r="L187" s="85">
        <f t="shared" si="36"/>
        <v>25.34</v>
      </c>
      <c r="M187" s="687">
        <v>6</v>
      </c>
      <c r="N187" s="85">
        <f t="shared" si="44"/>
        <v>21.72</v>
      </c>
      <c r="O187" s="83">
        <v>6</v>
      </c>
      <c r="P187" s="85">
        <f t="shared" si="45"/>
        <v>21.72</v>
      </c>
      <c r="Q187" s="83">
        <v>5</v>
      </c>
      <c r="R187" s="377">
        <f t="shared" si="46"/>
        <v>18.100000000000001</v>
      </c>
      <c r="S187" s="4">
        <v>5</v>
      </c>
      <c r="T187" s="4">
        <f>+S187*Tabla3[[#This Row],[P.U$]]</f>
        <v>18.100000000000001</v>
      </c>
      <c r="U187" s="4">
        <v>4</v>
      </c>
      <c r="V187" s="1013">
        <f>U187*Tabla3[[#This Row],[P.U$]]</f>
        <v>14.48</v>
      </c>
    </row>
    <row r="188" spans="1:22" ht="72" x14ac:dyDescent="0.3">
      <c r="A188" s="457">
        <v>138</v>
      </c>
      <c r="B188" s="484" t="s">
        <v>95</v>
      </c>
      <c r="C188" s="485" t="s">
        <v>222</v>
      </c>
      <c r="D188" s="485" t="s">
        <v>10</v>
      </c>
      <c r="E188" s="485" t="s">
        <v>299</v>
      </c>
      <c r="F188" s="964">
        <v>45658</v>
      </c>
      <c r="G188" s="487">
        <v>3.72</v>
      </c>
      <c r="H188" s="337"/>
      <c r="I188" s="83"/>
      <c r="J188" s="85">
        <f t="shared" si="47"/>
        <v>0</v>
      </c>
      <c r="K188" s="308"/>
      <c r="L188" s="85">
        <f t="shared" si="36"/>
        <v>0</v>
      </c>
      <c r="M188" s="687"/>
      <c r="N188" s="85">
        <f t="shared" si="44"/>
        <v>0</v>
      </c>
      <c r="O188" s="83"/>
      <c r="P188" s="85">
        <f t="shared" si="45"/>
        <v>0</v>
      </c>
      <c r="Q188" s="83"/>
      <c r="R188" s="377">
        <f t="shared" si="46"/>
        <v>0</v>
      </c>
      <c r="S188" s="4"/>
      <c r="T188" s="4">
        <f>+S188*Tabla3[[#This Row],[P.U$]]</f>
        <v>0</v>
      </c>
      <c r="U188" s="4"/>
      <c r="V188" s="1013">
        <f>U188*Tabla3[[#This Row],[P.U$]]</f>
        <v>0</v>
      </c>
    </row>
    <row r="189" spans="1:22" ht="72" x14ac:dyDescent="0.3">
      <c r="A189" s="457">
        <v>139</v>
      </c>
      <c r="B189" s="484" t="s">
        <v>96</v>
      </c>
      <c r="C189" s="485" t="s">
        <v>230</v>
      </c>
      <c r="D189" s="485" t="s">
        <v>10</v>
      </c>
      <c r="E189" s="485" t="s">
        <v>299</v>
      </c>
      <c r="F189" s="964">
        <v>45047</v>
      </c>
      <c r="G189" s="487">
        <v>3.3</v>
      </c>
      <c r="H189" s="337"/>
      <c r="I189" s="83"/>
      <c r="J189" s="85">
        <f t="shared" si="47"/>
        <v>0</v>
      </c>
      <c r="K189" s="308"/>
      <c r="L189" s="85">
        <f t="shared" si="36"/>
        <v>0</v>
      </c>
      <c r="M189" s="687"/>
      <c r="N189" s="85">
        <f t="shared" si="44"/>
        <v>0</v>
      </c>
      <c r="O189" s="83"/>
      <c r="P189" s="85">
        <f t="shared" si="45"/>
        <v>0</v>
      </c>
      <c r="Q189" s="83"/>
      <c r="R189" s="377">
        <f t="shared" si="46"/>
        <v>0</v>
      </c>
      <c r="S189" s="4"/>
      <c r="T189" s="4">
        <f>+S189*Tabla3[[#This Row],[P.U$]]</f>
        <v>0</v>
      </c>
      <c r="U189" s="4"/>
      <c r="V189" s="1013">
        <f>U189*Tabla3[[#This Row],[P.U$]]</f>
        <v>0</v>
      </c>
    </row>
    <row r="190" spans="1:22" ht="38.25" x14ac:dyDescent="0.3">
      <c r="A190" s="457">
        <v>140</v>
      </c>
      <c r="B190" s="201" t="s">
        <v>17759</v>
      </c>
      <c r="C190" s="14" t="s">
        <v>17755</v>
      </c>
      <c r="D190" s="14" t="s">
        <v>10</v>
      </c>
      <c r="E190" s="14" t="s">
        <v>299</v>
      </c>
      <c r="F190" s="968"/>
      <c r="G190" s="37">
        <v>3.18</v>
      </c>
      <c r="H190" s="337"/>
      <c r="I190" s="83">
        <v>2</v>
      </c>
      <c r="J190" s="85">
        <f t="shared" si="47"/>
        <v>6.36</v>
      </c>
      <c r="K190" s="308">
        <v>1</v>
      </c>
      <c r="L190" s="85">
        <f t="shared" si="36"/>
        <v>3.18</v>
      </c>
      <c r="M190" s="687">
        <v>4</v>
      </c>
      <c r="N190" s="85">
        <f t="shared" si="44"/>
        <v>12.72</v>
      </c>
      <c r="O190" s="83">
        <v>3</v>
      </c>
      <c r="P190" s="85">
        <f t="shared" si="45"/>
        <v>9.5400000000000009</v>
      </c>
      <c r="Q190" s="83">
        <v>11</v>
      </c>
      <c r="R190" s="377">
        <f t="shared" si="46"/>
        <v>34.980000000000004</v>
      </c>
      <c r="S190" s="4">
        <v>11</v>
      </c>
      <c r="T190" s="4">
        <f>+S190*Tabla3[[#This Row],[P.U$]]</f>
        <v>34.980000000000004</v>
      </c>
      <c r="U190" s="4">
        <v>11</v>
      </c>
      <c r="V190" s="1013">
        <f>U190*Tabla3[[#This Row],[P.U$]]</f>
        <v>34.980000000000004</v>
      </c>
    </row>
    <row r="191" spans="1:22" ht="72" x14ac:dyDescent="0.3">
      <c r="A191" s="457">
        <v>141</v>
      </c>
      <c r="B191" s="484" t="s">
        <v>97</v>
      </c>
      <c r="C191" s="485" t="s">
        <v>209</v>
      </c>
      <c r="D191" s="485" t="s">
        <v>10</v>
      </c>
      <c r="E191" s="485" t="s">
        <v>299</v>
      </c>
      <c r="F191" s="964">
        <v>45627</v>
      </c>
      <c r="G191" s="487">
        <v>11</v>
      </c>
      <c r="H191" s="337"/>
      <c r="I191" s="83"/>
      <c r="J191" s="85">
        <f t="shared" si="47"/>
        <v>0</v>
      </c>
      <c r="K191" s="308"/>
      <c r="L191" s="85">
        <f t="shared" si="36"/>
        <v>0</v>
      </c>
      <c r="M191" s="687"/>
      <c r="N191" s="85">
        <f t="shared" si="44"/>
        <v>0</v>
      </c>
      <c r="O191" s="83"/>
      <c r="P191" s="85">
        <f t="shared" si="45"/>
        <v>0</v>
      </c>
      <c r="Q191" s="83"/>
      <c r="R191" s="377">
        <f t="shared" si="46"/>
        <v>0</v>
      </c>
      <c r="S191" s="4"/>
      <c r="T191" s="4">
        <f>+S191*Tabla3[[#This Row],[P.U$]]</f>
        <v>0</v>
      </c>
      <c r="U191" s="4"/>
      <c r="V191" s="1013">
        <f>U191*Tabla3[[#This Row],[P.U$]]</f>
        <v>0</v>
      </c>
    </row>
    <row r="192" spans="1:22" ht="39.75" customHeight="1" x14ac:dyDescent="0.3">
      <c r="A192" s="457">
        <v>142</v>
      </c>
      <c r="B192" s="484" t="s">
        <v>98</v>
      </c>
      <c r="C192" s="485" t="s">
        <v>231</v>
      </c>
      <c r="D192" s="485" t="s">
        <v>10</v>
      </c>
      <c r="E192" s="485" t="s">
        <v>287</v>
      </c>
      <c r="F192" s="964">
        <v>45108</v>
      </c>
      <c r="G192" s="487">
        <v>11</v>
      </c>
      <c r="H192" s="337"/>
      <c r="I192" s="83"/>
      <c r="J192" s="85">
        <f t="shared" si="47"/>
        <v>0</v>
      </c>
      <c r="K192" s="308"/>
      <c r="L192" s="85">
        <f t="shared" si="36"/>
        <v>0</v>
      </c>
      <c r="M192" s="687"/>
      <c r="N192" s="85">
        <f t="shared" ref="N192:N229" si="48">G192*M192</f>
        <v>0</v>
      </c>
      <c r="O192" s="83"/>
      <c r="P192" s="85">
        <f t="shared" ref="P192:P229" si="49">G192*O192</f>
        <v>0</v>
      </c>
      <c r="Q192" s="83"/>
      <c r="R192" s="377">
        <f t="shared" ref="R192:R229" si="50">G192*Q192</f>
        <v>0</v>
      </c>
      <c r="S192" s="4"/>
      <c r="T192" s="4">
        <f>+S192*Tabla3[[#This Row],[P.U$]]</f>
        <v>0</v>
      </c>
      <c r="U192" s="4"/>
      <c r="V192" s="1013">
        <f>U192*Tabla3[[#This Row],[P.U$]]</f>
        <v>0</v>
      </c>
    </row>
    <row r="193" spans="1:22" ht="39.75" customHeight="1" x14ac:dyDescent="0.3">
      <c r="A193" s="457"/>
      <c r="B193" s="484" t="s">
        <v>17907</v>
      </c>
      <c r="C193" s="485" t="s">
        <v>666</v>
      </c>
      <c r="D193" s="485" t="s">
        <v>10</v>
      </c>
      <c r="E193" s="485" t="s">
        <v>272</v>
      </c>
      <c r="F193" s="964">
        <v>45839</v>
      </c>
      <c r="G193" s="487">
        <v>1.29</v>
      </c>
      <c r="H193" s="337"/>
      <c r="I193" s="83"/>
      <c r="J193" s="85">
        <f>G193*I193</f>
        <v>0</v>
      </c>
      <c r="K193" s="308"/>
      <c r="L193" s="85">
        <f>G193*K193</f>
        <v>0</v>
      </c>
      <c r="M193" s="687"/>
      <c r="N193" s="85">
        <f>G193*M193</f>
        <v>0</v>
      </c>
      <c r="O193" s="83"/>
      <c r="P193" s="85">
        <f>G193*O193</f>
        <v>0</v>
      </c>
      <c r="Q193" s="83"/>
      <c r="R193" s="377">
        <f>G193*Q193</f>
        <v>0</v>
      </c>
      <c r="S193" s="4"/>
      <c r="T193" s="4">
        <f>+S193*Tabla3[[#This Row],[P.U$]]</f>
        <v>0</v>
      </c>
      <c r="U193" s="4"/>
      <c r="V193" s="1013">
        <f>U193*Tabla3[[#This Row],[P.U$]]</f>
        <v>0</v>
      </c>
    </row>
    <row r="194" spans="1:22" ht="54" x14ac:dyDescent="0.3">
      <c r="A194" s="457">
        <v>143</v>
      </c>
      <c r="B194" s="484" t="s">
        <v>776</v>
      </c>
      <c r="C194" s="485" t="s">
        <v>736</v>
      </c>
      <c r="D194" s="485" t="s">
        <v>10</v>
      </c>
      <c r="E194" s="485" t="s">
        <v>272</v>
      </c>
      <c r="F194" s="964">
        <v>45992</v>
      </c>
      <c r="G194" s="487">
        <v>1.1299999999999999</v>
      </c>
      <c r="H194" s="337"/>
      <c r="I194" s="83">
        <v>6</v>
      </c>
      <c r="J194" s="85">
        <f t="shared" si="47"/>
        <v>6.7799999999999994</v>
      </c>
      <c r="K194" s="308">
        <v>0</v>
      </c>
      <c r="L194" s="85">
        <f t="shared" si="36"/>
        <v>0</v>
      </c>
      <c r="M194" s="687"/>
      <c r="N194" s="85">
        <f t="shared" si="48"/>
        <v>0</v>
      </c>
      <c r="O194" s="83"/>
      <c r="P194" s="85">
        <f t="shared" si="49"/>
        <v>0</v>
      </c>
      <c r="Q194" s="83"/>
      <c r="R194" s="377">
        <f t="shared" si="50"/>
        <v>0</v>
      </c>
      <c r="S194" s="4"/>
      <c r="T194" s="4">
        <f>+S194*Tabla3[[#This Row],[P.U$]]</f>
        <v>0</v>
      </c>
      <c r="U194" s="4"/>
      <c r="V194" s="1013">
        <f>U194*Tabla3[[#This Row],[P.U$]]</f>
        <v>0</v>
      </c>
    </row>
    <row r="195" spans="1:22" ht="28.5" x14ac:dyDescent="0.3">
      <c r="A195" s="457"/>
      <c r="B195" s="201" t="s">
        <v>17894</v>
      </c>
      <c r="C195" s="14" t="s">
        <v>666</v>
      </c>
      <c r="D195" s="14" t="s">
        <v>10</v>
      </c>
      <c r="E195" s="14" t="s">
        <v>269</v>
      </c>
      <c r="F195" s="968">
        <v>45839</v>
      </c>
      <c r="G195" s="37">
        <v>2.54</v>
      </c>
      <c r="H195" s="337"/>
      <c r="I195" s="83">
        <v>0</v>
      </c>
      <c r="J195" s="85">
        <f t="shared" si="47"/>
        <v>0</v>
      </c>
      <c r="K195" s="308">
        <v>0</v>
      </c>
      <c r="L195" s="85">
        <f t="shared" si="36"/>
        <v>0</v>
      </c>
      <c r="M195" s="687"/>
      <c r="N195" s="85">
        <f t="shared" si="48"/>
        <v>0</v>
      </c>
      <c r="O195" s="83"/>
      <c r="P195" s="85">
        <f t="shared" si="49"/>
        <v>0</v>
      </c>
      <c r="Q195" s="83">
        <v>10</v>
      </c>
      <c r="R195" s="377">
        <f t="shared" si="50"/>
        <v>25.4</v>
      </c>
      <c r="S195" s="4">
        <v>5</v>
      </c>
      <c r="T195" s="4">
        <f>+S195*Tabla3[[#This Row],[P.U$]]</f>
        <v>12.7</v>
      </c>
      <c r="U195" s="4">
        <v>10</v>
      </c>
      <c r="V195" s="1013">
        <f>U195*Tabla3[[#This Row],[P.U$]]</f>
        <v>25.4</v>
      </c>
    </row>
    <row r="196" spans="1:22" ht="54" x14ac:dyDescent="0.3">
      <c r="A196" s="457">
        <v>144</v>
      </c>
      <c r="B196" s="484" t="s">
        <v>99</v>
      </c>
      <c r="C196" s="485" t="s">
        <v>216</v>
      </c>
      <c r="D196" s="485" t="s">
        <v>10</v>
      </c>
      <c r="E196" s="485" t="s">
        <v>300</v>
      </c>
      <c r="F196" s="964">
        <v>45108</v>
      </c>
      <c r="G196" s="487">
        <v>2.5</v>
      </c>
      <c r="H196" s="337"/>
      <c r="I196" s="83"/>
      <c r="J196" s="85">
        <f t="shared" si="47"/>
        <v>0</v>
      </c>
      <c r="K196" s="308"/>
      <c r="L196" s="85">
        <f t="shared" si="36"/>
        <v>0</v>
      </c>
      <c r="M196" s="687"/>
      <c r="N196" s="85">
        <f t="shared" si="48"/>
        <v>0</v>
      </c>
      <c r="O196" s="83"/>
      <c r="P196" s="85">
        <f t="shared" si="49"/>
        <v>0</v>
      </c>
      <c r="Q196" s="83"/>
      <c r="R196" s="377">
        <f t="shared" si="50"/>
        <v>0</v>
      </c>
      <c r="S196" s="4"/>
      <c r="T196" s="4">
        <f>+S196*Tabla3[[#This Row],[P.U$]]</f>
        <v>0</v>
      </c>
      <c r="U196" s="4"/>
      <c r="V196" s="1013">
        <f>U196*Tabla3[[#This Row],[P.U$]]</f>
        <v>0</v>
      </c>
    </row>
    <row r="197" spans="1:22" ht="36" x14ac:dyDescent="0.3">
      <c r="A197" s="457">
        <v>145</v>
      </c>
      <c r="B197" s="484" t="s">
        <v>895</v>
      </c>
      <c r="C197" s="485" t="s">
        <v>203</v>
      </c>
      <c r="D197" s="485" t="s">
        <v>10</v>
      </c>
      <c r="E197" s="485" t="s">
        <v>296</v>
      </c>
      <c r="F197" s="964">
        <v>45505</v>
      </c>
      <c r="G197" s="487">
        <v>0.39</v>
      </c>
      <c r="H197" s="337"/>
      <c r="I197" s="83"/>
      <c r="J197" s="85">
        <f t="shared" si="47"/>
        <v>0</v>
      </c>
      <c r="K197" s="308"/>
      <c r="L197" s="85">
        <f t="shared" si="36"/>
        <v>0</v>
      </c>
      <c r="M197" s="687"/>
      <c r="N197" s="85">
        <f t="shared" si="48"/>
        <v>0</v>
      </c>
      <c r="O197" s="83"/>
      <c r="P197" s="85">
        <f t="shared" si="49"/>
        <v>0</v>
      </c>
      <c r="Q197" s="83"/>
      <c r="R197" s="377">
        <f t="shared" si="50"/>
        <v>0</v>
      </c>
      <c r="S197" s="4"/>
      <c r="T197" s="4">
        <f>+S197*Tabla3[[#This Row],[P.U$]]</f>
        <v>0</v>
      </c>
      <c r="U197" s="4"/>
      <c r="V197" s="1013">
        <f>U197*Tabla3[[#This Row],[P.U$]]</f>
        <v>0</v>
      </c>
    </row>
    <row r="198" spans="1:22" ht="72" x14ac:dyDescent="0.3">
      <c r="A198" s="457">
        <v>146</v>
      </c>
      <c r="B198" s="484" t="s">
        <v>100</v>
      </c>
      <c r="C198" s="485" t="s">
        <v>203</v>
      </c>
      <c r="D198" s="485" t="s">
        <v>10</v>
      </c>
      <c r="E198" s="485" t="s">
        <v>301</v>
      </c>
      <c r="F198" s="964">
        <v>45444</v>
      </c>
      <c r="G198" s="487">
        <v>0.5</v>
      </c>
      <c r="H198" s="337"/>
      <c r="I198" s="83">
        <v>9</v>
      </c>
      <c r="J198" s="85">
        <f t="shared" si="47"/>
        <v>4.5</v>
      </c>
      <c r="K198" s="308">
        <v>9</v>
      </c>
      <c r="L198" s="85">
        <f t="shared" si="36"/>
        <v>4.5</v>
      </c>
      <c r="M198" s="687">
        <v>13</v>
      </c>
      <c r="N198" s="85">
        <f t="shared" si="48"/>
        <v>6.5</v>
      </c>
      <c r="O198" s="83">
        <v>13</v>
      </c>
      <c r="P198" s="85">
        <f t="shared" si="49"/>
        <v>6.5</v>
      </c>
      <c r="Q198" s="83">
        <v>11</v>
      </c>
      <c r="R198" s="377">
        <f t="shared" si="50"/>
        <v>5.5</v>
      </c>
      <c r="S198" s="4">
        <v>13</v>
      </c>
      <c r="T198" s="4">
        <f>+S198*Tabla3[[#This Row],[P.U$]]</f>
        <v>6.5</v>
      </c>
      <c r="U198" s="4">
        <v>12</v>
      </c>
      <c r="V198" s="1013">
        <f>U198*Tabla3[[#This Row],[P.U$]]</f>
        <v>6</v>
      </c>
    </row>
    <row r="199" spans="1:22" ht="72" x14ac:dyDescent="0.3">
      <c r="A199" s="457">
        <v>147</v>
      </c>
      <c r="B199" s="484" t="s">
        <v>896</v>
      </c>
      <c r="C199" s="485" t="s">
        <v>216</v>
      </c>
      <c r="D199" s="485" t="s">
        <v>10</v>
      </c>
      <c r="E199" s="485" t="s">
        <v>301</v>
      </c>
      <c r="F199" s="964">
        <v>45200</v>
      </c>
      <c r="G199" s="487">
        <v>2.4500000000000002</v>
      </c>
      <c r="H199" s="337"/>
      <c r="I199" s="83"/>
      <c r="J199" s="85">
        <f t="shared" si="47"/>
        <v>0</v>
      </c>
      <c r="K199" s="308"/>
      <c r="L199" s="85">
        <f t="shared" si="36"/>
        <v>0</v>
      </c>
      <c r="M199" s="687"/>
      <c r="N199" s="85">
        <f t="shared" si="48"/>
        <v>0</v>
      </c>
      <c r="O199" s="83"/>
      <c r="P199" s="85">
        <f t="shared" si="49"/>
        <v>0</v>
      </c>
      <c r="Q199" s="83"/>
      <c r="R199" s="377">
        <f t="shared" si="50"/>
        <v>0</v>
      </c>
      <c r="S199" s="4"/>
      <c r="T199" s="4">
        <f>+S199*Tabla3[[#This Row],[P.U$]]</f>
        <v>0</v>
      </c>
      <c r="U199" s="4"/>
      <c r="V199" s="1013">
        <f>U199*Tabla3[[#This Row],[P.U$]]</f>
        <v>0</v>
      </c>
    </row>
    <row r="200" spans="1:22" ht="72" x14ac:dyDescent="0.3">
      <c r="A200" s="457">
        <v>148</v>
      </c>
      <c r="B200" s="484" t="s">
        <v>1053</v>
      </c>
      <c r="C200" s="496" t="s">
        <v>232</v>
      </c>
      <c r="D200" s="496" t="s">
        <v>10</v>
      </c>
      <c r="E200" s="485" t="s">
        <v>301</v>
      </c>
      <c r="F200" s="969">
        <v>45200</v>
      </c>
      <c r="G200" s="498">
        <v>0.75</v>
      </c>
      <c r="H200" s="337"/>
      <c r="I200" s="83">
        <v>13</v>
      </c>
      <c r="J200" s="85">
        <f t="shared" si="47"/>
        <v>9.75</v>
      </c>
      <c r="K200" s="308">
        <v>13</v>
      </c>
      <c r="L200" s="85">
        <f t="shared" si="36"/>
        <v>9.75</v>
      </c>
      <c r="M200" s="687">
        <v>13</v>
      </c>
      <c r="N200" s="85">
        <f t="shared" si="48"/>
        <v>9.75</v>
      </c>
      <c r="O200" s="83">
        <v>0</v>
      </c>
      <c r="P200" s="85">
        <f t="shared" si="49"/>
        <v>0</v>
      </c>
      <c r="Q200" s="83"/>
      <c r="R200" s="377">
        <f t="shared" si="50"/>
        <v>0</v>
      </c>
      <c r="S200" s="4"/>
      <c r="T200" s="4">
        <f>+S200*Tabla3[[#This Row],[P.U$]]</f>
        <v>0</v>
      </c>
      <c r="U200" s="4"/>
      <c r="V200" s="1013">
        <f>U200*Tabla3[[#This Row],[P.U$]]</f>
        <v>0</v>
      </c>
    </row>
    <row r="201" spans="1:22" ht="54" x14ac:dyDescent="0.3">
      <c r="A201" s="457">
        <v>149</v>
      </c>
      <c r="B201" s="484" t="s">
        <v>101</v>
      </c>
      <c r="C201" s="485" t="s">
        <v>196</v>
      </c>
      <c r="D201" s="485" t="s">
        <v>10</v>
      </c>
      <c r="E201" s="485" t="s">
        <v>302</v>
      </c>
      <c r="F201" s="964">
        <v>45139</v>
      </c>
      <c r="G201" s="487">
        <v>0.61</v>
      </c>
      <c r="H201" s="337"/>
      <c r="I201" s="83"/>
      <c r="J201" s="85">
        <f t="shared" si="47"/>
        <v>0</v>
      </c>
      <c r="K201" s="308"/>
      <c r="L201" s="85">
        <f t="shared" si="36"/>
        <v>0</v>
      </c>
      <c r="M201" s="687"/>
      <c r="N201" s="85">
        <f t="shared" si="48"/>
        <v>0</v>
      </c>
      <c r="O201" s="83"/>
      <c r="P201" s="85">
        <f t="shared" si="49"/>
        <v>0</v>
      </c>
      <c r="Q201" s="83"/>
      <c r="R201" s="377">
        <f t="shared" si="50"/>
        <v>0</v>
      </c>
      <c r="S201" s="4"/>
      <c r="T201" s="4">
        <f>+S201*Tabla3[[#This Row],[P.U$]]</f>
        <v>0</v>
      </c>
      <c r="U201" s="4"/>
      <c r="V201" s="1013">
        <f>U201*Tabla3[[#This Row],[P.U$]]</f>
        <v>0</v>
      </c>
    </row>
    <row r="202" spans="1:22" ht="54" x14ac:dyDescent="0.3">
      <c r="A202" s="457">
        <v>150</v>
      </c>
      <c r="B202" s="484" t="s">
        <v>102</v>
      </c>
      <c r="C202" s="485" t="s">
        <v>1165</v>
      </c>
      <c r="D202" s="485" t="s">
        <v>10</v>
      </c>
      <c r="E202" s="485" t="s">
        <v>302</v>
      </c>
      <c r="F202" s="964">
        <v>46023</v>
      </c>
      <c r="G202" s="487">
        <v>0.61</v>
      </c>
      <c r="H202" s="337"/>
      <c r="I202" s="83">
        <v>25</v>
      </c>
      <c r="J202" s="85">
        <f t="shared" si="47"/>
        <v>15.25</v>
      </c>
      <c r="K202" s="308">
        <v>25</v>
      </c>
      <c r="L202" s="85">
        <f t="shared" si="36"/>
        <v>15.25</v>
      </c>
      <c r="M202" s="687">
        <v>25</v>
      </c>
      <c r="N202" s="85">
        <f t="shared" si="48"/>
        <v>15.25</v>
      </c>
      <c r="O202" s="83">
        <v>25</v>
      </c>
      <c r="P202" s="85">
        <f t="shared" si="49"/>
        <v>15.25</v>
      </c>
      <c r="Q202" s="83">
        <v>25</v>
      </c>
      <c r="R202" s="377">
        <f t="shared" si="50"/>
        <v>15.25</v>
      </c>
      <c r="S202" s="4">
        <v>25</v>
      </c>
      <c r="T202" s="4">
        <f>+S202*Tabla3[[#This Row],[P.U$]]</f>
        <v>15.25</v>
      </c>
      <c r="U202" s="4">
        <v>25</v>
      </c>
      <c r="V202" s="1013">
        <f>U202*Tabla3[[#This Row],[P.U$]]</f>
        <v>15.25</v>
      </c>
    </row>
    <row r="203" spans="1:22" ht="36" x14ac:dyDescent="0.3">
      <c r="A203" s="457">
        <v>151</v>
      </c>
      <c r="B203" s="484" t="s">
        <v>103</v>
      </c>
      <c r="C203" s="485" t="s">
        <v>226</v>
      </c>
      <c r="D203" s="485" t="s">
        <v>10</v>
      </c>
      <c r="E203" s="485" t="s">
        <v>296</v>
      </c>
      <c r="F203" s="964">
        <v>45536</v>
      </c>
      <c r="G203" s="487">
        <v>0.63</v>
      </c>
      <c r="H203" s="337"/>
      <c r="I203" s="83"/>
      <c r="J203" s="85">
        <f t="shared" si="47"/>
        <v>0</v>
      </c>
      <c r="K203" s="308"/>
      <c r="L203" s="85">
        <f t="shared" si="36"/>
        <v>0</v>
      </c>
      <c r="M203" s="687"/>
      <c r="N203" s="85">
        <f t="shared" si="48"/>
        <v>0</v>
      </c>
      <c r="O203" s="83"/>
      <c r="P203" s="85">
        <f t="shared" si="49"/>
        <v>0</v>
      </c>
      <c r="Q203" s="83"/>
      <c r="R203" s="377">
        <f t="shared" si="50"/>
        <v>0</v>
      </c>
      <c r="S203" s="4"/>
      <c r="T203" s="4">
        <f>+S203*Tabla3[[#This Row],[P.U$]]</f>
        <v>0</v>
      </c>
      <c r="U203" s="4"/>
      <c r="V203" s="1013">
        <f>U203*Tabla3[[#This Row],[P.U$]]</f>
        <v>0</v>
      </c>
    </row>
    <row r="204" spans="1:22" ht="36" x14ac:dyDescent="0.3">
      <c r="A204" s="457">
        <v>152</v>
      </c>
      <c r="B204" s="484" t="s">
        <v>104</v>
      </c>
      <c r="C204" s="485" t="s">
        <v>233</v>
      </c>
      <c r="D204" s="485" t="s">
        <v>10</v>
      </c>
      <c r="E204" s="485" t="s">
        <v>296</v>
      </c>
      <c r="F204" s="964">
        <v>45078</v>
      </c>
      <c r="G204" s="487">
        <v>0.28999999999999998</v>
      </c>
      <c r="H204" s="337"/>
      <c r="I204" s="83"/>
      <c r="J204" s="85">
        <f t="shared" si="47"/>
        <v>0</v>
      </c>
      <c r="K204" s="308"/>
      <c r="L204" s="85">
        <f t="shared" si="36"/>
        <v>0</v>
      </c>
      <c r="M204" s="687"/>
      <c r="N204" s="85">
        <f t="shared" si="48"/>
        <v>0</v>
      </c>
      <c r="O204" s="83"/>
      <c r="P204" s="85">
        <f t="shared" si="49"/>
        <v>0</v>
      </c>
      <c r="Q204" s="83"/>
      <c r="R204" s="377">
        <f t="shared" si="50"/>
        <v>0</v>
      </c>
      <c r="S204" s="4"/>
      <c r="T204" s="4">
        <f>+S204*Tabla3[[#This Row],[P.U$]]</f>
        <v>0</v>
      </c>
      <c r="U204" s="4"/>
      <c r="V204" s="1013">
        <f>U204*Tabla3[[#This Row],[P.U$]]</f>
        <v>0</v>
      </c>
    </row>
    <row r="205" spans="1:22" ht="72" x14ac:dyDescent="0.3">
      <c r="A205" s="457">
        <v>153</v>
      </c>
      <c r="B205" s="484" t="s">
        <v>105</v>
      </c>
      <c r="C205" s="485" t="s">
        <v>234</v>
      </c>
      <c r="D205" s="485" t="s">
        <v>10</v>
      </c>
      <c r="E205" s="485" t="s">
        <v>303</v>
      </c>
      <c r="F205" s="964">
        <v>45566</v>
      </c>
      <c r="G205" s="487">
        <v>3.3</v>
      </c>
      <c r="H205" s="337"/>
      <c r="I205" s="83">
        <v>2</v>
      </c>
      <c r="J205" s="85">
        <f t="shared" si="47"/>
        <v>6.6</v>
      </c>
      <c r="K205" s="308">
        <v>2</v>
      </c>
      <c r="L205" s="85">
        <f t="shared" si="36"/>
        <v>6.6</v>
      </c>
      <c r="M205" s="687">
        <v>2</v>
      </c>
      <c r="N205" s="85">
        <f t="shared" si="48"/>
        <v>6.6</v>
      </c>
      <c r="O205" s="83">
        <v>2</v>
      </c>
      <c r="P205" s="85">
        <f t="shared" si="49"/>
        <v>6.6</v>
      </c>
      <c r="Q205" s="83">
        <v>2</v>
      </c>
      <c r="R205" s="377">
        <f t="shared" si="50"/>
        <v>6.6</v>
      </c>
      <c r="S205" s="4">
        <v>2</v>
      </c>
      <c r="T205" s="4">
        <f>+S205*Tabla3[[#This Row],[P.U$]]</f>
        <v>6.6</v>
      </c>
      <c r="U205" s="4">
        <v>2</v>
      </c>
      <c r="V205" s="1013">
        <f>U205*Tabla3[[#This Row],[P.U$]]</f>
        <v>6.6</v>
      </c>
    </row>
    <row r="206" spans="1:22" ht="25.5" x14ac:dyDescent="0.3">
      <c r="A206" s="457"/>
      <c r="B206" s="201" t="s">
        <v>18027</v>
      </c>
      <c r="C206" s="14" t="s">
        <v>18015</v>
      </c>
      <c r="D206" s="14" t="s">
        <v>10</v>
      </c>
      <c r="E206" s="14" t="s">
        <v>262</v>
      </c>
      <c r="F206" s="968">
        <v>46023</v>
      </c>
      <c r="G206" s="37">
        <v>1.73</v>
      </c>
      <c r="H206" s="337"/>
      <c r="I206" s="83">
        <v>0</v>
      </c>
      <c r="J206" s="85">
        <f t="shared" si="47"/>
        <v>0</v>
      </c>
      <c r="K206" s="308">
        <v>0</v>
      </c>
      <c r="L206" s="85">
        <f t="shared" si="36"/>
        <v>0</v>
      </c>
      <c r="M206" s="687">
        <v>0</v>
      </c>
      <c r="N206" s="85">
        <f t="shared" si="48"/>
        <v>0</v>
      </c>
      <c r="O206" s="83">
        <v>0</v>
      </c>
      <c r="P206" s="85">
        <f t="shared" si="49"/>
        <v>0</v>
      </c>
      <c r="Q206" s="83">
        <v>10</v>
      </c>
      <c r="R206" s="377">
        <f t="shared" si="50"/>
        <v>17.3</v>
      </c>
      <c r="S206" s="4">
        <v>20</v>
      </c>
      <c r="T206" s="4">
        <f>+S206*Tabla3[[#This Row],[P.U$]]</f>
        <v>34.6</v>
      </c>
      <c r="U206" s="4">
        <v>6</v>
      </c>
      <c r="V206" s="1013">
        <f>U206*Tabla3[[#This Row],[P.U$]]</f>
        <v>10.379999999999999</v>
      </c>
    </row>
    <row r="207" spans="1:22" ht="54" x14ac:dyDescent="0.3">
      <c r="A207" s="457">
        <v>154</v>
      </c>
      <c r="B207" s="484" t="s">
        <v>897</v>
      </c>
      <c r="C207" s="485" t="s">
        <v>226</v>
      </c>
      <c r="D207" s="485" t="s">
        <v>10</v>
      </c>
      <c r="E207" s="485" t="s">
        <v>262</v>
      </c>
      <c r="F207" s="964">
        <v>45505</v>
      </c>
      <c r="G207" s="487">
        <v>1.08</v>
      </c>
      <c r="H207" s="353"/>
      <c r="I207" s="593"/>
      <c r="J207" s="355">
        <f t="shared" si="47"/>
        <v>0</v>
      </c>
      <c r="K207" s="784"/>
      <c r="L207" s="357">
        <f t="shared" si="36"/>
        <v>0</v>
      </c>
      <c r="M207" s="687"/>
      <c r="N207" s="357">
        <f t="shared" si="48"/>
        <v>0</v>
      </c>
      <c r="O207" s="356"/>
      <c r="P207" s="357">
        <f t="shared" si="49"/>
        <v>0</v>
      </c>
      <c r="Q207" s="356"/>
      <c r="R207" s="377">
        <f t="shared" si="50"/>
        <v>0</v>
      </c>
      <c r="S207" s="4"/>
      <c r="T207" s="4">
        <f>+S207*Tabla3[[#This Row],[P.U$]]</f>
        <v>0</v>
      </c>
      <c r="U207" s="4"/>
      <c r="V207" s="1013">
        <f>U207*Tabla3[[#This Row],[P.U$]]</f>
        <v>0</v>
      </c>
    </row>
    <row r="208" spans="1:22" ht="54" x14ac:dyDescent="0.3">
      <c r="A208" s="457">
        <v>155</v>
      </c>
      <c r="B208" s="484" t="s">
        <v>1235</v>
      </c>
      <c r="C208" s="485" t="s">
        <v>1234</v>
      </c>
      <c r="D208" s="485" t="s">
        <v>10</v>
      </c>
      <c r="E208" s="485" t="s">
        <v>262</v>
      </c>
      <c r="F208" s="964"/>
      <c r="G208" s="487">
        <v>1.88</v>
      </c>
      <c r="H208" s="337"/>
      <c r="I208" s="83"/>
      <c r="J208" s="85">
        <f t="shared" si="47"/>
        <v>0</v>
      </c>
      <c r="K208" s="308"/>
      <c r="L208" s="85">
        <f t="shared" si="36"/>
        <v>0</v>
      </c>
      <c r="M208" s="687"/>
      <c r="N208" s="85">
        <f t="shared" si="48"/>
        <v>0</v>
      </c>
      <c r="O208" s="83"/>
      <c r="P208" s="85">
        <f t="shared" si="49"/>
        <v>0</v>
      </c>
      <c r="Q208" s="83"/>
      <c r="R208" s="377">
        <f t="shared" si="50"/>
        <v>0</v>
      </c>
      <c r="S208" s="4"/>
      <c r="T208" s="4">
        <f>+S208*Tabla3[[#This Row],[P.U$]]</f>
        <v>0</v>
      </c>
      <c r="U208" s="4"/>
      <c r="V208" s="1013">
        <f>U208*Tabla3[[#This Row],[P.U$]]</f>
        <v>0</v>
      </c>
    </row>
    <row r="209" spans="1:22" ht="54" x14ac:dyDescent="0.3">
      <c r="A209" s="457">
        <v>156</v>
      </c>
      <c r="B209" s="484" t="s">
        <v>106</v>
      </c>
      <c r="C209" s="485" t="s">
        <v>212</v>
      </c>
      <c r="D209" s="485" t="s">
        <v>10</v>
      </c>
      <c r="E209" s="485" t="s">
        <v>262</v>
      </c>
      <c r="F209" s="964">
        <v>45597</v>
      </c>
      <c r="G209" s="487">
        <v>1.86</v>
      </c>
      <c r="H209" s="337"/>
      <c r="I209" s="83"/>
      <c r="J209" s="85">
        <f t="shared" si="47"/>
        <v>0</v>
      </c>
      <c r="K209" s="308"/>
      <c r="L209" s="85">
        <f t="shared" si="36"/>
        <v>0</v>
      </c>
      <c r="M209" s="687"/>
      <c r="N209" s="85">
        <f t="shared" si="48"/>
        <v>0</v>
      </c>
      <c r="O209" s="83"/>
      <c r="P209" s="85">
        <f t="shared" si="49"/>
        <v>0</v>
      </c>
      <c r="Q209" s="83"/>
      <c r="R209" s="377">
        <f t="shared" si="50"/>
        <v>0</v>
      </c>
      <c r="S209" s="4"/>
      <c r="T209" s="4">
        <f>+S209*Tabla3[[#This Row],[P.U$]]</f>
        <v>0</v>
      </c>
      <c r="U209" s="4"/>
      <c r="V209" s="1013">
        <f>U209*Tabla3[[#This Row],[P.U$]]</f>
        <v>0</v>
      </c>
    </row>
    <row r="210" spans="1:22" ht="28.5" x14ac:dyDescent="0.3">
      <c r="A210" s="457"/>
      <c r="B210" s="201" t="s">
        <v>18028</v>
      </c>
      <c r="C210" s="14" t="s">
        <v>18012</v>
      </c>
      <c r="D210" s="14" t="s">
        <v>10</v>
      </c>
      <c r="E210" s="14" t="s">
        <v>262</v>
      </c>
      <c r="F210" s="968">
        <v>45870</v>
      </c>
      <c r="G210" s="37">
        <v>0.99</v>
      </c>
      <c r="H210" s="337"/>
      <c r="I210" s="83"/>
      <c r="J210" s="85">
        <f t="shared" si="47"/>
        <v>0</v>
      </c>
      <c r="K210" s="308"/>
      <c r="L210" s="85">
        <f t="shared" si="36"/>
        <v>0</v>
      </c>
      <c r="M210" s="687"/>
      <c r="N210" s="85">
        <f t="shared" si="48"/>
        <v>0</v>
      </c>
      <c r="O210" s="83"/>
      <c r="P210" s="85">
        <f t="shared" si="49"/>
        <v>0</v>
      </c>
      <c r="Q210" s="83">
        <v>20</v>
      </c>
      <c r="R210" s="377">
        <f t="shared" si="50"/>
        <v>19.8</v>
      </c>
      <c r="S210" s="4">
        <v>15</v>
      </c>
      <c r="T210" s="4">
        <f>+S210*Tabla3[[#This Row],[P.U$]]</f>
        <v>14.85</v>
      </c>
      <c r="U210" s="4">
        <v>15</v>
      </c>
      <c r="V210" s="1013">
        <f>U210*Tabla3[[#This Row],[P.U$]]</f>
        <v>14.85</v>
      </c>
    </row>
    <row r="211" spans="1:22" ht="54" x14ac:dyDescent="0.3">
      <c r="A211" s="457">
        <v>157</v>
      </c>
      <c r="B211" s="484" t="s">
        <v>107</v>
      </c>
      <c r="C211" s="485" t="s">
        <v>203</v>
      </c>
      <c r="D211" s="485" t="s">
        <v>10</v>
      </c>
      <c r="E211" s="485" t="s">
        <v>262</v>
      </c>
      <c r="F211" s="964">
        <v>45809</v>
      </c>
      <c r="G211" s="487">
        <v>0.78</v>
      </c>
      <c r="H211" s="337"/>
      <c r="I211" s="83">
        <v>5</v>
      </c>
      <c r="J211" s="85">
        <f t="shared" si="47"/>
        <v>3.9000000000000004</v>
      </c>
      <c r="K211" s="308">
        <v>0</v>
      </c>
      <c r="L211" s="85">
        <f t="shared" si="36"/>
        <v>0</v>
      </c>
      <c r="M211" s="687"/>
      <c r="N211" s="85">
        <f t="shared" si="48"/>
        <v>0</v>
      </c>
      <c r="O211" s="83"/>
      <c r="P211" s="85">
        <f t="shared" si="49"/>
        <v>0</v>
      </c>
      <c r="Q211" s="83"/>
      <c r="R211" s="377">
        <f t="shared" si="50"/>
        <v>0</v>
      </c>
      <c r="S211" s="4"/>
      <c r="T211" s="4">
        <f>+S211*Tabla3[[#This Row],[P.U$]]</f>
        <v>0</v>
      </c>
      <c r="U211" s="4"/>
      <c r="V211" s="1013">
        <f>U211*Tabla3[[#This Row],[P.U$]]</f>
        <v>0</v>
      </c>
    </row>
    <row r="212" spans="1:22" ht="54" x14ac:dyDescent="0.3">
      <c r="A212" s="457">
        <v>158</v>
      </c>
      <c r="B212" s="484" t="s">
        <v>109</v>
      </c>
      <c r="C212" s="485" t="s">
        <v>575</v>
      </c>
      <c r="D212" s="485" t="s">
        <v>10</v>
      </c>
      <c r="E212" s="485" t="s">
        <v>262</v>
      </c>
      <c r="F212" s="964">
        <v>45566</v>
      </c>
      <c r="G212" s="487">
        <v>1.79</v>
      </c>
      <c r="H212" s="337"/>
      <c r="I212" s="83"/>
      <c r="J212" s="85">
        <f t="shared" ref="J212:J248" si="51">G212*I212</f>
        <v>0</v>
      </c>
      <c r="K212" s="308"/>
      <c r="L212" s="85">
        <f t="shared" ref="L212:L287" si="52">G212*K212</f>
        <v>0</v>
      </c>
      <c r="M212" s="687"/>
      <c r="N212" s="85">
        <f t="shared" si="48"/>
        <v>0</v>
      </c>
      <c r="O212" s="83"/>
      <c r="P212" s="85">
        <f t="shared" si="49"/>
        <v>0</v>
      </c>
      <c r="Q212" s="83"/>
      <c r="R212" s="377">
        <f t="shared" si="50"/>
        <v>0</v>
      </c>
      <c r="S212" s="4"/>
      <c r="T212" s="4">
        <f>+S212*Tabla3[[#This Row],[P.U$]]</f>
        <v>0</v>
      </c>
      <c r="U212" s="4"/>
      <c r="V212" s="1013">
        <f>U212*Tabla3[[#This Row],[P.U$]]</f>
        <v>0</v>
      </c>
    </row>
    <row r="213" spans="1:22" ht="28.5" x14ac:dyDescent="0.3">
      <c r="A213" s="457"/>
      <c r="B213" s="201" t="s">
        <v>109</v>
      </c>
      <c r="C213" s="14" t="s">
        <v>241</v>
      </c>
      <c r="D213" s="14" t="s">
        <v>10</v>
      </c>
      <c r="E213" s="14" t="s">
        <v>262</v>
      </c>
      <c r="F213" s="968">
        <v>45809</v>
      </c>
      <c r="G213" s="37">
        <v>1.79</v>
      </c>
      <c r="H213" s="337"/>
      <c r="I213" s="83"/>
      <c r="J213" s="85">
        <f t="shared" si="51"/>
        <v>0</v>
      </c>
      <c r="K213" s="308"/>
      <c r="L213" s="85">
        <f t="shared" si="52"/>
        <v>0</v>
      </c>
      <c r="M213" s="687"/>
      <c r="N213" s="85">
        <f t="shared" si="48"/>
        <v>0</v>
      </c>
      <c r="O213" s="83"/>
      <c r="P213" s="85">
        <f t="shared" si="49"/>
        <v>0</v>
      </c>
      <c r="Q213" s="83">
        <v>10</v>
      </c>
      <c r="R213" s="377">
        <f t="shared" si="50"/>
        <v>17.899999999999999</v>
      </c>
      <c r="S213" s="4">
        <v>9</v>
      </c>
      <c r="T213" s="4">
        <f>+S213*Tabla3[[#This Row],[P.U$]]</f>
        <v>16.11</v>
      </c>
      <c r="U213" s="4">
        <v>7</v>
      </c>
      <c r="V213" s="1013">
        <f>U213*Tabla3[[#This Row],[P.U$]]</f>
        <v>12.530000000000001</v>
      </c>
    </row>
    <row r="214" spans="1:22" ht="54" x14ac:dyDescent="0.3">
      <c r="A214" s="457">
        <v>159</v>
      </c>
      <c r="B214" s="484" t="s">
        <v>109</v>
      </c>
      <c r="C214" s="485" t="s">
        <v>203</v>
      </c>
      <c r="D214" s="485" t="s">
        <v>10</v>
      </c>
      <c r="E214" s="485" t="s">
        <v>262</v>
      </c>
      <c r="F214" s="964">
        <v>45809</v>
      </c>
      <c r="G214" s="487">
        <v>1.79</v>
      </c>
      <c r="H214" s="337"/>
      <c r="I214" s="83"/>
      <c r="J214" s="85">
        <f t="shared" si="51"/>
        <v>0</v>
      </c>
      <c r="K214" s="308"/>
      <c r="L214" s="85">
        <f t="shared" si="52"/>
        <v>0</v>
      </c>
      <c r="M214" s="687"/>
      <c r="N214" s="85">
        <f t="shared" si="48"/>
        <v>0</v>
      </c>
      <c r="O214" s="83"/>
      <c r="P214" s="85">
        <f t="shared" si="49"/>
        <v>0</v>
      </c>
      <c r="Q214" s="83"/>
      <c r="R214" s="377">
        <f t="shared" si="50"/>
        <v>0</v>
      </c>
      <c r="S214" s="4"/>
      <c r="T214" s="4">
        <f>+S214*Tabla3[[#This Row],[P.U$]]</f>
        <v>0</v>
      </c>
      <c r="U214" s="4"/>
      <c r="V214" s="1013">
        <f>U214*Tabla3[[#This Row],[P.U$]]</f>
        <v>0</v>
      </c>
    </row>
    <row r="215" spans="1:22" ht="72" x14ac:dyDescent="0.3">
      <c r="A215" s="457">
        <v>160</v>
      </c>
      <c r="B215" s="484" t="s">
        <v>110</v>
      </c>
      <c r="C215" s="485" t="s">
        <v>203</v>
      </c>
      <c r="D215" s="485" t="s">
        <v>10</v>
      </c>
      <c r="E215" s="485" t="s">
        <v>262</v>
      </c>
      <c r="F215" s="964">
        <v>45809</v>
      </c>
      <c r="G215" s="487">
        <v>2.74</v>
      </c>
      <c r="H215" s="337"/>
      <c r="I215" s="83">
        <v>16</v>
      </c>
      <c r="J215" s="85">
        <f t="shared" si="51"/>
        <v>43.84</v>
      </c>
      <c r="K215" s="308">
        <v>9</v>
      </c>
      <c r="L215" s="85">
        <f t="shared" si="52"/>
        <v>24.660000000000004</v>
      </c>
      <c r="M215" s="687">
        <v>5</v>
      </c>
      <c r="N215" s="85">
        <f t="shared" si="48"/>
        <v>13.700000000000001</v>
      </c>
      <c r="O215" s="83">
        <v>30</v>
      </c>
      <c r="P215" s="85">
        <f t="shared" si="49"/>
        <v>82.2</v>
      </c>
      <c r="Q215" s="83">
        <v>17</v>
      </c>
      <c r="R215" s="377">
        <f t="shared" si="50"/>
        <v>46.580000000000005</v>
      </c>
      <c r="S215" s="4">
        <v>14</v>
      </c>
      <c r="T215" s="4">
        <f>+S215*Tabla3[[#This Row],[P.U$]]</f>
        <v>38.36</v>
      </c>
      <c r="U215" s="4">
        <v>14</v>
      </c>
      <c r="V215" s="1013">
        <f>U215*Tabla3[[#This Row],[P.U$]]</f>
        <v>38.36</v>
      </c>
    </row>
    <row r="216" spans="1:22" ht="59.25" customHeight="1" x14ac:dyDescent="0.3">
      <c r="A216" s="457">
        <v>161</v>
      </c>
      <c r="B216" s="484" t="s">
        <v>111</v>
      </c>
      <c r="C216" s="485" t="s">
        <v>209</v>
      </c>
      <c r="D216" s="485" t="s">
        <v>10</v>
      </c>
      <c r="E216" s="485" t="s">
        <v>304</v>
      </c>
      <c r="F216" s="964">
        <v>45261</v>
      </c>
      <c r="G216" s="487">
        <v>3.33</v>
      </c>
      <c r="H216" s="337"/>
      <c r="I216" s="83">
        <v>13</v>
      </c>
      <c r="J216" s="85">
        <f t="shared" si="51"/>
        <v>43.29</v>
      </c>
      <c r="K216" s="308">
        <v>3</v>
      </c>
      <c r="L216" s="85">
        <f t="shared" si="52"/>
        <v>9.99</v>
      </c>
      <c r="M216" s="687">
        <v>3</v>
      </c>
      <c r="N216" s="85">
        <f t="shared" si="48"/>
        <v>9.99</v>
      </c>
      <c r="O216" s="83">
        <v>4</v>
      </c>
      <c r="P216" s="85">
        <f t="shared" si="49"/>
        <v>13.32</v>
      </c>
      <c r="Q216" s="83">
        <v>3</v>
      </c>
      <c r="R216" s="377">
        <f t="shared" si="50"/>
        <v>9.99</v>
      </c>
      <c r="S216" s="4">
        <v>3</v>
      </c>
      <c r="T216" s="4">
        <f>+S216*Tabla3[[#This Row],[P.U$]]</f>
        <v>9.99</v>
      </c>
      <c r="U216" s="4">
        <v>3</v>
      </c>
      <c r="V216" s="1013">
        <f>U216*Tabla3[[#This Row],[P.U$]]</f>
        <v>9.99</v>
      </c>
    </row>
    <row r="217" spans="1:22" ht="54" x14ac:dyDescent="0.3">
      <c r="A217" s="457">
        <v>162</v>
      </c>
      <c r="B217" s="484" t="s">
        <v>791</v>
      </c>
      <c r="C217" s="485" t="s">
        <v>216</v>
      </c>
      <c r="D217" s="485" t="s">
        <v>10</v>
      </c>
      <c r="E217" s="485" t="s">
        <v>304</v>
      </c>
      <c r="F217" s="964">
        <v>45108</v>
      </c>
      <c r="G217" s="487">
        <v>3.33</v>
      </c>
      <c r="H217" s="337"/>
      <c r="I217" s="83"/>
      <c r="J217" s="85">
        <f t="shared" si="51"/>
        <v>0</v>
      </c>
      <c r="K217" s="308"/>
      <c r="L217" s="85">
        <f t="shared" si="52"/>
        <v>0</v>
      </c>
      <c r="M217" s="687"/>
      <c r="N217" s="85">
        <f t="shared" si="48"/>
        <v>0</v>
      </c>
      <c r="O217" s="83"/>
      <c r="P217" s="85">
        <f t="shared" si="49"/>
        <v>0</v>
      </c>
      <c r="Q217" s="83"/>
      <c r="R217" s="377">
        <f t="shared" si="50"/>
        <v>0</v>
      </c>
      <c r="S217" s="4"/>
      <c r="T217" s="4">
        <f>+S217*Tabla3[[#This Row],[P.U$]]</f>
        <v>0</v>
      </c>
      <c r="U217" s="4"/>
      <c r="V217" s="1013">
        <f>U217*Tabla3[[#This Row],[P.U$]]</f>
        <v>0</v>
      </c>
    </row>
    <row r="218" spans="1:22" ht="54" x14ac:dyDescent="0.3">
      <c r="A218" s="457">
        <v>163</v>
      </c>
      <c r="B218" s="484" t="s">
        <v>112</v>
      </c>
      <c r="C218" s="485" t="s">
        <v>224</v>
      </c>
      <c r="D218" s="485" t="s">
        <v>10</v>
      </c>
      <c r="E218" s="485" t="s">
        <v>305</v>
      </c>
      <c r="F218" s="964">
        <v>45078</v>
      </c>
      <c r="G218" s="487">
        <v>1.8</v>
      </c>
      <c r="H218" s="337"/>
      <c r="I218" s="83"/>
      <c r="J218" s="85">
        <f t="shared" si="51"/>
        <v>0</v>
      </c>
      <c r="K218" s="308"/>
      <c r="L218" s="85">
        <f t="shared" si="52"/>
        <v>0</v>
      </c>
      <c r="M218" s="687"/>
      <c r="N218" s="85">
        <f t="shared" si="48"/>
        <v>0</v>
      </c>
      <c r="O218" s="83"/>
      <c r="P218" s="85">
        <f t="shared" si="49"/>
        <v>0</v>
      </c>
      <c r="Q218" s="83"/>
      <c r="R218" s="377">
        <f t="shared" si="50"/>
        <v>0</v>
      </c>
      <c r="S218" s="4"/>
      <c r="T218" s="4">
        <f>+S218*Tabla3[[#This Row],[P.U$]]</f>
        <v>0</v>
      </c>
      <c r="U218" s="4"/>
      <c r="V218" s="1013">
        <f>U218*Tabla3[[#This Row],[P.U$]]</f>
        <v>0</v>
      </c>
    </row>
    <row r="219" spans="1:22" ht="28.5" x14ac:dyDescent="0.3">
      <c r="A219" s="457"/>
      <c r="B219" s="201" t="s">
        <v>18029</v>
      </c>
      <c r="C219" s="14" t="s">
        <v>18012</v>
      </c>
      <c r="D219" s="14" t="s">
        <v>10</v>
      </c>
      <c r="E219" s="14" t="s">
        <v>262</v>
      </c>
      <c r="F219" s="968">
        <v>45870</v>
      </c>
      <c r="G219" s="37">
        <v>1.24</v>
      </c>
      <c r="H219" s="337"/>
      <c r="I219" s="83"/>
      <c r="J219" s="85">
        <f t="shared" si="51"/>
        <v>0</v>
      </c>
      <c r="K219" s="308"/>
      <c r="L219" s="85">
        <f t="shared" si="52"/>
        <v>0</v>
      </c>
      <c r="M219" s="687"/>
      <c r="N219" s="85">
        <f t="shared" si="48"/>
        <v>0</v>
      </c>
      <c r="O219" s="83"/>
      <c r="P219" s="85">
        <f t="shared" si="49"/>
        <v>0</v>
      </c>
      <c r="Q219" s="83">
        <v>10</v>
      </c>
      <c r="R219" s="377">
        <f t="shared" si="50"/>
        <v>12.4</v>
      </c>
      <c r="S219" s="4">
        <v>10</v>
      </c>
      <c r="T219" s="4">
        <f>+S219*Tabla3[[#This Row],[P.U$]]</f>
        <v>12.4</v>
      </c>
      <c r="U219" s="4">
        <v>14</v>
      </c>
      <c r="V219" s="1013">
        <f>U219*Tabla3[[#This Row],[P.U$]]</f>
        <v>17.36</v>
      </c>
    </row>
    <row r="220" spans="1:22" ht="54" x14ac:dyDescent="0.3">
      <c r="A220" s="457">
        <v>164</v>
      </c>
      <c r="B220" s="484" t="s">
        <v>113</v>
      </c>
      <c r="C220" s="485" t="s">
        <v>223</v>
      </c>
      <c r="D220" s="485" t="s">
        <v>10</v>
      </c>
      <c r="E220" s="485" t="s">
        <v>262</v>
      </c>
      <c r="F220" s="964">
        <v>45870</v>
      </c>
      <c r="G220" s="487">
        <v>3.6</v>
      </c>
      <c r="H220" s="337"/>
      <c r="I220" s="83"/>
      <c r="J220" s="85">
        <f t="shared" si="51"/>
        <v>0</v>
      </c>
      <c r="K220" s="308"/>
      <c r="L220" s="85">
        <f t="shared" si="52"/>
        <v>0</v>
      </c>
      <c r="M220" s="687"/>
      <c r="N220" s="85">
        <f t="shared" si="48"/>
        <v>0</v>
      </c>
      <c r="O220" s="83"/>
      <c r="P220" s="85">
        <f t="shared" si="49"/>
        <v>0</v>
      </c>
      <c r="Q220" s="83"/>
      <c r="R220" s="377">
        <f t="shared" si="50"/>
        <v>0</v>
      </c>
      <c r="S220" s="4"/>
      <c r="T220" s="4">
        <f>+S220*Tabla3[[#This Row],[P.U$]]</f>
        <v>0</v>
      </c>
      <c r="U220" s="4"/>
      <c r="V220" s="1013">
        <f>U220*Tabla3[[#This Row],[P.U$]]</f>
        <v>0</v>
      </c>
    </row>
    <row r="221" spans="1:22" ht="54" x14ac:dyDescent="0.3">
      <c r="A221" s="457">
        <v>165</v>
      </c>
      <c r="B221" s="484" t="s">
        <v>1167</v>
      </c>
      <c r="C221" s="485" t="s">
        <v>209</v>
      </c>
      <c r="D221" s="485" t="s">
        <v>10</v>
      </c>
      <c r="E221" s="485" t="s">
        <v>262</v>
      </c>
      <c r="F221" s="964">
        <v>45474</v>
      </c>
      <c r="G221" s="487">
        <v>1.25</v>
      </c>
      <c r="H221" s="337"/>
      <c r="I221" s="83"/>
      <c r="J221" s="85">
        <f t="shared" si="51"/>
        <v>0</v>
      </c>
      <c r="K221" s="308"/>
      <c r="L221" s="85">
        <f t="shared" si="52"/>
        <v>0</v>
      </c>
      <c r="M221" s="687">
        <v>2</v>
      </c>
      <c r="N221" s="85">
        <f t="shared" si="48"/>
        <v>2.5</v>
      </c>
      <c r="O221" s="83"/>
      <c r="P221" s="85">
        <f t="shared" si="49"/>
        <v>0</v>
      </c>
      <c r="Q221" s="83"/>
      <c r="R221" s="377">
        <f t="shared" si="50"/>
        <v>0</v>
      </c>
      <c r="S221" s="4"/>
      <c r="T221" s="4">
        <f>+S221*Tabla3[[#This Row],[P.U$]]</f>
        <v>0</v>
      </c>
      <c r="U221" s="4"/>
      <c r="V221" s="1013">
        <f>U221*Tabla3[[#This Row],[P.U$]]</f>
        <v>0</v>
      </c>
    </row>
    <row r="222" spans="1:22" ht="72" x14ac:dyDescent="0.3">
      <c r="A222" s="457">
        <v>166</v>
      </c>
      <c r="B222" s="484" t="s">
        <v>115</v>
      </c>
      <c r="C222" s="485" t="s">
        <v>236</v>
      </c>
      <c r="D222" s="485" t="s">
        <v>10</v>
      </c>
      <c r="E222" s="485" t="s">
        <v>306</v>
      </c>
      <c r="F222" s="964">
        <v>45352</v>
      </c>
      <c r="G222" s="487">
        <v>2.25</v>
      </c>
      <c r="H222" s="337"/>
      <c r="I222" s="83"/>
      <c r="J222" s="85">
        <f t="shared" si="51"/>
        <v>0</v>
      </c>
      <c r="K222" s="308"/>
      <c r="L222" s="85">
        <f t="shared" si="52"/>
        <v>0</v>
      </c>
      <c r="M222" s="687"/>
      <c r="N222" s="85">
        <f t="shared" si="48"/>
        <v>0</v>
      </c>
      <c r="O222" s="83"/>
      <c r="P222" s="85">
        <f t="shared" si="49"/>
        <v>0</v>
      </c>
      <c r="Q222" s="83"/>
      <c r="R222" s="377">
        <f t="shared" si="50"/>
        <v>0</v>
      </c>
      <c r="S222" s="4"/>
      <c r="T222" s="4">
        <f>+S222*Tabla3[[#This Row],[P.U$]]</f>
        <v>0</v>
      </c>
      <c r="U222" s="4"/>
      <c r="V222" s="1013">
        <f>U222*Tabla3[[#This Row],[P.U$]]</f>
        <v>0</v>
      </c>
    </row>
    <row r="223" spans="1:22" ht="54" x14ac:dyDescent="0.3">
      <c r="A223" s="457">
        <v>167</v>
      </c>
      <c r="B223" s="484" t="s">
        <v>116</v>
      </c>
      <c r="C223" s="485" t="s">
        <v>196</v>
      </c>
      <c r="D223" s="485" t="s">
        <v>10</v>
      </c>
      <c r="E223" s="485" t="s">
        <v>307</v>
      </c>
      <c r="F223" s="964">
        <v>45444</v>
      </c>
      <c r="G223" s="487">
        <v>1.07</v>
      </c>
      <c r="H223" s="337"/>
      <c r="I223" s="83">
        <v>9</v>
      </c>
      <c r="J223" s="85">
        <f t="shared" si="51"/>
        <v>9.6300000000000008</v>
      </c>
      <c r="K223" s="308">
        <v>9</v>
      </c>
      <c r="L223" s="85">
        <f t="shared" si="52"/>
        <v>9.6300000000000008</v>
      </c>
      <c r="M223" s="687">
        <v>5</v>
      </c>
      <c r="N223" s="85">
        <f t="shared" si="48"/>
        <v>5.3500000000000005</v>
      </c>
      <c r="O223" s="83">
        <v>3</v>
      </c>
      <c r="P223" s="85">
        <f t="shared" si="49"/>
        <v>3.21</v>
      </c>
      <c r="Q223" s="83">
        <v>3</v>
      </c>
      <c r="R223" s="377">
        <f t="shared" si="50"/>
        <v>3.21</v>
      </c>
      <c r="S223" s="4">
        <v>3</v>
      </c>
      <c r="T223" s="4">
        <f>+S223*Tabla3[[#This Row],[P.U$]]</f>
        <v>3.21</v>
      </c>
      <c r="U223" s="4">
        <v>3</v>
      </c>
      <c r="V223" s="1013">
        <f>U223*Tabla3[[#This Row],[P.U$]]</f>
        <v>3.21</v>
      </c>
    </row>
    <row r="224" spans="1:22" ht="54" x14ac:dyDescent="0.3">
      <c r="A224" s="457">
        <v>168</v>
      </c>
      <c r="B224" s="484" t="s">
        <v>117</v>
      </c>
      <c r="C224" s="485" t="s">
        <v>216</v>
      </c>
      <c r="D224" s="485" t="s">
        <v>10</v>
      </c>
      <c r="E224" s="485" t="s">
        <v>272</v>
      </c>
      <c r="F224" s="964">
        <v>45444</v>
      </c>
      <c r="G224" s="487">
        <v>3.6</v>
      </c>
      <c r="H224" s="337"/>
      <c r="I224" s="83">
        <v>2</v>
      </c>
      <c r="J224" s="85">
        <f t="shared" si="51"/>
        <v>7.2</v>
      </c>
      <c r="K224" s="308">
        <v>2</v>
      </c>
      <c r="L224" s="85">
        <f t="shared" si="52"/>
        <v>7.2</v>
      </c>
      <c r="M224" s="687">
        <v>2</v>
      </c>
      <c r="N224" s="85">
        <f t="shared" si="48"/>
        <v>7.2</v>
      </c>
      <c r="O224" s="83">
        <v>4</v>
      </c>
      <c r="P224" s="85">
        <f t="shared" si="49"/>
        <v>14.4</v>
      </c>
      <c r="Q224" s="83">
        <v>4</v>
      </c>
      <c r="R224" s="377">
        <f t="shared" si="50"/>
        <v>14.4</v>
      </c>
      <c r="S224" s="4">
        <v>4</v>
      </c>
      <c r="T224" s="4">
        <f>+S224*Tabla3[[#This Row],[P.U$]]</f>
        <v>14.4</v>
      </c>
      <c r="U224" s="4">
        <v>4</v>
      </c>
      <c r="V224" s="1013">
        <f>U224*Tabla3[[#This Row],[P.U$]]</f>
        <v>14.4</v>
      </c>
    </row>
    <row r="225" spans="1:22" ht="54" x14ac:dyDescent="0.3">
      <c r="A225" s="457">
        <v>169</v>
      </c>
      <c r="B225" s="484" t="s">
        <v>118</v>
      </c>
      <c r="C225" s="485" t="s">
        <v>203</v>
      </c>
      <c r="D225" s="485" t="s">
        <v>10</v>
      </c>
      <c r="E225" s="485" t="s">
        <v>272</v>
      </c>
      <c r="F225" s="964">
        <v>45566</v>
      </c>
      <c r="G225" s="487">
        <v>2.71</v>
      </c>
      <c r="H225" s="337"/>
      <c r="I225" s="83">
        <v>12</v>
      </c>
      <c r="J225" s="85">
        <f t="shared" si="51"/>
        <v>32.519999999999996</v>
      </c>
      <c r="K225" s="308">
        <v>12</v>
      </c>
      <c r="L225" s="85">
        <f t="shared" si="52"/>
        <v>32.519999999999996</v>
      </c>
      <c r="M225" s="687">
        <v>16</v>
      </c>
      <c r="N225" s="85">
        <f t="shared" si="48"/>
        <v>43.36</v>
      </c>
      <c r="O225" s="83">
        <v>15</v>
      </c>
      <c r="P225" s="85">
        <f t="shared" si="49"/>
        <v>40.65</v>
      </c>
      <c r="Q225" s="83">
        <v>10</v>
      </c>
      <c r="R225" s="377">
        <f t="shared" si="50"/>
        <v>27.1</v>
      </c>
      <c r="S225" s="4">
        <v>8</v>
      </c>
      <c r="T225" s="4">
        <f>+S225*Tabla3[[#This Row],[P.U$]]</f>
        <v>21.68</v>
      </c>
      <c r="U225" s="4">
        <v>7</v>
      </c>
      <c r="V225" s="1013">
        <f>U225*Tabla3[[#This Row],[P.U$]]</f>
        <v>18.97</v>
      </c>
    </row>
    <row r="226" spans="1:22" ht="54" x14ac:dyDescent="0.3">
      <c r="A226" s="457">
        <v>170</v>
      </c>
      <c r="B226" s="484" t="s">
        <v>119</v>
      </c>
      <c r="C226" s="485" t="s">
        <v>209</v>
      </c>
      <c r="D226" s="485" t="s">
        <v>10</v>
      </c>
      <c r="E226" s="485" t="s">
        <v>272</v>
      </c>
      <c r="F226" s="964">
        <v>45597</v>
      </c>
      <c r="G226" s="487">
        <v>2.64</v>
      </c>
      <c r="H226" s="337"/>
      <c r="I226" s="83"/>
      <c r="J226" s="85">
        <f t="shared" si="51"/>
        <v>0</v>
      </c>
      <c r="K226" s="308"/>
      <c r="L226" s="85">
        <f t="shared" si="52"/>
        <v>0</v>
      </c>
      <c r="M226" s="687"/>
      <c r="N226" s="85">
        <f t="shared" si="48"/>
        <v>0</v>
      </c>
      <c r="O226" s="83"/>
      <c r="P226" s="85">
        <f t="shared" si="49"/>
        <v>0</v>
      </c>
      <c r="Q226" s="83"/>
      <c r="R226" s="377">
        <f t="shared" si="50"/>
        <v>0</v>
      </c>
      <c r="S226" s="4"/>
      <c r="T226" s="4">
        <f>+S226*Tabla3[[#This Row],[P.U$]]</f>
        <v>0</v>
      </c>
      <c r="U226" s="4"/>
      <c r="V226" s="1013">
        <f>U226*Tabla3[[#This Row],[P.U$]]</f>
        <v>0</v>
      </c>
    </row>
    <row r="227" spans="1:22" ht="54" x14ac:dyDescent="0.3">
      <c r="A227" s="457">
        <v>171</v>
      </c>
      <c r="B227" s="484" t="s">
        <v>898</v>
      </c>
      <c r="C227" s="485" t="s">
        <v>203</v>
      </c>
      <c r="D227" s="485" t="s">
        <v>10</v>
      </c>
      <c r="E227" s="485" t="s">
        <v>272</v>
      </c>
      <c r="F227" s="964">
        <v>45566</v>
      </c>
      <c r="G227" s="487">
        <v>4</v>
      </c>
      <c r="H227" s="337"/>
      <c r="I227" s="83">
        <v>4</v>
      </c>
      <c r="J227" s="85">
        <f t="shared" si="51"/>
        <v>16</v>
      </c>
      <c r="K227" s="308">
        <v>4</v>
      </c>
      <c r="L227" s="85">
        <f t="shared" si="52"/>
        <v>16</v>
      </c>
      <c r="M227" s="687">
        <v>2</v>
      </c>
      <c r="N227" s="85">
        <f t="shared" si="48"/>
        <v>8</v>
      </c>
      <c r="O227" s="83">
        <v>2</v>
      </c>
      <c r="P227" s="85">
        <f t="shared" si="49"/>
        <v>8</v>
      </c>
      <c r="Q227" s="83">
        <v>0</v>
      </c>
      <c r="R227" s="377">
        <f t="shared" si="50"/>
        <v>0</v>
      </c>
      <c r="S227" s="4"/>
      <c r="T227" s="4">
        <f>+S227*Tabla3[[#This Row],[P.U$]]</f>
        <v>0</v>
      </c>
      <c r="U227" s="4"/>
      <c r="V227" s="1013">
        <f>U227*Tabla3[[#This Row],[P.U$]]</f>
        <v>0</v>
      </c>
    </row>
    <row r="228" spans="1:22" ht="54" x14ac:dyDescent="0.3">
      <c r="A228" s="457">
        <v>172</v>
      </c>
      <c r="B228" s="484" t="s">
        <v>120</v>
      </c>
      <c r="C228" s="485" t="s">
        <v>222</v>
      </c>
      <c r="D228" s="485" t="s">
        <v>10</v>
      </c>
      <c r="E228" s="485" t="s">
        <v>308</v>
      </c>
      <c r="F228" s="964">
        <v>45078</v>
      </c>
      <c r="G228" s="487">
        <v>3.25</v>
      </c>
      <c r="H228" s="337"/>
      <c r="I228" s="83"/>
      <c r="J228" s="85">
        <f t="shared" si="51"/>
        <v>0</v>
      </c>
      <c r="K228" s="308"/>
      <c r="L228" s="85">
        <f t="shared" si="52"/>
        <v>0</v>
      </c>
      <c r="M228" s="687"/>
      <c r="N228" s="85">
        <f t="shared" si="48"/>
        <v>0</v>
      </c>
      <c r="O228" s="83"/>
      <c r="P228" s="85">
        <f t="shared" si="49"/>
        <v>0</v>
      </c>
      <c r="Q228" s="83"/>
      <c r="R228" s="377">
        <f t="shared" si="50"/>
        <v>0</v>
      </c>
      <c r="S228" s="4"/>
      <c r="T228" s="4">
        <f>+S228*Tabla3[[#This Row],[P.U$]]</f>
        <v>0</v>
      </c>
      <c r="U228" s="4"/>
      <c r="V228" s="1013">
        <f>U228*Tabla3[[#This Row],[P.U$]]</f>
        <v>0</v>
      </c>
    </row>
    <row r="229" spans="1:22" ht="54" x14ac:dyDescent="0.3">
      <c r="A229" s="457">
        <v>173</v>
      </c>
      <c r="B229" s="484" t="s">
        <v>121</v>
      </c>
      <c r="C229" s="485" t="s">
        <v>237</v>
      </c>
      <c r="D229" s="485" t="s">
        <v>10</v>
      </c>
      <c r="E229" s="485" t="s">
        <v>308</v>
      </c>
      <c r="F229" s="964">
        <v>45139</v>
      </c>
      <c r="G229" s="487">
        <v>3.86</v>
      </c>
      <c r="H229" s="337"/>
      <c r="I229" s="83"/>
      <c r="J229" s="85">
        <f t="shared" si="51"/>
        <v>0</v>
      </c>
      <c r="K229" s="308"/>
      <c r="L229" s="85">
        <f t="shared" si="52"/>
        <v>0</v>
      </c>
      <c r="M229" s="687"/>
      <c r="N229" s="85">
        <f t="shared" si="48"/>
        <v>0</v>
      </c>
      <c r="O229" s="83"/>
      <c r="P229" s="85">
        <f t="shared" si="49"/>
        <v>0</v>
      </c>
      <c r="Q229" s="83"/>
      <c r="R229" s="377">
        <f t="shared" si="50"/>
        <v>0</v>
      </c>
      <c r="S229" s="4"/>
      <c r="T229" s="4">
        <f>+S229*Tabla3[[#This Row],[P.U$]]</f>
        <v>0</v>
      </c>
      <c r="U229" s="4"/>
      <c r="V229" s="1013">
        <f>U229*Tabla3[[#This Row],[P.U$]]</f>
        <v>0</v>
      </c>
    </row>
    <row r="230" spans="1:22" ht="54" x14ac:dyDescent="0.3">
      <c r="A230" s="457">
        <v>174</v>
      </c>
      <c r="B230" s="484" t="s">
        <v>817</v>
      </c>
      <c r="C230" s="485" t="s">
        <v>232</v>
      </c>
      <c r="D230" s="485" t="s">
        <v>10</v>
      </c>
      <c r="E230" s="485" t="s">
        <v>308</v>
      </c>
      <c r="F230" s="964">
        <v>45627</v>
      </c>
      <c r="G230" s="487">
        <v>2.09</v>
      </c>
      <c r="H230" s="337"/>
      <c r="I230" s="83"/>
      <c r="J230" s="85">
        <f t="shared" si="51"/>
        <v>0</v>
      </c>
      <c r="K230" s="308"/>
      <c r="L230" s="85">
        <f t="shared" si="52"/>
        <v>0</v>
      </c>
      <c r="M230" s="687"/>
      <c r="N230" s="85">
        <f t="shared" ref="N230:N268" si="53">G230*M230</f>
        <v>0</v>
      </c>
      <c r="O230" s="83"/>
      <c r="P230" s="85">
        <f t="shared" ref="P230:P268" si="54">G230*O230</f>
        <v>0</v>
      </c>
      <c r="Q230" s="83"/>
      <c r="R230" s="377">
        <f t="shared" ref="R230:R268" si="55">G230*Q230</f>
        <v>0</v>
      </c>
      <c r="S230" s="4"/>
      <c r="T230" s="4">
        <f>+S230*Tabla3[[#This Row],[P.U$]]</f>
        <v>0</v>
      </c>
      <c r="U230" s="4"/>
      <c r="V230" s="1013">
        <f>U230*Tabla3[[#This Row],[P.U$]]</f>
        <v>0</v>
      </c>
    </row>
    <row r="231" spans="1:22" ht="54" x14ac:dyDescent="0.3">
      <c r="A231" s="457">
        <v>175</v>
      </c>
      <c r="B231" s="484" t="s">
        <v>122</v>
      </c>
      <c r="C231" s="485" t="s">
        <v>205</v>
      </c>
      <c r="D231" s="485" t="s">
        <v>10</v>
      </c>
      <c r="E231" s="485" t="s">
        <v>308</v>
      </c>
      <c r="F231" s="964">
        <v>45627</v>
      </c>
      <c r="G231" s="487">
        <v>2</v>
      </c>
      <c r="H231" s="337"/>
      <c r="I231" s="83">
        <v>2</v>
      </c>
      <c r="J231" s="85">
        <f t="shared" si="51"/>
        <v>4</v>
      </c>
      <c r="K231" s="308">
        <v>2</v>
      </c>
      <c r="L231" s="85">
        <f t="shared" si="52"/>
        <v>4</v>
      </c>
      <c r="M231" s="687">
        <v>1</v>
      </c>
      <c r="N231" s="85">
        <f t="shared" si="53"/>
        <v>2</v>
      </c>
      <c r="O231" s="83">
        <v>20</v>
      </c>
      <c r="P231" s="85">
        <f t="shared" si="54"/>
        <v>40</v>
      </c>
      <c r="Q231" s="83">
        <v>20</v>
      </c>
      <c r="R231" s="377">
        <f t="shared" si="55"/>
        <v>40</v>
      </c>
      <c r="S231" s="4">
        <v>20</v>
      </c>
      <c r="T231" s="4">
        <f>+S231*Tabla3[[#This Row],[P.U$]]</f>
        <v>40</v>
      </c>
      <c r="U231" s="4">
        <v>19</v>
      </c>
      <c r="V231" s="1013">
        <f>U231*Tabla3[[#This Row],[P.U$]]</f>
        <v>38</v>
      </c>
    </row>
    <row r="232" spans="1:22" ht="54" x14ac:dyDescent="0.3">
      <c r="A232" s="457">
        <v>176</v>
      </c>
      <c r="B232" s="484" t="s">
        <v>123</v>
      </c>
      <c r="C232" s="485" t="s">
        <v>238</v>
      </c>
      <c r="D232" s="485" t="s">
        <v>10</v>
      </c>
      <c r="E232" s="485" t="s">
        <v>308</v>
      </c>
      <c r="F232" s="964">
        <v>45444</v>
      </c>
      <c r="G232" s="487">
        <v>1.76</v>
      </c>
      <c r="H232" s="337"/>
      <c r="I232" s="83"/>
      <c r="J232" s="85">
        <f t="shared" si="51"/>
        <v>0</v>
      </c>
      <c r="K232" s="308"/>
      <c r="L232" s="85">
        <f t="shared" si="52"/>
        <v>0</v>
      </c>
      <c r="M232" s="687"/>
      <c r="N232" s="85">
        <f t="shared" si="53"/>
        <v>0</v>
      </c>
      <c r="O232" s="83"/>
      <c r="P232" s="85">
        <f t="shared" si="54"/>
        <v>0</v>
      </c>
      <c r="Q232" s="83"/>
      <c r="R232" s="377">
        <f t="shared" si="55"/>
        <v>0</v>
      </c>
      <c r="S232" s="4"/>
      <c r="T232" s="4">
        <f>+S232*Tabla3[[#This Row],[P.U$]]</f>
        <v>0</v>
      </c>
      <c r="U232" s="4"/>
      <c r="V232" s="1013">
        <f>U232*Tabla3[[#This Row],[P.U$]]</f>
        <v>0</v>
      </c>
    </row>
    <row r="233" spans="1:22" ht="54" x14ac:dyDescent="0.3">
      <c r="A233" s="457">
        <v>177</v>
      </c>
      <c r="B233" s="484" t="s">
        <v>730</v>
      </c>
      <c r="C233" s="485" t="s">
        <v>232</v>
      </c>
      <c r="D233" s="485" t="s">
        <v>10</v>
      </c>
      <c r="E233" s="485" t="s">
        <v>308</v>
      </c>
      <c r="F233" s="964">
        <v>45444</v>
      </c>
      <c r="G233" s="487">
        <v>2.09</v>
      </c>
      <c r="H233" s="337"/>
      <c r="I233" s="83"/>
      <c r="J233" s="85">
        <f t="shared" si="51"/>
        <v>0</v>
      </c>
      <c r="K233" s="308"/>
      <c r="L233" s="85">
        <f t="shared" si="52"/>
        <v>0</v>
      </c>
      <c r="M233" s="687"/>
      <c r="N233" s="85">
        <f t="shared" si="53"/>
        <v>0</v>
      </c>
      <c r="O233" s="83"/>
      <c r="P233" s="85">
        <f t="shared" si="54"/>
        <v>0</v>
      </c>
      <c r="Q233" s="83"/>
      <c r="R233" s="377">
        <f t="shared" si="55"/>
        <v>0</v>
      </c>
      <c r="S233" s="4"/>
      <c r="T233" s="4">
        <f>+S233*Tabla3[[#This Row],[P.U$]]</f>
        <v>0</v>
      </c>
      <c r="U233" s="4"/>
      <c r="V233" s="1013">
        <f>U233*Tabla3[[#This Row],[P.U$]]</f>
        <v>0</v>
      </c>
    </row>
    <row r="234" spans="1:22" ht="54" x14ac:dyDescent="0.3">
      <c r="A234" s="457">
        <v>178</v>
      </c>
      <c r="B234" s="484" t="s">
        <v>883</v>
      </c>
      <c r="C234" s="485" t="s">
        <v>205</v>
      </c>
      <c r="D234" s="485" t="s">
        <v>10</v>
      </c>
      <c r="E234" s="485" t="s">
        <v>308</v>
      </c>
      <c r="F234" s="964">
        <v>45627</v>
      </c>
      <c r="G234" s="487">
        <v>2.09</v>
      </c>
      <c r="H234" s="337"/>
      <c r="I234" s="83">
        <v>8</v>
      </c>
      <c r="J234" s="85">
        <f t="shared" si="51"/>
        <v>16.72</v>
      </c>
      <c r="K234" s="308">
        <v>7</v>
      </c>
      <c r="L234" s="85">
        <f t="shared" si="52"/>
        <v>14.629999999999999</v>
      </c>
      <c r="M234" s="687">
        <v>7</v>
      </c>
      <c r="N234" s="85">
        <f t="shared" si="53"/>
        <v>14.629999999999999</v>
      </c>
      <c r="O234" s="83">
        <v>8</v>
      </c>
      <c r="P234" s="85">
        <f t="shared" si="54"/>
        <v>16.72</v>
      </c>
      <c r="Q234" s="83">
        <v>8</v>
      </c>
      <c r="R234" s="377">
        <f t="shared" si="55"/>
        <v>16.72</v>
      </c>
      <c r="S234" s="4">
        <v>7</v>
      </c>
      <c r="T234" s="4">
        <f>+S234*Tabla3[[#This Row],[P.U$]]</f>
        <v>14.629999999999999</v>
      </c>
      <c r="U234" s="4">
        <v>4</v>
      </c>
      <c r="V234" s="1013">
        <f>U234*Tabla3[[#This Row],[P.U$]]</f>
        <v>8.36</v>
      </c>
    </row>
    <row r="235" spans="1:22" ht="54" x14ac:dyDescent="0.3">
      <c r="A235" s="457">
        <v>179</v>
      </c>
      <c r="B235" s="484" t="s">
        <v>124</v>
      </c>
      <c r="C235" s="485" t="s">
        <v>232</v>
      </c>
      <c r="D235" s="485" t="s">
        <v>10</v>
      </c>
      <c r="E235" s="485" t="s">
        <v>288</v>
      </c>
      <c r="F235" s="964">
        <v>45444</v>
      </c>
      <c r="G235" s="487">
        <v>0.84</v>
      </c>
      <c r="H235" s="337"/>
      <c r="I235" s="593"/>
      <c r="J235" s="85">
        <f t="shared" si="51"/>
        <v>0</v>
      </c>
      <c r="K235" s="784"/>
      <c r="L235" s="276">
        <f t="shared" si="52"/>
        <v>0</v>
      </c>
      <c r="M235" s="687"/>
      <c r="N235" s="276">
        <f t="shared" si="53"/>
        <v>0</v>
      </c>
      <c r="O235" s="277"/>
      <c r="P235" s="276">
        <f t="shared" si="54"/>
        <v>0</v>
      </c>
      <c r="Q235" s="277"/>
      <c r="R235" s="377">
        <f t="shared" si="55"/>
        <v>0</v>
      </c>
      <c r="S235" s="4"/>
      <c r="T235" s="4">
        <f>+S235*Tabla3[[#This Row],[P.U$]]</f>
        <v>0</v>
      </c>
      <c r="U235" s="4"/>
      <c r="V235" s="1013">
        <f>U235*Tabla3[[#This Row],[P.U$]]</f>
        <v>0</v>
      </c>
    </row>
    <row r="236" spans="1:22" ht="31.5" customHeight="1" x14ac:dyDescent="0.3">
      <c r="A236" s="457">
        <v>180</v>
      </c>
      <c r="B236" s="484" t="s">
        <v>125</v>
      </c>
      <c r="C236" s="485" t="s">
        <v>1234</v>
      </c>
      <c r="D236" s="485" t="s">
        <v>10</v>
      </c>
      <c r="E236" s="485" t="s">
        <v>288</v>
      </c>
      <c r="F236" s="964">
        <v>45747</v>
      </c>
      <c r="G236" s="487">
        <v>0.92</v>
      </c>
      <c r="H236" s="337"/>
      <c r="I236" s="593">
        <v>1</v>
      </c>
      <c r="J236" s="85">
        <f t="shared" si="51"/>
        <v>0.92</v>
      </c>
      <c r="K236" s="784">
        <v>0</v>
      </c>
      <c r="L236" s="276">
        <f t="shared" si="52"/>
        <v>0</v>
      </c>
      <c r="M236" s="687"/>
      <c r="N236" s="276">
        <f t="shared" si="53"/>
        <v>0</v>
      </c>
      <c r="O236" s="277"/>
      <c r="P236" s="276">
        <f t="shared" si="54"/>
        <v>0</v>
      </c>
      <c r="Q236" s="277"/>
      <c r="R236" s="377">
        <f t="shared" si="55"/>
        <v>0</v>
      </c>
      <c r="S236" s="4"/>
      <c r="T236" s="4">
        <f>+S236*Tabla3[[#This Row],[P.U$]]</f>
        <v>0</v>
      </c>
      <c r="U236" s="4"/>
      <c r="V236" s="1013">
        <f>U236*Tabla3[[#This Row],[P.U$]]</f>
        <v>0</v>
      </c>
    </row>
    <row r="237" spans="1:22" ht="31.5" customHeight="1" x14ac:dyDescent="0.3">
      <c r="A237" s="457"/>
      <c r="B237" s="201" t="s">
        <v>1019</v>
      </c>
      <c r="C237" s="13" t="s">
        <v>241</v>
      </c>
      <c r="D237" s="14" t="s">
        <v>10</v>
      </c>
      <c r="E237" s="14" t="s">
        <v>288</v>
      </c>
      <c r="F237" s="968">
        <v>46082</v>
      </c>
      <c r="G237" s="37">
        <v>0.81</v>
      </c>
      <c r="H237" s="337"/>
      <c r="I237" s="593">
        <v>0</v>
      </c>
      <c r="J237" s="85">
        <f t="shared" si="51"/>
        <v>0</v>
      </c>
      <c r="K237" s="784">
        <v>0</v>
      </c>
      <c r="L237" s="85">
        <f t="shared" si="52"/>
        <v>0</v>
      </c>
      <c r="M237" s="687"/>
      <c r="N237" s="85">
        <f t="shared" si="53"/>
        <v>0</v>
      </c>
      <c r="O237" s="277"/>
      <c r="P237" s="85">
        <f t="shared" si="54"/>
        <v>0</v>
      </c>
      <c r="Q237" s="277">
        <v>10</v>
      </c>
      <c r="R237" s="377">
        <f t="shared" si="55"/>
        <v>8.1000000000000014</v>
      </c>
      <c r="S237" s="4">
        <v>9</v>
      </c>
      <c r="T237" s="4">
        <f>+S237*Tabla3[[#This Row],[P.U$]]</f>
        <v>7.2900000000000009</v>
      </c>
      <c r="U237" s="4">
        <v>9</v>
      </c>
      <c r="V237" s="1013">
        <f>U237*Tabla3[[#This Row],[P.U$]]</f>
        <v>7.2900000000000009</v>
      </c>
    </row>
    <row r="238" spans="1:22" ht="54" x14ac:dyDescent="0.3">
      <c r="A238" s="457">
        <v>181</v>
      </c>
      <c r="B238" s="484" t="s">
        <v>1019</v>
      </c>
      <c r="C238" s="724" t="s">
        <v>198</v>
      </c>
      <c r="D238" s="489" t="s">
        <v>10</v>
      </c>
      <c r="E238" s="485" t="s">
        <v>288</v>
      </c>
      <c r="F238" s="965">
        <v>46569</v>
      </c>
      <c r="G238" s="659">
        <v>0.92</v>
      </c>
      <c r="H238" s="337"/>
      <c r="I238" s="83"/>
      <c r="J238" s="85">
        <f t="shared" si="51"/>
        <v>0</v>
      </c>
      <c r="K238" s="308"/>
      <c r="L238" s="85">
        <f t="shared" si="52"/>
        <v>0</v>
      </c>
      <c r="M238" s="687"/>
      <c r="N238" s="85">
        <f t="shared" si="53"/>
        <v>0</v>
      </c>
      <c r="O238" s="83"/>
      <c r="P238" s="85">
        <f t="shared" si="54"/>
        <v>0</v>
      </c>
      <c r="Q238" s="83"/>
      <c r="R238" s="377">
        <f t="shared" si="55"/>
        <v>0</v>
      </c>
      <c r="S238" s="4"/>
      <c r="T238" s="4">
        <f>+S238*Tabla3[[#This Row],[P.U$]]</f>
        <v>0</v>
      </c>
      <c r="U238" s="4"/>
      <c r="V238" s="1013">
        <f>U238*Tabla3[[#This Row],[P.U$]]</f>
        <v>0</v>
      </c>
    </row>
    <row r="239" spans="1:22" ht="54" x14ac:dyDescent="0.3">
      <c r="A239" s="457"/>
      <c r="B239" s="484" t="s">
        <v>1019</v>
      </c>
      <c r="C239" s="525" t="s">
        <v>736</v>
      </c>
      <c r="D239" s="489" t="s">
        <v>10</v>
      </c>
      <c r="E239" s="485" t="s">
        <v>288</v>
      </c>
      <c r="F239" s="965">
        <v>45870</v>
      </c>
      <c r="G239" s="729">
        <v>0.92</v>
      </c>
      <c r="H239" s="337"/>
      <c r="I239" s="83">
        <v>15</v>
      </c>
      <c r="J239" s="85">
        <f t="shared" si="51"/>
        <v>13.8</v>
      </c>
      <c r="K239" s="308">
        <v>19</v>
      </c>
      <c r="L239" s="85">
        <f t="shared" si="52"/>
        <v>17.48</v>
      </c>
      <c r="M239" s="687">
        <v>11</v>
      </c>
      <c r="N239" s="85">
        <f t="shared" si="53"/>
        <v>10.120000000000001</v>
      </c>
      <c r="O239" s="83">
        <v>36</v>
      </c>
      <c r="P239" s="85">
        <f t="shared" si="54"/>
        <v>33.120000000000005</v>
      </c>
      <c r="Q239" s="83">
        <v>27</v>
      </c>
      <c r="R239" s="377">
        <f t="shared" si="55"/>
        <v>24.84</v>
      </c>
      <c r="S239" s="4">
        <v>20</v>
      </c>
      <c r="T239" s="4">
        <f>+S239*Tabla3[[#This Row],[P.U$]]</f>
        <v>18.400000000000002</v>
      </c>
      <c r="U239" s="4">
        <v>5</v>
      </c>
      <c r="V239" s="1013">
        <f>U239*Tabla3[[#This Row],[P.U$]]</f>
        <v>4.6000000000000005</v>
      </c>
    </row>
    <row r="240" spans="1:22" ht="54" x14ac:dyDescent="0.3">
      <c r="A240" s="457">
        <v>182</v>
      </c>
      <c r="B240" s="484" t="s">
        <v>125</v>
      </c>
      <c r="C240" s="485" t="s">
        <v>239</v>
      </c>
      <c r="D240" s="485" t="s">
        <v>10</v>
      </c>
      <c r="E240" s="485" t="s">
        <v>288</v>
      </c>
      <c r="F240" s="964">
        <v>45748</v>
      </c>
      <c r="G240" s="487">
        <v>0.92</v>
      </c>
      <c r="H240" s="337"/>
      <c r="I240" s="83"/>
      <c r="J240" s="85">
        <f t="shared" si="51"/>
        <v>0</v>
      </c>
      <c r="K240" s="308"/>
      <c r="L240" s="85">
        <f t="shared" si="52"/>
        <v>0</v>
      </c>
      <c r="M240" s="687"/>
      <c r="N240" s="85">
        <f t="shared" si="53"/>
        <v>0</v>
      </c>
      <c r="O240" s="83"/>
      <c r="P240" s="85">
        <f t="shared" si="54"/>
        <v>0</v>
      </c>
      <c r="Q240" s="83"/>
      <c r="R240" s="377">
        <f t="shared" si="55"/>
        <v>0</v>
      </c>
      <c r="S240" s="4"/>
      <c r="T240" s="4">
        <f>+S240*Tabla3[[#This Row],[P.U$]]</f>
        <v>0</v>
      </c>
      <c r="U240" s="4"/>
      <c r="V240" s="1013">
        <f>U240*Tabla3[[#This Row],[P.U$]]</f>
        <v>0</v>
      </c>
    </row>
    <row r="241" spans="1:22" ht="54" x14ac:dyDescent="0.3">
      <c r="A241" s="457">
        <v>183</v>
      </c>
      <c r="B241" s="484" t="s">
        <v>126</v>
      </c>
      <c r="C241" s="485" t="s">
        <v>240</v>
      </c>
      <c r="D241" s="485" t="s">
        <v>10</v>
      </c>
      <c r="E241" s="485" t="s">
        <v>309</v>
      </c>
      <c r="F241" s="964">
        <v>45962</v>
      </c>
      <c r="G241" s="487">
        <v>1.37</v>
      </c>
      <c r="H241" s="337"/>
      <c r="I241" s="593"/>
      <c r="J241" s="85">
        <f t="shared" si="51"/>
        <v>0</v>
      </c>
      <c r="K241" s="784"/>
      <c r="L241" s="236">
        <f t="shared" si="52"/>
        <v>0</v>
      </c>
      <c r="M241" s="687"/>
      <c r="N241" s="236">
        <f t="shared" si="53"/>
        <v>0</v>
      </c>
      <c r="O241" s="237"/>
      <c r="P241" s="236">
        <f t="shared" si="54"/>
        <v>0</v>
      </c>
      <c r="Q241" s="237"/>
      <c r="R241" s="377">
        <f t="shared" si="55"/>
        <v>0</v>
      </c>
      <c r="S241" s="4"/>
      <c r="T241" s="4">
        <f>+S241*Tabla3[[#This Row],[P.U$]]</f>
        <v>0</v>
      </c>
      <c r="U241" s="4"/>
      <c r="V241" s="1013">
        <f>U241*Tabla3[[#This Row],[P.U$]]</f>
        <v>0</v>
      </c>
    </row>
    <row r="242" spans="1:22" ht="36" x14ac:dyDescent="0.3">
      <c r="A242" s="457"/>
      <c r="B242" s="484" t="s">
        <v>126</v>
      </c>
      <c r="C242" s="485" t="s">
        <v>232</v>
      </c>
      <c r="D242" s="485" t="s">
        <v>10</v>
      </c>
      <c r="E242" s="485"/>
      <c r="F242" s="964">
        <v>46357</v>
      </c>
      <c r="G242" s="487">
        <v>0.62</v>
      </c>
      <c r="H242" s="337"/>
      <c r="I242" s="593"/>
      <c r="J242" s="85">
        <f t="shared" si="51"/>
        <v>0</v>
      </c>
      <c r="K242" s="784"/>
      <c r="L242" s="85">
        <f t="shared" si="52"/>
        <v>0</v>
      </c>
      <c r="M242" s="687"/>
      <c r="N242" s="85">
        <f t="shared" si="53"/>
        <v>0</v>
      </c>
      <c r="O242" s="237"/>
      <c r="P242" s="85">
        <f t="shared" si="54"/>
        <v>0</v>
      </c>
      <c r="Q242" s="237"/>
      <c r="R242" s="377">
        <f t="shared" si="55"/>
        <v>0</v>
      </c>
      <c r="S242" s="4">
        <v>7</v>
      </c>
      <c r="T242" s="4">
        <f>+S242*Tabla3[[#This Row],[P.U$]]</f>
        <v>4.34</v>
      </c>
      <c r="U242" s="4">
        <v>7</v>
      </c>
      <c r="V242" s="1013">
        <f>U242*Tabla3[[#This Row],[P.U$]]</f>
        <v>4.34</v>
      </c>
    </row>
    <row r="243" spans="1:22" ht="54" x14ac:dyDescent="0.3">
      <c r="A243" s="457">
        <v>184</v>
      </c>
      <c r="B243" s="484" t="s">
        <v>126</v>
      </c>
      <c r="C243" s="485" t="s">
        <v>241</v>
      </c>
      <c r="D243" s="485" t="s">
        <v>10</v>
      </c>
      <c r="E243" s="485" t="s">
        <v>309</v>
      </c>
      <c r="F243" s="964">
        <v>45963</v>
      </c>
      <c r="G243" s="487">
        <v>0.81</v>
      </c>
      <c r="H243" s="337"/>
      <c r="I243" s="83"/>
      <c r="J243" s="85">
        <f t="shared" si="51"/>
        <v>0</v>
      </c>
      <c r="K243" s="308"/>
      <c r="L243" s="85">
        <f t="shared" si="52"/>
        <v>0</v>
      </c>
      <c r="M243" s="687">
        <v>4</v>
      </c>
      <c r="N243" s="85">
        <f t="shared" si="53"/>
        <v>3.24</v>
      </c>
      <c r="O243" s="83">
        <v>9</v>
      </c>
      <c r="P243" s="85">
        <f t="shared" si="54"/>
        <v>7.2900000000000009</v>
      </c>
      <c r="Q243" s="83">
        <v>8</v>
      </c>
      <c r="R243" s="377">
        <f t="shared" si="55"/>
        <v>6.48</v>
      </c>
      <c r="S243" s="4">
        <v>8</v>
      </c>
      <c r="T243" s="4">
        <f>+S243*Tabla3[[#This Row],[P.U$]]</f>
        <v>6.48</v>
      </c>
      <c r="U243" s="4">
        <v>8</v>
      </c>
      <c r="V243" s="1013">
        <f>U243*Tabla3[[#This Row],[P.U$]]</f>
        <v>6.48</v>
      </c>
    </row>
    <row r="244" spans="1:22" ht="72" x14ac:dyDescent="0.3">
      <c r="A244" s="457">
        <v>185</v>
      </c>
      <c r="B244" s="484" t="s">
        <v>127</v>
      </c>
      <c r="C244" s="485" t="s">
        <v>209</v>
      </c>
      <c r="D244" s="485" t="s">
        <v>10</v>
      </c>
      <c r="E244" s="485" t="s">
        <v>273</v>
      </c>
      <c r="F244" s="964">
        <v>45536</v>
      </c>
      <c r="G244" s="487">
        <v>2.2200000000000002</v>
      </c>
      <c r="H244" s="337"/>
      <c r="I244" s="83"/>
      <c r="J244" s="85">
        <f t="shared" si="51"/>
        <v>0</v>
      </c>
      <c r="K244" s="308"/>
      <c r="L244" s="85">
        <f t="shared" si="52"/>
        <v>0</v>
      </c>
      <c r="M244" s="687"/>
      <c r="N244" s="85">
        <f t="shared" si="53"/>
        <v>0</v>
      </c>
      <c r="O244" s="83"/>
      <c r="P244" s="85">
        <f t="shared" si="54"/>
        <v>0</v>
      </c>
      <c r="Q244" s="83"/>
      <c r="R244" s="377">
        <f t="shared" si="55"/>
        <v>0</v>
      </c>
      <c r="S244" s="4"/>
      <c r="T244" s="4">
        <f>+S244*Tabla3[[#This Row],[P.U$]]</f>
        <v>0</v>
      </c>
      <c r="U244" s="4"/>
      <c r="V244" s="1013">
        <f>U244*Tabla3[[#This Row],[P.U$]]</f>
        <v>0</v>
      </c>
    </row>
    <row r="245" spans="1:22" ht="72" x14ac:dyDescent="0.3">
      <c r="A245" s="457">
        <v>186</v>
      </c>
      <c r="B245" s="484" t="s">
        <v>128</v>
      </c>
      <c r="C245" s="485" t="s">
        <v>242</v>
      </c>
      <c r="D245" s="485" t="s">
        <v>10</v>
      </c>
      <c r="E245" s="485" t="s">
        <v>273</v>
      </c>
      <c r="F245" s="964">
        <v>45536</v>
      </c>
      <c r="G245" s="487">
        <v>2.02</v>
      </c>
      <c r="H245" s="337"/>
      <c r="I245" s="83"/>
      <c r="J245" s="85">
        <f t="shared" si="51"/>
        <v>0</v>
      </c>
      <c r="K245" s="308"/>
      <c r="L245" s="85">
        <f t="shared" si="52"/>
        <v>0</v>
      </c>
      <c r="M245" s="687"/>
      <c r="N245" s="85">
        <f t="shared" si="53"/>
        <v>0</v>
      </c>
      <c r="O245" s="83"/>
      <c r="P245" s="85">
        <f t="shared" si="54"/>
        <v>0</v>
      </c>
      <c r="Q245" s="83"/>
      <c r="R245" s="377">
        <f t="shared" si="55"/>
        <v>0</v>
      </c>
      <c r="S245" s="4"/>
      <c r="T245" s="4">
        <f>+S245*Tabla3[[#This Row],[P.U$]]</f>
        <v>0</v>
      </c>
      <c r="U245" s="4"/>
      <c r="V245" s="1013">
        <f>U245*Tabla3[[#This Row],[P.U$]]</f>
        <v>0</v>
      </c>
    </row>
    <row r="246" spans="1:22" ht="72" x14ac:dyDescent="0.3">
      <c r="A246" s="457">
        <v>187</v>
      </c>
      <c r="B246" s="484" t="s">
        <v>129</v>
      </c>
      <c r="C246" s="485" t="s">
        <v>203</v>
      </c>
      <c r="D246" s="485" t="s">
        <v>10</v>
      </c>
      <c r="E246" s="485" t="s">
        <v>273</v>
      </c>
      <c r="F246" s="964">
        <v>46174</v>
      </c>
      <c r="G246" s="487">
        <v>1.42</v>
      </c>
      <c r="H246" s="337"/>
      <c r="I246" s="83">
        <v>2</v>
      </c>
      <c r="J246" s="85">
        <f t="shared" si="51"/>
        <v>2.84</v>
      </c>
      <c r="K246" s="308">
        <v>2</v>
      </c>
      <c r="L246" s="85">
        <f t="shared" si="52"/>
        <v>2.84</v>
      </c>
      <c r="M246" s="687"/>
      <c r="N246" s="85">
        <f t="shared" si="53"/>
        <v>0</v>
      </c>
      <c r="O246" s="83"/>
      <c r="P246" s="85">
        <f t="shared" si="54"/>
        <v>0</v>
      </c>
      <c r="Q246" s="83"/>
      <c r="R246" s="377">
        <f t="shared" si="55"/>
        <v>0</v>
      </c>
      <c r="S246" s="4"/>
      <c r="T246" s="4">
        <f>+S246*Tabla3[[#This Row],[P.U$]]</f>
        <v>0</v>
      </c>
      <c r="U246" s="4"/>
      <c r="V246" s="1013">
        <f>U246*Tabla3[[#This Row],[P.U$]]</f>
        <v>0</v>
      </c>
    </row>
    <row r="247" spans="1:22" ht="72" x14ac:dyDescent="0.3">
      <c r="A247" s="457">
        <v>188</v>
      </c>
      <c r="B247" s="484" t="s">
        <v>129</v>
      </c>
      <c r="C247" s="485" t="s">
        <v>213</v>
      </c>
      <c r="D247" s="485" t="s">
        <v>10</v>
      </c>
      <c r="E247" s="485" t="s">
        <v>273</v>
      </c>
      <c r="F247" s="964">
        <v>46143</v>
      </c>
      <c r="G247" s="487">
        <v>1.42</v>
      </c>
      <c r="H247" s="337"/>
      <c r="I247" s="83"/>
      <c r="J247" s="85">
        <f t="shared" si="51"/>
        <v>0</v>
      </c>
      <c r="K247" s="308"/>
      <c r="L247" s="85">
        <f t="shared" si="52"/>
        <v>0</v>
      </c>
      <c r="M247" s="687"/>
      <c r="N247" s="85">
        <f t="shared" si="53"/>
        <v>0</v>
      </c>
      <c r="O247" s="83"/>
      <c r="P247" s="85">
        <f t="shared" si="54"/>
        <v>0</v>
      </c>
      <c r="Q247" s="83"/>
      <c r="R247" s="377">
        <f t="shared" si="55"/>
        <v>0</v>
      </c>
      <c r="S247" s="4"/>
      <c r="T247" s="4">
        <f>+S247*Tabla3[[#This Row],[P.U$]]</f>
        <v>0</v>
      </c>
      <c r="U247" s="4"/>
      <c r="V247" s="1013">
        <f>U247*Tabla3[[#This Row],[P.U$]]</f>
        <v>0</v>
      </c>
    </row>
    <row r="248" spans="1:22" ht="38.25" x14ac:dyDescent="0.3">
      <c r="A248" s="457">
        <v>189</v>
      </c>
      <c r="B248" s="201" t="s">
        <v>17760</v>
      </c>
      <c r="C248" s="14" t="s">
        <v>17755</v>
      </c>
      <c r="D248" s="14" t="s">
        <v>10</v>
      </c>
      <c r="E248" s="14" t="s">
        <v>273</v>
      </c>
      <c r="F248" s="968">
        <v>45597</v>
      </c>
      <c r="G248" s="37">
        <v>1.08</v>
      </c>
      <c r="H248" s="337"/>
      <c r="I248" s="83"/>
      <c r="J248" s="85">
        <f t="shared" si="51"/>
        <v>0</v>
      </c>
      <c r="K248" s="308"/>
      <c r="L248" s="85">
        <f t="shared" si="52"/>
        <v>0</v>
      </c>
      <c r="M248" s="687"/>
      <c r="N248" s="85">
        <f t="shared" si="53"/>
        <v>0</v>
      </c>
      <c r="O248" s="83"/>
      <c r="P248" s="85">
        <f t="shared" si="54"/>
        <v>0</v>
      </c>
      <c r="Q248" s="83"/>
      <c r="R248" s="377">
        <f t="shared" si="55"/>
        <v>0</v>
      </c>
      <c r="S248" s="4"/>
      <c r="T248" s="4">
        <f>+S248*Tabla3[[#This Row],[P.U$]]</f>
        <v>0</v>
      </c>
      <c r="U248" s="4"/>
      <c r="V248" s="1013">
        <f>U248*Tabla3[[#This Row],[P.U$]]</f>
        <v>0</v>
      </c>
    </row>
    <row r="249" spans="1:22" ht="72" x14ac:dyDescent="0.3">
      <c r="A249" s="457">
        <v>190</v>
      </c>
      <c r="B249" s="484" t="s">
        <v>899</v>
      </c>
      <c r="C249" s="485" t="s">
        <v>736</v>
      </c>
      <c r="D249" s="485" t="s">
        <v>10</v>
      </c>
      <c r="E249" s="485" t="s">
        <v>273</v>
      </c>
      <c r="F249" s="964">
        <v>45323</v>
      </c>
      <c r="G249" s="487">
        <v>1.08</v>
      </c>
      <c r="H249" s="337"/>
      <c r="I249" s="83">
        <v>8</v>
      </c>
      <c r="J249" s="85">
        <f t="shared" ref="J249:J287" si="56">G249*I249</f>
        <v>8.64</v>
      </c>
      <c r="K249" s="308">
        <v>8</v>
      </c>
      <c r="L249" s="85">
        <f t="shared" si="52"/>
        <v>8.64</v>
      </c>
      <c r="M249" s="687"/>
      <c r="N249" s="85">
        <f t="shared" si="53"/>
        <v>0</v>
      </c>
      <c r="O249" s="83"/>
      <c r="P249" s="85">
        <f t="shared" si="54"/>
        <v>0</v>
      </c>
      <c r="Q249" s="83"/>
      <c r="R249" s="377">
        <f t="shared" si="55"/>
        <v>0</v>
      </c>
      <c r="S249" s="4"/>
      <c r="T249" s="4">
        <f>+S249*Tabla3[[#This Row],[P.U$]]</f>
        <v>0</v>
      </c>
      <c r="U249" s="4"/>
      <c r="V249" s="1013">
        <f>U249*Tabla3[[#This Row],[P.U$]]</f>
        <v>0</v>
      </c>
    </row>
    <row r="250" spans="1:22" ht="56.25" x14ac:dyDescent="0.3">
      <c r="A250" s="457">
        <v>191</v>
      </c>
      <c r="B250" s="500" t="s">
        <v>818</v>
      </c>
      <c r="C250" s="485" t="s">
        <v>237</v>
      </c>
      <c r="D250" s="485" t="s">
        <v>10</v>
      </c>
      <c r="E250" s="485" t="s">
        <v>282</v>
      </c>
      <c r="F250" s="964">
        <v>45444</v>
      </c>
      <c r="G250" s="487">
        <v>4</v>
      </c>
      <c r="H250" s="337"/>
      <c r="I250" s="83"/>
      <c r="J250" s="85">
        <f t="shared" si="56"/>
        <v>0</v>
      </c>
      <c r="K250" s="308"/>
      <c r="L250" s="85">
        <f t="shared" si="52"/>
        <v>0</v>
      </c>
      <c r="M250" s="687"/>
      <c r="N250" s="85">
        <f t="shared" si="53"/>
        <v>0</v>
      </c>
      <c r="O250" s="83"/>
      <c r="P250" s="85">
        <f t="shared" si="54"/>
        <v>0</v>
      </c>
      <c r="Q250" s="83"/>
      <c r="R250" s="377">
        <f t="shared" si="55"/>
        <v>0</v>
      </c>
      <c r="S250" s="4"/>
      <c r="T250" s="4">
        <f>+S250*Tabla3[[#This Row],[P.U$]]</f>
        <v>0</v>
      </c>
      <c r="U250" s="4"/>
      <c r="V250" s="1013">
        <f>U250*Tabla3[[#This Row],[P.U$]]</f>
        <v>0</v>
      </c>
    </row>
    <row r="251" spans="1:22" ht="72" x14ac:dyDescent="0.3">
      <c r="A251" s="457">
        <v>192</v>
      </c>
      <c r="B251" s="484" t="s">
        <v>130</v>
      </c>
      <c r="C251" s="485" t="s">
        <v>196</v>
      </c>
      <c r="D251" s="485" t="s">
        <v>10</v>
      </c>
      <c r="E251" s="485" t="s">
        <v>273</v>
      </c>
      <c r="F251" s="964">
        <v>45382</v>
      </c>
      <c r="G251" s="487">
        <v>1.36</v>
      </c>
      <c r="H251" s="337"/>
      <c r="I251" s="83"/>
      <c r="J251" s="85">
        <f t="shared" si="56"/>
        <v>0</v>
      </c>
      <c r="K251" s="308"/>
      <c r="L251" s="85">
        <f t="shared" si="52"/>
        <v>0</v>
      </c>
      <c r="M251" s="687"/>
      <c r="N251" s="85">
        <f t="shared" si="53"/>
        <v>0</v>
      </c>
      <c r="O251" s="83"/>
      <c r="P251" s="85">
        <f t="shared" si="54"/>
        <v>0</v>
      </c>
      <c r="Q251" s="83"/>
      <c r="R251" s="377">
        <f t="shared" si="55"/>
        <v>0</v>
      </c>
      <c r="S251" s="4"/>
      <c r="T251" s="4">
        <f>+S251*Tabla3[[#This Row],[P.U$]]</f>
        <v>0</v>
      </c>
      <c r="U251" s="4"/>
      <c r="V251" s="1013">
        <f>U251*Tabla3[[#This Row],[P.U$]]</f>
        <v>0</v>
      </c>
    </row>
    <row r="252" spans="1:22" ht="72" x14ac:dyDescent="0.3">
      <c r="A252" s="457"/>
      <c r="B252" s="484" t="s">
        <v>18229</v>
      </c>
      <c r="C252" s="485" t="s">
        <v>18230</v>
      </c>
      <c r="D252" s="485" t="s">
        <v>10</v>
      </c>
      <c r="E252" s="485" t="s">
        <v>273</v>
      </c>
      <c r="F252" s="964">
        <v>45809</v>
      </c>
      <c r="G252" s="487">
        <v>1.01</v>
      </c>
      <c r="H252" s="337"/>
      <c r="I252" s="83"/>
      <c r="J252" s="85">
        <f t="shared" si="56"/>
        <v>0</v>
      </c>
      <c r="K252" s="308"/>
      <c r="L252" s="85">
        <f t="shared" si="52"/>
        <v>0</v>
      </c>
      <c r="M252" s="687"/>
      <c r="N252" s="85">
        <f t="shared" si="53"/>
        <v>0</v>
      </c>
      <c r="O252" s="83"/>
      <c r="P252" s="85">
        <f t="shared" si="54"/>
        <v>0</v>
      </c>
      <c r="Q252" s="83"/>
      <c r="R252" s="377">
        <f t="shared" si="55"/>
        <v>0</v>
      </c>
      <c r="S252" s="4">
        <v>8</v>
      </c>
      <c r="T252" s="4">
        <f>+S252*Tabla3[[#This Row],[P.U$]]</f>
        <v>8.08</v>
      </c>
      <c r="U252" s="4">
        <v>8</v>
      </c>
      <c r="V252" s="1013">
        <f>U252*Tabla3[[#This Row],[P.U$]]</f>
        <v>8.08</v>
      </c>
    </row>
    <row r="253" spans="1:22" ht="72" x14ac:dyDescent="0.3">
      <c r="A253" s="457"/>
      <c r="B253" s="484" t="s">
        <v>130</v>
      </c>
      <c r="C253" s="485" t="s">
        <v>198</v>
      </c>
      <c r="D253" s="485" t="s">
        <v>10</v>
      </c>
      <c r="E253" s="485" t="s">
        <v>273</v>
      </c>
      <c r="F253" s="964">
        <v>46935</v>
      </c>
      <c r="G253" s="487">
        <v>1.36</v>
      </c>
      <c r="H253" s="337"/>
      <c r="I253" s="83">
        <v>12</v>
      </c>
      <c r="J253" s="85">
        <f t="shared" si="56"/>
        <v>16.32</v>
      </c>
      <c r="K253" s="308">
        <v>12</v>
      </c>
      <c r="L253" s="85">
        <f t="shared" si="52"/>
        <v>16.32</v>
      </c>
      <c r="M253" s="687">
        <v>12</v>
      </c>
      <c r="N253" s="85">
        <f t="shared" si="53"/>
        <v>16.32</v>
      </c>
      <c r="O253" s="83">
        <v>12</v>
      </c>
      <c r="P253" s="85">
        <f t="shared" si="54"/>
        <v>16.32</v>
      </c>
      <c r="Q253" s="83">
        <v>12</v>
      </c>
      <c r="R253" s="377">
        <f t="shared" si="55"/>
        <v>16.32</v>
      </c>
      <c r="S253" s="4">
        <v>12</v>
      </c>
      <c r="T253" s="4"/>
      <c r="U253" s="4">
        <v>12</v>
      </c>
      <c r="V253" s="1013">
        <f>U253*Tabla3[[#This Row],[P.U$]]</f>
        <v>16.32</v>
      </c>
    </row>
    <row r="254" spans="1:22" ht="72" x14ac:dyDescent="0.3">
      <c r="A254" s="457">
        <v>193</v>
      </c>
      <c r="B254" s="484" t="s">
        <v>130</v>
      </c>
      <c r="C254" s="485" t="s">
        <v>203</v>
      </c>
      <c r="D254" s="485" t="s">
        <v>10</v>
      </c>
      <c r="E254" s="485" t="s">
        <v>273</v>
      </c>
      <c r="F254" s="964">
        <v>45383</v>
      </c>
      <c r="G254" s="487">
        <v>1.36</v>
      </c>
      <c r="H254" s="337"/>
      <c r="I254" s="83">
        <v>5</v>
      </c>
      <c r="J254" s="85">
        <f t="shared" si="56"/>
        <v>6.8000000000000007</v>
      </c>
      <c r="K254" s="308">
        <v>9</v>
      </c>
      <c r="L254" s="85">
        <f t="shared" si="52"/>
        <v>12.24</v>
      </c>
      <c r="M254" s="687">
        <v>8</v>
      </c>
      <c r="N254" s="85">
        <f t="shared" si="53"/>
        <v>10.88</v>
      </c>
      <c r="O254" s="83">
        <v>8</v>
      </c>
      <c r="P254" s="85">
        <f t="shared" si="54"/>
        <v>10.88</v>
      </c>
      <c r="Q254" s="83">
        <v>8</v>
      </c>
      <c r="R254" s="377">
        <f t="shared" si="55"/>
        <v>10.88</v>
      </c>
      <c r="S254" s="4">
        <v>8</v>
      </c>
      <c r="T254" s="4">
        <f>+S254*Tabla3[[#This Row],[P.U$]]</f>
        <v>10.88</v>
      </c>
      <c r="U254" s="4">
        <v>6</v>
      </c>
      <c r="V254" s="1013">
        <f>U254*Tabla3[[#This Row],[P.U$]]</f>
        <v>8.16</v>
      </c>
    </row>
    <row r="255" spans="1:22" ht="72" x14ac:dyDescent="0.3">
      <c r="A255" s="457">
        <v>194</v>
      </c>
      <c r="B255" s="484" t="s">
        <v>131</v>
      </c>
      <c r="C255" s="485" t="s">
        <v>218</v>
      </c>
      <c r="D255" s="485" t="s">
        <v>10</v>
      </c>
      <c r="E255" s="485" t="s">
        <v>273</v>
      </c>
      <c r="F255" s="964">
        <v>45047</v>
      </c>
      <c r="G255" s="487">
        <v>2</v>
      </c>
      <c r="H255" s="337"/>
      <c r="I255" s="83"/>
      <c r="J255" s="85">
        <f t="shared" si="56"/>
        <v>0</v>
      </c>
      <c r="K255" s="308"/>
      <c r="L255" s="85">
        <f t="shared" si="52"/>
        <v>0</v>
      </c>
      <c r="M255" s="687"/>
      <c r="N255" s="85">
        <f t="shared" si="53"/>
        <v>0</v>
      </c>
      <c r="O255" s="83"/>
      <c r="P255" s="85">
        <f t="shared" si="54"/>
        <v>0</v>
      </c>
      <c r="Q255" s="83"/>
      <c r="R255" s="377">
        <f t="shared" si="55"/>
        <v>0</v>
      </c>
      <c r="S255" s="4"/>
      <c r="T255" s="4">
        <f>+S255*Tabla3[[#This Row],[P.U$]]</f>
        <v>0</v>
      </c>
      <c r="U255" s="4"/>
      <c r="V255" s="1013">
        <f>U255*Tabla3[[#This Row],[P.U$]]</f>
        <v>0</v>
      </c>
    </row>
    <row r="256" spans="1:22" ht="54" x14ac:dyDescent="0.3">
      <c r="A256" s="457">
        <v>195</v>
      </c>
      <c r="B256" s="484" t="s">
        <v>132</v>
      </c>
      <c r="C256" s="485" t="s">
        <v>243</v>
      </c>
      <c r="D256" s="485" t="s">
        <v>10</v>
      </c>
      <c r="E256" s="485" t="s">
        <v>262</v>
      </c>
      <c r="F256" s="964">
        <v>45474</v>
      </c>
      <c r="G256" s="487">
        <v>1.18</v>
      </c>
      <c r="H256" s="337"/>
      <c r="I256" s="83">
        <v>5</v>
      </c>
      <c r="J256" s="85">
        <f t="shared" si="56"/>
        <v>5.8999999999999995</v>
      </c>
      <c r="K256" s="308">
        <v>0</v>
      </c>
      <c r="L256" s="85">
        <f t="shared" si="52"/>
        <v>0</v>
      </c>
      <c r="M256" s="687"/>
      <c r="N256" s="85">
        <f t="shared" si="53"/>
        <v>0</v>
      </c>
      <c r="O256" s="83"/>
      <c r="P256" s="85">
        <f t="shared" si="54"/>
        <v>0</v>
      </c>
      <c r="Q256" s="83"/>
      <c r="R256" s="377">
        <f t="shared" si="55"/>
        <v>0</v>
      </c>
      <c r="S256" s="4"/>
      <c r="T256" s="4">
        <f>+S256*Tabla3[[#This Row],[P.U$]]</f>
        <v>0</v>
      </c>
      <c r="U256" s="4"/>
      <c r="V256" s="1013">
        <f>U256*Tabla3[[#This Row],[P.U$]]</f>
        <v>0</v>
      </c>
    </row>
    <row r="257" spans="1:22" ht="54" x14ac:dyDescent="0.3">
      <c r="A257" s="457">
        <v>196</v>
      </c>
      <c r="B257" s="484" t="s">
        <v>132</v>
      </c>
      <c r="C257" s="485" t="s">
        <v>196</v>
      </c>
      <c r="D257" s="485" t="s">
        <v>10</v>
      </c>
      <c r="E257" s="485" t="s">
        <v>262</v>
      </c>
      <c r="F257" s="964">
        <v>45413</v>
      </c>
      <c r="G257" s="487">
        <v>1.18</v>
      </c>
      <c r="H257" s="337"/>
      <c r="I257" s="83"/>
      <c r="J257" s="85">
        <f t="shared" si="56"/>
        <v>0</v>
      </c>
      <c r="K257" s="308"/>
      <c r="L257" s="85">
        <f t="shared" si="52"/>
        <v>0</v>
      </c>
      <c r="M257" s="687"/>
      <c r="N257" s="85">
        <f t="shared" si="53"/>
        <v>0</v>
      </c>
      <c r="O257" s="83"/>
      <c r="P257" s="85">
        <f t="shared" si="54"/>
        <v>0</v>
      </c>
      <c r="Q257" s="83"/>
      <c r="R257" s="377">
        <f t="shared" si="55"/>
        <v>0</v>
      </c>
      <c r="S257" s="4"/>
      <c r="T257" s="4">
        <f>+S257*Tabla3[[#This Row],[P.U$]]</f>
        <v>0</v>
      </c>
      <c r="U257" s="4"/>
      <c r="V257" s="1013">
        <f>U257*Tabla3[[#This Row],[P.U$]]</f>
        <v>0</v>
      </c>
    </row>
    <row r="258" spans="1:22" ht="54" x14ac:dyDescent="0.3">
      <c r="A258" s="457">
        <v>197</v>
      </c>
      <c r="B258" s="484" t="s">
        <v>132</v>
      </c>
      <c r="C258" s="485" t="s">
        <v>209</v>
      </c>
      <c r="D258" s="485" t="s">
        <v>10</v>
      </c>
      <c r="E258" s="485" t="s">
        <v>262</v>
      </c>
      <c r="F258" s="964">
        <v>45413</v>
      </c>
      <c r="G258" s="487">
        <v>1.18</v>
      </c>
      <c r="H258" s="337"/>
      <c r="I258" s="83"/>
      <c r="J258" s="85">
        <f t="shared" si="56"/>
        <v>0</v>
      </c>
      <c r="K258" s="308"/>
      <c r="L258" s="85">
        <f t="shared" si="52"/>
        <v>0</v>
      </c>
      <c r="M258" s="687"/>
      <c r="N258" s="85">
        <f t="shared" si="53"/>
        <v>0</v>
      </c>
      <c r="O258" s="83"/>
      <c r="P258" s="85">
        <f t="shared" si="54"/>
        <v>0</v>
      </c>
      <c r="Q258" s="83"/>
      <c r="R258" s="377">
        <f t="shared" si="55"/>
        <v>0</v>
      </c>
      <c r="S258" s="4"/>
      <c r="T258" s="4">
        <f>+S258*Tabla3[[#This Row],[P.U$]]</f>
        <v>0</v>
      </c>
      <c r="U258" s="4"/>
      <c r="V258" s="1013">
        <f>U258*Tabla3[[#This Row],[P.U$]]</f>
        <v>0</v>
      </c>
    </row>
    <row r="259" spans="1:22" ht="54" x14ac:dyDescent="0.3">
      <c r="A259" s="457">
        <v>198</v>
      </c>
      <c r="B259" s="484" t="s">
        <v>900</v>
      </c>
      <c r="C259" s="485" t="s">
        <v>205</v>
      </c>
      <c r="D259" s="485" t="s">
        <v>10</v>
      </c>
      <c r="E259" s="485" t="s">
        <v>310</v>
      </c>
      <c r="F259" s="964">
        <v>45536</v>
      </c>
      <c r="G259" s="487">
        <v>1.44</v>
      </c>
      <c r="H259" s="337"/>
      <c r="I259" s="83">
        <v>6</v>
      </c>
      <c r="J259" s="85">
        <f t="shared" si="56"/>
        <v>8.64</v>
      </c>
      <c r="K259" s="308">
        <v>6</v>
      </c>
      <c r="L259" s="85">
        <f t="shared" si="52"/>
        <v>8.64</v>
      </c>
      <c r="M259" s="687">
        <v>6</v>
      </c>
      <c r="N259" s="85">
        <f t="shared" si="53"/>
        <v>8.64</v>
      </c>
      <c r="O259" s="83">
        <v>6</v>
      </c>
      <c r="P259" s="85">
        <f t="shared" si="54"/>
        <v>8.64</v>
      </c>
      <c r="Q259" s="83">
        <v>3</v>
      </c>
      <c r="R259" s="377">
        <f t="shared" si="55"/>
        <v>4.32</v>
      </c>
      <c r="S259" s="4">
        <v>10</v>
      </c>
      <c r="T259" s="4">
        <f>+S259*Tabla3[[#This Row],[P.U$]]</f>
        <v>14.399999999999999</v>
      </c>
      <c r="U259" s="4">
        <v>10</v>
      </c>
      <c r="V259" s="1013">
        <f>U259*Tabla3[[#This Row],[P.U$]]</f>
        <v>14.399999999999999</v>
      </c>
    </row>
    <row r="260" spans="1:22" ht="54" x14ac:dyDescent="0.3">
      <c r="A260" s="457">
        <v>199</v>
      </c>
      <c r="B260" s="484" t="s">
        <v>133</v>
      </c>
      <c r="C260" s="485" t="s">
        <v>244</v>
      </c>
      <c r="D260" s="485" t="s">
        <v>10</v>
      </c>
      <c r="E260" s="485" t="s">
        <v>311</v>
      </c>
      <c r="F260" s="964">
        <v>45597</v>
      </c>
      <c r="G260" s="487">
        <v>2.2799999999999998</v>
      </c>
      <c r="H260" s="337"/>
      <c r="I260" s="83">
        <v>10</v>
      </c>
      <c r="J260" s="85">
        <f t="shared" si="56"/>
        <v>22.799999999999997</v>
      </c>
      <c r="K260" s="308">
        <v>9</v>
      </c>
      <c r="L260" s="85">
        <f t="shared" si="52"/>
        <v>20.52</v>
      </c>
      <c r="M260" s="687">
        <v>13</v>
      </c>
      <c r="N260" s="85">
        <f t="shared" si="53"/>
        <v>29.639999999999997</v>
      </c>
      <c r="O260" s="83">
        <v>33</v>
      </c>
      <c r="P260" s="85">
        <f t="shared" si="54"/>
        <v>75.239999999999995</v>
      </c>
      <c r="Q260" s="83">
        <v>32</v>
      </c>
      <c r="R260" s="377">
        <f t="shared" si="55"/>
        <v>72.959999999999994</v>
      </c>
      <c r="S260" s="4">
        <v>31</v>
      </c>
      <c r="T260" s="4">
        <f>+S260*Tabla3[[#This Row],[P.U$]]</f>
        <v>70.679999999999993</v>
      </c>
      <c r="U260" s="4">
        <v>29</v>
      </c>
      <c r="V260" s="1013">
        <f>U260*Tabla3[[#This Row],[P.U$]]</f>
        <v>66.11999999999999</v>
      </c>
    </row>
    <row r="261" spans="1:22" ht="72" x14ac:dyDescent="0.3">
      <c r="A261" s="457">
        <v>200</v>
      </c>
      <c r="B261" s="484" t="s">
        <v>134</v>
      </c>
      <c r="C261" s="485" t="s">
        <v>820</v>
      </c>
      <c r="D261" s="485" t="s">
        <v>10</v>
      </c>
      <c r="E261" s="485" t="s">
        <v>312</v>
      </c>
      <c r="F261" s="964">
        <v>45444</v>
      </c>
      <c r="G261" s="487">
        <v>1.1000000000000001</v>
      </c>
      <c r="H261" s="337"/>
      <c r="I261" s="83">
        <v>17</v>
      </c>
      <c r="J261" s="85">
        <f t="shared" si="56"/>
        <v>18.700000000000003</v>
      </c>
      <c r="K261" s="308">
        <v>17</v>
      </c>
      <c r="L261" s="85">
        <f t="shared" si="52"/>
        <v>18.700000000000003</v>
      </c>
      <c r="M261" s="687">
        <v>17</v>
      </c>
      <c r="N261" s="85">
        <f t="shared" si="53"/>
        <v>18.700000000000003</v>
      </c>
      <c r="O261" s="83">
        <v>17</v>
      </c>
      <c r="P261" s="85">
        <f t="shared" si="54"/>
        <v>18.700000000000003</v>
      </c>
      <c r="Q261" s="83">
        <v>17</v>
      </c>
      <c r="R261" s="377">
        <f t="shared" si="55"/>
        <v>18.700000000000003</v>
      </c>
      <c r="S261" s="4">
        <v>17</v>
      </c>
      <c r="T261" s="4">
        <f>+S261*Tabla3[[#This Row],[P.U$]]</f>
        <v>18.700000000000003</v>
      </c>
      <c r="U261" s="4">
        <v>17</v>
      </c>
      <c r="V261" s="1013">
        <f>U261*Tabla3[[#This Row],[P.U$]]</f>
        <v>18.700000000000003</v>
      </c>
    </row>
    <row r="262" spans="1:22" ht="72" x14ac:dyDescent="0.3">
      <c r="A262" s="457">
        <v>201</v>
      </c>
      <c r="B262" s="484" t="s">
        <v>885</v>
      </c>
      <c r="C262" s="485" t="s">
        <v>235</v>
      </c>
      <c r="D262" s="485" t="s">
        <v>10</v>
      </c>
      <c r="E262" s="485" t="s">
        <v>312</v>
      </c>
      <c r="F262" s="964">
        <v>45445</v>
      </c>
      <c r="G262" s="487">
        <v>1.02</v>
      </c>
      <c r="H262" s="353"/>
      <c r="I262" s="593">
        <v>19</v>
      </c>
      <c r="J262" s="85">
        <f t="shared" si="56"/>
        <v>19.38</v>
      </c>
      <c r="K262" s="784">
        <v>14</v>
      </c>
      <c r="L262" s="85">
        <f t="shared" si="52"/>
        <v>14.280000000000001</v>
      </c>
      <c r="M262" s="687">
        <v>14</v>
      </c>
      <c r="N262" s="85">
        <f t="shared" si="53"/>
        <v>14.280000000000001</v>
      </c>
      <c r="O262" s="356">
        <v>14</v>
      </c>
      <c r="P262" s="85">
        <f t="shared" si="54"/>
        <v>14.280000000000001</v>
      </c>
      <c r="Q262" s="356">
        <v>14</v>
      </c>
      <c r="R262" s="377">
        <f t="shared" si="55"/>
        <v>14.280000000000001</v>
      </c>
      <c r="S262" s="4">
        <v>14</v>
      </c>
      <c r="T262" s="4">
        <f>+S262*Tabla3[[#This Row],[P.U$]]</f>
        <v>14.280000000000001</v>
      </c>
      <c r="U262" s="4">
        <v>14</v>
      </c>
      <c r="V262" s="1013">
        <f>U262*Tabla3[[#This Row],[P.U$]]</f>
        <v>14.280000000000001</v>
      </c>
    </row>
    <row r="263" spans="1:22" ht="72" x14ac:dyDescent="0.3">
      <c r="A263" s="457">
        <v>202</v>
      </c>
      <c r="B263" s="484" t="s">
        <v>819</v>
      </c>
      <c r="C263" s="485" t="s">
        <v>243</v>
      </c>
      <c r="D263" s="485" t="s">
        <v>10</v>
      </c>
      <c r="E263" s="485" t="s">
        <v>312</v>
      </c>
      <c r="F263" s="964">
        <v>45292</v>
      </c>
      <c r="G263" s="487">
        <v>1.02</v>
      </c>
      <c r="H263" s="337"/>
      <c r="I263" s="83"/>
      <c r="J263" s="85">
        <f t="shared" si="56"/>
        <v>0</v>
      </c>
      <c r="K263" s="308"/>
      <c r="L263" s="85">
        <f t="shared" si="52"/>
        <v>0</v>
      </c>
      <c r="M263" s="687"/>
      <c r="N263" s="85">
        <f t="shared" si="53"/>
        <v>0</v>
      </c>
      <c r="O263" s="83"/>
      <c r="P263" s="85">
        <f t="shared" si="54"/>
        <v>0</v>
      </c>
      <c r="Q263" s="83"/>
      <c r="R263" s="377">
        <f t="shared" si="55"/>
        <v>0</v>
      </c>
      <c r="S263" s="4"/>
      <c r="T263" s="4">
        <f>+S263*Tabla3[[#This Row],[P.U$]]</f>
        <v>0</v>
      </c>
      <c r="U263" s="4"/>
      <c r="V263" s="1013">
        <f>U263*Tabla3[[#This Row],[P.U$]]</f>
        <v>0</v>
      </c>
    </row>
    <row r="264" spans="1:22" ht="72" x14ac:dyDescent="0.3">
      <c r="A264" s="457">
        <v>203</v>
      </c>
      <c r="B264" s="484" t="s">
        <v>135</v>
      </c>
      <c r="C264" s="485" t="s">
        <v>235</v>
      </c>
      <c r="D264" s="485" t="s">
        <v>10</v>
      </c>
      <c r="E264" s="485" t="s">
        <v>312</v>
      </c>
      <c r="F264" s="964">
        <v>45292</v>
      </c>
      <c r="G264" s="487">
        <v>1.02</v>
      </c>
      <c r="H264" s="337"/>
      <c r="I264" s="83"/>
      <c r="J264" s="85">
        <f t="shared" si="56"/>
        <v>0</v>
      </c>
      <c r="K264" s="308"/>
      <c r="L264" s="85">
        <f t="shared" si="52"/>
        <v>0</v>
      </c>
      <c r="M264" s="687"/>
      <c r="N264" s="85">
        <f t="shared" si="53"/>
        <v>0</v>
      </c>
      <c r="O264" s="83"/>
      <c r="P264" s="85">
        <f t="shared" si="54"/>
        <v>0</v>
      </c>
      <c r="Q264" s="83"/>
      <c r="R264" s="377">
        <f t="shared" si="55"/>
        <v>0</v>
      </c>
      <c r="S264" s="4"/>
      <c r="T264" s="4">
        <f>+S264*Tabla3[[#This Row],[P.U$]]</f>
        <v>0</v>
      </c>
      <c r="U264" s="4"/>
      <c r="V264" s="1013">
        <f>U264*Tabla3[[#This Row],[P.U$]]</f>
        <v>0</v>
      </c>
    </row>
    <row r="265" spans="1:22" ht="72" x14ac:dyDescent="0.3">
      <c r="A265" s="457">
        <v>204</v>
      </c>
      <c r="B265" s="484" t="s">
        <v>136</v>
      </c>
      <c r="C265" s="485" t="s">
        <v>236</v>
      </c>
      <c r="D265" s="485" t="s">
        <v>10</v>
      </c>
      <c r="E265" s="485" t="s">
        <v>312</v>
      </c>
      <c r="F265" s="964">
        <v>45962</v>
      </c>
      <c r="G265" s="487">
        <v>4.4000000000000004</v>
      </c>
      <c r="H265" s="337"/>
      <c r="I265" s="83"/>
      <c r="J265" s="85">
        <f t="shared" si="56"/>
        <v>0</v>
      </c>
      <c r="K265" s="308"/>
      <c r="L265" s="85">
        <f t="shared" si="52"/>
        <v>0</v>
      </c>
      <c r="M265" s="687"/>
      <c r="N265" s="85">
        <f t="shared" si="53"/>
        <v>0</v>
      </c>
      <c r="O265" s="83"/>
      <c r="P265" s="85">
        <f t="shared" si="54"/>
        <v>0</v>
      </c>
      <c r="Q265" s="83"/>
      <c r="R265" s="377">
        <f t="shared" si="55"/>
        <v>0</v>
      </c>
      <c r="S265" s="4"/>
      <c r="T265" s="4">
        <f>+S265*Tabla3[[#This Row],[P.U$]]</f>
        <v>0</v>
      </c>
      <c r="U265" s="4"/>
      <c r="V265" s="1013">
        <f>U265*Tabla3[[#This Row],[P.U$]]</f>
        <v>0</v>
      </c>
    </row>
    <row r="266" spans="1:22" ht="72" x14ac:dyDescent="0.3">
      <c r="A266" s="457">
        <v>205</v>
      </c>
      <c r="B266" s="484" t="s">
        <v>137</v>
      </c>
      <c r="C266" s="485" t="s">
        <v>203</v>
      </c>
      <c r="D266" s="485" t="s">
        <v>10</v>
      </c>
      <c r="E266" s="485" t="s">
        <v>312</v>
      </c>
      <c r="F266" s="964">
        <v>45139</v>
      </c>
      <c r="G266" s="487">
        <v>1.02</v>
      </c>
      <c r="H266" s="337"/>
      <c r="I266" s="83"/>
      <c r="J266" s="85">
        <f t="shared" si="56"/>
        <v>0</v>
      </c>
      <c r="K266" s="308"/>
      <c r="L266" s="85">
        <f t="shared" si="52"/>
        <v>0</v>
      </c>
      <c r="M266" s="687"/>
      <c r="N266" s="85">
        <f t="shared" si="53"/>
        <v>0</v>
      </c>
      <c r="O266" s="83"/>
      <c r="P266" s="85">
        <f t="shared" si="54"/>
        <v>0</v>
      </c>
      <c r="Q266" s="83"/>
      <c r="R266" s="377">
        <f t="shared" si="55"/>
        <v>0</v>
      </c>
      <c r="S266" s="4"/>
      <c r="T266" s="4">
        <f>+S266*Tabla3[[#This Row],[P.U$]]</f>
        <v>0</v>
      </c>
      <c r="U266" s="4"/>
      <c r="V266" s="1013">
        <f>U266*Tabla3[[#This Row],[P.U$]]</f>
        <v>0</v>
      </c>
    </row>
    <row r="267" spans="1:22" ht="54" x14ac:dyDescent="0.3">
      <c r="A267" s="457"/>
      <c r="B267" s="484" t="s">
        <v>18232</v>
      </c>
      <c r="C267" s="485" t="s">
        <v>203</v>
      </c>
      <c r="D267" s="485" t="s">
        <v>10</v>
      </c>
      <c r="E267" s="485" t="s">
        <v>283</v>
      </c>
      <c r="F267" s="964">
        <v>45689</v>
      </c>
      <c r="G267" s="487">
        <v>1.73</v>
      </c>
      <c r="H267" s="337"/>
      <c r="I267" s="83"/>
      <c r="J267" s="85">
        <f t="shared" si="56"/>
        <v>0</v>
      </c>
      <c r="K267" s="308">
        <v>0</v>
      </c>
      <c r="L267" s="85">
        <f t="shared" si="52"/>
        <v>0</v>
      </c>
      <c r="M267" s="687">
        <v>0</v>
      </c>
      <c r="N267" s="85">
        <f t="shared" si="53"/>
        <v>0</v>
      </c>
      <c r="O267" s="83">
        <v>10</v>
      </c>
      <c r="P267" s="85">
        <f t="shared" si="54"/>
        <v>17.3</v>
      </c>
      <c r="Q267" s="83">
        <v>10</v>
      </c>
      <c r="R267" s="377">
        <f t="shared" si="55"/>
        <v>17.3</v>
      </c>
      <c r="S267" s="4">
        <v>7</v>
      </c>
      <c r="T267" s="4">
        <f>+S267*Tabla3[[#This Row],[P.U$]]</f>
        <v>12.11</v>
      </c>
      <c r="U267" s="4">
        <v>7</v>
      </c>
      <c r="V267" s="1013">
        <f>U267*Tabla3[[#This Row],[P.U$]]</f>
        <v>12.11</v>
      </c>
    </row>
    <row r="268" spans="1:22" ht="28.5" x14ac:dyDescent="0.3">
      <c r="A268" s="457"/>
      <c r="B268" s="201" t="s">
        <v>138</v>
      </c>
      <c r="C268" s="14" t="s">
        <v>232</v>
      </c>
      <c r="D268" s="14" t="s">
        <v>10</v>
      </c>
      <c r="E268" s="14" t="s">
        <v>313</v>
      </c>
      <c r="F268" s="968">
        <v>45839</v>
      </c>
      <c r="G268" s="37">
        <v>0.69</v>
      </c>
      <c r="H268" s="337"/>
      <c r="I268" s="83"/>
      <c r="J268" s="85">
        <f t="shared" si="56"/>
        <v>0</v>
      </c>
      <c r="K268" s="308"/>
      <c r="L268" s="85">
        <f t="shared" si="52"/>
        <v>0</v>
      </c>
      <c r="M268" s="687"/>
      <c r="N268" s="85">
        <f t="shared" si="53"/>
        <v>0</v>
      </c>
      <c r="O268" s="83"/>
      <c r="P268" s="85">
        <f t="shared" si="54"/>
        <v>0</v>
      </c>
      <c r="Q268" s="83">
        <v>10</v>
      </c>
      <c r="R268" s="377">
        <f t="shared" si="55"/>
        <v>6.8999999999999995</v>
      </c>
      <c r="S268" s="4">
        <v>7</v>
      </c>
      <c r="T268" s="4">
        <f>+S268*Tabla3[[#This Row],[P.U$]]</f>
        <v>4.83</v>
      </c>
      <c r="U268" s="4">
        <v>18</v>
      </c>
      <c r="V268" s="1013">
        <f>U268*Tabla3[[#This Row],[P.U$]]</f>
        <v>12.419999999999998</v>
      </c>
    </row>
    <row r="269" spans="1:22" ht="54" x14ac:dyDescent="0.3">
      <c r="A269" s="457">
        <v>206</v>
      </c>
      <c r="B269" s="484" t="s">
        <v>138</v>
      </c>
      <c r="C269" s="485" t="s">
        <v>241</v>
      </c>
      <c r="D269" s="485" t="s">
        <v>10</v>
      </c>
      <c r="E269" s="485" t="s">
        <v>313</v>
      </c>
      <c r="F269" s="964">
        <v>45688</v>
      </c>
      <c r="G269" s="487">
        <v>0.87</v>
      </c>
      <c r="H269" s="337"/>
      <c r="I269" s="83"/>
      <c r="J269" s="85">
        <f t="shared" si="56"/>
        <v>0</v>
      </c>
      <c r="K269" s="308"/>
      <c r="L269" s="85">
        <f t="shared" si="52"/>
        <v>0</v>
      </c>
      <c r="M269" s="687"/>
      <c r="N269" s="85">
        <f t="shared" ref="N269:N297" si="57">G269*M269</f>
        <v>0</v>
      </c>
      <c r="O269" s="83"/>
      <c r="P269" s="85">
        <f t="shared" ref="P269:P297" si="58">G269*O269</f>
        <v>0</v>
      </c>
      <c r="Q269" s="83"/>
      <c r="R269" s="377">
        <f t="shared" ref="R269:R297" si="59">G269*Q269</f>
        <v>0</v>
      </c>
      <c r="S269" s="4"/>
      <c r="T269" s="4">
        <f>+S269*Tabla3[[#This Row],[P.U$]]</f>
        <v>0</v>
      </c>
      <c r="U269" s="4"/>
      <c r="V269" s="1013">
        <f>U269*Tabla3[[#This Row],[P.U$]]</f>
        <v>0</v>
      </c>
    </row>
    <row r="270" spans="1:22" ht="54" x14ac:dyDescent="0.3">
      <c r="A270" s="457">
        <v>207</v>
      </c>
      <c r="B270" s="484" t="s">
        <v>138</v>
      </c>
      <c r="C270" s="485" t="s">
        <v>239</v>
      </c>
      <c r="D270" s="485" t="s">
        <v>10</v>
      </c>
      <c r="E270" s="485" t="s">
        <v>313</v>
      </c>
      <c r="F270" s="964">
        <v>45689</v>
      </c>
      <c r="G270" s="487">
        <v>0.87</v>
      </c>
      <c r="H270" s="337"/>
      <c r="I270" s="83"/>
      <c r="J270" s="85">
        <f t="shared" si="56"/>
        <v>0</v>
      </c>
      <c r="K270" s="308"/>
      <c r="L270" s="85">
        <f t="shared" si="52"/>
        <v>0</v>
      </c>
      <c r="M270" s="687"/>
      <c r="N270" s="85">
        <f t="shared" si="57"/>
        <v>0</v>
      </c>
      <c r="O270" s="83"/>
      <c r="P270" s="85">
        <f t="shared" si="58"/>
        <v>0</v>
      </c>
      <c r="Q270" s="83"/>
      <c r="R270" s="377">
        <f t="shared" si="59"/>
        <v>0</v>
      </c>
      <c r="S270" s="4"/>
      <c r="T270" s="4">
        <f>+S270*Tabla3[[#This Row],[P.U$]]</f>
        <v>0</v>
      </c>
      <c r="U270" s="4"/>
      <c r="V270" s="1013">
        <f>U270*Tabla3[[#This Row],[P.U$]]</f>
        <v>0</v>
      </c>
    </row>
    <row r="271" spans="1:22" ht="33" customHeight="1" x14ac:dyDescent="0.3">
      <c r="A271" s="457">
        <v>208</v>
      </c>
      <c r="B271" s="484" t="s">
        <v>138</v>
      </c>
      <c r="C271" s="485" t="s">
        <v>226</v>
      </c>
      <c r="D271" s="485" t="s">
        <v>10</v>
      </c>
      <c r="E271" s="485" t="s">
        <v>313</v>
      </c>
      <c r="F271" s="964">
        <v>45689</v>
      </c>
      <c r="G271" s="487">
        <v>0.87</v>
      </c>
      <c r="H271" s="337"/>
      <c r="I271" s="83">
        <v>3</v>
      </c>
      <c r="J271" s="85">
        <f t="shared" si="56"/>
        <v>2.61</v>
      </c>
      <c r="K271" s="308">
        <v>1</v>
      </c>
      <c r="L271" s="85">
        <f t="shared" si="52"/>
        <v>0.87</v>
      </c>
      <c r="M271" s="687">
        <v>1</v>
      </c>
      <c r="N271" s="85">
        <f t="shared" si="57"/>
        <v>0.87</v>
      </c>
      <c r="O271" s="83"/>
      <c r="P271" s="85">
        <f t="shared" si="58"/>
        <v>0</v>
      </c>
      <c r="Q271" s="83">
        <v>2</v>
      </c>
      <c r="R271" s="377">
        <f t="shared" si="59"/>
        <v>1.74</v>
      </c>
      <c r="S271" s="4">
        <v>0</v>
      </c>
      <c r="T271" s="4">
        <f>+S271*Tabla3[[#This Row],[P.U$]]</f>
        <v>0</v>
      </c>
      <c r="U271" s="4">
        <v>0</v>
      </c>
      <c r="V271" s="1013">
        <f>U271*Tabla3[[#This Row],[P.U$]]</f>
        <v>0</v>
      </c>
    </row>
    <row r="272" spans="1:22" ht="33" customHeight="1" x14ac:dyDescent="0.3">
      <c r="A272" s="457"/>
      <c r="B272" s="484" t="s">
        <v>17908</v>
      </c>
      <c r="C272" s="485" t="s">
        <v>1012</v>
      </c>
      <c r="D272" s="485" t="s">
        <v>10</v>
      </c>
      <c r="E272" s="485" t="s">
        <v>272</v>
      </c>
      <c r="F272" s="964">
        <v>45658</v>
      </c>
      <c r="G272" s="487">
        <v>1.18</v>
      </c>
      <c r="H272" s="337"/>
      <c r="I272" s="83"/>
      <c r="J272" s="85">
        <f>G272*I272</f>
        <v>0</v>
      </c>
      <c r="K272" s="308"/>
      <c r="L272" s="85">
        <f>G272*K272</f>
        <v>0</v>
      </c>
      <c r="M272" s="687">
        <v>1</v>
      </c>
      <c r="N272" s="85">
        <f>G272*M272</f>
        <v>1.18</v>
      </c>
      <c r="O272" s="83"/>
      <c r="P272" s="85">
        <f>G272*O272</f>
        <v>0</v>
      </c>
      <c r="Q272" s="83"/>
      <c r="R272" s="377">
        <f>G272*Q272</f>
        <v>0</v>
      </c>
      <c r="S272" s="4"/>
      <c r="T272" s="4">
        <f>+S272*Tabla3[[#This Row],[P.U$]]</f>
        <v>0</v>
      </c>
      <c r="U272" s="4"/>
      <c r="V272" s="1013">
        <f>U272*Tabla3[[#This Row],[P.U$]]</f>
        <v>0</v>
      </c>
    </row>
    <row r="273" spans="1:22" ht="54" x14ac:dyDescent="0.3">
      <c r="A273" s="457">
        <v>209</v>
      </c>
      <c r="B273" s="484" t="s">
        <v>139</v>
      </c>
      <c r="C273" s="485" t="s">
        <v>239</v>
      </c>
      <c r="D273" s="485" t="s">
        <v>10</v>
      </c>
      <c r="E273" s="485" t="s">
        <v>272</v>
      </c>
      <c r="F273" s="964">
        <v>45504</v>
      </c>
      <c r="G273" s="487">
        <v>0.18</v>
      </c>
      <c r="H273" s="337"/>
      <c r="I273" s="83"/>
      <c r="J273" s="85">
        <f t="shared" si="56"/>
        <v>0</v>
      </c>
      <c r="K273" s="308"/>
      <c r="L273" s="85">
        <f t="shared" si="52"/>
        <v>0</v>
      </c>
      <c r="M273" s="687"/>
      <c r="N273" s="85">
        <f t="shared" si="57"/>
        <v>0</v>
      </c>
      <c r="O273" s="83"/>
      <c r="P273" s="85">
        <f t="shared" si="58"/>
        <v>0</v>
      </c>
      <c r="Q273" s="83"/>
      <c r="R273" s="377">
        <f t="shared" si="59"/>
        <v>0</v>
      </c>
      <c r="S273" s="4"/>
      <c r="T273" s="4">
        <f>+S273*Tabla3[[#This Row],[P.U$]]</f>
        <v>0</v>
      </c>
      <c r="U273" s="4"/>
      <c r="V273" s="1013">
        <f>U273*Tabla3[[#This Row],[P.U$]]</f>
        <v>0</v>
      </c>
    </row>
    <row r="274" spans="1:22" ht="54" x14ac:dyDescent="0.3">
      <c r="A274" s="457"/>
      <c r="B274" s="484" t="s">
        <v>132</v>
      </c>
      <c r="C274" s="485" t="s">
        <v>18231</v>
      </c>
      <c r="D274" s="485" t="s">
        <v>10</v>
      </c>
      <c r="E274" s="485" t="s">
        <v>287</v>
      </c>
      <c r="F274" s="964">
        <v>45901</v>
      </c>
      <c r="G274" s="487">
        <v>0.76</v>
      </c>
      <c r="H274" s="337"/>
      <c r="I274" s="83"/>
      <c r="J274" s="85">
        <f t="shared" si="56"/>
        <v>0</v>
      </c>
      <c r="K274" s="308"/>
      <c r="L274" s="85">
        <f t="shared" si="52"/>
        <v>0</v>
      </c>
      <c r="M274" s="687"/>
      <c r="N274" s="85">
        <f t="shared" si="57"/>
        <v>0</v>
      </c>
      <c r="O274" s="83"/>
      <c r="P274" s="85">
        <f t="shared" si="58"/>
        <v>0</v>
      </c>
      <c r="Q274" s="83">
        <v>10</v>
      </c>
      <c r="R274" s="377">
        <f t="shared" si="59"/>
        <v>7.6</v>
      </c>
      <c r="S274" s="4">
        <v>6</v>
      </c>
      <c r="T274" s="4">
        <f>+S274*Tabla3[[#This Row],[P.U$]]</f>
        <v>4.5600000000000005</v>
      </c>
      <c r="U274" s="4">
        <v>5</v>
      </c>
      <c r="V274" s="1013">
        <f>U274*Tabla3[[#This Row],[P.U$]]</f>
        <v>3.8</v>
      </c>
    </row>
    <row r="275" spans="1:22" ht="28.5" x14ac:dyDescent="0.3">
      <c r="A275" s="457"/>
      <c r="B275" s="201" t="s">
        <v>18032</v>
      </c>
      <c r="C275" s="14" t="s">
        <v>232</v>
      </c>
      <c r="D275" s="14" t="s">
        <v>10</v>
      </c>
      <c r="E275" s="14" t="s">
        <v>272</v>
      </c>
      <c r="F275" s="968">
        <v>45809</v>
      </c>
      <c r="G275" s="37">
        <v>1.06</v>
      </c>
      <c r="H275" s="337"/>
      <c r="I275" s="83"/>
      <c r="J275" s="85">
        <f t="shared" si="56"/>
        <v>0</v>
      </c>
      <c r="K275" s="308"/>
      <c r="L275" s="85">
        <f t="shared" si="52"/>
        <v>0</v>
      </c>
      <c r="M275" s="687"/>
      <c r="N275" s="85">
        <f t="shared" si="57"/>
        <v>0</v>
      </c>
      <c r="O275" s="83"/>
      <c r="P275" s="85">
        <f t="shared" si="58"/>
        <v>0</v>
      </c>
      <c r="Q275" s="83">
        <v>10</v>
      </c>
      <c r="R275" s="377">
        <f t="shared" si="59"/>
        <v>10.600000000000001</v>
      </c>
      <c r="S275" s="4"/>
      <c r="T275" s="4">
        <f>+S275*Tabla3[[#This Row],[P.U$]]</f>
        <v>0</v>
      </c>
      <c r="U275" s="4"/>
      <c r="V275" s="1013">
        <f>U275*Tabla3[[#This Row],[P.U$]]</f>
        <v>0</v>
      </c>
    </row>
    <row r="276" spans="1:22" ht="54" x14ac:dyDescent="0.3">
      <c r="A276" s="457">
        <v>210</v>
      </c>
      <c r="B276" s="484" t="s">
        <v>139</v>
      </c>
      <c r="C276" s="485" t="s">
        <v>226</v>
      </c>
      <c r="D276" s="485" t="s">
        <v>10</v>
      </c>
      <c r="E276" s="485" t="s">
        <v>272</v>
      </c>
      <c r="F276" s="964">
        <v>45505</v>
      </c>
      <c r="G276" s="487">
        <v>1.18</v>
      </c>
      <c r="H276" s="337"/>
      <c r="I276" s="83"/>
      <c r="J276" s="85">
        <f t="shared" si="56"/>
        <v>0</v>
      </c>
      <c r="K276" s="308"/>
      <c r="L276" s="85">
        <f t="shared" si="52"/>
        <v>0</v>
      </c>
      <c r="M276" s="687"/>
      <c r="N276" s="85">
        <f t="shared" si="57"/>
        <v>0</v>
      </c>
      <c r="O276" s="83"/>
      <c r="P276" s="85">
        <f t="shared" si="58"/>
        <v>0</v>
      </c>
      <c r="Q276" s="83"/>
      <c r="R276" s="377">
        <f t="shared" si="59"/>
        <v>0</v>
      </c>
      <c r="S276" s="4"/>
      <c r="T276" s="4">
        <f>+S276*Tabla3[[#This Row],[P.U$]]</f>
        <v>0</v>
      </c>
      <c r="U276" s="4"/>
      <c r="V276" s="1013">
        <f>U276*Tabla3[[#This Row],[P.U$]]</f>
        <v>0</v>
      </c>
    </row>
    <row r="277" spans="1:22" ht="54" x14ac:dyDescent="0.3">
      <c r="A277" s="457">
        <v>211</v>
      </c>
      <c r="B277" s="484" t="s">
        <v>139</v>
      </c>
      <c r="C277" s="485" t="s">
        <v>225</v>
      </c>
      <c r="D277" s="485" t="s">
        <v>10</v>
      </c>
      <c r="E277" s="485" t="s">
        <v>272</v>
      </c>
      <c r="F277" s="964">
        <v>45506</v>
      </c>
      <c r="G277" s="487">
        <v>1.18</v>
      </c>
      <c r="H277" s="337"/>
      <c r="I277" s="83"/>
      <c r="J277" s="85">
        <f t="shared" si="56"/>
        <v>0</v>
      </c>
      <c r="K277" s="308"/>
      <c r="L277" s="85">
        <f t="shared" si="52"/>
        <v>0</v>
      </c>
      <c r="M277" s="687"/>
      <c r="N277" s="85">
        <f t="shared" si="57"/>
        <v>0</v>
      </c>
      <c r="O277" s="83"/>
      <c r="P277" s="85">
        <f t="shared" si="58"/>
        <v>0</v>
      </c>
      <c r="Q277" s="83"/>
      <c r="R277" s="377">
        <f t="shared" si="59"/>
        <v>0</v>
      </c>
      <c r="S277" s="4"/>
      <c r="T277" s="4">
        <f>+S277*Tabla3[[#This Row],[P.U$]]</f>
        <v>0</v>
      </c>
      <c r="U277" s="4"/>
      <c r="V277" s="1013">
        <f>U277*Tabla3[[#This Row],[P.U$]]</f>
        <v>0</v>
      </c>
    </row>
    <row r="278" spans="1:22" ht="28.5" x14ac:dyDescent="0.3">
      <c r="A278" s="457">
        <v>212</v>
      </c>
      <c r="B278" s="201" t="s">
        <v>17738</v>
      </c>
      <c r="C278" s="14" t="s">
        <v>223</v>
      </c>
      <c r="D278" s="14" t="s">
        <v>10</v>
      </c>
      <c r="E278" s="14" t="s">
        <v>266</v>
      </c>
      <c r="F278" s="968">
        <v>45901</v>
      </c>
      <c r="G278" s="37">
        <v>4.18</v>
      </c>
      <c r="H278" s="337"/>
      <c r="I278" s="83">
        <v>3</v>
      </c>
      <c r="J278" s="85">
        <f t="shared" si="56"/>
        <v>12.54</v>
      </c>
      <c r="K278" s="308">
        <v>2</v>
      </c>
      <c r="L278" s="85">
        <f t="shared" si="52"/>
        <v>8.36</v>
      </c>
      <c r="M278" s="687">
        <v>2</v>
      </c>
      <c r="N278" s="85">
        <f t="shared" si="57"/>
        <v>8.36</v>
      </c>
      <c r="O278" s="83"/>
      <c r="P278" s="85">
        <f t="shared" si="58"/>
        <v>0</v>
      </c>
      <c r="Q278" s="83"/>
      <c r="R278" s="377">
        <f t="shared" si="59"/>
        <v>0</v>
      </c>
      <c r="S278" s="4"/>
      <c r="T278" s="4">
        <f>+S278*Tabla3[[#This Row],[P.U$]]</f>
        <v>0</v>
      </c>
      <c r="U278" s="4"/>
      <c r="V278" s="1013">
        <f>U278*Tabla3[[#This Row],[P.U$]]</f>
        <v>0</v>
      </c>
    </row>
    <row r="279" spans="1:22" ht="36" x14ac:dyDescent="0.3">
      <c r="A279" s="457">
        <v>213</v>
      </c>
      <c r="B279" s="484" t="s">
        <v>140</v>
      </c>
      <c r="C279" s="485" t="s">
        <v>611</v>
      </c>
      <c r="D279" s="485" t="s">
        <v>10</v>
      </c>
      <c r="E279" s="485" t="s">
        <v>266</v>
      </c>
      <c r="F279" s="964">
        <v>45323</v>
      </c>
      <c r="G279" s="487">
        <v>2.2799999999999998</v>
      </c>
      <c r="H279" s="337"/>
      <c r="I279" s="83"/>
      <c r="J279" s="85">
        <f t="shared" si="56"/>
        <v>0</v>
      </c>
      <c r="K279" s="308"/>
      <c r="L279" s="85">
        <f t="shared" si="52"/>
        <v>0</v>
      </c>
      <c r="M279" s="687"/>
      <c r="N279" s="85">
        <f t="shared" si="57"/>
        <v>0</v>
      </c>
      <c r="O279" s="83"/>
      <c r="P279" s="85">
        <f t="shared" si="58"/>
        <v>0</v>
      </c>
      <c r="Q279" s="83"/>
      <c r="R279" s="377">
        <f t="shared" si="59"/>
        <v>0</v>
      </c>
      <c r="S279" s="4"/>
      <c r="T279" s="4">
        <f>+S279*Tabla3[[#This Row],[P.U$]]</f>
        <v>0</v>
      </c>
      <c r="U279" s="4"/>
      <c r="V279" s="1013">
        <f>U279*Tabla3[[#This Row],[P.U$]]</f>
        <v>0</v>
      </c>
    </row>
    <row r="280" spans="1:22" ht="54" x14ac:dyDescent="0.3">
      <c r="A280" s="457">
        <v>214</v>
      </c>
      <c r="B280" s="484" t="s">
        <v>141</v>
      </c>
      <c r="C280" s="485" t="s">
        <v>246</v>
      </c>
      <c r="D280" s="485" t="s">
        <v>10</v>
      </c>
      <c r="E280" s="485" t="s">
        <v>272</v>
      </c>
      <c r="F280" s="964">
        <v>45444</v>
      </c>
      <c r="G280" s="487">
        <v>2.97</v>
      </c>
      <c r="H280" s="337"/>
      <c r="I280" s="83">
        <v>5</v>
      </c>
      <c r="J280" s="85">
        <f t="shared" si="56"/>
        <v>14.850000000000001</v>
      </c>
      <c r="K280" s="308">
        <v>5</v>
      </c>
      <c r="L280" s="85">
        <f t="shared" si="52"/>
        <v>14.850000000000001</v>
      </c>
      <c r="M280" s="687">
        <v>5</v>
      </c>
      <c r="N280" s="85">
        <f t="shared" si="57"/>
        <v>14.850000000000001</v>
      </c>
      <c r="O280" s="83">
        <v>5</v>
      </c>
      <c r="P280" s="85">
        <f t="shared" si="58"/>
        <v>14.850000000000001</v>
      </c>
      <c r="Q280" s="83">
        <v>5</v>
      </c>
      <c r="R280" s="377">
        <f t="shared" si="59"/>
        <v>14.850000000000001</v>
      </c>
      <c r="S280" s="4">
        <v>5</v>
      </c>
      <c r="T280" s="4">
        <f>+S280*Tabla3[[#This Row],[P.U$]]</f>
        <v>14.850000000000001</v>
      </c>
      <c r="U280" s="4">
        <v>5</v>
      </c>
      <c r="V280" s="1013">
        <f>U280*Tabla3[[#This Row],[P.U$]]</f>
        <v>14.850000000000001</v>
      </c>
    </row>
    <row r="281" spans="1:22" ht="54" x14ac:dyDescent="0.3">
      <c r="A281" s="457">
        <v>215</v>
      </c>
      <c r="B281" s="484" t="s">
        <v>142</v>
      </c>
      <c r="C281" s="485" t="s">
        <v>203</v>
      </c>
      <c r="D281" s="485" t="s">
        <v>10</v>
      </c>
      <c r="E281" s="485" t="s">
        <v>288</v>
      </c>
      <c r="F281" s="964">
        <v>45689</v>
      </c>
      <c r="G281" s="487">
        <v>1.83</v>
      </c>
      <c r="H281" s="337"/>
      <c r="I281" s="83">
        <v>8</v>
      </c>
      <c r="J281" s="85">
        <f t="shared" si="56"/>
        <v>14.64</v>
      </c>
      <c r="K281" s="308">
        <v>7</v>
      </c>
      <c r="L281" s="85">
        <f t="shared" si="52"/>
        <v>12.81</v>
      </c>
      <c r="M281" s="687">
        <v>4</v>
      </c>
      <c r="N281" s="85">
        <f t="shared" si="57"/>
        <v>7.32</v>
      </c>
      <c r="O281" s="83">
        <v>1</v>
      </c>
      <c r="P281" s="85">
        <f t="shared" si="58"/>
        <v>1.83</v>
      </c>
      <c r="Q281" s="83">
        <v>0</v>
      </c>
      <c r="R281" s="377">
        <f t="shared" si="59"/>
        <v>0</v>
      </c>
      <c r="S281" s="4">
        <v>7</v>
      </c>
      <c r="T281" s="4">
        <f>+S281*Tabla3[[#This Row],[P.U$]]</f>
        <v>12.81</v>
      </c>
      <c r="U281" s="4">
        <v>7</v>
      </c>
      <c r="V281" s="1013">
        <f>U281*Tabla3[[#This Row],[P.U$]]</f>
        <v>12.81</v>
      </c>
    </row>
    <row r="282" spans="1:22" ht="54" x14ac:dyDescent="0.3">
      <c r="A282" s="457">
        <v>216</v>
      </c>
      <c r="B282" s="484" t="s">
        <v>143</v>
      </c>
      <c r="C282" s="485" t="s">
        <v>212</v>
      </c>
      <c r="D282" s="485" t="s">
        <v>10</v>
      </c>
      <c r="E282" s="485" t="s">
        <v>288</v>
      </c>
      <c r="F282" s="964">
        <v>45323</v>
      </c>
      <c r="G282" s="487">
        <v>1.23</v>
      </c>
      <c r="H282" s="337"/>
      <c r="I282" s="83"/>
      <c r="J282" s="85">
        <f t="shared" si="56"/>
        <v>0</v>
      </c>
      <c r="K282" s="308"/>
      <c r="L282" s="85">
        <f t="shared" si="52"/>
        <v>0</v>
      </c>
      <c r="M282" s="687"/>
      <c r="N282" s="85">
        <f t="shared" si="57"/>
        <v>0</v>
      </c>
      <c r="O282" s="83"/>
      <c r="P282" s="85">
        <f t="shared" si="58"/>
        <v>0</v>
      </c>
      <c r="Q282" s="83"/>
      <c r="R282" s="377">
        <f t="shared" si="59"/>
        <v>0</v>
      </c>
      <c r="S282" s="4"/>
      <c r="T282" s="4">
        <f>+S282*Tabla3[[#This Row],[P.U$]]</f>
        <v>0</v>
      </c>
      <c r="U282" s="4"/>
      <c r="V282" s="1013">
        <f>U282*Tabla3[[#This Row],[P.U$]]</f>
        <v>0</v>
      </c>
    </row>
    <row r="283" spans="1:22" ht="72" x14ac:dyDescent="0.3">
      <c r="A283" s="457">
        <v>217</v>
      </c>
      <c r="B283" s="484" t="s">
        <v>144</v>
      </c>
      <c r="C283" s="485" t="s">
        <v>206</v>
      </c>
      <c r="D283" s="485" t="s">
        <v>10</v>
      </c>
      <c r="E283" s="485" t="s">
        <v>299</v>
      </c>
      <c r="F283" s="964">
        <v>45839</v>
      </c>
      <c r="G283" s="487">
        <v>2.72</v>
      </c>
      <c r="H283" s="337"/>
      <c r="I283" s="83"/>
      <c r="J283" s="85">
        <f t="shared" si="56"/>
        <v>0</v>
      </c>
      <c r="K283" s="308"/>
      <c r="L283" s="85">
        <f t="shared" si="52"/>
        <v>0</v>
      </c>
      <c r="M283" s="687"/>
      <c r="N283" s="85">
        <f t="shared" si="57"/>
        <v>0</v>
      </c>
      <c r="O283" s="83"/>
      <c r="P283" s="85">
        <f t="shared" si="58"/>
        <v>0</v>
      </c>
      <c r="Q283" s="83"/>
      <c r="R283" s="377">
        <f t="shared" si="59"/>
        <v>0</v>
      </c>
      <c r="S283" s="4"/>
      <c r="T283" s="4">
        <f>+S283*Tabla3[[#This Row],[P.U$]]</f>
        <v>0</v>
      </c>
      <c r="U283" s="4"/>
      <c r="V283" s="1013">
        <f>U283*Tabla3[[#This Row],[P.U$]]</f>
        <v>0</v>
      </c>
    </row>
    <row r="284" spans="1:22" ht="72" x14ac:dyDescent="0.3">
      <c r="A284" s="457">
        <v>218</v>
      </c>
      <c r="B284" s="484" t="s">
        <v>144</v>
      </c>
      <c r="C284" s="485" t="s">
        <v>216</v>
      </c>
      <c r="D284" s="485" t="s">
        <v>10</v>
      </c>
      <c r="E284" s="485" t="s">
        <v>299</v>
      </c>
      <c r="F284" s="964">
        <v>45962</v>
      </c>
      <c r="G284" s="487">
        <v>3.83</v>
      </c>
      <c r="H284" s="337"/>
      <c r="I284" s="83">
        <v>4</v>
      </c>
      <c r="J284" s="85">
        <f t="shared" si="56"/>
        <v>15.32</v>
      </c>
      <c r="K284" s="308">
        <v>5</v>
      </c>
      <c r="L284" s="85">
        <f t="shared" si="52"/>
        <v>19.149999999999999</v>
      </c>
      <c r="M284" s="687">
        <v>3</v>
      </c>
      <c r="N284" s="85">
        <f t="shared" si="57"/>
        <v>11.49</v>
      </c>
      <c r="O284" s="83"/>
      <c r="P284" s="85">
        <f t="shared" si="58"/>
        <v>0</v>
      </c>
      <c r="Q284" s="83"/>
      <c r="R284" s="377">
        <f t="shared" si="59"/>
        <v>0</v>
      </c>
      <c r="S284" s="4"/>
      <c r="T284" s="4">
        <f>+S284*Tabla3[[#This Row],[P.U$]]</f>
        <v>0</v>
      </c>
      <c r="U284" s="4"/>
      <c r="V284" s="1013">
        <f>U284*Tabla3[[#This Row],[P.U$]]</f>
        <v>0</v>
      </c>
    </row>
    <row r="285" spans="1:22" ht="54" x14ac:dyDescent="0.3">
      <c r="A285" s="457">
        <v>219</v>
      </c>
      <c r="B285" s="484" t="s">
        <v>145</v>
      </c>
      <c r="C285" s="485" t="s">
        <v>206</v>
      </c>
      <c r="D285" s="485" t="s">
        <v>10</v>
      </c>
      <c r="E285" s="485" t="s">
        <v>262</v>
      </c>
      <c r="F285" s="964">
        <v>45717</v>
      </c>
      <c r="G285" s="487">
        <v>3.02</v>
      </c>
      <c r="H285" s="337"/>
      <c r="I285" s="83">
        <v>3</v>
      </c>
      <c r="J285" s="85">
        <f t="shared" si="56"/>
        <v>9.06</v>
      </c>
      <c r="K285" s="308">
        <v>1</v>
      </c>
      <c r="L285" s="85">
        <f t="shared" si="52"/>
        <v>3.02</v>
      </c>
      <c r="M285" s="687">
        <v>1</v>
      </c>
      <c r="N285" s="85">
        <f t="shared" si="57"/>
        <v>3.02</v>
      </c>
      <c r="O285" s="83"/>
      <c r="P285" s="85">
        <f t="shared" si="58"/>
        <v>0</v>
      </c>
      <c r="Q285" s="83">
        <v>10</v>
      </c>
      <c r="R285" s="377">
        <f t="shared" si="59"/>
        <v>30.2</v>
      </c>
      <c r="S285" s="4">
        <v>17</v>
      </c>
      <c r="T285" s="4">
        <f>+S285*Tabla3[[#This Row],[P.U$]]</f>
        <v>51.34</v>
      </c>
      <c r="U285" s="4">
        <v>15</v>
      </c>
      <c r="V285" s="1013">
        <f>U285*Tabla3[[#This Row],[P.U$]]</f>
        <v>45.3</v>
      </c>
    </row>
    <row r="286" spans="1:22" ht="72" x14ac:dyDescent="0.3">
      <c r="A286" s="457">
        <v>220</v>
      </c>
      <c r="B286" s="484" t="s">
        <v>146</v>
      </c>
      <c r="C286" s="485" t="s">
        <v>203</v>
      </c>
      <c r="D286" s="485" t="s">
        <v>10</v>
      </c>
      <c r="E286" s="485" t="s">
        <v>273</v>
      </c>
      <c r="F286" s="964">
        <v>45689</v>
      </c>
      <c r="G286" s="487">
        <v>0.56000000000000005</v>
      </c>
      <c r="H286" s="337"/>
      <c r="I286" s="83"/>
      <c r="J286" s="85">
        <f t="shared" si="56"/>
        <v>0</v>
      </c>
      <c r="K286" s="308"/>
      <c r="L286" s="85">
        <f t="shared" si="52"/>
        <v>0</v>
      </c>
      <c r="M286" s="687"/>
      <c r="N286" s="85">
        <f t="shared" si="57"/>
        <v>0</v>
      </c>
      <c r="O286" s="83"/>
      <c r="P286" s="85">
        <f t="shared" si="58"/>
        <v>0</v>
      </c>
      <c r="Q286" s="83"/>
      <c r="R286" s="377">
        <f t="shared" si="59"/>
        <v>0</v>
      </c>
      <c r="S286" s="4"/>
      <c r="T286" s="4">
        <f>+S286*Tabla3[[#This Row],[P.U$]]</f>
        <v>0</v>
      </c>
      <c r="U286" s="4"/>
      <c r="V286" s="1013">
        <f>U286*Tabla3[[#This Row],[P.U$]]</f>
        <v>0</v>
      </c>
    </row>
    <row r="287" spans="1:22" ht="72" x14ac:dyDescent="0.3">
      <c r="A287" s="457">
        <v>221</v>
      </c>
      <c r="B287" s="484" t="s">
        <v>147</v>
      </c>
      <c r="C287" s="485" t="s">
        <v>203</v>
      </c>
      <c r="D287" s="485" t="s">
        <v>10</v>
      </c>
      <c r="E287" s="485" t="s">
        <v>273</v>
      </c>
      <c r="F287" s="964">
        <v>45689</v>
      </c>
      <c r="G287" s="487">
        <v>0.71</v>
      </c>
      <c r="H287" s="337"/>
      <c r="I287" s="83">
        <v>20</v>
      </c>
      <c r="J287" s="85">
        <f t="shared" si="56"/>
        <v>14.2</v>
      </c>
      <c r="K287" s="308">
        <v>0</v>
      </c>
      <c r="L287" s="85">
        <f t="shared" si="52"/>
        <v>0</v>
      </c>
      <c r="M287" s="687"/>
      <c r="N287" s="85">
        <f t="shared" si="57"/>
        <v>0</v>
      </c>
      <c r="O287" s="83"/>
      <c r="P287" s="85">
        <f t="shared" si="58"/>
        <v>0</v>
      </c>
      <c r="Q287" s="83">
        <v>10</v>
      </c>
      <c r="R287" s="377">
        <f t="shared" si="59"/>
        <v>7.1</v>
      </c>
      <c r="S287" s="4">
        <v>6</v>
      </c>
      <c r="T287" s="4">
        <f>+S287*Tabla3[[#This Row],[P.U$]]</f>
        <v>4.26</v>
      </c>
      <c r="U287" s="4">
        <v>1</v>
      </c>
      <c r="V287" s="1013">
        <f>U287*Tabla3[[#This Row],[P.U$]]</f>
        <v>0.71</v>
      </c>
    </row>
    <row r="288" spans="1:22" ht="72" x14ac:dyDescent="0.3">
      <c r="A288" s="457">
        <v>222</v>
      </c>
      <c r="B288" s="484" t="s">
        <v>148</v>
      </c>
      <c r="C288" s="485" t="s">
        <v>196</v>
      </c>
      <c r="D288" s="485" t="s">
        <v>10</v>
      </c>
      <c r="E288" s="485" t="s">
        <v>273</v>
      </c>
      <c r="F288" s="964">
        <v>45108</v>
      </c>
      <c r="G288" s="487">
        <v>0.56000000000000005</v>
      </c>
      <c r="H288" s="337"/>
      <c r="I288" s="83"/>
      <c r="J288" s="85">
        <f t="shared" ref="J288:J327" si="60">G288*I288</f>
        <v>0</v>
      </c>
      <c r="K288" s="308"/>
      <c r="L288" s="85">
        <f t="shared" ref="L288:L370" si="61">G288*K288</f>
        <v>0</v>
      </c>
      <c r="M288" s="687"/>
      <c r="N288" s="85">
        <f t="shared" si="57"/>
        <v>0</v>
      </c>
      <c r="O288" s="83"/>
      <c r="P288" s="85">
        <f t="shared" si="58"/>
        <v>0</v>
      </c>
      <c r="Q288" s="83"/>
      <c r="R288" s="377">
        <f t="shared" si="59"/>
        <v>0</v>
      </c>
      <c r="S288" s="4"/>
      <c r="T288" s="4">
        <f>+S288*Tabla3[[#This Row],[P.U$]]</f>
        <v>0</v>
      </c>
      <c r="U288" s="4"/>
      <c r="V288" s="1013">
        <f>U288*Tabla3[[#This Row],[P.U$]]</f>
        <v>0</v>
      </c>
    </row>
    <row r="289" spans="1:22" ht="41.25" customHeight="1" x14ac:dyDescent="0.3">
      <c r="A289" s="457">
        <v>223</v>
      </c>
      <c r="B289" s="484" t="s">
        <v>149</v>
      </c>
      <c r="C289" s="485" t="s">
        <v>248</v>
      </c>
      <c r="D289" s="485" t="s">
        <v>10</v>
      </c>
      <c r="E289" s="485" t="s">
        <v>314</v>
      </c>
      <c r="F289" s="964">
        <v>45444</v>
      </c>
      <c r="G289" s="487">
        <v>9.3000000000000007</v>
      </c>
      <c r="H289" s="337"/>
      <c r="I289" s="83">
        <v>2</v>
      </c>
      <c r="J289" s="85">
        <f t="shared" si="60"/>
        <v>18.600000000000001</v>
      </c>
      <c r="K289" s="308">
        <v>2</v>
      </c>
      <c r="L289" s="85">
        <f t="shared" si="61"/>
        <v>18.600000000000001</v>
      </c>
      <c r="M289" s="687">
        <v>2</v>
      </c>
      <c r="N289" s="85">
        <f t="shared" si="57"/>
        <v>18.600000000000001</v>
      </c>
      <c r="O289" s="83">
        <v>2</v>
      </c>
      <c r="P289" s="85">
        <f t="shared" si="58"/>
        <v>18.600000000000001</v>
      </c>
      <c r="Q289" s="83">
        <v>2</v>
      </c>
      <c r="R289" s="377">
        <f t="shared" si="59"/>
        <v>18.600000000000001</v>
      </c>
      <c r="S289" s="4">
        <v>1</v>
      </c>
      <c r="T289" s="4">
        <f>+S289*Tabla3[[#This Row],[P.U$]]</f>
        <v>9.3000000000000007</v>
      </c>
      <c r="U289" s="4">
        <v>1</v>
      </c>
      <c r="V289" s="1013">
        <f>U289*Tabla3[[#This Row],[P.U$]]</f>
        <v>9.3000000000000007</v>
      </c>
    </row>
    <row r="290" spans="1:22" ht="108" x14ac:dyDescent="0.3">
      <c r="A290" s="457">
        <v>224</v>
      </c>
      <c r="B290" s="484" t="s">
        <v>150</v>
      </c>
      <c r="C290" s="485" t="s">
        <v>217</v>
      </c>
      <c r="D290" s="485" t="s">
        <v>10</v>
      </c>
      <c r="E290" s="485" t="s">
        <v>315</v>
      </c>
      <c r="F290" s="964">
        <v>45292</v>
      </c>
      <c r="G290" s="487">
        <v>4.29</v>
      </c>
      <c r="H290" s="337"/>
      <c r="I290" s="83"/>
      <c r="J290" s="85">
        <f t="shared" si="60"/>
        <v>0</v>
      </c>
      <c r="K290" s="308"/>
      <c r="L290" s="85">
        <f t="shared" si="61"/>
        <v>0</v>
      </c>
      <c r="M290" s="687"/>
      <c r="N290" s="85">
        <f t="shared" si="57"/>
        <v>0</v>
      </c>
      <c r="O290" s="83"/>
      <c r="P290" s="85">
        <f t="shared" si="58"/>
        <v>0</v>
      </c>
      <c r="Q290" s="83"/>
      <c r="R290" s="377">
        <f t="shared" si="59"/>
        <v>0</v>
      </c>
      <c r="S290" s="4"/>
      <c r="T290" s="4">
        <f>+S290*Tabla3[[#This Row],[P.U$]]</f>
        <v>0</v>
      </c>
      <c r="U290" s="4"/>
      <c r="V290" s="1013">
        <f>U290*Tabla3[[#This Row],[P.U$]]</f>
        <v>0</v>
      </c>
    </row>
    <row r="291" spans="1:22" ht="25.5" x14ac:dyDescent="0.3">
      <c r="A291" s="457"/>
      <c r="B291" s="201" t="s">
        <v>18033</v>
      </c>
      <c r="C291" s="14" t="s">
        <v>18015</v>
      </c>
      <c r="D291" s="14" t="s">
        <v>10</v>
      </c>
      <c r="E291" s="14" t="s">
        <v>316</v>
      </c>
      <c r="F291" s="968">
        <v>45992</v>
      </c>
      <c r="G291" s="37">
        <v>4.32</v>
      </c>
      <c r="H291" s="337"/>
      <c r="I291" s="83"/>
      <c r="J291" s="85">
        <f t="shared" si="60"/>
        <v>0</v>
      </c>
      <c r="K291" s="308"/>
      <c r="L291" s="85">
        <f t="shared" si="61"/>
        <v>0</v>
      </c>
      <c r="M291" s="687"/>
      <c r="N291" s="85">
        <f t="shared" si="57"/>
        <v>0</v>
      </c>
      <c r="O291" s="83"/>
      <c r="P291" s="85">
        <f t="shared" si="58"/>
        <v>0</v>
      </c>
      <c r="Q291" s="83">
        <v>5</v>
      </c>
      <c r="R291" s="377">
        <f t="shared" si="59"/>
        <v>21.6</v>
      </c>
      <c r="S291" s="4">
        <v>5</v>
      </c>
      <c r="T291" s="4">
        <f>+S291*Tabla3[[#This Row],[P.U$]]</f>
        <v>21.6</v>
      </c>
      <c r="U291" s="4">
        <v>4</v>
      </c>
      <c r="V291" s="1013">
        <f>U291*Tabla3[[#This Row],[P.U$]]</f>
        <v>17.28</v>
      </c>
    </row>
    <row r="292" spans="1:22" ht="54" x14ac:dyDescent="0.3">
      <c r="A292" s="457">
        <v>225</v>
      </c>
      <c r="B292" s="484" t="s">
        <v>151</v>
      </c>
      <c r="C292" s="485" t="s">
        <v>249</v>
      </c>
      <c r="D292" s="485" t="s">
        <v>10</v>
      </c>
      <c r="E292" s="485" t="s">
        <v>316</v>
      </c>
      <c r="F292" s="964">
        <v>45658</v>
      </c>
      <c r="G292" s="487">
        <v>4.6399999999999997</v>
      </c>
      <c r="H292" s="337"/>
      <c r="I292" s="83"/>
      <c r="J292" s="85">
        <f t="shared" si="60"/>
        <v>0</v>
      </c>
      <c r="K292" s="308"/>
      <c r="L292" s="85">
        <f t="shared" si="61"/>
        <v>0</v>
      </c>
      <c r="M292" s="687"/>
      <c r="N292" s="85">
        <f t="shared" si="57"/>
        <v>0</v>
      </c>
      <c r="O292" s="83"/>
      <c r="P292" s="85">
        <f t="shared" si="58"/>
        <v>0</v>
      </c>
      <c r="Q292" s="83"/>
      <c r="R292" s="377">
        <f t="shared" si="59"/>
        <v>0</v>
      </c>
      <c r="S292" s="4"/>
      <c r="T292" s="4">
        <f>+S292*Tabla3[[#This Row],[P.U$]]</f>
        <v>0</v>
      </c>
      <c r="U292" s="4"/>
      <c r="V292" s="1013">
        <f>U292*Tabla3[[#This Row],[P.U$]]</f>
        <v>0</v>
      </c>
    </row>
    <row r="293" spans="1:22" ht="108" x14ac:dyDescent="0.3">
      <c r="A293" s="457">
        <v>226</v>
      </c>
      <c r="B293" s="484" t="s">
        <v>152</v>
      </c>
      <c r="C293" s="485" t="s">
        <v>203</v>
      </c>
      <c r="D293" s="485" t="s">
        <v>10</v>
      </c>
      <c r="E293" s="485" t="s">
        <v>317</v>
      </c>
      <c r="F293" s="964">
        <v>45444</v>
      </c>
      <c r="G293" s="487">
        <v>2.52</v>
      </c>
      <c r="H293" s="337"/>
      <c r="I293" s="83">
        <v>15</v>
      </c>
      <c r="J293" s="85">
        <f t="shared" si="60"/>
        <v>37.799999999999997</v>
      </c>
      <c r="K293" s="308">
        <v>15</v>
      </c>
      <c r="L293" s="85">
        <f t="shared" si="61"/>
        <v>37.799999999999997</v>
      </c>
      <c r="M293" s="687">
        <v>15</v>
      </c>
      <c r="N293" s="85">
        <f t="shared" si="57"/>
        <v>37.799999999999997</v>
      </c>
      <c r="O293" s="83">
        <v>14</v>
      </c>
      <c r="P293" s="85">
        <f t="shared" si="58"/>
        <v>35.28</v>
      </c>
      <c r="Q293" s="83">
        <v>11</v>
      </c>
      <c r="R293" s="377">
        <f t="shared" si="59"/>
        <v>27.72</v>
      </c>
      <c r="S293" s="4">
        <v>11</v>
      </c>
      <c r="T293" s="4">
        <f>+S293*Tabla3[[#This Row],[P.U$]]</f>
        <v>27.72</v>
      </c>
      <c r="U293" s="4">
        <v>11</v>
      </c>
      <c r="V293" s="1013">
        <f>U293*Tabla3[[#This Row],[P.U$]]</f>
        <v>27.72</v>
      </c>
    </row>
    <row r="294" spans="1:22" ht="54" x14ac:dyDescent="0.3">
      <c r="A294" s="457">
        <v>227</v>
      </c>
      <c r="B294" s="484" t="s">
        <v>153</v>
      </c>
      <c r="C294" s="485" t="s">
        <v>224</v>
      </c>
      <c r="D294" s="485" t="s">
        <v>10</v>
      </c>
      <c r="E294" s="485" t="s">
        <v>318</v>
      </c>
      <c r="F294" s="964">
        <v>45078</v>
      </c>
      <c r="G294" s="487">
        <v>2.5</v>
      </c>
      <c r="H294" s="337"/>
      <c r="I294" s="83"/>
      <c r="J294" s="85">
        <f t="shared" si="60"/>
        <v>0</v>
      </c>
      <c r="K294" s="308"/>
      <c r="L294" s="85">
        <f t="shared" si="61"/>
        <v>0</v>
      </c>
      <c r="M294" s="687"/>
      <c r="N294" s="85">
        <f t="shared" si="57"/>
        <v>0</v>
      </c>
      <c r="O294" s="83"/>
      <c r="P294" s="85">
        <f t="shared" si="58"/>
        <v>0</v>
      </c>
      <c r="Q294" s="83"/>
      <c r="R294" s="377">
        <f t="shared" si="59"/>
        <v>0</v>
      </c>
      <c r="S294" s="4"/>
      <c r="T294" s="4">
        <f>+S294*Tabla3[[#This Row],[P.U$]]</f>
        <v>0</v>
      </c>
      <c r="U294" s="4"/>
      <c r="V294" s="1013">
        <f>U294*Tabla3[[#This Row],[P.U$]]</f>
        <v>0</v>
      </c>
    </row>
    <row r="295" spans="1:22" ht="54" x14ac:dyDescent="0.3">
      <c r="A295" s="457"/>
      <c r="B295" s="484" t="s">
        <v>1002</v>
      </c>
      <c r="C295" s="485" t="s">
        <v>736</v>
      </c>
      <c r="D295" s="485" t="s">
        <v>17881</v>
      </c>
      <c r="E295" s="485" t="s">
        <v>17882</v>
      </c>
      <c r="F295" s="964">
        <v>45323</v>
      </c>
      <c r="G295" s="487">
        <v>0.83</v>
      </c>
      <c r="H295" s="337"/>
      <c r="I295" s="83"/>
      <c r="J295" s="85">
        <f t="shared" si="60"/>
        <v>0</v>
      </c>
      <c r="K295" s="308"/>
      <c r="L295" s="85">
        <f t="shared" si="61"/>
        <v>0</v>
      </c>
      <c r="M295" s="687"/>
      <c r="N295" s="85">
        <f t="shared" si="57"/>
        <v>0</v>
      </c>
      <c r="O295" s="83"/>
      <c r="P295" s="85">
        <f t="shared" si="58"/>
        <v>0</v>
      </c>
      <c r="Q295" s="83"/>
      <c r="R295" s="377">
        <f t="shared" si="59"/>
        <v>0</v>
      </c>
      <c r="S295" s="4"/>
      <c r="T295" s="4">
        <f>+S295*Tabla3[[#This Row],[P.U$]]</f>
        <v>0</v>
      </c>
      <c r="U295" s="4"/>
      <c r="V295" s="1013">
        <f>U295*Tabla3[[#This Row],[P.U$]]</f>
        <v>0</v>
      </c>
    </row>
    <row r="296" spans="1:22" ht="54" x14ac:dyDescent="0.3">
      <c r="A296" s="457"/>
      <c r="B296" s="484" t="s">
        <v>901</v>
      </c>
      <c r="C296" s="485" t="s">
        <v>736</v>
      </c>
      <c r="D296" s="485" t="s">
        <v>17881</v>
      </c>
      <c r="E296" s="485" t="s">
        <v>17882</v>
      </c>
      <c r="F296" s="964">
        <v>45323</v>
      </c>
      <c r="G296" s="487">
        <v>0.56999999999999995</v>
      </c>
      <c r="H296" s="337"/>
      <c r="I296" s="83">
        <v>5</v>
      </c>
      <c r="J296" s="85">
        <f t="shared" si="60"/>
        <v>2.8499999999999996</v>
      </c>
      <c r="K296" s="308">
        <v>9</v>
      </c>
      <c r="L296" s="85">
        <f t="shared" si="61"/>
        <v>5.13</v>
      </c>
      <c r="M296" s="687"/>
      <c r="N296" s="85">
        <f t="shared" si="57"/>
        <v>0</v>
      </c>
      <c r="O296" s="83">
        <v>7</v>
      </c>
      <c r="P296" s="85">
        <f t="shared" si="58"/>
        <v>3.9899999999999998</v>
      </c>
      <c r="Q296" s="83">
        <v>0</v>
      </c>
      <c r="R296" s="377">
        <f t="shared" si="59"/>
        <v>0</v>
      </c>
      <c r="S296" s="4"/>
      <c r="T296" s="4">
        <f>+S296*Tabla3[[#This Row],[P.U$]]</f>
        <v>0</v>
      </c>
      <c r="U296" s="4"/>
      <c r="V296" s="1013">
        <f>U296*Tabla3[[#This Row],[P.U$]]</f>
        <v>0</v>
      </c>
    </row>
    <row r="297" spans="1:22" ht="25.5" x14ac:dyDescent="0.3">
      <c r="A297" s="457"/>
      <c r="B297" s="201" t="s">
        <v>901</v>
      </c>
      <c r="C297" s="14" t="s">
        <v>18099</v>
      </c>
      <c r="D297" s="14" t="s">
        <v>10</v>
      </c>
      <c r="E297" s="14" t="s">
        <v>733</v>
      </c>
      <c r="F297" s="968">
        <v>45627</v>
      </c>
      <c r="G297" s="37">
        <v>0.5</v>
      </c>
      <c r="H297" s="337"/>
      <c r="I297" s="83">
        <v>0</v>
      </c>
      <c r="J297" s="85">
        <f t="shared" si="60"/>
        <v>0</v>
      </c>
      <c r="K297" s="308">
        <v>0</v>
      </c>
      <c r="L297" s="85">
        <f t="shared" si="61"/>
        <v>0</v>
      </c>
      <c r="M297" s="687"/>
      <c r="N297" s="85">
        <f t="shared" si="57"/>
        <v>0</v>
      </c>
      <c r="O297" s="83">
        <v>0</v>
      </c>
      <c r="P297" s="85">
        <f t="shared" si="58"/>
        <v>0</v>
      </c>
      <c r="Q297" s="83">
        <v>30</v>
      </c>
      <c r="R297" s="377">
        <f t="shared" si="59"/>
        <v>15</v>
      </c>
      <c r="S297" s="4">
        <v>26</v>
      </c>
      <c r="T297" s="4">
        <f>+S297*Tabla3[[#This Row],[P.U$]]</f>
        <v>13</v>
      </c>
      <c r="U297" s="4">
        <v>24</v>
      </c>
      <c r="V297" s="1013">
        <f>U297*Tabla3[[#This Row],[P.U$]]</f>
        <v>12</v>
      </c>
    </row>
    <row r="298" spans="1:22" ht="54" x14ac:dyDescent="0.3">
      <c r="A298" s="457">
        <v>228</v>
      </c>
      <c r="B298" s="484" t="s">
        <v>154</v>
      </c>
      <c r="C298" s="485" t="s">
        <v>246</v>
      </c>
      <c r="D298" s="485" t="s">
        <v>10</v>
      </c>
      <c r="E298" s="485" t="s">
        <v>318</v>
      </c>
      <c r="F298" s="964">
        <v>45444</v>
      </c>
      <c r="G298" s="487">
        <v>3.16</v>
      </c>
      <c r="H298" s="337"/>
      <c r="I298" s="83"/>
      <c r="J298" s="85">
        <f t="shared" si="60"/>
        <v>0</v>
      </c>
      <c r="K298" s="308"/>
      <c r="L298" s="85">
        <f t="shared" si="61"/>
        <v>0</v>
      </c>
      <c r="M298" s="687"/>
      <c r="N298" s="85">
        <f t="shared" ref="N298:N348" si="62">G298*M298</f>
        <v>0</v>
      </c>
      <c r="O298" s="83"/>
      <c r="P298" s="85">
        <f t="shared" ref="P298:P350" si="63">G298*O298</f>
        <v>0</v>
      </c>
      <c r="Q298" s="83">
        <v>5</v>
      </c>
      <c r="R298" s="377">
        <f t="shared" ref="R298:R350" si="64">G298*Q298</f>
        <v>15.8</v>
      </c>
      <c r="S298" s="4">
        <v>5</v>
      </c>
      <c r="T298" s="4">
        <f>+S298*Tabla3[[#This Row],[P.U$]]</f>
        <v>15.8</v>
      </c>
      <c r="U298" s="4">
        <v>5</v>
      </c>
      <c r="V298" s="1013">
        <f>U298*Tabla3[[#This Row],[P.U$]]</f>
        <v>15.8</v>
      </c>
    </row>
    <row r="299" spans="1:22" ht="25.5" x14ac:dyDescent="0.3">
      <c r="A299" s="457">
        <v>229</v>
      </c>
      <c r="B299" s="201" t="s">
        <v>731</v>
      </c>
      <c r="C299" s="14" t="s">
        <v>732</v>
      </c>
      <c r="D299" s="14" t="s">
        <v>10</v>
      </c>
      <c r="E299" s="14" t="s">
        <v>733</v>
      </c>
      <c r="F299" s="968">
        <v>45627</v>
      </c>
      <c r="G299" s="37">
        <v>0.83</v>
      </c>
      <c r="H299" s="337"/>
      <c r="I299" s="83"/>
      <c r="J299" s="85">
        <f t="shared" si="60"/>
        <v>0</v>
      </c>
      <c r="K299" s="308"/>
      <c r="L299" s="85">
        <f t="shared" si="61"/>
        <v>0</v>
      </c>
      <c r="M299" s="687"/>
      <c r="N299" s="85">
        <f t="shared" si="62"/>
        <v>0</v>
      </c>
      <c r="O299" s="83"/>
      <c r="P299" s="85">
        <f t="shared" si="63"/>
        <v>0</v>
      </c>
      <c r="Q299" s="83"/>
      <c r="R299" s="377">
        <f t="shared" si="64"/>
        <v>0</v>
      </c>
      <c r="S299" s="4"/>
      <c r="T299" s="4">
        <f>+S299*Tabla3[[#This Row],[P.U$]]</f>
        <v>0</v>
      </c>
      <c r="U299" s="4"/>
      <c r="V299" s="1013">
        <f>U299*Tabla3[[#This Row],[P.U$]]</f>
        <v>0</v>
      </c>
    </row>
    <row r="300" spans="1:22" ht="54" x14ac:dyDescent="0.3">
      <c r="A300" s="457">
        <v>230</v>
      </c>
      <c r="B300" s="484" t="s">
        <v>901</v>
      </c>
      <c r="C300" s="485" t="s">
        <v>736</v>
      </c>
      <c r="D300" s="485" t="s">
        <v>10</v>
      </c>
      <c r="E300" s="485" t="s">
        <v>733</v>
      </c>
      <c r="F300" s="964">
        <v>45627</v>
      </c>
      <c r="G300" s="487">
        <v>0.56999999999999995</v>
      </c>
      <c r="H300" s="337"/>
      <c r="I300" s="83">
        <v>9</v>
      </c>
      <c r="J300" s="85">
        <f t="shared" si="60"/>
        <v>5.13</v>
      </c>
      <c r="K300" s="308">
        <v>2</v>
      </c>
      <c r="L300" s="85">
        <f t="shared" si="61"/>
        <v>1.1399999999999999</v>
      </c>
      <c r="M300" s="687"/>
      <c r="N300" s="85">
        <f t="shared" si="62"/>
        <v>0</v>
      </c>
      <c r="O300" s="83"/>
      <c r="P300" s="85">
        <f t="shared" si="63"/>
        <v>0</v>
      </c>
      <c r="Q300" s="83"/>
      <c r="R300" s="377">
        <f t="shared" si="64"/>
        <v>0</v>
      </c>
      <c r="S300" s="4"/>
      <c r="T300" s="4">
        <f>+S300*Tabla3[[#This Row],[P.U$]]</f>
        <v>0</v>
      </c>
      <c r="U300" s="4"/>
      <c r="V300" s="1013">
        <f>U300*Tabla3[[#This Row],[P.U$]]</f>
        <v>0</v>
      </c>
    </row>
    <row r="301" spans="1:22" ht="126" x14ac:dyDescent="0.3">
      <c r="A301" s="457">
        <v>231</v>
      </c>
      <c r="B301" s="484" t="s">
        <v>155</v>
      </c>
      <c r="C301" s="485" t="s">
        <v>200</v>
      </c>
      <c r="D301" s="485" t="s">
        <v>10</v>
      </c>
      <c r="E301" s="485" t="s">
        <v>319</v>
      </c>
      <c r="F301" s="964">
        <v>45658</v>
      </c>
      <c r="G301" s="487">
        <v>1.22</v>
      </c>
      <c r="H301" s="337"/>
      <c r="I301" s="83"/>
      <c r="J301" s="85">
        <f t="shared" si="60"/>
        <v>0</v>
      </c>
      <c r="K301" s="308"/>
      <c r="L301" s="85">
        <f t="shared" si="61"/>
        <v>0</v>
      </c>
      <c r="M301" s="687"/>
      <c r="N301" s="85">
        <f t="shared" si="62"/>
        <v>0</v>
      </c>
      <c r="O301" s="83"/>
      <c r="P301" s="85">
        <f t="shared" si="63"/>
        <v>0</v>
      </c>
      <c r="Q301" s="83"/>
      <c r="R301" s="377">
        <f t="shared" si="64"/>
        <v>0</v>
      </c>
      <c r="S301" s="4"/>
      <c r="T301" s="4">
        <f>+S301*Tabla3[[#This Row],[P.U$]]</f>
        <v>0</v>
      </c>
      <c r="U301" s="4"/>
      <c r="V301" s="1013">
        <f>U301*Tabla3[[#This Row],[P.U$]]</f>
        <v>0</v>
      </c>
    </row>
    <row r="302" spans="1:22" ht="36" x14ac:dyDescent="0.3">
      <c r="A302" s="457"/>
      <c r="B302" s="484" t="s">
        <v>154</v>
      </c>
      <c r="C302" s="485" t="s">
        <v>246</v>
      </c>
      <c r="D302" s="485"/>
      <c r="E302" s="485"/>
      <c r="F302" s="964">
        <v>45839</v>
      </c>
      <c r="G302" s="487">
        <v>3.64</v>
      </c>
      <c r="H302" s="337"/>
      <c r="I302" s="83"/>
      <c r="J302" s="85">
        <f t="shared" si="60"/>
        <v>0</v>
      </c>
      <c r="K302" s="308">
        <v>0</v>
      </c>
      <c r="L302" s="85">
        <f t="shared" si="61"/>
        <v>0</v>
      </c>
      <c r="M302" s="687">
        <v>0</v>
      </c>
      <c r="N302" s="85">
        <f t="shared" si="62"/>
        <v>0</v>
      </c>
      <c r="O302" s="83">
        <v>5</v>
      </c>
      <c r="P302" s="85">
        <f t="shared" si="63"/>
        <v>18.2</v>
      </c>
      <c r="Q302" s="83">
        <v>5</v>
      </c>
      <c r="R302" s="377">
        <f t="shared" si="64"/>
        <v>18.2</v>
      </c>
      <c r="S302" s="4">
        <v>5</v>
      </c>
      <c r="T302" s="4">
        <f>+S302*Tabla3[[#This Row],[P.U$]]</f>
        <v>18.2</v>
      </c>
      <c r="U302" s="4">
        <v>5</v>
      </c>
      <c r="V302" s="1013">
        <f>U302*Tabla3[[#This Row],[P.U$]]</f>
        <v>18.2</v>
      </c>
    </row>
    <row r="303" spans="1:22" ht="72" x14ac:dyDescent="0.3">
      <c r="A303" s="457">
        <v>232</v>
      </c>
      <c r="B303" s="484" t="s">
        <v>156</v>
      </c>
      <c r="C303" s="485" t="s">
        <v>250</v>
      </c>
      <c r="D303" s="485" t="s">
        <v>10</v>
      </c>
      <c r="E303" s="485" t="s">
        <v>268</v>
      </c>
      <c r="F303" s="964">
        <v>45200</v>
      </c>
      <c r="G303" s="487">
        <v>3.37</v>
      </c>
      <c r="H303" s="337"/>
      <c r="I303" s="83">
        <v>3</v>
      </c>
      <c r="J303" s="85">
        <f t="shared" si="60"/>
        <v>10.11</v>
      </c>
      <c r="K303" s="308">
        <v>3</v>
      </c>
      <c r="L303" s="85">
        <f t="shared" si="61"/>
        <v>10.11</v>
      </c>
      <c r="M303" s="687">
        <v>3</v>
      </c>
      <c r="N303" s="85">
        <f t="shared" si="62"/>
        <v>10.11</v>
      </c>
      <c r="O303" s="83">
        <v>2</v>
      </c>
      <c r="P303" s="85">
        <f t="shared" si="63"/>
        <v>6.74</v>
      </c>
      <c r="Q303" s="83">
        <v>2</v>
      </c>
      <c r="R303" s="377">
        <f t="shared" si="64"/>
        <v>6.74</v>
      </c>
      <c r="S303" s="4">
        <v>2</v>
      </c>
      <c r="T303" s="4">
        <f>+S303*Tabla3[[#This Row],[P.U$]]</f>
        <v>6.74</v>
      </c>
      <c r="U303" s="4">
        <v>2</v>
      </c>
      <c r="V303" s="1013">
        <f>U303*Tabla3[[#This Row],[P.U$]]</f>
        <v>6.74</v>
      </c>
    </row>
    <row r="304" spans="1:22" ht="54" x14ac:dyDescent="0.3">
      <c r="A304" s="457">
        <v>233</v>
      </c>
      <c r="B304" s="484" t="s">
        <v>821</v>
      </c>
      <c r="C304" s="485" t="s">
        <v>887</v>
      </c>
      <c r="D304" s="485" t="s">
        <v>10</v>
      </c>
      <c r="E304" s="485" t="s">
        <v>680</v>
      </c>
      <c r="F304" s="964">
        <v>45200</v>
      </c>
      <c r="G304" s="487">
        <v>0.93</v>
      </c>
      <c r="H304" s="337"/>
      <c r="I304" s="83"/>
      <c r="J304" s="85">
        <f t="shared" si="60"/>
        <v>0</v>
      </c>
      <c r="K304" s="308"/>
      <c r="L304" s="85">
        <f t="shared" si="61"/>
        <v>0</v>
      </c>
      <c r="M304" s="687"/>
      <c r="N304" s="85">
        <f t="shared" si="62"/>
        <v>0</v>
      </c>
      <c r="O304" s="83"/>
      <c r="P304" s="85">
        <f t="shared" si="63"/>
        <v>0</v>
      </c>
      <c r="Q304" s="83"/>
      <c r="R304" s="377">
        <f t="shared" si="64"/>
        <v>0</v>
      </c>
      <c r="S304" s="4"/>
      <c r="T304" s="4">
        <f>+S304*Tabla3[[#This Row],[P.U$]]</f>
        <v>0</v>
      </c>
      <c r="U304" s="4"/>
      <c r="V304" s="1013">
        <f>U304*Tabla3[[#This Row],[P.U$]]</f>
        <v>0</v>
      </c>
    </row>
    <row r="305" spans="1:22" ht="54" x14ac:dyDescent="0.3">
      <c r="A305" s="457">
        <v>234</v>
      </c>
      <c r="B305" s="484" t="s">
        <v>886</v>
      </c>
      <c r="C305" s="485" t="s">
        <v>887</v>
      </c>
      <c r="D305" s="485" t="s">
        <v>10</v>
      </c>
      <c r="E305" s="485" t="s">
        <v>680</v>
      </c>
      <c r="F305" s="964">
        <v>45200</v>
      </c>
      <c r="G305" s="487">
        <v>0.93</v>
      </c>
      <c r="H305" s="337"/>
      <c r="I305" s="235"/>
      <c r="J305" s="85">
        <f t="shared" si="60"/>
        <v>0</v>
      </c>
      <c r="K305" s="785"/>
      <c r="L305" s="234">
        <f t="shared" si="61"/>
        <v>0</v>
      </c>
      <c r="M305" s="687"/>
      <c r="N305" s="234">
        <f t="shared" si="62"/>
        <v>0</v>
      </c>
      <c r="O305" s="235"/>
      <c r="P305" s="234">
        <f t="shared" si="63"/>
        <v>0</v>
      </c>
      <c r="Q305" s="235"/>
      <c r="R305" s="895">
        <f t="shared" si="64"/>
        <v>0</v>
      </c>
      <c r="S305" s="4"/>
      <c r="T305" s="4">
        <f>+S305*Tabla3[[#This Row],[P.U$]]</f>
        <v>0</v>
      </c>
      <c r="U305" s="4"/>
      <c r="V305" s="1013">
        <f>U305*Tabla3[[#This Row],[P.U$]]</f>
        <v>0</v>
      </c>
    </row>
    <row r="306" spans="1:22" ht="36" x14ac:dyDescent="0.3">
      <c r="A306" s="457"/>
      <c r="B306" s="484" t="s">
        <v>18295</v>
      </c>
      <c r="C306" s="485" t="s">
        <v>18235</v>
      </c>
      <c r="D306" s="485" t="s">
        <v>10</v>
      </c>
      <c r="E306" s="485"/>
      <c r="F306" s="964">
        <v>45748</v>
      </c>
      <c r="G306" s="487">
        <v>1.39</v>
      </c>
      <c r="H306" s="337"/>
      <c r="I306" s="235"/>
      <c r="J306" s="85">
        <f t="shared" si="60"/>
        <v>0</v>
      </c>
      <c r="K306" s="785">
        <v>0</v>
      </c>
      <c r="L306" s="85">
        <f t="shared" si="61"/>
        <v>0</v>
      </c>
      <c r="M306" s="687">
        <v>0</v>
      </c>
      <c r="N306" s="85">
        <f t="shared" si="62"/>
        <v>0</v>
      </c>
      <c r="O306" s="235">
        <v>5</v>
      </c>
      <c r="P306" s="85">
        <f t="shared" si="63"/>
        <v>6.9499999999999993</v>
      </c>
      <c r="Q306" s="235">
        <v>5</v>
      </c>
      <c r="R306" s="377">
        <f t="shared" si="64"/>
        <v>6.9499999999999993</v>
      </c>
      <c r="S306" s="4">
        <v>5</v>
      </c>
      <c r="T306" s="4">
        <f>+S306*Tabla3[[#This Row],[P.U$]]</f>
        <v>6.9499999999999993</v>
      </c>
      <c r="U306" s="4">
        <v>5</v>
      </c>
      <c r="V306" s="1013">
        <f>U306*Tabla3[[#This Row],[P.U$]]</f>
        <v>6.9499999999999993</v>
      </c>
    </row>
    <row r="307" spans="1:22" ht="54" x14ac:dyDescent="0.3">
      <c r="A307" s="457">
        <v>235</v>
      </c>
      <c r="B307" s="484" t="s">
        <v>157</v>
      </c>
      <c r="C307" s="485" t="s">
        <v>196</v>
      </c>
      <c r="D307" s="485" t="s">
        <v>10</v>
      </c>
      <c r="E307" s="485" t="s">
        <v>287</v>
      </c>
      <c r="F307" s="964">
        <v>45444</v>
      </c>
      <c r="G307" s="487">
        <v>1.1399999999999999</v>
      </c>
      <c r="H307" s="337"/>
      <c r="I307" s="83">
        <v>13</v>
      </c>
      <c r="J307" s="85">
        <f t="shared" si="60"/>
        <v>14.819999999999999</v>
      </c>
      <c r="K307" s="308">
        <v>12</v>
      </c>
      <c r="L307" s="85">
        <f t="shared" si="61"/>
        <v>13.68</v>
      </c>
      <c r="M307" s="687">
        <v>10</v>
      </c>
      <c r="N307" s="85">
        <f t="shared" si="62"/>
        <v>11.399999999999999</v>
      </c>
      <c r="O307" s="83">
        <v>10</v>
      </c>
      <c r="P307" s="85">
        <f t="shared" si="63"/>
        <v>11.399999999999999</v>
      </c>
      <c r="Q307" s="83">
        <v>10</v>
      </c>
      <c r="R307" s="377">
        <f t="shared" si="64"/>
        <v>11.399999999999999</v>
      </c>
      <c r="S307" s="4">
        <v>9</v>
      </c>
      <c r="T307" s="4">
        <f>+S307*Tabla3[[#This Row],[P.U$]]</f>
        <v>10.26</v>
      </c>
      <c r="U307" s="4">
        <v>7</v>
      </c>
      <c r="V307" s="1013">
        <f>U307*Tabla3[[#This Row],[P.U$]]</f>
        <v>7.9799999999999995</v>
      </c>
    </row>
    <row r="308" spans="1:22" ht="90" x14ac:dyDescent="0.3">
      <c r="A308" s="457">
        <v>236</v>
      </c>
      <c r="B308" s="484" t="s">
        <v>158</v>
      </c>
      <c r="C308" s="485" t="s">
        <v>203</v>
      </c>
      <c r="D308" s="485" t="s">
        <v>10</v>
      </c>
      <c r="E308" s="485" t="s">
        <v>320</v>
      </c>
      <c r="F308" s="964">
        <v>45689</v>
      </c>
      <c r="G308" s="487">
        <v>0.9</v>
      </c>
      <c r="H308" s="337"/>
      <c r="I308" s="83"/>
      <c r="J308" s="85">
        <f t="shared" si="60"/>
        <v>0</v>
      </c>
      <c r="K308" s="308"/>
      <c r="L308" s="85">
        <f t="shared" si="61"/>
        <v>0</v>
      </c>
      <c r="M308" s="687"/>
      <c r="N308" s="85">
        <f t="shared" si="62"/>
        <v>0</v>
      </c>
      <c r="O308" s="83">
        <v>10</v>
      </c>
      <c r="P308" s="85">
        <f t="shared" si="63"/>
        <v>9</v>
      </c>
      <c r="Q308" s="83">
        <v>9</v>
      </c>
      <c r="R308" s="377">
        <f t="shared" si="64"/>
        <v>8.1</v>
      </c>
      <c r="S308" s="4">
        <v>13</v>
      </c>
      <c r="T308" s="4">
        <f>+S308*Tabla3[[#This Row],[P.U$]]</f>
        <v>11.700000000000001</v>
      </c>
      <c r="U308" s="4">
        <v>13</v>
      </c>
      <c r="V308" s="1013">
        <f>U308*Tabla3[[#This Row],[P.U$]]</f>
        <v>11.700000000000001</v>
      </c>
    </row>
    <row r="309" spans="1:22" ht="72" x14ac:dyDescent="0.3">
      <c r="A309" s="457">
        <v>237</v>
      </c>
      <c r="B309" s="484" t="s">
        <v>159</v>
      </c>
      <c r="C309" s="485" t="s">
        <v>203</v>
      </c>
      <c r="D309" s="485" t="s">
        <v>10</v>
      </c>
      <c r="E309" s="485" t="s">
        <v>321</v>
      </c>
      <c r="F309" s="964">
        <v>45870</v>
      </c>
      <c r="G309" s="487">
        <v>3.78</v>
      </c>
      <c r="H309" s="337"/>
      <c r="I309" s="83">
        <v>12</v>
      </c>
      <c r="J309" s="85">
        <f t="shared" si="60"/>
        <v>45.36</v>
      </c>
      <c r="K309" s="308">
        <v>12</v>
      </c>
      <c r="L309" s="85">
        <f t="shared" si="61"/>
        <v>45.36</v>
      </c>
      <c r="M309" s="687">
        <v>14</v>
      </c>
      <c r="N309" s="85">
        <f t="shared" si="62"/>
        <v>52.919999999999995</v>
      </c>
      <c r="O309" s="83">
        <v>11</v>
      </c>
      <c r="P309" s="85">
        <f t="shared" si="63"/>
        <v>41.58</v>
      </c>
      <c r="Q309" s="83">
        <v>9</v>
      </c>
      <c r="R309" s="377">
        <f t="shared" si="64"/>
        <v>34.019999999999996</v>
      </c>
      <c r="S309" s="4">
        <v>7</v>
      </c>
      <c r="T309" s="4">
        <f>+S309*Tabla3[[#This Row],[P.U$]]</f>
        <v>26.459999999999997</v>
      </c>
      <c r="U309" s="4">
        <v>7</v>
      </c>
      <c r="V309" s="1013">
        <f>U309*Tabla3[[#This Row],[P.U$]]</f>
        <v>26.459999999999997</v>
      </c>
    </row>
    <row r="310" spans="1:22" ht="54" x14ac:dyDescent="0.3">
      <c r="A310" s="457">
        <v>238</v>
      </c>
      <c r="B310" s="484" t="s">
        <v>160</v>
      </c>
      <c r="C310" s="485" t="s">
        <v>215</v>
      </c>
      <c r="D310" s="485" t="s">
        <v>10</v>
      </c>
      <c r="E310" s="485" t="s">
        <v>287</v>
      </c>
      <c r="F310" s="964">
        <v>45352</v>
      </c>
      <c r="G310" s="487">
        <v>3.58</v>
      </c>
      <c r="H310" s="337"/>
      <c r="I310" s="83"/>
      <c r="J310" s="85">
        <f t="shared" si="60"/>
        <v>0</v>
      </c>
      <c r="K310" s="308"/>
      <c r="L310" s="85">
        <f t="shared" si="61"/>
        <v>0</v>
      </c>
      <c r="M310" s="687"/>
      <c r="N310" s="85">
        <f t="shared" si="62"/>
        <v>0</v>
      </c>
      <c r="O310" s="83"/>
      <c r="P310" s="85">
        <f t="shared" si="63"/>
        <v>0</v>
      </c>
      <c r="Q310" s="83"/>
      <c r="R310" s="377">
        <f t="shared" si="64"/>
        <v>0</v>
      </c>
      <c r="S310" s="4"/>
      <c r="T310" s="4">
        <f>+S310*Tabla3[[#This Row],[P.U$]]</f>
        <v>0</v>
      </c>
      <c r="U310" s="4"/>
      <c r="V310" s="1013">
        <f>U310*Tabla3[[#This Row],[P.U$]]</f>
        <v>0</v>
      </c>
    </row>
    <row r="311" spans="1:22" ht="54" x14ac:dyDescent="0.3">
      <c r="A311" s="457">
        <v>239</v>
      </c>
      <c r="B311" s="484" t="s">
        <v>161</v>
      </c>
      <c r="C311" s="485" t="s">
        <v>200</v>
      </c>
      <c r="D311" s="485" t="s">
        <v>10</v>
      </c>
      <c r="E311" s="485" t="s">
        <v>287</v>
      </c>
      <c r="F311" s="964">
        <v>45261</v>
      </c>
      <c r="G311" s="487">
        <v>0.97</v>
      </c>
      <c r="H311" s="337"/>
      <c r="I311" s="83"/>
      <c r="J311" s="85">
        <f t="shared" si="60"/>
        <v>0</v>
      </c>
      <c r="K311" s="308"/>
      <c r="L311" s="85">
        <f t="shared" si="61"/>
        <v>0</v>
      </c>
      <c r="M311" s="687"/>
      <c r="N311" s="85">
        <f t="shared" si="62"/>
        <v>0</v>
      </c>
      <c r="O311" s="83"/>
      <c r="P311" s="85">
        <f t="shared" si="63"/>
        <v>0</v>
      </c>
      <c r="Q311" s="83"/>
      <c r="R311" s="377">
        <f t="shared" si="64"/>
        <v>0</v>
      </c>
      <c r="S311" s="4"/>
      <c r="T311" s="4">
        <f>+S311*Tabla3[[#This Row],[P.U$]]</f>
        <v>0</v>
      </c>
      <c r="U311" s="4"/>
      <c r="V311" s="1013">
        <f>U311*Tabla3[[#This Row],[P.U$]]</f>
        <v>0</v>
      </c>
    </row>
    <row r="312" spans="1:22" ht="54" x14ac:dyDescent="0.3">
      <c r="A312" s="457"/>
      <c r="B312" s="484" t="s">
        <v>17925</v>
      </c>
      <c r="C312" s="485" t="s">
        <v>203</v>
      </c>
      <c r="D312" s="485" t="s">
        <v>10</v>
      </c>
      <c r="E312" s="485" t="s">
        <v>287</v>
      </c>
      <c r="F312" s="964">
        <v>45505</v>
      </c>
      <c r="G312" s="487">
        <v>1.1100000000000001</v>
      </c>
      <c r="H312" s="337"/>
      <c r="I312" s="83"/>
      <c r="J312" s="85">
        <f>G312*I312</f>
        <v>0</v>
      </c>
      <c r="K312" s="308"/>
      <c r="L312" s="85">
        <f>G312*K312</f>
        <v>0</v>
      </c>
      <c r="M312" s="687"/>
      <c r="N312" s="85">
        <f>G312*M312</f>
        <v>0</v>
      </c>
      <c r="O312" s="83"/>
      <c r="P312" s="85">
        <f>G312*O312</f>
        <v>0</v>
      </c>
      <c r="Q312" s="83">
        <v>10</v>
      </c>
      <c r="R312" s="377">
        <f>G312*Q312</f>
        <v>11.100000000000001</v>
      </c>
      <c r="S312" s="4">
        <v>10</v>
      </c>
      <c r="T312" s="4">
        <f>+S312*Tabla3[[#This Row],[P.U$]]</f>
        <v>11.100000000000001</v>
      </c>
      <c r="U312" s="4">
        <v>9</v>
      </c>
      <c r="V312" s="1013">
        <f>U312*Tabla3[[#This Row],[P.U$]]</f>
        <v>9.99</v>
      </c>
    </row>
    <row r="313" spans="1:22" ht="54" x14ac:dyDescent="0.3">
      <c r="A313" s="457"/>
      <c r="B313" s="484" t="s">
        <v>18233</v>
      </c>
      <c r="C313" s="485" t="s">
        <v>18234</v>
      </c>
      <c r="D313" s="485" t="s">
        <v>10</v>
      </c>
      <c r="E313" s="485" t="s">
        <v>683</v>
      </c>
      <c r="F313" s="964">
        <v>45901</v>
      </c>
      <c r="G313" s="487">
        <v>0.92</v>
      </c>
      <c r="H313" s="337"/>
      <c r="I313" s="83">
        <v>0</v>
      </c>
      <c r="J313" s="85">
        <f t="shared" ref="J313:J314" si="65">G313*I313</f>
        <v>0</v>
      </c>
      <c r="K313" s="308">
        <v>0</v>
      </c>
      <c r="L313" s="85">
        <f t="shared" ref="L313:L314" si="66">G313*K313</f>
        <v>0</v>
      </c>
      <c r="M313" s="687">
        <v>16</v>
      </c>
      <c r="N313" s="85">
        <f t="shared" ref="N313:N314" si="67">G313*M313</f>
        <v>14.72</v>
      </c>
      <c r="O313" s="83">
        <v>16</v>
      </c>
      <c r="P313" s="85">
        <f t="shared" ref="P313:P314" si="68">G313*O313</f>
        <v>14.72</v>
      </c>
      <c r="Q313" s="83">
        <v>16</v>
      </c>
      <c r="R313" s="377">
        <f t="shared" ref="R313:R314" si="69">G313*Q313</f>
        <v>14.72</v>
      </c>
      <c r="S313" s="4">
        <v>15</v>
      </c>
      <c r="T313" s="4">
        <f>+S313*Tabla3[[#This Row],[P.U$]]</f>
        <v>13.8</v>
      </c>
      <c r="U313" s="4">
        <v>15</v>
      </c>
      <c r="V313" s="1013">
        <f>U313*Tabla3[[#This Row],[P.U$]]</f>
        <v>13.8</v>
      </c>
    </row>
    <row r="314" spans="1:22" ht="54" x14ac:dyDescent="0.3">
      <c r="A314" s="457">
        <v>240</v>
      </c>
      <c r="B314" s="484" t="s">
        <v>162</v>
      </c>
      <c r="C314" s="485" t="s">
        <v>203</v>
      </c>
      <c r="D314" s="485" t="s">
        <v>10</v>
      </c>
      <c r="E314" s="485" t="s">
        <v>287</v>
      </c>
      <c r="F314" s="964">
        <v>45748</v>
      </c>
      <c r="G314" s="487">
        <v>3</v>
      </c>
      <c r="H314" s="337"/>
      <c r="I314" s="83">
        <v>7</v>
      </c>
      <c r="J314" s="85">
        <f t="shared" si="65"/>
        <v>21</v>
      </c>
      <c r="K314" s="308">
        <v>12</v>
      </c>
      <c r="L314" s="85">
        <f t="shared" si="66"/>
        <v>36</v>
      </c>
      <c r="M314" s="687">
        <v>11</v>
      </c>
      <c r="N314" s="85">
        <f t="shared" si="67"/>
        <v>33</v>
      </c>
      <c r="O314" s="83">
        <v>11</v>
      </c>
      <c r="P314" s="85">
        <f t="shared" si="68"/>
        <v>33</v>
      </c>
      <c r="Q314" s="83">
        <v>9</v>
      </c>
      <c r="R314" s="377">
        <f t="shared" si="69"/>
        <v>27</v>
      </c>
      <c r="S314" s="4">
        <v>6</v>
      </c>
      <c r="T314" s="4">
        <f>+S314*Tabla3[[#This Row],[P.U$]]</f>
        <v>18</v>
      </c>
      <c r="U314" s="4">
        <v>5</v>
      </c>
      <c r="V314" s="1013">
        <f>U314*Tabla3[[#This Row],[P.U$]]</f>
        <v>15</v>
      </c>
    </row>
    <row r="315" spans="1:22" ht="54" x14ac:dyDescent="0.3">
      <c r="A315" s="457">
        <v>241</v>
      </c>
      <c r="B315" s="484" t="s">
        <v>163</v>
      </c>
      <c r="C315" s="485" t="s">
        <v>251</v>
      </c>
      <c r="D315" s="485" t="s">
        <v>10</v>
      </c>
      <c r="E315" s="485" t="s">
        <v>287</v>
      </c>
      <c r="F315" s="964">
        <v>45748</v>
      </c>
      <c r="G315" s="487">
        <v>1.41</v>
      </c>
      <c r="H315" s="337"/>
      <c r="I315" s="83"/>
      <c r="J315" s="85">
        <f t="shared" si="60"/>
        <v>0</v>
      </c>
      <c r="K315" s="308"/>
      <c r="L315" s="85">
        <f t="shared" si="61"/>
        <v>0</v>
      </c>
      <c r="M315" s="687"/>
      <c r="N315" s="85">
        <f t="shared" si="62"/>
        <v>0</v>
      </c>
      <c r="O315" s="83"/>
      <c r="P315" s="85">
        <f t="shared" si="63"/>
        <v>0</v>
      </c>
      <c r="Q315" s="83"/>
      <c r="R315" s="377">
        <f t="shared" si="64"/>
        <v>0</v>
      </c>
      <c r="S315" s="4"/>
      <c r="T315" s="4">
        <f>+S315*Tabla3[[#This Row],[P.U$]]</f>
        <v>0</v>
      </c>
      <c r="U315" s="4"/>
      <c r="V315" s="1013">
        <f>U315*Tabla3[[#This Row],[P.U$]]</f>
        <v>0</v>
      </c>
    </row>
    <row r="316" spans="1:22" ht="72" x14ac:dyDescent="0.3">
      <c r="A316" s="457">
        <v>242</v>
      </c>
      <c r="B316" s="484" t="s">
        <v>164</v>
      </c>
      <c r="C316" s="485" t="s">
        <v>252</v>
      </c>
      <c r="D316" s="485" t="s">
        <v>10</v>
      </c>
      <c r="E316" s="485" t="s">
        <v>286</v>
      </c>
      <c r="F316" s="964">
        <v>45505</v>
      </c>
      <c r="G316" s="487">
        <v>1.99</v>
      </c>
      <c r="H316" s="337"/>
      <c r="I316" s="83"/>
      <c r="J316" s="85">
        <f t="shared" si="60"/>
        <v>0</v>
      </c>
      <c r="K316" s="308"/>
      <c r="L316" s="85">
        <f t="shared" si="61"/>
        <v>0</v>
      </c>
      <c r="M316" s="687"/>
      <c r="N316" s="85">
        <f t="shared" si="62"/>
        <v>0</v>
      </c>
      <c r="O316" s="83"/>
      <c r="P316" s="85">
        <f t="shared" si="63"/>
        <v>0</v>
      </c>
      <c r="Q316" s="83"/>
      <c r="R316" s="377">
        <f t="shared" si="64"/>
        <v>0</v>
      </c>
      <c r="S316" s="4"/>
      <c r="T316" s="4">
        <f>+S316*Tabla3[[#This Row],[P.U$]]</f>
        <v>0</v>
      </c>
      <c r="U316" s="4"/>
      <c r="V316" s="1013">
        <f>U316*Tabla3[[#This Row],[P.U$]]</f>
        <v>0</v>
      </c>
    </row>
    <row r="317" spans="1:22" ht="28.5" x14ac:dyDescent="0.3">
      <c r="A317" s="457">
        <v>243</v>
      </c>
      <c r="B317" s="201" t="s">
        <v>163</v>
      </c>
      <c r="C317" s="14" t="s">
        <v>17751</v>
      </c>
      <c r="D317" s="14" t="s">
        <v>10</v>
      </c>
      <c r="E317" s="14" t="s">
        <v>287</v>
      </c>
      <c r="F317" s="968">
        <v>45536</v>
      </c>
      <c r="G317" s="37">
        <v>0.92</v>
      </c>
      <c r="H317" s="337"/>
      <c r="I317" s="83">
        <v>7</v>
      </c>
      <c r="J317" s="85">
        <f t="shared" si="60"/>
        <v>6.44</v>
      </c>
      <c r="K317" s="308">
        <v>5</v>
      </c>
      <c r="L317" s="85">
        <f t="shared" si="61"/>
        <v>4.6000000000000005</v>
      </c>
      <c r="M317" s="687">
        <v>4</v>
      </c>
      <c r="N317" s="85">
        <f t="shared" si="62"/>
        <v>3.68</v>
      </c>
      <c r="O317" s="83">
        <v>3</v>
      </c>
      <c r="P317" s="85">
        <f t="shared" si="63"/>
        <v>2.7600000000000002</v>
      </c>
      <c r="Q317" s="83">
        <v>0</v>
      </c>
      <c r="R317" s="377">
        <f t="shared" si="64"/>
        <v>0</v>
      </c>
      <c r="S317" s="4"/>
      <c r="T317" s="4">
        <f>+S317*Tabla3[[#This Row],[P.U$]]</f>
        <v>0</v>
      </c>
      <c r="U317" s="4"/>
      <c r="V317" s="1013">
        <f>U317*Tabla3[[#This Row],[P.U$]]</f>
        <v>0</v>
      </c>
    </row>
    <row r="318" spans="1:22" ht="54" x14ac:dyDescent="0.3">
      <c r="A318" s="457"/>
      <c r="B318" s="484" t="s">
        <v>18236</v>
      </c>
      <c r="C318" s="485" t="s">
        <v>203</v>
      </c>
      <c r="D318" s="485" t="s">
        <v>10</v>
      </c>
      <c r="E318" s="485" t="s">
        <v>287</v>
      </c>
      <c r="F318" s="964">
        <v>45748</v>
      </c>
      <c r="G318" s="37">
        <v>1.1100000000000001</v>
      </c>
      <c r="H318" s="337"/>
      <c r="I318" s="83">
        <v>0</v>
      </c>
      <c r="J318" s="85">
        <f t="shared" si="60"/>
        <v>0</v>
      </c>
      <c r="K318" s="308">
        <v>0</v>
      </c>
      <c r="L318" s="85">
        <f t="shared" si="61"/>
        <v>0</v>
      </c>
      <c r="M318" s="687">
        <v>0</v>
      </c>
      <c r="N318" s="85">
        <f t="shared" si="62"/>
        <v>0</v>
      </c>
      <c r="O318" s="83">
        <v>10</v>
      </c>
      <c r="P318" s="85">
        <f t="shared" si="63"/>
        <v>11.100000000000001</v>
      </c>
      <c r="Q318" s="83">
        <v>10</v>
      </c>
      <c r="R318" s="377">
        <f t="shared" si="64"/>
        <v>11.100000000000001</v>
      </c>
      <c r="S318" s="4">
        <v>9</v>
      </c>
      <c r="T318" s="4">
        <f>+S318*Tabla3[[#This Row],[P.U$]]</f>
        <v>9.99</v>
      </c>
      <c r="U318" s="4">
        <v>9</v>
      </c>
      <c r="V318" s="1013">
        <f>U318*Tabla3[[#This Row],[P.U$]]</f>
        <v>9.99</v>
      </c>
    </row>
    <row r="319" spans="1:22" ht="72" x14ac:dyDescent="0.3">
      <c r="A319" s="457">
        <v>244</v>
      </c>
      <c r="B319" s="484" t="s">
        <v>165</v>
      </c>
      <c r="C319" s="485" t="s">
        <v>253</v>
      </c>
      <c r="D319" s="485" t="s">
        <v>10</v>
      </c>
      <c r="E319" s="485" t="s">
        <v>286</v>
      </c>
      <c r="F319" s="964">
        <v>45505</v>
      </c>
      <c r="G319" s="487">
        <v>1.35</v>
      </c>
      <c r="H319" s="337"/>
      <c r="I319" s="83">
        <v>18</v>
      </c>
      <c r="J319" s="85">
        <f t="shared" si="60"/>
        <v>24.3</v>
      </c>
      <c r="K319" s="308">
        <v>17</v>
      </c>
      <c r="L319" s="85">
        <f t="shared" si="61"/>
        <v>22.950000000000003</v>
      </c>
      <c r="M319" s="687">
        <v>17</v>
      </c>
      <c r="N319" s="85">
        <f t="shared" si="62"/>
        <v>22.950000000000003</v>
      </c>
      <c r="O319" s="83">
        <v>17</v>
      </c>
      <c r="P319" s="85">
        <f t="shared" si="63"/>
        <v>22.950000000000003</v>
      </c>
      <c r="Q319" s="83">
        <v>17</v>
      </c>
      <c r="R319" s="377">
        <f t="shared" si="64"/>
        <v>22.950000000000003</v>
      </c>
      <c r="S319" s="4">
        <v>17</v>
      </c>
      <c r="T319" s="4">
        <f>+S319*Tabla3[[#This Row],[P.U$]]</f>
        <v>22.950000000000003</v>
      </c>
      <c r="U319" s="4">
        <v>17</v>
      </c>
      <c r="V319" s="1013">
        <f>U319*Tabla3[[#This Row],[P.U$]]</f>
        <v>22.950000000000003</v>
      </c>
    </row>
    <row r="320" spans="1:22" ht="54" x14ac:dyDescent="0.3">
      <c r="A320" s="457">
        <v>245</v>
      </c>
      <c r="B320" s="484" t="s">
        <v>166</v>
      </c>
      <c r="C320" s="485" t="s">
        <v>209</v>
      </c>
      <c r="D320" s="485" t="s">
        <v>10</v>
      </c>
      <c r="E320" s="485" t="s">
        <v>318</v>
      </c>
      <c r="F320" s="964">
        <v>45474</v>
      </c>
      <c r="G320" s="487">
        <v>7.07</v>
      </c>
      <c r="H320" s="337"/>
      <c r="I320" s="83">
        <v>2</v>
      </c>
      <c r="J320" s="85">
        <f t="shared" si="60"/>
        <v>14.14</v>
      </c>
      <c r="K320" s="308">
        <v>2</v>
      </c>
      <c r="L320" s="85">
        <f t="shared" si="61"/>
        <v>14.14</v>
      </c>
      <c r="M320" s="687">
        <v>2</v>
      </c>
      <c r="N320" s="85">
        <f t="shared" si="62"/>
        <v>14.14</v>
      </c>
      <c r="O320" s="83">
        <v>2</v>
      </c>
      <c r="P320" s="85">
        <f t="shared" si="63"/>
        <v>14.14</v>
      </c>
      <c r="Q320" s="83">
        <v>2</v>
      </c>
      <c r="R320" s="377">
        <f t="shared" si="64"/>
        <v>14.14</v>
      </c>
      <c r="S320" s="4">
        <v>2</v>
      </c>
      <c r="T320" s="4">
        <f>+S320*Tabla3[[#This Row],[P.U$]]</f>
        <v>14.14</v>
      </c>
      <c r="U320" s="4">
        <v>2</v>
      </c>
      <c r="V320" s="1013">
        <f>U320*Tabla3[[#This Row],[P.U$]]</f>
        <v>14.14</v>
      </c>
    </row>
    <row r="321" spans="1:22" ht="51" x14ac:dyDescent="0.3">
      <c r="A321" s="457"/>
      <c r="B321" s="201" t="s">
        <v>18037</v>
      </c>
      <c r="C321" s="14" t="s">
        <v>18038</v>
      </c>
      <c r="D321" s="14" t="s">
        <v>10</v>
      </c>
      <c r="E321" s="14" t="s">
        <v>18039</v>
      </c>
      <c r="F321" s="968">
        <v>46113</v>
      </c>
      <c r="G321" s="37">
        <v>0.62</v>
      </c>
      <c r="H321" s="337"/>
      <c r="I321" s="83">
        <v>0</v>
      </c>
      <c r="J321" s="85">
        <f t="shared" si="60"/>
        <v>0</v>
      </c>
      <c r="K321" s="308">
        <v>0</v>
      </c>
      <c r="L321" s="85">
        <f t="shared" si="61"/>
        <v>0</v>
      </c>
      <c r="M321" s="687">
        <v>0</v>
      </c>
      <c r="N321" s="85">
        <f t="shared" si="62"/>
        <v>0</v>
      </c>
      <c r="O321" s="83">
        <v>0</v>
      </c>
      <c r="P321" s="85">
        <f t="shared" si="63"/>
        <v>0</v>
      </c>
      <c r="Q321" s="83">
        <v>5</v>
      </c>
      <c r="R321" s="377">
        <f t="shared" si="64"/>
        <v>3.1</v>
      </c>
      <c r="S321" s="4">
        <v>8</v>
      </c>
      <c r="T321" s="4">
        <f>+S321*Tabla3[[#This Row],[P.U$]]</f>
        <v>4.96</v>
      </c>
      <c r="U321" s="4">
        <v>6</v>
      </c>
      <c r="V321" s="1013">
        <f>U321*Tabla3[[#This Row],[P.U$]]</f>
        <v>3.7199999999999998</v>
      </c>
    </row>
    <row r="322" spans="1:22" ht="54" x14ac:dyDescent="0.3">
      <c r="A322" s="457">
        <v>246</v>
      </c>
      <c r="B322" s="484" t="s">
        <v>167</v>
      </c>
      <c r="C322" s="485" t="s">
        <v>223</v>
      </c>
      <c r="D322" s="485" t="s">
        <v>10</v>
      </c>
      <c r="E322" s="485" t="s">
        <v>287</v>
      </c>
      <c r="F322" s="964">
        <v>45108</v>
      </c>
      <c r="G322" s="487">
        <v>3.6</v>
      </c>
      <c r="H322" s="337"/>
      <c r="I322" s="83"/>
      <c r="J322" s="85">
        <f t="shared" si="60"/>
        <v>0</v>
      </c>
      <c r="K322" s="308"/>
      <c r="L322" s="85">
        <f t="shared" si="61"/>
        <v>0</v>
      </c>
      <c r="M322" s="687"/>
      <c r="N322" s="85">
        <f t="shared" si="62"/>
        <v>0</v>
      </c>
      <c r="O322" s="83"/>
      <c r="P322" s="85">
        <f t="shared" si="63"/>
        <v>0</v>
      </c>
      <c r="Q322" s="83"/>
      <c r="R322" s="377">
        <f t="shared" si="64"/>
        <v>0</v>
      </c>
      <c r="S322" s="4"/>
      <c r="T322" s="4">
        <f>+S322*Tabla3[[#This Row],[P.U$]]</f>
        <v>0</v>
      </c>
      <c r="U322" s="4"/>
      <c r="V322" s="1013">
        <f>U322*Tabla3[[#This Row],[P.U$]]</f>
        <v>0</v>
      </c>
    </row>
    <row r="323" spans="1:22" ht="54" x14ac:dyDescent="0.3">
      <c r="A323" s="457">
        <v>247</v>
      </c>
      <c r="B323" s="484" t="s">
        <v>168</v>
      </c>
      <c r="C323" s="485" t="s">
        <v>209</v>
      </c>
      <c r="D323" s="485" t="s">
        <v>10</v>
      </c>
      <c r="E323" s="485" t="s">
        <v>302</v>
      </c>
      <c r="F323" s="964">
        <v>45474</v>
      </c>
      <c r="G323" s="487">
        <v>1.86</v>
      </c>
      <c r="H323" s="337"/>
      <c r="I323" s="83">
        <v>3</v>
      </c>
      <c r="J323" s="85">
        <f t="shared" si="60"/>
        <v>5.58</v>
      </c>
      <c r="K323" s="308">
        <v>3</v>
      </c>
      <c r="L323" s="85">
        <f t="shared" si="61"/>
        <v>5.58</v>
      </c>
      <c r="M323" s="687">
        <v>4</v>
      </c>
      <c r="N323" s="85">
        <f t="shared" si="62"/>
        <v>7.44</v>
      </c>
      <c r="O323" s="83">
        <v>2</v>
      </c>
      <c r="P323" s="85">
        <f t="shared" si="63"/>
        <v>3.72</v>
      </c>
      <c r="Q323" s="83">
        <v>2</v>
      </c>
      <c r="R323" s="377">
        <f t="shared" si="64"/>
        <v>3.72</v>
      </c>
      <c r="S323" s="4">
        <v>16</v>
      </c>
      <c r="T323" s="4">
        <f>+S323*Tabla3[[#This Row],[P.U$]]</f>
        <v>29.76</v>
      </c>
      <c r="U323" s="4">
        <v>31</v>
      </c>
      <c r="V323" s="1013">
        <f>U323*Tabla3[[#This Row],[P.U$]]</f>
        <v>57.660000000000004</v>
      </c>
    </row>
    <row r="324" spans="1:22" ht="54" x14ac:dyDescent="0.3">
      <c r="A324" s="457">
        <v>248</v>
      </c>
      <c r="B324" s="484" t="s">
        <v>168</v>
      </c>
      <c r="C324" s="485" t="s">
        <v>209</v>
      </c>
      <c r="D324" s="485" t="s">
        <v>10</v>
      </c>
      <c r="E324" s="485" t="s">
        <v>302</v>
      </c>
      <c r="F324" s="964">
        <v>45261</v>
      </c>
      <c r="G324" s="487">
        <v>1.86</v>
      </c>
      <c r="H324" s="337"/>
      <c r="I324" s="83">
        <v>6</v>
      </c>
      <c r="J324" s="85">
        <f t="shared" si="60"/>
        <v>11.16</v>
      </c>
      <c r="K324" s="308">
        <v>5</v>
      </c>
      <c r="L324" s="85">
        <f t="shared" si="61"/>
        <v>9.3000000000000007</v>
      </c>
      <c r="M324" s="687">
        <v>5</v>
      </c>
      <c r="N324" s="85">
        <f t="shared" si="62"/>
        <v>9.3000000000000007</v>
      </c>
      <c r="O324" s="83">
        <v>0</v>
      </c>
      <c r="P324" s="85">
        <f t="shared" si="63"/>
        <v>0</v>
      </c>
      <c r="Q324" s="83">
        <v>0</v>
      </c>
      <c r="R324" s="377">
        <f t="shared" si="64"/>
        <v>0</v>
      </c>
      <c r="S324" s="4"/>
      <c r="T324" s="4">
        <f>+S324*Tabla3[[#This Row],[P.U$]]</f>
        <v>0</v>
      </c>
      <c r="U324" s="4"/>
      <c r="V324" s="1013">
        <f>U324*Tabla3[[#This Row],[P.U$]]</f>
        <v>0</v>
      </c>
    </row>
    <row r="325" spans="1:22" ht="54" x14ac:dyDescent="0.3">
      <c r="A325" s="457">
        <v>249</v>
      </c>
      <c r="B325" s="484" t="s">
        <v>169</v>
      </c>
      <c r="C325" s="485" t="s">
        <v>209</v>
      </c>
      <c r="D325" s="485" t="s">
        <v>10</v>
      </c>
      <c r="E325" s="485" t="s">
        <v>302</v>
      </c>
      <c r="F325" s="964">
        <v>45474</v>
      </c>
      <c r="G325" s="487">
        <v>2.2200000000000002</v>
      </c>
      <c r="H325" s="337"/>
      <c r="I325" s="83">
        <v>8</v>
      </c>
      <c r="J325" s="85">
        <f t="shared" si="60"/>
        <v>17.760000000000002</v>
      </c>
      <c r="K325" s="308">
        <v>8</v>
      </c>
      <c r="L325" s="85">
        <f t="shared" si="61"/>
        <v>17.760000000000002</v>
      </c>
      <c r="M325" s="687">
        <v>7</v>
      </c>
      <c r="N325" s="85">
        <f t="shared" si="62"/>
        <v>15.540000000000001</v>
      </c>
      <c r="O325" s="83">
        <v>7</v>
      </c>
      <c r="P325" s="85">
        <f t="shared" si="63"/>
        <v>15.540000000000001</v>
      </c>
      <c r="Q325" s="83">
        <v>2</v>
      </c>
      <c r="R325" s="377">
        <f t="shared" si="64"/>
        <v>4.4400000000000004</v>
      </c>
      <c r="S325" s="4">
        <v>11</v>
      </c>
      <c r="T325" s="4">
        <f>+S325*Tabla3[[#This Row],[P.U$]]</f>
        <v>24.42</v>
      </c>
      <c r="U325" s="4">
        <v>16</v>
      </c>
      <c r="V325" s="1013">
        <f>U325*Tabla3[[#This Row],[P.U$]]</f>
        <v>35.520000000000003</v>
      </c>
    </row>
    <row r="326" spans="1:22" ht="72" x14ac:dyDescent="0.3">
      <c r="A326" s="457">
        <v>250</v>
      </c>
      <c r="B326" s="484" t="s">
        <v>170</v>
      </c>
      <c r="C326" s="485" t="s">
        <v>216</v>
      </c>
      <c r="D326" s="485" t="s">
        <v>10</v>
      </c>
      <c r="E326" s="485" t="s">
        <v>274</v>
      </c>
      <c r="F326" s="964">
        <v>45108</v>
      </c>
      <c r="G326" s="487">
        <v>3.7</v>
      </c>
      <c r="H326" s="337"/>
      <c r="I326" s="83"/>
      <c r="J326" s="85">
        <f t="shared" si="60"/>
        <v>0</v>
      </c>
      <c r="K326" s="308"/>
      <c r="L326" s="85">
        <f t="shared" si="61"/>
        <v>0</v>
      </c>
      <c r="M326" s="687"/>
      <c r="N326" s="85">
        <f t="shared" si="62"/>
        <v>0</v>
      </c>
      <c r="O326" s="83"/>
      <c r="P326" s="85">
        <f t="shared" si="63"/>
        <v>0</v>
      </c>
      <c r="Q326" s="83"/>
      <c r="R326" s="377">
        <f t="shared" si="64"/>
        <v>0</v>
      </c>
      <c r="S326" s="4"/>
      <c r="T326" s="4">
        <f>+S326*Tabla3[[#This Row],[P.U$]]</f>
        <v>0</v>
      </c>
      <c r="U326" s="4"/>
      <c r="V326" s="1013">
        <f>U326*Tabla3[[#This Row],[P.U$]]</f>
        <v>0</v>
      </c>
    </row>
    <row r="327" spans="1:22" ht="72" x14ac:dyDescent="0.3">
      <c r="A327" s="457">
        <v>251</v>
      </c>
      <c r="B327" s="484" t="s">
        <v>171</v>
      </c>
      <c r="C327" s="485" t="s">
        <v>226</v>
      </c>
      <c r="D327" s="485" t="s">
        <v>10</v>
      </c>
      <c r="E327" s="485" t="s">
        <v>274</v>
      </c>
      <c r="F327" s="964">
        <v>45200</v>
      </c>
      <c r="G327" s="487">
        <v>2.1</v>
      </c>
      <c r="H327" s="337"/>
      <c r="I327" s="83">
        <v>6</v>
      </c>
      <c r="J327" s="85">
        <f t="shared" si="60"/>
        <v>12.600000000000001</v>
      </c>
      <c r="K327" s="308">
        <v>6</v>
      </c>
      <c r="L327" s="85">
        <f t="shared" si="61"/>
        <v>12.600000000000001</v>
      </c>
      <c r="M327" s="687">
        <v>6</v>
      </c>
      <c r="N327" s="85">
        <f t="shared" si="62"/>
        <v>12.600000000000001</v>
      </c>
      <c r="O327" s="83">
        <v>0</v>
      </c>
      <c r="P327" s="85">
        <f t="shared" si="63"/>
        <v>0</v>
      </c>
      <c r="Q327" s="83">
        <v>4</v>
      </c>
      <c r="R327" s="377">
        <f t="shared" si="64"/>
        <v>8.4</v>
      </c>
      <c r="S327" s="4">
        <v>4</v>
      </c>
      <c r="T327" s="4">
        <f>+S327*Tabla3[[#This Row],[P.U$]]</f>
        <v>8.4</v>
      </c>
      <c r="U327" s="4">
        <v>4</v>
      </c>
      <c r="V327" s="1013">
        <f>U327*Tabla3[[#This Row],[P.U$]]</f>
        <v>8.4</v>
      </c>
    </row>
    <row r="328" spans="1:22" ht="72" x14ac:dyDescent="0.3">
      <c r="A328" s="457">
        <v>252</v>
      </c>
      <c r="B328" s="484" t="s">
        <v>172</v>
      </c>
      <c r="C328" s="485" t="s">
        <v>225</v>
      </c>
      <c r="D328" s="485" t="s">
        <v>10</v>
      </c>
      <c r="E328" s="485" t="s">
        <v>268</v>
      </c>
      <c r="F328" s="964">
        <v>45474</v>
      </c>
      <c r="G328" s="487">
        <v>1.29</v>
      </c>
      <c r="H328" s="337"/>
      <c r="I328" s="83"/>
      <c r="J328" s="85">
        <f t="shared" ref="J328:J353" si="70">G328*I328</f>
        <v>0</v>
      </c>
      <c r="K328" s="308"/>
      <c r="L328" s="85">
        <f t="shared" si="61"/>
        <v>0</v>
      </c>
      <c r="M328" s="687"/>
      <c r="N328" s="85">
        <f t="shared" si="62"/>
        <v>0</v>
      </c>
      <c r="O328" s="83"/>
      <c r="P328" s="85">
        <f t="shared" si="63"/>
        <v>0</v>
      </c>
      <c r="Q328" s="83"/>
      <c r="R328" s="377">
        <f t="shared" si="64"/>
        <v>0</v>
      </c>
      <c r="S328" s="4"/>
      <c r="T328" s="4">
        <f>+S328*Tabla3[[#This Row],[P.U$]]</f>
        <v>0</v>
      </c>
      <c r="U328" s="4"/>
      <c r="V328" s="1013">
        <f>U328*Tabla3[[#This Row],[P.U$]]</f>
        <v>0</v>
      </c>
    </row>
    <row r="329" spans="1:22" ht="25.5" x14ac:dyDescent="0.3">
      <c r="A329" s="457"/>
      <c r="B329" s="201" t="s">
        <v>18040</v>
      </c>
      <c r="C329" s="14" t="s">
        <v>18041</v>
      </c>
      <c r="D329" s="14" t="s">
        <v>10</v>
      </c>
      <c r="E329" s="14" t="s">
        <v>268</v>
      </c>
      <c r="F329" s="968">
        <v>45505</v>
      </c>
      <c r="G329" s="37">
        <v>1.55</v>
      </c>
      <c r="H329" s="337"/>
      <c r="I329" s="83"/>
      <c r="J329" s="85">
        <f t="shared" si="70"/>
        <v>0</v>
      </c>
      <c r="K329" s="308"/>
      <c r="L329" s="85">
        <f t="shared" si="61"/>
        <v>0</v>
      </c>
      <c r="M329" s="687"/>
      <c r="N329" s="85">
        <f t="shared" si="62"/>
        <v>0</v>
      </c>
      <c r="O329" s="83"/>
      <c r="P329" s="85">
        <f t="shared" si="63"/>
        <v>0</v>
      </c>
      <c r="Q329" s="83">
        <v>10</v>
      </c>
      <c r="R329" s="377">
        <f t="shared" si="64"/>
        <v>15.5</v>
      </c>
      <c r="S329" s="4">
        <v>9</v>
      </c>
      <c r="T329" s="4">
        <f>+S329*Tabla3[[#This Row],[P.U$]]</f>
        <v>13.950000000000001</v>
      </c>
      <c r="U329" s="4">
        <v>6</v>
      </c>
      <c r="V329" s="1013">
        <f>U329*Tabla3[[#This Row],[P.U$]]</f>
        <v>9.3000000000000007</v>
      </c>
    </row>
    <row r="330" spans="1:22" ht="39" customHeight="1" x14ac:dyDescent="0.3">
      <c r="A330" s="457">
        <v>253</v>
      </c>
      <c r="B330" s="201" t="s">
        <v>172</v>
      </c>
      <c r="C330" s="14" t="s">
        <v>250</v>
      </c>
      <c r="D330" s="14" t="s">
        <v>10</v>
      </c>
      <c r="E330" s="14" t="s">
        <v>268</v>
      </c>
      <c r="F330" s="968">
        <v>45658</v>
      </c>
      <c r="G330" s="37">
        <v>2.82</v>
      </c>
      <c r="H330" s="337"/>
      <c r="I330" s="83">
        <v>4</v>
      </c>
      <c r="J330" s="85">
        <f t="shared" si="70"/>
        <v>11.28</v>
      </c>
      <c r="K330" s="308">
        <v>3</v>
      </c>
      <c r="L330" s="85">
        <f t="shared" si="61"/>
        <v>8.4599999999999991</v>
      </c>
      <c r="M330" s="687">
        <v>2</v>
      </c>
      <c r="N330" s="85">
        <f t="shared" si="62"/>
        <v>5.64</v>
      </c>
      <c r="O330" s="83">
        <v>2</v>
      </c>
      <c r="P330" s="85">
        <f t="shared" si="63"/>
        <v>5.64</v>
      </c>
      <c r="Q330" s="83">
        <v>2</v>
      </c>
      <c r="R330" s="377">
        <f t="shared" si="64"/>
        <v>5.64</v>
      </c>
      <c r="S330" s="4"/>
      <c r="T330" s="4">
        <f>+S330*Tabla3[[#This Row],[P.U$]]</f>
        <v>0</v>
      </c>
      <c r="U330" s="4"/>
      <c r="V330" s="1013">
        <f>U330*Tabla3[[#This Row],[P.U$]]</f>
        <v>0</v>
      </c>
    </row>
    <row r="331" spans="1:22" ht="54" x14ac:dyDescent="0.3">
      <c r="A331" s="457">
        <v>254</v>
      </c>
      <c r="B331" s="484" t="s">
        <v>173</v>
      </c>
      <c r="C331" s="485" t="s">
        <v>209</v>
      </c>
      <c r="D331" s="485" t="s">
        <v>10</v>
      </c>
      <c r="E331" s="485" t="s">
        <v>302</v>
      </c>
      <c r="F331" s="964">
        <v>45474</v>
      </c>
      <c r="G331" s="487">
        <v>2.2000000000000002</v>
      </c>
      <c r="H331" s="337"/>
      <c r="I331" s="83">
        <v>0</v>
      </c>
      <c r="J331" s="85">
        <f t="shared" si="70"/>
        <v>0</v>
      </c>
      <c r="K331" s="308"/>
      <c r="L331" s="85">
        <f t="shared" si="61"/>
        <v>0</v>
      </c>
      <c r="M331" s="687"/>
      <c r="N331" s="85">
        <f t="shared" si="62"/>
        <v>0</v>
      </c>
      <c r="O331" s="83"/>
      <c r="P331" s="85">
        <f t="shared" si="63"/>
        <v>0</v>
      </c>
      <c r="Q331" s="83"/>
      <c r="R331" s="377">
        <f t="shared" si="64"/>
        <v>0</v>
      </c>
      <c r="S331" s="4"/>
      <c r="T331" s="4">
        <f>+S331*Tabla3[[#This Row],[P.U$]]</f>
        <v>0</v>
      </c>
      <c r="U331" s="4"/>
      <c r="V331" s="1013">
        <f>U331*Tabla3[[#This Row],[P.U$]]</f>
        <v>0</v>
      </c>
    </row>
    <row r="332" spans="1:22" ht="36" x14ac:dyDescent="0.3">
      <c r="A332" s="457">
        <v>255</v>
      </c>
      <c r="B332" s="484" t="s">
        <v>174</v>
      </c>
      <c r="C332" s="485" t="s">
        <v>203</v>
      </c>
      <c r="D332" s="485" t="s">
        <v>10</v>
      </c>
      <c r="E332" s="485" t="s">
        <v>294</v>
      </c>
      <c r="F332" s="964">
        <v>45992</v>
      </c>
      <c r="G332" s="487">
        <v>1.63</v>
      </c>
      <c r="H332" s="337"/>
      <c r="I332" s="83"/>
      <c r="J332" s="85">
        <f t="shared" si="70"/>
        <v>0</v>
      </c>
      <c r="K332" s="308">
        <v>7</v>
      </c>
      <c r="L332" s="85">
        <f t="shared" si="61"/>
        <v>11.41</v>
      </c>
      <c r="M332" s="687">
        <v>7</v>
      </c>
      <c r="N332" s="85">
        <f t="shared" si="62"/>
        <v>11.41</v>
      </c>
      <c r="O332" s="83">
        <v>11</v>
      </c>
      <c r="P332" s="85">
        <f t="shared" si="63"/>
        <v>17.93</v>
      </c>
      <c r="Q332" s="83">
        <v>10</v>
      </c>
      <c r="R332" s="377">
        <f t="shared" si="64"/>
        <v>16.299999999999997</v>
      </c>
      <c r="S332" s="4">
        <v>10</v>
      </c>
      <c r="T332" s="4">
        <f>+S332*Tabla3[[#This Row],[P.U$]]</f>
        <v>16.299999999999997</v>
      </c>
      <c r="U332" s="4">
        <v>8</v>
      </c>
      <c r="V332" s="1013">
        <f>U332*Tabla3[[#This Row],[P.U$]]</f>
        <v>13.04</v>
      </c>
    </row>
    <row r="333" spans="1:22" ht="36" x14ac:dyDescent="0.3">
      <c r="A333" s="457"/>
      <c r="B333" s="484" t="s">
        <v>175</v>
      </c>
      <c r="C333" s="485" t="s">
        <v>18230</v>
      </c>
      <c r="D333" s="485" t="s">
        <v>10</v>
      </c>
      <c r="E333" s="485" t="s">
        <v>278</v>
      </c>
      <c r="F333" s="964">
        <v>45778</v>
      </c>
      <c r="G333" s="487">
        <v>0.5</v>
      </c>
      <c r="H333" s="337"/>
      <c r="I333" s="83"/>
      <c r="J333" s="85">
        <f t="shared" si="70"/>
        <v>0</v>
      </c>
      <c r="K333" s="308">
        <v>0</v>
      </c>
      <c r="L333" s="85">
        <f t="shared" si="61"/>
        <v>0</v>
      </c>
      <c r="M333" s="687">
        <v>0</v>
      </c>
      <c r="N333" s="85">
        <f t="shared" si="62"/>
        <v>0</v>
      </c>
      <c r="O333" s="83">
        <v>0</v>
      </c>
      <c r="P333" s="85">
        <f t="shared" si="63"/>
        <v>0</v>
      </c>
      <c r="Q333" s="83">
        <v>0</v>
      </c>
      <c r="R333" s="377">
        <f t="shared" si="64"/>
        <v>0</v>
      </c>
      <c r="S333" s="4">
        <v>30</v>
      </c>
      <c r="T333" s="4"/>
      <c r="U333" s="4">
        <v>26</v>
      </c>
      <c r="V333" s="1013">
        <f>U333*Tabla3[[#This Row],[P.U$]]</f>
        <v>13</v>
      </c>
    </row>
    <row r="334" spans="1:22" ht="42.75" x14ac:dyDescent="0.3">
      <c r="A334" s="457"/>
      <c r="B334" s="201" t="s">
        <v>18043</v>
      </c>
      <c r="C334" s="14" t="s">
        <v>1061</v>
      </c>
      <c r="D334" s="14" t="s">
        <v>10</v>
      </c>
      <c r="E334" s="14" t="s">
        <v>266</v>
      </c>
      <c r="F334" s="968">
        <v>45901</v>
      </c>
      <c r="G334" s="37">
        <v>3.84</v>
      </c>
      <c r="H334" s="337"/>
      <c r="I334" s="83"/>
      <c r="J334" s="85">
        <f t="shared" si="70"/>
        <v>0</v>
      </c>
      <c r="K334" s="308">
        <v>0</v>
      </c>
      <c r="L334" s="85">
        <f t="shared" si="61"/>
        <v>0</v>
      </c>
      <c r="M334" s="687">
        <v>0</v>
      </c>
      <c r="N334" s="85">
        <f t="shared" si="62"/>
        <v>0</v>
      </c>
      <c r="O334" s="83">
        <v>0</v>
      </c>
      <c r="P334" s="85">
        <f t="shared" si="63"/>
        <v>0</v>
      </c>
      <c r="Q334" s="83">
        <v>9</v>
      </c>
      <c r="R334" s="377">
        <f t="shared" si="64"/>
        <v>34.56</v>
      </c>
      <c r="S334" s="4">
        <v>4</v>
      </c>
      <c r="T334" s="4">
        <f>+S334*Tabla3[[#This Row],[P.U$]]</f>
        <v>15.36</v>
      </c>
      <c r="U334" s="4">
        <v>2</v>
      </c>
      <c r="V334" s="1013">
        <f>U334*Tabla3[[#This Row],[P.U$]]</f>
        <v>7.68</v>
      </c>
    </row>
    <row r="335" spans="1:22" ht="36" x14ac:dyDescent="0.3">
      <c r="A335" s="457">
        <v>256</v>
      </c>
      <c r="B335" s="484" t="s">
        <v>175</v>
      </c>
      <c r="C335" s="485" t="s">
        <v>240</v>
      </c>
      <c r="D335" s="485" t="s">
        <v>10</v>
      </c>
      <c r="E335" s="485" t="s">
        <v>322</v>
      </c>
      <c r="F335" s="964">
        <v>45809</v>
      </c>
      <c r="G335" s="487">
        <v>0.55000000000000004</v>
      </c>
      <c r="H335" s="337"/>
      <c r="I335" s="83"/>
      <c r="J335" s="85">
        <f t="shared" si="70"/>
        <v>0</v>
      </c>
      <c r="K335" s="308"/>
      <c r="L335" s="85">
        <f t="shared" si="61"/>
        <v>0</v>
      </c>
      <c r="M335" s="687"/>
      <c r="N335" s="85">
        <f t="shared" si="62"/>
        <v>0</v>
      </c>
      <c r="O335" s="83"/>
      <c r="P335" s="85">
        <f t="shared" si="63"/>
        <v>0</v>
      </c>
      <c r="Q335" s="83"/>
      <c r="R335" s="377">
        <f t="shared" si="64"/>
        <v>0</v>
      </c>
      <c r="S335" s="4"/>
      <c r="T335" s="4">
        <f>+S335*Tabla3[[#This Row],[P.U$]]</f>
        <v>0</v>
      </c>
      <c r="U335" s="4"/>
      <c r="V335" s="1013">
        <f>U335*Tabla3[[#This Row],[P.U$]]</f>
        <v>0</v>
      </c>
    </row>
    <row r="336" spans="1:22" ht="72" x14ac:dyDescent="0.3">
      <c r="A336" s="457">
        <v>257</v>
      </c>
      <c r="B336" s="484" t="s">
        <v>176</v>
      </c>
      <c r="C336" s="485" t="s">
        <v>213</v>
      </c>
      <c r="D336" s="485" t="s">
        <v>10</v>
      </c>
      <c r="E336" s="485" t="s">
        <v>274</v>
      </c>
      <c r="F336" s="964">
        <v>45413</v>
      </c>
      <c r="G336" s="487">
        <v>0.55000000000000004</v>
      </c>
      <c r="H336" s="337"/>
      <c r="I336" s="83">
        <v>37</v>
      </c>
      <c r="J336" s="85">
        <f t="shared" si="70"/>
        <v>20.350000000000001</v>
      </c>
      <c r="K336" s="308">
        <v>40</v>
      </c>
      <c r="L336" s="85">
        <f t="shared" si="61"/>
        <v>22</v>
      </c>
      <c r="M336" s="687">
        <v>40</v>
      </c>
      <c r="N336" s="85">
        <f t="shared" si="62"/>
        <v>22</v>
      </c>
      <c r="O336" s="83">
        <v>33</v>
      </c>
      <c r="P336" s="85">
        <f t="shared" si="63"/>
        <v>18.150000000000002</v>
      </c>
      <c r="Q336" s="83">
        <v>33</v>
      </c>
      <c r="R336" s="377">
        <f t="shared" si="64"/>
        <v>18.150000000000002</v>
      </c>
      <c r="S336" s="4">
        <v>33</v>
      </c>
      <c r="T336" s="4">
        <f>+S336*Tabla3[[#This Row],[P.U$]]</f>
        <v>18.150000000000002</v>
      </c>
      <c r="U336" s="4">
        <v>33</v>
      </c>
      <c r="V336" s="1013">
        <f>U336*Tabla3[[#This Row],[P.U$]]</f>
        <v>18.150000000000002</v>
      </c>
    </row>
    <row r="337" spans="1:22" ht="54" x14ac:dyDescent="0.3">
      <c r="A337" s="457"/>
      <c r="B337" s="484" t="s">
        <v>17926</v>
      </c>
      <c r="C337" s="14" t="s">
        <v>1022</v>
      </c>
      <c r="D337" s="485" t="s">
        <v>10</v>
      </c>
      <c r="E337" s="485" t="s">
        <v>272</v>
      </c>
      <c r="F337" s="964">
        <v>45505</v>
      </c>
      <c r="G337" s="487">
        <v>13.69</v>
      </c>
      <c r="H337" s="337"/>
      <c r="I337" s="83"/>
      <c r="J337" s="85">
        <f>G337*I337</f>
        <v>0</v>
      </c>
      <c r="K337" s="308"/>
      <c r="L337" s="85">
        <f>G337*K337</f>
        <v>0</v>
      </c>
      <c r="M337" s="687">
        <v>5</v>
      </c>
      <c r="N337" s="85">
        <f>G337*M337</f>
        <v>68.45</v>
      </c>
      <c r="O337" s="83">
        <v>0</v>
      </c>
      <c r="P337" s="85">
        <f>G337*O337</f>
        <v>0</v>
      </c>
      <c r="Q337" s="83"/>
      <c r="R337" s="377">
        <f>G337*Q337</f>
        <v>0</v>
      </c>
      <c r="S337" s="4"/>
      <c r="T337" s="4">
        <f>+S337*Tabla3[[#This Row],[P.U$]]</f>
        <v>0</v>
      </c>
      <c r="U337" s="4"/>
      <c r="V337" s="1013">
        <f>U337*Tabla3[[#This Row],[P.U$]]</f>
        <v>0</v>
      </c>
    </row>
    <row r="338" spans="1:22" ht="25.5" x14ac:dyDescent="0.3">
      <c r="A338" s="457"/>
      <c r="B338" s="201" t="s">
        <v>18042</v>
      </c>
      <c r="C338" s="14" t="s">
        <v>18014</v>
      </c>
      <c r="D338" s="14" t="s">
        <v>10</v>
      </c>
      <c r="E338" s="14" t="s">
        <v>268</v>
      </c>
      <c r="F338" s="968">
        <v>45992</v>
      </c>
      <c r="G338" s="37"/>
      <c r="H338" s="337"/>
      <c r="I338" s="83">
        <v>0</v>
      </c>
      <c r="J338" s="85">
        <f t="shared" ref="J338:J340" si="71">G338*I338</f>
        <v>0</v>
      </c>
      <c r="K338" s="308">
        <v>0</v>
      </c>
      <c r="L338" s="85">
        <f t="shared" ref="L338:L340" si="72">G338*K338</f>
        <v>0</v>
      </c>
      <c r="M338" s="687">
        <v>0</v>
      </c>
      <c r="N338" s="85">
        <f t="shared" ref="N338:N340" si="73">G338*M338</f>
        <v>0</v>
      </c>
      <c r="O338" s="83">
        <v>0</v>
      </c>
      <c r="P338" s="85">
        <f t="shared" ref="P338:P340" si="74">G338*O338</f>
        <v>0</v>
      </c>
      <c r="Q338" s="83">
        <v>4</v>
      </c>
      <c r="R338" s="377">
        <f t="shared" ref="R338:R340" si="75">G338*Q338</f>
        <v>0</v>
      </c>
      <c r="S338" s="4">
        <v>4</v>
      </c>
      <c r="T338" s="4">
        <f>+S338*Tabla3[[#This Row],[P.U$]]</f>
        <v>0</v>
      </c>
      <c r="U338" s="4">
        <v>3</v>
      </c>
      <c r="V338" s="1013">
        <f>U338*Tabla3[[#This Row],[P.U$]]</f>
        <v>0</v>
      </c>
    </row>
    <row r="339" spans="1:22" ht="28.5" x14ac:dyDescent="0.3">
      <c r="A339" s="457"/>
      <c r="B339" s="201" t="s">
        <v>17926</v>
      </c>
      <c r="C339" s="14" t="s">
        <v>203</v>
      </c>
      <c r="D339" s="14" t="s">
        <v>10</v>
      </c>
      <c r="E339" s="14" t="s">
        <v>282</v>
      </c>
      <c r="F339" s="968">
        <v>45870</v>
      </c>
      <c r="G339" s="37">
        <v>13.69</v>
      </c>
      <c r="H339" s="337"/>
      <c r="I339" s="83">
        <v>0</v>
      </c>
      <c r="J339" s="85">
        <f t="shared" si="71"/>
        <v>0</v>
      </c>
      <c r="K339" s="308">
        <v>0</v>
      </c>
      <c r="L339" s="85">
        <f t="shared" si="72"/>
        <v>0</v>
      </c>
      <c r="M339" s="687">
        <v>0</v>
      </c>
      <c r="N339" s="85">
        <f t="shared" si="73"/>
        <v>0</v>
      </c>
      <c r="O339" s="83">
        <v>0</v>
      </c>
      <c r="P339" s="85">
        <f t="shared" si="74"/>
        <v>0</v>
      </c>
      <c r="Q339" s="83">
        <v>15</v>
      </c>
      <c r="R339" s="377">
        <f t="shared" si="75"/>
        <v>205.35</v>
      </c>
      <c r="S339" s="4">
        <v>14</v>
      </c>
      <c r="T339" s="4">
        <f>+S339*Tabla3[[#This Row],[P.U$]]</f>
        <v>191.66</v>
      </c>
      <c r="U339" s="4">
        <v>14</v>
      </c>
      <c r="V339" s="1013">
        <f>U339*Tabla3[[#This Row],[P.U$]]</f>
        <v>191.66</v>
      </c>
    </row>
    <row r="340" spans="1:22" ht="28.5" x14ac:dyDescent="0.3">
      <c r="A340" s="457">
        <v>258</v>
      </c>
      <c r="B340" s="201" t="s">
        <v>1219</v>
      </c>
      <c r="C340" s="14" t="s">
        <v>1022</v>
      </c>
      <c r="D340" s="14" t="s">
        <v>10</v>
      </c>
      <c r="E340" s="14" t="s">
        <v>323</v>
      </c>
      <c r="F340" s="968">
        <v>45748</v>
      </c>
      <c r="G340" s="37">
        <v>1.87</v>
      </c>
      <c r="H340" s="337"/>
      <c r="I340" s="83">
        <v>5</v>
      </c>
      <c r="J340" s="85">
        <f t="shared" si="71"/>
        <v>9.3500000000000014</v>
      </c>
      <c r="K340" s="308">
        <v>12</v>
      </c>
      <c r="L340" s="85">
        <f t="shared" si="72"/>
        <v>22.44</v>
      </c>
      <c r="M340" s="687">
        <v>10</v>
      </c>
      <c r="N340" s="85">
        <f t="shared" si="73"/>
        <v>18.700000000000003</v>
      </c>
      <c r="O340" s="83">
        <v>20</v>
      </c>
      <c r="P340" s="85">
        <f t="shared" si="74"/>
        <v>37.400000000000006</v>
      </c>
      <c r="Q340" s="83">
        <v>20</v>
      </c>
      <c r="R340" s="377">
        <f t="shared" si="75"/>
        <v>37.400000000000006</v>
      </c>
      <c r="S340" s="4">
        <v>12</v>
      </c>
      <c r="T340" s="4">
        <f>+S340*Tabla3[[#This Row],[P.U$]]</f>
        <v>22.44</v>
      </c>
      <c r="U340" s="4">
        <v>12</v>
      </c>
      <c r="V340" s="1013">
        <f>U340*Tabla3[[#This Row],[P.U$]]</f>
        <v>22.44</v>
      </c>
    </row>
    <row r="341" spans="1:22" ht="54" x14ac:dyDescent="0.3">
      <c r="A341" s="457">
        <v>259</v>
      </c>
      <c r="B341" s="484" t="s">
        <v>1021</v>
      </c>
      <c r="C341" s="485" t="s">
        <v>251</v>
      </c>
      <c r="D341" s="485" t="s">
        <v>10</v>
      </c>
      <c r="E341" s="485" t="s">
        <v>323</v>
      </c>
      <c r="F341" s="964">
        <v>45748</v>
      </c>
      <c r="G341" s="487">
        <v>2.16</v>
      </c>
      <c r="H341" s="337"/>
      <c r="I341" s="83"/>
      <c r="J341" s="85">
        <f t="shared" si="70"/>
        <v>0</v>
      </c>
      <c r="K341" s="308"/>
      <c r="L341" s="85">
        <f t="shared" si="61"/>
        <v>0</v>
      </c>
      <c r="M341" s="687"/>
      <c r="N341" s="85">
        <f t="shared" si="62"/>
        <v>0</v>
      </c>
      <c r="O341" s="83"/>
      <c r="P341" s="85">
        <f t="shared" si="63"/>
        <v>0</v>
      </c>
      <c r="Q341" s="83"/>
      <c r="R341" s="377">
        <f t="shared" si="64"/>
        <v>0</v>
      </c>
      <c r="S341" s="4"/>
      <c r="T341" s="4">
        <f>+S341*Tabla3[[#This Row],[P.U$]]</f>
        <v>0</v>
      </c>
      <c r="U341" s="4"/>
      <c r="V341" s="1013">
        <f>U341*Tabla3[[#This Row],[P.U$]]</f>
        <v>0</v>
      </c>
    </row>
    <row r="342" spans="1:22" ht="36" x14ac:dyDescent="0.3">
      <c r="A342" s="457">
        <v>260</v>
      </c>
      <c r="B342" s="484" t="s">
        <v>178</v>
      </c>
      <c r="C342" s="485" t="s">
        <v>254</v>
      </c>
      <c r="D342" s="485" t="s">
        <v>10</v>
      </c>
      <c r="E342" s="485" t="s">
        <v>294</v>
      </c>
      <c r="F342" s="964">
        <v>45413</v>
      </c>
      <c r="G342" s="487">
        <v>0.92</v>
      </c>
      <c r="H342" s="337"/>
      <c r="I342" s="83"/>
      <c r="J342" s="85">
        <f t="shared" si="70"/>
        <v>0</v>
      </c>
      <c r="K342" s="308"/>
      <c r="L342" s="85">
        <f t="shared" si="61"/>
        <v>0</v>
      </c>
      <c r="M342" s="687"/>
      <c r="N342" s="85">
        <f t="shared" si="62"/>
        <v>0</v>
      </c>
      <c r="O342" s="83"/>
      <c r="P342" s="85">
        <f t="shared" si="63"/>
        <v>0</v>
      </c>
      <c r="Q342" s="83"/>
      <c r="R342" s="377">
        <f t="shared" si="64"/>
        <v>0</v>
      </c>
      <c r="S342" s="4"/>
      <c r="T342" s="4">
        <f>+S342*Tabla3[[#This Row],[P.U$]]</f>
        <v>0</v>
      </c>
      <c r="U342" s="4"/>
      <c r="V342" s="1013">
        <f>U342*Tabla3[[#This Row],[P.U$]]</f>
        <v>0</v>
      </c>
    </row>
    <row r="343" spans="1:22" ht="54" x14ac:dyDescent="0.3">
      <c r="A343" s="457">
        <v>261</v>
      </c>
      <c r="B343" s="484" t="s">
        <v>178</v>
      </c>
      <c r="C343" s="485" t="s">
        <v>251</v>
      </c>
      <c r="D343" s="485" t="s">
        <v>10</v>
      </c>
      <c r="E343" s="485" t="s">
        <v>294</v>
      </c>
      <c r="F343" s="964">
        <v>45413</v>
      </c>
      <c r="G343" s="487">
        <v>1.49</v>
      </c>
      <c r="H343" s="337"/>
      <c r="I343" s="83"/>
      <c r="J343" s="85">
        <f t="shared" si="70"/>
        <v>0</v>
      </c>
      <c r="K343" s="308"/>
      <c r="L343" s="85">
        <f t="shared" si="61"/>
        <v>0</v>
      </c>
      <c r="M343" s="687"/>
      <c r="N343" s="85">
        <f t="shared" si="62"/>
        <v>0</v>
      </c>
      <c r="O343" s="83"/>
      <c r="P343" s="85">
        <f t="shared" si="63"/>
        <v>0</v>
      </c>
      <c r="Q343" s="83">
        <v>10</v>
      </c>
      <c r="R343" s="377">
        <f t="shared" si="64"/>
        <v>14.9</v>
      </c>
      <c r="S343" s="4">
        <v>10</v>
      </c>
      <c r="T343" s="4">
        <f>+S343*Tabla3[[#This Row],[P.U$]]</f>
        <v>14.9</v>
      </c>
      <c r="U343" s="4">
        <v>10</v>
      </c>
      <c r="V343" s="1013">
        <f>U343*Tabla3[[#This Row],[P.U$]]</f>
        <v>14.9</v>
      </c>
    </row>
    <row r="344" spans="1:22" ht="28.5" x14ac:dyDescent="0.3">
      <c r="A344" s="457">
        <v>262</v>
      </c>
      <c r="B344" s="201" t="s">
        <v>178</v>
      </c>
      <c r="C344" s="14" t="s">
        <v>736</v>
      </c>
      <c r="D344" s="14" t="s">
        <v>10</v>
      </c>
      <c r="E344" s="14" t="s">
        <v>294</v>
      </c>
      <c r="F344" s="968">
        <v>45870</v>
      </c>
      <c r="G344" s="37">
        <v>1.58</v>
      </c>
      <c r="H344" s="337"/>
      <c r="I344" s="83"/>
      <c r="J344" s="85">
        <f t="shared" si="70"/>
        <v>0</v>
      </c>
      <c r="K344" s="308"/>
      <c r="L344" s="85">
        <f t="shared" si="61"/>
        <v>0</v>
      </c>
      <c r="M344" s="687"/>
      <c r="N344" s="85">
        <f t="shared" si="62"/>
        <v>0</v>
      </c>
      <c r="O344" s="83"/>
      <c r="P344" s="85">
        <f t="shared" si="63"/>
        <v>0</v>
      </c>
      <c r="Q344" s="83"/>
      <c r="R344" s="377">
        <f t="shared" si="64"/>
        <v>0</v>
      </c>
      <c r="S344" s="4"/>
      <c r="T344" s="4">
        <f>+S344*Tabla3[[#This Row],[P.U$]]</f>
        <v>0</v>
      </c>
      <c r="U344" s="4"/>
      <c r="V344" s="1013">
        <f>U344*Tabla3[[#This Row],[P.U$]]</f>
        <v>0</v>
      </c>
    </row>
    <row r="345" spans="1:22" ht="72" x14ac:dyDescent="0.3">
      <c r="A345" s="457">
        <v>263</v>
      </c>
      <c r="B345" s="484" t="s">
        <v>179</v>
      </c>
      <c r="C345" s="485" t="s">
        <v>255</v>
      </c>
      <c r="D345" s="485" t="s">
        <v>10</v>
      </c>
      <c r="E345" s="485" t="s">
        <v>324</v>
      </c>
      <c r="F345" s="964">
        <v>45809</v>
      </c>
      <c r="G345" s="487">
        <v>3.63</v>
      </c>
      <c r="H345" s="337"/>
      <c r="I345" s="83"/>
      <c r="J345" s="85">
        <f t="shared" si="70"/>
        <v>0</v>
      </c>
      <c r="K345" s="308"/>
      <c r="L345" s="85">
        <f t="shared" si="61"/>
        <v>0</v>
      </c>
      <c r="M345" s="687"/>
      <c r="N345" s="85">
        <f t="shared" si="62"/>
        <v>0</v>
      </c>
      <c r="O345" s="83"/>
      <c r="P345" s="85">
        <f t="shared" si="63"/>
        <v>0</v>
      </c>
      <c r="Q345" s="83"/>
      <c r="R345" s="377">
        <f t="shared" si="64"/>
        <v>0</v>
      </c>
      <c r="S345" s="4"/>
      <c r="T345" s="4">
        <f>+S345*Tabla3[[#This Row],[P.U$]]</f>
        <v>0</v>
      </c>
      <c r="U345" s="4"/>
      <c r="V345" s="1013">
        <f>U345*Tabla3[[#This Row],[P.U$]]</f>
        <v>0</v>
      </c>
    </row>
    <row r="346" spans="1:22" ht="51" x14ac:dyDescent="0.3">
      <c r="A346" s="457">
        <v>264</v>
      </c>
      <c r="B346" s="201" t="s">
        <v>17762</v>
      </c>
      <c r="C346" s="14" t="s">
        <v>17755</v>
      </c>
      <c r="D346" s="14" t="s">
        <v>10</v>
      </c>
      <c r="E346" s="14" t="s">
        <v>324</v>
      </c>
      <c r="F346" s="968">
        <v>45352</v>
      </c>
      <c r="G346" s="37">
        <v>3.39</v>
      </c>
      <c r="H346" s="337"/>
      <c r="I346" s="83"/>
      <c r="J346" s="85">
        <f t="shared" si="70"/>
        <v>0</v>
      </c>
      <c r="K346" s="308"/>
      <c r="L346" s="85">
        <f t="shared" si="61"/>
        <v>0</v>
      </c>
      <c r="M346" s="687"/>
      <c r="N346" s="85">
        <f t="shared" si="62"/>
        <v>0</v>
      </c>
      <c r="O346" s="83"/>
      <c r="P346" s="85">
        <f t="shared" si="63"/>
        <v>0</v>
      </c>
      <c r="Q346" s="83">
        <v>10</v>
      </c>
      <c r="R346" s="377">
        <f t="shared" si="64"/>
        <v>33.9</v>
      </c>
      <c r="S346" s="4">
        <v>9</v>
      </c>
      <c r="T346" s="4">
        <f>+S346*Tabla3[[#This Row],[P.U$]]</f>
        <v>30.51</v>
      </c>
      <c r="U346" s="4">
        <v>14</v>
      </c>
      <c r="V346" s="1013">
        <f>U346*Tabla3[[#This Row],[P.U$]]</f>
        <v>47.46</v>
      </c>
    </row>
    <row r="347" spans="1:22" ht="72" x14ac:dyDescent="0.3">
      <c r="A347" s="457">
        <v>265</v>
      </c>
      <c r="B347" s="484" t="s">
        <v>180</v>
      </c>
      <c r="C347" s="485" t="s">
        <v>213</v>
      </c>
      <c r="D347" s="485" t="s">
        <v>10</v>
      </c>
      <c r="E347" s="485" t="s">
        <v>268</v>
      </c>
      <c r="F347" s="964">
        <v>45292</v>
      </c>
      <c r="G347" s="487">
        <v>1.23</v>
      </c>
      <c r="H347" s="337"/>
      <c r="I347" s="83"/>
      <c r="J347" s="85">
        <f t="shared" si="70"/>
        <v>0</v>
      </c>
      <c r="K347" s="308"/>
      <c r="L347" s="85">
        <f t="shared" si="61"/>
        <v>0</v>
      </c>
      <c r="M347" s="687"/>
      <c r="N347" s="85">
        <f t="shared" si="62"/>
        <v>0</v>
      </c>
      <c r="O347" s="83"/>
      <c r="P347" s="85">
        <f t="shared" si="63"/>
        <v>0</v>
      </c>
      <c r="Q347" s="83"/>
      <c r="R347" s="377">
        <f t="shared" si="64"/>
        <v>0</v>
      </c>
      <c r="S347" s="4"/>
      <c r="T347" s="4">
        <f>+S347*Tabla3[[#This Row],[P.U$]]</f>
        <v>0</v>
      </c>
      <c r="U347" s="4"/>
      <c r="V347" s="1013">
        <f>U347*Tabla3[[#This Row],[P.U$]]</f>
        <v>0</v>
      </c>
    </row>
    <row r="348" spans="1:22" ht="54" x14ac:dyDescent="0.3">
      <c r="A348" s="457">
        <v>266</v>
      </c>
      <c r="B348" s="484" t="s">
        <v>181</v>
      </c>
      <c r="C348" s="485" t="s">
        <v>218</v>
      </c>
      <c r="D348" s="485" t="s">
        <v>10</v>
      </c>
      <c r="E348" s="485" t="s">
        <v>325</v>
      </c>
      <c r="F348" s="964">
        <v>45413</v>
      </c>
      <c r="G348" s="487">
        <v>4.82</v>
      </c>
      <c r="H348" s="337"/>
      <c r="I348" s="83"/>
      <c r="J348" s="85">
        <f t="shared" si="70"/>
        <v>0</v>
      </c>
      <c r="K348" s="308"/>
      <c r="L348" s="85">
        <f t="shared" si="61"/>
        <v>0</v>
      </c>
      <c r="M348" s="687"/>
      <c r="N348" s="85">
        <f t="shared" si="62"/>
        <v>0</v>
      </c>
      <c r="O348" s="83"/>
      <c r="P348" s="85">
        <f t="shared" si="63"/>
        <v>0</v>
      </c>
      <c r="Q348" s="83"/>
      <c r="R348" s="377">
        <f t="shared" si="64"/>
        <v>0</v>
      </c>
      <c r="S348" s="4"/>
      <c r="T348" s="4">
        <f>+S348*Tabla3[[#This Row],[P.U$]]</f>
        <v>0</v>
      </c>
      <c r="U348" s="4"/>
      <c r="V348" s="1013">
        <f>U348*Tabla3[[#This Row],[P.U$]]</f>
        <v>0</v>
      </c>
    </row>
    <row r="349" spans="1:22" ht="72" x14ac:dyDescent="0.3">
      <c r="A349" s="457"/>
      <c r="B349" s="484" t="s">
        <v>17883</v>
      </c>
      <c r="C349" s="485" t="s">
        <v>203</v>
      </c>
      <c r="D349" s="485" t="s">
        <v>17881</v>
      </c>
      <c r="E349" s="485" t="s">
        <v>17884</v>
      </c>
      <c r="F349" s="964">
        <v>45323</v>
      </c>
      <c r="G349" s="487">
        <v>1.87</v>
      </c>
      <c r="H349" s="337"/>
      <c r="I349" s="83"/>
      <c r="J349" s="85">
        <f t="shared" si="70"/>
        <v>0</v>
      </c>
      <c r="K349" s="308"/>
      <c r="L349" s="85">
        <f t="shared" si="61"/>
        <v>0</v>
      </c>
      <c r="M349" s="687"/>
      <c r="N349" s="85"/>
      <c r="O349" s="83"/>
      <c r="P349" s="85">
        <f t="shared" si="63"/>
        <v>0</v>
      </c>
      <c r="Q349" s="83"/>
      <c r="R349" s="377">
        <f t="shared" si="64"/>
        <v>0</v>
      </c>
      <c r="S349" s="4"/>
      <c r="T349" s="4">
        <f>+S349*Tabla3[[#This Row],[P.U$]]</f>
        <v>0</v>
      </c>
      <c r="U349" s="4"/>
      <c r="V349" s="1013">
        <f>U349*Tabla3[[#This Row],[P.U$]]</f>
        <v>0</v>
      </c>
    </row>
    <row r="350" spans="1:22" ht="54" x14ac:dyDescent="0.3">
      <c r="A350" s="457"/>
      <c r="B350" s="484" t="s">
        <v>17885</v>
      </c>
      <c r="C350" s="485" t="s">
        <v>203</v>
      </c>
      <c r="D350" s="485" t="s">
        <v>10</v>
      </c>
      <c r="E350" s="485" t="s">
        <v>282</v>
      </c>
      <c r="F350" s="964">
        <v>45323</v>
      </c>
      <c r="G350" s="487">
        <v>1.67</v>
      </c>
      <c r="H350" s="337"/>
      <c r="I350" s="83">
        <v>4</v>
      </c>
      <c r="J350" s="85">
        <f t="shared" si="70"/>
        <v>6.68</v>
      </c>
      <c r="K350" s="308">
        <v>3</v>
      </c>
      <c r="L350" s="85">
        <f t="shared" si="61"/>
        <v>5.01</v>
      </c>
      <c r="M350" s="687">
        <v>2</v>
      </c>
      <c r="N350" s="85">
        <f t="shared" ref="N350" si="76">G350*M350</f>
        <v>3.34</v>
      </c>
      <c r="O350" s="83">
        <v>11</v>
      </c>
      <c r="P350" s="85">
        <f t="shared" si="63"/>
        <v>18.369999999999997</v>
      </c>
      <c r="Q350" s="83">
        <v>6</v>
      </c>
      <c r="R350" s="377">
        <f t="shared" si="64"/>
        <v>10.02</v>
      </c>
      <c r="S350" s="4">
        <v>8</v>
      </c>
      <c r="T350" s="4">
        <f>+S350*Tabla3[[#This Row],[P.U$]]</f>
        <v>13.36</v>
      </c>
      <c r="U350" s="4">
        <v>4</v>
      </c>
      <c r="V350" s="1013">
        <f>U350*Tabla3[[#This Row],[P.U$]]</f>
        <v>6.68</v>
      </c>
    </row>
    <row r="351" spans="1:22" ht="75" customHeight="1" x14ac:dyDescent="0.3">
      <c r="A351" s="457">
        <v>267</v>
      </c>
      <c r="B351" s="201" t="s">
        <v>17763</v>
      </c>
      <c r="C351" s="14" t="s">
        <v>17764</v>
      </c>
      <c r="D351" s="14" t="s">
        <v>10</v>
      </c>
      <c r="E351" s="14" t="s">
        <v>325</v>
      </c>
      <c r="F351" s="968">
        <v>45383</v>
      </c>
      <c r="G351" s="37">
        <v>1.95</v>
      </c>
      <c r="H351" s="337"/>
      <c r="I351" s="83">
        <v>3</v>
      </c>
      <c r="J351" s="85">
        <f t="shared" si="70"/>
        <v>5.85</v>
      </c>
      <c r="K351" s="308">
        <v>1</v>
      </c>
      <c r="L351" s="85">
        <f t="shared" si="61"/>
        <v>1.95</v>
      </c>
      <c r="M351" s="687"/>
      <c r="N351" s="85">
        <f t="shared" ref="N351:N369" si="77">G351*M351</f>
        <v>0</v>
      </c>
      <c r="O351" s="83">
        <v>0</v>
      </c>
      <c r="P351" s="85">
        <f t="shared" ref="P351:P369" si="78">G351*O351</f>
        <v>0</v>
      </c>
      <c r="Q351" s="83"/>
      <c r="R351" s="377">
        <f t="shared" ref="R351:R369" si="79">G351*Q351</f>
        <v>0</v>
      </c>
      <c r="S351" s="4"/>
      <c r="T351" s="4">
        <f>+S351*Tabla3[[#This Row],[P.U$]]</f>
        <v>0</v>
      </c>
      <c r="U351" s="4"/>
      <c r="V351" s="1013">
        <f>U351*Tabla3[[#This Row],[P.U$]]</f>
        <v>0</v>
      </c>
    </row>
    <row r="352" spans="1:22" ht="54" x14ac:dyDescent="0.3">
      <c r="A352" s="457">
        <v>268</v>
      </c>
      <c r="B352" s="484" t="s">
        <v>182</v>
      </c>
      <c r="C352" s="485" t="s">
        <v>217</v>
      </c>
      <c r="D352" s="485" t="s">
        <v>10</v>
      </c>
      <c r="E352" s="485" t="s">
        <v>293</v>
      </c>
      <c r="F352" s="964">
        <v>45323</v>
      </c>
      <c r="G352" s="487">
        <v>3.77</v>
      </c>
      <c r="H352" s="337"/>
      <c r="I352" s="83">
        <v>2</v>
      </c>
      <c r="J352" s="85">
        <f t="shared" si="70"/>
        <v>7.54</v>
      </c>
      <c r="K352" s="308">
        <v>2</v>
      </c>
      <c r="L352" s="85">
        <f t="shared" si="61"/>
        <v>7.54</v>
      </c>
      <c r="M352" s="687">
        <v>2</v>
      </c>
      <c r="N352" s="85">
        <f t="shared" si="77"/>
        <v>7.54</v>
      </c>
      <c r="O352" s="83">
        <v>2</v>
      </c>
      <c r="P352" s="85">
        <f t="shared" si="78"/>
        <v>7.54</v>
      </c>
      <c r="Q352" s="83">
        <v>2</v>
      </c>
      <c r="R352" s="377">
        <f t="shared" si="79"/>
        <v>7.54</v>
      </c>
      <c r="S352" s="4">
        <v>2</v>
      </c>
      <c r="T352" s="4">
        <f>+S352*Tabla3[[#This Row],[P.U$]]</f>
        <v>7.54</v>
      </c>
      <c r="U352" s="4">
        <v>2</v>
      </c>
      <c r="V352" s="1013">
        <f>U352*Tabla3[[#This Row],[P.U$]]</f>
        <v>7.54</v>
      </c>
    </row>
    <row r="353" spans="1:22" ht="54" x14ac:dyDescent="0.3">
      <c r="A353" s="457">
        <v>269</v>
      </c>
      <c r="B353" s="484" t="s">
        <v>183</v>
      </c>
      <c r="C353" s="485" t="s">
        <v>239</v>
      </c>
      <c r="D353" s="485" t="s">
        <v>10</v>
      </c>
      <c r="E353" s="485" t="s">
        <v>292</v>
      </c>
      <c r="F353" s="964">
        <v>45474</v>
      </c>
      <c r="G353" s="487">
        <v>4.6100000000000003</v>
      </c>
      <c r="H353" s="337"/>
      <c r="I353" s="83"/>
      <c r="J353" s="85">
        <f t="shared" si="70"/>
        <v>0</v>
      </c>
      <c r="K353" s="308"/>
      <c r="L353" s="85">
        <f t="shared" si="61"/>
        <v>0</v>
      </c>
      <c r="M353" s="687"/>
      <c r="N353" s="85">
        <f t="shared" si="77"/>
        <v>0</v>
      </c>
      <c r="O353" s="83"/>
      <c r="P353" s="85">
        <f t="shared" si="78"/>
        <v>0</v>
      </c>
      <c r="Q353" s="83"/>
      <c r="R353" s="377">
        <f t="shared" si="79"/>
        <v>0</v>
      </c>
      <c r="S353" s="4"/>
      <c r="T353" s="4">
        <f>+S353*Tabla3[[#This Row],[P.U$]]</f>
        <v>0</v>
      </c>
      <c r="U353" s="4"/>
      <c r="V353" s="1013">
        <f>U353*Tabla3[[#This Row],[P.U$]]</f>
        <v>0</v>
      </c>
    </row>
    <row r="354" spans="1:22" ht="54" x14ac:dyDescent="0.3">
      <c r="A354" s="457">
        <v>270</v>
      </c>
      <c r="B354" s="484" t="s">
        <v>184</v>
      </c>
      <c r="C354" s="485" t="s">
        <v>213</v>
      </c>
      <c r="D354" s="485" t="s">
        <v>10</v>
      </c>
      <c r="E354" s="485" t="s">
        <v>272</v>
      </c>
      <c r="F354" s="964">
        <v>45658</v>
      </c>
      <c r="G354" s="487">
        <v>1.65</v>
      </c>
      <c r="H354" s="337"/>
      <c r="I354" s="83"/>
      <c r="J354" s="85" t="s">
        <v>17772</v>
      </c>
      <c r="K354" s="308"/>
      <c r="L354" s="85">
        <f t="shared" si="61"/>
        <v>0</v>
      </c>
      <c r="M354" s="687"/>
      <c r="N354" s="85">
        <f t="shared" si="77"/>
        <v>0</v>
      </c>
      <c r="O354" s="83"/>
      <c r="P354" s="85">
        <f t="shared" si="78"/>
        <v>0</v>
      </c>
      <c r="Q354" s="83"/>
      <c r="R354" s="377">
        <f t="shared" si="79"/>
        <v>0</v>
      </c>
      <c r="S354" s="4"/>
      <c r="T354" s="4">
        <f>+S354*Tabla3[[#This Row],[P.U$]]</f>
        <v>0</v>
      </c>
      <c r="U354" s="4"/>
      <c r="V354" s="1013">
        <f>U354*Tabla3[[#This Row],[P.U$]]</f>
        <v>0</v>
      </c>
    </row>
    <row r="355" spans="1:22" ht="54" x14ac:dyDescent="0.3">
      <c r="A355" s="457">
        <v>271</v>
      </c>
      <c r="B355" s="484" t="s">
        <v>185</v>
      </c>
      <c r="C355" s="485" t="s">
        <v>203</v>
      </c>
      <c r="D355" s="485" t="s">
        <v>10</v>
      </c>
      <c r="E355" s="485" t="s">
        <v>272</v>
      </c>
      <c r="F355" s="964">
        <v>45535</v>
      </c>
      <c r="G355" s="487">
        <v>1.67</v>
      </c>
      <c r="H355" s="337"/>
      <c r="I355" s="83"/>
      <c r="J355" s="85">
        <f t="shared" ref="J355:J430" si="80">G355*I355</f>
        <v>0</v>
      </c>
      <c r="K355" s="308"/>
      <c r="L355" s="85">
        <f t="shared" si="61"/>
        <v>0</v>
      </c>
      <c r="M355" s="687"/>
      <c r="N355" s="85">
        <f t="shared" si="77"/>
        <v>0</v>
      </c>
      <c r="O355" s="83"/>
      <c r="P355" s="85">
        <f t="shared" si="78"/>
        <v>0</v>
      </c>
      <c r="Q355" s="83"/>
      <c r="R355" s="377">
        <f t="shared" si="79"/>
        <v>0</v>
      </c>
      <c r="S355" s="4"/>
      <c r="T355" s="4">
        <f>+S355*Tabla3[[#This Row],[P.U$]]</f>
        <v>0</v>
      </c>
      <c r="U355" s="4"/>
      <c r="V355" s="1013">
        <f>U355*Tabla3[[#This Row],[P.U$]]</f>
        <v>0</v>
      </c>
    </row>
    <row r="356" spans="1:22" ht="36" x14ac:dyDescent="0.3">
      <c r="A356" s="457">
        <v>272</v>
      </c>
      <c r="B356" s="484" t="s">
        <v>186</v>
      </c>
      <c r="C356" s="485" t="s">
        <v>256</v>
      </c>
      <c r="D356" s="485" t="s">
        <v>10</v>
      </c>
      <c r="E356" s="485" t="s">
        <v>326</v>
      </c>
      <c r="F356" s="964">
        <v>7.23</v>
      </c>
      <c r="G356" s="487">
        <v>6.44</v>
      </c>
      <c r="H356" s="337"/>
      <c r="I356" s="83"/>
      <c r="J356" s="85">
        <f t="shared" si="80"/>
        <v>0</v>
      </c>
      <c r="K356" s="308"/>
      <c r="L356" s="85">
        <f t="shared" si="61"/>
        <v>0</v>
      </c>
      <c r="M356" s="687"/>
      <c r="N356" s="85">
        <f t="shared" si="77"/>
        <v>0</v>
      </c>
      <c r="O356" s="83"/>
      <c r="P356" s="85">
        <f t="shared" si="78"/>
        <v>0</v>
      </c>
      <c r="Q356" s="83"/>
      <c r="R356" s="377">
        <f t="shared" si="79"/>
        <v>0</v>
      </c>
      <c r="S356" s="4"/>
      <c r="T356" s="4">
        <f>+S356*Tabla3[[#This Row],[P.U$]]</f>
        <v>0</v>
      </c>
      <c r="U356" s="4"/>
      <c r="V356" s="1013">
        <f>U356*Tabla3[[#This Row],[P.U$]]</f>
        <v>0</v>
      </c>
    </row>
    <row r="357" spans="1:22" ht="54" x14ac:dyDescent="0.3">
      <c r="A357" s="457">
        <v>273</v>
      </c>
      <c r="B357" s="484" t="s">
        <v>187</v>
      </c>
      <c r="C357" s="485" t="s">
        <v>251</v>
      </c>
      <c r="D357" s="485" t="s">
        <v>10</v>
      </c>
      <c r="E357" s="485" t="s">
        <v>314</v>
      </c>
      <c r="F357" s="964">
        <v>45078</v>
      </c>
      <c r="G357" s="487">
        <v>1.24</v>
      </c>
      <c r="H357" s="337"/>
      <c r="I357" s="83"/>
      <c r="J357" s="85">
        <f t="shared" si="80"/>
        <v>0</v>
      </c>
      <c r="K357" s="308"/>
      <c r="L357" s="85">
        <f t="shared" si="61"/>
        <v>0</v>
      </c>
      <c r="M357" s="687"/>
      <c r="N357" s="85">
        <f t="shared" si="77"/>
        <v>0</v>
      </c>
      <c r="O357" s="83"/>
      <c r="P357" s="85">
        <f t="shared" si="78"/>
        <v>0</v>
      </c>
      <c r="Q357" s="83"/>
      <c r="R357" s="377">
        <f t="shared" si="79"/>
        <v>0</v>
      </c>
      <c r="S357" s="4"/>
      <c r="T357" s="4">
        <f>+S357*Tabla3[[#This Row],[P.U$]]</f>
        <v>0</v>
      </c>
      <c r="U357" s="4"/>
      <c r="V357" s="1013">
        <f>U357*Tabla3[[#This Row],[P.U$]]</f>
        <v>0</v>
      </c>
    </row>
    <row r="358" spans="1:22" ht="36" x14ac:dyDescent="0.3">
      <c r="A358" s="457">
        <v>274</v>
      </c>
      <c r="B358" s="484" t="s">
        <v>734</v>
      </c>
      <c r="C358" s="485" t="s">
        <v>735</v>
      </c>
      <c r="D358" s="485" t="s">
        <v>10</v>
      </c>
      <c r="E358" s="485" t="s">
        <v>266</v>
      </c>
      <c r="F358" s="964">
        <v>45323</v>
      </c>
      <c r="G358" s="487">
        <v>5.97</v>
      </c>
      <c r="H358" s="337"/>
      <c r="I358" s="83"/>
      <c r="J358" s="85">
        <f t="shared" si="80"/>
        <v>0</v>
      </c>
      <c r="K358" s="308"/>
      <c r="L358" s="85">
        <f t="shared" si="61"/>
        <v>0</v>
      </c>
      <c r="M358" s="687"/>
      <c r="N358" s="85">
        <f t="shared" si="77"/>
        <v>0</v>
      </c>
      <c r="O358" s="83"/>
      <c r="P358" s="85">
        <f t="shared" si="78"/>
        <v>0</v>
      </c>
      <c r="Q358" s="83"/>
      <c r="R358" s="377">
        <f t="shared" si="79"/>
        <v>0</v>
      </c>
      <c r="S358" s="4"/>
      <c r="T358" s="4">
        <f>+S358*Tabla3[[#This Row],[P.U$]]</f>
        <v>0</v>
      </c>
      <c r="U358" s="4"/>
      <c r="V358" s="1013">
        <f>U358*Tabla3[[#This Row],[P.U$]]</f>
        <v>0</v>
      </c>
    </row>
    <row r="359" spans="1:22" ht="36" x14ac:dyDescent="0.3">
      <c r="A359" s="457">
        <v>275</v>
      </c>
      <c r="B359" s="484" t="s">
        <v>188</v>
      </c>
      <c r="C359" s="485" t="s">
        <v>203</v>
      </c>
      <c r="D359" s="485" t="s">
        <v>10</v>
      </c>
      <c r="E359" s="485" t="s">
        <v>266</v>
      </c>
      <c r="F359" s="964">
        <v>45200</v>
      </c>
      <c r="G359" s="487">
        <v>1.1000000000000001</v>
      </c>
      <c r="H359" s="337"/>
      <c r="I359" s="83"/>
      <c r="J359" s="85">
        <f t="shared" si="80"/>
        <v>0</v>
      </c>
      <c r="K359" s="308"/>
      <c r="L359" s="85">
        <f t="shared" si="61"/>
        <v>0</v>
      </c>
      <c r="M359" s="687"/>
      <c r="N359" s="85">
        <f t="shared" si="77"/>
        <v>0</v>
      </c>
      <c r="O359" s="83"/>
      <c r="P359" s="85">
        <f t="shared" si="78"/>
        <v>0</v>
      </c>
      <c r="Q359" s="83"/>
      <c r="R359" s="377">
        <f t="shared" si="79"/>
        <v>0</v>
      </c>
      <c r="S359" s="4"/>
      <c r="T359" s="4">
        <f>+S359*Tabla3[[#This Row],[P.U$]]</f>
        <v>0</v>
      </c>
      <c r="U359" s="4"/>
      <c r="V359" s="1013">
        <f>U359*Tabla3[[#This Row],[P.U$]]</f>
        <v>0</v>
      </c>
    </row>
    <row r="360" spans="1:22" ht="36" x14ac:dyDescent="0.3">
      <c r="A360" s="457"/>
      <c r="B360" s="484" t="s">
        <v>178</v>
      </c>
      <c r="C360" s="485" t="s">
        <v>18237</v>
      </c>
      <c r="D360" s="485" t="s">
        <v>10</v>
      </c>
      <c r="E360" s="485"/>
      <c r="F360" s="964">
        <v>45413</v>
      </c>
      <c r="G360" s="487">
        <v>1.08</v>
      </c>
      <c r="H360" s="337"/>
      <c r="I360" s="83"/>
      <c r="J360" s="85">
        <f t="shared" si="80"/>
        <v>0</v>
      </c>
      <c r="K360" s="308">
        <v>0</v>
      </c>
      <c r="L360" s="85">
        <f t="shared" si="61"/>
        <v>0</v>
      </c>
      <c r="M360" s="687">
        <v>0</v>
      </c>
      <c r="N360" s="85">
        <f t="shared" si="77"/>
        <v>0</v>
      </c>
      <c r="O360" s="83">
        <v>0</v>
      </c>
      <c r="P360" s="85">
        <f t="shared" si="78"/>
        <v>0</v>
      </c>
      <c r="Q360" s="83">
        <v>10</v>
      </c>
      <c r="R360" s="377">
        <f t="shared" si="79"/>
        <v>10.8</v>
      </c>
      <c r="S360" s="4">
        <v>10</v>
      </c>
      <c r="T360" s="4">
        <f>+S360*Tabla3[[#This Row],[P.U$]]</f>
        <v>10.8</v>
      </c>
      <c r="U360" s="4">
        <v>10</v>
      </c>
      <c r="V360" s="1013">
        <f>U360*Tabla3[[#This Row],[P.U$]]</f>
        <v>10.8</v>
      </c>
    </row>
    <row r="361" spans="1:22" ht="25.5" x14ac:dyDescent="0.3">
      <c r="A361" s="457"/>
      <c r="B361" s="201" t="s">
        <v>189</v>
      </c>
      <c r="C361" s="14" t="s">
        <v>18238</v>
      </c>
      <c r="D361" s="14" t="s">
        <v>10</v>
      </c>
      <c r="E361" s="14" t="s">
        <v>266</v>
      </c>
      <c r="F361" s="964">
        <v>45809</v>
      </c>
      <c r="G361" s="487">
        <v>1.08</v>
      </c>
      <c r="H361" s="337"/>
      <c r="I361" s="83"/>
      <c r="J361" s="85">
        <f t="shared" si="80"/>
        <v>0</v>
      </c>
      <c r="K361" s="308">
        <v>0</v>
      </c>
      <c r="L361" s="85">
        <f t="shared" si="61"/>
        <v>0</v>
      </c>
      <c r="M361" s="687">
        <v>0</v>
      </c>
      <c r="N361" s="85">
        <f t="shared" si="77"/>
        <v>0</v>
      </c>
      <c r="O361" s="83">
        <v>0</v>
      </c>
      <c r="P361" s="85">
        <f t="shared" si="78"/>
        <v>0</v>
      </c>
      <c r="Q361" s="83">
        <v>2</v>
      </c>
      <c r="R361" s="377">
        <f t="shared" si="79"/>
        <v>2.16</v>
      </c>
      <c r="S361" s="4">
        <v>2</v>
      </c>
      <c r="T361" s="4">
        <f>+S361*Tabla3[[#This Row],[P.U$]]</f>
        <v>2.16</v>
      </c>
      <c r="U361" s="4">
        <v>1</v>
      </c>
      <c r="V361" s="1013">
        <f>U361*Tabla3[[#This Row],[P.U$]]</f>
        <v>1.08</v>
      </c>
    </row>
    <row r="362" spans="1:22" ht="25.5" x14ac:dyDescent="0.3">
      <c r="A362" s="457"/>
      <c r="B362" s="201" t="s">
        <v>189</v>
      </c>
      <c r="C362" s="14" t="s">
        <v>1061</v>
      </c>
      <c r="D362" s="14" t="s">
        <v>10</v>
      </c>
      <c r="E362" s="14" t="s">
        <v>266</v>
      </c>
      <c r="F362" s="968">
        <v>45901</v>
      </c>
      <c r="G362" s="37"/>
      <c r="H362" s="337"/>
      <c r="I362" s="83"/>
      <c r="J362" s="85">
        <f t="shared" si="80"/>
        <v>0</v>
      </c>
      <c r="K362" s="308"/>
      <c r="L362" s="85">
        <f t="shared" si="61"/>
        <v>0</v>
      </c>
      <c r="M362" s="687"/>
      <c r="N362" s="85">
        <f t="shared" si="77"/>
        <v>0</v>
      </c>
      <c r="O362" s="83"/>
      <c r="P362" s="85">
        <f t="shared" si="78"/>
        <v>0</v>
      </c>
      <c r="Q362" s="83">
        <v>4</v>
      </c>
      <c r="R362" s="377">
        <f t="shared" si="79"/>
        <v>0</v>
      </c>
      <c r="S362" s="4">
        <v>4</v>
      </c>
      <c r="T362" s="4">
        <f>+S362*Tabla3[[#This Row],[P.U$]]</f>
        <v>0</v>
      </c>
      <c r="U362" s="4">
        <v>2</v>
      </c>
      <c r="V362" s="1013">
        <f>U362*Tabla3[[#This Row],[P.U$]]</f>
        <v>0</v>
      </c>
    </row>
    <row r="363" spans="1:22" ht="25.5" x14ac:dyDescent="0.3">
      <c r="A363" s="457">
        <v>276</v>
      </c>
      <c r="B363" s="201" t="s">
        <v>189</v>
      </c>
      <c r="C363" s="14" t="s">
        <v>575</v>
      </c>
      <c r="D363" s="14" t="s">
        <v>10</v>
      </c>
      <c r="E363" s="14" t="s">
        <v>266</v>
      </c>
      <c r="F363" s="968">
        <v>45261</v>
      </c>
      <c r="G363" s="37">
        <v>3.39</v>
      </c>
      <c r="H363" s="337"/>
      <c r="I363" s="83"/>
      <c r="J363" s="85">
        <f t="shared" si="80"/>
        <v>0</v>
      </c>
      <c r="K363" s="308">
        <v>1</v>
      </c>
      <c r="L363" s="85">
        <f t="shared" si="61"/>
        <v>3.39</v>
      </c>
      <c r="M363" s="687">
        <v>1</v>
      </c>
      <c r="N363" s="85">
        <f t="shared" si="77"/>
        <v>3.39</v>
      </c>
      <c r="O363" s="83">
        <v>1</v>
      </c>
      <c r="P363" s="85">
        <f t="shared" si="78"/>
        <v>3.39</v>
      </c>
      <c r="Q363" s="83">
        <v>0</v>
      </c>
      <c r="R363" s="377">
        <f t="shared" si="79"/>
        <v>0</v>
      </c>
      <c r="S363" s="4"/>
      <c r="T363" s="4">
        <f>+S363*Tabla3[[#This Row],[P.U$]]</f>
        <v>0</v>
      </c>
      <c r="U363" s="4"/>
      <c r="V363" s="1013">
        <f>U363*Tabla3[[#This Row],[P.U$]]</f>
        <v>0</v>
      </c>
    </row>
    <row r="364" spans="1:22" ht="54" x14ac:dyDescent="0.3">
      <c r="A364" s="457">
        <v>277</v>
      </c>
      <c r="B364" s="484" t="s">
        <v>189</v>
      </c>
      <c r="C364" s="485" t="s">
        <v>257</v>
      </c>
      <c r="D364" s="485" t="s">
        <v>10</v>
      </c>
      <c r="E364" s="485" t="s">
        <v>266</v>
      </c>
      <c r="F364" s="964">
        <v>45078</v>
      </c>
      <c r="G364" s="487">
        <v>2.2000000000000002</v>
      </c>
      <c r="H364" s="337"/>
      <c r="I364" s="83"/>
      <c r="J364" s="85">
        <f t="shared" si="80"/>
        <v>0</v>
      </c>
      <c r="K364" s="308"/>
      <c r="L364" s="85">
        <f t="shared" si="61"/>
        <v>0</v>
      </c>
      <c r="M364" s="687"/>
      <c r="N364" s="85">
        <f t="shared" si="77"/>
        <v>0</v>
      </c>
      <c r="O364" s="83"/>
      <c r="P364" s="85">
        <f t="shared" si="78"/>
        <v>0</v>
      </c>
      <c r="Q364" s="83"/>
      <c r="R364" s="377">
        <f t="shared" si="79"/>
        <v>0</v>
      </c>
      <c r="S364" s="4"/>
      <c r="T364" s="4">
        <f>+S364*Tabla3[[#This Row],[P.U$]]</f>
        <v>0</v>
      </c>
      <c r="U364" s="4"/>
      <c r="V364" s="1013">
        <f>U364*Tabla3[[#This Row],[P.U$]]</f>
        <v>0</v>
      </c>
    </row>
    <row r="365" spans="1:22" ht="36" x14ac:dyDescent="0.3">
      <c r="A365" s="457">
        <v>278</v>
      </c>
      <c r="B365" s="484" t="s">
        <v>190</v>
      </c>
      <c r="C365" s="485" t="s">
        <v>226</v>
      </c>
      <c r="D365" s="485" t="s">
        <v>10</v>
      </c>
      <c r="E365" s="485" t="s">
        <v>266</v>
      </c>
      <c r="F365" s="964">
        <v>45689</v>
      </c>
      <c r="G365" s="487">
        <v>1.7</v>
      </c>
      <c r="H365" s="337"/>
      <c r="I365" s="83"/>
      <c r="J365" s="85">
        <f t="shared" si="80"/>
        <v>0</v>
      </c>
      <c r="K365" s="308">
        <v>3</v>
      </c>
      <c r="L365" s="85">
        <f t="shared" si="61"/>
        <v>5.0999999999999996</v>
      </c>
      <c r="M365" s="687">
        <v>3</v>
      </c>
      <c r="N365" s="85">
        <f t="shared" si="77"/>
        <v>5.0999999999999996</v>
      </c>
      <c r="O365" s="83">
        <v>5</v>
      </c>
      <c r="P365" s="85">
        <f t="shared" si="78"/>
        <v>8.5</v>
      </c>
      <c r="Q365" s="83">
        <v>0</v>
      </c>
      <c r="R365" s="377">
        <f t="shared" si="79"/>
        <v>0</v>
      </c>
      <c r="S365" s="4"/>
      <c r="T365" s="4">
        <f>+S365*Tabla3[[#This Row],[P.U$]]</f>
        <v>0</v>
      </c>
      <c r="U365" s="4"/>
      <c r="V365" s="1013">
        <f>U365*Tabla3[[#This Row],[P.U$]]</f>
        <v>0</v>
      </c>
    </row>
    <row r="366" spans="1:22" ht="25.5" x14ac:dyDescent="0.3">
      <c r="A366" s="457"/>
      <c r="B366" s="201" t="s">
        <v>190</v>
      </c>
      <c r="C366" s="14" t="s">
        <v>203</v>
      </c>
      <c r="D366" s="14" t="s">
        <v>10</v>
      </c>
      <c r="E366" s="14" t="s">
        <v>266</v>
      </c>
      <c r="F366" s="964">
        <v>45809</v>
      </c>
      <c r="G366" s="487">
        <v>1.7</v>
      </c>
      <c r="H366" s="337"/>
      <c r="I366" s="83"/>
      <c r="J366" s="85">
        <f t="shared" si="80"/>
        <v>0</v>
      </c>
      <c r="K366" s="308">
        <v>0</v>
      </c>
      <c r="L366" s="85">
        <f t="shared" si="61"/>
        <v>0</v>
      </c>
      <c r="M366" s="687">
        <v>0</v>
      </c>
      <c r="N366" s="85">
        <f t="shared" si="77"/>
        <v>0</v>
      </c>
      <c r="O366" s="83">
        <v>20</v>
      </c>
      <c r="P366" s="85">
        <f t="shared" si="78"/>
        <v>34</v>
      </c>
      <c r="Q366" s="83">
        <v>20</v>
      </c>
      <c r="R366" s="377">
        <f t="shared" si="79"/>
        <v>34</v>
      </c>
      <c r="S366" s="4">
        <v>12</v>
      </c>
      <c r="T366" s="4">
        <f>+S366*Tabla3[[#This Row],[P.U$]]</f>
        <v>20.399999999999999</v>
      </c>
      <c r="U366" s="4">
        <v>12</v>
      </c>
      <c r="V366" s="1013">
        <f>U366*Tabla3[[#This Row],[P.U$]]</f>
        <v>20.399999999999999</v>
      </c>
    </row>
    <row r="367" spans="1:22" ht="25.5" x14ac:dyDescent="0.3">
      <c r="A367" s="457"/>
      <c r="B367" s="201" t="s">
        <v>190</v>
      </c>
      <c r="C367" s="14" t="s">
        <v>240</v>
      </c>
      <c r="D367" s="14" t="s">
        <v>10</v>
      </c>
      <c r="E367" s="14" t="s">
        <v>266</v>
      </c>
      <c r="F367" s="968">
        <v>45809</v>
      </c>
      <c r="G367" s="37">
        <v>1.7</v>
      </c>
      <c r="H367" s="337"/>
      <c r="I367" s="83"/>
      <c r="J367" s="85">
        <f t="shared" si="80"/>
        <v>0</v>
      </c>
      <c r="K367" s="308">
        <v>0</v>
      </c>
      <c r="L367" s="85">
        <f t="shared" si="61"/>
        <v>0</v>
      </c>
      <c r="M367" s="687">
        <v>0</v>
      </c>
      <c r="N367" s="85">
        <f t="shared" si="77"/>
        <v>0</v>
      </c>
      <c r="O367" s="83">
        <v>0</v>
      </c>
      <c r="P367" s="85">
        <f t="shared" si="78"/>
        <v>0</v>
      </c>
      <c r="Q367" s="83">
        <v>24</v>
      </c>
      <c r="R367" s="377">
        <f t="shared" si="79"/>
        <v>40.799999999999997</v>
      </c>
      <c r="S367" s="4">
        <v>15</v>
      </c>
      <c r="T367" s="4">
        <f>+S367*Tabla3[[#This Row],[P.U$]]</f>
        <v>25.5</v>
      </c>
      <c r="U367" s="4">
        <v>12</v>
      </c>
      <c r="V367" s="1013">
        <f>U367*Tabla3[[#This Row],[P.U$]]</f>
        <v>20.399999999999999</v>
      </c>
    </row>
    <row r="368" spans="1:22" ht="32.25" customHeight="1" x14ac:dyDescent="0.3">
      <c r="A368" s="457">
        <v>279</v>
      </c>
      <c r="B368" s="484" t="s">
        <v>191</v>
      </c>
      <c r="C368" s="485" t="s">
        <v>203</v>
      </c>
      <c r="D368" s="485" t="s">
        <v>10</v>
      </c>
      <c r="E368" s="485" t="s">
        <v>266</v>
      </c>
      <c r="F368" s="964">
        <v>45078</v>
      </c>
      <c r="G368" s="487">
        <v>4.72</v>
      </c>
      <c r="H368" s="337"/>
      <c r="I368" s="83"/>
      <c r="J368" s="85">
        <f t="shared" si="80"/>
        <v>0</v>
      </c>
      <c r="K368" s="308"/>
      <c r="L368" s="85">
        <f t="shared" si="61"/>
        <v>0</v>
      </c>
      <c r="M368" s="687"/>
      <c r="N368" s="85">
        <f t="shared" si="77"/>
        <v>0</v>
      </c>
      <c r="O368" s="83"/>
      <c r="P368" s="85">
        <f t="shared" si="78"/>
        <v>0</v>
      </c>
      <c r="Q368" s="83"/>
      <c r="R368" s="377">
        <f t="shared" si="79"/>
        <v>0</v>
      </c>
      <c r="S368" s="4"/>
      <c r="T368" s="4">
        <f>+S368*Tabla3[[#This Row],[P.U$]]</f>
        <v>0</v>
      </c>
      <c r="U368" s="4"/>
      <c r="V368" s="1013">
        <f>U368*Tabla3[[#This Row],[P.U$]]</f>
        <v>0</v>
      </c>
    </row>
    <row r="369" spans="1:22" ht="36" x14ac:dyDescent="0.3">
      <c r="A369" s="457">
        <v>280</v>
      </c>
      <c r="B369" s="494" t="s">
        <v>822</v>
      </c>
      <c r="C369" s="494" t="s">
        <v>823</v>
      </c>
      <c r="D369" s="494" t="s">
        <v>10</v>
      </c>
      <c r="E369" s="494" t="s">
        <v>266</v>
      </c>
      <c r="F369" s="971">
        <v>45170</v>
      </c>
      <c r="G369" s="502">
        <v>1.3</v>
      </c>
      <c r="H369" s="337"/>
      <c r="I369" s="83">
        <v>5</v>
      </c>
      <c r="J369" s="85">
        <f t="shared" si="80"/>
        <v>6.5</v>
      </c>
      <c r="K369" s="308">
        <v>0</v>
      </c>
      <c r="L369" s="85">
        <f t="shared" si="61"/>
        <v>0</v>
      </c>
      <c r="M369" s="687"/>
      <c r="N369" s="85">
        <f t="shared" si="77"/>
        <v>0</v>
      </c>
      <c r="O369" s="83"/>
      <c r="P369" s="85">
        <f t="shared" si="78"/>
        <v>0</v>
      </c>
      <c r="Q369" s="83"/>
      <c r="R369" s="377">
        <f t="shared" si="79"/>
        <v>0</v>
      </c>
      <c r="S369" s="4"/>
      <c r="T369" s="4">
        <f>+S369*Tabla3[[#This Row],[P.U$]]</f>
        <v>0</v>
      </c>
      <c r="U369" s="4"/>
      <c r="V369" s="1013">
        <f>U369*Tabla3[[#This Row],[P.U$]]</f>
        <v>0</v>
      </c>
    </row>
    <row r="370" spans="1:22" ht="36" x14ac:dyDescent="0.3">
      <c r="A370" s="457"/>
      <c r="B370" s="494" t="s">
        <v>822</v>
      </c>
      <c r="C370" s="494" t="s">
        <v>224</v>
      </c>
      <c r="D370" s="494" t="s">
        <v>10</v>
      </c>
      <c r="E370" s="494" t="s">
        <v>266</v>
      </c>
      <c r="F370" s="971">
        <v>45352</v>
      </c>
      <c r="G370" s="502">
        <v>1.3</v>
      </c>
      <c r="H370" s="337"/>
      <c r="I370" s="83"/>
      <c r="J370" s="85">
        <f t="shared" si="80"/>
        <v>0</v>
      </c>
      <c r="K370" s="308"/>
      <c r="L370" s="85">
        <f t="shared" si="61"/>
        <v>0</v>
      </c>
      <c r="M370" s="687"/>
      <c r="N370" s="85"/>
      <c r="O370" s="83"/>
      <c r="P370" s="85"/>
      <c r="Q370" s="83"/>
      <c r="R370" s="377"/>
      <c r="S370" s="4"/>
      <c r="T370" s="4">
        <f>+S370*Tabla3[[#This Row],[P.U$]]</f>
        <v>0</v>
      </c>
      <c r="U370" s="4"/>
      <c r="V370" s="1013">
        <f>U370*Tabla3[[#This Row],[P.U$]]</f>
        <v>0</v>
      </c>
    </row>
    <row r="371" spans="1:22" ht="36" x14ac:dyDescent="0.3">
      <c r="A371" s="457">
        <v>281</v>
      </c>
      <c r="B371" s="494" t="s">
        <v>192</v>
      </c>
      <c r="C371" s="494" t="s">
        <v>223</v>
      </c>
      <c r="D371" s="494" t="s">
        <v>10</v>
      </c>
      <c r="E371" s="494" t="s">
        <v>266</v>
      </c>
      <c r="F371" s="971">
        <v>45352</v>
      </c>
      <c r="G371" s="502">
        <v>7.14</v>
      </c>
      <c r="H371" s="337"/>
      <c r="I371" s="83">
        <v>2</v>
      </c>
      <c r="J371" s="85">
        <f t="shared" si="80"/>
        <v>14.28</v>
      </c>
      <c r="K371" s="308">
        <v>2</v>
      </c>
      <c r="L371" s="85">
        <f t="shared" ref="L371:L375" si="81">G371*K371</f>
        <v>14.28</v>
      </c>
      <c r="M371" s="687">
        <v>2</v>
      </c>
      <c r="N371" s="85">
        <f t="shared" ref="N371:N375" si="82">G371*M371</f>
        <v>14.28</v>
      </c>
      <c r="O371" s="83">
        <v>2</v>
      </c>
      <c r="P371" s="85">
        <f t="shared" ref="P371:P375" si="83">G371*O371</f>
        <v>14.28</v>
      </c>
      <c r="Q371" s="83">
        <v>2</v>
      </c>
      <c r="R371" s="377">
        <f t="shared" ref="R371:R375" si="84">G371*Q371</f>
        <v>14.28</v>
      </c>
      <c r="S371" s="4">
        <v>1</v>
      </c>
      <c r="T371" s="4">
        <f>+S371*Tabla3[[#This Row],[P.U$]]</f>
        <v>7.14</v>
      </c>
      <c r="U371" s="4">
        <v>1</v>
      </c>
      <c r="V371" s="1013">
        <f>U371*Tabla3[[#This Row],[P.U$]]</f>
        <v>7.14</v>
      </c>
    </row>
    <row r="372" spans="1:22" ht="72" x14ac:dyDescent="0.3">
      <c r="A372" s="457">
        <v>282</v>
      </c>
      <c r="B372" s="503" t="s">
        <v>354</v>
      </c>
      <c r="C372" s="504" t="s">
        <v>229</v>
      </c>
      <c r="D372" s="504" t="s">
        <v>11</v>
      </c>
      <c r="E372" s="504" t="s">
        <v>321</v>
      </c>
      <c r="F372" s="972">
        <v>45748</v>
      </c>
      <c r="G372" s="506">
        <v>2.19</v>
      </c>
      <c r="H372" s="337"/>
      <c r="I372" s="83">
        <v>7</v>
      </c>
      <c r="J372" s="85">
        <f t="shared" si="80"/>
        <v>15.33</v>
      </c>
      <c r="K372" s="308">
        <v>7</v>
      </c>
      <c r="L372" s="85">
        <f t="shared" si="81"/>
        <v>15.33</v>
      </c>
      <c r="M372" s="687">
        <v>7</v>
      </c>
      <c r="N372" s="85">
        <f t="shared" si="82"/>
        <v>15.33</v>
      </c>
      <c r="O372" s="83">
        <v>7</v>
      </c>
      <c r="P372" s="85">
        <f t="shared" si="83"/>
        <v>15.33</v>
      </c>
      <c r="Q372" s="83">
        <v>7</v>
      </c>
      <c r="R372" s="377">
        <f t="shared" si="84"/>
        <v>15.33</v>
      </c>
      <c r="S372" s="4">
        <v>6</v>
      </c>
      <c r="T372" s="4">
        <f>+S372*Tabla3[[#This Row],[P.U$]]</f>
        <v>13.14</v>
      </c>
      <c r="U372" s="4">
        <v>6</v>
      </c>
      <c r="V372" s="1013">
        <f>U372*Tabla3[[#This Row],[P.U$]]</f>
        <v>13.14</v>
      </c>
    </row>
    <row r="373" spans="1:22" ht="38.25" x14ac:dyDescent="0.3">
      <c r="A373" s="457"/>
      <c r="B373" s="204" t="s">
        <v>354</v>
      </c>
      <c r="C373" s="21" t="s">
        <v>576</v>
      </c>
      <c r="D373" s="21" t="s">
        <v>11</v>
      </c>
      <c r="E373" s="21" t="s">
        <v>321</v>
      </c>
      <c r="F373" s="973">
        <v>45748</v>
      </c>
      <c r="G373" s="38">
        <v>2.19</v>
      </c>
      <c r="H373" s="337"/>
      <c r="I373" s="83">
        <v>0</v>
      </c>
      <c r="J373" s="85">
        <f t="shared" si="80"/>
        <v>0</v>
      </c>
      <c r="K373" s="308">
        <v>0</v>
      </c>
      <c r="L373" s="85">
        <f t="shared" si="81"/>
        <v>0</v>
      </c>
      <c r="M373" s="687">
        <v>0</v>
      </c>
      <c r="N373" s="85">
        <f t="shared" si="82"/>
        <v>0</v>
      </c>
      <c r="O373" s="83">
        <v>0</v>
      </c>
      <c r="P373" s="85">
        <f t="shared" si="83"/>
        <v>0</v>
      </c>
      <c r="Q373" s="83">
        <v>10</v>
      </c>
      <c r="R373" s="377">
        <f t="shared" si="84"/>
        <v>21.9</v>
      </c>
      <c r="S373" s="4">
        <v>10</v>
      </c>
      <c r="T373" s="4">
        <f>+S373*Tabla3[[#This Row],[P.U$]]</f>
        <v>21.9</v>
      </c>
      <c r="U373" s="4">
        <v>10</v>
      </c>
      <c r="V373" s="1013">
        <f>U373*Tabla3[[#This Row],[P.U$]]</f>
        <v>21.9</v>
      </c>
    </row>
    <row r="374" spans="1:22" ht="30" x14ac:dyDescent="0.3">
      <c r="A374" s="457"/>
      <c r="B374" s="151" t="s">
        <v>18239</v>
      </c>
      <c r="C374" s="581" t="s">
        <v>17823</v>
      </c>
      <c r="D374" s="21" t="s">
        <v>11</v>
      </c>
      <c r="E374" s="153" t="s">
        <v>266</v>
      </c>
      <c r="F374" s="974">
        <v>45566</v>
      </c>
      <c r="G374" s="597">
        <v>3.3</v>
      </c>
      <c r="H374" s="337"/>
      <c r="I374" s="83">
        <v>0</v>
      </c>
      <c r="J374" s="85">
        <f t="shared" si="80"/>
        <v>0</v>
      </c>
      <c r="K374" s="308">
        <v>0</v>
      </c>
      <c r="L374" s="85">
        <f t="shared" si="81"/>
        <v>0</v>
      </c>
      <c r="M374" s="687">
        <v>0</v>
      </c>
      <c r="N374" s="85">
        <f t="shared" si="82"/>
        <v>0</v>
      </c>
      <c r="O374" s="83">
        <v>0</v>
      </c>
      <c r="P374" s="85">
        <f t="shared" si="83"/>
        <v>0</v>
      </c>
      <c r="Q374" s="83">
        <v>5</v>
      </c>
      <c r="R374" s="377">
        <f t="shared" si="84"/>
        <v>16.5</v>
      </c>
      <c r="S374" s="4">
        <v>5</v>
      </c>
      <c r="T374" s="4">
        <f>+S374*Tabla3[[#This Row],[P.U$]]</f>
        <v>16.5</v>
      </c>
      <c r="U374" s="4">
        <v>4</v>
      </c>
      <c r="V374" s="1013">
        <f>U374*Tabla3[[#This Row],[P.U$]]</f>
        <v>13.2</v>
      </c>
    </row>
    <row r="375" spans="1:22" ht="90" x14ac:dyDescent="0.3">
      <c r="A375" s="457">
        <v>283</v>
      </c>
      <c r="B375" s="503" t="s">
        <v>355</v>
      </c>
      <c r="C375" s="504" t="s">
        <v>234</v>
      </c>
      <c r="D375" s="504" t="s">
        <v>11</v>
      </c>
      <c r="E375" s="507" t="s">
        <v>675</v>
      </c>
      <c r="F375" s="972">
        <v>45292</v>
      </c>
      <c r="G375" s="506">
        <v>0.84</v>
      </c>
      <c r="H375" s="337"/>
      <c r="I375" s="83">
        <v>31</v>
      </c>
      <c r="J375" s="85">
        <f t="shared" si="80"/>
        <v>26.04</v>
      </c>
      <c r="K375" s="308">
        <v>31</v>
      </c>
      <c r="L375" s="85">
        <f t="shared" si="81"/>
        <v>26.04</v>
      </c>
      <c r="M375" s="687">
        <v>31</v>
      </c>
      <c r="N375" s="85">
        <f t="shared" si="82"/>
        <v>26.04</v>
      </c>
      <c r="O375" s="83">
        <v>31</v>
      </c>
      <c r="P375" s="85">
        <f t="shared" si="83"/>
        <v>26.04</v>
      </c>
      <c r="Q375" s="83">
        <v>31</v>
      </c>
      <c r="R375" s="377">
        <f t="shared" si="84"/>
        <v>26.04</v>
      </c>
      <c r="S375" s="4">
        <v>31</v>
      </c>
      <c r="T375" s="4">
        <f>+S375*Tabla3[[#This Row],[P.U$]]</f>
        <v>26.04</v>
      </c>
      <c r="U375" s="4">
        <v>31</v>
      </c>
      <c r="V375" s="1013">
        <f>U375*Tabla3[[#This Row],[P.U$]]</f>
        <v>26.04</v>
      </c>
    </row>
    <row r="376" spans="1:22" ht="54" x14ac:dyDescent="0.3">
      <c r="A376" s="457">
        <v>284</v>
      </c>
      <c r="B376" s="503" t="s">
        <v>356</v>
      </c>
      <c r="C376" s="504" t="s">
        <v>573</v>
      </c>
      <c r="D376" s="504" t="s">
        <v>11</v>
      </c>
      <c r="E376" s="507" t="s">
        <v>282</v>
      </c>
      <c r="F376" s="972">
        <v>45078</v>
      </c>
      <c r="G376" s="506">
        <v>1.65</v>
      </c>
      <c r="H376" s="337"/>
      <c r="I376" s="83"/>
      <c r="J376" s="85">
        <f t="shared" si="80"/>
        <v>0</v>
      </c>
      <c r="K376" s="308"/>
      <c r="L376" s="85">
        <f t="shared" ref="L376:L442" si="85">G376*K376</f>
        <v>0</v>
      </c>
      <c r="M376" s="687"/>
      <c r="N376" s="85">
        <f t="shared" ref="N376:N408" si="86">G376*M376</f>
        <v>0</v>
      </c>
      <c r="O376" s="83"/>
      <c r="P376" s="85">
        <f t="shared" ref="P376:P408" si="87">G376*O376</f>
        <v>0</v>
      </c>
      <c r="Q376" s="83"/>
      <c r="R376" s="377">
        <f t="shared" ref="R376:R394" si="88">G376*Q376</f>
        <v>0</v>
      </c>
      <c r="S376" s="4"/>
      <c r="T376" s="4">
        <f>+S376*Tabla3[[#This Row],[P.U$]]</f>
        <v>0</v>
      </c>
      <c r="U376" s="4"/>
      <c r="V376" s="1013">
        <f>U376*Tabla3[[#This Row],[P.U$]]</f>
        <v>0</v>
      </c>
    </row>
    <row r="377" spans="1:22" ht="30" customHeight="1" x14ac:dyDescent="0.3">
      <c r="A377" s="457">
        <v>285</v>
      </c>
      <c r="B377" s="503" t="s">
        <v>828</v>
      </c>
      <c r="C377" s="504" t="s">
        <v>736</v>
      </c>
      <c r="D377" s="504" t="s">
        <v>11</v>
      </c>
      <c r="E377" s="504" t="s">
        <v>676</v>
      </c>
      <c r="F377" s="972">
        <v>45474</v>
      </c>
      <c r="G377" s="506">
        <v>1.8</v>
      </c>
      <c r="H377" s="337"/>
      <c r="I377" s="83">
        <v>13</v>
      </c>
      <c r="J377" s="85">
        <f t="shared" si="80"/>
        <v>23.400000000000002</v>
      </c>
      <c r="K377" s="308">
        <v>13</v>
      </c>
      <c r="L377" s="85">
        <f t="shared" si="85"/>
        <v>23.400000000000002</v>
      </c>
      <c r="M377" s="687">
        <v>13</v>
      </c>
      <c r="N377" s="85">
        <f t="shared" si="86"/>
        <v>23.400000000000002</v>
      </c>
      <c r="O377" s="83">
        <v>9</v>
      </c>
      <c r="P377" s="85">
        <f t="shared" si="87"/>
        <v>16.2</v>
      </c>
      <c r="Q377" s="83">
        <v>9</v>
      </c>
      <c r="R377" s="377">
        <f t="shared" si="88"/>
        <v>16.2</v>
      </c>
      <c r="S377" s="4">
        <v>9</v>
      </c>
      <c r="T377" s="4">
        <f>+S377*Tabla3[[#This Row],[P.U$]]</f>
        <v>16.2</v>
      </c>
      <c r="U377" s="4">
        <v>9</v>
      </c>
      <c r="V377" s="1013">
        <f>U377*Tabla3[[#This Row],[P.U$]]</f>
        <v>16.2</v>
      </c>
    </row>
    <row r="378" spans="1:22" ht="54" x14ac:dyDescent="0.3">
      <c r="A378" s="457">
        <v>286</v>
      </c>
      <c r="B378" s="503" t="s">
        <v>357</v>
      </c>
      <c r="C378" s="504" t="s">
        <v>573</v>
      </c>
      <c r="D378" s="504" t="s">
        <v>11</v>
      </c>
      <c r="E378" s="504" t="s">
        <v>677</v>
      </c>
      <c r="F378" s="972">
        <v>45078</v>
      </c>
      <c r="G378" s="506">
        <v>1.1000000000000001</v>
      </c>
      <c r="H378" s="337"/>
      <c r="I378" s="83"/>
      <c r="J378" s="85">
        <f t="shared" si="80"/>
        <v>0</v>
      </c>
      <c r="K378" s="308"/>
      <c r="L378" s="85">
        <f t="shared" si="85"/>
        <v>0</v>
      </c>
      <c r="M378" s="687"/>
      <c r="N378" s="85">
        <f t="shared" si="86"/>
        <v>0</v>
      </c>
      <c r="O378" s="83"/>
      <c r="P378" s="85">
        <f t="shared" si="87"/>
        <v>0</v>
      </c>
      <c r="Q378" s="83"/>
      <c r="R378" s="377">
        <f t="shared" si="88"/>
        <v>0</v>
      </c>
      <c r="S378" s="4"/>
      <c r="T378" s="4">
        <f>+S378*Tabla3[[#This Row],[P.U$]]</f>
        <v>0</v>
      </c>
      <c r="U378" s="4"/>
      <c r="V378" s="1013">
        <f>U378*Tabla3[[#This Row],[P.U$]]</f>
        <v>0</v>
      </c>
    </row>
    <row r="379" spans="1:22" ht="54" x14ac:dyDescent="0.3">
      <c r="A379" s="457">
        <v>287</v>
      </c>
      <c r="B379" s="503" t="s">
        <v>358</v>
      </c>
      <c r="C379" s="504" t="s">
        <v>574</v>
      </c>
      <c r="D379" s="504" t="s">
        <v>11</v>
      </c>
      <c r="E379" s="504" t="s">
        <v>282</v>
      </c>
      <c r="F379" s="972">
        <v>45505</v>
      </c>
      <c r="G379" s="506">
        <v>1.39</v>
      </c>
      <c r="H379" s="337"/>
      <c r="I379" s="83">
        <v>7</v>
      </c>
      <c r="J379" s="85">
        <f t="shared" si="80"/>
        <v>9.7299999999999986</v>
      </c>
      <c r="K379" s="308">
        <v>7</v>
      </c>
      <c r="L379" s="85">
        <f t="shared" si="85"/>
        <v>9.7299999999999986</v>
      </c>
      <c r="M379" s="687">
        <v>7</v>
      </c>
      <c r="N379" s="85">
        <f t="shared" si="86"/>
        <v>9.7299999999999986</v>
      </c>
      <c r="O379" s="83">
        <v>7</v>
      </c>
      <c r="P379" s="85">
        <f t="shared" si="87"/>
        <v>9.7299999999999986</v>
      </c>
      <c r="Q379" s="83">
        <v>7</v>
      </c>
      <c r="R379" s="377">
        <f t="shared" si="88"/>
        <v>9.7299999999999986</v>
      </c>
      <c r="S379" s="4">
        <v>7</v>
      </c>
      <c r="T379" s="4">
        <f>+S379*Tabla3[[#This Row],[P.U$]]</f>
        <v>9.7299999999999986</v>
      </c>
      <c r="U379" s="4">
        <v>7</v>
      </c>
      <c r="V379" s="1013">
        <f>U379*Tabla3[[#This Row],[P.U$]]</f>
        <v>9.7299999999999986</v>
      </c>
    </row>
    <row r="380" spans="1:22" ht="26.25" customHeight="1" x14ac:dyDescent="0.3">
      <c r="A380" s="457">
        <v>288</v>
      </c>
      <c r="B380" s="503" t="s">
        <v>359</v>
      </c>
      <c r="C380" s="504" t="s">
        <v>575</v>
      </c>
      <c r="D380" s="504" t="s">
        <v>11</v>
      </c>
      <c r="E380" s="504" t="s">
        <v>282</v>
      </c>
      <c r="F380" s="972">
        <v>45231</v>
      </c>
      <c r="G380" s="506">
        <v>0.9</v>
      </c>
      <c r="H380" s="337"/>
      <c r="I380" s="593">
        <v>2</v>
      </c>
      <c r="J380" s="85">
        <f t="shared" si="80"/>
        <v>1.8</v>
      </c>
      <c r="K380" s="784">
        <v>2</v>
      </c>
      <c r="L380" s="85">
        <f t="shared" si="85"/>
        <v>1.8</v>
      </c>
      <c r="M380" s="684">
        <v>2</v>
      </c>
      <c r="N380" s="85">
        <f t="shared" si="86"/>
        <v>1.8</v>
      </c>
      <c r="O380" s="356">
        <v>2</v>
      </c>
      <c r="P380" s="85">
        <f t="shared" si="87"/>
        <v>1.8</v>
      </c>
      <c r="Q380" s="356">
        <v>2</v>
      </c>
      <c r="R380" s="377">
        <f t="shared" si="88"/>
        <v>1.8</v>
      </c>
      <c r="S380" s="4">
        <v>2</v>
      </c>
      <c r="T380" s="4">
        <f>+S380*Tabla3[[#This Row],[P.U$]]</f>
        <v>1.8</v>
      </c>
      <c r="U380" s="4">
        <v>2</v>
      </c>
      <c r="V380" s="1013">
        <f>U380*Tabla3[[#This Row],[P.U$]]</f>
        <v>1.8</v>
      </c>
    </row>
    <row r="381" spans="1:22" ht="36" x14ac:dyDescent="0.3">
      <c r="A381" s="457">
        <v>289</v>
      </c>
      <c r="B381" s="503" t="s">
        <v>362</v>
      </c>
      <c r="C381" s="504" t="s">
        <v>576</v>
      </c>
      <c r="D381" s="504" t="s">
        <v>11</v>
      </c>
      <c r="E381" s="504" t="s">
        <v>278</v>
      </c>
      <c r="F381" s="972">
        <v>45658</v>
      </c>
      <c r="G381" s="506">
        <v>1.96</v>
      </c>
      <c r="H381" s="337"/>
      <c r="I381" s="83"/>
      <c r="J381" s="85">
        <f t="shared" si="80"/>
        <v>0</v>
      </c>
      <c r="K381" s="308"/>
      <c r="L381" s="85">
        <f t="shared" si="85"/>
        <v>0</v>
      </c>
      <c r="M381" s="687"/>
      <c r="N381" s="85">
        <f t="shared" si="86"/>
        <v>0</v>
      </c>
      <c r="O381" s="83"/>
      <c r="P381" s="85">
        <f t="shared" si="87"/>
        <v>0</v>
      </c>
      <c r="Q381" s="83"/>
      <c r="R381" s="377">
        <f t="shared" si="88"/>
        <v>0</v>
      </c>
      <c r="S381" s="4"/>
      <c r="T381" s="4">
        <f>+S381*Tabla3[[#This Row],[P.U$]]</f>
        <v>0</v>
      </c>
      <c r="U381" s="4"/>
      <c r="V381" s="1013">
        <f>U381*Tabla3[[#This Row],[P.U$]]</f>
        <v>0</v>
      </c>
    </row>
    <row r="382" spans="1:22" ht="54" x14ac:dyDescent="0.3">
      <c r="A382" s="457">
        <v>290</v>
      </c>
      <c r="B382" s="503" t="s">
        <v>361</v>
      </c>
      <c r="C382" s="504" t="s">
        <v>577</v>
      </c>
      <c r="D382" s="504" t="s">
        <v>11</v>
      </c>
      <c r="E382" s="504" t="s">
        <v>289</v>
      </c>
      <c r="F382" s="972">
        <v>45352</v>
      </c>
      <c r="G382" s="506">
        <v>0.6</v>
      </c>
      <c r="H382" s="337"/>
      <c r="I382" s="83"/>
      <c r="J382" s="85">
        <f t="shared" si="80"/>
        <v>0</v>
      </c>
      <c r="K382" s="308"/>
      <c r="L382" s="85">
        <f t="shared" si="85"/>
        <v>0</v>
      </c>
      <c r="M382" s="687"/>
      <c r="N382" s="85">
        <f t="shared" si="86"/>
        <v>0</v>
      </c>
      <c r="O382" s="83"/>
      <c r="P382" s="85">
        <f t="shared" si="87"/>
        <v>0</v>
      </c>
      <c r="Q382" s="83"/>
      <c r="R382" s="377">
        <f t="shared" si="88"/>
        <v>0</v>
      </c>
      <c r="S382" s="4"/>
      <c r="T382" s="4">
        <f>+S382*Tabla3[[#This Row],[P.U$]]</f>
        <v>0</v>
      </c>
      <c r="U382" s="4"/>
      <c r="V382" s="1013">
        <f>U382*Tabla3[[#This Row],[P.U$]]</f>
        <v>0</v>
      </c>
    </row>
    <row r="383" spans="1:22" ht="54" x14ac:dyDescent="0.3">
      <c r="A383" s="457">
        <v>291</v>
      </c>
      <c r="B383" s="503" t="s">
        <v>362</v>
      </c>
      <c r="C383" s="504" t="s">
        <v>203</v>
      </c>
      <c r="D383" s="504" t="s">
        <v>11</v>
      </c>
      <c r="E383" s="504" t="s">
        <v>289</v>
      </c>
      <c r="F383" s="972">
        <v>45078</v>
      </c>
      <c r="G383" s="506">
        <v>0.6</v>
      </c>
      <c r="H383" s="337"/>
      <c r="I383" s="83"/>
      <c r="J383" s="85">
        <f t="shared" si="80"/>
        <v>0</v>
      </c>
      <c r="K383" s="308"/>
      <c r="L383" s="85">
        <f t="shared" si="85"/>
        <v>0</v>
      </c>
      <c r="M383" s="687"/>
      <c r="N383" s="85">
        <f t="shared" si="86"/>
        <v>0</v>
      </c>
      <c r="O383" s="83"/>
      <c r="P383" s="85">
        <f t="shared" si="87"/>
        <v>0</v>
      </c>
      <c r="Q383" s="83"/>
      <c r="R383" s="377">
        <f t="shared" si="88"/>
        <v>0</v>
      </c>
      <c r="S383" s="4"/>
      <c r="T383" s="4">
        <f>+S383*Tabla3[[#This Row],[P.U$]]</f>
        <v>0</v>
      </c>
      <c r="U383" s="4"/>
      <c r="V383" s="1013">
        <f>U383*Tabla3[[#This Row],[P.U$]]</f>
        <v>0</v>
      </c>
    </row>
    <row r="384" spans="1:22" ht="54" x14ac:dyDescent="0.3">
      <c r="A384" s="457">
        <v>292</v>
      </c>
      <c r="B384" s="503" t="s">
        <v>363</v>
      </c>
      <c r="C384" s="504" t="s">
        <v>210</v>
      </c>
      <c r="D384" s="504" t="s">
        <v>11</v>
      </c>
      <c r="E384" s="504" t="s">
        <v>272</v>
      </c>
      <c r="F384" s="972">
        <v>45108</v>
      </c>
      <c r="G384" s="506">
        <v>0.86</v>
      </c>
      <c r="H384" s="337"/>
      <c r="I384" s="83"/>
      <c r="J384" s="85">
        <f t="shared" si="80"/>
        <v>0</v>
      </c>
      <c r="K384" s="308"/>
      <c r="L384" s="85">
        <f t="shared" si="85"/>
        <v>0</v>
      </c>
      <c r="M384" s="687"/>
      <c r="N384" s="85">
        <f t="shared" si="86"/>
        <v>0</v>
      </c>
      <c r="O384" s="83"/>
      <c r="P384" s="85">
        <f t="shared" si="87"/>
        <v>0</v>
      </c>
      <c r="Q384" s="83"/>
      <c r="R384" s="377">
        <f t="shared" si="88"/>
        <v>0</v>
      </c>
      <c r="S384" s="4"/>
      <c r="T384" s="4">
        <f>+S384*Tabla3[[#This Row],[P.U$]]</f>
        <v>0</v>
      </c>
      <c r="U384" s="4"/>
      <c r="V384" s="1013">
        <f>U384*Tabla3[[#This Row],[P.U$]]</f>
        <v>0</v>
      </c>
    </row>
    <row r="385" spans="1:22" ht="54" x14ac:dyDescent="0.3">
      <c r="A385" s="457">
        <v>293</v>
      </c>
      <c r="B385" s="503" t="s">
        <v>364</v>
      </c>
      <c r="C385" s="504" t="s">
        <v>578</v>
      </c>
      <c r="D385" s="504" t="s">
        <v>11</v>
      </c>
      <c r="E385" s="504" t="s">
        <v>272</v>
      </c>
      <c r="F385" s="972">
        <v>45413</v>
      </c>
      <c r="G385" s="506">
        <v>2.2000000000000002</v>
      </c>
      <c r="H385" s="337"/>
      <c r="I385" s="83">
        <v>54</v>
      </c>
      <c r="J385" s="85">
        <f t="shared" si="80"/>
        <v>118.80000000000001</v>
      </c>
      <c r="K385" s="308">
        <v>54</v>
      </c>
      <c r="L385" s="85">
        <f t="shared" si="85"/>
        <v>118.80000000000001</v>
      </c>
      <c r="M385" s="687">
        <v>59</v>
      </c>
      <c r="N385" s="85">
        <f t="shared" si="86"/>
        <v>129.80000000000001</v>
      </c>
      <c r="O385" s="83">
        <v>58</v>
      </c>
      <c r="P385" s="85">
        <f t="shared" si="87"/>
        <v>127.60000000000001</v>
      </c>
      <c r="Q385" s="83">
        <v>58</v>
      </c>
      <c r="R385" s="377">
        <f t="shared" si="88"/>
        <v>127.60000000000001</v>
      </c>
      <c r="S385" s="4">
        <v>58</v>
      </c>
      <c r="T385" s="4">
        <f>+S385*Tabla3[[#This Row],[P.U$]]</f>
        <v>127.60000000000001</v>
      </c>
      <c r="U385" s="4">
        <v>58</v>
      </c>
      <c r="V385" s="1013">
        <f>U385*Tabla3[[#This Row],[P.U$]]</f>
        <v>127.60000000000001</v>
      </c>
    </row>
    <row r="386" spans="1:22" ht="54" x14ac:dyDescent="0.3">
      <c r="A386" s="457">
        <v>294</v>
      </c>
      <c r="B386" s="503" t="s">
        <v>365</v>
      </c>
      <c r="C386" s="504" t="s">
        <v>197</v>
      </c>
      <c r="D386" s="504" t="s">
        <v>11</v>
      </c>
      <c r="E386" s="504" t="s">
        <v>678</v>
      </c>
      <c r="F386" s="972">
        <v>45444</v>
      </c>
      <c r="G386" s="506">
        <v>4.4000000000000004</v>
      </c>
      <c r="H386" s="337"/>
      <c r="I386" s="83">
        <v>16</v>
      </c>
      <c r="J386" s="85">
        <f t="shared" si="80"/>
        <v>70.400000000000006</v>
      </c>
      <c r="K386" s="308">
        <v>16</v>
      </c>
      <c r="L386" s="85">
        <f t="shared" si="85"/>
        <v>70.400000000000006</v>
      </c>
      <c r="M386" s="687">
        <v>16</v>
      </c>
      <c r="N386" s="85">
        <f t="shared" si="86"/>
        <v>70.400000000000006</v>
      </c>
      <c r="O386" s="83">
        <v>14</v>
      </c>
      <c r="P386" s="85">
        <f t="shared" si="87"/>
        <v>61.600000000000009</v>
      </c>
      <c r="Q386" s="83">
        <v>12</v>
      </c>
      <c r="R386" s="377">
        <f t="shared" si="88"/>
        <v>52.800000000000004</v>
      </c>
      <c r="S386" s="4">
        <v>12</v>
      </c>
      <c r="T386" s="4">
        <f>+S386*Tabla3[[#This Row],[P.U$]]</f>
        <v>52.800000000000004</v>
      </c>
      <c r="U386" s="4">
        <v>12</v>
      </c>
      <c r="V386" s="1013">
        <f>U386*Tabla3[[#This Row],[P.U$]]</f>
        <v>52.800000000000004</v>
      </c>
    </row>
    <row r="387" spans="1:22" ht="54" x14ac:dyDescent="0.3">
      <c r="A387" s="457">
        <v>295</v>
      </c>
      <c r="B387" s="503" t="s">
        <v>365</v>
      </c>
      <c r="C387" s="504" t="s">
        <v>203</v>
      </c>
      <c r="D387" s="504" t="s">
        <v>11</v>
      </c>
      <c r="E387" s="504" t="s">
        <v>678</v>
      </c>
      <c r="F387" s="972">
        <v>45078</v>
      </c>
      <c r="G387" s="506">
        <v>4.4000000000000004</v>
      </c>
      <c r="H387" s="337"/>
      <c r="I387" s="83"/>
      <c r="J387" s="85">
        <f t="shared" si="80"/>
        <v>0</v>
      </c>
      <c r="K387" s="308"/>
      <c r="L387" s="85">
        <f t="shared" si="85"/>
        <v>0</v>
      </c>
      <c r="M387" s="687"/>
      <c r="N387" s="85">
        <f t="shared" si="86"/>
        <v>0</v>
      </c>
      <c r="O387" s="83"/>
      <c r="P387" s="85">
        <f t="shared" si="87"/>
        <v>0</v>
      </c>
      <c r="Q387" s="83"/>
      <c r="R387" s="377">
        <f t="shared" si="88"/>
        <v>0</v>
      </c>
      <c r="S387" s="4"/>
      <c r="T387" s="4">
        <f>+S387*Tabla3[[#This Row],[P.U$]]</f>
        <v>0</v>
      </c>
      <c r="U387" s="4"/>
      <c r="V387" s="1013">
        <f>U387*Tabla3[[#This Row],[P.U$]]</f>
        <v>0</v>
      </c>
    </row>
    <row r="388" spans="1:22" ht="54" x14ac:dyDescent="0.3">
      <c r="A388" s="457">
        <v>296</v>
      </c>
      <c r="B388" s="503" t="s">
        <v>366</v>
      </c>
      <c r="C388" s="504" t="s">
        <v>232</v>
      </c>
      <c r="D388" s="504" t="s">
        <v>11</v>
      </c>
      <c r="E388" s="504" t="s">
        <v>282</v>
      </c>
      <c r="F388" s="972">
        <v>45200</v>
      </c>
      <c r="G388" s="506">
        <v>2.78</v>
      </c>
      <c r="H388" s="337"/>
      <c r="I388" s="83">
        <v>10</v>
      </c>
      <c r="J388" s="85">
        <f t="shared" si="80"/>
        <v>27.799999999999997</v>
      </c>
      <c r="K388" s="308">
        <v>10</v>
      </c>
      <c r="L388" s="85">
        <f t="shared" si="85"/>
        <v>27.799999999999997</v>
      </c>
      <c r="M388" s="687">
        <v>10</v>
      </c>
      <c r="N388" s="85">
        <f t="shared" si="86"/>
        <v>27.799999999999997</v>
      </c>
      <c r="O388" s="83">
        <v>9</v>
      </c>
      <c r="P388" s="85">
        <f t="shared" si="87"/>
        <v>25.02</v>
      </c>
      <c r="Q388" s="83">
        <v>9</v>
      </c>
      <c r="R388" s="377">
        <f t="shared" si="88"/>
        <v>25.02</v>
      </c>
      <c r="S388" s="4"/>
      <c r="T388" s="4">
        <f>+S388*Tabla3[[#This Row],[P.U$]]</f>
        <v>0</v>
      </c>
      <c r="U388" s="4"/>
      <c r="V388" s="1013">
        <f>U388*Tabla3[[#This Row],[P.U$]]</f>
        <v>0</v>
      </c>
    </row>
    <row r="389" spans="1:22" ht="54" x14ac:dyDescent="0.3">
      <c r="A389" s="457">
        <v>297</v>
      </c>
      <c r="B389" s="503" t="s">
        <v>367</v>
      </c>
      <c r="C389" s="504" t="s">
        <v>205</v>
      </c>
      <c r="D389" s="504" t="s">
        <v>341</v>
      </c>
      <c r="E389" s="504" t="s">
        <v>282</v>
      </c>
      <c r="F389" s="972">
        <v>45597</v>
      </c>
      <c r="G389" s="506">
        <v>1.97</v>
      </c>
      <c r="H389" s="337"/>
      <c r="I389" s="83"/>
      <c r="J389" s="85">
        <f t="shared" si="80"/>
        <v>0</v>
      </c>
      <c r="K389" s="308"/>
      <c r="L389" s="85">
        <f t="shared" si="85"/>
        <v>0</v>
      </c>
      <c r="M389" s="687"/>
      <c r="N389" s="85">
        <f t="shared" si="86"/>
        <v>0</v>
      </c>
      <c r="O389" s="83"/>
      <c r="P389" s="85">
        <f t="shared" si="87"/>
        <v>0</v>
      </c>
      <c r="Q389" s="83"/>
      <c r="R389" s="377">
        <f t="shared" si="88"/>
        <v>0</v>
      </c>
      <c r="S389" s="4"/>
      <c r="T389" s="4">
        <f>+S389*Tabla3[[#This Row],[P.U$]]</f>
        <v>0</v>
      </c>
      <c r="U389" s="4"/>
      <c r="V389" s="1013">
        <f>U389*Tabla3[[#This Row],[P.U$]]</f>
        <v>0</v>
      </c>
    </row>
    <row r="390" spans="1:22" ht="72" x14ac:dyDescent="0.3">
      <c r="A390" s="457"/>
      <c r="B390" s="503" t="s">
        <v>17931</v>
      </c>
      <c r="C390" s="504" t="s">
        <v>17932</v>
      </c>
      <c r="D390" s="504" t="s">
        <v>11</v>
      </c>
      <c r="E390" s="504" t="s">
        <v>17933</v>
      </c>
      <c r="F390" s="972">
        <v>45627</v>
      </c>
      <c r="G390" s="506">
        <v>3.89</v>
      </c>
      <c r="H390" s="337"/>
      <c r="I390" s="83"/>
      <c r="J390" s="85">
        <f>G390*I390</f>
        <v>0</v>
      </c>
      <c r="K390" s="308"/>
      <c r="L390" s="85">
        <f>G390*K390</f>
        <v>0</v>
      </c>
      <c r="M390" s="687"/>
      <c r="N390" s="85">
        <f>G390*M390</f>
        <v>0</v>
      </c>
      <c r="O390" s="83"/>
      <c r="P390" s="85">
        <f>G390*O390</f>
        <v>0</v>
      </c>
      <c r="Q390" s="83"/>
      <c r="R390" s="377">
        <f>G390*Q390</f>
        <v>0</v>
      </c>
      <c r="S390" s="4"/>
      <c r="T390" s="4">
        <f>+S390*Tabla3[[#This Row],[P.U$]]</f>
        <v>0</v>
      </c>
      <c r="U390" s="4"/>
      <c r="V390" s="1013">
        <f>U390*Tabla3[[#This Row],[P.U$]]</f>
        <v>0</v>
      </c>
    </row>
    <row r="391" spans="1:22" ht="37.5" x14ac:dyDescent="0.3">
      <c r="A391" s="457">
        <v>298</v>
      </c>
      <c r="B391" s="508" t="s">
        <v>1004</v>
      </c>
      <c r="C391" s="508" t="s">
        <v>1005</v>
      </c>
      <c r="D391" s="508" t="s">
        <v>11</v>
      </c>
      <c r="E391" s="508" t="s">
        <v>266</v>
      </c>
      <c r="F391" s="975">
        <v>45535</v>
      </c>
      <c r="G391" s="725">
        <v>1.61</v>
      </c>
      <c r="H391" s="337"/>
      <c r="I391" s="83"/>
      <c r="J391" s="85">
        <f t="shared" si="80"/>
        <v>0</v>
      </c>
      <c r="K391" s="308"/>
      <c r="L391" s="85">
        <f t="shared" si="85"/>
        <v>0</v>
      </c>
      <c r="M391" s="687"/>
      <c r="N391" s="85">
        <f t="shared" si="86"/>
        <v>0</v>
      </c>
      <c r="O391" s="83"/>
      <c r="P391" s="85">
        <f t="shared" si="87"/>
        <v>0</v>
      </c>
      <c r="Q391" s="83"/>
      <c r="R391" s="377">
        <f t="shared" si="88"/>
        <v>0</v>
      </c>
      <c r="S391" s="4"/>
      <c r="T391" s="4">
        <f>+S391*Tabla3[[#This Row],[P.U$]]</f>
        <v>0</v>
      </c>
      <c r="U391" s="4"/>
      <c r="V391" s="1013">
        <f>U391*Tabla3[[#This Row],[P.U$]]</f>
        <v>0</v>
      </c>
    </row>
    <row r="392" spans="1:22" ht="37.5" x14ac:dyDescent="0.3">
      <c r="A392" s="457"/>
      <c r="B392" s="1017" t="s">
        <v>18240</v>
      </c>
      <c r="C392" s="1018" t="s">
        <v>583</v>
      </c>
      <c r="D392" s="1018" t="s">
        <v>11</v>
      </c>
      <c r="E392" s="1018" t="s">
        <v>278</v>
      </c>
      <c r="F392" s="1019">
        <v>45413</v>
      </c>
      <c r="G392" s="1020">
        <v>0.49</v>
      </c>
      <c r="H392" s="337"/>
      <c r="I392" s="83">
        <v>0</v>
      </c>
      <c r="J392" s="85">
        <f t="shared" si="80"/>
        <v>0</v>
      </c>
      <c r="K392" s="308">
        <v>0</v>
      </c>
      <c r="L392" s="85">
        <f t="shared" si="85"/>
        <v>0</v>
      </c>
      <c r="M392" s="687">
        <v>0</v>
      </c>
      <c r="N392" s="85"/>
      <c r="O392" s="83">
        <v>10</v>
      </c>
      <c r="P392" s="85">
        <f t="shared" si="87"/>
        <v>4.9000000000000004</v>
      </c>
      <c r="Q392" s="83">
        <v>10</v>
      </c>
      <c r="R392" s="377">
        <f t="shared" si="88"/>
        <v>4.9000000000000004</v>
      </c>
      <c r="S392" s="4">
        <v>10</v>
      </c>
      <c r="T392" s="4">
        <f>+S392*Tabla3[[#This Row],[P.U$]]</f>
        <v>4.9000000000000004</v>
      </c>
      <c r="U392" s="4">
        <v>3</v>
      </c>
      <c r="V392" s="1013">
        <f>U392*Tabla3[[#This Row],[P.U$]]</f>
        <v>1.47</v>
      </c>
    </row>
    <row r="393" spans="1:22" ht="54" x14ac:dyDescent="0.3">
      <c r="A393" s="457">
        <v>299</v>
      </c>
      <c r="B393" s="503" t="s">
        <v>368</v>
      </c>
      <c r="C393" s="504" t="s">
        <v>17751</v>
      </c>
      <c r="D393" s="504" t="s">
        <v>11</v>
      </c>
      <c r="E393" s="504" t="s">
        <v>289</v>
      </c>
      <c r="F393" s="972">
        <v>45231</v>
      </c>
      <c r="G393" s="506">
        <v>1.1000000000000001</v>
      </c>
      <c r="H393" s="337"/>
      <c r="I393" s="83">
        <v>9</v>
      </c>
      <c r="J393" s="85">
        <f t="shared" si="80"/>
        <v>9.9</v>
      </c>
      <c r="K393" s="308">
        <v>8</v>
      </c>
      <c r="L393" s="85">
        <f t="shared" si="85"/>
        <v>8.8000000000000007</v>
      </c>
      <c r="M393" s="687">
        <v>4</v>
      </c>
      <c r="N393" s="85">
        <f t="shared" si="86"/>
        <v>4.4000000000000004</v>
      </c>
      <c r="O393" s="83">
        <v>4</v>
      </c>
      <c r="P393" s="85">
        <f t="shared" si="87"/>
        <v>4.4000000000000004</v>
      </c>
      <c r="Q393" s="83">
        <v>4</v>
      </c>
      <c r="R393" s="377">
        <f t="shared" si="88"/>
        <v>4.4000000000000004</v>
      </c>
      <c r="S393" s="4">
        <v>8</v>
      </c>
      <c r="T393" s="4">
        <f>+S393*Tabla3[[#This Row],[P.U$]]</f>
        <v>8.8000000000000007</v>
      </c>
      <c r="U393" s="4">
        <v>4</v>
      </c>
      <c r="V393" s="1013">
        <f>U393*Tabla3[[#This Row],[P.U$]]</f>
        <v>4.4000000000000004</v>
      </c>
    </row>
    <row r="394" spans="1:22" ht="54" x14ac:dyDescent="0.3">
      <c r="A394" s="457">
        <v>300</v>
      </c>
      <c r="B394" s="503" t="s">
        <v>368</v>
      </c>
      <c r="C394" s="504" t="s">
        <v>575</v>
      </c>
      <c r="D394" s="504" t="s">
        <v>11</v>
      </c>
      <c r="E394" s="504" t="s">
        <v>289</v>
      </c>
      <c r="F394" s="972">
        <v>45200</v>
      </c>
      <c r="G394" s="506">
        <v>1.1000000000000001</v>
      </c>
      <c r="H394" s="337"/>
      <c r="I394" s="83">
        <v>9</v>
      </c>
      <c r="J394" s="85">
        <f t="shared" si="80"/>
        <v>9.9</v>
      </c>
      <c r="K394" s="308">
        <v>8</v>
      </c>
      <c r="L394" s="85">
        <f t="shared" si="85"/>
        <v>8.8000000000000007</v>
      </c>
      <c r="M394" s="687">
        <v>10</v>
      </c>
      <c r="N394" s="85">
        <f t="shared" si="86"/>
        <v>11</v>
      </c>
      <c r="O394" s="83">
        <v>10</v>
      </c>
      <c r="P394" s="85">
        <f t="shared" si="87"/>
        <v>11</v>
      </c>
      <c r="Q394" s="83">
        <v>18</v>
      </c>
      <c r="R394" s="377">
        <f t="shared" si="88"/>
        <v>19.8</v>
      </c>
      <c r="S394" s="4">
        <v>17</v>
      </c>
      <c r="T394" s="4">
        <f>+S394*Tabla3[[#This Row],[P.U$]]</f>
        <v>18.700000000000003</v>
      </c>
      <c r="U394" s="4">
        <v>2</v>
      </c>
      <c r="V394" s="1013">
        <f>U394*Tabla3[[#This Row],[P.U$]]</f>
        <v>2.2000000000000002</v>
      </c>
    </row>
    <row r="395" spans="1:22" ht="37.5" x14ac:dyDescent="0.3">
      <c r="A395" s="457">
        <v>301</v>
      </c>
      <c r="B395" s="503" t="s">
        <v>17783</v>
      </c>
      <c r="C395" s="512" t="s">
        <v>17735</v>
      </c>
      <c r="D395" s="504" t="s">
        <v>11</v>
      </c>
      <c r="E395" s="504" t="s">
        <v>1031</v>
      </c>
      <c r="F395" s="976"/>
      <c r="G395" s="514">
        <v>1.1000000000000001</v>
      </c>
      <c r="H395" s="337"/>
      <c r="I395" s="83">
        <v>4</v>
      </c>
      <c r="J395" s="85">
        <f t="shared" si="80"/>
        <v>4.4000000000000004</v>
      </c>
      <c r="K395" s="308">
        <v>0</v>
      </c>
      <c r="L395" s="85">
        <f t="shared" si="85"/>
        <v>0</v>
      </c>
      <c r="M395" s="687"/>
      <c r="N395" s="85">
        <f t="shared" si="86"/>
        <v>0</v>
      </c>
      <c r="O395" s="83"/>
      <c r="P395" s="85">
        <f t="shared" si="87"/>
        <v>0</v>
      </c>
      <c r="Q395" s="83"/>
      <c r="R395" s="377">
        <f t="shared" ref="R395:R413" si="89">G395*Q395</f>
        <v>0</v>
      </c>
      <c r="S395" s="4"/>
      <c r="T395" s="4">
        <f>+S395*Tabla3[[#This Row],[P.U$]]</f>
        <v>0</v>
      </c>
      <c r="U395" s="4"/>
      <c r="V395" s="1013">
        <f>U395*Tabla3[[#This Row],[P.U$]]</f>
        <v>0</v>
      </c>
    </row>
    <row r="396" spans="1:22" ht="54" x14ac:dyDescent="0.3">
      <c r="A396" s="457">
        <v>302</v>
      </c>
      <c r="B396" s="503" t="s">
        <v>369</v>
      </c>
      <c r="C396" s="504" t="s">
        <v>666</v>
      </c>
      <c r="D396" s="504" t="s">
        <v>11</v>
      </c>
      <c r="E396" s="504" t="s">
        <v>287</v>
      </c>
      <c r="F396" s="972">
        <v>45444</v>
      </c>
      <c r="G396" s="506">
        <v>0.88</v>
      </c>
      <c r="H396" s="337"/>
      <c r="I396" s="83"/>
      <c r="J396" s="85">
        <f t="shared" si="80"/>
        <v>0</v>
      </c>
      <c r="K396" s="308"/>
      <c r="L396" s="85">
        <f t="shared" si="85"/>
        <v>0</v>
      </c>
      <c r="M396" s="687"/>
      <c r="N396" s="85">
        <f t="shared" si="86"/>
        <v>0</v>
      </c>
      <c r="O396" s="83"/>
      <c r="P396" s="85">
        <f t="shared" si="87"/>
        <v>0</v>
      </c>
      <c r="Q396" s="83"/>
      <c r="R396" s="377">
        <f t="shared" si="89"/>
        <v>0</v>
      </c>
      <c r="S396" s="4"/>
      <c r="T396" s="4">
        <f>+S396*Tabla3[[#This Row],[P.U$]]</f>
        <v>0</v>
      </c>
      <c r="U396" s="4"/>
      <c r="V396" s="1013">
        <f>U396*Tabla3[[#This Row],[P.U$]]</f>
        <v>0</v>
      </c>
    </row>
    <row r="397" spans="1:22" ht="28.5" x14ac:dyDescent="0.3">
      <c r="A397" s="457"/>
      <c r="B397" s="204" t="s">
        <v>369</v>
      </c>
      <c r="C397" s="21" t="s">
        <v>18071</v>
      </c>
      <c r="D397" s="21" t="s">
        <v>11</v>
      </c>
      <c r="E397" s="21" t="s">
        <v>287</v>
      </c>
      <c r="F397" s="973">
        <v>45931</v>
      </c>
      <c r="G397" s="38">
        <v>0.34</v>
      </c>
      <c r="H397" s="337"/>
      <c r="I397" s="83">
        <v>0</v>
      </c>
      <c r="J397" s="85">
        <f t="shared" si="80"/>
        <v>0</v>
      </c>
      <c r="K397" s="308">
        <v>0</v>
      </c>
      <c r="L397" s="85">
        <f t="shared" si="85"/>
        <v>0</v>
      </c>
      <c r="M397" s="687">
        <v>0</v>
      </c>
      <c r="N397" s="85">
        <f t="shared" si="86"/>
        <v>0</v>
      </c>
      <c r="O397" s="83">
        <v>0</v>
      </c>
      <c r="P397" s="85">
        <f t="shared" si="87"/>
        <v>0</v>
      </c>
      <c r="Q397" s="83">
        <v>20</v>
      </c>
      <c r="R397" s="377">
        <f t="shared" si="89"/>
        <v>6.8000000000000007</v>
      </c>
      <c r="S397" s="4">
        <v>10</v>
      </c>
      <c r="T397" s="4">
        <f>+S397*Tabla3[[#This Row],[P.U$]]</f>
        <v>3.4000000000000004</v>
      </c>
      <c r="U397" s="4">
        <v>8</v>
      </c>
      <c r="V397" s="1013">
        <f>U397*Tabla3[[#This Row],[P.U$]]</f>
        <v>2.72</v>
      </c>
    </row>
    <row r="398" spans="1:22" ht="54" x14ac:dyDescent="0.3">
      <c r="A398" s="457">
        <v>303</v>
      </c>
      <c r="B398" s="503" t="s">
        <v>369</v>
      </c>
      <c r="C398" s="508" t="s">
        <v>736</v>
      </c>
      <c r="D398" s="504" t="s">
        <v>11</v>
      </c>
      <c r="E398" s="504" t="s">
        <v>287</v>
      </c>
      <c r="F398" s="975">
        <v>45412</v>
      </c>
      <c r="G398" s="725">
        <v>0.91</v>
      </c>
      <c r="H398" s="337"/>
      <c r="I398" s="83"/>
      <c r="J398" s="85">
        <f t="shared" si="80"/>
        <v>0</v>
      </c>
      <c r="K398" s="308"/>
      <c r="L398" s="85">
        <f t="shared" si="85"/>
        <v>0</v>
      </c>
      <c r="M398" s="687"/>
      <c r="N398" s="85">
        <f t="shared" si="86"/>
        <v>0</v>
      </c>
      <c r="O398" s="83"/>
      <c r="P398" s="85">
        <f t="shared" si="87"/>
        <v>0</v>
      </c>
      <c r="Q398" s="83"/>
      <c r="R398" s="377">
        <f t="shared" si="89"/>
        <v>0</v>
      </c>
      <c r="S398" s="4"/>
      <c r="T398" s="4">
        <f>+S398*Tabla3[[#This Row],[P.U$]]</f>
        <v>0</v>
      </c>
      <c r="U398" s="4"/>
      <c r="V398" s="1013">
        <f>U398*Tabla3[[#This Row],[P.U$]]</f>
        <v>0</v>
      </c>
    </row>
    <row r="399" spans="1:22" ht="54" x14ac:dyDescent="0.3">
      <c r="A399" s="457">
        <v>304</v>
      </c>
      <c r="B399" s="503" t="s">
        <v>370</v>
      </c>
      <c r="C399" s="504" t="s">
        <v>888</v>
      </c>
      <c r="D399" s="504" t="s">
        <v>11</v>
      </c>
      <c r="E399" s="504" t="s">
        <v>287</v>
      </c>
      <c r="F399" s="972">
        <v>45566</v>
      </c>
      <c r="G399" s="506">
        <v>2.2000000000000002</v>
      </c>
      <c r="H399" s="337"/>
      <c r="I399" s="83">
        <v>0</v>
      </c>
      <c r="J399" s="85">
        <f t="shared" si="80"/>
        <v>0</v>
      </c>
      <c r="K399" s="308">
        <v>0</v>
      </c>
      <c r="L399" s="85">
        <f t="shared" si="85"/>
        <v>0</v>
      </c>
      <c r="M399" s="687">
        <v>0</v>
      </c>
      <c r="N399" s="85">
        <f t="shared" si="86"/>
        <v>0</v>
      </c>
      <c r="O399" s="83">
        <v>0</v>
      </c>
      <c r="P399" s="85">
        <f t="shared" si="87"/>
        <v>0</v>
      </c>
      <c r="Q399" s="83">
        <v>11</v>
      </c>
      <c r="R399" s="377">
        <f t="shared" si="89"/>
        <v>24.200000000000003</v>
      </c>
      <c r="S399" s="4">
        <v>5</v>
      </c>
      <c r="T399" s="4">
        <f>+S399*Tabla3[[#This Row],[P.U$]]</f>
        <v>11</v>
      </c>
      <c r="U399" s="4">
        <v>3</v>
      </c>
      <c r="V399" s="1013">
        <f>U399*Tabla3[[#This Row],[P.U$]]</f>
        <v>6.6000000000000005</v>
      </c>
    </row>
    <row r="400" spans="1:22" ht="54" x14ac:dyDescent="0.3">
      <c r="A400" s="457"/>
      <c r="B400" s="503" t="s">
        <v>370</v>
      </c>
      <c r="C400" s="504" t="s">
        <v>576</v>
      </c>
      <c r="D400" s="504" t="s">
        <v>11</v>
      </c>
      <c r="E400" s="504" t="s">
        <v>287</v>
      </c>
      <c r="F400" s="972">
        <v>45870</v>
      </c>
      <c r="G400" s="506">
        <v>2.2000000000000002</v>
      </c>
      <c r="H400" s="337"/>
      <c r="I400" s="83">
        <v>5</v>
      </c>
      <c r="J400" s="85">
        <f t="shared" si="80"/>
        <v>11</v>
      </c>
      <c r="K400" s="308">
        <v>11</v>
      </c>
      <c r="L400" s="85">
        <f t="shared" si="85"/>
        <v>24.200000000000003</v>
      </c>
      <c r="M400" s="687"/>
      <c r="N400" s="85">
        <f t="shared" si="86"/>
        <v>0</v>
      </c>
      <c r="O400" s="83"/>
      <c r="P400" s="85">
        <f t="shared" si="87"/>
        <v>0</v>
      </c>
      <c r="Q400" s="83"/>
      <c r="R400" s="377">
        <f t="shared" si="89"/>
        <v>0</v>
      </c>
      <c r="S400" s="4"/>
      <c r="T400" s="4">
        <f>+S400*Tabla3[[#This Row],[P.U$]]</f>
        <v>0</v>
      </c>
      <c r="U400" s="4"/>
      <c r="V400" s="1013">
        <f>U400*Tabla3[[#This Row],[P.U$]]</f>
        <v>0</v>
      </c>
    </row>
    <row r="401" spans="1:22" ht="54" x14ac:dyDescent="0.3">
      <c r="A401" s="457">
        <v>305</v>
      </c>
      <c r="B401" s="503" t="s">
        <v>369</v>
      </c>
      <c r="C401" s="504" t="s">
        <v>904</v>
      </c>
      <c r="D401" s="504" t="s">
        <v>11</v>
      </c>
      <c r="E401" s="504" t="s">
        <v>287</v>
      </c>
      <c r="F401" s="972">
        <v>45352</v>
      </c>
      <c r="G401" s="506">
        <v>2.2000000000000002</v>
      </c>
      <c r="H401" s="337"/>
      <c r="I401" s="83"/>
      <c r="J401" s="85">
        <f t="shared" si="80"/>
        <v>0</v>
      </c>
      <c r="K401" s="308"/>
      <c r="L401" s="85">
        <f t="shared" si="85"/>
        <v>0</v>
      </c>
      <c r="M401" s="687"/>
      <c r="N401" s="85">
        <f t="shared" si="86"/>
        <v>0</v>
      </c>
      <c r="O401" s="83"/>
      <c r="P401" s="85">
        <f t="shared" si="87"/>
        <v>0</v>
      </c>
      <c r="Q401" s="83"/>
      <c r="R401" s="377">
        <f t="shared" si="89"/>
        <v>0</v>
      </c>
      <c r="S401" s="4"/>
      <c r="T401" s="4">
        <f>+S401*Tabla3[[#This Row],[P.U$]]</f>
        <v>0</v>
      </c>
      <c r="U401" s="4"/>
      <c r="V401" s="1013">
        <f>U401*Tabla3[[#This Row],[P.U$]]</f>
        <v>0</v>
      </c>
    </row>
    <row r="402" spans="1:22" ht="54" x14ac:dyDescent="0.3">
      <c r="A402" s="457">
        <v>306</v>
      </c>
      <c r="B402" s="503" t="s">
        <v>370</v>
      </c>
      <c r="C402" s="508" t="s">
        <v>666</v>
      </c>
      <c r="D402" s="504" t="s">
        <v>11</v>
      </c>
      <c r="E402" s="504" t="s">
        <v>287</v>
      </c>
      <c r="F402" s="975">
        <v>45869</v>
      </c>
      <c r="G402" s="725"/>
      <c r="H402" s="337"/>
      <c r="I402" s="593"/>
      <c r="J402" s="85">
        <f t="shared" si="80"/>
        <v>0</v>
      </c>
      <c r="K402" s="784"/>
      <c r="L402" s="236">
        <f t="shared" si="85"/>
        <v>0</v>
      </c>
      <c r="M402" s="684"/>
      <c r="N402" s="236">
        <f t="shared" si="86"/>
        <v>0</v>
      </c>
      <c r="O402" s="237"/>
      <c r="P402" s="236">
        <f t="shared" si="87"/>
        <v>0</v>
      </c>
      <c r="Q402" s="237"/>
      <c r="R402" s="377">
        <f t="shared" si="89"/>
        <v>0</v>
      </c>
      <c r="S402" s="4"/>
      <c r="T402" s="4">
        <f>+S402*Tabla3[[#This Row],[P.U$]]</f>
        <v>0</v>
      </c>
      <c r="U402" s="4"/>
      <c r="V402" s="1013">
        <f>U402*Tabla3[[#This Row],[P.U$]]</f>
        <v>0</v>
      </c>
    </row>
    <row r="403" spans="1:22" ht="54" x14ac:dyDescent="0.3">
      <c r="A403" s="457">
        <v>307</v>
      </c>
      <c r="B403" s="503" t="s">
        <v>370</v>
      </c>
      <c r="C403" s="504" t="s">
        <v>769</v>
      </c>
      <c r="D403" s="504" t="s">
        <v>11</v>
      </c>
      <c r="E403" s="504" t="s">
        <v>684</v>
      </c>
      <c r="F403" s="972">
        <v>45352</v>
      </c>
      <c r="G403" s="506">
        <v>2.2000000000000002</v>
      </c>
      <c r="H403" s="337"/>
      <c r="I403" s="83"/>
      <c r="J403" s="85">
        <f t="shared" si="80"/>
        <v>0</v>
      </c>
      <c r="K403" s="308"/>
      <c r="L403" s="85">
        <f t="shared" si="85"/>
        <v>0</v>
      </c>
      <c r="M403" s="687"/>
      <c r="N403" s="85">
        <f t="shared" si="86"/>
        <v>0</v>
      </c>
      <c r="O403" s="83"/>
      <c r="P403" s="85">
        <f t="shared" si="87"/>
        <v>0</v>
      </c>
      <c r="Q403" s="83"/>
      <c r="R403" s="377">
        <f t="shared" si="89"/>
        <v>0</v>
      </c>
      <c r="S403" s="4"/>
      <c r="T403" s="4">
        <f>+S403*Tabla3[[#This Row],[P.U$]]</f>
        <v>0</v>
      </c>
      <c r="U403" s="4"/>
      <c r="V403" s="1013">
        <f>U403*Tabla3[[#This Row],[P.U$]]</f>
        <v>0</v>
      </c>
    </row>
    <row r="404" spans="1:22" ht="28.5" customHeight="1" x14ac:dyDescent="0.3">
      <c r="A404" s="457">
        <v>308</v>
      </c>
      <c r="B404" s="503" t="s">
        <v>371</v>
      </c>
      <c r="C404" s="504" t="s">
        <v>579</v>
      </c>
      <c r="D404" s="504" t="s">
        <v>11</v>
      </c>
      <c r="E404" s="504" t="s">
        <v>326</v>
      </c>
      <c r="F404" s="972">
        <v>45505</v>
      </c>
      <c r="G404" s="506">
        <v>6.2</v>
      </c>
      <c r="H404" s="337"/>
      <c r="I404" s="83"/>
      <c r="J404" s="85">
        <f t="shared" si="80"/>
        <v>0</v>
      </c>
      <c r="K404" s="308"/>
      <c r="L404" s="85">
        <f t="shared" si="85"/>
        <v>0</v>
      </c>
      <c r="M404" s="687"/>
      <c r="N404" s="85">
        <f t="shared" si="86"/>
        <v>0</v>
      </c>
      <c r="O404" s="83"/>
      <c r="P404" s="85">
        <f t="shared" si="87"/>
        <v>0</v>
      </c>
      <c r="Q404" s="83"/>
      <c r="R404" s="377">
        <f t="shared" si="89"/>
        <v>0</v>
      </c>
      <c r="S404" s="4"/>
      <c r="T404" s="4">
        <f>+S404*Tabla3[[#This Row],[P.U$]]</f>
        <v>0</v>
      </c>
      <c r="U404" s="4"/>
      <c r="V404" s="1013">
        <f>U404*Tabla3[[#This Row],[P.U$]]</f>
        <v>0</v>
      </c>
    </row>
    <row r="405" spans="1:22" ht="28.5" customHeight="1" x14ac:dyDescent="0.3">
      <c r="A405" s="457"/>
      <c r="B405" s="503" t="s">
        <v>18241</v>
      </c>
      <c r="C405" s="504" t="s">
        <v>583</v>
      </c>
      <c r="D405" s="504" t="s">
        <v>11</v>
      </c>
      <c r="E405" s="504"/>
      <c r="F405" s="972">
        <v>45717</v>
      </c>
      <c r="G405" s="506">
        <v>3.07</v>
      </c>
      <c r="H405" s="337"/>
      <c r="I405" s="83">
        <v>0</v>
      </c>
      <c r="J405" s="85">
        <f t="shared" si="80"/>
        <v>0</v>
      </c>
      <c r="K405" s="308">
        <v>0</v>
      </c>
      <c r="L405" s="85">
        <f t="shared" si="85"/>
        <v>0</v>
      </c>
      <c r="M405" s="687">
        <v>0</v>
      </c>
      <c r="N405" s="85">
        <f t="shared" si="86"/>
        <v>0</v>
      </c>
      <c r="O405" s="83">
        <v>0</v>
      </c>
      <c r="P405" s="85">
        <f t="shared" si="87"/>
        <v>0</v>
      </c>
      <c r="Q405" s="83">
        <v>10</v>
      </c>
      <c r="R405" s="377">
        <f t="shared" si="89"/>
        <v>30.7</v>
      </c>
      <c r="S405" s="4">
        <v>7</v>
      </c>
      <c r="T405" s="4">
        <f>+S405*Tabla3[[#This Row],[P.U$]]</f>
        <v>21.49</v>
      </c>
      <c r="U405" s="4">
        <v>5</v>
      </c>
      <c r="V405" s="1013">
        <f>U405*Tabla3[[#This Row],[P.U$]]</f>
        <v>15.35</v>
      </c>
    </row>
    <row r="406" spans="1:22" ht="38.25" customHeight="1" x14ac:dyDescent="0.3">
      <c r="A406" s="457">
        <v>309</v>
      </c>
      <c r="B406" s="503" t="s">
        <v>372</v>
      </c>
      <c r="C406" s="504" t="s">
        <v>888</v>
      </c>
      <c r="D406" s="504" t="s">
        <v>11</v>
      </c>
      <c r="E406" s="504" t="s">
        <v>679</v>
      </c>
      <c r="F406" s="972">
        <v>45658</v>
      </c>
      <c r="G406" s="506">
        <v>1.52</v>
      </c>
      <c r="H406" s="337"/>
      <c r="I406" s="593">
        <v>10</v>
      </c>
      <c r="J406" s="85">
        <f t="shared" si="80"/>
        <v>15.2</v>
      </c>
      <c r="K406" s="784">
        <v>10</v>
      </c>
      <c r="L406" s="85">
        <f t="shared" si="85"/>
        <v>15.2</v>
      </c>
      <c r="M406" s="684">
        <v>20</v>
      </c>
      <c r="N406" s="85">
        <f t="shared" si="86"/>
        <v>30.4</v>
      </c>
      <c r="O406" s="237">
        <v>10</v>
      </c>
      <c r="P406" s="85">
        <f t="shared" si="87"/>
        <v>15.2</v>
      </c>
      <c r="Q406" s="237">
        <v>10</v>
      </c>
      <c r="R406" s="377">
        <f t="shared" si="89"/>
        <v>15.2</v>
      </c>
      <c r="S406" s="4">
        <v>8</v>
      </c>
      <c r="T406" s="4">
        <f>+S406*Tabla3[[#This Row],[P.U$]]</f>
        <v>12.16</v>
      </c>
      <c r="U406" s="4">
        <v>8</v>
      </c>
      <c r="V406" s="1013">
        <f>U406*Tabla3[[#This Row],[P.U$]]</f>
        <v>12.16</v>
      </c>
    </row>
    <row r="407" spans="1:22" ht="28.5" customHeight="1" x14ac:dyDescent="0.3">
      <c r="A407" s="457">
        <v>310</v>
      </c>
      <c r="B407" s="503" t="s">
        <v>17909</v>
      </c>
      <c r="C407" s="504" t="s">
        <v>203</v>
      </c>
      <c r="D407" s="504" t="s">
        <v>11</v>
      </c>
      <c r="E407" s="504" t="s">
        <v>679</v>
      </c>
      <c r="F407" s="972">
        <v>45566</v>
      </c>
      <c r="G407" s="506">
        <v>1.52</v>
      </c>
      <c r="H407" s="337"/>
      <c r="I407" s="83"/>
      <c r="J407" s="85">
        <f t="shared" si="80"/>
        <v>0</v>
      </c>
      <c r="K407" s="308"/>
      <c r="L407" s="85">
        <f t="shared" si="85"/>
        <v>0</v>
      </c>
      <c r="M407" s="687"/>
      <c r="N407" s="85">
        <f t="shared" si="86"/>
        <v>0</v>
      </c>
      <c r="O407" s="83"/>
      <c r="P407" s="85">
        <f t="shared" si="87"/>
        <v>0</v>
      </c>
      <c r="Q407" s="83"/>
      <c r="R407" s="377">
        <f t="shared" si="89"/>
        <v>0</v>
      </c>
      <c r="S407" s="4"/>
      <c r="T407" s="4">
        <f>+S407*Tabla3[[#This Row],[P.U$]]</f>
        <v>0</v>
      </c>
      <c r="U407" s="4"/>
      <c r="V407" s="1013">
        <f>U407*Tabla3[[#This Row],[P.U$]]</f>
        <v>0</v>
      </c>
    </row>
    <row r="408" spans="1:22" ht="28.5" customHeight="1" x14ac:dyDescent="0.3">
      <c r="A408" s="457">
        <v>311</v>
      </c>
      <c r="B408" s="503" t="s">
        <v>374</v>
      </c>
      <c r="C408" s="504" t="s">
        <v>581</v>
      </c>
      <c r="D408" s="504" t="s">
        <v>11</v>
      </c>
      <c r="E408" s="504" t="s">
        <v>680</v>
      </c>
      <c r="F408" s="972">
        <v>45748</v>
      </c>
      <c r="G408" s="506">
        <v>0.75</v>
      </c>
      <c r="H408" s="337"/>
      <c r="I408" s="83">
        <v>8</v>
      </c>
      <c r="J408" s="85">
        <f t="shared" si="80"/>
        <v>6</v>
      </c>
      <c r="K408" s="308">
        <v>8</v>
      </c>
      <c r="L408" s="85">
        <f t="shared" si="85"/>
        <v>6</v>
      </c>
      <c r="M408" s="687">
        <v>12</v>
      </c>
      <c r="N408" s="85">
        <f t="shared" si="86"/>
        <v>9</v>
      </c>
      <c r="O408" s="83">
        <v>2</v>
      </c>
      <c r="P408" s="85">
        <f t="shared" si="87"/>
        <v>1.5</v>
      </c>
      <c r="Q408" s="83">
        <v>4</v>
      </c>
      <c r="R408" s="377">
        <f t="shared" si="89"/>
        <v>3</v>
      </c>
      <c r="S408" s="4"/>
      <c r="T408" s="4">
        <f>+S408*Tabla3[[#This Row],[P.U$]]</f>
        <v>0</v>
      </c>
      <c r="U408" s="4"/>
      <c r="V408" s="1013">
        <f>U408*Tabla3[[#This Row],[P.U$]]</f>
        <v>0</v>
      </c>
    </row>
    <row r="409" spans="1:22" ht="54" x14ac:dyDescent="0.3">
      <c r="A409" s="457">
        <v>312</v>
      </c>
      <c r="B409" s="503" t="s">
        <v>375</v>
      </c>
      <c r="C409" s="504" t="s">
        <v>577</v>
      </c>
      <c r="D409" s="504" t="s">
        <v>11</v>
      </c>
      <c r="E409" s="504" t="s">
        <v>680</v>
      </c>
      <c r="F409" s="972">
        <v>45505</v>
      </c>
      <c r="G409" s="506">
        <v>0.52</v>
      </c>
      <c r="H409" s="337"/>
      <c r="I409" s="593"/>
      <c r="J409" s="85">
        <f t="shared" si="80"/>
        <v>0</v>
      </c>
      <c r="K409" s="784"/>
      <c r="L409" s="236">
        <f t="shared" si="85"/>
        <v>0</v>
      </c>
      <c r="M409" s="684"/>
      <c r="N409" s="236">
        <f t="shared" ref="N409:N443" si="90">G409*M409</f>
        <v>0</v>
      </c>
      <c r="O409" s="237"/>
      <c r="P409" s="236">
        <f t="shared" ref="P409:P443" si="91">G409*O409</f>
        <v>0</v>
      </c>
      <c r="Q409" s="237"/>
      <c r="R409" s="377">
        <f t="shared" si="89"/>
        <v>0</v>
      </c>
      <c r="S409" s="4"/>
      <c r="T409" s="4">
        <f>+S409*Tabla3[[#This Row],[P.U$]]</f>
        <v>0</v>
      </c>
      <c r="U409" s="4"/>
      <c r="V409" s="1013">
        <f>U409*Tabla3[[#This Row],[P.U$]]</f>
        <v>0</v>
      </c>
    </row>
    <row r="410" spans="1:22" ht="72" x14ac:dyDescent="0.3">
      <c r="A410" s="457">
        <v>313</v>
      </c>
      <c r="B410" s="503" t="s">
        <v>376</v>
      </c>
      <c r="C410" s="504" t="s">
        <v>197</v>
      </c>
      <c r="D410" s="504" t="s">
        <v>11</v>
      </c>
      <c r="E410" s="504" t="s">
        <v>679</v>
      </c>
      <c r="F410" s="972">
        <v>45170</v>
      </c>
      <c r="G410" s="506">
        <v>9.32</v>
      </c>
      <c r="H410" s="337"/>
      <c r="I410" s="83">
        <v>4</v>
      </c>
      <c r="J410" s="85">
        <f t="shared" si="80"/>
        <v>37.28</v>
      </c>
      <c r="K410" s="308">
        <v>0</v>
      </c>
      <c r="L410" s="85">
        <f t="shared" si="85"/>
        <v>0</v>
      </c>
      <c r="M410" s="687"/>
      <c r="N410" s="85">
        <f t="shared" si="90"/>
        <v>0</v>
      </c>
      <c r="O410" s="83"/>
      <c r="P410" s="85">
        <f t="shared" si="91"/>
        <v>0</v>
      </c>
      <c r="Q410" s="83"/>
      <c r="R410" s="377">
        <f t="shared" si="89"/>
        <v>0</v>
      </c>
      <c r="S410" s="4"/>
      <c r="T410" s="4">
        <f>+S410*Tabla3[[#This Row],[P.U$]]</f>
        <v>0</v>
      </c>
      <c r="U410" s="4"/>
      <c r="V410" s="1013">
        <f>U410*Tabla3[[#This Row],[P.U$]]</f>
        <v>0</v>
      </c>
    </row>
    <row r="411" spans="1:22" ht="36" x14ac:dyDescent="0.3">
      <c r="A411" s="457">
        <v>314</v>
      </c>
      <c r="B411" s="503" t="s">
        <v>770</v>
      </c>
      <c r="C411" s="504" t="s">
        <v>736</v>
      </c>
      <c r="D411" s="504" t="s">
        <v>11</v>
      </c>
      <c r="E411" s="504"/>
      <c r="F411" s="972">
        <v>45444</v>
      </c>
      <c r="G411" s="506">
        <v>0.28999999999999998</v>
      </c>
      <c r="H411" s="337"/>
      <c r="I411" s="83"/>
      <c r="J411" s="85">
        <f t="shared" si="80"/>
        <v>0</v>
      </c>
      <c r="K411" s="308"/>
      <c r="L411" s="85">
        <f t="shared" si="85"/>
        <v>0</v>
      </c>
      <c r="M411" s="687"/>
      <c r="N411" s="85">
        <f t="shared" si="90"/>
        <v>0</v>
      </c>
      <c r="O411" s="83"/>
      <c r="P411" s="85">
        <f t="shared" si="91"/>
        <v>0</v>
      </c>
      <c r="Q411" s="83"/>
      <c r="R411" s="377">
        <f t="shared" si="89"/>
        <v>0</v>
      </c>
      <c r="S411" s="4"/>
      <c r="T411" s="4">
        <f>+S411*Tabla3[[#This Row],[P.U$]]</f>
        <v>0</v>
      </c>
      <c r="U411" s="4"/>
      <c r="V411" s="1013">
        <f>U411*Tabla3[[#This Row],[P.U$]]</f>
        <v>0</v>
      </c>
    </row>
    <row r="412" spans="1:22" ht="54" x14ac:dyDescent="0.3">
      <c r="A412" s="457">
        <v>315</v>
      </c>
      <c r="B412" s="503" t="s">
        <v>770</v>
      </c>
      <c r="C412" s="504" t="s">
        <v>17735</v>
      </c>
      <c r="D412" s="504" t="s">
        <v>11</v>
      </c>
      <c r="E412" s="504"/>
      <c r="F412" s="972"/>
      <c r="G412" s="506">
        <v>0.52</v>
      </c>
      <c r="H412" s="337"/>
      <c r="I412" s="83"/>
      <c r="J412" s="85">
        <f t="shared" si="80"/>
        <v>0</v>
      </c>
      <c r="K412" s="308"/>
      <c r="L412" s="85">
        <f t="shared" si="85"/>
        <v>0</v>
      </c>
      <c r="M412" s="687"/>
      <c r="N412" s="85">
        <f t="shared" si="90"/>
        <v>0</v>
      </c>
      <c r="O412" s="83"/>
      <c r="P412" s="85">
        <f t="shared" si="91"/>
        <v>0</v>
      </c>
      <c r="Q412" s="83">
        <v>3</v>
      </c>
      <c r="R412" s="377"/>
      <c r="S412" s="4">
        <v>3</v>
      </c>
      <c r="T412" s="4">
        <f>+S412*Tabla3[[#This Row],[P.U$]]</f>
        <v>1.56</v>
      </c>
      <c r="U412" s="4">
        <v>3</v>
      </c>
      <c r="V412" s="1013">
        <f>U412*Tabla3[[#This Row],[P.U$]]</f>
        <v>1.56</v>
      </c>
    </row>
    <row r="413" spans="1:22" ht="36" x14ac:dyDescent="0.3">
      <c r="A413" s="457"/>
      <c r="B413" s="503" t="s">
        <v>770</v>
      </c>
      <c r="C413" s="504" t="s">
        <v>18243</v>
      </c>
      <c r="D413" s="504" t="s">
        <v>18242</v>
      </c>
      <c r="E413" s="504" t="s">
        <v>296</v>
      </c>
      <c r="F413" s="972">
        <v>45748</v>
      </c>
      <c r="G413" s="506">
        <v>0.52</v>
      </c>
      <c r="H413" s="337"/>
      <c r="I413" s="83">
        <v>0</v>
      </c>
      <c r="J413" s="85">
        <f t="shared" si="80"/>
        <v>0</v>
      </c>
      <c r="K413" s="308">
        <v>0</v>
      </c>
      <c r="L413" s="85">
        <f t="shared" si="85"/>
        <v>0</v>
      </c>
      <c r="M413" s="687">
        <v>10</v>
      </c>
      <c r="N413" s="85">
        <f t="shared" si="90"/>
        <v>5.2</v>
      </c>
      <c r="O413" s="83">
        <v>10</v>
      </c>
      <c r="P413" s="85">
        <f t="shared" si="91"/>
        <v>5.2</v>
      </c>
      <c r="Q413" s="83">
        <v>7</v>
      </c>
      <c r="R413" s="377">
        <f t="shared" si="89"/>
        <v>3.64</v>
      </c>
      <c r="S413" s="4">
        <v>5</v>
      </c>
      <c r="T413" s="4">
        <f>+S413*Tabla3[[#This Row],[P.U$]]</f>
        <v>2.6</v>
      </c>
      <c r="U413" s="4">
        <v>2</v>
      </c>
      <c r="V413" s="1013">
        <f>U413*Tabla3[[#This Row],[P.U$]]</f>
        <v>1.04</v>
      </c>
    </row>
    <row r="414" spans="1:22" ht="54" x14ac:dyDescent="0.3">
      <c r="A414" s="457">
        <v>316</v>
      </c>
      <c r="B414" s="503" t="s">
        <v>377</v>
      </c>
      <c r="C414" s="504" t="s">
        <v>232</v>
      </c>
      <c r="D414" s="504" t="s">
        <v>11</v>
      </c>
      <c r="E414" s="504" t="s">
        <v>269</v>
      </c>
      <c r="F414" s="972">
        <v>45597</v>
      </c>
      <c r="G414" s="506">
        <v>1.86</v>
      </c>
      <c r="H414" s="337"/>
      <c r="I414" s="83">
        <v>7</v>
      </c>
      <c r="J414" s="85">
        <f t="shared" si="80"/>
        <v>13.020000000000001</v>
      </c>
      <c r="K414" s="308">
        <v>7</v>
      </c>
      <c r="L414" s="85">
        <f t="shared" si="85"/>
        <v>13.020000000000001</v>
      </c>
      <c r="M414" s="687">
        <v>7</v>
      </c>
      <c r="N414" s="85">
        <f t="shared" si="90"/>
        <v>13.020000000000001</v>
      </c>
      <c r="O414" s="83">
        <v>7</v>
      </c>
      <c r="P414" s="85">
        <f t="shared" si="91"/>
        <v>13.020000000000001</v>
      </c>
      <c r="Q414" s="83">
        <v>7</v>
      </c>
      <c r="R414" s="377">
        <f t="shared" ref="R414:R415" si="92">G414*Q414</f>
        <v>13.020000000000001</v>
      </c>
      <c r="S414" s="4">
        <v>7</v>
      </c>
      <c r="T414" s="4">
        <f>+S414*Tabla3[[#This Row],[P.U$]]</f>
        <v>13.020000000000001</v>
      </c>
      <c r="U414" s="4">
        <v>7</v>
      </c>
      <c r="V414" s="1013">
        <f>U414*Tabla3[[#This Row],[P.U$]]</f>
        <v>13.020000000000001</v>
      </c>
    </row>
    <row r="415" spans="1:22" ht="36" x14ac:dyDescent="0.3">
      <c r="A415" s="457">
        <v>317</v>
      </c>
      <c r="B415" s="503" t="s">
        <v>378</v>
      </c>
      <c r="C415" s="507" t="s">
        <v>197</v>
      </c>
      <c r="D415" s="504" t="s">
        <v>11</v>
      </c>
      <c r="E415" s="507" t="s">
        <v>681</v>
      </c>
      <c r="F415" s="977">
        <v>45261</v>
      </c>
      <c r="G415" s="516">
        <v>8.1199999999999992</v>
      </c>
      <c r="H415" s="337"/>
      <c r="I415" s="83">
        <v>9</v>
      </c>
      <c r="J415" s="85">
        <f t="shared" si="80"/>
        <v>73.08</v>
      </c>
      <c r="K415" s="308">
        <v>7</v>
      </c>
      <c r="L415" s="85">
        <f t="shared" si="85"/>
        <v>56.839999999999996</v>
      </c>
      <c r="M415" s="687">
        <v>6</v>
      </c>
      <c r="N415" s="85">
        <f t="shared" si="90"/>
        <v>48.72</v>
      </c>
      <c r="O415" s="83">
        <v>3</v>
      </c>
      <c r="P415" s="85">
        <f t="shared" si="91"/>
        <v>24.36</v>
      </c>
      <c r="Q415" s="83">
        <v>3</v>
      </c>
      <c r="R415" s="377">
        <f t="shared" si="92"/>
        <v>24.36</v>
      </c>
      <c r="S415" s="4">
        <v>3</v>
      </c>
      <c r="T415" s="4">
        <f>+S415*Tabla3[[#This Row],[P.U$]]</f>
        <v>24.36</v>
      </c>
      <c r="U415" s="4">
        <v>3</v>
      </c>
      <c r="V415" s="1013">
        <f>U415*Tabla3[[#This Row],[P.U$]]</f>
        <v>24.36</v>
      </c>
    </row>
    <row r="416" spans="1:22" ht="54" x14ac:dyDescent="0.3">
      <c r="A416" s="457">
        <v>318</v>
      </c>
      <c r="B416" s="503" t="s">
        <v>379</v>
      </c>
      <c r="C416" s="504" t="s">
        <v>575</v>
      </c>
      <c r="D416" s="504" t="s">
        <v>11</v>
      </c>
      <c r="E416" s="504" t="s">
        <v>282</v>
      </c>
      <c r="F416" s="978">
        <v>45017</v>
      </c>
      <c r="G416" s="518">
        <v>3.08</v>
      </c>
      <c r="H416" s="337"/>
      <c r="I416" s="83"/>
      <c r="J416" s="85">
        <f t="shared" si="80"/>
        <v>0</v>
      </c>
      <c r="K416" s="308"/>
      <c r="L416" s="85">
        <f t="shared" si="85"/>
        <v>0</v>
      </c>
      <c r="M416" s="687"/>
      <c r="N416" s="85">
        <f t="shared" si="90"/>
        <v>0</v>
      </c>
      <c r="O416" s="83"/>
      <c r="P416" s="85">
        <f t="shared" si="91"/>
        <v>0</v>
      </c>
      <c r="Q416" s="83"/>
      <c r="R416" s="377">
        <f t="shared" ref="R416:R467" si="93">G416*Q416</f>
        <v>0</v>
      </c>
      <c r="S416" s="4"/>
      <c r="T416" s="4">
        <f>+S416*Tabla3[[#This Row],[P.U$]]</f>
        <v>0</v>
      </c>
      <c r="U416" s="4"/>
      <c r="V416" s="1013">
        <f>U416*Tabla3[[#This Row],[P.U$]]</f>
        <v>0</v>
      </c>
    </row>
    <row r="417" spans="1:22" ht="54" x14ac:dyDescent="0.3">
      <c r="A417" s="457">
        <v>319</v>
      </c>
      <c r="B417" s="503" t="s">
        <v>380</v>
      </c>
      <c r="C417" s="504" t="s">
        <v>582</v>
      </c>
      <c r="D417" s="504" t="s">
        <v>11</v>
      </c>
      <c r="E417" s="504" t="s">
        <v>282</v>
      </c>
      <c r="F417" s="978">
        <v>45139</v>
      </c>
      <c r="G417" s="518">
        <v>3.08</v>
      </c>
      <c r="H417" s="337"/>
      <c r="I417" s="83"/>
      <c r="J417" s="85">
        <f t="shared" si="80"/>
        <v>0</v>
      </c>
      <c r="K417" s="308"/>
      <c r="L417" s="85">
        <f t="shared" si="85"/>
        <v>0</v>
      </c>
      <c r="M417" s="687"/>
      <c r="N417" s="85">
        <f t="shared" si="90"/>
        <v>0</v>
      </c>
      <c r="O417" s="83"/>
      <c r="P417" s="85">
        <f t="shared" si="91"/>
        <v>0</v>
      </c>
      <c r="Q417" s="83"/>
      <c r="R417" s="377">
        <f t="shared" si="93"/>
        <v>0</v>
      </c>
      <c r="S417" s="4"/>
      <c r="T417" s="4">
        <f>+S417*Tabla3[[#This Row],[P.U$]]</f>
        <v>0</v>
      </c>
      <c r="U417" s="4"/>
      <c r="V417" s="1013">
        <f>U417*Tabla3[[#This Row],[P.U$]]</f>
        <v>0</v>
      </c>
    </row>
    <row r="418" spans="1:22" ht="54" x14ac:dyDescent="0.3">
      <c r="A418" s="457">
        <v>320</v>
      </c>
      <c r="B418" s="503" t="s">
        <v>381</v>
      </c>
      <c r="C418" s="504" t="s">
        <v>583</v>
      </c>
      <c r="D418" s="504" t="s">
        <v>11</v>
      </c>
      <c r="E418" s="504" t="s">
        <v>682</v>
      </c>
      <c r="F418" s="978">
        <v>45809</v>
      </c>
      <c r="G418" s="518">
        <v>1.55</v>
      </c>
      <c r="H418" s="337"/>
      <c r="I418" s="83">
        <v>12</v>
      </c>
      <c r="J418" s="85">
        <f t="shared" si="80"/>
        <v>18.600000000000001</v>
      </c>
      <c r="K418" s="308">
        <v>12</v>
      </c>
      <c r="L418" s="85">
        <f t="shared" si="85"/>
        <v>18.600000000000001</v>
      </c>
      <c r="M418" s="687">
        <v>12</v>
      </c>
      <c r="N418" s="85">
        <f t="shared" si="90"/>
        <v>18.600000000000001</v>
      </c>
      <c r="O418" s="83">
        <v>12</v>
      </c>
      <c r="P418" s="85">
        <f t="shared" si="91"/>
        <v>18.600000000000001</v>
      </c>
      <c r="Q418" s="83">
        <v>12</v>
      </c>
      <c r="R418" s="377">
        <f t="shared" si="93"/>
        <v>18.600000000000001</v>
      </c>
      <c r="S418" s="4">
        <v>12</v>
      </c>
      <c r="T418" s="4">
        <f>+S418*Tabla3[[#This Row],[P.U$]]</f>
        <v>18.600000000000001</v>
      </c>
      <c r="U418" s="4">
        <v>12</v>
      </c>
      <c r="V418" s="1013">
        <f>U418*Tabla3[[#This Row],[P.U$]]</f>
        <v>18.600000000000001</v>
      </c>
    </row>
    <row r="419" spans="1:22" ht="54" x14ac:dyDescent="0.3">
      <c r="A419" s="457">
        <v>321</v>
      </c>
      <c r="B419" s="503" t="s">
        <v>382</v>
      </c>
      <c r="C419" s="504" t="s">
        <v>197</v>
      </c>
      <c r="D419" s="504" t="s">
        <v>11</v>
      </c>
      <c r="E419" s="504" t="s">
        <v>278</v>
      </c>
      <c r="F419" s="978">
        <v>45108</v>
      </c>
      <c r="G419" s="518">
        <v>3.55</v>
      </c>
      <c r="H419" s="337"/>
      <c r="I419" s="83"/>
      <c r="J419" s="85">
        <f t="shared" si="80"/>
        <v>0</v>
      </c>
      <c r="K419" s="308"/>
      <c r="L419" s="85">
        <f t="shared" si="85"/>
        <v>0</v>
      </c>
      <c r="M419" s="687"/>
      <c r="N419" s="85">
        <f t="shared" si="90"/>
        <v>0</v>
      </c>
      <c r="O419" s="83"/>
      <c r="P419" s="85">
        <f t="shared" si="91"/>
        <v>0</v>
      </c>
      <c r="Q419" s="83"/>
      <c r="R419" s="377">
        <f t="shared" si="93"/>
        <v>0</v>
      </c>
      <c r="S419" s="4"/>
      <c r="T419" s="4">
        <f>+S419*Tabla3[[#This Row],[P.U$]]</f>
        <v>0</v>
      </c>
      <c r="U419" s="4"/>
      <c r="V419" s="1013">
        <f>U419*Tabla3[[#This Row],[P.U$]]</f>
        <v>0</v>
      </c>
    </row>
    <row r="420" spans="1:22" ht="72" x14ac:dyDescent="0.3">
      <c r="A420" s="457">
        <v>322</v>
      </c>
      <c r="B420" s="503" t="s">
        <v>383</v>
      </c>
      <c r="C420" s="504" t="s">
        <v>573</v>
      </c>
      <c r="D420" s="504" t="s">
        <v>11</v>
      </c>
      <c r="E420" s="504" t="s">
        <v>299</v>
      </c>
      <c r="F420" s="978">
        <v>45505</v>
      </c>
      <c r="G420" s="518">
        <v>2.02</v>
      </c>
      <c r="H420" s="337"/>
      <c r="I420" s="83"/>
      <c r="J420" s="85">
        <f t="shared" si="80"/>
        <v>0</v>
      </c>
      <c r="K420" s="308"/>
      <c r="L420" s="85">
        <f t="shared" si="85"/>
        <v>0</v>
      </c>
      <c r="M420" s="687"/>
      <c r="N420" s="85">
        <f t="shared" si="90"/>
        <v>0</v>
      </c>
      <c r="O420" s="83"/>
      <c r="P420" s="85">
        <f t="shared" si="91"/>
        <v>0</v>
      </c>
      <c r="Q420" s="83"/>
      <c r="R420" s="377">
        <f t="shared" si="93"/>
        <v>0</v>
      </c>
      <c r="S420" s="4"/>
      <c r="T420" s="4">
        <f>+S420*Tabla3[[#This Row],[P.U$]]</f>
        <v>0</v>
      </c>
      <c r="U420" s="4"/>
      <c r="V420" s="1013">
        <f>U420*Tabla3[[#This Row],[P.U$]]</f>
        <v>0</v>
      </c>
    </row>
    <row r="421" spans="1:22" ht="54" x14ac:dyDescent="0.3">
      <c r="A421" s="457">
        <v>323</v>
      </c>
      <c r="B421" s="503" t="s">
        <v>384</v>
      </c>
      <c r="C421" s="504" t="s">
        <v>584</v>
      </c>
      <c r="D421" s="504" t="s">
        <v>11</v>
      </c>
      <c r="E421" s="504" t="s">
        <v>683</v>
      </c>
      <c r="F421" s="978">
        <v>45413</v>
      </c>
      <c r="G421" s="518">
        <v>4.3899999999999997</v>
      </c>
      <c r="H421" s="337"/>
      <c r="I421" s="83"/>
      <c r="J421" s="85">
        <f t="shared" si="80"/>
        <v>0</v>
      </c>
      <c r="K421" s="308"/>
      <c r="L421" s="85">
        <f t="shared" si="85"/>
        <v>0</v>
      </c>
      <c r="M421" s="687"/>
      <c r="N421" s="85">
        <f t="shared" si="90"/>
        <v>0</v>
      </c>
      <c r="O421" s="83"/>
      <c r="P421" s="85">
        <f t="shared" si="91"/>
        <v>0</v>
      </c>
      <c r="Q421" s="83"/>
      <c r="R421" s="377">
        <f t="shared" si="93"/>
        <v>0</v>
      </c>
      <c r="S421" s="4"/>
      <c r="T421" s="4">
        <f>+S421*Tabla3[[#This Row],[P.U$]]</f>
        <v>0</v>
      </c>
      <c r="U421" s="4"/>
      <c r="V421" s="1013">
        <f>U421*Tabla3[[#This Row],[P.U$]]</f>
        <v>0</v>
      </c>
    </row>
    <row r="422" spans="1:22" ht="54" x14ac:dyDescent="0.3">
      <c r="A422" s="457">
        <v>324</v>
      </c>
      <c r="B422" s="503" t="s">
        <v>385</v>
      </c>
      <c r="C422" s="504" t="s">
        <v>237</v>
      </c>
      <c r="D422" s="504" t="s">
        <v>11</v>
      </c>
      <c r="E422" s="504" t="s">
        <v>683</v>
      </c>
      <c r="F422" s="978">
        <v>45170</v>
      </c>
      <c r="G422" s="518">
        <v>2.82</v>
      </c>
      <c r="H422" s="337"/>
      <c r="I422" s="83">
        <v>11</v>
      </c>
      <c r="J422" s="85">
        <f t="shared" si="80"/>
        <v>31.02</v>
      </c>
      <c r="K422" s="308">
        <v>0</v>
      </c>
      <c r="L422" s="85">
        <f t="shared" si="85"/>
        <v>0</v>
      </c>
      <c r="M422" s="687"/>
      <c r="N422" s="85">
        <f t="shared" si="90"/>
        <v>0</v>
      </c>
      <c r="O422" s="83"/>
      <c r="P422" s="85">
        <f t="shared" si="91"/>
        <v>0</v>
      </c>
      <c r="Q422" s="83"/>
      <c r="R422" s="377">
        <f t="shared" si="93"/>
        <v>0</v>
      </c>
      <c r="S422" s="4"/>
      <c r="T422" s="4">
        <f>+S422*Tabla3[[#This Row],[P.U$]]</f>
        <v>0</v>
      </c>
      <c r="U422" s="4"/>
      <c r="V422" s="1013">
        <f>U422*Tabla3[[#This Row],[P.U$]]</f>
        <v>0</v>
      </c>
    </row>
    <row r="423" spans="1:22" ht="54" x14ac:dyDescent="0.3">
      <c r="A423" s="457">
        <v>325</v>
      </c>
      <c r="B423" s="503" t="s">
        <v>385</v>
      </c>
      <c r="C423" s="504" t="s">
        <v>232</v>
      </c>
      <c r="D423" s="504" t="s">
        <v>11</v>
      </c>
      <c r="E423" s="504" t="s">
        <v>289</v>
      </c>
      <c r="F423" s="978">
        <v>45352</v>
      </c>
      <c r="G423" s="518">
        <v>2.82</v>
      </c>
      <c r="H423" s="337"/>
      <c r="I423" s="83"/>
      <c r="J423" s="85">
        <f t="shared" si="80"/>
        <v>0</v>
      </c>
      <c r="K423" s="308"/>
      <c r="L423" s="85">
        <f t="shared" si="85"/>
        <v>0</v>
      </c>
      <c r="M423" s="687"/>
      <c r="N423" s="85">
        <f t="shared" si="90"/>
        <v>0</v>
      </c>
      <c r="O423" s="83"/>
      <c r="P423" s="85">
        <f t="shared" si="91"/>
        <v>0</v>
      </c>
      <c r="Q423" s="83"/>
      <c r="R423" s="377">
        <f t="shared" si="93"/>
        <v>0</v>
      </c>
      <c r="S423" s="4"/>
      <c r="T423" s="4">
        <f>+S423*Tabla3[[#This Row],[P.U$]]</f>
        <v>0</v>
      </c>
      <c r="U423" s="4"/>
      <c r="V423" s="1013">
        <f>U423*Tabla3[[#This Row],[P.U$]]</f>
        <v>0</v>
      </c>
    </row>
    <row r="424" spans="1:22" ht="54" x14ac:dyDescent="0.3">
      <c r="A424" s="457">
        <v>326</v>
      </c>
      <c r="B424" s="503" t="s">
        <v>386</v>
      </c>
      <c r="C424" s="504" t="s">
        <v>232</v>
      </c>
      <c r="D424" s="504" t="s">
        <v>11</v>
      </c>
      <c r="E424" s="504" t="s">
        <v>684</v>
      </c>
      <c r="F424" s="978">
        <v>45231</v>
      </c>
      <c r="G424" s="518">
        <v>1.54</v>
      </c>
      <c r="H424" s="337"/>
      <c r="I424" s="83">
        <v>19</v>
      </c>
      <c r="J424" s="85">
        <f t="shared" si="80"/>
        <v>29.26</v>
      </c>
      <c r="K424" s="308">
        <v>15</v>
      </c>
      <c r="L424" s="85">
        <f t="shared" si="85"/>
        <v>23.1</v>
      </c>
      <c r="M424" s="687">
        <v>21</v>
      </c>
      <c r="N424" s="85">
        <f t="shared" si="90"/>
        <v>32.340000000000003</v>
      </c>
      <c r="O424" s="83">
        <v>10</v>
      </c>
      <c r="P424" s="85">
        <f t="shared" si="91"/>
        <v>15.4</v>
      </c>
      <c r="Q424" s="83">
        <v>8</v>
      </c>
      <c r="R424" s="377">
        <f t="shared" si="93"/>
        <v>12.32</v>
      </c>
      <c r="S424" s="4">
        <v>1</v>
      </c>
      <c r="T424" s="4">
        <f>+S424*Tabla3[[#This Row],[P.U$]]</f>
        <v>1.54</v>
      </c>
      <c r="U424" s="4">
        <v>7</v>
      </c>
      <c r="V424" s="1013">
        <f>U424*Tabla3[[#This Row],[P.U$]]</f>
        <v>10.780000000000001</v>
      </c>
    </row>
    <row r="425" spans="1:22" ht="54" x14ac:dyDescent="0.3">
      <c r="A425" s="457">
        <v>327</v>
      </c>
      <c r="B425" s="503" t="s">
        <v>387</v>
      </c>
      <c r="C425" s="504" t="s">
        <v>252</v>
      </c>
      <c r="D425" s="504" t="s">
        <v>341</v>
      </c>
      <c r="E425" s="504" t="s">
        <v>287</v>
      </c>
      <c r="F425" s="978">
        <v>45627</v>
      </c>
      <c r="G425" s="518">
        <v>1.25</v>
      </c>
      <c r="H425" s="337"/>
      <c r="I425" s="83"/>
      <c r="J425" s="85">
        <f t="shared" si="80"/>
        <v>0</v>
      </c>
      <c r="K425" s="308"/>
      <c r="L425" s="85">
        <f t="shared" si="85"/>
        <v>0</v>
      </c>
      <c r="M425" s="687"/>
      <c r="N425" s="85">
        <f t="shared" si="90"/>
        <v>0</v>
      </c>
      <c r="O425" s="83"/>
      <c r="P425" s="85">
        <f t="shared" si="91"/>
        <v>0</v>
      </c>
      <c r="Q425" s="83"/>
      <c r="R425" s="377">
        <f t="shared" si="93"/>
        <v>0</v>
      </c>
      <c r="S425" s="4"/>
      <c r="T425" s="4">
        <f>+S425*Tabla3[[#This Row],[P.U$]]</f>
        <v>0</v>
      </c>
      <c r="U425" s="4"/>
      <c r="V425" s="1013">
        <f>U425*Tabla3[[#This Row],[P.U$]]</f>
        <v>0</v>
      </c>
    </row>
    <row r="426" spans="1:22" ht="54" x14ac:dyDescent="0.3">
      <c r="A426" s="457">
        <v>328</v>
      </c>
      <c r="B426" s="503" t="s">
        <v>388</v>
      </c>
      <c r="C426" s="504" t="s">
        <v>585</v>
      </c>
      <c r="D426" s="504" t="s">
        <v>11</v>
      </c>
      <c r="E426" s="504" t="s">
        <v>282</v>
      </c>
      <c r="F426" s="978">
        <v>45383</v>
      </c>
      <c r="G426" s="518">
        <v>2.39</v>
      </c>
      <c r="H426" s="337"/>
      <c r="I426" s="83">
        <v>8</v>
      </c>
      <c r="J426" s="85">
        <f t="shared" si="80"/>
        <v>19.12</v>
      </c>
      <c r="K426" s="308">
        <v>8</v>
      </c>
      <c r="L426" s="85">
        <f t="shared" si="85"/>
        <v>19.12</v>
      </c>
      <c r="M426" s="687">
        <v>8</v>
      </c>
      <c r="N426" s="85">
        <f t="shared" si="90"/>
        <v>19.12</v>
      </c>
      <c r="O426" s="83">
        <v>8</v>
      </c>
      <c r="P426" s="85">
        <f t="shared" si="91"/>
        <v>19.12</v>
      </c>
      <c r="Q426" s="83">
        <v>8</v>
      </c>
      <c r="R426" s="377">
        <f t="shared" si="93"/>
        <v>19.12</v>
      </c>
      <c r="S426" s="4">
        <v>8</v>
      </c>
      <c r="T426" s="4">
        <f>+S426*Tabla3[[#This Row],[P.U$]]</f>
        <v>19.12</v>
      </c>
      <c r="U426" s="4">
        <v>8</v>
      </c>
      <c r="V426" s="1013">
        <f>U426*Tabla3[[#This Row],[P.U$]]</f>
        <v>19.12</v>
      </c>
    </row>
    <row r="427" spans="1:22" ht="54" x14ac:dyDescent="0.3">
      <c r="A427" s="457">
        <v>329</v>
      </c>
      <c r="B427" s="503" t="s">
        <v>389</v>
      </c>
      <c r="C427" s="504" t="s">
        <v>586</v>
      </c>
      <c r="D427" s="504" t="s">
        <v>11</v>
      </c>
      <c r="E427" s="504" t="s">
        <v>282</v>
      </c>
      <c r="F427" s="978">
        <v>45536</v>
      </c>
      <c r="G427" s="518">
        <v>2.39</v>
      </c>
      <c r="H427" s="337"/>
      <c r="I427" s="83">
        <v>2</v>
      </c>
      <c r="J427" s="85">
        <f t="shared" si="80"/>
        <v>4.78</v>
      </c>
      <c r="K427" s="308">
        <v>2</v>
      </c>
      <c r="L427" s="85">
        <f t="shared" si="85"/>
        <v>4.78</v>
      </c>
      <c r="M427" s="687">
        <v>2</v>
      </c>
      <c r="N427" s="85">
        <f t="shared" si="90"/>
        <v>4.78</v>
      </c>
      <c r="O427" s="83">
        <v>1</v>
      </c>
      <c r="P427" s="85">
        <f t="shared" si="91"/>
        <v>2.39</v>
      </c>
      <c r="Q427" s="83">
        <v>1</v>
      </c>
      <c r="R427" s="377">
        <f t="shared" si="93"/>
        <v>2.39</v>
      </c>
      <c r="S427" s="4">
        <v>1</v>
      </c>
      <c r="T427" s="4">
        <f>+S427*Tabla3[[#This Row],[TOTAL]]</f>
        <v>4.78</v>
      </c>
      <c r="U427" s="4">
        <v>1</v>
      </c>
      <c r="V427" s="1013">
        <f>U427*Tabla3[[#This Row],[P.U$]]</f>
        <v>2.39</v>
      </c>
    </row>
    <row r="428" spans="1:22" ht="54" x14ac:dyDescent="0.3">
      <c r="A428" s="457">
        <v>330</v>
      </c>
      <c r="B428" s="503" t="s">
        <v>771</v>
      </c>
      <c r="C428" s="504" t="s">
        <v>736</v>
      </c>
      <c r="D428" s="504" t="s">
        <v>11</v>
      </c>
      <c r="E428" s="504" t="s">
        <v>685</v>
      </c>
      <c r="F428" s="978">
        <v>45870</v>
      </c>
      <c r="G428" s="518">
        <v>1.4</v>
      </c>
      <c r="H428" s="337"/>
      <c r="I428" s="83">
        <v>10</v>
      </c>
      <c r="J428" s="85">
        <f t="shared" si="80"/>
        <v>14</v>
      </c>
      <c r="K428" s="308">
        <v>10</v>
      </c>
      <c r="L428" s="85">
        <f t="shared" si="85"/>
        <v>14</v>
      </c>
      <c r="M428" s="687">
        <v>6</v>
      </c>
      <c r="N428" s="85">
        <f t="shared" si="90"/>
        <v>8.3999999999999986</v>
      </c>
      <c r="O428" s="83">
        <v>2</v>
      </c>
      <c r="P428" s="85">
        <f t="shared" si="91"/>
        <v>2.8</v>
      </c>
      <c r="Q428" s="83">
        <v>4</v>
      </c>
      <c r="R428" s="377">
        <f t="shared" si="93"/>
        <v>5.6</v>
      </c>
      <c r="S428" s="4">
        <v>3</v>
      </c>
      <c r="T428" s="4">
        <f>+S428*Tabla3[[#This Row],[P.U$]]</f>
        <v>4.1999999999999993</v>
      </c>
      <c r="U428" s="4">
        <v>10</v>
      </c>
      <c r="V428" s="1013">
        <f>U428*Tabla3[[#This Row],[P.U$]]</f>
        <v>14</v>
      </c>
    </row>
    <row r="429" spans="1:22" ht="54" x14ac:dyDescent="0.3">
      <c r="A429" s="457">
        <v>331</v>
      </c>
      <c r="B429" s="503" t="s">
        <v>390</v>
      </c>
      <c r="C429" s="504" t="s">
        <v>198</v>
      </c>
      <c r="D429" s="504" t="s">
        <v>11</v>
      </c>
      <c r="E429" s="504" t="s">
        <v>685</v>
      </c>
      <c r="F429" s="978">
        <v>45505</v>
      </c>
      <c r="G429" s="518">
        <v>2.2200000000000002</v>
      </c>
      <c r="H429" s="337"/>
      <c r="I429" s="83">
        <v>1</v>
      </c>
      <c r="J429" s="85">
        <f t="shared" si="80"/>
        <v>2.2200000000000002</v>
      </c>
      <c r="K429" s="308">
        <v>1</v>
      </c>
      <c r="L429" s="85">
        <f t="shared" si="85"/>
        <v>2.2200000000000002</v>
      </c>
      <c r="M429" s="687">
        <v>1</v>
      </c>
      <c r="N429" s="85">
        <f t="shared" si="90"/>
        <v>2.2200000000000002</v>
      </c>
      <c r="O429" s="83">
        <v>1</v>
      </c>
      <c r="P429" s="85">
        <f t="shared" si="91"/>
        <v>2.2200000000000002</v>
      </c>
      <c r="Q429" s="83">
        <v>0</v>
      </c>
      <c r="R429" s="377">
        <f t="shared" si="93"/>
        <v>0</v>
      </c>
      <c r="S429" s="4"/>
      <c r="T429" s="4">
        <f>+S429*Tabla3[[#This Row],[P.U$]]</f>
        <v>0</v>
      </c>
      <c r="U429" s="4"/>
      <c r="V429" s="1013">
        <f>U429*Tabla3[[#This Row],[P.U$]]</f>
        <v>0</v>
      </c>
    </row>
    <row r="430" spans="1:22" ht="54" x14ac:dyDescent="0.3">
      <c r="A430" s="457">
        <v>332</v>
      </c>
      <c r="B430" s="503" t="s">
        <v>829</v>
      </c>
      <c r="C430" s="504" t="s">
        <v>194</v>
      </c>
      <c r="D430" s="504" t="s">
        <v>11</v>
      </c>
      <c r="E430" s="504" t="s">
        <v>266</v>
      </c>
      <c r="F430" s="978">
        <v>45748</v>
      </c>
      <c r="G430" s="518">
        <v>4.42</v>
      </c>
      <c r="H430" s="337"/>
      <c r="I430" s="83"/>
      <c r="J430" s="85">
        <f t="shared" si="80"/>
        <v>0</v>
      </c>
      <c r="K430" s="308"/>
      <c r="L430" s="85">
        <f t="shared" si="85"/>
        <v>0</v>
      </c>
      <c r="M430" s="687"/>
      <c r="N430" s="85">
        <f t="shared" si="90"/>
        <v>0</v>
      </c>
      <c r="O430" s="83"/>
      <c r="P430" s="85">
        <f t="shared" si="91"/>
        <v>0</v>
      </c>
      <c r="Q430" s="83"/>
      <c r="R430" s="377">
        <f t="shared" si="93"/>
        <v>0</v>
      </c>
      <c r="S430" s="4"/>
      <c r="T430" s="4">
        <f>+S430*Tabla3[[#This Row],[P.U$]]</f>
        <v>0</v>
      </c>
      <c r="U430" s="4"/>
      <c r="V430" s="1013">
        <f>U430*Tabla3[[#This Row],[P.U$]]</f>
        <v>0</v>
      </c>
    </row>
    <row r="431" spans="1:22" ht="54" x14ac:dyDescent="0.3">
      <c r="A431" s="457">
        <v>333</v>
      </c>
      <c r="B431" s="503" t="s">
        <v>804</v>
      </c>
      <c r="C431" s="504" t="s">
        <v>194</v>
      </c>
      <c r="D431" s="504" t="s">
        <v>11</v>
      </c>
      <c r="E431" s="504" t="s">
        <v>278</v>
      </c>
      <c r="F431" s="978">
        <v>45778</v>
      </c>
      <c r="G431" s="518">
        <v>7.59</v>
      </c>
      <c r="H431" s="337"/>
      <c r="I431" s="83"/>
      <c r="J431" s="85">
        <f t="shared" ref="J431:J511" si="94">G431*I431</f>
        <v>0</v>
      </c>
      <c r="K431" s="308"/>
      <c r="L431" s="85">
        <f t="shared" si="85"/>
        <v>0</v>
      </c>
      <c r="M431" s="687"/>
      <c r="N431" s="85">
        <f t="shared" si="90"/>
        <v>0</v>
      </c>
      <c r="O431" s="83"/>
      <c r="P431" s="85">
        <f t="shared" si="91"/>
        <v>0</v>
      </c>
      <c r="Q431" s="83"/>
      <c r="R431" s="377">
        <f t="shared" si="93"/>
        <v>0</v>
      </c>
      <c r="S431" s="4"/>
      <c r="T431" s="4">
        <f>+S431*Tabla3[[#This Row],[P.U$]]</f>
        <v>0</v>
      </c>
      <c r="U431" s="4"/>
      <c r="V431" s="1013">
        <f>U431*Tabla3[[#This Row],[P.U$]]</f>
        <v>0</v>
      </c>
    </row>
    <row r="432" spans="1:22" ht="54" x14ac:dyDescent="0.3">
      <c r="A432" s="457">
        <v>334</v>
      </c>
      <c r="B432" s="503" t="s">
        <v>391</v>
      </c>
      <c r="C432" s="504" t="s">
        <v>587</v>
      </c>
      <c r="D432" s="504" t="s">
        <v>11</v>
      </c>
      <c r="E432" s="504" t="s">
        <v>282</v>
      </c>
      <c r="F432" s="978">
        <v>45901</v>
      </c>
      <c r="G432" s="518">
        <v>3.29</v>
      </c>
      <c r="H432" s="337"/>
      <c r="I432" s="83">
        <v>6</v>
      </c>
      <c r="J432" s="85">
        <f t="shared" si="94"/>
        <v>19.740000000000002</v>
      </c>
      <c r="K432" s="308">
        <v>6</v>
      </c>
      <c r="L432" s="85">
        <f t="shared" si="85"/>
        <v>19.740000000000002</v>
      </c>
      <c r="M432" s="687">
        <v>6</v>
      </c>
      <c r="N432" s="85">
        <f t="shared" si="90"/>
        <v>19.740000000000002</v>
      </c>
      <c r="O432" s="83">
        <v>6</v>
      </c>
      <c r="P432" s="85">
        <f t="shared" si="91"/>
        <v>19.740000000000002</v>
      </c>
      <c r="Q432" s="83">
        <v>6</v>
      </c>
      <c r="R432" s="377">
        <f t="shared" si="93"/>
        <v>19.740000000000002</v>
      </c>
      <c r="S432" s="4">
        <v>6</v>
      </c>
      <c r="T432" s="4">
        <f>+S432*Tabla3[[#This Row],[P.U$]]</f>
        <v>19.740000000000002</v>
      </c>
      <c r="U432" s="4">
        <v>6</v>
      </c>
      <c r="V432" s="1013">
        <f>U432*Tabla3[[#This Row],[P.U$]]</f>
        <v>19.740000000000002</v>
      </c>
    </row>
    <row r="433" spans="1:22" ht="54" x14ac:dyDescent="0.3">
      <c r="A433" s="457">
        <v>335</v>
      </c>
      <c r="B433" s="503" t="s">
        <v>392</v>
      </c>
      <c r="C433" s="504" t="s">
        <v>666</v>
      </c>
      <c r="D433" s="504" t="s">
        <v>11</v>
      </c>
      <c r="E433" s="504" t="s">
        <v>293</v>
      </c>
      <c r="F433" s="978">
        <v>45597</v>
      </c>
      <c r="G433" s="518">
        <v>0.41</v>
      </c>
      <c r="H433" s="337"/>
      <c r="I433" s="83"/>
      <c r="J433" s="85">
        <f t="shared" si="94"/>
        <v>0</v>
      </c>
      <c r="K433" s="308"/>
      <c r="L433" s="85">
        <f t="shared" si="85"/>
        <v>0</v>
      </c>
      <c r="M433" s="687"/>
      <c r="N433" s="85">
        <f t="shared" si="90"/>
        <v>0</v>
      </c>
      <c r="O433" s="83"/>
      <c r="P433" s="85">
        <f t="shared" si="91"/>
        <v>0</v>
      </c>
      <c r="Q433" s="83"/>
      <c r="R433" s="377">
        <f t="shared" si="93"/>
        <v>0</v>
      </c>
      <c r="S433" s="4"/>
      <c r="T433" s="4">
        <f>+S433*Tabla3[[#This Row],[P.U$]]</f>
        <v>0</v>
      </c>
      <c r="U433" s="4"/>
      <c r="V433" s="1013">
        <f>U433*Tabla3[[#This Row],[P.U$]]</f>
        <v>0</v>
      </c>
    </row>
    <row r="434" spans="1:22" ht="54" x14ac:dyDescent="0.3">
      <c r="A434" s="457">
        <v>336</v>
      </c>
      <c r="B434" s="503" t="s">
        <v>393</v>
      </c>
      <c r="C434" s="504" t="s">
        <v>588</v>
      </c>
      <c r="D434" s="504" t="s">
        <v>11</v>
      </c>
      <c r="E434" s="504" t="s">
        <v>683</v>
      </c>
      <c r="F434" s="978">
        <v>45170</v>
      </c>
      <c r="G434" s="518"/>
      <c r="H434" s="337"/>
      <c r="I434" s="83"/>
      <c r="J434" s="85">
        <f t="shared" si="94"/>
        <v>0</v>
      </c>
      <c r="K434" s="308"/>
      <c r="L434" s="85">
        <f t="shared" si="85"/>
        <v>0</v>
      </c>
      <c r="M434" s="687"/>
      <c r="N434" s="85">
        <f t="shared" si="90"/>
        <v>0</v>
      </c>
      <c r="O434" s="83"/>
      <c r="P434" s="85">
        <f t="shared" si="91"/>
        <v>0</v>
      </c>
      <c r="Q434" s="83"/>
      <c r="R434" s="377">
        <f t="shared" si="93"/>
        <v>0</v>
      </c>
      <c r="S434" s="4"/>
      <c r="T434" s="4">
        <f>+S434*Tabla3[[#This Row],[P.U$]]</f>
        <v>0</v>
      </c>
      <c r="U434" s="4"/>
      <c r="V434" s="1013">
        <f>U434*Tabla3[[#This Row],[P.U$]]</f>
        <v>0</v>
      </c>
    </row>
    <row r="435" spans="1:22" ht="54" x14ac:dyDescent="0.3">
      <c r="A435" s="457">
        <v>337</v>
      </c>
      <c r="B435" s="503" t="s">
        <v>394</v>
      </c>
      <c r="C435" s="504" t="s">
        <v>232</v>
      </c>
      <c r="D435" s="504" t="s">
        <v>11</v>
      </c>
      <c r="E435" s="504" t="s">
        <v>287</v>
      </c>
      <c r="F435" s="978">
        <v>45536</v>
      </c>
      <c r="G435" s="518">
        <v>4.68</v>
      </c>
      <c r="H435" s="337"/>
      <c r="I435" s="83">
        <v>18</v>
      </c>
      <c r="J435" s="85">
        <f t="shared" si="94"/>
        <v>84.24</v>
      </c>
      <c r="K435" s="308">
        <v>18</v>
      </c>
      <c r="L435" s="85">
        <f t="shared" si="85"/>
        <v>84.24</v>
      </c>
      <c r="M435" s="687">
        <v>18</v>
      </c>
      <c r="N435" s="85">
        <f t="shared" si="90"/>
        <v>84.24</v>
      </c>
      <c r="O435" s="83">
        <v>18</v>
      </c>
      <c r="P435" s="85">
        <f t="shared" si="91"/>
        <v>84.24</v>
      </c>
      <c r="Q435" s="83">
        <v>18</v>
      </c>
      <c r="R435" s="377">
        <f t="shared" si="93"/>
        <v>84.24</v>
      </c>
      <c r="S435" s="4">
        <v>18</v>
      </c>
      <c r="T435" s="4">
        <f>+S435*Tabla3[[#This Row],[P.U$]]</f>
        <v>84.24</v>
      </c>
      <c r="U435" s="4">
        <v>16</v>
      </c>
      <c r="V435" s="1013">
        <f>U435*Tabla3[[#This Row],[P.U$]]</f>
        <v>74.88</v>
      </c>
    </row>
    <row r="436" spans="1:22" ht="54" x14ac:dyDescent="0.3">
      <c r="A436" s="457">
        <v>338</v>
      </c>
      <c r="B436" s="503" t="s">
        <v>17618</v>
      </c>
      <c r="C436" s="503" t="s">
        <v>17784</v>
      </c>
      <c r="D436" s="504" t="s">
        <v>11</v>
      </c>
      <c r="E436" s="504" t="s">
        <v>287</v>
      </c>
      <c r="F436" s="978"/>
      <c r="G436" s="635">
        <v>0.28999999999999998</v>
      </c>
      <c r="H436" s="337"/>
      <c r="I436" s="83"/>
      <c r="J436" s="85">
        <f t="shared" si="94"/>
        <v>0</v>
      </c>
      <c r="K436" s="308"/>
      <c r="L436" s="85">
        <f t="shared" si="85"/>
        <v>0</v>
      </c>
      <c r="M436" s="687"/>
      <c r="N436" s="85">
        <f t="shared" si="90"/>
        <v>0</v>
      </c>
      <c r="O436" s="83"/>
      <c r="P436" s="85">
        <f t="shared" si="91"/>
        <v>0</v>
      </c>
      <c r="Q436" s="83"/>
      <c r="R436" s="377">
        <f t="shared" si="93"/>
        <v>0</v>
      </c>
      <c r="S436" s="4"/>
      <c r="T436" s="4">
        <f>+S436*Tabla3[[#This Row],[P.U$]]</f>
        <v>0</v>
      </c>
      <c r="U436" s="4"/>
      <c r="V436" s="1013">
        <f>U436*Tabla3[[#This Row],[P.U$]]</f>
        <v>0</v>
      </c>
    </row>
    <row r="437" spans="1:22" ht="54" x14ac:dyDescent="0.3">
      <c r="A437" s="457">
        <v>339</v>
      </c>
      <c r="B437" s="503" t="s">
        <v>17618</v>
      </c>
      <c r="C437" s="503" t="s">
        <v>888</v>
      </c>
      <c r="D437" s="504" t="s">
        <v>11</v>
      </c>
      <c r="E437" s="504" t="s">
        <v>287</v>
      </c>
      <c r="F437" s="978"/>
      <c r="G437" s="635">
        <v>1.29</v>
      </c>
      <c r="H437" s="337"/>
      <c r="I437" s="83"/>
      <c r="J437" s="85">
        <f t="shared" si="94"/>
        <v>0</v>
      </c>
      <c r="K437" s="308"/>
      <c r="L437" s="85">
        <f t="shared" si="85"/>
        <v>0</v>
      </c>
      <c r="M437" s="687"/>
      <c r="N437" s="85">
        <f t="shared" si="90"/>
        <v>0</v>
      </c>
      <c r="O437" s="83"/>
      <c r="P437" s="85">
        <f t="shared" si="91"/>
        <v>0</v>
      </c>
      <c r="Q437" s="83"/>
      <c r="R437" s="377">
        <f t="shared" si="93"/>
        <v>0</v>
      </c>
      <c r="S437" s="4"/>
      <c r="T437" s="4">
        <f>+S437*Tabla3[[#This Row],[P.U$]]</f>
        <v>0</v>
      </c>
      <c r="U437" s="4"/>
      <c r="V437" s="1013">
        <f>U437*Tabla3[[#This Row],[P.U$]]</f>
        <v>0</v>
      </c>
    </row>
    <row r="438" spans="1:22" ht="37.5" x14ac:dyDescent="0.3">
      <c r="A438" s="457">
        <v>340</v>
      </c>
      <c r="B438" s="508" t="s">
        <v>1111</v>
      </c>
      <c r="C438" s="656" t="s">
        <v>576</v>
      </c>
      <c r="D438" s="504" t="s">
        <v>11</v>
      </c>
      <c r="E438" s="508"/>
      <c r="F438" s="979">
        <v>45901</v>
      </c>
      <c r="G438" s="726">
        <v>0.98</v>
      </c>
      <c r="H438" s="337"/>
      <c r="I438" s="83"/>
      <c r="J438" s="85">
        <f t="shared" si="94"/>
        <v>0</v>
      </c>
      <c r="K438" s="308"/>
      <c r="L438" s="85">
        <f t="shared" si="85"/>
        <v>0</v>
      </c>
      <c r="M438" s="687"/>
      <c r="N438" s="85">
        <f t="shared" si="90"/>
        <v>0</v>
      </c>
      <c r="O438" s="83"/>
      <c r="P438" s="85">
        <f t="shared" si="91"/>
        <v>0</v>
      </c>
      <c r="Q438" s="83">
        <v>5</v>
      </c>
      <c r="R438" s="377">
        <f t="shared" si="93"/>
        <v>4.9000000000000004</v>
      </c>
      <c r="S438" s="4">
        <v>5</v>
      </c>
      <c r="T438" s="4">
        <f>+S438*Tabla3[[#This Row],[P.U$]]</f>
        <v>4.9000000000000004</v>
      </c>
      <c r="U438" s="4">
        <v>5</v>
      </c>
      <c r="V438" s="1013">
        <f>U438*Tabla3[[#This Row],[P.U$]]</f>
        <v>4.9000000000000004</v>
      </c>
    </row>
    <row r="439" spans="1:22" ht="54" x14ac:dyDescent="0.3">
      <c r="A439" s="457">
        <v>341</v>
      </c>
      <c r="B439" s="503" t="s">
        <v>395</v>
      </c>
      <c r="C439" s="504" t="s">
        <v>220</v>
      </c>
      <c r="D439" s="504" t="s">
        <v>11</v>
      </c>
      <c r="E439" s="504" t="s">
        <v>293</v>
      </c>
      <c r="F439" s="978">
        <v>45536</v>
      </c>
      <c r="G439" s="518">
        <v>1.51</v>
      </c>
      <c r="H439" s="337"/>
      <c r="I439" s="83"/>
      <c r="J439" s="85">
        <f t="shared" si="94"/>
        <v>0</v>
      </c>
      <c r="K439" s="308"/>
      <c r="L439" s="85">
        <f t="shared" si="85"/>
        <v>0</v>
      </c>
      <c r="M439" s="687"/>
      <c r="N439" s="85">
        <f t="shared" si="90"/>
        <v>0</v>
      </c>
      <c r="O439" s="83"/>
      <c r="P439" s="85">
        <f t="shared" si="91"/>
        <v>0</v>
      </c>
      <c r="Q439" s="83"/>
      <c r="R439" s="377">
        <f t="shared" si="93"/>
        <v>0</v>
      </c>
      <c r="S439" s="4"/>
      <c r="T439" s="4">
        <f>+S439*Tabla3[[#This Row],[P.U$]]</f>
        <v>0</v>
      </c>
      <c r="U439" s="4"/>
      <c r="V439" s="1013">
        <f>U439*Tabla3[[#This Row],[P.U$]]</f>
        <v>0</v>
      </c>
    </row>
    <row r="440" spans="1:22" ht="90" x14ac:dyDescent="0.3">
      <c r="A440" s="457"/>
      <c r="B440" s="503" t="s">
        <v>1111</v>
      </c>
      <c r="C440" s="504" t="s">
        <v>576</v>
      </c>
      <c r="D440" s="504" t="s">
        <v>18242</v>
      </c>
      <c r="E440" s="504" t="s">
        <v>1182</v>
      </c>
      <c r="F440" s="978">
        <v>45901</v>
      </c>
      <c r="G440" s="518">
        <v>0.91</v>
      </c>
      <c r="H440" s="337"/>
      <c r="I440" s="83">
        <v>0</v>
      </c>
      <c r="J440" s="85"/>
      <c r="K440" s="308">
        <v>10</v>
      </c>
      <c r="L440" s="85"/>
      <c r="M440" s="687">
        <v>8</v>
      </c>
      <c r="N440" s="85"/>
      <c r="O440" s="83">
        <v>7</v>
      </c>
      <c r="P440" s="85"/>
      <c r="Q440" s="83">
        <v>6</v>
      </c>
      <c r="R440" s="377"/>
      <c r="S440" s="4">
        <v>5</v>
      </c>
      <c r="T440" s="4"/>
      <c r="U440" s="4">
        <v>5</v>
      </c>
      <c r="V440" s="1013">
        <f>U440*Tabla3[[#This Row],[P.U$]]</f>
        <v>4.55</v>
      </c>
    </row>
    <row r="441" spans="1:22" ht="54" x14ac:dyDescent="0.3">
      <c r="A441" s="457">
        <v>342</v>
      </c>
      <c r="B441" s="503" t="s">
        <v>395</v>
      </c>
      <c r="C441" s="504" t="s">
        <v>1008</v>
      </c>
      <c r="D441" s="504" t="s">
        <v>11</v>
      </c>
      <c r="E441" s="504" t="s">
        <v>293</v>
      </c>
      <c r="F441" s="979">
        <v>45930</v>
      </c>
      <c r="G441" s="727">
        <v>1.51</v>
      </c>
      <c r="H441" s="337"/>
      <c r="I441" s="83">
        <v>9</v>
      </c>
      <c r="J441" s="85">
        <f t="shared" si="94"/>
        <v>13.59</v>
      </c>
      <c r="K441" s="308">
        <v>9</v>
      </c>
      <c r="L441" s="85">
        <f t="shared" si="85"/>
        <v>13.59</v>
      </c>
      <c r="M441" s="687">
        <v>5</v>
      </c>
      <c r="N441" s="85">
        <f t="shared" si="90"/>
        <v>7.55</v>
      </c>
      <c r="O441" s="83">
        <v>4</v>
      </c>
      <c r="P441" s="85">
        <f t="shared" si="91"/>
        <v>6.04</v>
      </c>
      <c r="Q441" s="83">
        <v>4</v>
      </c>
      <c r="R441" s="377">
        <f t="shared" si="93"/>
        <v>6.04</v>
      </c>
      <c r="S441" s="4">
        <v>1</v>
      </c>
      <c r="T441" s="4">
        <f>+S441*Tabla3[[#This Row],[P.U$]]</f>
        <v>1.51</v>
      </c>
      <c r="U441" s="4">
        <v>1</v>
      </c>
      <c r="V441" s="1013">
        <f>U441*Tabla3[[#This Row],[P.U$]]</f>
        <v>1.51</v>
      </c>
    </row>
    <row r="442" spans="1:22" ht="90" x14ac:dyDescent="0.3">
      <c r="A442" s="457">
        <v>343</v>
      </c>
      <c r="B442" s="503" t="s">
        <v>396</v>
      </c>
      <c r="C442" s="504" t="s">
        <v>589</v>
      </c>
      <c r="D442" s="504" t="s">
        <v>11</v>
      </c>
      <c r="E442" s="504" t="s">
        <v>320</v>
      </c>
      <c r="F442" s="978">
        <v>46054</v>
      </c>
      <c r="G442" s="518">
        <v>1.78</v>
      </c>
      <c r="H442" s="337"/>
      <c r="I442" s="83"/>
      <c r="J442" s="85">
        <f t="shared" si="94"/>
        <v>0</v>
      </c>
      <c r="K442" s="308"/>
      <c r="L442" s="85">
        <f t="shared" si="85"/>
        <v>0</v>
      </c>
      <c r="M442" s="687"/>
      <c r="N442" s="85">
        <f t="shared" si="90"/>
        <v>0</v>
      </c>
      <c r="O442" s="83"/>
      <c r="P442" s="85">
        <f t="shared" si="91"/>
        <v>0</v>
      </c>
      <c r="Q442" s="83"/>
      <c r="R442" s="377">
        <f t="shared" si="93"/>
        <v>0</v>
      </c>
      <c r="S442" s="4"/>
      <c r="T442" s="4">
        <f>+S442*Tabla3[[#This Row],[P.U$]]</f>
        <v>0</v>
      </c>
      <c r="U442" s="4"/>
      <c r="V442" s="1013">
        <f>U442*Tabla3[[#This Row],[P.U$]]</f>
        <v>0</v>
      </c>
    </row>
    <row r="443" spans="1:22" ht="90" x14ac:dyDescent="0.3">
      <c r="A443" s="457">
        <v>344</v>
      </c>
      <c r="B443" s="503" t="s">
        <v>396</v>
      </c>
      <c r="C443" s="504" t="s">
        <v>17735</v>
      </c>
      <c r="D443" s="504" t="s">
        <v>11</v>
      </c>
      <c r="E443" s="504" t="s">
        <v>320</v>
      </c>
      <c r="F443" s="978">
        <v>45748</v>
      </c>
      <c r="G443" s="518">
        <v>1.78</v>
      </c>
      <c r="H443" s="337"/>
      <c r="I443" s="83">
        <v>3</v>
      </c>
      <c r="J443" s="85">
        <f t="shared" si="94"/>
        <v>5.34</v>
      </c>
      <c r="K443" s="308">
        <v>2</v>
      </c>
      <c r="L443" s="85">
        <f t="shared" ref="L443" si="95">G443*K443</f>
        <v>3.56</v>
      </c>
      <c r="M443" s="687">
        <v>1</v>
      </c>
      <c r="N443" s="85">
        <f t="shared" si="90"/>
        <v>1.78</v>
      </c>
      <c r="O443" s="83">
        <v>11</v>
      </c>
      <c r="P443" s="85">
        <f t="shared" si="91"/>
        <v>19.580000000000002</v>
      </c>
      <c r="Q443" s="83">
        <v>11</v>
      </c>
      <c r="R443" s="377">
        <f t="shared" si="93"/>
        <v>19.580000000000002</v>
      </c>
      <c r="S443" s="4">
        <v>9</v>
      </c>
      <c r="T443" s="4">
        <f>+S443*Tabla3[[#This Row],[P.U$]]</f>
        <v>16.02</v>
      </c>
      <c r="U443" s="4">
        <v>6</v>
      </c>
      <c r="V443" s="1013">
        <f>U443*Tabla3[[#This Row],[P.U$]]</f>
        <v>10.68</v>
      </c>
    </row>
    <row r="444" spans="1:22" ht="54" x14ac:dyDescent="0.3">
      <c r="A444" s="457">
        <v>345</v>
      </c>
      <c r="B444" s="503" t="s">
        <v>397</v>
      </c>
      <c r="C444" s="504" t="s">
        <v>210</v>
      </c>
      <c r="D444" s="504" t="s">
        <v>11</v>
      </c>
      <c r="E444" s="504" t="s">
        <v>680</v>
      </c>
      <c r="F444" s="978">
        <v>45413</v>
      </c>
      <c r="G444" s="518">
        <v>2.2400000000000002</v>
      </c>
      <c r="H444" s="337"/>
      <c r="I444" s="83">
        <v>4</v>
      </c>
      <c r="J444" s="85">
        <f t="shared" si="94"/>
        <v>8.9600000000000009</v>
      </c>
      <c r="K444" s="308">
        <v>0</v>
      </c>
      <c r="L444" s="85">
        <f t="shared" ref="L444:L527" si="96">G444*K444</f>
        <v>0</v>
      </c>
      <c r="M444" s="687"/>
      <c r="N444" s="85">
        <f t="shared" ref="N444:N467" si="97">G444*M444</f>
        <v>0</v>
      </c>
      <c r="O444" s="83"/>
      <c r="P444" s="85">
        <f t="shared" ref="P444:P467" si="98">G444*O444</f>
        <v>0</v>
      </c>
      <c r="Q444" s="83"/>
      <c r="R444" s="377">
        <f t="shared" si="93"/>
        <v>0</v>
      </c>
      <c r="S444" s="4"/>
      <c r="T444" s="4">
        <f>+S444*Tabla3[[#This Row],[P.U$]]</f>
        <v>0</v>
      </c>
      <c r="U444" s="4"/>
      <c r="V444" s="1013">
        <f>U444*Tabla3[[#This Row],[P.U$]]</f>
        <v>0</v>
      </c>
    </row>
    <row r="445" spans="1:22" ht="54" x14ac:dyDescent="0.3">
      <c r="A445" s="457">
        <v>346</v>
      </c>
      <c r="B445" s="503" t="s">
        <v>398</v>
      </c>
      <c r="C445" s="504" t="s">
        <v>591</v>
      </c>
      <c r="D445" s="504" t="s">
        <v>11</v>
      </c>
      <c r="E445" s="504" t="s">
        <v>282</v>
      </c>
      <c r="F445" s="978">
        <v>45444</v>
      </c>
      <c r="G445" s="518">
        <v>0.84</v>
      </c>
      <c r="H445" s="337"/>
      <c r="I445" s="83">
        <v>16</v>
      </c>
      <c r="J445" s="85">
        <f t="shared" si="94"/>
        <v>13.44</v>
      </c>
      <c r="K445" s="308">
        <v>14</v>
      </c>
      <c r="L445" s="85">
        <f t="shared" si="96"/>
        <v>11.76</v>
      </c>
      <c r="M445" s="687">
        <v>12</v>
      </c>
      <c r="N445" s="85">
        <f t="shared" si="97"/>
        <v>10.08</v>
      </c>
      <c r="O445" s="83">
        <v>12</v>
      </c>
      <c r="P445" s="85">
        <f t="shared" si="98"/>
        <v>10.08</v>
      </c>
      <c r="Q445" s="83">
        <v>12</v>
      </c>
      <c r="R445" s="377">
        <f t="shared" si="93"/>
        <v>10.08</v>
      </c>
      <c r="S445" s="4">
        <v>12</v>
      </c>
      <c r="T445" s="4">
        <f>+S445*Tabla3[[#This Row],[P.U$]]</f>
        <v>10.08</v>
      </c>
      <c r="U445" s="4">
        <v>9</v>
      </c>
      <c r="V445" s="1013">
        <f>U445*Tabla3[[#This Row],[P.U$]]</f>
        <v>7.56</v>
      </c>
    </row>
    <row r="446" spans="1:22" ht="54" x14ac:dyDescent="0.3">
      <c r="A446" s="457">
        <v>347</v>
      </c>
      <c r="B446" s="503" t="s">
        <v>399</v>
      </c>
      <c r="C446" s="504" t="s">
        <v>17905</v>
      </c>
      <c r="D446" s="504" t="s">
        <v>11</v>
      </c>
      <c r="E446" s="504" t="s">
        <v>282</v>
      </c>
      <c r="F446" s="978">
        <v>45505</v>
      </c>
      <c r="G446" s="518">
        <v>1.38</v>
      </c>
      <c r="H446" s="337"/>
      <c r="I446" s="593">
        <v>4</v>
      </c>
      <c r="J446" s="85">
        <f t="shared" si="94"/>
        <v>5.52</v>
      </c>
      <c r="K446" s="784">
        <v>3</v>
      </c>
      <c r="L446" s="85">
        <f t="shared" si="96"/>
        <v>4.1399999999999997</v>
      </c>
      <c r="M446" s="684">
        <v>2</v>
      </c>
      <c r="N446" s="85">
        <f t="shared" si="97"/>
        <v>2.76</v>
      </c>
      <c r="O446" s="356">
        <v>2</v>
      </c>
      <c r="P446" s="85">
        <f t="shared" si="98"/>
        <v>2.76</v>
      </c>
      <c r="Q446" s="356">
        <v>2</v>
      </c>
      <c r="R446" s="377">
        <f t="shared" si="93"/>
        <v>2.76</v>
      </c>
      <c r="S446" s="4">
        <v>2</v>
      </c>
      <c r="T446" s="4">
        <f>+S446*Tabla3[[#This Row],[P.U$]]</f>
        <v>2.76</v>
      </c>
      <c r="U446" s="4">
        <v>1</v>
      </c>
      <c r="V446" s="1013">
        <f>U446*Tabla3[[#This Row],[P.U$]]</f>
        <v>1.38</v>
      </c>
    </row>
    <row r="447" spans="1:22" ht="90" x14ac:dyDescent="0.3">
      <c r="A447" s="457">
        <v>348</v>
      </c>
      <c r="B447" s="503" t="s">
        <v>1010</v>
      </c>
      <c r="C447" s="512" t="s">
        <v>1009</v>
      </c>
      <c r="D447" s="504" t="s">
        <v>11</v>
      </c>
      <c r="E447" s="504" t="s">
        <v>320</v>
      </c>
      <c r="F447" s="980"/>
      <c r="G447" s="524">
        <v>0.7</v>
      </c>
      <c r="H447" s="337"/>
      <c r="I447" s="593"/>
      <c r="J447" s="355">
        <f t="shared" si="94"/>
        <v>0</v>
      </c>
      <c r="K447" s="784"/>
      <c r="L447" s="357">
        <f t="shared" si="96"/>
        <v>0</v>
      </c>
      <c r="M447" s="684"/>
      <c r="N447" s="357">
        <f t="shared" si="97"/>
        <v>0</v>
      </c>
      <c r="O447" s="356"/>
      <c r="P447" s="357">
        <f t="shared" si="98"/>
        <v>0</v>
      </c>
      <c r="Q447" s="356"/>
      <c r="R447" s="377">
        <f t="shared" si="93"/>
        <v>0</v>
      </c>
      <c r="S447" s="4"/>
      <c r="T447" s="4">
        <f>+S447*Tabla3[[#This Row],[P.U$]]</f>
        <v>0</v>
      </c>
      <c r="U447" s="4"/>
      <c r="V447" s="1013">
        <f>U447*Tabla3[[#This Row],[P.U$]]</f>
        <v>0</v>
      </c>
    </row>
    <row r="448" spans="1:22" ht="90" x14ac:dyDescent="0.3">
      <c r="A448" s="457">
        <v>349</v>
      </c>
      <c r="B448" s="503" t="s">
        <v>1010</v>
      </c>
      <c r="C448" s="504" t="s">
        <v>1009</v>
      </c>
      <c r="D448" s="504" t="s">
        <v>11</v>
      </c>
      <c r="E448" s="504" t="s">
        <v>320</v>
      </c>
      <c r="F448" s="978">
        <v>45505</v>
      </c>
      <c r="G448" s="518">
        <v>0.7</v>
      </c>
      <c r="H448" s="337"/>
      <c r="I448" s="83"/>
      <c r="J448" s="85">
        <f t="shared" si="94"/>
        <v>0</v>
      </c>
      <c r="K448" s="308"/>
      <c r="L448" s="85">
        <f t="shared" si="96"/>
        <v>0</v>
      </c>
      <c r="M448" s="687"/>
      <c r="N448" s="85">
        <f t="shared" si="97"/>
        <v>0</v>
      </c>
      <c r="O448" s="83"/>
      <c r="P448" s="85">
        <f t="shared" si="98"/>
        <v>0</v>
      </c>
      <c r="Q448" s="83"/>
      <c r="R448" s="377">
        <f t="shared" si="93"/>
        <v>0</v>
      </c>
      <c r="S448" s="4"/>
      <c r="T448" s="4">
        <f>+S448*Tabla3[[#This Row],[P.U$]]</f>
        <v>0</v>
      </c>
      <c r="U448" s="4"/>
      <c r="V448" s="1013">
        <f>U448*Tabla3[[#This Row],[P.U$]]</f>
        <v>0</v>
      </c>
    </row>
    <row r="449" spans="1:22" ht="37.5" x14ac:dyDescent="0.3">
      <c r="A449" s="457">
        <v>350</v>
      </c>
      <c r="B449" s="503" t="s">
        <v>772</v>
      </c>
      <c r="C449" s="656" t="s">
        <v>247</v>
      </c>
      <c r="D449" s="508" t="s">
        <v>11</v>
      </c>
      <c r="E449" s="504" t="s">
        <v>773</v>
      </c>
      <c r="F449" s="979">
        <v>45505</v>
      </c>
      <c r="G449" s="727">
        <v>1.25</v>
      </c>
      <c r="H449" s="337"/>
      <c r="I449" s="593">
        <v>3</v>
      </c>
      <c r="J449" s="85">
        <f t="shared" si="94"/>
        <v>3.75</v>
      </c>
      <c r="K449" s="784">
        <v>0</v>
      </c>
      <c r="L449" s="236">
        <f t="shared" si="96"/>
        <v>0</v>
      </c>
      <c r="M449" s="684"/>
      <c r="N449" s="236">
        <f t="shared" si="97"/>
        <v>0</v>
      </c>
      <c r="O449" s="237"/>
      <c r="P449" s="236">
        <f t="shared" si="98"/>
        <v>0</v>
      </c>
      <c r="Q449" s="237"/>
      <c r="R449" s="377">
        <f t="shared" si="93"/>
        <v>0</v>
      </c>
      <c r="S449" s="4"/>
      <c r="T449" s="4">
        <f>+S449*Tabla3[[#This Row],[P.U$]]</f>
        <v>0</v>
      </c>
      <c r="U449" s="4"/>
      <c r="V449" s="1013">
        <f>U449*Tabla3[[#This Row],[P.U$]]</f>
        <v>0</v>
      </c>
    </row>
    <row r="450" spans="1:22" ht="36" x14ac:dyDescent="0.3">
      <c r="A450" s="457">
        <v>351</v>
      </c>
      <c r="B450" s="503" t="s">
        <v>772</v>
      </c>
      <c r="C450" s="504" t="s">
        <v>736</v>
      </c>
      <c r="D450" s="504" t="s">
        <v>11</v>
      </c>
      <c r="E450" s="504" t="s">
        <v>773</v>
      </c>
      <c r="F450" s="978">
        <v>45717</v>
      </c>
      <c r="G450" s="727">
        <v>1.61</v>
      </c>
      <c r="H450" s="337"/>
      <c r="I450" s="83">
        <v>4</v>
      </c>
      <c r="J450" s="85">
        <f t="shared" si="94"/>
        <v>6.44</v>
      </c>
      <c r="K450" s="308">
        <v>0</v>
      </c>
      <c r="L450" s="85">
        <f t="shared" si="96"/>
        <v>0</v>
      </c>
      <c r="M450" s="687">
        <v>3</v>
      </c>
      <c r="N450" s="85">
        <f t="shared" si="97"/>
        <v>4.83</v>
      </c>
      <c r="O450" s="83"/>
      <c r="P450" s="85">
        <f t="shared" si="98"/>
        <v>0</v>
      </c>
      <c r="Q450" s="83"/>
      <c r="R450" s="377">
        <f t="shared" si="93"/>
        <v>0</v>
      </c>
      <c r="S450" s="4"/>
      <c r="T450" s="4">
        <f>+S450*Tabla3[[#This Row],[P.U$]]</f>
        <v>0</v>
      </c>
      <c r="U450" s="4"/>
      <c r="V450" s="1013">
        <f>U450*Tabla3[[#This Row],[P.U$]]</f>
        <v>0</v>
      </c>
    </row>
    <row r="451" spans="1:22" ht="72" x14ac:dyDescent="0.3">
      <c r="A451" s="457"/>
      <c r="B451" s="503" t="s">
        <v>400</v>
      </c>
      <c r="C451" s="504" t="s">
        <v>576</v>
      </c>
      <c r="D451" s="504" t="s">
        <v>11</v>
      </c>
      <c r="E451" s="504" t="s">
        <v>324</v>
      </c>
      <c r="F451" s="978">
        <v>45901</v>
      </c>
      <c r="G451" s="843">
        <v>2.2599999999999998</v>
      </c>
      <c r="H451" s="337"/>
      <c r="I451" s="83"/>
      <c r="J451" s="85">
        <f t="shared" si="94"/>
        <v>0</v>
      </c>
      <c r="K451" s="308"/>
      <c r="L451" s="85">
        <f t="shared" si="96"/>
        <v>0</v>
      </c>
      <c r="M451" s="687">
        <v>5</v>
      </c>
      <c r="N451" s="85">
        <f t="shared" si="97"/>
        <v>11.299999999999999</v>
      </c>
      <c r="O451" s="83">
        <v>5</v>
      </c>
      <c r="P451" s="85">
        <f t="shared" si="98"/>
        <v>11.299999999999999</v>
      </c>
      <c r="Q451" s="83">
        <v>10</v>
      </c>
      <c r="R451" s="377">
        <f t="shared" si="93"/>
        <v>22.599999999999998</v>
      </c>
      <c r="S451" s="4">
        <v>8</v>
      </c>
      <c r="T451" s="4">
        <f>+S451*Tabla3[[#This Row],[P.U$]]</f>
        <v>18.079999999999998</v>
      </c>
      <c r="U451" s="4">
        <v>7</v>
      </c>
      <c r="V451" s="1013">
        <f>U451*Tabla3[[#This Row],[P.U$]]</f>
        <v>15.819999999999999</v>
      </c>
    </row>
    <row r="452" spans="1:22" ht="72" x14ac:dyDescent="0.3">
      <c r="A452" s="457">
        <v>352</v>
      </c>
      <c r="B452" s="503" t="s">
        <v>1199</v>
      </c>
      <c r="C452" s="504" t="s">
        <v>194</v>
      </c>
      <c r="D452" s="504" t="s">
        <v>11</v>
      </c>
      <c r="E452" s="504" t="s">
        <v>324</v>
      </c>
      <c r="F452" s="978">
        <v>45413</v>
      </c>
      <c r="G452" s="518">
        <v>1.94</v>
      </c>
      <c r="H452" s="337"/>
      <c r="I452" s="83"/>
      <c r="J452" s="85">
        <f t="shared" si="94"/>
        <v>0</v>
      </c>
      <c r="K452" s="308"/>
      <c r="L452" s="85">
        <f t="shared" si="96"/>
        <v>0</v>
      </c>
      <c r="M452" s="687"/>
      <c r="N452" s="85">
        <f t="shared" si="97"/>
        <v>0</v>
      </c>
      <c r="O452" s="83"/>
      <c r="P452" s="85">
        <f t="shared" si="98"/>
        <v>0</v>
      </c>
      <c r="Q452" s="83"/>
      <c r="R452" s="377">
        <f t="shared" si="93"/>
        <v>0</v>
      </c>
      <c r="S452" s="4"/>
      <c r="T452" s="4">
        <f>+S452*Tabla3[[#This Row],[P.U$]]</f>
        <v>0</v>
      </c>
      <c r="U452" s="4"/>
      <c r="V452" s="1013">
        <f>U452*Tabla3[[#This Row],[P.U$]]</f>
        <v>0</v>
      </c>
    </row>
    <row r="453" spans="1:22" ht="54" x14ac:dyDescent="0.3">
      <c r="A453" s="457">
        <v>353</v>
      </c>
      <c r="B453" s="484" t="s">
        <v>401</v>
      </c>
      <c r="C453" s="485" t="s">
        <v>593</v>
      </c>
      <c r="D453" s="485" t="s">
        <v>342</v>
      </c>
      <c r="E453" s="485" t="s">
        <v>259</v>
      </c>
      <c r="F453" s="964">
        <v>45717</v>
      </c>
      <c r="G453" s="487">
        <v>2.72</v>
      </c>
      <c r="H453" s="337"/>
      <c r="I453" s="83"/>
      <c r="J453" s="85">
        <f t="shared" si="94"/>
        <v>0</v>
      </c>
      <c r="K453" s="308"/>
      <c r="L453" s="85">
        <f t="shared" si="96"/>
        <v>0</v>
      </c>
      <c r="M453" s="687"/>
      <c r="N453" s="85">
        <f t="shared" si="97"/>
        <v>0</v>
      </c>
      <c r="O453" s="83"/>
      <c r="P453" s="85">
        <f t="shared" si="98"/>
        <v>0</v>
      </c>
      <c r="Q453" s="83"/>
      <c r="R453" s="377">
        <f t="shared" si="93"/>
        <v>0</v>
      </c>
      <c r="S453" s="4"/>
      <c r="T453" s="4">
        <f>+S453*Tabla3[[#This Row],[P.U$]]</f>
        <v>0</v>
      </c>
      <c r="U453" s="4"/>
      <c r="V453" s="1013">
        <f>U453*Tabla3[[#This Row],[P.U$]]</f>
        <v>0</v>
      </c>
    </row>
    <row r="454" spans="1:22" ht="54" x14ac:dyDescent="0.3">
      <c r="A454" s="457">
        <v>354</v>
      </c>
      <c r="B454" s="489" t="s">
        <v>909</v>
      </c>
      <c r="C454" s="489" t="s">
        <v>241</v>
      </c>
      <c r="D454" s="485" t="s">
        <v>342</v>
      </c>
      <c r="E454" s="485" t="s">
        <v>259</v>
      </c>
      <c r="F454" s="965">
        <v>45658</v>
      </c>
      <c r="G454" s="659">
        <v>3.23</v>
      </c>
      <c r="H454" s="337"/>
      <c r="I454" s="83"/>
      <c r="J454" s="85">
        <f t="shared" si="94"/>
        <v>0</v>
      </c>
      <c r="K454" s="308"/>
      <c r="L454" s="85">
        <f t="shared" si="96"/>
        <v>0</v>
      </c>
      <c r="M454" s="687"/>
      <c r="N454" s="85">
        <f t="shared" si="97"/>
        <v>0</v>
      </c>
      <c r="O454" s="83"/>
      <c r="P454" s="85">
        <f t="shared" si="98"/>
        <v>0</v>
      </c>
      <c r="Q454" s="83"/>
      <c r="R454" s="377">
        <f t="shared" si="93"/>
        <v>0</v>
      </c>
      <c r="S454" s="4"/>
      <c r="T454" s="4">
        <f>+S454*Tabla3[[#This Row],[P.U$]]</f>
        <v>0</v>
      </c>
      <c r="U454" s="4"/>
      <c r="V454" s="1013">
        <f>U454*Tabla3[[#This Row],[P.U$]]</f>
        <v>0</v>
      </c>
    </row>
    <row r="455" spans="1:22" ht="56.25" x14ac:dyDescent="0.3">
      <c r="A455" s="457">
        <v>355</v>
      </c>
      <c r="B455" s="489" t="s">
        <v>17927</v>
      </c>
      <c r="C455" s="489" t="s">
        <v>736</v>
      </c>
      <c r="D455" s="485" t="s">
        <v>342</v>
      </c>
      <c r="E455" s="485" t="s">
        <v>259</v>
      </c>
      <c r="F455" s="965" t="s">
        <v>17924</v>
      </c>
      <c r="G455" s="659">
        <v>6.44</v>
      </c>
      <c r="H455" s="337"/>
      <c r="I455" s="83"/>
      <c r="J455" s="85">
        <f t="shared" si="94"/>
        <v>0</v>
      </c>
      <c r="K455" s="308"/>
      <c r="L455" s="85">
        <f t="shared" si="96"/>
        <v>0</v>
      </c>
      <c r="M455" s="687"/>
      <c r="N455" s="85">
        <f t="shared" si="97"/>
        <v>0</v>
      </c>
      <c r="O455" s="83"/>
      <c r="P455" s="85">
        <f t="shared" si="98"/>
        <v>0</v>
      </c>
      <c r="Q455" s="83"/>
      <c r="R455" s="377">
        <f t="shared" si="93"/>
        <v>0</v>
      </c>
      <c r="S455" s="4"/>
      <c r="T455" s="4">
        <f>+S455*Tabla3[[#This Row],[P.U$]]</f>
        <v>0</v>
      </c>
      <c r="U455" s="4"/>
      <c r="V455" s="1013">
        <f>U455*Tabla3[[#This Row],[P.U$]]</f>
        <v>0</v>
      </c>
    </row>
    <row r="456" spans="1:22" ht="25.5" x14ac:dyDescent="0.3">
      <c r="A456" s="457">
        <v>356</v>
      </c>
      <c r="B456" s="273" t="s">
        <v>17765</v>
      </c>
      <c r="C456" s="583" t="s">
        <v>206</v>
      </c>
      <c r="D456" s="14" t="s">
        <v>342</v>
      </c>
      <c r="E456" s="14" t="s">
        <v>268</v>
      </c>
      <c r="F456" s="967">
        <v>45536</v>
      </c>
      <c r="G456" s="651">
        <v>1.9</v>
      </c>
      <c r="H456" s="337"/>
      <c r="I456" s="83"/>
      <c r="J456" s="85">
        <f t="shared" si="94"/>
        <v>0</v>
      </c>
      <c r="K456" s="308"/>
      <c r="L456" s="85">
        <f t="shared" si="96"/>
        <v>0</v>
      </c>
      <c r="M456" s="687"/>
      <c r="N456" s="85">
        <f t="shared" si="97"/>
        <v>0</v>
      </c>
      <c r="O456" s="83"/>
      <c r="P456" s="85">
        <f t="shared" si="98"/>
        <v>0</v>
      </c>
      <c r="Q456" s="83"/>
      <c r="R456" s="377">
        <f t="shared" si="93"/>
        <v>0</v>
      </c>
      <c r="S456" s="4"/>
      <c r="T456" s="4">
        <f>+S456*Tabla3[[#This Row],[P.U$]]</f>
        <v>0</v>
      </c>
      <c r="U456" s="4"/>
      <c r="V456" s="1013">
        <f>U456*Tabla3[[#This Row],[P.U$]]</f>
        <v>0</v>
      </c>
    </row>
    <row r="457" spans="1:22" ht="72" x14ac:dyDescent="0.3">
      <c r="A457" s="457">
        <v>357</v>
      </c>
      <c r="B457" s="525" t="s">
        <v>1003</v>
      </c>
      <c r="C457" s="728" t="s">
        <v>206</v>
      </c>
      <c r="D457" s="485" t="s">
        <v>342</v>
      </c>
      <c r="E457" s="485" t="s">
        <v>268</v>
      </c>
      <c r="F457" s="966">
        <v>45657</v>
      </c>
      <c r="G457" s="729">
        <v>1.9</v>
      </c>
      <c r="H457" s="337"/>
      <c r="I457" s="83"/>
      <c r="J457" s="85">
        <f t="shared" si="94"/>
        <v>0</v>
      </c>
      <c r="K457" s="308"/>
      <c r="L457" s="85">
        <f t="shared" si="96"/>
        <v>0</v>
      </c>
      <c r="M457" s="687"/>
      <c r="N457" s="85">
        <f t="shared" si="97"/>
        <v>0</v>
      </c>
      <c r="O457" s="83"/>
      <c r="P457" s="85">
        <f t="shared" si="98"/>
        <v>0</v>
      </c>
      <c r="Q457" s="83"/>
      <c r="R457" s="377">
        <f t="shared" si="93"/>
        <v>0</v>
      </c>
      <c r="S457" s="4"/>
      <c r="T457" s="4">
        <f>+S457*Tabla3[[#This Row],[P.U$]]</f>
        <v>0</v>
      </c>
      <c r="U457" s="4"/>
      <c r="V457" s="1013">
        <f>U457*Tabla3[[#This Row],[P.U$]]</f>
        <v>0</v>
      </c>
    </row>
    <row r="458" spans="1:22" ht="72" x14ac:dyDescent="0.3">
      <c r="A458" s="457">
        <v>358</v>
      </c>
      <c r="B458" s="525" t="s">
        <v>1003</v>
      </c>
      <c r="C458" s="728" t="s">
        <v>1234</v>
      </c>
      <c r="D458" s="485" t="s">
        <v>342</v>
      </c>
      <c r="E458" s="485" t="s">
        <v>268</v>
      </c>
      <c r="F458" s="966">
        <v>45658</v>
      </c>
      <c r="G458" s="729">
        <v>1.0900000000000001</v>
      </c>
      <c r="H458" s="337"/>
      <c r="I458" s="83">
        <v>1</v>
      </c>
      <c r="J458" s="85">
        <f t="shared" si="94"/>
        <v>1.0900000000000001</v>
      </c>
      <c r="K458" s="308">
        <v>0</v>
      </c>
      <c r="L458" s="85">
        <f t="shared" si="96"/>
        <v>0</v>
      </c>
      <c r="M458" s="687"/>
      <c r="N458" s="85">
        <f t="shared" si="97"/>
        <v>0</v>
      </c>
      <c r="O458" s="83"/>
      <c r="P458" s="85">
        <f t="shared" si="98"/>
        <v>0</v>
      </c>
      <c r="Q458" s="83"/>
      <c r="R458" s="377">
        <f t="shared" si="93"/>
        <v>0</v>
      </c>
      <c r="S458" s="4"/>
      <c r="T458" s="4">
        <f>+S458*Tabla3[[#This Row],[P.U$]]</f>
        <v>0</v>
      </c>
      <c r="U458" s="4"/>
      <c r="V458" s="1013">
        <f>U458*Tabla3[[#This Row],[P.U$]]</f>
        <v>0</v>
      </c>
    </row>
    <row r="459" spans="1:22" ht="54" x14ac:dyDescent="0.3">
      <c r="A459" s="457">
        <v>359</v>
      </c>
      <c r="B459" s="496" t="s">
        <v>1200</v>
      </c>
      <c r="C459" s="496" t="s">
        <v>1128</v>
      </c>
      <c r="D459" s="485" t="s">
        <v>342</v>
      </c>
      <c r="E459" s="485" t="s">
        <v>259</v>
      </c>
      <c r="F459" s="969"/>
      <c r="G459" s="498">
        <v>2.5</v>
      </c>
      <c r="H459" s="337"/>
      <c r="I459" s="593"/>
      <c r="J459" s="85">
        <f t="shared" si="94"/>
        <v>0</v>
      </c>
      <c r="K459" s="784"/>
      <c r="L459" s="236">
        <f t="shared" si="96"/>
        <v>0</v>
      </c>
      <c r="M459" s="684"/>
      <c r="N459" s="236">
        <f t="shared" si="97"/>
        <v>0</v>
      </c>
      <c r="O459" s="237"/>
      <c r="P459" s="236">
        <f t="shared" si="98"/>
        <v>0</v>
      </c>
      <c r="Q459" s="237"/>
      <c r="R459" s="377">
        <f t="shared" si="93"/>
        <v>0</v>
      </c>
      <c r="S459" s="4"/>
      <c r="T459" s="4">
        <f>+S459*Tabla3[[#This Row],[P.U$]]</f>
        <v>0</v>
      </c>
      <c r="U459" s="4"/>
      <c r="V459" s="1013">
        <f>U459*Tabla3[[#This Row],[P.U$]]</f>
        <v>0</v>
      </c>
    </row>
    <row r="460" spans="1:22" ht="54" x14ac:dyDescent="0.3">
      <c r="A460" s="457">
        <v>360</v>
      </c>
      <c r="B460" s="484" t="s">
        <v>402</v>
      </c>
      <c r="C460" s="485" t="s">
        <v>594</v>
      </c>
      <c r="D460" s="485" t="s">
        <v>12</v>
      </c>
      <c r="E460" s="485" t="s">
        <v>261</v>
      </c>
      <c r="F460" s="964">
        <v>45689</v>
      </c>
      <c r="G460" s="487">
        <v>7.78</v>
      </c>
      <c r="H460" s="337"/>
      <c r="I460" s="83"/>
      <c r="J460" s="85">
        <f t="shared" si="94"/>
        <v>0</v>
      </c>
      <c r="K460" s="308"/>
      <c r="L460" s="85">
        <f t="shared" si="96"/>
        <v>0</v>
      </c>
      <c r="M460" s="687"/>
      <c r="N460" s="85">
        <f t="shared" si="97"/>
        <v>0</v>
      </c>
      <c r="O460" s="83"/>
      <c r="P460" s="85">
        <f t="shared" si="98"/>
        <v>0</v>
      </c>
      <c r="Q460" s="83"/>
      <c r="R460" s="377">
        <f t="shared" si="93"/>
        <v>0</v>
      </c>
      <c r="S460" s="4"/>
      <c r="T460" s="4">
        <f>+S460*Tabla3[[#This Row],[P.U$]]</f>
        <v>0</v>
      </c>
      <c r="U460" s="4"/>
      <c r="V460" s="1013">
        <f>U460*Tabla3[[#This Row],[P.U$]]</f>
        <v>0</v>
      </c>
    </row>
    <row r="461" spans="1:22" ht="72" x14ac:dyDescent="0.3">
      <c r="A461" s="457"/>
      <c r="B461" s="503" t="s">
        <v>400</v>
      </c>
      <c r="C461" s="504" t="s">
        <v>210</v>
      </c>
      <c r="D461" s="504" t="s">
        <v>11</v>
      </c>
      <c r="E461" s="504" t="s">
        <v>324</v>
      </c>
      <c r="F461" s="978">
        <v>45901</v>
      </c>
      <c r="G461" s="843">
        <v>2.2599999999999998</v>
      </c>
      <c r="H461" s="337"/>
      <c r="I461" s="83">
        <v>0</v>
      </c>
      <c r="J461" s="85">
        <f t="shared" ref="J461" si="99">G461*I461</f>
        <v>0</v>
      </c>
      <c r="K461" s="308">
        <v>0</v>
      </c>
      <c r="L461" s="85">
        <f t="shared" ref="L461" si="100">G461*K461</f>
        <v>0</v>
      </c>
      <c r="M461" s="687">
        <v>0</v>
      </c>
      <c r="N461" s="85">
        <f t="shared" ref="N461" si="101">G461*M461</f>
        <v>0</v>
      </c>
      <c r="O461" s="83">
        <v>0</v>
      </c>
      <c r="P461" s="85">
        <f t="shared" ref="P461" si="102">G461*O461</f>
        <v>0</v>
      </c>
      <c r="Q461" s="83">
        <v>0</v>
      </c>
      <c r="R461" s="377">
        <f t="shared" ref="R461" si="103">G461*Q461</f>
        <v>0</v>
      </c>
      <c r="S461" s="4">
        <v>3</v>
      </c>
      <c r="T461" s="4">
        <f>+S461*Tabla3[[#This Row],[P.U$]]</f>
        <v>6.7799999999999994</v>
      </c>
      <c r="U461" s="4">
        <v>3</v>
      </c>
      <c r="V461" s="1013">
        <f>U461*Tabla3[[#This Row],[P.U$]]</f>
        <v>6.7799999999999994</v>
      </c>
    </row>
    <row r="462" spans="1:22" ht="36" x14ac:dyDescent="0.3">
      <c r="A462" s="457"/>
      <c r="B462" s="503" t="s">
        <v>18244</v>
      </c>
      <c r="C462" s="504" t="s">
        <v>203</v>
      </c>
      <c r="D462" s="504" t="s">
        <v>341</v>
      </c>
      <c r="E462" s="504" t="s">
        <v>278</v>
      </c>
      <c r="F462" s="978">
        <v>45323</v>
      </c>
      <c r="G462" s="843">
        <v>1.25</v>
      </c>
      <c r="H462" s="337"/>
      <c r="I462" s="83"/>
      <c r="J462" s="85">
        <f t="shared" ref="J462:J463" si="104">G462*I462</f>
        <v>0</v>
      </c>
      <c r="K462" s="308">
        <v>0</v>
      </c>
      <c r="L462" s="85">
        <f t="shared" ref="L462:L463" si="105">G462*K462</f>
        <v>0</v>
      </c>
      <c r="M462" s="687">
        <v>0</v>
      </c>
      <c r="N462" s="85">
        <f t="shared" ref="N462:N463" si="106">G462*M462</f>
        <v>0</v>
      </c>
      <c r="O462" s="83">
        <v>0</v>
      </c>
      <c r="P462" s="85">
        <f t="shared" ref="P462:P463" si="107">G462*O462</f>
        <v>0</v>
      </c>
      <c r="Q462" s="83">
        <v>0</v>
      </c>
      <c r="R462" s="377">
        <f t="shared" ref="R462:R463" si="108">G462*Q462</f>
        <v>0</v>
      </c>
      <c r="S462" s="4">
        <v>5</v>
      </c>
      <c r="T462" s="4">
        <f>+S462*Tabla3[[#This Row],[P.U$]]</f>
        <v>6.25</v>
      </c>
      <c r="U462" s="4">
        <v>5</v>
      </c>
      <c r="V462" s="1013">
        <f>U462*Tabla3[[#This Row],[P.U$]]</f>
        <v>6.25</v>
      </c>
    </row>
    <row r="463" spans="1:22" ht="54" x14ac:dyDescent="0.3">
      <c r="A463" s="457"/>
      <c r="B463" s="503" t="s">
        <v>18245</v>
      </c>
      <c r="C463" s="504" t="s">
        <v>239</v>
      </c>
      <c r="D463" s="504" t="s">
        <v>805</v>
      </c>
      <c r="E463" s="504" t="s">
        <v>680</v>
      </c>
      <c r="F463" s="978">
        <v>45689</v>
      </c>
      <c r="G463" s="843">
        <v>2.2599999999999998</v>
      </c>
      <c r="H463" s="337"/>
      <c r="I463" s="83"/>
      <c r="J463" s="85">
        <f t="shared" si="104"/>
        <v>0</v>
      </c>
      <c r="K463" s="308">
        <v>0</v>
      </c>
      <c r="L463" s="85">
        <f t="shared" si="105"/>
        <v>0</v>
      </c>
      <c r="M463" s="687">
        <v>0</v>
      </c>
      <c r="N463" s="85">
        <f t="shared" si="106"/>
        <v>0</v>
      </c>
      <c r="O463" s="83">
        <v>10</v>
      </c>
      <c r="P463" s="85">
        <f t="shared" si="107"/>
        <v>22.599999999999998</v>
      </c>
      <c r="Q463" s="83">
        <v>10</v>
      </c>
      <c r="R463" s="377">
        <f t="shared" si="108"/>
        <v>22.599999999999998</v>
      </c>
      <c r="S463" s="4">
        <v>13</v>
      </c>
      <c r="T463" s="4">
        <f>+S463*Tabla3[[#This Row],[P.U$]]</f>
        <v>29.379999999999995</v>
      </c>
      <c r="U463" s="4">
        <v>13</v>
      </c>
      <c r="V463" s="1013">
        <f>U463*Tabla3[[#This Row],[P.U$]]</f>
        <v>29.379999999999995</v>
      </c>
    </row>
    <row r="464" spans="1:22" ht="54" x14ac:dyDescent="0.3">
      <c r="A464" s="457"/>
      <c r="B464" s="503" t="s">
        <v>18247</v>
      </c>
      <c r="C464" s="504" t="s">
        <v>18248</v>
      </c>
      <c r="D464" s="504" t="s">
        <v>805</v>
      </c>
      <c r="E464" s="504" t="s">
        <v>680</v>
      </c>
      <c r="F464" s="978">
        <v>45992</v>
      </c>
      <c r="G464" s="843">
        <v>2.23</v>
      </c>
      <c r="H464" s="337"/>
      <c r="I464" s="83"/>
      <c r="J464" s="85">
        <f t="shared" ref="J464:J466" si="109">G464*I464</f>
        <v>0</v>
      </c>
      <c r="K464" s="308">
        <v>0</v>
      </c>
      <c r="L464" s="85">
        <f t="shared" ref="L464:L466" si="110">G464*K464</f>
        <v>0</v>
      </c>
      <c r="M464" s="687">
        <v>0</v>
      </c>
      <c r="N464" s="85">
        <f t="shared" ref="N464:N466" si="111">G464*M464</f>
        <v>0</v>
      </c>
      <c r="O464" s="83">
        <v>10</v>
      </c>
      <c r="P464" s="85">
        <f t="shared" ref="P464:P466" si="112">G464*O464</f>
        <v>22.3</v>
      </c>
      <c r="Q464" s="83">
        <v>15</v>
      </c>
      <c r="R464" s="377">
        <f t="shared" ref="R464:R466" si="113">G464*Q464</f>
        <v>33.450000000000003</v>
      </c>
      <c r="S464" s="4">
        <v>13</v>
      </c>
      <c r="T464" s="4">
        <f>+S464*Tabla3[[#This Row],[P.U$]]</f>
        <v>28.99</v>
      </c>
      <c r="U464" s="4">
        <v>12</v>
      </c>
      <c r="V464" s="1013">
        <f>U464*Tabla3[[#This Row],[P.U$]]</f>
        <v>26.759999999999998</v>
      </c>
    </row>
    <row r="465" spans="1:22" ht="54" x14ac:dyDescent="0.3">
      <c r="A465" s="457"/>
      <c r="B465" s="503" t="s">
        <v>18249</v>
      </c>
      <c r="C465" s="504" t="s">
        <v>18250</v>
      </c>
      <c r="D465" s="1021">
        <v>45809</v>
      </c>
      <c r="E465" s="504" t="s">
        <v>325</v>
      </c>
      <c r="F465" s="978">
        <v>45809</v>
      </c>
      <c r="G465" s="843">
        <v>6.44</v>
      </c>
      <c r="H465" s="337"/>
      <c r="I465" s="83"/>
      <c r="J465" s="85">
        <f t="shared" ref="J465" si="114">G465*I465</f>
        <v>0</v>
      </c>
      <c r="K465" s="308">
        <v>2</v>
      </c>
      <c r="L465" s="85">
        <f t="shared" ref="L465" si="115">G465*K465</f>
        <v>12.88</v>
      </c>
      <c r="M465" s="687">
        <v>1</v>
      </c>
      <c r="N465" s="85">
        <f t="shared" ref="N465" si="116">G465*M465</f>
        <v>6.44</v>
      </c>
      <c r="O465" s="83">
        <v>1</v>
      </c>
      <c r="P465" s="85">
        <f t="shared" ref="P465" si="117">G465*O465</f>
        <v>6.44</v>
      </c>
      <c r="Q465" s="83">
        <v>3</v>
      </c>
      <c r="R465" s="377">
        <f t="shared" ref="R465" si="118">G465*Q465</f>
        <v>19.32</v>
      </c>
      <c r="S465" s="4">
        <v>3</v>
      </c>
      <c r="T465" s="4">
        <f>+S465*Tabla3[[#This Row],[P.U$]]</f>
        <v>19.32</v>
      </c>
      <c r="U465" s="4">
        <v>1</v>
      </c>
      <c r="V465" s="1013">
        <f>U465*Tabla3[[#This Row],[P.U$]]</f>
        <v>6.44</v>
      </c>
    </row>
    <row r="466" spans="1:22" ht="54" x14ac:dyDescent="0.3">
      <c r="A466" s="457"/>
      <c r="B466" s="503" t="s">
        <v>18246</v>
      </c>
      <c r="C466" s="504" t="s">
        <v>241</v>
      </c>
      <c r="D466" s="504" t="s">
        <v>805</v>
      </c>
      <c r="E466" s="504" t="s">
        <v>680</v>
      </c>
      <c r="F466" s="978">
        <v>46174</v>
      </c>
      <c r="G466" s="843">
        <v>1.61</v>
      </c>
      <c r="H466" s="337"/>
      <c r="I466" s="83"/>
      <c r="J466" s="85">
        <f t="shared" si="109"/>
        <v>0</v>
      </c>
      <c r="K466" s="308">
        <v>0</v>
      </c>
      <c r="L466" s="85">
        <f t="shared" si="110"/>
        <v>0</v>
      </c>
      <c r="M466" s="687">
        <v>0</v>
      </c>
      <c r="N466" s="85">
        <f t="shared" si="111"/>
        <v>0</v>
      </c>
      <c r="O466" s="83">
        <v>10</v>
      </c>
      <c r="P466" s="85">
        <f t="shared" si="112"/>
        <v>16.100000000000001</v>
      </c>
      <c r="Q466" s="83">
        <v>10</v>
      </c>
      <c r="R466" s="377">
        <f t="shared" si="113"/>
        <v>16.100000000000001</v>
      </c>
      <c r="S466" s="4">
        <v>13</v>
      </c>
      <c r="T466" s="4">
        <f>+S466*Tabla3[[#This Row],[P.U$]]</f>
        <v>20.93</v>
      </c>
      <c r="U466" s="4">
        <v>12</v>
      </c>
      <c r="V466" s="1013">
        <f>U466*Tabla3[[#This Row],[P.U$]]</f>
        <v>19.32</v>
      </c>
    </row>
    <row r="467" spans="1:22" ht="54" x14ac:dyDescent="0.3">
      <c r="A467" s="457">
        <v>361</v>
      </c>
      <c r="B467" s="484" t="s">
        <v>403</v>
      </c>
      <c r="C467" s="485" t="s">
        <v>230</v>
      </c>
      <c r="D467" s="485" t="s">
        <v>12</v>
      </c>
      <c r="E467" s="485" t="s">
        <v>267</v>
      </c>
      <c r="F467" s="964">
        <v>45139</v>
      </c>
      <c r="G467" s="487">
        <v>2.9</v>
      </c>
      <c r="H467" s="337"/>
      <c r="I467" s="83">
        <v>2</v>
      </c>
      <c r="J467" s="85">
        <f t="shared" si="94"/>
        <v>5.8</v>
      </c>
      <c r="K467" s="308">
        <v>2</v>
      </c>
      <c r="L467" s="85">
        <f t="shared" si="96"/>
        <v>5.8</v>
      </c>
      <c r="M467" s="687">
        <v>2</v>
      </c>
      <c r="N467" s="85">
        <f t="shared" si="97"/>
        <v>5.8</v>
      </c>
      <c r="O467" s="83">
        <v>2</v>
      </c>
      <c r="P467" s="85">
        <f t="shared" si="98"/>
        <v>5.8</v>
      </c>
      <c r="Q467" s="83">
        <v>2</v>
      </c>
      <c r="R467" s="377">
        <f t="shared" si="93"/>
        <v>5.8</v>
      </c>
      <c r="S467" s="4">
        <v>1</v>
      </c>
      <c r="T467" s="4">
        <f>+S467*Tabla3[[#This Row],[P.U$]]</f>
        <v>2.9</v>
      </c>
      <c r="U467" s="4">
        <v>1</v>
      </c>
      <c r="V467" s="1013">
        <f>U467*Tabla3[[#This Row],[P.U$]]</f>
        <v>2.9</v>
      </c>
    </row>
    <row r="468" spans="1:22" ht="54" x14ac:dyDescent="0.3">
      <c r="A468" s="457"/>
      <c r="B468" s="496" t="s">
        <v>17886</v>
      </c>
      <c r="C468" s="496" t="s">
        <v>219</v>
      </c>
      <c r="D468" s="485" t="s">
        <v>342</v>
      </c>
      <c r="E468" s="485" t="s">
        <v>282</v>
      </c>
      <c r="F468" s="964">
        <v>45323</v>
      </c>
      <c r="G468" s="487">
        <v>3.51</v>
      </c>
      <c r="H468" s="337"/>
      <c r="I468" s="83"/>
      <c r="J468" s="85">
        <f t="shared" si="94"/>
        <v>0</v>
      </c>
      <c r="K468" s="308"/>
      <c r="L468" s="85">
        <f t="shared" si="96"/>
        <v>0</v>
      </c>
      <c r="M468" s="687"/>
      <c r="N468" s="85"/>
      <c r="O468" s="83"/>
      <c r="P468" s="85"/>
      <c r="Q468" s="83"/>
      <c r="R468" s="377"/>
      <c r="S468" s="4"/>
      <c r="T468" s="4">
        <f>+S468*Tabla3[[#This Row],[P.U$]]</f>
        <v>0</v>
      </c>
      <c r="U468" s="4"/>
      <c r="V468" s="1013">
        <f>U468*Tabla3[[#This Row],[P.U$]]</f>
        <v>0</v>
      </c>
    </row>
    <row r="469" spans="1:22" ht="54" x14ac:dyDescent="0.3">
      <c r="A469" s="457">
        <v>362</v>
      </c>
      <c r="B469" s="496" t="s">
        <v>825</v>
      </c>
      <c r="C469" s="496" t="s">
        <v>736</v>
      </c>
      <c r="D469" s="485" t="s">
        <v>342</v>
      </c>
      <c r="E469" s="485" t="s">
        <v>282</v>
      </c>
      <c r="F469" s="969">
        <v>45323</v>
      </c>
      <c r="G469" s="498">
        <v>3.51</v>
      </c>
      <c r="H469" s="337"/>
      <c r="I469" s="83">
        <v>21</v>
      </c>
      <c r="J469" s="85">
        <f t="shared" si="94"/>
        <v>73.709999999999994</v>
      </c>
      <c r="K469" s="308">
        <v>17</v>
      </c>
      <c r="L469" s="85">
        <f t="shared" si="96"/>
        <v>59.669999999999995</v>
      </c>
      <c r="M469" s="687">
        <v>14</v>
      </c>
      <c r="N469" s="85">
        <f t="shared" ref="N469:N470" si="119">G469*M469</f>
        <v>49.14</v>
      </c>
      <c r="O469" s="83">
        <v>13</v>
      </c>
      <c r="P469" s="85">
        <f t="shared" ref="P469:P470" si="120">G469*O469</f>
        <v>45.629999999999995</v>
      </c>
      <c r="Q469" s="83">
        <v>13</v>
      </c>
      <c r="R469" s="377">
        <f t="shared" ref="R469:R470" si="121">G469*Q469</f>
        <v>45.629999999999995</v>
      </c>
      <c r="S469" s="4">
        <v>5</v>
      </c>
      <c r="T469" s="4">
        <f>+S469*Tabla3[[#This Row],[P.U$]]</f>
        <v>17.549999999999997</v>
      </c>
      <c r="U469" s="4">
        <v>10</v>
      </c>
      <c r="V469" s="1013">
        <f>U469*Tabla3[[#This Row],[P.U$]]</f>
        <v>35.099999999999994</v>
      </c>
    </row>
    <row r="470" spans="1:22" ht="54" x14ac:dyDescent="0.3">
      <c r="A470" s="457">
        <v>363</v>
      </c>
      <c r="B470" s="484" t="s">
        <v>404</v>
      </c>
      <c r="C470" s="485" t="s">
        <v>595</v>
      </c>
      <c r="D470" s="485" t="s">
        <v>342</v>
      </c>
      <c r="E470" s="485" t="s">
        <v>282</v>
      </c>
      <c r="F470" s="964">
        <v>45717</v>
      </c>
      <c r="G470" s="487">
        <v>8.23</v>
      </c>
      <c r="H470" s="337"/>
      <c r="I470" s="593">
        <v>2</v>
      </c>
      <c r="J470" s="85">
        <f t="shared" si="94"/>
        <v>16.46</v>
      </c>
      <c r="K470" s="784">
        <v>2</v>
      </c>
      <c r="L470" s="85">
        <f t="shared" si="96"/>
        <v>16.46</v>
      </c>
      <c r="M470" s="684">
        <v>2</v>
      </c>
      <c r="N470" s="85">
        <f t="shared" si="119"/>
        <v>16.46</v>
      </c>
      <c r="O470" s="243">
        <v>2</v>
      </c>
      <c r="P470" s="85">
        <f t="shared" si="120"/>
        <v>16.46</v>
      </c>
      <c r="Q470" s="243">
        <v>2</v>
      </c>
      <c r="R470" s="377">
        <f t="shared" si="121"/>
        <v>16.46</v>
      </c>
      <c r="S470" s="4">
        <v>2</v>
      </c>
      <c r="T470" s="4">
        <f>+S470*Tabla3[[#This Row],[P.U$]]</f>
        <v>16.46</v>
      </c>
      <c r="U470" s="4">
        <v>2</v>
      </c>
      <c r="V470" s="1013">
        <f>U470*Tabla3[[#This Row],[P.U$]]</f>
        <v>16.46</v>
      </c>
    </row>
    <row r="471" spans="1:22" ht="54" x14ac:dyDescent="0.3">
      <c r="A471" s="457">
        <v>364</v>
      </c>
      <c r="B471" s="484" t="s">
        <v>825</v>
      </c>
      <c r="C471" s="485" t="s">
        <v>209</v>
      </c>
      <c r="D471" s="485" t="s">
        <v>342</v>
      </c>
      <c r="E471" s="485" t="s">
        <v>272</v>
      </c>
      <c r="F471" s="964">
        <v>45261</v>
      </c>
      <c r="G471" s="487">
        <v>2.5</v>
      </c>
      <c r="H471" s="337"/>
      <c r="I471" s="233"/>
      <c r="J471" s="85">
        <f t="shared" si="94"/>
        <v>0</v>
      </c>
      <c r="K471" s="784"/>
      <c r="L471" s="232">
        <f t="shared" si="96"/>
        <v>0</v>
      </c>
      <c r="M471" s="684"/>
      <c r="N471" s="232">
        <f t="shared" ref="N471:N509" si="122">G471*M471</f>
        <v>0</v>
      </c>
      <c r="O471" s="233"/>
      <c r="P471" s="232">
        <f t="shared" ref="P471:P509" si="123">G471*O471</f>
        <v>0</v>
      </c>
      <c r="Q471" s="233"/>
      <c r="R471" s="377">
        <f t="shared" ref="R471:R509" si="124">G471*Q471</f>
        <v>0</v>
      </c>
      <c r="S471" s="4"/>
      <c r="T471" s="4">
        <f>+S471*Tabla3[[#This Row],[P.U$]]</f>
        <v>0</v>
      </c>
      <c r="U471" s="4"/>
      <c r="V471" s="1013">
        <f>U471*Tabla3[[#This Row],[P.U$]]</f>
        <v>0</v>
      </c>
    </row>
    <row r="472" spans="1:22" ht="54" x14ac:dyDescent="0.3">
      <c r="A472" s="457">
        <v>365</v>
      </c>
      <c r="B472" s="484" t="s">
        <v>824</v>
      </c>
      <c r="C472" s="485" t="s">
        <v>239</v>
      </c>
      <c r="D472" s="485" t="s">
        <v>342</v>
      </c>
      <c r="E472" s="485" t="s">
        <v>272</v>
      </c>
      <c r="F472" s="964">
        <v>45566</v>
      </c>
      <c r="G472" s="487">
        <v>4.5</v>
      </c>
      <c r="H472" s="364"/>
      <c r="I472" s="233"/>
      <c r="J472" s="366">
        <f t="shared" si="94"/>
        <v>0</v>
      </c>
      <c r="K472" s="784"/>
      <c r="L472" s="232">
        <f t="shared" si="96"/>
        <v>0</v>
      </c>
      <c r="M472" s="684"/>
      <c r="N472" s="232">
        <f t="shared" si="122"/>
        <v>0</v>
      </c>
      <c r="O472" s="233"/>
      <c r="P472" s="232">
        <f t="shared" si="123"/>
        <v>0</v>
      </c>
      <c r="Q472" s="233"/>
      <c r="R472" s="377">
        <f t="shared" si="124"/>
        <v>0</v>
      </c>
      <c r="S472" s="4"/>
      <c r="T472" s="4">
        <f>+S472*Tabla3[[#This Row],[P.U$]]</f>
        <v>0</v>
      </c>
      <c r="U472" s="4"/>
      <c r="V472" s="1013">
        <f>U472*Tabla3[[#This Row],[P.U$]]</f>
        <v>0</v>
      </c>
    </row>
    <row r="473" spans="1:22" ht="51" x14ac:dyDescent="0.3">
      <c r="A473" s="457">
        <v>366</v>
      </c>
      <c r="B473" s="201" t="s">
        <v>405</v>
      </c>
      <c r="C473" s="14" t="s">
        <v>239</v>
      </c>
      <c r="D473" s="14" t="s">
        <v>343</v>
      </c>
      <c r="E473" s="14" t="s">
        <v>686</v>
      </c>
      <c r="F473" s="968">
        <v>45597</v>
      </c>
      <c r="G473" s="37">
        <v>3.96</v>
      </c>
      <c r="H473" s="337"/>
      <c r="I473" s="593"/>
      <c r="J473" s="355">
        <f t="shared" si="94"/>
        <v>0</v>
      </c>
      <c r="K473" s="784"/>
      <c r="L473" s="357">
        <f t="shared" si="96"/>
        <v>0</v>
      </c>
      <c r="M473" s="684">
        <v>1</v>
      </c>
      <c r="N473" s="357">
        <f t="shared" si="122"/>
        <v>3.96</v>
      </c>
      <c r="O473" s="356">
        <v>0</v>
      </c>
      <c r="P473" s="357">
        <f t="shared" si="123"/>
        <v>0</v>
      </c>
      <c r="Q473" s="356">
        <v>0</v>
      </c>
      <c r="R473" s="377">
        <f t="shared" si="124"/>
        <v>0</v>
      </c>
      <c r="S473" s="4"/>
      <c r="T473" s="4">
        <f>+S473*Tabla3[[#This Row],[P.U$]]</f>
        <v>0</v>
      </c>
      <c r="U473" s="4"/>
      <c r="V473" s="1013">
        <f>U473*Tabla3[[#This Row],[P.U$]]</f>
        <v>0</v>
      </c>
    </row>
    <row r="474" spans="1:22" ht="28.5" x14ac:dyDescent="0.3">
      <c r="A474" s="457"/>
      <c r="B474" s="201" t="s">
        <v>18059</v>
      </c>
      <c r="C474" s="14" t="s">
        <v>241</v>
      </c>
      <c r="D474" s="14" t="s">
        <v>342</v>
      </c>
      <c r="E474" s="14" t="s">
        <v>687</v>
      </c>
      <c r="F474" s="968">
        <v>45566</v>
      </c>
      <c r="G474" s="37">
        <v>3.13</v>
      </c>
      <c r="H474" s="337"/>
      <c r="I474" s="593"/>
      <c r="J474" s="85">
        <f t="shared" si="94"/>
        <v>0</v>
      </c>
      <c r="K474" s="784"/>
      <c r="L474" s="85">
        <f t="shared" si="96"/>
        <v>0</v>
      </c>
      <c r="M474" s="684">
        <v>0</v>
      </c>
      <c r="N474" s="85">
        <f t="shared" si="122"/>
        <v>0</v>
      </c>
      <c r="O474" s="356">
        <v>0</v>
      </c>
      <c r="P474" s="85">
        <f t="shared" si="123"/>
        <v>0</v>
      </c>
      <c r="Q474" s="356">
        <v>10</v>
      </c>
      <c r="R474" s="377">
        <f t="shared" si="124"/>
        <v>31.299999999999997</v>
      </c>
      <c r="S474" s="4">
        <v>10</v>
      </c>
      <c r="T474" s="4">
        <f>+S474*Tabla3[[#This Row],[P.U$]]</f>
        <v>31.299999999999997</v>
      </c>
      <c r="U474" s="4">
        <v>16</v>
      </c>
      <c r="V474" s="1013">
        <f>U474*Tabla3[[#This Row],[P.U$]]</f>
        <v>50.08</v>
      </c>
    </row>
    <row r="475" spans="1:22" ht="56.25" x14ac:dyDescent="0.3">
      <c r="A475" s="457">
        <v>367</v>
      </c>
      <c r="B475" s="496" t="s">
        <v>1236</v>
      </c>
      <c r="C475" s="496" t="s">
        <v>1234</v>
      </c>
      <c r="D475" s="485" t="s">
        <v>12</v>
      </c>
      <c r="E475" s="496" t="s">
        <v>687</v>
      </c>
      <c r="F475" s="969"/>
      <c r="G475" s="498">
        <v>2.64</v>
      </c>
      <c r="H475" s="337"/>
      <c r="I475" s="593">
        <v>2</v>
      </c>
      <c r="J475" s="355">
        <f t="shared" si="94"/>
        <v>5.28</v>
      </c>
      <c r="K475" s="784">
        <v>0</v>
      </c>
      <c r="L475" s="357">
        <f t="shared" si="96"/>
        <v>0</v>
      </c>
      <c r="M475" s="684">
        <v>1</v>
      </c>
      <c r="N475" s="357">
        <f t="shared" si="122"/>
        <v>2.64</v>
      </c>
      <c r="O475" s="356">
        <v>1</v>
      </c>
      <c r="P475" s="357">
        <f t="shared" si="123"/>
        <v>2.64</v>
      </c>
      <c r="Q475" s="356">
        <v>0</v>
      </c>
      <c r="R475" s="377">
        <f t="shared" si="124"/>
        <v>0</v>
      </c>
      <c r="S475" s="4"/>
      <c r="T475" s="4">
        <f>+S475*Tabla3[[#This Row],[P.U$]]</f>
        <v>0</v>
      </c>
      <c r="U475" s="4"/>
      <c r="V475" s="1013">
        <f>U475*Tabla3[[#This Row],[P.U$]]</f>
        <v>0</v>
      </c>
    </row>
    <row r="476" spans="1:22" ht="42.75" x14ac:dyDescent="0.3">
      <c r="A476" s="457">
        <v>368</v>
      </c>
      <c r="B476" s="201" t="s">
        <v>17766</v>
      </c>
      <c r="C476" s="14" t="s">
        <v>216</v>
      </c>
      <c r="D476" s="14" t="s">
        <v>12</v>
      </c>
      <c r="E476" s="14" t="s">
        <v>272</v>
      </c>
      <c r="F476" s="968">
        <v>45901</v>
      </c>
      <c r="G476" s="37">
        <v>9.09</v>
      </c>
      <c r="H476" s="337"/>
      <c r="I476" s="593">
        <v>4</v>
      </c>
      <c r="J476" s="85">
        <f t="shared" si="94"/>
        <v>36.36</v>
      </c>
      <c r="K476" s="784">
        <v>4</v>
      </c>
      <c r="L476" s="85">
        <f t="shared" si="96"/>
        <v>36.36</v>
      </c>
      <c r="M476" s="684">
        <v>3</v>
      </c>
      <c r="N476" s="85">
        <f t="shared" si="122"/>
        <v>27.27</v>
      </c>
      <c r="O476" s="356">
        <v>3</v>
      </c>
      <c r="P476" s="85">
        <f t="shared" si="123"/>
        <v>27.27</v>
      </c>
      <c r="Q476" s="356">
        <v>3</v>
      </c>
      <c r="R476" s="377">
        <f t="shared" si="124"/>
        <v>27.27</v>
      </c>
      <c r="S476" s="4">
        <v>1</v>
      </c>
      <c r="T476" s="4">
        <f>+S476*Tabla3[[#This Row],[P.U$]]</f>
        <v>9.09</v>
      </c>
      <c r="U476" s="4">
        <v>1</v>
      </c>
      <c r="V476" s="1013">
        <f>U476*Tabla3[[#This Row],[P.U$]]</f>
        <v>9.09</v>
      </c>
    </row>
    <row r="477" spans="1:22" ht="72" x14ac:dyDescent="0.3">
      <c r="A477" s="457">
        <v>369</v>
      </c>
      <c r="B477" s="484" t="s">
        <v>777</v>
      </c>
      <c r="C477" s="485" t="s">
        <v>736</v>
      </c>
      <c r="D477" s="485" t="s">
        <v>12</v>
      </c>
      <c r="E477" s="485" t="s">
        <v>272</v>
      </c>
      <c r="F477" s="964">
        <v>45627</v>
      </c>
      <c r="G477" s="487">
        <v>9.09</v>
      </c>
      <c r="H477" s="337"/>
      <c r="I477" s="593"/>
      <c r="J477" s="85">
        <f t="shared" si="94"/>
        <v>0</v>
      </c>
      <c r="K477" s="784"/>
      <c r="L477" s="242">
        <f t="shared" si="96"/>
        <v>0</v>
      </c>
      <c r="M477" s="684"/>
      <c r="N477" s="242">
        <f t="shared" si="122"/>
        <v>0</v>
      </c>
      <c r="O477" s="243"/>
      <c r="P477" s="242">
        <f t="shared" si="123"/>
        <v>0</v>
      </c>
      <c r="Q477" s="243"/>
      <c r="R477" s="377">
        <f t="shared" si="124"/>
        <v>0</v>
      </c>
      <c r="S477" s="4"/>
      <c r="T477" s="4">
        <f>+S477*Tabla3[[#This Row],[P.U$]]</f>
        <v>0</v>
      </c>
      <c r="U477" s="4"/>
      <c r="V477" s="1013">
        <f>U477*Tabla3[[#This Row],[P.U$]]</f>
        <v>0</v>
      </c>
    </row>
    <row r="478" spans="1:22" ht="54" x14ac:dyDescent="0.3">
      <c r="A478" s="457">
        <v>370</v>
      </c>
      <c r="B478" s="484" t="s">
        <v>405</v>
      </c>
      <c r="C478" s="485" t="s">
        <v>736</v>
      </c>
      <c r="D478" s="485" t="s">
        <v>12</v>
      </c>
      <c r="E478" s="485" t="s">
        <v>686</v>
      </c>
      <c r="F478" s="964">
        <v>45809</v>
      </c>
      <c r="G478" s="487">
        <v>3.04</v>
      </c>
      <c r="H478" s="337"/>
      <c r="I478" s="83"/>
      <c r="J478" s="85">
        <f t="shared" si="94"/>
        <v>0</v>
      </c>
      <c r="K478" s="308"/>
      <c r="L478" s="85">
        <f t="shared" si="96"/>
        <v>0</v>
      </c>
      <c r="M478" s="687"/>
      <c r="N478" s="85">
        <f t="shared" si="122"/>
        <v>0</v>
      </c>
      <c r="O478" s="83"/>
      <c r="P478" s="85">
        <f t="shared" si="123"/>
        <v>0</v>
      </c>
      <c r="Q478" s="83"/>
      <c r="R478" s="377">
        <f t="shared" si="124"/>
        <v>0</v>
      </c>
      <c r="S478" s="4">
        <v>0</v>
      </c>
      <c r="T478" s="4">
        <f>+S478*Tabla3[[#This Row],[P.U$]]</f>
        <v>0</v>
      </c>
      <c r="U478" s="4">
        <v>0</v>
      </c>
      <c r="V478" s="1013">
        <f>U478*Tabla3[[#This Row],[P.U$]]</f>
        <v>0</v>
      </c>
    </row>
    <row r="479" spans="1:22" ht="36" x14ac:dyDescent="0.3">
      <c r="A479" s="457"/>
      <c r="B479" s="484" t="s">
        <v>405</v>
      </c>
      <c r="C479" s="485" t="s">
        <v>203</v>
      </c>
      <c r="D479" s="14" t="s">
        <v>12</v>
      </c>
      <c r="E479" s="14" t="s">
        <v>272</v>
      </c>
      <c r="F479" s="968">
        <v>45809</v>
      </c>
      <c r="G479" s="37">
        <v>2.04</v>
      </c>
      <c r="H479" s="337"/>
      <c r="I479" s="593">
        <v>4</v>
      </c>
      <c r="J479" s="85">
        <f t="shared" ref="J479" si="125">G479*I479</f>
        <v>8.16</v>
      </c>
      <c r="K479" s="784">
        <v>0</v>
      </c>
      <c r="L479" s="85">
        <f t="shared" ref="L479" si="126">G479*K479</f>
        <v>0</v>
      </c>
      <c r="M479" s="684">
        <v>10</v>
      </c>
      <c r="N479" s="85">
        <f t="shared" ref="N479" si="127">G479*M479</f>
        <v>20.399999999999999</v>
      </c>
      <c r="O479" s="356">
        <v>7</v>
      </c>
      <c r="P479" s="85">
        <f t="shared" ref="P479" si="128">G479*O479</f>
        <v>14.280000000000001</v>
      </c>
      <c r="Q479" s="356">
        <v>5</v>
      </c>
      <c r="R479" s="377">
        <f t="shared" ref="R479" si="129">G479*Q479</f>
        <v>10.199999999999999</v>
      </c>
      <c r="S479" s="4">
        <v>1</v>
      </c>
      <c r="T479" s="4">
        <f>+S479*Tabla3[[#This Row],[P.U$]]</f>
        <v>2.04</v>
      </c>
      <c r="U479" s="4">
        <v>2</v>
      </c>
      <c r="V479" s="1013">
        <f>U479*Tabla3[[#This Row],[P.U$]]</f>
        <v>4.08</v>
      </c>
    </row>
    <row r="480" spans="1:22" ht="28.5" x14ac:dyDescent="0.3">
      <c r="A480" s="457"/>
      <c r="B480" s="201" t="s">
        <v>18061</v>
      </c>
      <c r="C480" s="14" t="s">
        <v>586</v>
      </c>
      <c r="D480" s="14" t="s">
        <v>12</v>
      </c>
      <c r="E480" s="14"/>
      <c r="F480" s="968">
        <v>45839</v>
      </c>
      <c r="G480" s="37">
        <v>4.67</v>
      </c>
      <c r="H480" s="337"/>
      <c r="I480" s="83">
        <v>0</v>
      </c>
      <c r="J480" s="85">
        <f t="shared" si="94"/>
        <v>0</v>
      </c>
      <c r="K480" s="308">
        <v>0</v>
      </c>
      <c r="L480" s="85">
        <f t="shared" si="96"/>
        <v>0</v>
      </c>
      <c r="M480" s="687">
        <v>0</v>
      </c>
      <c r="N480" s="85">
        <f t="shared" si="122"/>
        <v>0</v>
      </c>
      <c r="O480" s="83">
        <v>0</v>
      </c>
      <c r="P480" s="85">
        <f t="shared" si="123"/>
        <v>0</v>
      </c>
      <c r="Q480" s="83">
        <v>10</v>
      </c>
      <c r="R480" s="377">
        <f t="shared" si="124"/>
        <v>46.7</v>
      </c>
      <c r="S480" s="4">
        <v>10</v>
      </c>
      <c r="T480" s="4">
        <f>+S480*Tabla3[[#This Row],[P.U$]]</f>
        <v>46.7</v>
      </c>
      <c r="U480" s="4">
        <v>8</v>
      </c>
      <c r="V480" s="1013">
        <f>U480*Tabla3[[#This Row],[P.U$]]</f>
        <v>37.36</v>
      </c>
    </row>
    <row r="481" spans="1:22" ht="33" customHeight="1" x14ac:dyDescent="0.3">
      <c r="A481" s="457">
        <v>371</v>
      </c>
      <c r="B481" s="484" t="s">
        <v>406</v>
      </c>
      <c r="C481" s="485" t="s">
        <v>197</v>
      </c>
      <c r="D481" s="485" t="s">
        <v>344</v>
      </c>
      <c r="E481" s="485" t="s">
        <v>686</v>
      </c>
      <c r="F481" s="964">
        <v>45717</v>
      </c>
      <c r="G481" s="487">
        <v>3.86</v>
      </c>
      <c r="H481" s="337"/>
      <c r="I481" s="83">
        <v>2</v>
      </c>
      <c r="J481" s="85">
        <f t="shared" si="94"/>
        <v>7.72</v>
      </c>
      <c r="K481" s="308">
        <v>2</v>
      </c>
      <c r="L481" s="85">
        <f t="shared" si="96"/>
        <v>7.72</v>
      </c>
      <c r="M481" s="687">
        <v>2</v>
      </c>
      <c r="N481" s="85">
        <f t="shared" si="122"/>
        <v>7.72</v>
      </c>
      <c r="O481" s="83">
        <v>1</v>
      </c>
      <c r="P481" s="85">
        <f t="shared" si="123"/>
        <v>3.86</v>
      </c>
      <c r="Q481" s="83">
        <v>1</v>
      </c>
      <c r="R481" s="377">
        <f t="shared" si="124"/>
        <v>3.86</v>
      </c>
      <c r="S481" s="4">
        <v>1</v>
      </c>
      <c r="T481" s="4">
        <f>+S481*Tabla3[[#This Row],[P.U$]]</f>
        <v>3.86</v>
      </c>
      <c r="U481" s="4">
        <v>1</v>
      </c>
      <c r="V481" s="1013">
        <f>U481*Tabla3[[#This Row],[P.U$]]</f>
        <v>3.86</v>
      </c>
    </row>
    <row r="482" spans="1:22" ht="33" customHeight="1" x14ac:dyDescent="0.3">
      <c r="A482" s="457"/>
      <c r="B482" s="201" t="s">
        <v>18060</v>
      </c>
      <c r="C482" s="14" t="s">
        <v>232</v>
      </c>
      <c r="D482" s="14" t="s">
        <v>12</v>
      </c>
      <c r="E482" s="14" t="s">
        <v>686</v>
      </c>
      <c r="F482" s="968">
        <v>45839</v>
      </c>
      <c r="G482" s="37">
        <v>2.21</v>
      </c>
      <c r="H482" s="337"/>
      <c r="I482" s="83">
        <v>0</v>
      </c>
      <c r="J482" s="85">
        <f t="shared" si="94"/>
        <v>0</v>
      </c>
      <c r="K482" s="308">
        <v>0</v>
      </c>
      <c r="L482" s="85">
        <f t="shared" si="96"/>
        <v>0</v>
      </c>
      <c r="M482" s="687">
        <v>0</v>
      </c>
      <c r="N482" s="85">
        <f t="shared" si="122"/>
        <v>0</v>
      </c>
      <c r="O482" s="83">
        <v>0</v>
      </c>
      <c r="P482" s="85">
        <f t="shared" si="123"/>
        <v>0</v>
      </c>
      <c r="Q482" s="83">
        <v>10</v>
      </c>
      <c r="R482" s="377">
        <f t="shared" si="124"/>
        <v>22.1</v>
      </c>
      <c r="S482" s="4">
        <v>10</v>
      </c>
      <c r="T482" s="4">
        <f>+S482*Tabla3[[#This Row],[P.U$]]</f>
        <v>22.1</v>
      </c>
      <c r="U482" s="4">
        <v>7</v>
      </c>
      <c r="V482" s="1013">
        <f>U482*Tabla3[[#This Row],[P.U$]]</f>
        <v>15.469999999999999</v>
      </c>
    </row>
    <row r="483" spans="1:22" ht="54" x14ac:dyDescent="0.3">
      <c r="A483" s="457">
        <v>372</v>
      </c>
      <c r="B483" s="484" t="s">
        <v>407</v>
      </c>
      <c r="C483" s="485" t="s">
        <v>596</v>
      </c>
      <c r="D483" s="485" t="s">
        <v>12</v>
      </c>
      <c r="E483" s="485" t="s">
        <v>686</v>
      </c>
      <c r="F483" s="964">
        <v>45597</v>
      </c>
      <c r="G483" s="487">
        <v>2.46</v>
      </c>
      <c r="H483" s="337"/>
      <c r="I483" s="83"/>
      <c r="J483" s="85">
        <f t="shared" si="94"/>
        <v>0</v>
      </c>
      <c r="K483" s="308"/>
      <c r="L483" s="85">
        <f t="shared" si="96"/>
        <v>0</v>
      </c>
      <c r="M483" s="687"/>
      <c r="N483" s="85">
        <f t="shared" si="122"/>
        <v>0</v>
      </c>
      <c r="O483" s="83"/>
      <c r="P483" s="85">
        <f t="shared" si="123"/>
        <v>0</v>
      </c>
      <c r="Q483" s="83"/>
      <c r="R483" s="377">
        <f t="shared" si="124"/>
        <v>0</v>
      </c>
      <c r="S483" s="4"/>
      <c r="T483" s="4">
        <f>+S483*Tabla3[[#This Row],[P.U$]]</f>
        <v>0</v>
      </c>
      <c r="U483" s="4"/>
      <c r="V483" s="1013">
        <f>U483*Tabla3[[#This Row],[P.U$]]</f>
        <v>0</v>
      </c>
    </row>
    <row r="484" spans="1:22" ht="54" x14ac:dyDescent="0.3">
      <c r="A484" s="457">
        <v>373</v>
      </c>
      <c r="B484" s="484" t="s">
        <v>826</v>
      </c>
      <c r="C484" s="485" t="s">
        <v>195</v>
      </c>
      <c r="D484" s="485" t="s">
        <v>12</v>
      </c>
      <c r="E484" s="485" t="s">
        <v>686</v>
      </c>
      <c r="F484" s="964">
        <v>45717</v>
      </c>
      <c r="G484" s="487">
        <v>3.86</v>
      </c>
      <c r="H484" s="337"/>
      <c r="I484" s="83">
        <v>3</v>
      </c>
      <c r="J484" s="85">
        <f t="shared" si="94"/>
        <v>11.58</v>
      </c>
      <c r="K484" s="308">
        <v>3</v>
      </c>
      <c r="L484" s="85">
        <f t="shared" si="96"/>
        <v>11.58</v>
      </c>
      <c r="M484" s="687"/>
      <c r="N484" s="85">
        <f t="shared" si="122"/>
        <v>0</v>
      </c>
      <c r="O484" s="83">
        <v>3</v>
      </c>
      <c r="P484" s="85">
        <f t="shared" si="123"/>
        <v>11.58</v>
      </c>
      <c r="Q484" s="83">
        <v>3</v>
      </c>
      <c r="R484" s="377">
        <f t="shared" si="124"/>
        <v>11.58</v>
      </c>
      <c r="S484" s="4">
        <v>3</v>
      </c>
      <c r="T484" s="4">
        <f>+S484*Tabla3[[#This Row],[P.U$]]</f>
        <v>11.58</v>
      </c>
      <c r="U484" s="4">
        <v>3</v>
      </c>
      <c r="V484" s="1013">
        <f>U484*Tabla3[[#This Row],[P.U$]]</f>
        <v>11.58</v>
      </c>
    </row>
    <row r="485" spans="1:22" ht="54" x14ac:dyDescent="0.3">
      <c r="A485" s="457">
        <v>374</v>
      </c>
      <c r="B485" s="484" t="s">
        <v>408</v>
      </c>
      <c r="C485" s="485" t="s">
        <v>203</v>
      </c>
      <c r="D485" s="485" t="s">
        <v>12</v>
      </c>
      <c r="E485" s="485" t="s">
        <v>686</v>
      </c>
      <c r="F485" s="964">
        <v>45809</v>
      </c>
      <c r="G485" s="487">
        <v>3.72</v>
      </c>
      <c r="H485" s="337"/>
      <c r="I485" s="83">
        <v>2</v>
      </c>
      <c r="J485" s="85">
        <f t="shared" si="94"/>
        <v>7.44</v>
      </c>
      <c r="K485" s="308">
        <v>0</v>
      </c>
      <c r="L485" s="85">
        <f t="shared" si="96"/>
        <v>0</v>
      </c>
      <c r="M485" s="687"/>
      <c r="N485" s="85">
        <f t="shared" si="122"/>
        <v>0</v>
      </c>
      <c r="O485" s="83"/>
      <c r="P485" s="85">
        <f t="shared" si="123"/>
        <v>0</v>
      </c>
      <c r="Q485" s="83"/>
      <c r="R485" s="377">
        <f t="shared" si="124"/>
        <v>0</v>
      </c>
      <c r="S485" s="4"/>
      <c r="T485" s="4">
        <f>+S485*Tabla3[[#This Row],[P.U$]]</f>
        <v>0</v>
      </c>
      <c r="U485" s="4"/>
      <c r="V485" s="1013">
        <f>U485*Tabla3[[#This Row],[P.U$]]</f>
        <v>0</v>
      </c>
    </row>
    <row r="486" spans="1:22" ht="54" x14ac:dyDescent="0.3">
      <c r="A486" s="457">
        <v>375</v>
      </c>
      <c r="B486" s="484" t="s">
        <v>409</v>
      </c>
      <c r="C486" s="485" t="s">
        <v>736</v>
      </c>
      <c r="D486" s="485" t="s">
        <v>12</v>
      </c>
      <c r="E486" s="485" t="s">
        <v>686</v>
      </c>
      <c r="F486" s="964">
        <v>45231</v>
      </c>
      <c r="G486" s="487">
        <v>2.3199999999999998</v>
      </c>
      <c r="H486" s="337"/>
      <c r="I486" s="83">
        <v>0</v>
      </c>
      <c r="J486" s="85">
        <f t="shared" si="94"/>
        <v>0</v>
      </c>
      <c r="K486" s="308">
        <v>0</v>
      </c>
      <c r="L486" s="85">
        <f t="shared" si="96"/>
        <v>0</v>
      </c>
      <c r="M486" s="687">
        <v>0</v>
      </c>
      <c r="N486" s="85">
        <f t="shared" si="122"/>
        <v>0</v>
      </c>
      <c r="O486" s="83">
        <v>10</v>
      </c>
      <c r="P486" s="85">
        <f t="shared" si="123"/>
        <v>23.2</v>
      </c>
      <c r="Q486" s="83">
        <v>7</v>
      </c>
      <c r="R486" s="377">
        <f t="shared" si="124"/>
        <v>16.239999999999998</v>
      </c>
      <c r="S486" s="4">
        <v>7</v>
      </c>
      <c r="T486" s="4">
        <f>+S486*Tabla3[[#This Row],[P.U$]]</f>
        <v>16.239999999999998</v>
      </c>
      <c r="U486" s="4">
        <v>7</v>
      </c>
      <c r="V486" s="1013">
        <f>U486*Tabla3[[#This Row],[P.U$]]</f>
        <v>16.239999999999998</v>
      </c>
    </row>
    <row r="487" spans="1:22" ht="54" x14ac:dyDescent="0.3">
      <c r="A487" s="457">
        <v>376</v>
      </c>
      <c r="B487" s="484" t="s">
        <v>410</v>
      </c>
      <c r="C487" s="485" t="s">
        <v>206</v>
      </c>
      <c r="D487" s="485" t="s">
        <v>342</v>
      </c>
      <c r="E487" s="485" t="s">
        <v>686</v>
      </c>
      <c r="F487" s="964">
        <v>45170</v>
      </c>
      <c r="G487" s="487">
        <v>9.32</v>
      </c>
      <c r="H487" s="337"/>
      <c r="I487" s="83">
        <v>4</v>
      </c>
      <c r="J487" s="85">
        <f t="shared" si="94"/>
        <v>37.28</v>
      </c>
      <c r="K487" s="308">
        <v>0</v>
      </c>
      <c r="L487" s="85">
        <f t="shared" si="96"/>
        <v>0</v>
      </c>
      <c r="M487" s="687"/>
      <c r="N487" s="85">
        <f t="shared" si="122"/>
        <v>0</v>
      </c>
      <c r="O487" s="83"/>
      <c r="P487" s="85">
        <f t="shared" si="123"/>
        <v>0</v>
      </c>
      <c r="Q487" s="83"/>
      <c r="R487" s="377">
        <f t="shared" si="124"/>
        <v>0</v>
      </c>
      <c r="S487" s="4"/>
      <c r="T487" s="4">
        <f>+S487*Tabla3[[#This Row],[P.U$]]</f>
        <v>0</v>
      </c>
      <c r="U487" s="4"/>
      <c r="V487" s="1013">
        <f>U487*Tabla3[[#This Row],[P.U$]]</f>
        <v>0</v>
      </c>
    </row>
    <row r="488" spans="1:22" ht="54" x14ac:dyDescent="0.3">
      <c r="A488" s="457">
        <v>377</v>
      </c>
      <c r="B488" s="484" t="s">
        <v>827</v>
      </c>
      <c r="C488" s="485" t="s">
        <v>219</v>
      </c>
      <c r="D488" s="485" t="s">
        <v>342</v>
      </c>
      <c r="E488" s="485" t="s">
        <v>272</v>
      </c>
      <c r="F488" s="964">
        <v>45717</v>
      </c>
      <c r="G488" s="487">
        <v>4.5</v>
      </c>
      <c r="H488" s="337"/>
      <c r="I488" s="83">
        <v>1</v>
      </c>
      <c r="J488" s="85">
        <f t="shared" si="94"/>
        <v>4.5</v>
      </c>
      <c r="K488" s="308">
        <v>1</v>
      </c>
      <c r="L488" s="85">
        <f t="shared" si="96"/>
        <v>4.5</v>
      </c>
      <c r="M488" s="687">
        <v>1</v>
      </c>
      <c r="N488" s="85">
        <f t="shared" si="122"/>
        <v>4.5</v>
      </c>
      <c r="O488" s="83">
        <v>1</v>
      </c>
      <c r="P488" s="85">
        <f t="shared" si="123"/>
        <v>4.5</v>
      </c>
      <c r="Q488" s="83">
        <v>1</v>
      </c>
      <c r="R488" s="377">
        <f t="shared" si="124"/>
        <v>4.5</v>
      </c>
      <c r="S488" s="4">
        <v>1</v>
      </c>
      <c r="T488" s="4">
        <f>+S488*Tabla3[[#This Row],[P.U$]]</f>
        <v>4.5</v>
      </c>
      <c r="U488" s="4">
        <v>0</v>
      </c>
      <c r="V488" s="1013">
        <f>U488*Tabla3[[#This Row],[P.U$]]</f>
        <v>0</v>
      </c>
    </row>
    <row r="489" spans="1:22" ht="72" x14ac:dyDescent="0.3">
      <c r="A489" s="457">
        <v>378</v>
      </c>
      <c r="B489" s="484" t="s">
        <v>411</v>
      </c>
      <c r="C489" s="485" t="s">
        <v>597</v>
      </c>
      <c r="D489" s="485" t="s">
        <v>12</v>
      </c>
      <c r="E489" s="485" t="s">
        <v>686</v>
      </c>
      <c r="F489" s="964">
        <v>45717</v>
      </c>
      <c r="G489" s="487">
        <v>3.6</v>
      </c>
      <c r="H489" s="337"/>
      <c r="I489" s="83"/>
      <c r="J489" s="85">
        <f t="shared" si="94"/>
        <v>0</v>
      </c>
      <c r="K489" s="308"/>
      <c r="L489" s="85">
        <f t="shared" si="96"/>
        <v>0</v>
      </c>
      <c r="M489" s="687">
        <v>1</v>
      </c>
      <c r="N489" s="85">
        <f t="shared" si="122"/>
        <v>3.6</v>
      </c>
      <c r="O489" s="83"/>
      <c r="P489" s="85">
        <f t="shared" si="123"/>
        <v>0</v>
      </c>
      <c r="Q489" s="83">
        <v>0</v>
      </c>
      <c r="R489" s="377">
        <f t="shared" si="124"/>
        <v>0</v>
      </c>
      <c r="S489" s="4"/>
      <c r="T489" s="4">
        <f>+S489*Tabla3[[#This Row],[P.U$]]</f>
        <v>0</v>
      </c>
      <c r="U489" s="4"/>
      <c r="V489" s="1013">
        <f>U489*Tabla3[[#This Row],[P.U$]]</f>
        <v>0</v>
      </c>
    </row>
    <row r="490" spans="1:22" ht="54" x14ac:dyDescent="0.3">
      <c r="A490" s="457"/>
      <c r="B490" s="484" t="s">
        <v>18252</v>
      </c>
      <c r="C490" s="485" t="s">
        <v>597</v>
      </c>
      <c r="D490" s="485" t="s">
        <v>12</v>
      </c>
      <c r="E490" s="485" t="s">
        <v>261</v>
      </c>
      <c r="F490" s="964">
        <v>45778</v>
      </c>
      <c r="G490" s="487">
        <v>2.5499999999999998</v>
      </c>
      <c r="H490" s="337"/>
      <c r="I490" s="83">
        <v>1</v>
      </c>
      <c r="J490" s="85">
        <f t="shared" ref="J490" si="130">G490*I490</f>
        <v>2.5499999999999998</v>
      </c>
      <c r="K490" s="308">
        <v>1</v>
      </c>
      <c r="L490" s="85">
        <f t="shared" ref="L490" si="131">G490*K490</f>
        <v>2.5499999999999998</v>
      </c>
      <c r="M490" s="687">
        <v>1</v>
      </c>
      <c r="N490" s="85">
        <f t="shared" ref="N490" si="132">G490*M490</f>
        <v>2.5499999999999998</v>
      </c>
      <c r="O490" s="83">
        <v>1</v>
      </c>
      <c r="P490" s="85">
        <f t="shared" ref="P490" si="133">G490*O490</f>
        <v>2.5499999999999998</v>
      </c>
      <c r="Q490" s="83">
        <v>2</v>
      </c>
      <c r="R490" s="377">
        <f t="shared" ref="R490" si="134">G490*Q490</f>
        <v>5.0999999999999996</v>
      </c>
      <c r="S490" s="4">
        <v>2</v>
      </c>
      <c r="T490" s="4">
        <f>+S490*Tabla3[[#This Row],[P.U$]]</f>
        <v>5.0999999999999996</v>
      </c>
      <c r="U490" s="4">
        <v>1</v>
      </c>
      <c r="V490" s="1013">
        <f>U490*Tabla3[[#This Row],[P.U$]]</f>
        <v>2.5499999999999998</v>
      </c>
    </row>
    <row r="491" spans="1:22" ht="54" x14ac:dyDescent="0.3">
      <c r="A491" s="457">
        <v>379</v>
      </c>
      <c r="B491" s="484" t="s">
        <v>412</v>
      </c>
      <c r="C491" s="485" t="s">
        <v>596</v>
      </c>
      <c r="D491" s="485" t="s">
        <v>12</v>
      </c>
      <c r="E491" s="485" t="s">
        <v>261</v>
      </c>
      <c r="F491" s="964">
        <v>45778</v>
      </c>
      <c r="G491" s="487">
        <v>2.5499999999999998</v>
      </c>
      <c r="H491" s="337"/>
      <c r="I491" s="83">
        <v>2</v>
      </c>
      <c r="J491" s="85">
        <f t="shared" si="94"/>
        <v>5.0999999999999996</v>
      </c>
      <c r="K491" s="308">
        <v>2</v>
      </c>
      <c r="L491" s="85">
        <f t="shared" si="96"/>
        <v>5.0999999999999996</v>
      </c>
      <c r="M491" s="687">
        <v>2</v>
      </c>
      <c r="N491" s="85">
        <f t="shared" si="122"/>
        <v>5.0999999999999996</v>
      </c>
      <c r="O491" s="83">
        <v>2</v>
      </c>
      <c r="P491" s="85">
        <f t="shared" si="123"/>
        <v>5.0999999999999996</v>
      </c>
      <c r="Q491" s="83">
        <v>2</v>
      </c>
      <c r="R491" s="377">
        <f t="shared" si="124"/>
        <v>5.0999999999999996</v>
      </c>
      <c r="S491" s="4">
        <v>1</v>
      </c>
      <c r="T491" s="4">
        <f>+S491*Tabla3[[#This Row],[P.U$]]</f>
        <v>2.5499999999999998</v>
      </c>
      <c r="U491" s="4">
        <v>1</v>
      </c>
      <c r="V491" s="1013">
        <f>U491*Tabla3[[#This Row],[P.U$]]</f>
        <v>2.5499999999999998</v>
      </c>
    </row>
    <row r="492" spans="1:22" ht="54" x14ac:dyDescent="0.3">
      <c r="A492" s="457">
        <v>380</v>
      </c>
      <c r="B492" s="489" t="s">
        <v>1029</v>
      </c>
      <c r="C492" s="724" t="s">
        <v>195</v>
      </c>
      <c r="D492" s="485" t="s">
        <v>12</v>
      </c>
      <c r="E492" s="485" t="s">
        <v>687</v>
      </c>
      <c r="F492" s="965">
        <v>45474</v>
      </c>
      <c r="G492" s="659">
        <v>0.52</v>
      </c>
      <c r="H492" s="337"/>
      <c r="I492" s="83"/>
      <c r="J492" s="85">
        <f t="shared" si="94"/>
        <v>0</v>
      </c>
      <c r="K492" s="308"/>
      <c r="L492" s="85">
        <f t="shared" si="96"/>
        <v>0</v>
      </c>
      <c r="M492" s="687"/>
      <c r="N492" s="85">
        <f t="shared" si="122"/>
        <v>0</v>
      </c>
      <c r="O492" s="83"/>
      <c r="P492" s="85">
        <f t="shared" si="123"/>
        <v>0</v>
      </c>
      <c r="Q492" s="83"/>
      <c r="R492" s="377">
        <f t="shared" si="124"/>
        <v>0</v>
      </c>
      <c r="S492" s="4"/>
      <c r="T492" s="4">
        <f>+S492*Tabla3[[#This Row],[P.U$]]</f>
        <v>0</v>
      </c>
      <c r="U492" s="4"/>
      <c r="V492" s="1013">
        <f>U492*Tabla3[[#This Row],[P.U$]]</f>
        <v>0</v>
      </c>
    </row>
    <row r="493" spans="1:22" ht="54" x14ac:dyDescent="0.3">
      <c r="A493" s="457">
        <v>381</v>
      </c>
      <c r="B493" s="484" t="s">
        <v>413</v>
      </c>
      <c r="C493" s="485" t="s">
        <v>894</v>
      </c>
      <c r="D493" s="485" t="s">
        <v>12</v>
      </c>
      <c r="E493" s="485" t="s">
        <v>686</v>
      </c>
      <c r="F493" s="964">
        <v>45383</v>
      </c>
      <c r="G493" s="487">
        <v>5.64</v>
      </c>
      <c r="H493" s="337"/>
      <c r="I493" s="83">
        <v>5</v>
      </c>
      <c r="J493" s="85">
        <f t="shared" si="94"/>
        <v>28.2</v>
      </c>
      <c r="K493" s="308">
        <v>3</v>
      </c>
      <c r="L493" s="85">
        <f t="shared" si="96"/>
        <v>16.919999999999998</v>
      </c>
      <c r="M493" s="687">
        <v>2</v>
      </c>
      <c r="N493" s="85">
        <f t="shared" si="122"/>
        <v>11.28</v>
      </c>
      <c r="O493" s="83"/>
      <c r="P493" s="85">
        <f t="shared" si="123"/>
        <v>0</v>
      </c>
      <c r="Q493" s="83"/>
      <c r="R493" s="377">
        <f t="shared" si="124"/>
        <v>0</v>
      </c>
      <c r="S493" s="4"/>
      <c r="T493" s="4">
        <f>+S493*Tabla3[[#This Row],[P.U$]]</f>
        <v>0</v>
      </c>
      <c r="U493" s="4"/>
      <c r="V493" s="1013">
        <f>U493*Tabla3[[#This Row],[P.U$]]</f>
        <v>0</v>
      </c>
    </row>
    <row r="494" spans="1:22" ht="54" x14ac:dyDescent="0.3">
      <c r="A494" s="457"/>
      <c r="B494" s="484" t="s">
        <v>413</v>
      </c>
      <c r="C494" s="485" t="s">
        <v>210</v>
      </c>
      <c r="D494" s="485" t="s">
        <v>12</v>
      </c>
      <c r="E494" s="485" t="s">
        <v>686</v>
      </c>
      <c r="F494" s="964">
        <v>45384</v>
      </c>
      <c r="G494" s="498">
        <v>5.64</v>
      </c>
      <c r="H494" s="337"/>
      <c r="I494" s="83">
        <v>1</v>
      </c>
      <c r="J494" s="85">
        <f t="shared" ref="J494" si="135">G494*I494</f>
        <v>5.64</v>
      </c>
      <c r="K494" s="308">
        <v>1</v>
      </c>
      <c r="L494" s="85">
        <f t="shared" ref="L494" si="136">G494*K494</f>
        <v>5.64</v>
      </c>
      <c r="M494" s="687">
        <v>1</v>
      </c>
      <c r="N494" s="85">
        <f t="shared" ref="N494" si="137">G494*M494</f>
        <v>5.64</v>
      </c>
      <c r="O494" s="83">
        <v>1</v>
      </c>
      <c r="P494" s="85">
        <f t="shared" ref="P494" si="138">G494*O494</f>
        <v>5.64</v>
      </c>
      <c r="Q494" s="83">
        <v>1</v>
      </c>
      <c r="R494" s="377">
        <f t="shared" ref="R494" si="139">G494*Q494</f>
        <v>5.64</v>
      </c>
      <c r="S494" s="4">
        <v>1</v>
      </c>
      <c r="T494" s="4">
        <f>+S494*Tabla3[[#This Row],[P.U$]]</f>
        <v>5.64</v>
      </c>
      <c r="U494" s="4">
        <v>1</v>
      </c>
      <c r="V494" s="1013">
        <f>U494*Tabla3[[#This Row],[P.U$]]</f>
        <v>5.64</v>
      </c>
    </row>
    <row r="495" spans="1:22" ht="54" x14ac:dyDescent="0.3">
      <c r="A495" s="457">
        <v>382</v>
      </c>
      <c r="B495" s="484" t="s">
        <v>413</v>
      </c>
      <c r="C495" s="485" t="s">
        <v>736</v>
      </c>
      <c r="D495" s="485" t="s">
        <v>12</v>
      </c>
      <c r="E495" s="485" t="s">
        <v>686</v>
      </c>
      <c r="F495" s="964">
        <v>45384</v>
      </c>
      <c r="G495" s="498">
        <v>5.64</v>
      </c>
      <c r="H495" s="337"/>
      <c r="I495" s="83">
        <v>8</v>
      </c>
      <c r="J495" s="85">
        <f t="shared" si="94"/>
        <v>45.12</v>
      </c>
      <c r="K495" s="308">
        <v>8</v>
      </c>
      <c r="L495" s="85">
        <f t="shared" si="96"/>
        <v>45.12</v>
      </c>
      <c r="M495" s="687">
        <v>8</v>
      </c>
      <c r="N495" s="85">
        <f t="shared" si="122"/>
        <v>45.12</v>
      </c>
      <c r="O495" s="83">
        <v>8</v>
      </c>
      <c r="P495" s="85">
        <f t="shared" si="123"/>
        <v>45.12</v>
      </c>
      <c r="Q495" s="83">
        <v>8</v>
      </c>
      <c r="R495" s="377">
        <f t="shared" si="124"/>
        <v>45.12</v>
      </c>
      <c r="S495" s="4">
        <v>8</v>
      </c>
      <c r="T495" s="4">
        <f>+S495*Tabla3[[#This Row],[P.U$]]</f>
        <v>45.12</v>
      </c>
      <c r="U495" s="4">
        <v>8</v>
      </c>
      <c r="V495" s="1013">
        <f>U495*Tabla3[[#This Row],[P.U$]]</f>
        <v>45.12</v>
      </c>
    </row>
    <row r="496" spans="1:22" ht="36" x14ac:dyDescent="0.3">
      <c r="A496" s="457">
        <v>383</v>
      </c>
      <c r="B496" s="201" t="s">
        <v>414</v>
      </c>
      <c r="C496" s="485" t="s">
        <v>736</v>
      </c>
      <c r="D496" s="14" t="s">
        <v>12</v>
      </c>
      <c r="E496" s="14" t="s">
        <v>686</v>
      </c>
      <c r="F496" s="968">
        <v>45627</v>
      </c>
      <c r="G496" s="37">
        <v>5.28</v>
      </c>
      <c r="H496" s="337"/>
      <c r="I496" s="83">
        <v>3</v>
      </c>
      <c r="J496" s="85">
        <f t="shared" si="94"/>
        <v>15.84</v>
      </c>
      <c r="K496" s="308">
        <v>5</v>
      </c>
      <c r="L496" s="85">
        <f t="shared" si="96"/>
        <v>26.400000000000002</v>
      </c>
      <c r="M496" s="687"/>
      <c r="N496" s="85">
        <f t="shared" si="122"/>
        <v>0</v>
      </c>
      <c r="O496" s="83">
        <v>1</v>
      </c>
      <c r="P496" s="85">
        <f t="shared" si="123"/>
        <v>5.28</v>
      </c>
      <c r="Q496" s="83">
        <v>1</v>
      </c>
      <c r="R496" s="377">
        <f t="shared" si="124"/>
        <v>5.28</v>
      </c>
      <c r="S496" s="4">
        <v>0</v>
      </c>
      <c r="T496" s="4">
        <f>+S496*Tabla3[[#This Row],[P.U$]]</f>
        <v>0</v>
      </c>
      <c r="U496" s="4"/>
      <c r="V496" s="1013">
        <f>U496*Tabla3[[#This Row],[P.U$]]</f>
        <v>0</v>
      </c>
    </row>
    <row r="497" spans="1:22" ht="36" x14ac:dyDescent="0.3">
      <c r="A497" s="457"/>
      <c r="B497" s="201" t="s">
        <v>778</v>
      </c>
      <c r="C497" s="485" t="s">
        <v>736</v>
      </c>
      <c r="D497" s="14" t="s">
        <v>12</v>
      </c>
      <c r="E497" s="14" t="s">
        <v>282</v>
      </c>
      <c r="F497" s="968">
        <v>45627</v>
      </c>
      <c r="G497" s="37">
        <v>5.28</v>
      </c>
      <c r="H497" s="337"/>
      <c r="I497" s="83">
        <v>3</v>
      </c>
      <c r="J497" s="85">
        <f t="shared" ref="J497" si="140">G497*I497</f>
        <v>15.84</v>
      </c>
      <c r="K497" s="308">
        <v>0</v>
      </c>
      <c r="L497" s="85">
        <f t="shared" ref="L497" si="141">G497*K497</f>
        <v>0</v>
      </c>
      <c r="M497" s="687">
        <v>5</v>
      </c>
      <c r="N497" s="85">
        <f t="shared" ref="N497" si="142">G497*M497</f>
        <v>26.400000000000002</v>
      </c>
      <c r="O497" s="83">
        <v>5</v>
      </c>
      <c r="P497" s="85">
        <f t="shared" ref="P497" si="143">G497*O497</f>
        <v>26.400000000000002</v>
      </c>
      <c r="Q497" s="83">
        <v>5</v>
      </c>
      <c r="R497" s="377">
        <f t="shared" ref="R497" si="144">G497*Q497</f>
        <v>26.400000000000002</v>
      </c>
      <c r="S497" s="4">
        <v>5</v>
      </c>
      <c r="T497" s="4">
        <f>+S497*Tabla3[[#This Row],[P.U$]]</f>
        <v>26.400000000000002</v>
      </c>
      <c r="U497" s="4">
        <v>5</v>
      </c>
      <c r="V497" s="1013">
        <f>U497*Tabla3[[#This Row],[P.U$]]</f>
        <v>26.400000000000002</v>
      </c>
    </row>
    <row r="498" spans="1:22" ht="25.5" x14ac:dyDescent="0.3">
      <c r="A498" s="457">
        <v>384</v>
      </c>
      <c r="B498" s="201" t="s">
        <v>414</v>
      </c>
      <c r="C498" s="14" t="s">
        <v>614</v>
      </c>
      <c r="D498" s="14" t="s">
        <v>12</v>
      </c>
      <c r="E498" s="14" t="s">
        <v>686</v>
      </c>
      <c r="F498" s="968">
        <v>45778</v>
      </c>
      <c r="G498" s="37">
        <v>4.5999999999999996</v>
      </c>
      <c r="H498" s="337"/>
      <c r="I498" s="83">
        <v>5</v>
      </c>
      <c r="J498" s="85">
        <f t="shared" si="94"/>
        <v>23</v>
      </c>
      <c r="K498" s="308">
        <v>3</v>
      </c>
      <c r="L498" s="85">
        <f t="shared" si="96"/>
        <v>13.799999999999999</v>
      </c>
      <c r="M498" s="687">
        <v>2</v>
      </c>
      <c r="N498" s="85">
        <f t="shared" si="122"/>
        <v>9.1999999999999993</v>
      </c>
      <c r="O498" s="83">
        <v>1</v>
      </c>
      <c r="P498" s="85">
        <f t="shared" si="123"/>
        <v>4.5999999999999996</v>
      </c>
      <c r="Q498" s="83">
        <v>1</v>
      </c>
      <c r="R498" s="377">
        <f t="shared" si="124"/>
        <v>4.5999999999999996</v>
      </c>
      <c r="S498" s="4">
        <v>10</v>
      </c>
      <c r="T498" s="4">
        <f>+S498*Tabla3[[#This Row],[P.U$]]</f>
        <v>46</v>
      </c>
      <c r="U498" s="4">
        <v>8</v>
      </c>
      <c r="V498" s="1013">
        <f>U498*Tabla3[[#This Row],[P.U$]]</f>
        <v>36.799999999999997</v>
      </c>
    </row>
    <row r="499" spans="1:22" ht="28.5" x14ac:dyDescent="0.3">
      <c r="A499" s="457">
        <v>385</v>
      </c>
      <c r="B499" s="201" t="s">
        <v>415</v>
      </c>
      <c r="C499" s="14" t="s">
        <v>599</v>
      </c>
      <c r="D499" s="14" t="s">
        <v>342</v>
      </c>
      <c r="E499" s="14" t="s">
        <v>686</v>
      </c>
      <c r="F499" s="968">
        <v>45505</v>
      </c>
      <c r="G499" s="37">
        <v>4.26</v>
      </c>
      <c r="H499" s="337"/>
      <c r="I499" s="83"/>
      <c r="J499" s="85">
        <f t="shared" si="94"/>
        <v>0</v>
      </c>
      <c r="K499" s="308"/>
      <c r="L499" s="85">
        <f t="shared" si="96"/>
        <v>0</v>
      </c>
      <c r="M499" s="687"/>
      <c r="N499" s="85">
        <f t="shared" si="122"/>
        <v>0</v>
      </c>
      <c r="O499" s="83"/>
      <c r="P499" s="85">
        <f t="shared" si="123"/>
        <v>0</v>
      </c>
      <c r="Q499" s="83">
        <v>5</v>
      </c>
      <c r="R499" s="377">
        <f t="shared" si="124"/>
        <v>21.299999999999997</v>
      </c>
      <c r="S499" s="4">
        <v>5</v>
      </c>
      <c r="T499" s="4">
        <f>+S499*Tabla3[[#This Row],[P.U$]]</f>
        <v>21.299999999999997</v>
      </c>
      <c r="U499" s="4">
        <v>5</v>
      </c>
      <c r="V499" s="1013">
        <f>U499*Tabla3[[#This Row],[P.U$]]</f>
        <v>21.299999999999997</v>
      </c>
    </row>
    <row r="500" spans="1:22" ht="54" x14ac:dyDescent="0.3">
      <c r="A500" s="457"/>
      <c r="B500" s="496" t="s">
        <v>17848</v>
      </c>
      <c r="C500" s="485" t="s">
        <v>206</v>
      </c>
      <c r="D500" s="485" t="s">
        <v>342</v>
      </c>
      <c r="E500" s="485" t="s">
        <v>687</v>
      </c>
      <c r="F500" s="964">
        <v>45383</v>
      </c>
      <c r="G500" s="487">
        <v>3.5</v>
      </c>
      <c r="H500" s="337"/>
      <c r="I500" s="83"/>
      <c r="J500" s="85">
        <f t="shared" si="94"/>
        <v>0</v>
      </c>
      <c r="K500" s="308"/>
      <c r="L500" s="85">
        <f t="shared" si="96"/>
        <v>0</v>
      </c>
      <c r="M500" s="687"/>
      <c r="N500" s="85">
        <f t="shared" si="122"/>
        <v>0</v>
      </c>
      <c r="O500" s="83"/>
      <c r="P500" s="85">
        <f t="shared" si="123"/>
        <v>0</v>
      </c>
      <c r="Q500" s="83"/>
      <c r="R500" s="377">
        <f t="shared" si="124"/>
        <v>0</v>
      </c>
      <c r="S500" s="4"/>
      <c r="T500" s="4">
        <f>+S500*Tabla3[[#This Row],[P.U$]]</f>
        <v>0</v>
      </c>
      <c r="U500" s="4"/>
      <c r="V500" s="1013">
        <f>U500*Tabla3[[#This Row],[P.U$]]</f>
        <v>0</v>
      </c>
    </row>
    <row r="501" spans="1:22" ht="54" x14ac:dyDescent="0.3">
      <c r="A501" s="457">
        <v>386</v>
      </c>
      <c r="B501" s="496" t="s">
        <v>1237</v>
      </c>
      <c r="C501" s="496" t="s">
        <v>1234</v>
      </c>
      <c r="D501" s="485" t="s">
        <v>342</v>
      </c>
      <c r="E501" s="485" t="s">
        <v>687</v>
      </c>
      <c r="F501" s="964">
        <v>45352</v>
      </c>
      <c r="G501" s="498">
        <v>1.51</v>
      </c>
      <c r="H501" s="337"/>
      <c r="I501" s="83">
        <v>4</v>
      </c>
      <c r="J501" s="85">
        <f t="shared" si="94"/>
        <v>6.04</v>
      </c>
      <c r="K501" s="308">
        <v>3</v>
      </c>
      <c r="L501" s="85">
        <f t="shared" si="96"/>
        <v>4.53</v>
      </c>
      <c r="M501" s="687">
        <v>3</v>
      </c>
      <c r="N501" s="85">
        <f t="shared" si="122"/>
        <v>4.53</v>
      </c>
      <c r="O501" s="83">
        <v>3</v>
      </c>
      <c r="P501" s="85">
        <f t="shared" si="123"/>
        <v>4.53</v>
      </c>
      <c r="Q501" s="83">
        <v>3</v>
      </c>
      <c r="R501" s="377">
        <f t="shared" si="124"/>
        <v>4.53</v>
      </c>
      <c r="S501" s="4"/>
      <c r="T501" s="4">
        <f>+S501*Tabla3[[#This Row],[P.U$]]</f>
        <v>0</v>
      </c>
      <c r="U501" s="4"/>
      <c r="V501" s="1013">
        <f>U501*Tabla3[[#This Row],[P.U$]]</f>
        <v>0</v>
      </c>
    </row>
    <row r="502" spans="1:22" ht="54" x14ac:dyDescent="0.3">
      <c r="A502" s="457">
        <v>387</v>
      </c>
      <c r="B502" s="484" t="s">
        <v>416</v>
      </c>
      <c r="C502" s="485" t="s">
        <v>597</v>
      </c>
      <c r="D502" s="485" t="s">
        <v>342</v>
      </c>
      <c r="E502" s="485" t="s">
        <v>687</v>
      </c>
      <c r="F502" s="964">
        <v>45352</v>
      </c>
      <c r="G502" s="487">
        <v>2.93</v>
      </c>
      <c r="H502" s="337"/>
      <c r="I502" s="83"/>
      <c r="J502" s="85">
        <f t="shared" si="94"/>
        <v>0</v>
      </c>
      <c r="K502" s="308"/>
      <c r="L502" s="85">
        <f t="shared" si="96"/>
        <v>0</v>
      </c>
      <c r="M502" s="687"/>
      <c r="N502" s="85">
        <f t="shared" si="122"/>
        <v>0</v>
      </c>
      <c r="O502" s="83"/>
      <c r="P502" s="85">
        <f t="shared" si="123"/>
        <v>0</v>
      </c>
      <c r="Q502" s="83"/>
      <c r="R502" s="377">
        <f t="shared" si="124"/>
        <v>0</v>
      </c>
      <c r="S502" s="4"/>
      <c r="T502" s="4">
        <f>+S502*Tabla3[[#This Row],[P.U$]]</f>
        <v>0</v>
      </c>
      <c r="U502" s="4"/>
      <c r="V502" s="1013">
        <f>U502*Tabla3[[#This Row],[P.U$]]</f>
        <v>0</v>
      </c>
    </row>
    <row r="503" spans="1:22" ht="54" x14ac:dyDescent="0.3">
      <c r="A503" s="457">
        <v>388</v>
      </c>
      <c r="B503" s="484" t="s">
        <v>778</v>
      </c>
      <c r="C503" s="485" t="s">
        <v>736</v>
      </c>
      <c r="D503" s="485" t="s">
        <v>12</v>
      </c>
      <c r="E503" s="485" t="s">
        <v>272</v>
      </c>
      <c r="F503" s="964">
        <v>45627</v>
      </c>
      <c r="G503" s="487">
        <v>5.28</v>
      </c>
      <c r="H503" s="337"/>
      <c r="I503" s="83"/>
      <c r="J503" s="85">
        <f t="shared" si="94"/>
        <v>0</v>
      </c>
      <c r="K503" s="308"/>
      <c r="L503" s="85">
        <f t="shared" si="96"/>
        <v>0</v>
      </c>
      <c r="M503" s="687"/>
      <c r="N503" s="85">
        <f t="shared" si="122"/>
        <v>0</v>
      </c>
      <c r="O503" s="83"/>
      <c r="P503" s="85">
        <f t="shared" si="123"/>
        <v>0</v>
      </c>
      <c r="Q503" s="83"/>
      <c r="R503" s="377">
        <f t="shared" si="124"/>
        <v>0</v>
      </c>
      <c r="S503" s="4"/>
      <c r="T503" s="4">
        <f>+S503*Tabla3[[#This Row],[P.U$]]</f>
        <v>0</v>
      </c>
      <c r="U503" s="4"/>
      <c r="V503" s="1013">
        <f>U503*Tabla3[[#This Row],[P.U$]]</f>
        <v>0</v>
      </c>
    </row>
    <row r="504" spans="1:22" ht="37.5" x14ac:dyDescent="0.3">
      <c r="A504" s="457">
        <v>389</v>
      </c>
      <c r="B504" s="496" t="s">
        <v>1118</v>
      </c>
      <c r="C504" s="496" t="s">
        <v>198</v>
      </c>
      <c r="D504" s="485" t="s">
        <v>12</v>
      </c>
      <c r="E504" s="496" t="s">
        <v>322</v>
      </c>
      <c r="F504" s="969"/>
      <c r="G504" s="498"/>
      <c r="H504" s="337"/>
      <c r="I504" s="83"/>
      <c r="J504" s="85">
        <f t="shared" si="94"/>
        <v>0</v>
      </c>
      <c r="K504" s="308"/>
      <c r="L504" s="85">
        <f t="shared" si="96"/>
        <v>0</v>
      </c>
      <c r="M504" s="687"/>
      <c r="N504" s="85">
        <f t="shared" si="122"/>
        <v>0</v>
      </c>
      <c r="O504" s="83"/>
      <c r="P504" s="85">
        <f t="shared" si="123"/>
        <v>0</v>
      </c>
      <c r="Q504" s="83"/>
      <c r="R504" s="377">
        <f t="shared" si="124"/>
        <v>0</v>
      </c>
      <c r="S504" s="4"/>
      <c r="T504" s="4">
        <f>+S504*Tabla3[[#This Row],[P.U$]]</f>
        <v>0</v>
      </c>
      <c r="U504" s="4"/>
      <c r="V504" s="1013">
        <f>U504*Tabla3[[#This Row],[P.U$]]</f>
        <v>0</v>
      </c>
    </row>
    <row r="505" spans="1:22" ht="54" x14ac:dyDescent="0.3">
      <c r="A505" s="457">
        <v>390</v>
      </c>
      <c r="B505" s="484" t="s">
        <v>417</v>
      </c>
      <c r="C505" s="485" t="s">
        <v>600</v>
      </c>
      <c r="D505" s="485" t="s">
        <v>12</v>
      </c>
      <c r="E505" s="485" t="s">
        <v>687</v>
      </c>
      <c r="F505" s="964">
        <v>45139</v>
      </c>
      <c r="G505" s="487">
        <v>2.65</v>
      </c>
      <c r="H505" s="337"/>
      <c r="I505" s="593"/>
      <c r="J505" s="85">
        <f t="shared" si="94"/>
        <v>0</v>
      </c>
      <c r="K505" s="784"/>
      <c r="L505" s="236">
        <f t="shared" si="96"/>
        <v>0</v>
      </c>
      <c r="M505" s="687"/>
      <c r="N505" s="236">
        <f t="shared" si="122"/>
        <v>0</v>
      </c>
      <c r="O505" s="237"/>
      <c r="P505" s="236">
        <f t="shared" si="123"/>
        <v>0</v>
      </c>
      <c r="Q505" s="237"/>
      <c r="R505" s="377">
        <f t="shared" si="124"/>
        <v>0</v>
      </c>
      <c r="S505" s="4"/>
      <c r="T505" s="4">
        <f>+S505*Tabla3[[#This Row],[P.U$]]</f>
        <v>0</v>
      </c>
      <c r="U505" s="4"/>
      <c r="V505" s="1013">
        <f>U505*Tabla3[[#This Row],[P.U$]]</f>
        <v>0</v>
      </c>
    </row>
    <row r="506" spans="1:22" ht="36" x14ac:dyDescent="0.3">
      <c r="A506" s="457">
        <v>391</v>
      </c>
      <c r="B506" s="484" t="s">
        <v>418</v>
      </c>
      <c r="C506" s="485" t="s">
        <v>194</v>
      </c>
      <c r="D506" s="485" t="s">
        <v>12</v>
      </c>
      <c r="E506" s="485" t="s">
        <v>278</v>
      </c>
      <c r="F506" s="964">
        <v>45809</v>
      </c>
      <c r="G506" s="487">
        <v>7.07</v>
      </c>
      <c r="H506" s="337"/>
      <c r="I506" s="593">
        <v>1</v>
      </c>
      <c r="J506" s="355">
        <f t="shared" si="94"/>
        <v>7.07</v>
      </c>
      <c r="K506" s="784">
        <v>1</v>
      </c>
      <c r="L506" s="357">
        <f t="shared" si="96"/>
        <v>7.07</v>
      </c>
      <c r="M506" s="684"/>
      <c r="N506" s="357">
        <f t="shared" si="122"/>
        <v>0</v>
      </c>
      <c r="O506" s="356">
        <v>0</v>
      </c>
      <c r="P506" s="357">
        <f t="shared" si="123"/>
        <v>0</v>
      </c>
      <c r="Q506" s="356"/>
      <c r="R506" s="377">
        <f t="shared" si="124"/>
        <v>0</v>
      </c>
      <c r="S506" s="4"/>
      <c r="T506" s="4">
        <f>+S506*Tabla3[[#This Row],[P.U$]]</f>
        <v>0</v>
      </c>
      <c r="U506" s="4"/>
      <c r="V506" s="1013">
        <f>U506*Tabla3[[#This Row],[P.U$]]</f>
        <v>0</v>
      </c>
    </row>
    <row r="507" spans="1:22" ht="36" x14ac:dyDescent="0.3">
      <c r="A507" s="457">
        <v>392</v>
      </c>
      <c r="B507" s="484" t="s">
        <v>419</v>
      </c>
      <c r="C507" s="485" t="s">
        <v>194</v>
      </c>
      <c r="D507" s="485" t="s">
        <v>12</v>
      </c>
      <c r="E507" s="485" t="s">
        <v>278</v>
      </c>
      <c r="F507" s="964">
        <v>45809</v>
      </c>
      <c r="G507" s="487">
        <v>6.42</v>
      </c>
      <c r="H507" s="337"/>
      <c r="I507" s="593"/>
      <c r="J507" s="355">
        <f t="shared" si="94"/>
        <v>0</v>
      </c>
      <c r="K507" s="784"/>
      <c r="L507" s="357">
        <f t="shared" si="96"/>
        <v>0</v>
      </c>
      <c r="M507" s="684"/>
      <c r="N507" s="357">
        <f t="shared" si="122"/>
        <v>0</v>
      </c>
      <c r="O507" s="356"/>
      <c r="P507" s="357">
        <f t="shared" si="123"/>
        <v>0</v>
      </c>
      <c r="Q507" s="356"/>
      <c r="R507" s="377">
        <f t="shared" si="124"/>
        <v>0</v>
      </c>
      <c r="S507" s="4"/>
      <c r="T507" s="4">
        <f>+S507*Tabla3[[#This Row],[P.U$]]</f>
        <v>0</v>
      </c>
      <c r="U507" s="4"/>
      <c r="V507" s="1013">
        <f>U507*Tabla3[[#This Row],[P.U$]]</f>
        <v>0</v>
      </c>
    </row>
    <row r="508" spans="1:22" ht="28.5" x14ac:dyDescent="0.3">
      <c r="A508" s="457"/>
      <c r="B508" s="201" t="s">
        <v>18048</v>
      </c>
      <c r="C508" s="14" t="s">
        <v>787</v>
      </c>
      <c r="D508" s="14" t="s">
        <v>12</v>
      </c>
      <c r="E508" s="14" t="s">
        <v>687</v>
      </c>
      <c r="F508" s="968">
        <v>45566</v>
      </c>
      <c r="G508" s="37">
        <v>3.48</v>
      </c>
      <c r="H508" s="337"/>
      <c r="I508" s="593">
        <v>0</v>
      </c>
      <c r="J508" s="85">
        <f t="shared" si="94"/>
        <v>0</v>
      </c>
      <c r="K508" s="784">
        <v>0</v>
      </c>
      <c r="L508" s="85">
        <f t="shared" si="96"/>
        <v>0</v>
      </c>
      <c r="M508" s="684">
        <v>0</v>
      </c>
      <c r="N508" s="85">
        <f t="shared" si="122"/>
        <v>0</v>
      </c>
      <c r="O508" s="356">
        <v>0</v>
      </c>
      <c r="P508" s="85">
        <f t="shared" si="123"/>
        <v>0</v>
      </c>
      <c r="Q508" s="356">
        <v>5</v>
      </c>
      <c r="R508" s="377">
        <f t="shared" si="124"/>
        <v>17.399999999999999</v>
      </c>
      <c r="S508" s="4">
        <v>4</v>
      </c>
      <c r="T508" s="4">
        <f>+S508*Tabla3[[#This Row],[P.U$]]</f>
        <v>13.92</v>
      </c>
      <c r="U508" s="4">
        <v>4</v>
      </c>
      <c r="V508" s="1013">
        <f>U508*Tabla3[[#This Row],[P.U$]]</f>
        <v>13.92</v>
      </c>
    </row>
    <row r="509" spans="1:22" ht="18.75" x14ac:dyDescent="0.3">
      <c r="A509" s="457"/>
      <c r="B509" s="201" t="s">
        <v>18066</v>
      </c>
      <c r="C509" s="14" t="s">
        <v>241</v>
      </c>
      <c r="D509" s="14" t="s">
        <v>12</v>
      </c>
      <c r="E509" s="14"/>
      <c r="F509" s="968">
        <v>45474</v>
      </c>
      <c r="G509" s="37"/>
      <c r="H509" s="337"/>
      <c r="I509" s="593"/>
      <c r="J509" s="85">
        <f t="shared" si="94"/>
        <v>0</v>
      </c>
      <c r="K509" s="784"/>
      <c r="L509" s="85">
        <f t="shared" si="96"/>
        <v>0</v>
      </c>
      <c r="M509" s="684"/>
      <c r="N509" s="85">
        <f t="shared" si="122"/>
        <v>0</v>
      </c>
      <c r="O509" s="356"/>
      <c r="P509" s="85">
        <f t="shared" si="123"/>
        <v>0</v>
      </c>
      <c r="Q509" s="356">
        <v>5</v>
      </c>
      <c r="R509" s="377">
        <f t="shared" si="124"/>
        <v>0</v>
      </c>
      <c r="S509" s="4">
        <v>5</v>
      </c>
      <c r="T509" s="4">
        <f>+S509*Tabla3[[#This Row],[P.U$]]</f>
        <v>0</v>
      </c>
      <c r="U509" s="4">
        <v>5</v>
      </c>
      <c r="V509" s="1013">
        <f>U509*Tabla3[[#This Row],[P.U$]]</f>
        <v>0</v>
      </c>
    </row>
    <row r="510" spans="1:22" ht="54" x14ac:dyDescent="0.3">
      <c r="A510" s="457">
        <v>393</v>
      </c>
      <c r="B510" s="484" t="s">
        <v>786</v>
      </c>
      <c r="C510" s="485" t="s">
        <v>787</v>
      </c>
      <c r="D510" s="485" t="s">
        <v>12</v>
      </c>
      <c r="E510" s="485" t="s">
        <v>278</v>
      </c>
      <c r="F510" s="964">
        <v>45231</v>
      </c>
      <c r="G510" s="487">
        <v>4.29</v>
      </c>
      <c r="H510" s="337"/>
      <c r="I510" s="83"/>
      <c r="J510" s="85">
        <f t="shared" si="94"/>
        <v>0</v>
      </c>
      <c r="K510" s="308"/>
      <c r="L510" s="85">
        <f t="shared" si="96"/>
        <v>0</v>
      </c>
      <c r="M510" s="687"/>
      <c r="N510" s="85">
        <f t="shared" ref="N510:N552" si="145">G510*M510</f>
        <v>0</v>
      </c>
      <c r="O510" s="83"/>
      <c r="P510" s="85">
        <f t="shared" ref="P510:P552" si="146">G510*O510</f>
        <v>0</v>
      </c>
      <c r="Q510" s="83"/>
      <c r="R510" s="377">
        <f t="shared" ref="R510:R552" si="147">G510*Q510</f>
        <v>0</v>
      </c>
      <c r="S510" s="4"/>
      <c r="T510" s="4">
        <f>+S510*Tabla3[[#This Row],[P.U$]]</f>
        <v>0</v>
      </c>
      <c r="U510" s="4"/>
      <c r="V510" s="1013">
        <f>U510*Tabla3[[#This Row],[P.U$]]</f>
        <v>0</v>
      </c>
    </row>
    <row r="511" spans="1:22" ht="35.25" customHeight="1" x14ac:dyDescent="0.3">
      <c r="A511" s="457">
        <v>394</v>
      </c>
      <c r="B511" s="484" t="s">
        <v>420</v>
      </c>
      <c r="C511" s="485" t="s">
        <v>217</v>
      </c>
      <c r="D511" s="485" t="s">
        <v>12</v>
      </c>
      <c r="E511" s="485" t="s">
        <v>686</v>
      </c>
      <c r="F511" s="964">
        <v>45139</v>
      </c>
      <c r="G511" s="487">
        <v>4</v>
      </c>
      <c r="H511" s="337"/>
      <c r="I511" s="83"/>
      <c r="J511" s="85">
        <f t="shared" si="94"/>
        <v>0</v>
      </c>
      <c r="K511" s="308"/>
      <c r="L511" s="85">
        <f t="shared" si="96"/>
        <v>0</v>
      </c>
      <c r="M511" s="687"/>
      <c r="N511" s="85">
        <f t="shared" si="145"/>
        <v>0</v>
      </c>
      <c r="O511" s="83"/>
      <c r="P511" s="85">
        <f t="shared" si="146"/>
        <v>0</v>
      </c>
      <c r="Q511" s="83"/>
      <c r="R511" s="377">
        <f t="shared" si="147"/>
        <v>0</v>
      </c>
      <c r="S511" s="4"/>
      <c r="T511" s="4">
        <f>+S511*Tabla3[[#This Row],[P.U$]]</f>
        <v>0</v>
      </c>
      <c r="U511" s="4"/>
      <c r="V511" s="1013">
        <f>U511*Tabla3[[#This Row],[P.U$]]</f>
        <v>0</v>
      </c>
    </row>
    <row r="512" spans="1:22" ht="54" x14ac:dyDescent="0.3">
      <c r="A512" s="457">
        <v>395</v>
      </c>
      <c r="B512" s="484" t="s">
        <v>421</v>
      </c>
      <c r="C512" s="485" t="s">
        <v>206</v>
      </c>
      <c r="D512" s="485" t="s">
        <v>12</v>
      </c>
      <c r="E512" s="485" t="s">
        <v>687</v>
      </c>
      <c r="F512" s="964">
        <v>45505</v>
      </c>
      <c r="G512" s="487">
        <v>4</v>
      </c>
      <c r="H512" s="337"/>
      <c r="I512" s="83"/>
      <c r="J512" s="85">
        <f t="shared" ref="J512:J593" si="148">G512*I512</f>
        <v>0</v>
      </c>
      <c r="K512" s="308"/>
      <c r="L512" s="85">
        <f t="shared" si="96"/>
        <v>0</v>
      </c>
      <c r="M512" s="687">
        <v>1</v>
      </c>
      <c r="N512" s="85">
        <f t="shared" si="145"/>
        <v>4</v>
      </c>
      <c r="O512" s="83"/>
      <c r="P512" s="85">
        <f t="shared" si="146"/>
        <v>0</v>
      </c>
      <c r="Q512" s="83"/>
      <c r="R512" s="377">
        <f t="shared" si="147"/>
        <v>0</v>
      </c>
      <c r="S512" s="4"/>
      <c r="T512" s="4">
        <f>+S512*Tabla3[[#This Row],[P.U$]]</f>
        <v>0</v>
      </c>
      <c r="U512" s="4"/>
      <c r="V512" s="1013">
        <f>U512*Tabla3[[#This Row],[P.U$]]</f>
        <v>0</v>
      </c>
    </row>
    <row r="513" spans="1:22" ht="54" x14ac:dyDescent="0.3">
      <c r="A513" s="457">
        <v>397</v>
      </c>
      <c r="B513" s="484" t="s">
        <v>1238</v>
      </c>
      <c r="C513" s="485" t="s">
        <v>1234</v>
      </c>
      <c r="D513" s="485" t="s">
        <v>12</v>
      </c>
      <c r="E513" s="485" t="s">
        <v>687</v>
      </c>
      <c r="F513" s="964">
        <v>45506</v>
      </c>
      <c r="G513" s="487"/>
      <c r="H513" s="337"/>
      <c r="I513" s="593"/>
      <c r="J513" s="85">
        <f t="shared" si="148"/>
        <v>0</v>
      </c>
      <c r="K513" s="784"/>
      <c r="L513" s="85">
        <f t="shared" si="96"/>
        <v>0</v>
      </c>
      <c r="M513" s="684"/>
      <c r="N513" s="85">
        <f t="shared" si="145"/>
        <v>0</v>
      </c>
      <c r="O513" s="356"/>
      <c r="P513" s="357"/>
      <c r="Q513" s="356"/>
      <c r="R513" s="377"/>
      <c r="S513" s="4"/>
      <c r="T513" s="4">
        <f>+S513*Tabla3[[#This Row],[P.U$]]</f>
        <v>0</v>
      </c>
      <c r="U513" s="4"/>
      <c r="V513" s="1013">
        <f>U513*Tabla3[[#This Row],[P.U$]]</f>
        <v>0</v>
      </c>
    </row>
    <row r="514" spans="1:22" ht="36" x14ac:dyDescent="0.3">
      <c r="A514" s="457"/>
      <c r="B514" s="484" t="s">
        <v>18253</v>
      </c>
      <c r="C514" s="485" t="s">
        <v>18254</v>
      </c>
      <c r="D514" s="485" t="s">
        <v>805</v>
      </c>
      <c r="E514" s="14" t="s">
        <v>687</v>
      </c>
      <c r="F514" s="964">
        <v>45748</v>
      </c>
      <c r="G514" s="487">
        <v>4.3600000000000003</v>
      </c>
      <c r="H514" s="337"/>
      <c r="I514" s="593">
        <v>5</v>
      </c>
      <c r="J514" s="85">
        <f t="shared" si="148"/>
        <v>21.8</v>
      </c>
      <c r="K514" s="784">
        <v>5</v>
      </c>
      <c r="L514" s="85">
        <f t="shared" si="96"/>
        <v>21.8</v>
      </c>
      <c r="M514" s="684">
        <v>4</v>
      </c>
      <c r="N514" s="85"/>
      <c r="O514" s="356">
        <v>4</v>
      </c>
      <c r="P514" s="85">
        <f t="shared" ref="P514" si="149">G514*O514</f>
        <v>17.440000000000001</v>
      </c>
      <c r="Q514" s="356">
        <v>4</v>
      </c>
      <c r="R514" s="377">
        <f t="shared" ref="R514" si="150">G514*Q514</f>
        <v>17.440000000000001</v>
      </c>
      <c r="S514" s="4">
        <v>4</v>
      </c>
      <c r="T514" s="4">
        <f>+S514*Tabla3[[#This Row],[P.U$]]</f>
        <v>17.440000000000001</v>
      </c>
      <c r="U514" s="4">
        <v>1</v>
      </c>
      <c r="V514" s="1013">
        <f>U514*Tabla3[[#This Row],[P.U$]]</f>
        <v>4.3600000000000003</v>
      </c>
    </row>
    <row r="515" spans="1:22" ht="54" x14ac:dyDescent="0.3">
      <c r="A515" s="457">
        <v>397</v>
      </c>
      <c r="B515" s="484" t="s">
        <v>1239</v>
      </c>
      <c r="C515" s="485" t="s">
        <v>736</v>
      </c>
      <c r="D515" s="485" t="s">
        <v>12</v>
      </c>
      <c r="E515" s="485" t="s">
        <v>687</v>
      </c>
      <c r="F515" s="964">
        <v>45505</v>
      </c>
      <c r="G515" s="487">
        <v>1.98</v>
      </c>
      <c r="H515" s="337"/>
      <c r="I515" s="83">
        <v>19</v>
      </c>
      <c r="J515" s="85">
        <f t="shared" si="148"/>
        <v>37.619999999999997</v>
      </c>
      <c r="K515" s="308">
        <v>13</v>
      </c>
      <c r="L515" s="85">
        <f t="shared" si="96"/>
        <v>25.74</v>
      </c>
      <c r="M515" s="687">
        <v>6</v>
      </c>
      <c r="N515" s="85">
        <f t="shared" si="145"/>
        <v>11.879999999999999</v>
      </c>
      <c r="O515" s="83">
        <v>29</v>
      </c>
      <c r="P515" s="85">
        <f t="shared" ref="P515" si="151">G515*O515</f>
        <v>57.42</v>
      </c>
      <c r="Q515" s="83">
        <v>29</v>
      </c>
      <c r="R515" s="377">
        <f t="shared" ref="R515" si="152">G515*Q515</f>
        <v>57.42</v>
      </c>
      <c r="S515" s="4">
        <v>22</v>
      </c>
      <c r="T515" s="4">
        <f>+S515*Tabla3[[#This Row],[P.U$]]</f>
        <v>43.56</v>
      </c>
      <c r="U515" s="4">
        <v>16</v>
      </c>
      <c r="V515" s="1013">
        <f>U515*Tabla3[[#This Row],[P.U$]]</f>
        <v>31.68</v>
      </c>
    </row>
    <row r="516" spans="1:22" ht="54" x14ac:dyDescent="0.3">
      <c r="A516" s="457">
        <v>398</v>
      </c>
      <c r="B516" s="484" t="s">
        <v>422</v>
      </c>
      <c r="C516" s="485" t="s">
        <v>225</v>
      </c>
      <c r="D516" s="485" t="s">
        <v>12</v>
      </c>
      <c r="E516" s="485" t="s">
        <v>686</v>
      </c>
      <c r="F516" s="964">
        <v>45536</v>
      </c>
      <c r="G516" s="487">
        <v>1.57</v>
      </c>
      <c r="H516" s="337"/>
      <c r="I516" s="593"/>
      <c r="J516" s="355">
        <f t="shared" si="148"/>
        <v>0</v>
      </c>
      <c r="K516" s="784"/>
      <c r="L516" s="357">
        <f t="shared" si="96"/>
        <v>0</v>
      </c>
      <c r="M516" s="684"/>
      <c r="N516" s="357">
        <f t="shared" si="145"/>
        <v>0</v>
      </c>
      <c r="O516" s="356"/>
      <c r="P516" s="357">
        <f t="shared" si="146"/>
        <v>0</v>
      </c>
      <c r="Q516" s="356"/>
      <c r="R516" s="377">
        <f t="shared" si="147"/>
        <v>0</v>
      </c>
      <c r="S516" s="4"/>
      <c r="T516" s="4">
        <f>+S516*Tabla3[[#This Row],[P.U$]]</f>
        <v>0</v>
      </c>
      <c r="U516" s="4"/>
      <c r="V516" s="1013">
        <f>U516*Tabla3[[#This Row],[P.U$]]</f>
        <v>0</v>
      </c>
    </row>
    <row r="517" spans="1:22" ht="36" x14ac:dyDescent="0.3">
      <c r="A517" s="457"/>
      <c r="B517" s="484" t="s">
        <v>18255</v>
      </c>
      <c r="C517" s="485" t="s">
        <v>18256</v>
      </c>
      <c r="D517" s="485" t="s">
        <v>805</v>
      </c>
      <c r="E517" s="485"/>
      <c r="F517" s="964">
        <v>45717</v>
      </c>
      <c r="G517" s="487">
        <v>3.58</v>
      </c>
      <c r="H517" s="337"/>
      <c r="I517" s="83">
        <v>0</v>
      </c>
      <c r="J517" s="85">
        <f t="shared" ref="J517" si="153">G517*I517</f>
        <v>0</v>
      </c>
      <c r="K517" s="308">
        <v>0</v>
      </c>
      <c r="L517" s="85">
        <f t="shared" ref="L517" si="154">G517*K517</f>
        <v>0</v>
      </c>
      <c r="M517" s="687">
        <v>0</v>
      </c>
      <c r="N517" s="85">
        <f t="shared" ref="N517" si="155">G517*M517</f>
        <v>0</v>
      </c>
      <c r="O517" s="83">
        <v>5</v>
      </c>
      <c r="P517" s="85">
        <f t="shared" si="146"/>
        <v>17.899999999999999</v>
      </c>
      <c r="Q517" s="83">
        <v>3</v>
      </c>
      <c r="R517" s="377">
        <f t="shared" si="147"/>
        <v>10.74</v>
      </c>
      <c r="S517" s="4">
        <v>3</v>
      </c>
      <c r="T517" s="4">
        <f>+S517*Tabla3[[#This Row],[P.U$]]</f>
        <v>10.74</v>
      </c>
      <c r="U517" s="4">
        <v>3</v>
      </c>
      <c r="V517" s="1013">
        <f>U517*Tabla3[[#This Row],[P.U$]]</f>
        <v>10.74</v>
      </c>
    </row>
    <row r="518" spans="1:22" ht="54" x14ac:dyDescent="0.3">
      <c r="A518" s="457">
        <v>399</v>
      </c>
      <c r="B518" s="484" t="s">
        <v>422</v>
      </c>
      <c r="C518" s="485" t="s">
        <v>736</v>
      </c>
      <c r="D518" s="485" t="s">
        <v>12</v>
      </c>
      <c r="E518" s="485" t="s">
        <v>686</v>
      </c>
      <c r="F518" s="964">
        <v>45992</v>
      </c>
      <c r="G518" s="487">
        <v>1.96</v>
      </c>
      <c r="H518" s="337"/>
      <c r="I518" s="83">
        <v>8</v>
      </c>
      <c r="J518" s="85">
        <f t="shared" si="148"/>
        <v>15.68</v>
      </c>
      <c r="K518" s="308">
        <v>8</v>
      </c>
      <c r="L518" s="85">
        <f t="shared" si="96"/>
        <v>15.68</v>
      </c>
      <c r="M518" s="687">
        <v>8</v>
      </c>
      <c r="N518" s="85">
        <f t="shared" si="145"/>
        <v>15.68</v>
      </c>
      <c r="O518" s="83">
        <v>6</v>
      </c>
      <c r="P518" s="85">
        <f t="shared" si="146"/>
        <v>11.76</v>
      </c>
      <c r="Q518" s="83">
        <v>6</v>
      </c>
      <c r="R518" s="377">
        <f t="shared" si="147"/>
        <v>11.76</v>
      </c>
      <c r="S518" s="4">
        <v>6</v>
      </c>
      <c r="T518" s="4">
        <f>+S518*Tabla3[[#This Row],[P.U$]]</f>
        <v>11.76</v>
      </c>
      <c r="U518" s="4">
        <v>5</v>
      </c>
      <c r="V518" s="1013">
        <f>U518*Tabla3[[#This Row],[P.U$]]</f>
        <v>9.8000000000000007</v>
      </c>
    </row>
    <row r="519" spans="1:22" ht="54" x14ac:dyDescent="0.3">
      <c r="A519" s="457">
        <v>400</v>
      </c>
      <c r="B519" s="484" t="s">
        <v>788</v>
      </c>
      <c r="C519" s="485" t="s">
        <v>607</v>
      </c>
      <c r="D519" s="485" t="s">
        <v>12</v>
      </c>
      <c r="E519" s="485"/>
      <c r="F519" s="964">
        <v>45352</v>
      </c>
      <c r="G519" s="487">
        <v>5.71</v>
      </c>
      <c r="H519" s="337"/>
      <c r="I519" s="83"/>
      <c r="J519" s="85">
        <f t="shared" si="148"/>
        <v>0</v>
      </c>
      <c r="K519" s="308"/>
      <c r="L519" s="85">
        <f t="shared" si="96"/>
        <v>0</v>
      </c>
      <c r="M519" s="687"/>
      <c r="N519" s="85">
        <f t="shared" si="145"/>
        <v>0</v>
      </c>
      <c r="O519" s="83"/>
      <c r="P519" s="85">
        <f t="shared" si="146"/>
        <v>0</v>
      </c>
      <c r="Q519" s="83"/>
      <c r="R519" s="377">
        <f t="shared" si="147"/>
        <v>0</v>
      </c>
      <c r="S519" s="4"/>
      <c r="T519" s="4">
        <f>+S519*Tabla3[[#This Row],[P.U$]]</f>
        <v>0</v>
      </c>
      <c r="U519" s="4"/>
      <c r="V519" s="1013">
        <f>U519*Tabla3[[#This Row],[P.U$]]</f>
        <v>0</v>
      </c>
    </row>
    <row r="520" spans="1:22" ht="36" x14ac:dyDescent="0.3">
      <c r="A520" s="457">
        <v>401</v>
      </c>
      <c r="B520" s="484" t="s">
        <v>1030</v>
      </c>
      <c r="C520" s="724" t="s">
        <v>247</v>
      </c>
      <c r="D520" s="485" t="s">
        <v>12</v>
      </c>
      <c r="E520" s="489"/>
      <c r="F520" s="965">
        <v>45717</v>
      </c>
      <c r="G520" s="659">
        <v>4.88</v>
      </c>
      <c r="H520" s="337"/>
      <c r="I520" s="593">
        <v>1</v>
      </c>
      <c r="J520" s="85">
        <f t="shared" si="148"/>
        <v>4.88</v>
      </c>
      <c r="K520" s="308">
        <v>0</v>
      </c>
      <c r="L520" s="85">
        <f t="shared" si="96"/>
        <v>0</v>
      </c>
      <c r="M520" s="687">
        <v>1</v>
      </c>
      <c r="N520" s="85">
        <f t="shared" si="145"/>
        <v>4.88</v>
      </c>
      <c r="O520" s="83">
        <v>1</v>
      </c>
      <c r="P520" s="85">
        <f t="shared" si="146"/>
        <v>4.88</v>
      </c>
      <c r="Q520" s="356">
        <v>1</v>
      </c>
      <c r="R520" s="377">
        <f t="shared" si="147"/>
        <v>4.88</v>
      </c>
      <c r="S520" s="4">
        <v>1</v>
      </c>
      <c r="T520" s="4">
        <f>+S520*Tabla3[[#This Row],[P.U$]]</f>
        <v>4.88</v>
      </c>
      <c r="U520" s="4">
        <v>0</v>
      </c>
      <c r="V520" s="1013">
        <f>U520*Tabla3[[#This Row],[P.U$]]</f>
        <v>0</v>
      </c>
    </row>
    <row r="521" spans="1:22" ht="54" x14ac:dyDescent="0.3">
      <c r="A521" s="457">
        <v>402</v>
      </c>
      <c r="B521" s="484" t="s">
        <v>423</v>
      </c>
      <c r="C521" s="485" t="s">
        <v>194</v>
      </c>
      <c r="D521" s="485" t="s">
        <v>12</v>
      </c>
      <c r="E521" s="485" t="s">
        <v>288</v>
      </c>
      <c r="F521" s="964">
        <v>45444</v>
      </c>
      <c r="G521" s="487">
        <v>4.7300000000000004</v>
      </c>
      <c r="H521" s="337"/>
      <c r="I521" s="83"/>
      <c r="J521" s="85">
        <f t="shared" si="148"/>
        <v>0</v>
      </c>
      <c r="K521" s="308"/>
      <c r="L521" s="85">
        <f t="shared" si="96"/>
        <v>0</v>
      </c>
      <c r="M521" s="687"/>
      <c r="N521" s="85">
        <f t="shared" si="145"/>
        <v>0</v>
      </c>
      <c r="O521" s="83"/>
      <c r="P521" s="85">
        <f t="shared" si="146"/>
        <v>0</v>
      </c>
      <c r="Q521" s="83"/>
      <c r="R521" s="377">
        <f t="shared" si="147"/>
        <v>0</v>
      </c>
      <c r="S521" s="4"/>
      <c r="T521" s="4">
        <f>+S521*Tabla3[[#This Row],[P.U$]]</f>
        <v>0</v>
      </c>
      <c r="U521" s="4"/>
      <c r="V521" s="1013">
        <f>U521*Tabla3[[#This Row],[P.U$]]</f>
        <v>0</v>
      </c>
    </row>
    <row r="522" spans="1:22" ht="36" x14ac:dyDescent="0.3">
      <c r="A522" s="457"/>
      <c r="B522" s="484" t="s">
        <v>18251</v>
      </c>
      <c r="C522" s="485" t="s">
        <v>17971</v>
      </c>
      <c r="D522" s="485" t="s">
        <v>12</v>
      </c>
      <c r="E522" s="485" t="s">
        <v>266</v>
      </c>
      <c r="F522" s="964">
        <v>45231</v>
      </c>
      <c r="G522" s="487">
        <v>2.3199999999999998</v>
      </c>
      <c r="H522" s="570"/>
      <c r="I522" s="83">
        <v>1</v>
      </c>
      <c r="J522" s="85">
        <f t="shared" ref="J522" si="156">G522*I522</f>
        <v>2.3199999999999998</v>
      </c>
      <c r="K522" s="308">
        <v>1</v>
      </c>
      <c r="L522" s="85">
        <f t="shared" ref="L522" si="157">G522*K522</f>
        <v>2.3199999999999998</v>
      </c>
      <c r="M522" s="687">
        <v>1</v>
      </c>
      <c r="N522" s="85">
        <f t="shared" ref="N522" si="158">G522*M522</f>
        <v>2.3199999999999998</v>
      </c>
      <c r="O522" s="83">
        <v>1</v>
      </c>
      <c r="P522" s="85">
        <f t="shared" ref="P522" si="159">G522*O522</f>
        <v>2.3199999999999998</v>
      </c>
      <c r="Q522" s="83">
        <v>1</v>
      </c>
      <c r="R522" s="377">
        <f t="shared" ref="R522" si="160">G522*Q522</f>
        <v>2.3199999999999998</v>
      </c>
      <c r="S522" s="4">
        <v>1</v>
      </c>
      <c r="T522" s="4">
        <f>+S522*Tabla3[[#This Row],[P.U$]]</f>
        <v>2.3199999999999998</v>
      </c>
      <c r="U522" s="4">
        <v>1</v>
      </c>
      <c r="V522" s="1013">
        <f>U522*Tabla3[[#This Row],[P.U$]]</f>
        <v>2.3199999999999998</v>
      </c>
    </row>
    <row r="523" spans="1:22" ht="54" x14ac:dyDescent="0.3">
      <c r="A523" s="457"/>
      <c r="B523" s="484" t="s">
        <v>421</v>
      </c>
      <c r="C523" s="485" t="s">
        <v>239</v>
      </c>
      <c r="D523" s="485" t="s">
        <v>805</v>
      </c>
      <c r="E523" s="485" t="s">
        <v>283</v>
      </c>
      <c r="F523" s="964">
        <v>45597</v>
      </c>
      <c r="G523" s="487">
        <v>2.5</v>
      </c>
      <c r="H523" s="570"/>
      <c r="I523" s="83">
        <v>0</v>
      </c>
      <c r="J523" s="85">
        <f t="shared" ref="J523" si="161">G523*I523</f>
        <v>0</v>
      </c>
      <c r="K523" s="308">
        <v>0</v>
      </c>
      <c r="L523" s="85">
        <f t="shared" ref="L523" si="162">G523*K523</f>
        <v>0</v>
      </c>
      <c r="M523" s="687">
        <v>2</v>
      </c>
      <c r="N523" s="85">
        <f t="shared" ref="N523" si="163">G523*M523</f>
        <v>5</v>
      </c>
      <c r="O523" s="83">
        <v>10</v>
      </c>
      <c r="P523" s="85">
        <f t="shared" ref="P523" si="164">G523*O523</f>
        <v>25</v>
      </c>
      <c r="Q523" s="83">
        <v>10</v>
      </c>
      <c r="R523" s="377"/>
      <c r="S523" s="4">
        <v>9</v>
      </c>
      <c r="T523" s="4">
        <f>+S523*Tabla3[[#This Row],[P.U$]]</f>
        <v>22.5</v>
      </c>
      <c r="U523" s="4">
        <v>2</v>
      </c>
      <c r="V523" s="1013">
        <f>U523*Tabla3[[#This Row],[P.U$]]</f>
        <v>5</v>
      </c>
    </row>
    <row r="524" spans="1:22" ht="54" x14ac:dyDescent="0.3">
      <c r="A524" s="457"/>
      <c r="B524" s="484" t="s">
        <v>420</v>
      </c>
      <c r="C524" s="485" t="s">
        <v>217</v>
      </c>
      <c r="D524" s="485" t="s">
        <v>805</v>
      </c>
      <c r="E524" s="485"/>
      <c r="F524" s="964">
        <v>45870</v>
      </c>
      <c r="G524" s="487">
        <v>4</v>
      </c>
      <c r="H524" s="570"/>
      <c r="I524" s="83">
        <v>0</v>
      </c>
      <c r="J524" s="85">
        <f t="shared" ref="J524" si="165">G524*I524</f>
        <v>0</v>
      </c>
      <c r="K524" s="308">
        <v>0</v>
      </c>
      <c r="L524" s="85">
        <f t="shared" ref="L524" si="166">G524*K524</f>
        <v>0</v>
      </c>
      <c r="M524" s="687">
        <v>0</v>
      </c>
      <c r="N524" s="85">
        <f t="shared" ref="N524" si="167">G524*M524</f>
        <v>0</v>
      </c>
      <c r="O524" s="83">
        <v>0</v>
      </c>
      <c r="P524" s="85">
        <f t="shared" ref="P524" si="168">G524*O524</f>
        <v>0</v>
      </c>
      <c r="Q524" s="83">
        <v>4</v>
      </c>
      <c r="R524" s="377"/>
      <c r="S524" s="4">
        <v>3</v>
      </c>
      <c r="T524" s="4">
        <f>+S524*Tabla3[[#This Row],[P.U$]]</f>
        <v>12</v>
      </c>
      <c r="U524" s="4">
        <v>3</v>
      </c>
      <c r="V524" s="1013">
        <f>U524*Tabla3[[#This Row],[P.U$]]</f>
        <v>12</v>
      </c>
    </row>
    <row r="525" spans="1:22" ht="36" x14ac:dyDescent="0.3">
      <c r="A525" s="457">
        <v>403</v>
      </c>
      <c r="B525" s="484" t="s">
        <v>424</v>
      </c>
      <c r="C525" s="485" t="s">
        <v>194</v>
      </c>
      <c r="D525" s="485" t="s">
        <v>12</v>
      </c>
      <c r="E525" s="485" t="s">
        <v>266</v>
      </c>
      <c r="F525" s="964">
        <v>45231</v>
      </c>
      <c r="G525" s="487">
        <v>6.6</v>
      </c>
      <c r="H525" s="570"/>
      <c r="I525" s="83">
        <v>7</v>
      </c>
      <c r="J525" s="85">
        <f t="shared" si="148"/>
        <v>46.199999999999996</v>
      </c>
      <c r="K525" s="308">
        <v>7</v>
      </c>
      <c r="L525" s="85">
        <f t="shared" si="96"/>
        <v>46.199999999999996</v>
      </c>
      <c r="M525" s="687">
        <v>7</v>
      </c>
      <c r="N525" s="85">
        <f t="shared" si="145"/>
        <v>46.199999999999996</v>
      </c>
      <c r="O525" s="83">
        <v>7</v>
      </c>
      <c r="P525" s="85">
        <f t="shared" si="146"/>
        <v>46.199999999999996</v>
      </c>
      <c r="Q525" s="83">
        <v>6</v>
      </c>
      <c r="R525" s="377">
        <f t="shared" si="147"/>
        <v>39.599999999999994</v>
      </c>
      <c r="S525" s="4">
        <v>7</v>
      </c>
      <c r="T525" s="4">
        <f>+S525*Tabla3[[#This Row],[P.U$]]</f>
        <v>46.199999999999996</v>
      </c>
      <c r="U525" s="4">
        <v>6</v>
      </c>
      <c r="V525" s="1013">
        <f>U525*Tabla3[[#This Row],[P.U$]]</f>
        <v>39.599999999999994</v>
      </c>
    </row>
    <row r="526" spans="1:22" ht="36" x14ac:dyDescent="0.3">
      <c r="A526" s="457">
        <v>404</v>
      </c>
      <c r="B526" s="484" t="s">
        <v>789</v>
      </c>
      <c r="C526" s="485" t="s">
        <v>607</v>
      </c>
      <c r="D526" s="485" t="s">
        <v>12</v>
      </c>
      <c r="E526" s="485"/>
      <c r="F526" s="964">
        <v>45352</v>
      </c>
      <c r="G526" s="487">
        <v>4.54</v>
      </c>
      <c r="H526" s="563"/>
      <c r="I526" s="593"/>
      <c r="J526" s="565">
        <f t="shared" si="148"/>
        <v>0</v>
      </c>
      <c r="K526" s="784"/>
      <c r="L526" s="567">
        <f t="shared" si="96"/>
        <v>0</v>
      </c>
      <c r="M526" s="684"/>
      <c r="N526" s="567">
        <f t="shared" si="145"/>
        <v>0</v>
      </c>
      <c r="O526" s="566"/>
      <c r="P526" s="567">
        <f t="shared" si="146"/>
        <v>0</v>
      </c>
      <c r="Q526" s="566"/>
      <c r="R526" s="377">
        <f t="shared" si="147"/>
        <v>0</v>
      </c>
      <c r="S526" s="4"/>
      <c r="T526" s="4">
        <f>+S526*Tabla3[[#This Row],[P.U$]]</f>
        <v>0</v>
      </c>
      <c r="U526" s="4"/>
      <c r="V526" s="1013">
        <f>U526*Tabla3[[#This Row],[P.U$]]</f>
        <v>0</v>
      </c>
    </row>
    <row r="527" spans="1:22" ht="36" x14ac:dyDescent="0.3">
      <c r="A527" s="457">
        <v>405</v>
      </c>
      <c r="B527" s="484" t="s">
        <v>790</v>
      </c>
      <c r="C527" s="485" t="s">
        <v>607</v>
      </c>
      <c r="D527" s="485" t="s">
        <v>12</v>
      </c>
      <c r="E527" s="485"/>
      <c r="F527" s="964">
        <v>45352</v>
      </c>
      <c r="G527" s="487">
        <v>4.84</v>
      </c>
      <c r="H527" s="337"/>
      <c r="I527" s="83"/>
      <c r="J527" s="85">
        <f t="shared" si="148"/>
        <v>0</v>
      </c>
      <c r="K527" s="308"/>
      <c r="L527" s="85">
        <f t="shared" si="96"/>
        <v>0</v>
      </c>
      <c r="M527" s="687"/>
      <c r="N527" s="85">
        <f t="shared" si="145"/>
        <v>0</v>
      </c>
      <c r="O527" s="83"/>
      <c r="P527" s="85">
        <f t="shared" si="146"/>
        <v>0</v>
      </c>
      <c r="Q527" s="83"/>
      <c r="R527" s="377">
        <f t="shared" si="147"/>
        <v>0</v>
      </c>
      <c r="S527" s="4"/>
      <c r="T527" s="4">
        <f>+S527*Tabla3[[#This Row],[P.U$]]</f>
        <v>0</v>
      </c>
      <c r="U527" s="4"/>
      <c r="V527" s="1013">
        <f>U527*Tabla3[[#This Row],[P.U$]]</f>
        <v>0</v>
      </c>
    </row>
    <row r="528" spans="1:22" ht="36" x14ac:dyDescent="0.3">
      <c r="A528" s="457"/>
      <c r="B528" s="484" t="s">
        <v>18257</v>
      </c>
      <c r="C528" s="485" t="s">
        <v>18258</v>
      </c>
      <c r="D528" s="485" t="s">
        <v>12</v>
      </c>
      <c r="E528" s="485"/>
      <c r="F528" s="964">
        <v>45717</v>
      </c>
      <c r="G528" s="487">
        <v>13.76</v>
      </c>
      <c r="H528" s="337"/>
      <c r="I528" s="83">
        <v>0</v>
      </c>
      <c r="J528" s="85">
        <f t="shared" ref="J528" si="169">G528*I528</f>
        <v>0</v>
      </c>
      <c r="K528" s="308">
        <v>4</v>
      </c>
      <c r="L528" s="85">
        <f t="shared" ref="L528" si="170">G528*K528</f>
        <v>55.04</v>
      </c>
      <c r="M528" s="687">
        <v>4</v>
      </c>
      <c r="N528" s="85">
        <f t="shared" ref="N528" si="171">G528*M528</f>
        <v>55.04</v>
      </c>
      <c r="O528" s="83">
        <v>4</v>
      </c>
      <c r="P528" s="85">
        <f t="shared" ref="P528" si="172">G528*O528</f>
        <v>55.04</v>
      </c>
      <c r="Q528" s="83">
        <v>4</v>
      </c>
      <c r="R528" s="377">
        <f t="shared" ref="R528" si="173">G528*Q528</f>
        <v>55.04</v>
      </c>
      <c r="S528" s="4">
        <v>3</v>
      </c>
      <c r="T528" s="4">
        <f>+S528*Tabla3[[#This Row],[P.U$]]</f>
        <v>41.28</v>
      </c>
      <c r="U528" s="4">
        <v>2</v>
      </c>
      <c r="V528" s="1013">
        <f>U528*Tabla3[[#This Row],[P.U$]]</f>
        <v>27.52</v>
      </c>
    </row>
    <row r="529" spans="1:22" ht="36" x14ac:dyDescent="0.3">
      <c r="A529" s="457"/>
      <c r="B529" s="484" t="s">
        <v>18259</v>
      </c>
      <c r="C529" s="485" t="s">
        <v>18258</v>
      </c>
      <c r="D529" s="485" t="s">
        <v>12</v>
      </c>
      <c r="E529" s="485"/>
      <c r="F529" s="964">
        <v>45717</v>
      </c>
      <c r="G529" s="487">
        <v>10.4</v>
      </c>
      <c r="H529" s="337"/>
      <c r="I529" s="83">
        <v>0</v>
      </c>
      <c r="J529" s="85">
        <f t="shared" ref="J529" si="174">G529*I529</f>
        <v>0</v>
      </c>
      <c r="K529" s="308">
        <v>4</v>
      </c>
      <c r="L529" s="85">
        <f t="shared" ref="L529" si="175">G529*K529</f>
        <v>41.6</v>
      </c>
      <c r="M529" s="687">
        <v>4</v>
      </c>
      <c r="N529" s="85">
        <f t="shared" ref="N529" si="176">G529*M529</f>
        <v>41.6</v>
      </c>
      <c r="O529" s="83">
        <v>4</v>
      </c>
      <c r="P529" s="85">
        <f t="shared" ref="P529" si="177">G529*O529</f>
        <v>41.6</v>
      </c>
      <c r="Q529" s="83">
        <v>4</v>
      </c>
      <c r="R529" s="377">
        <f t="shared" ref="R529" si="178">G529*Q529</f>
        <v>41.6</v>
      </c>
      <c r="S529" s="4">
        <v>4</v>
      </c>
      <c r="T529" s="4">
        <f>+S529*Tabla3[[#This Row],[P.U$]]</f>
        <v>41.6</v>
      </c>
      <c r="U529" s="4">
        <v>3</v>
      </c>
      <c r="V529" s="1013">
        <f>U529*Tabla3[[#This Row],[P.U$]]</f>
        <v>31.200000000000003</v>
      </c>
    </row>
    <row r="530" spans="1:22" ht="72" x14ac:dyDescent="0.3">
      <c r="A530" s="457">
        <v>406</v>
      </c>
      <c r="B530" s="484" t="s">
        <v>425</v>
      </c>
      <c r="C530" s="485" t="s">
        <v>601</v>
      </c>
      <c r="D530" s="485" t="s">
        <v>12</v>
      </c>
      <c r="E530" s="485" t="s">
        <v>266</v>
      </c>
      <c r="F530" s="964">
        <v>45413</v>
      </c>
      <c r="G530" s="487">
        <v>4.54</v>
      </c>
      <c r="H530" s="337"/>
      <c r="I530" s="83">
        <v>5</v>
      </c>
      <c r="J530" s="85">
        <f t="shared" si="148"/>
        <v>22.7</v>
      </c>
      <c r="K530" s="308">
        <v>4</v>
      </c>
      <c r="L530" s="85">
        <f t="shared" ref="L530:L533" si="179">G530*K530</f>
        <v>18.16</v>
      </c>
      <c r="M530" s="687">
        <v>2</v>
      </c>
      <c r="N530" s="85">
        <f t="shared" si="145"/>
        <v>9.08</v>
      </c>
      <c r="O530" s="83">
        <v>2</v>
      </c>
      <c r="P530" s="85">
        <f t="shared" si="146"/>
        <v>9.08</v>
      </c>
      <c r="Q530" s="83">
        <v>2</v>
      </c>
      <c r="R530" s="377">
        <f t="shared" si="147"/>
        <v>9.08</v>
      </c>
      <c r="S530" s="4">
        <v>1</v>
      </c>
      <c r="T530" s="4">
        <f>+S530*Tabla3[[#This Row],[P.U$]]</f>
        <v>4.54</v>
      </c>
      <c r="U530" s="4">
        <v>0</v>
      </c>
      <c r="V530" s="1013">
        <f>U530*Tabla3[[#This Row],[P.U$]]</f>
        <v>0</v>
      </c>
    </row>
    <row r="531" spans="1:22" ht="72" x14ac:dyDescent="0.3">
      <c r="A531" s="457">
        <v>407</v>
      </c>
      <c r="B531" s="484" t="s">
        <v>426</v>
      </c>
      <c r="C531" s="485" t="s">
        <v>601</v>
      </c>
      <c r="D531" s="485" t="s">
        <v>12</v>
      </c>
      <c r="E531" s="485" t="s">
        <v>266</v>
      </c>
      <c r="F531" s="964">
        <v>45352</v>
      </c>
      <c r="G531" s="487">
        <v>4.54</v>
      </c>
      <c r="H531" s="337"/>
      <c r="I531" s="83">
        <v>4</v>
      </c>
      <c r="J531" s="85">
        <f t="shared" si="148"/>
        <v>18.16</v>
      </c>
      <c r="K531" s="308">
        <v>3</v>
      </c>
      <c r="L531" s="85">
        <f t="shared" si="179"/>
        <v>13.620000000000001</v>
      </c>
      <c r="M531" s="687">
        <v>1</v>
      </c>
      <c r="N531" s="85">
        <f t="shared" si="145"/>
        <v>4.54</v>
      </c>
      <c r="O531" s="83">
        <v>2</v>
      </c>
      <c r="P531" s="85">
        <f t="shared" si="146"/>
        <v>9.08</v>
      </c>
      <c r="Q531" s="83">
        <v>2</v>
      </c>
      <c r="R531" s="377">
        <f t="shared" si="147"/>
        <v>9.08</v>
      </c>
      <c r="S531" s="4">
        <v>0</v>
      </c>
      <c r="T531" s="4">
        <f>+S531*Tabla3[[#This Row],[P.U$]]</f>
        <v>0</v>
      </c>
      <c r="U531" s="4">
        <v>0</v>
      </c>
      <c r="V531" s="1013">
        <f>U531*Tabla3[[#This Row],[P.U$]]</f>
        <v>0</v>
      </c>
    </row>
    <row r="532" spans="1:22" ht="72" x14ac:dyDescent="0.3">
      <c r="A532" s="457"/>
      <c r="B532" s="484" t="s">
        <v>422</v>
      </c>
      <c r="C532" s="485" t="s">
        <v>225</v>
      </c>
      <c r="D532" s="485" t="s">
        <v>805</v>
      </c>
      <c r="E532" s="485" t="s">
        <v>268</v>
      </c>
      <c r="F532" s="964">
        <v>45658</v>
      </c>
      <c r="G532" s="487">
        <v>1.84</v>
      </c>
      <c r="H532" s="337"/>
      <c r="I532" s="83">
        <v>0</v>
      </c>
      <c r="J532" s="85">
        <f t="shared" ref="J532" si="180">G532*I532</f>
        <v>0</v>
      </c>
      <c r="K532" s="308">
        <v>10</v>
      </c>
      <c r="L532" s="85">
        <f t="shared" ref="L532" si="181">G532*K532</f>
        <v>18.400000000000002</v>
      </c>
      <c r="M532" s="687">
        <v>8</v>
      </c>
      <c r="N532" s="85">
        <f t="shared" ref="N532" si="182">G532*M532</f>
        <v>14.72</v>
      </c>
      <c r="O532" s="83">
        <v>6</v>
      </c>
      <c r="P532" s="85">
        <f t="shared" ref="P532" si="183">G532*O532</f>
        <v>11.040000000000001</v>
      </c>
      <c r="Q532" s="83">
        <v>5</v>
      </c>
      <c r="R532" s="377">
        <f t="shared" ref="R532" si="184">G532*Q532</f>
        <v>9.2000000000000011</v>
      </c>
      <c r="S532" s="4">
        <v>5</v>
      </c>
      <c r="T532" s="4">
        <f>+S532*Tabla3[[#This Row],[P.U$]]</f>
        <v>9.2000000000000011</v>
      </c>
      <c r="U532" s="4">
        <v>5</v>
      </c>
      <c r="V532" s="1013">
        <f>U532*Tabla3[[#This Row],[P.U$]]</f>
        <v>9.2000000000000011</v>
      </c>
    </row>
    <row r="533" spans="1:22" ht="54" x14ac:dyDescent="0.3">
      <c r="A533" s="457">
        <v>408</v>
      </c>
      <c r="B533" s="484" t="s">
        <v>427</v>
      </c>
      <c r="C533" s="485" t="s">
        <v>1020</v>
      </c>
      <c r="D533" s="485" t="s">
        <v>342</v>
      </c>
      <c r="E533" s="485" t="s">
        <v>316</v>
      </c>
      <c r="F533" s="964">
        <v>45565</v>
      </c>
      <c r="G533" s="487">
        <v>8.02</v>
      </c>
      <c r="H533" s="337"/>
      <c r="I533" s="83">
        <v>4</v>
      </c>
      <c r="J533" s="85">
        <f t="shared" si="148"/>
        <v>32.08</v>
      </c>
      <c r="K533" s="308">
        <v>2</v>
      </c>
      <c r="L533" s="85">
        <f t="shared" si="179"/>
        <v>16.04</v>
      </c>
      <c r="M533" s="687">
        <v>2</v>
      </c>
      <c r="N533" s="85">
        <f t="shared" si="145"/>
        <v>16.04</v>
      </c>
      <c r="O533" s="83">
        <v>2</v>
      </c>
      <c r="P533" s="85">
        <f t="shared" si="146"/>
        <v>16.04</v>
      </c>
      <c r="Q533" s="83">
        <v>2</v>
      </c>
      <c r="R533" s="377">
        <f t="shared" si="147"/>
        <v>16.04</v>
      </c>
      <c r="S533" s="4">
        <v>0</v>
      </c>
      <c r="T533" s="4">
        <f>+S533*Tabla3[[#This Row],[P.U$]]</f>
        <v>0</v>
      </c>
      <c r="U533" s="4">
        <v>0</v>
      </c>
      <c r="V533" s="1013">
        <f>U533*Tabla3[[#This Row],[P.U$]]</f>
        <v>0</v>
      </c>
    </row>
    <row r="534" spans="1:22" ht="54" x14ac:dyDescent="0.3">
      <c r="A534" s="457">
        <v>409</v>
      </c>
      <c r="B534" s="484" t="s">
        <v>1120</v>
      </c>
      <c r="C534" s="485" t="s">
        <v>1121</v>
      </c>
      <c r="D534" s="485" t="s">
        <v>805</v>
      </c>
      <c r="E534" s="485" t="s">
        <v>316</v>
      </c>
      <c r="F534" s="964">
        <v>45536</v>
      </c>
      <c r="G534" s="487">
        <v>8.02</v>
      </c>
      <c r="H534" s="337"/>
      <c r="I534" s="83"/>
      <c r="J534" s="85">
        <f t="shared" si="148"/>
        <v>0</v>
      </c>
      <c r="K534" s="308"/>
      <c r="L534" s="85">
        <f t="shared" ref="L534:L606" si="185">G534*K534</f>
        <v>0</v>
      </c>
      <c r="M534" s="687"/>
      <c r="N534" s="85">
        <f t="shared" si="145"/>
        <v>0</v>
      </c>
      <c r="O534" s="83"/>
      <c r="P534" s="85">
        <f t="shared" si="146"/>
        <v>0</v>
      </c>
      <c r="Q534" s="83"/>
      <c r="R534" s="377">
        <f t="shared" si="147"/>
        <v>0</v>
      </c>
      <c r="S534" s="4"/>
      <c r="T534" s="4">
        <f>+S534*Tabla3[[#This Row],[P.U$]]</f>
        <v>0</v>
      </c>
      <c r="U534" s="4"/>
      <c r="V534" s="1013">
        <f>U534*Tabla3[[#This Row],[P.U$]]</f>
        <v>0</v>
      </c>
    </row>
    <row r="535" spans="1:22" ht="54" x14ac:dyDescent="0.3">
      <c r="A535" s="457">
        <v>410</v>
      </c>
      <c r="B535" s="484" t="s">
        <v>428</v>
      </c>
      <c r="C535" s="485" t="s">
        <v>206</v>
      </c>
      <c r="D535" s="485" t="s">
        <v>12</v>
      </c>
      <c r="E535" s="485" t="s">
        <v>288</v>
      </c>
      <c r="F535" s="964">
        <v>45505</v>
      </c>
      <c r="G535" s="487">
        <v>2.99</v>
      </c>
      <c r="H535" s="337"/>
      <c r="I535" s="83">
        <v>1</v>
      </c>
      <c r="J535" s="85">
        <f t="shared" si="148"/>
        <v>2.99</v>
      </c>
      <c r="K535" s="308">
        <v>1</v>
      </c>
      <c r="L535" s="85">
        <f t="shared" si="185"/>
        <v>2.99</v>
      </c>
      <c r="M535" s="687">
        <v>1</v>
      </c>
      <c r="N535" s="85">
        <f t="shared" si="145"/>
        <v>2.99</v>
      </c>
      <c r="O535" s="83">
        <v>1</v>
      </c>
      <c r="P535" s="85">
        <f t="shared" si="146"/>
        <v>2.99</v>
      </c>
      <c r="Q535" s="83">
        <v>1</v>
      </c>
      <c r="R535" s="377">
        <f t="shared" si="147"/>
        <v>2.99</v>
      </c>
      <c r="S535" s="4">
        <v>1</v>
      </c>
      <c r="T535" s="4">
        <f>+S535*Tabla3[[#This Row],[P.U$]]</f>
        <v>2.99</v>
      </c>
      <c r="U535" s="4">
        <v>0</v>
      </c>
      <c r="V535" s="1013">
        <f>U535*Tabla3[[#This Row],[P.U$]]</f>
        <v>0</v>
      </c>
    </row>
    <row r="536" spans="1:22" ht="54" x14ac:dyDescent="0.3">
      <c r="A536" s="457">
        <v>411</v>
      </c>
      <c r="B536" s="484" t="s">
        <v>779</v>
      </c>
      <c r="C536" s="485" t="s">
        <v>736</v>
      </c>
      <c r="D536" s="485" t="s">
        <v>12</v>
      </c>
      <c r="E536" s="485" t="s">
        <v>288</v>
      </c>
      <c r="F536" s="964">
        <v>45992</v>
      </c>
      <c r="G536" s="487">
        <v>2.99</v>
      </c>
      <c r="H536" s="337"/>
      <c r="I536" s="83">
        <v>1</v>
      </c>
      <c r="J536" s="85">
        <f t="shared" si="148"/>
        <v>2.99</v>
      </c>
      <c r="K536" s="308">
        <v>1</v>
      </c>
      <c r="L536" s="85">
        <f t="shared" si="185"/>
        <v>2.99</v>
      </c>
      <c r="M536" s="687">
        <v>1</v>
      </c>
      <c r="N536" s="85">
        <f t="shared" si="145"/>
        <v>2.99</v>
      </c>
      <c r="O536" s="83">
        <v>5</v>
      </c>
      <c r="P536" s="85">
        <f t="shared" si="146"/>
        <v>14.950000000000001</v>
      </c>
      <c r="Q536" s="83">
        <v>5</v>
      </c>
      <c r="R536" s="377">
        <f t="shared" si="147"/>
        <v>14.950000000000001</v>
      </c>
      <c r="S536" s="4">
        <v>4</v>
      </c>
      <c r="T536" s="4">
        <f>+S536*Tabla3[[#This Row],[P.U$]]</f>
        <v>11.96</v>
      </c>
      <c r="U536" s="4">
        <v>2</v>
      </c>
      <c r="V536" s="1013">
        <f>U536*Tabla3[[#This Row],[P.U$]]</f>
        <v>5.98</v>
      </c>
    </row>
    <row r="537" spans="1:22" ht="72" x14ac:dyDescent="0.3">
      <c r="A537" s="457"/>
      <c r="B537" s="484" t="s">
        <v>156</v>
      </c>
      <c r="C537" s="485" t="s">
        <v>18260</v>
      </c>
      <c r="D537" s="485" t="s">
        <v>805</v>
      </c>
      <c r="E537" s="485" t="s">
        <v>268</v>
      </c>
      <c r="F537" s="964">
        <v>45992</v>
      </c>
      <c r="G537" s="487">
        <v>3.07</v>
      </c>
      <c r="H537" s="337"/>
      <c r="I537" s="83">
        <v>0</v>
      </c>
      <c r="J537" s="85">
        <f t="shared" ref="J537" si="186">G537*I537</f>
        <v>0</v>
      </c>
      <c r="K537" s="308">
        <v>0</v>
      </c>
      <c r="L537" s="85">
        <f t="shared" ref="L537" si="187">G537*K537</f>
        <v>0</v>
      </c>
      <c r="M537" s="687">
        <v>0</v>
      </c>
      <c r="N537" s="85">
        <f t="shared" ref="N537" si="188">G537*M537</f>
        <v>0</v>
      </c>
      <c r="O537" s="83">
        <v>0</v>
      </c>
      <c r="P537" s="85">
        <f t="shared" ref="P537" si="189">G537*O537</f>
        <v>0</v>
      </c>
      <c r="Q537" s="83">
        <v>5</v>
      </c>
      <c r="R537" s="377">
        <f t="shared" ref="R537" si="190">G537*Q537</f>
        <v>15.35</v>
      </c>
      <c r="S537" s="4">
        <v>5</v>
      </c>
      <c r="T537" s="4">
        <f>+S537*Tabla3[[#This Row],[P.U$]]</f>
        <v>15.35</v>
      </c>
      <c r="U537" s="4">
        <v>5</v>
      </c>
      <c r="V537" s="1013">
        <f>U537*Tabla3[[#This Row],[P.U$]]</f>
        <v>15.35</v>
      </c>
    </row>
    <row r="538" spans="1:22" ht="54" x14ac:dyDescent="0.3">
      <c r="A538" s="457">
        <v>412</v>
      </c>
      <c r="B538" s="484" t="s">
        <v>1240</v>
      </c>
      <c r="C538" s="485" t="s">
        <v>1234</v>
      </c>
      <c r="D538" s="485" t="s">
        <v>12</v>
      </c>
      <c r="E538" s="485"/>
      <c r="F538" s="964">
        <v>46054</v>
      </c>
      <c r="G538" s="487">
        <v>1.67</v>
      </c>
      <c r="H538" s="337"/>
      <c r="I538" s="593">
        <v>9</v>
      </c>
      <c r="J538" s="85">
        <f t="shared" si="148"/>
        <v>15.03</v>
      </c>
      <c r="K538" s="784">
        <v>6</v>
      </c>
      <c r="L538" s="85">
        <f t="shared" si="185"/>
        <v>10.02</v>
      </c>
      <c r="M538" s="684">
        <v>6</v>
      </c>
      <c r="N538" s="85">
        <f t="shared" si="145"/>
        <v>10.02</v>
      </c>
      <c r="O538" s="356">
        <v>7</v>
      </c>
      <c r="P538" s="85">
        <f t="shared" si="146"/>
        <v>11.69</v>
      </c>
      <c r="Q538" s="356">
        <v>7</v>
      </c>
      <c r="R538" s="377">
        <f t="shared" si="147"/>
        <v>11.69</v>
      </c>
      <c r="S538" s="4">
        <v>0</v>
      </c>
      <c r="T538" s="4">
        <f>+S538*Tabla3[[#This Row],[P.U$]]</f>
        <v>0</v>
      </c>
      <c r="U538" s="4">
        <v>3</v>
      </c>
      <c r="V538" s="1013">
        <f>U538*Tabla3[[#This Row],[P.U$]]</f>
        <v>5.01</v>
      </c>
    </row>
    <row r="539" spans="1:22" ht="54" x14ac:dyDescent="0.3">
      <c r="A539" s="457">
        <v>413</v>
      </c>
      <c r="B539" s="484" t="s">
        <v>429</v>
      </c>
      <c r="C539" s="485" t="s">
        <v>197</v>
      </c>
      <c r="D539" s="485" t="s">
        <v>12</v>
      </c>
      <c r="E539" s="485" t="s">
        <v>288</v>
      </c>
      <c r="F539" s="964">
        <v>45658</v>
      </c>
      <c r="G539" s="487">
        <v>2.4900000000000002</v>
      </c>
      <c r="H539" s="337"/>
      <c r="I539" s="83">
        <v>8</v>
      </c>
      <c r="J539" s="85">
        <f t="shared" si="148"/>
        <v>19.920000000000002</v>
      </c>
      <c r="K539" s="308">
        <v>8</v>
      </c>
      <c r="L539" s="85">
        <f t="shared" si="185"/>
        <v>19.920000000000002</v>
      </c>
      <c r="M539" s="687">
        <v>8</v>
      </c>
      <c r="N539" s="85">
        <f t="shared" si="145"/>
        <v>19.920000000000002</v>
      </c>
      <c r="O539" s="83">
        <v>8</v>
      </c>
      <c r="P539" s="85">
        <f t="shared" si="146"/>
        <v>19.920000000000002</v>
      </c>
      <c r="Q539" s="83">
        <v>8</v>
      </c>
      <c r="R539" s="377">
        <f t="shared" si="147"/>
        <v>19.920000000000002</v>
      </c>
      <c r="S539" s="4">
        <v>8</v>
      </c>
      <c r="T539" s="4">
        <f>+S539*Tabla3[[#This Row],[P.U$]]</f>
        <v>19.920000000000002</v>
      </c>
      <c r="U539" s="4">
        <v>8</v>
      </c>
      <c r="V539" s="1013">
        <f>U539*Tabla3[[#This Row],[P.U$]]</f>
        <v>19.920000000000002</v>
      </c>
    </row>
    <row r="540" spans="1:22" ht="28.5" x14ac:dyDescent="0.3">
      <c r="A540" s="457">
        <v>414</v>
      </c>
      <c r="B540" s="201" t="s">
        <v>17767</v>
      </c>
      <c r="C540" s="14" t="s">
        <v>610</v>
      </c>
      <c r="D540" s="14" t="s">
        <v>12</v>
      </c>
      <c r="E540" s="14" t="s">
        <v>773</v>
      </c>
      <c r="F540" s="968">
        <v>45536</v>
      </c>
      <c r="G540" s="37">
        <v>3.95</v>
      </c>
      <c r="H540" s="337"/>
      <c r="I540" s="83">
        <v>2</v>
      </c>
      <c r="J540" s="85">
        <f t="shared" si="148"/>
        <v>7.9</v>
      </c>
      <c r="K540" s="308">
        <v>2</v>
      </c>
      <c r="L540" s="85">
        <f t="shared" si="185"/>
        <v>7.9</v>
      </c>
      <c r="M540" s="687">
        <v>2</v>
      </c>
      <c r="N540" s="85">
        <f t="shared" si="145"/>
        <v>7.9</v>
      </c>
      <c r="O540" s="83"/>
      <c r="P540" s="85">
        <f t="shared" si="146"/>
        <v>0</v>
      </c>
      <c r="Q540" s="83"/>
      <c r="R540" s="377">
        <f t="shared" si="147"/>
        <v>0</v>
      </c>
      <c r="S540" s="4"/>
      <c r="T540" s="4">
        <f>+S540*Tabla3[[#This Row],[P.U$]]</f>
        <v>0</v>
      </c>
      <c r="U540" s="4"/>
      <c r="V540" s="1013">
        <f>U540*Tabla3[[#This Row],[P.U$]]</f>
        <v>0</v>
      </c>
    </row>
    <row r="541" spans="1:22" ht="36" x14ac:dyDescent="0.3">
      <c r="A541" s="457">
        <v>415</v>
      </c>
      <c r="B541" s="484" t="s">
        <v>430</v>
      </c>
      <c r="C541" s="485" t="s">
        <v>203</v>
      </c>
      <c r="D541" s="485" t="s">
        <v>12</v>
      </c>
      <c r="E541" s="485" t="s">
        <v>688</v>
      </c>
      <c r="F541" s="964">
        <v>45139</v>
      </c>
      <c r="G541" s="487">
        <v>2.46</v>
      </c>
      <c r="H541" s="337"/>
      <c r="I541" s="593"/>
      <c r="J541" s="85">
        <f t="shared" si="148"/>
        <v>0</v>
      </c>
      <c r="K541" s="784"/>
      <c r="L541" s="236">
        <f t="shared" si="185"/>
        <v>0</v>
      </c>
      <c r="M541" s="684"/>
      <c r="N541" s="236">
        <f t="shared" si="145"/>
        <v>0</v>
      </c>
      <c r="O541" s="237"/>
      <c r="P541" s="236">
        <f t="shared" si="146"/>
        <v>0</v>
      </c>
      <c r="Q541" s="237"/>
      <c r="R541" s="377">
        <f t="shared" si="147"/>
        <v>0</v>
      </c>
      <c r="S541" s="4"/>
      <c r="T541" s="4">
        <f>+S541*Tabla3[[#This Row],[P.U$]]</f>
        <v>0</v>
      </c>
      <c r="U541" s="4"/>
      <c r="V541" s="1013">
        <f>U541*Tabla3[[#This Row],[P.U$]]</f>
        <v>0</v>
      </c>
    </row>
    <row r="542" spans="1:22" ht="54" x14ac:dyDescent="0.3">
      <c r="A542" s="457">
        <v>416</v>
      </c>
      <c r="B542" s="503" t="s">
        <v>431</v>
      </c>
      <c r="C542" s="504" t="s">
        <v>17945</v>
      </c>
      <c r="D542" s="507" t="s">
        <v>345</v>
      </c>
      <c r="E542" s="507" t="s">
        <v>269</v>
      </c>
      <c r="F542" s="981">
        <v>45474</v>
      </c>
      <c r="G542" s="529">
        <v>5.21</v>
      </c>
      <c r="H542" s="337"/>
      <c r="I542" s="83"/>
      <c r="J542" s="85">
        <f t="shared" si="148"/>
        <v>0</v>
      </c>
      <c r="K542" s="308"/>
      <c r="L542" s="85">
        <f t="shared" si="185"/>
        <v>0</v>
      </c>
      <c r="M542" s="687">
        <v>4</v>
      </c>
      <c r="N542" s="85">
        <f t="shared" si="145"/>
        <v>20.84</v>
      </c>
      <c r="O542" s="83"/>
      <c r="P542" s="85">
        <f t="shared" si="146"/>
        <v>0</v>
      </c>
      <c r="Q542" s="83">
        <v>3</v>
      </c>
      <c r="R542" s="377">
        <f t="shared" si="147"/>
        <v>15.629999999999999</v>
      </c>
      <c r="S542" s="4">
        <v>3</v>
      </c>
      <c r="T542" s="4">
        <f>+S542*Tabla3[[#This Row],[P.U$]]</f>
        <v>15.629999999999999</v>
      </c>
      <c r="U542" s="4">
        <v>3</v>
      </c>
      <c r="V542" s="1013">
        <f>U542*Tabla3[[#This Row],[P.U$]]</f>
        <v>15.629999999999999</v>
      </c>
    </row>
    <row r="543" spans="1:22" ht="54" x14ac:dyDescent="0.3">
      <c r="A543" s="457">
        <v>417</v>
      </c>
      <c r="B543" s="503" t="s">
        <v>431</v>
      </c>
      <c r="C543" s="504" t="s">
        <v>602</v>
      </c>
      <c r="D543" s="507" t="s">
        <v>345</v>
      </c>
      <c r="E543" s="507" t="s">
        <v>269</v>
      </c>
      <c r="F543" s="981">
        <v>45352</v>
      </c>
      <c r="G543" s="529">
        <v>3.3</v>
      </c>
      <c r="H543" s="337"/>
      <c r="I543" s="83"/>
      <c r="J543" s="85">
        <f t="shared" si="148"/>
        <v>0</v>
      </c>
      <c r="K543" s="308"/>
      <c r="L543" s="85">
        <f t="shared" si="185"/>
        <v>0</v>
      </c>
      <c r="M543" s="687"/>
      <c r="N543" s="85">
        <f t="shared" si="145"/>
        <v>0</v>
      </c>
      <c r="O543" s="83"/>
      <c r="P543" s="85">
        <f t="shared" si="146"/>
        <v>0</v>
      </c>
      <c r="Q543" s="83"/>
      <c r="R543" s="377">
        <f t="shared" si="147"/>
        <v>0</v>
      </c>
      <c r="S543" s="4"/>
      <c r="T543" s="4">
        <f>+S543*Tabla3[[#This Row],[P.U$]]</f>
        <v>0</v>
      </c>
      <c r="U543" s="4"/>
      <c r="V543" s="1013">
        <f>U543*Tabla3[[#This Row],[P.U$]]</f>
        <v>0</v>
      </c>
    </row>
    <row r="544" spans="1:22" ht="54" x14ac:dyDescent="0.3">
      <c r="A544" s="457">
        <v>418</v>
      </c>
      <c r="B544" s="503" t="s">
        <v>432</v>
      </c>
      <c r="C544" s="504" t="s">
        <v>603</v>
      </c>
      <c r="D544" s="507" t="s">
        <v>345</v>
      </c>
      <c r="E544" s="507" t="s">
        <v>689</v>
      </c>
      <c r="F544" s="981">
        <v>45139</v>
      </c>
      <c r="G544" s="529">
        <v>2.97</v>
      </c>
      <c r="H544" s="337"/>
      <c r="I544" s="83"/>
      <c r="J544" s="85">
        <f t="shared" si="148"/>
        <v>0</v>
      </c>
      <c r="K544" s="308"/>
      <c r="L544" s="85">
        <f t="shared" si="185"/>
        <v>0</v>
      </c>
      <c r="M544" s="687"/>
      <c r="N544" s="85">
        <f t="shared" si="145"/>
        <v>0</v>
      </c>
      <c r="O544" s="83"/>
      <c r="P544" s="85">
        <f t="shared" si="146"/>
        <v>0</v>
      </c>
      <c r="Q544" s="83"/>
      <c r="R544" s="377">
        <f t="shared" si="147"/>
        <v>0</v>
      </c>
      <c r="S544" s="4"/>
      <c r="T544" s="4">
        <f>+S544*Tabla3[[#This Row],[P.U$]]</f>
        <v>0</v>
      </c>
      <c r="U544" s="4"/>
      <c r="V544" s="1013">
        <f>U544*Tabla3[[#This Row],[P.U$]]</f>
        <v>0</v>
      </c>
    </row>
    <row r="545" spans="1:22" ht="37.5" x14ac:dyDescent="0.3">
      <c r="A545" s="457">
        <v>419</v>
      </c>
      <c r="B545" s="503" t="s">
        <v>962</v>
      </c>
      <c r="C545" s="508" t="s">
        <v>624</v>
      </c>
      <c r="D545" s="508" t="s">
        <v>345</v>
      </c>
      <c r="E545" s="508" t="s">
        <v>689</v>
      </c>
      <c r="F545" s="975">
        <v>45597</v>
      </c>
      <c r="G545" s="725">
        <v>3.85</v>
      </c>
      <c r="H545" s="337"/>
      <c r="I545" s="83"/>
      <c r="J545" s="85">
        <f t="shared" si="148"/>
        <v>0</v>
      </c>
      <c r="K545" s="308"/>
      <c r="L545" s="85">
        <f t="shared" si="185"/>
        <v>0</v>
      </c>
      <c r="M545" s="687"/>
      <c r="N545" s="85">
        <f t="shared" si="145"/>
        <v>0</v>
      </c>
      <c r="O545" s="83"/>
      <c r="P545" s="85">
        <f t="shared" si="146"/>
        <v>0</v>
      </c>
      <c r="Q545" s="83"/>
      <c r="R545" s="377">
        <f t="shared" si="147"/>
        <v>0</v>
      </c>
      <c r="S545" s="4"/>
      <c r="T545" s="4">
        <f>+S545*Tabla3[[#This Row],[P.U$]]</f>
        <v>0</v>
      </c>
      <c r="U545" s="4"/>
      <c r="V545" s="1013">
        <f>U545*Tabla3[[#This Row],[P.U$]]</f>
        <v>0</v>
      </c>
    </row>
    <row r="546" spans="1:22" ht="72" x14ac:dyDescent="0.3">
      <c r="A546" s="457">
        <v>420</v>
      </c>
      <c r="B546" s="503" t="s">
        <v>433</v>
      </c>
      <c r="C546" s="504" t="s">
        <v>604</v>
      </c>
      <c r="D546" s="507" t="s">
        <v>345</v>
      </c>
      <c r="E546" s="507" t="s">
        <v>324</v>
      </c>
      <c r="F546" s="981">
        <v>45505</v>
      </c>
      <c r="G546" s="529">
        <v>3.83</v>
      </c>
      <c r="H546" s="337"/>
      <c r="I546" s="83">
        <v>5</v>
      </c>
      <c r="J546" s="85">
        <f t="shared" si="148"/>
        <v>19.149999999999999</v>
      </c>
      <c r="K546" s="308">
        <v>5</v>
      </c>
      <c r="L546" s="85">
        <f t="shared" si="185"/>
        <v>19.149999999999999</v>
      </c>
      <c r="M546" s="687">
        <v>5</v>
      </c>
      <c r="N546" s="85">
        <f t="shared" si="145"/>
        <v>19.149999999999999</v>
      </c>
      <c r="O546" s="83">
        <v>5</v>
      </c>
      <c r="P546" s="85">
        <f t="shared" si="146"/>
        <v>19.149999999999999</v>
      </c>
      <c r="Q546" s="83">
        <v>5</v>
      </c>
      <c r="R546" s="377">
        <f t="shared" si="147"/>
        <v>19.149999999999999</v>
      </c>
      <c r="S546" s="4">
        <v>5</v>
      </c>
      <c r="T546" s="4">
        <f>+S546*Tabla3[[#This Row],[P.U$]]</f>
        <v>19.149999999999999</v>
      </c>
      <c r="U546" s="4">
        <v>5</v>
      </c>
      <c r="V546" s="1013">
        <f>U546*Tabla3[[#This Row],[P.U$]]</f>
        <v>19.149999999999999</v>
      </c>
    </row>
    <row r="547" spans="1:22" ht="54" x14ac:dyDescent="0.3">
      <c r="A547" s="457"/>
      <c r="B547" s="503" t="s">
        <v>431</v>
      </c>
      <c r="C547" s="504" t="s">
        <v>18261</v>
      </c>
      <c r="D547" s="507" t="s">
        <v>347</v>
      </c>
      <c r="E547" s="507" t="s">
        <v>269</v>
      </c>
      <c r="F547" s="981">
        <v>45748</v>
      </c>
      <c r="G547" s="529">
        <v>5.21</v>
      </c>
      <c r="H547" s="337"/>
      <c r="I547" s="83">
        <v>0</v>
      </c>
      <c r="J547" s="85">
        <f t="shared" ref="J547" si="191">G547*I547</f>
        <v>0</v>
      </c>
      <c r="K547" s="308">
        <v>0</v>
      </c>
      <c r="L547" s="85">
        <f t="shared" ref="L547" si="192">G547*K547</f>
        <v>0</v>
      </c>
      <c r="M547" s="687">
        <v>0</v>
      </c>
      <c r="N547" s="85">
        <f t="shared" ref="N547" si="193">G547*M547</f>
        <v>0</v>
      </c>
      <c r="O547" s="83">
        <v>5</v>
      </c>
      <c r="P547" s="85">
        <f t="shared" ref="P547" si="194">G547*O547</f>
        <v>26.05</v>
      </c>
      <c r="Q547" s="83">
        <v>5</v>
      </c>
      <c r="R547" s="377">
        <f t="shared" ref="R547" si="195">G547*Q547</f>
        <v>26.05</v>
      </c>
      <c r="S547" s="4">
        <v>3</v>
      </c>
      <c r="T547" s="4">
        <f>+S547*Tabla3[[#This Row],[P.U$]]</f>
        <v>15.629999999999999</v>
      </c>
      <c r="U547" s="4">
        <v>3</v>
      </c>
      <c r="V547" s="1013">
        <f>U547*Tabla3[[#This Row],[P.U$]]</f>
        <v>15.629999999999999</v>
      </c>
    </row>
    <row r="548" spans="1:22" ht="54" x14ac:dyDescent="0.3">
      <c r="A548" s="457">
        <v>421</v>
      </c>
      <c r="B548" s="503" t="s">
        <v>434</v>
      </c>
      <c r="C548" s="504" t="s">
        <v>605</v>
      </c>
      <c r="D548" s="507" t="s">
        <v>345</v>
      </c>
      <c r="E548" s="507" t="s">
        <v>690</v>
      </c>
      <c r="F548" s="981">
        <v>45292</v>
      </c>
      <c r="G548" s="529">
        <v>2.57</v>
      </c>
      <c r="H548" s="337"/>
      <c r="I548" s="83">
        <v>15</v>
      </c>
      <c r="J548" s="85">
        <f t="shared" si="148"/>
        <v>38.549999999999997</v>
      </c>
      <c r="K548" s="308">
        <v>11</v>
      </c>
      <c r="L548" s="85">
        <f t="shared" si="185"/>
        <v>28.27</v>
      </c>
      <c r="M548" s="687">
        <v>12</v>
      </c>
      <c r="N548" s="85">
        <f t="shared" si="145"/>
        <v>30.839999999999996</v>
      </c>
      <c r="O548" s="83">
        <v>19</v>
      </c>
      <c r="P548" s="85">
        <f t="shared" si="146"/>
        <v>48.83</v>
      </c>
      <c r="Q548" s="83">
        <v>20</v>
      </c>
      <c r="R548" s="377">
        <f t="shared" si="147"/>
        <v>51.4</v>
      </c>
      <c r="S548" s="4">
        <v>18</v>
      </c>
      <c r="T548" s="4">
        <f>+S548*Tabla3[[#This Row],[P.U$]]</f>
        <v>46.26</v>
      </c>
      <c r="U548" s="4">
        <v>15</v>
      </c>
      <c r="V548" s="1013">
        <f>U548*Tabla3[[#This Row],[P.U$]]</f>
        <v>38.549999999999997</v>
      </c>
    </row>
    <row r="549" spans="1:22" ht="54" x14ac:dyDescent="0.3">
      <c r="A549" s="457">
        <v>422</v>
      </c>
      <c r="B549" s="503" t="s">
        <v>435</v>
      </c>
      <c r="C549" s="504" t="s">
        <v>206</v>
      </c>
      <c r="D549" s="507" t="s">
        <v>345</v>
      </c>
      <c r="E549" s="507" t="s">
        <v>683</v>
      </c>
      <c r="F549" s="981">
        <v>45383</v>
      </c>
      <c r="G549" s="529">
        <v>3.3</v>
      </c>
      <c r="H549" s="337"/>
      <c r="I549" s="83"/>
      <c r="J549" s="85">
        <f t="shared" si="148"/>
        <v>0</v>
      </c>
      <c r="K549" s="308"/>
      <c r="L549" s="85">
        <f t="shared" si="185"/>
        <v>0</v>
      </c>
      <c r="M549" s="687"/>
      <c r="N549" s="85">
        <f t="shared" si="145"/>
        <v>0</v>
      </c>
      <c r="O549" s="83"/>
      <c r="P549" s="85">
        <f t="shared" si="146"/>
        <v>0</v>
      </c>
      <c r="Q549" s="83"/>
      <c r="R549" s="377">
        <f t="shared" si="147"/>
        <v>0</v>
      </c>
      <c r="S549" s="4"/>
      <c r="T549" s="4">
        <f>+S549*Tabla3[[#This Row],[P.U$]]</f>
        <v>0</v>
      </c>
      <c r="U549" s="4"/>
      <c r="V549" s="1013">
        <f>U549*Tabla3[[#This Row],[P.U$]]</f>
        <v>0</v>
      </c>
    </row>
    <row r="550" spans="1:22" ht="54" x14ac:dyDescent="0.3">
      <c r="A550" s="457"/>
      <c r="B550" s="503" t="s">
        <v>17910</v>
      </c>
      <c r="C550" s="504" t="s">
        <v>17911</v>
      </c>
      <c r="D550" s="507" t="s">
        <v>334</v>
      </c>
      <c r="E550" s="507" t="s">
        <v>304</v>
      </c>
      <c r="F550" s="981">
        <v>45809</v>
      </c>
      <c r="G550" s="529">
        <v>4.1500000000000004</v>
      </c>
      <c r="H550" s="337"/>
      <c r="I550" s="83"/>
      <c r="J550" s="85">
        <f>G550*I550</f>
        <v>0</v>
      </c>
      <c r="K550" s="308"/>
      <c r="L550" s="85">
        <f>G550*K550</f>
        <v>0</v>
      </c>
      <c r="M550" s="687">
        <v>7</v>
      </c>
      <c r="N550" s="85">
        <f>G550*M550</f>
        <v>29.050000000000004</v>
      </c>
      <c r="O550" s="83"/>
      <c r="P550" s="85">
        <f>G550*O550</f>
        <v>0</v>
      </c>
      <c r="Q550" s="83">
        <v>14</v>
      </c>
      <c r="R550" s="377">
        <f>G550*Q550</f>
        <v>58.100000000000009</v>
      </c>
      <c r="S550" s="4">
        <v>13</v>
      </c>
      <c r="T550" s="4">
        <f>+S550*Tabla3[[#This Row],[P.U$]]</f>
        <v>53.95</v>
      </c>
      <c r="U550" s="4">
        <v>13</v>
      </c>
      <c r="V550" s="1013">
        <f>U550*Tabla3[[#This Row],[P.U$]]</f>
        <v>53.95</v>
      </c>
    </row>
    <row r="551" spans="1:22" ht="54" x14ac:dyDescent="0.3">
      <c r="A551" s="457">
        <v>423</v>
      </c>
      <c r="B551" s="503" t="s">
        <v>435</v>
      </c>
      <c r="C551" s="504" t="s">
        <v>246</v>
      </c>
      <c r="D551" s="507" t="s">
        <v>334</v>
      </c>
      <c r="E551" s="507" t="s">
        <v>683</v>
      </c>
      <c r="F551" s="981">
        <v>45778</v>
      </c>
      <c r="G551" s="529">
        <v>3.86</v>
      </c>
      <c r="H551" s="337"/>
      <c r="I551" s="83"/>
      <c r="J551" s="85">
        <f t="shared" si="148"/>
        <v>0</v>
      </c>
      <c r="K551" s="308"/>
      <c r="L551" s="85">
        <f t="shared" si="185"/>
        <v>0</v>
      </c>
      <c r="M551" s="687">
        <v>1</v>
      </c>
      <c r="N551" s="85">
        <f t="shared" si="145"/>
        <v>3.86</v>
      </c>
      <c r="O551" s="83"/>
      <c r="P551" s="85">
        <f t="shared" si="146"/>
        <v>0</v>
      </c>
      <c r="Q551" s="83"/>
      <c r="R551" s="377">
        <f t="shared" si="147"/>
        <v>0</v>
      </c>
      <c r="S551" s="4"/>
      <c r="T551" s="4">
        <f>+S551*Tabla3[[#This Row],[P.U$]]</f>
        <v>0</v>
      </c>
      <c r="U551" s="4"/>
      <c r="V551" s="1013">
        <f>U551*Tabla3[[#This Row],[P.U$]]</f>
        <v>0</v>
      </c>
    </row>
    <row r="552" spans="1:22" ht="72" x14ac:dyDescent="0.3">
      <c r="A552" s="457">
        <v>424</v>
      </c>
      <c r="B552" s="503" t="s">
        <v>436</v>
      </c>
      <c r="C552" s="504" t="s">
        <v>606</v>
      </c>
      <c r="D552" s="507" t="s">
        <v>345</v>
      </c>
      <c r="E552" s="507" t="s">
        <v>691</v>
      </c>
      <c r="F552" s="981">
        <v>45748</v>
      </c>
      <c r="G552" s="529">
        <v>5.53</v>
      </c>
      <c r="H552" s="337"/>
      <c r="I552" s="83">
        <v>3</v>
      </c>
      <c r="J552" s="85">
        <f t="shared" si="148"/>
        <v>16.59</v>
      </c>
      <c r="K552" s="308">
        <v>3</v>
      </c>
      <c r="L552" s="85">
        <f t="shared" si="185"/>
        <v>16.59</v>
      </c>
      <c r="M552" s="687">
        <v>3</v>
      </c>
      <c r="N552" s="85">
        <f t="shared" si="145"/>
        <v>16.59</v>
      </c>
      <c r="O552" s="83">
        <v>3</v>
      </c>
      <c r="P552" s="85">
        <f t="shared" si="146"/>
        <v>16.59</v>
      </c>
      <c r="Q552" s="83">
        <v>3</v>
      </c>
      <c r="R552" s="377">
        <f t="shared" si="147"/>
        <v>16.59</v>
      </c>
      <c r="S552" s="4">
        <v>3</v>
      </c>
      <c r="T552" s="4">
        <f>+S552*Tabla3[[#This Row],[P.U$]]</f>
        <v>16.59</v>
      </c>
      <c r="U552" s="4">
        <v>3</v>
      </c>
      <c r="V552" s="1013">
        <f>U552*Tabla3[[#This Row],[P.U$]]</f>
        <v>16.59</v>
      </c>
    </row>
    <row r="553" spans="1:22" ht="72" x14ac:dyDescent="0.3">
      <c r="A553" s="457">
        <v>425</v>
      </c>
      <c r="B553" s="503" t="s">
        <v>437</v>
      </c>
      <c r="C553" s="504" t="s">
        <v>606</v>
      </c>
      <c r="D553" s="507" t="s">
        <v>345</v>
      </c>
      <c r="E553" s="507" t="s">
        <v>691</v>
      </c>
      <c r="F553" s="981">
        <v>45717</v>
      </c>
      <c r="G553" s="529">
        <v>5.53</v>
      </c>
      <c r="H553" s="337"/>
      <c r="I553" s="83"/>
      <c r="J553" s="85">
        <f t="shared" si="148"/>
        <v>0</v>
      </c>
      <c r="K553" s="308"/>
      <c r="L553" s="85">
        <f t="shared" si="185"/>
        <v>0</v>
      </c>
      <c r="M553" s="687"/>
      <c r="N553" s="85">
        <f t="shared" ref="N553:N591" si="196">G553*M553</f>
        <v>0</v>
      </c>
      <c r="O553" s="83"/>
      <c r="P553" s="85">
        <f t="shared" ref="P553:P591" si="197">G553*O553</f>
        <v>0</v>
      </c>
      <c r="Q553" s="83"/>
      <c r="R553" s="377">
        <f t="shared" ref="R553:R591" si="198">G553*Q553</f>
        <v>0</v>
      </c>
      <c r="S553" s="4"/>
      <c r="T553" s="4">
        <f>+S553*Tabla3[[#This Row],[P.U$]]</f>
        <v>0</v>
      </c>
      <c r="U553" s="4"/>
      <c r="V553" s="1013">
        <f>U553*Tabla3[[#This Row],[P.U$]]</f>
        <v>0</v>
      </c>
    </row>
    <row r="554" spans="1:22" ht="18.75" x14ac:dyDescent="0.3">
      <c r="A554" s="457">
        <v>426</v>
      </c>
      <c r="B554" s="508" t="s">
        <v>963</v>
      </c>
      <c r="C554" s="508" t="s">
        <v>964</v>
      </c>
      <c r="D554" s="508" t="s">
        <v>346</v>
      </c>
      <c r="E554" s="508"/>
      <c r="F554" s="975">
        <v>45962</v>
      </c>
      <c r="G554" s="725">
        <v>6.44</v>
      </c>
      <c r="H554" s="337"/>
      <c r="I554" s="83">
        <v>4</v>
      </c>
      <c r="J554" s="85">
        <f t="shared" si="148"/>
        <v>25.76</v>
      </c>
      <c r="K554" s="308">
        <v>4</v>
      </c>
      <c r="L554" s="85">
        <f t="shared" si="185"/>
        <v>25.76</v>
      </c>
      <c r="M554" s="687">
        <v>4</v>
      </c>
      <c r="N554" s="85">
        <f t="shared" si="196"/>
        <v>25.76</v>
      </c>
      <c r="O554" s="83">
        <v>4</v>
      </c>
      <c r="P554" s="85">
        <f t="shared" si="197"/>
        <v>25.76</v>
      </c>
      <c r="Q554" s="83">
        <v>4</v>
      </c>
      <c r="R554" s="377">
        <f t="shared" si="198"/>
        <v>25.76</v>
      </c>
      <c r="S554" s="4"/>
      <c r="T554" s="4">
        <f>+S554*Tabla3[[#This Row],[P.U$]]</f>
        <v>0</v>
      </c>
      <c r="U554" s="4"/>
      <c r="V554" s="1013">
        <f>U554*Tabla3[[#This Row],[P.U$]]</f>
        <v>0</v>
      </c>
    </row>
    <row r="555" spans="1:22" ht="30" x14ac:dyDescent="0.3">
      <c r="A555" s="457"/>
      <c r="B555" s="362" t="s">
        <v>1084</v>
      </c>
      <c r="C555" s="596" t="s">
        <v>623</v>
      </c>
      <c r="D555" s="23" t="s">
        <v>347</v>
      </c>
      <c r="E555" s="153" t="s">
        <v>18053</v>
      </c>
      <c r="F555" s="974">
        <v>45505</v>
      </c>
      <c r="G555" s="597"/>
      <c r="H555" s="337"/>
      <c r="I555" s="83">
        <v>0</v>
      </c>
      <c r="J555" s="85">
        <f t="shared" si="148"/>
        <v>0</v>
      </c>
      <c r="K555" s="308">
        <v>0</v>
      </c>
      <c r="L555" s="85">
        <f t="shared" si="185"/>
        <v>0</v>
      </c>
      <c r="M555" s="687">
        <v>0</v>
      </c>
      <c r="N555" s="85">
        <f t="shared" si="196"/>
        <v>0</v>
      </c>
      <c r="O555" s="83">
        <v>0</v>
      </c>
      <c r="P555" s="85">
        <f t="shared" si="197"/>
        <v>0</v>
      </c>
      <c r="Q555" s="83">
        <v>5</v>
      </c>
      <c r="R555" s="377">
        <f t="shared" si="198"/>
        <v>0</v>
      </c>
      <c r="S555" s="4"/>
      <c r="T555" s="4">
        <f>+S555*Tabla3[[#This Row],[P.U$]]</f>
        <v>0</v>
      </c>
      <c r="U555" s="4"/>
      <c r="V555" s="1013">
        <f>U555*Tabla3[[#This Row],[P.U$]]</f>
        <v>0</v>
      </c>
    </row>
    <row r="556" spans="1:22" ht="37.5" x14ac:dyDescent="0.3">
      <c r="A556" s="457">
        <v>427</v>
      </c>
      <c r="B556" s="512" t="s">
        <v>1056</v>
      </c>
      <c r="C556" s="512" t="s">
        <v>623</v>
      </c>
      <c r="D556" s="507" t="s">
        <v>334</v>
      </c>
      <c r="E556" s="512" t="s">
        <v>690</v>
      </c>
      <c r="F556" s="976">
        <v>45170</v>
      </c>
      <c r="G556" s="514">
        <v>4.2699999999999996</v>
      </c>
      <c r="H556" s="337"/>
      <c r="I556" s="83"/>
      <c r="J556" s="85">
        <f t="shared" si="148"/>
        <v>0</v>
      </c>
      <c r="K556" s="308"/>
      <c r="L556" s="85">
        <f t="shared" si="185"/>
        <v>0</v>
      </c>
      <c r="M556" s="687"/>
      <c r="N556" s="85">
        <f t="shared" si="196"/>
        <v>0</v>
      </c>
      <c r="O556" s="83"/>
      <c r="P556" s="85">
        <f t="shared" si="197"/>
        <v>0</v>
      </c>
      <c r="Q556" s="83"/>
      <c r="R556" s="377">
        <f t="shared" si="198"/>
        <v>0</v>
      </c>
      <c r="S556" s="4"/>
      <c r="T556" s="4">
        <f>+S556*Tabla3[[#This Row],[P.U$]]</f>
        <v>0</v>
      </c>
      <c r="U556" s="4"/>
      <c r="V556" s="1013">
        <f>U556*Tabla3[[#This Row],[P.U$]]</f>
        <v>0</v>
      </c>
    </row>
    <row r="557" spans="1:22" ht="93.75" x14ac:dyDescent="0.3">
      <c r="A557" s="457">
        <v>428</v>
      </c>
      <c r="B557" s="716" t="s">
        <v>17785</v>
      </c>
      <c r="C557" s="717" t="s">
        <v>17786</v>
      </c>
      <c r="D557" s="507" t="s">
        <v>334</v>
      </c>
      <c r="E557" s="512" t="s">
        <v>17787</v>
      </c>
      <c r="F557" s="982">
        <v>45839</v>
      </c>
      <c r="G557" s="719">
        <v>4.78</v>
      </c>
      <c r="H557" s="337"/>
      <c r="I557" s="83">
        <v>2</v>
      </c>
      <c r="J557" s="85">
        <f t="shared" si="148"/>
        <v>9.56</v>
      </c>
      <c r="K557" s="308">
        <v>2</v>
      </c>
      <c r="L557" s="85">
        <f t="shared" si="185"/>
        <v>9.56</v>
      </c>
      <c r="M557" s="687">
        <v>2</v>
      </c>
      <c r="N557" s="85">
        <f t="shared" si="196"/>
        <v>9.56</v>
      </c>
      <c r="O557" s="83">
        <v>2</v>
      </c>
      <c r="P557" s="85">
        <f t="shared" si="197"/>
        <v>9.56</v>
      </c>
      <c r="Q557" s="83">
        <v>1</v>
      </c>
      <c r="R557" s="377">
        <f t="shared" si="198"/>
        <v>4.78</v>
      </c>
      <c r="S557" s="4">
        <v>5</v>
      </c>
      <c r="T557" s="4">
        <f>+S557*Tabla3[[#This Row],[P.U$]]</f>
        <v>23.900000000000002</v>
      </c>
      <c r="U557" s="4">
        <v>5</v>
      </c>
      <c r="V557" s="1013">
        <f>U557*Tabla3[[#This Row],[P.U$]]</f>
        <v>23.900000000000002</v>
      </c>
    </row>
    <row r="558" spans="1:22" ht="54" x14ac:dyDescent="0.3">
      <c r="A558" s="457"/>
      <c r="B558" s="503" t="s">
        <v>18262</v>
      </c>
      <c r="C558" s="504" t="s">
        <v>17911</v>
      </c>
      <c r="D558" s="507" t="s">
        <v>334</v>
      </c>
      <c r="E558" s="507" t="s">
        <v>304</v>
      </c>
      <c r="F558" s="981">
        <v>45627</v>
      </c>
      <c r="G558" s="529">
        <v>4.1500000000000004</v>
      </c>
      <c r="H558" s="337"/>
      <c r="I558" s="83">
        <v>0</v>
      </c>
      <c r="J558" s="85">
        <f t="shared" ref="J558" si="199">G558*I558</f>
        <v>0</v>
      </c>
      <c r="K558" s="308">
        <v>0</v>
      </c>
      <c r="L558" s="85">
        <f t="shared" ref="L558" si="200">G558*K558</f>
        <v>0</v>
      </c>
      <c r="M558" s="687">
        <v>15</v>
      </c>
      <c r="N558" s="85">
        <f t="shared" ref="N558" si="201">G558*M558</f>
        <v>62.250000000000007</v>
      </c>
      <c r="O558" s="83">
        <v>15</v>
      </c>
      <c r="P558" s="85">
        <f t="shared" ref="P558" si="202">G558*O558</f>
        <v>62.250000000000007</v>
      </c>
      <c r="Q558" s="83">
        <v>15</v>
      </c>
      <c r="R558" s="377">
        <f t="shared" ref="R558" si="203">G558*Q558</f>
        <v>62.250000000000007</v>
      </c>
      <c r="S558" s="4">
        <v>13</v>
      </c>
      <c r="T558" s="4">
        <f>+S558*Tabla3[[#This Row],[P.U$]]</f>
        <v>53.95</v>
      </c>
      <c r="U558" s="4">
        <v>12</v>
      </c>
      <c r="V558" s="1013">
        <f>U558*Tabla3[[#This Row],[P.U$]]</f>
        <v>49.800000000000004</v>
      </c>
    </row>
    <row r="559" spans="1:22" ht="54" x14ac:dyDescent="0.3">
      <c r="A559" s="457">
        <v>429</v>
      </c>
      <c r="B559" s="503" t="s">
        <v>781</v>
      </c>
      <c r="C559" s="504" t="s">
        <v>736</v>
      </c>
      <c r="D559" s="507" t="s">
        <v>334</v>
      </c>
      <c r="E559" s="507" t="s">
        <v>304</v>
      </c>
      <c r="F559" s="981">
        <v>45627</v>
      </c>
      <c r="G559" s="529">
        <v>4.1500000000000004</v>
      </c>
      <c r="H559" s="337"/>
      <c r="I559" s="83">
        <v>0</v>
      </c>
      <c r="J559" s="85">
        <f t="shared" si="148"/>
        <v>0</v>
      </c>
      <c r="K559" s="308">
        <v>0</v>
      </c>
      <c r="L559" s="85">
        <f t="shared" si="185"/>
        <v>0</v>
      </c>
      <c r="M559" s="687">
        <v>20</v>
      </c>
      <c r="N559" s="85">
        <f t="shared" si="196"/>
        <v>83</v>
      </c>
      <c r="O559" s="83">
        <v>15</v>
      </c>
      <c r="P559" s="85">
        <f t="shared" si="197"/>
        <v>62.250000000000007</v>
      </c>
      <c r="Q559" s="83">
        <v>10</v>
      </c>
      <c r="R559" s="377">
        <f t="shared" si="198"/>
        <v>41.5</v>
      </c>
      <c r="S559" s="4">
        <v>6</v>
      </c>
      <c r="T559" s="4">
        <f>+S559*Tabla3[[#This Row],[P.U$]]</f>
        <v>24.900000000000002</v>
      </c>
      <c r="U559" s="4">
        <v>2</v>
      </c>
      <c r="V559" s="1013">
        <f>U559*Tabla3[[#This Row],[P.U$]]</f>
        <v>8.3000000000000007</v>
      </c>
    </row>
    <row r="560" spans="1:22" ht="28.5" x14ac:dyDescent="0.3">
      <c r="A560" s="457">
        <v>430</v>
      </c>
      <c r="B560" s="204" t="s">
        <v>18067</v>
      </c>
      <c r="C560" s="21" t="s">
        <v>605</v>
      </c>
      <c r="D560" s="23" t="s">
        <v>345</v>
      </c>
      <c r="E560" s="23" t="s">
        <v>269</v>
      </c>
      <c r="F560" s="983">
        <v>45261</v>
      </c>
      <c r="G560" s="39">
        <v>3.3</v>
      </c>
      <c r="H560" s="337"/>
      <c r="I560" s="83"/>
      <c r="J560" s="85">
        <f t="shared" si="148"/>
        <v>0</v>
      </c>
      <c r="K560" s="308"/>
      <c r="L560" s="85">
        <f t="shared" si="185"/>
        <v>0</v>
      </c>
      <c r="M560" s="687"/>
      <c r="N560" s="85">
        <f t="shared" si="196"/>
        <v>0</v>
      </c>
      <c r="O560" s="83"/>
      <c r="P560" s="85">
        <f t="shared" si="197"/>
        <v>0</v>
      </c>
      <c r="Q560" s="83">
        <v>10</v>
      </c>
      <c r="R560" s="377">
        <f t="shared" si="198"/>
        <v>33</v>
      </c>
      <c r="S560" s="4">
        <v>10</v>
      </c>
      <c r="T560" s="4">
        <f>+S560*Tabla3[[#This Row],[P.U$]]</f>
        <v>33</v>
      </c>
      <c r="U560" s="4">
        <v>9</v>
      </c>
      <c r="V560" s="1013">
        <f>U560*Tabla3[[#This Row],[P.U$]]</f>
        <v>29.7</v>
      </c>
    </row>
    <row r="561" spans="1:22" ht="28.5" x14ac:dyDescent="0.3">
      <c r="A561" s="457"/>
      <c r="B561" s="204" t="s">
        <v>18050</v>
      </c>
      <c r="C561" s="21" t="s">
        <v>623</v>
      </c>
      <c r="D561" s="23" t="s">
        <v>338</v>
      </c>
      <c r="E561" s="23" t="s">
        <v>710</v>
      </c>
      <c r="F561" s="983">
        <v>46204</v>
      </c>
      <c r="G561" s="39">
        <v>2.33</v>
      </c>
      <c r="H561" s="337"/>
      <c r="I561" s="83"/>
      <c r="J561" s="85">
        <f t="shared" si="148"/>
        <v>0</v>
      </c>
      <c r="K561" s="308"/>
      <c r="L561" s="85">
        <f t="shared" si="185"/>
        <v>0</v>
      </c>
      <c r="M561" s="687"/>
      <c r="N561" s="85">
        <f t="shared" si="196"/>
        <v>0</v>
      </c>
      <c r="O561" s="83"/>
      <c r="P561" s="85">
        <f t="shared" si="197"/>
        <v>0</v>
      </c>
      <c r="Q561" s="83">
        <v>12</v>
      </c>
      <c r="R561" s="377">
        <f t="shared" si="198"/>
        <v>27.96</v>
      </c>
      <c r="S561" s="4">
        <v>12</v>
      </c>
      <c r="T561" s="4">
        <f>+S561*Tabla3[[#This Row],[P.U$]]</f>
        <v>27.96</v>
      </c>
      <c r="U561" s="4">
        <v>12</v>
      </c>
      <c r="V561" s="1013">
        <f>U561*Tabla3[[#This Row],[P.U$]]</f>
        <v>27.96</v>
      </c>
    </row>
    <row r="562" spans="1:22" ht="54" x14ac:dyDescent="0.3">
      <c r="A562" s="457">
        <v>431</v>
      </c>
      <c r="B562" s="503" t="s">
        <v>439</v>
      </c>
      <c r="C562" s="504" t="s">
        <v>607</v>
      </c>
      <c r="D562" s="507" t="s">
        <v>345</v>
      </c>
      <c r="E562" s="507" t="s">
        <v>269</v>
      </c>
      <c r="F562" s="981">
        <v>45444</v>
      </c>
      <c r="G562" s="529">
        <v>5.51</v>
      </c>
      <c r="H562" s="337"/>
      <c r="I562" s="83"/>
      <c r="J562" s="85">
        <f t="shared" si="148"/>
        <v>0</v>
      </c>
      <c r="K562" s="308"/>
      <c r="L562" s="85">
        <f t="shared" si="185"/>
        <v>0</v>
      </c>
      <c r="M562" s="687"/>
      <c r="N562" s="85">
        <f t="shared" si="196"/>
        <v>0</v>
      </c>
      <c r="O562" s="83"/>
      <c r="P562" s="85">
        <f t="shared" si="197"/>
        <v>0</v>
      </c>
      <c r="Q562" s="83"/>
      <c r="R562" s="377">
        <f t="shared" si="198"/>
        <v>0</v>
      </c>
      <c r="S562" s="4"/>
      <c r="T562" s="4">
        <f>+S562*Tabla3[[#This Row],[P.U$]]</f>
        <v>0</v>
      </c>
      <c r="U562" s="4"/>
      <c r="V562" s="1013">
        <f>U562*Tabla3[[#This Row],[P.U$]]</f>
        <v>0</v>
      </c>
    </row>
    <row r="563" spans="1:22" ht="54" x14ac:dyDescent="0.3">
      <c r="A563" s="457">
        <v>432</v>
      </c>
      <c r="B563" s="503" t="s">
        <v>440</v>
      </c>
      <c r="C563" s="504" t="s">
        <v>608</v>
      </c>
      <c r="D563" s="507" t="s">
        <v>345</v>
      </c>
      <c r="E563" s="507" t="s">
        <v>269</v>
      </c>
      <c r="F563" s="981">
        <v>45444</v>
      </c>
      <c r="G563" s="529">
        <v>5.51</v>
      </c>
      <c r="H563" s="337"/>
      <c r="I563" s="83"/>
      <c r="J563" s="85">
        <f t="shared" si="148"/>
        <v>0</v>
      </c>
      <c r="K563" s="308"/>
      <c r="L563" s="85">
        <f t="shared" si="185"/>
        <v>0</v>
      </c>
      <c r="M563" s="687"/>
      <c r="N563" s="85">
        <f t="shared" si="196"/>
        <v>0</v>
      </c>
      <c r="O563" s="83"/>
      <c r="P563" s="85">
        <f t="shared" si="197"/>
        <v>0</v>
      </c>
      <c r="Q563" s="83"/>
      <c r="R563" s="377">
        <f t="shared" si="198"/>
        <v>0</v>
      </c>
      <c r="S563" s="4"/>
      <c r="T563" s="4">
        <f>+S563*Tabla3[[#This Row],[P.U$]]</f>
        <v>0</v>
      </c>
      <c r="U563" s="4"/>
      <c r="V563" s="1013">
        <f>U563*Tabla3[[#This Row],[P.U$]]</f>
        <v>0</v>
      </c>
    </row>
    <row r="564" spans="1:22" ht="54" x14ac:dyDescent="0.3">
      <c r="A564" s="457">
        <v>433</v>
      </c>
      <c r="B564" s="503" t="s">
        <v>441</v>
      </c>
      <c r="C564" s="504" t="s">
        <v>609</v>
      </c>
      <c r="D564" s="507" t="s">
        <v>345</v>
      </c>
      <c r="E564" s="507" t="s">
        <v>692</v>
      </c>
      <c r="F564" s="981">
        <v>45809</v>
      </c>
      <c r="G564" s="529">
        <v>3.25</v>
      </c>
      <c r="H564" s="337"/>
      <c r="I564" s="233"/>
      <c r="J564" s="85">
        <f t="shared" si="148"/>
        <v>0</v>
      </c>
      <c r="K564" s="784"/>
      <c r="L564" s="232">
        <f t="shared" si="185"/>
        <v>0</v>
      </c>
      <c r="M564" s="684"/>
      <c r="N564" s="232">
        <f t="shared" si="196"/>
        <v>0</v>
      </c>
      <c r="O564" s="233"/>
      <c r="P564" s="232">
        <f t="shared" si="197"/>
        <v>0</v>
      </c>
      <c r="Q564" s="233"/>
      <c r="R564" s="377">
        <f t="shared" si="198"/>
        <v>0</v>
      </c>
      <c r="S564" s="4"/>
      <c r="T564" s="4">
        <f>+S564*Tabla3[[#This Row],[P.U$]]</f>
        <v>0</v>
      </c>
      <c r="U564" s="4"/>
      <c r="V564" s="1013">
        <f>U564*Tabla3[[#This Row],[P.U$]]</f>
        <v>0</v>
      </c>
    </row>
    <row r="565" spans="1:22" ht="54" x14ac:dyDescent="0.3">
      <c r="A565" s="457">
        <v>434</v>
      </c>
      <c r="B565" s="503" t="s">
        <v>442</v>
      </c>
      <c r="C565" s="504" t="s">
        <v>610</v>
      </c>
      <c r="D565" s="507" t="s">
        <v>346</v>
      </c>
      <c r="E565" s="507" t="s">
        <v>287</v>
      </c>
      <c r="F565" s="981">
        <v>45901</v>
      </c>
      <c r="G565" s="529">
        <v>4.78</v>
      </c>
      <c r="H565" s="337"/>
      <c r="I565" s="83">
        <v>1</v>
      </c>
      <c r="J565" s="85">
        <f t="shared" si="148"/>
        <v>4.78</v>
      </c>
      <c r="K565" s="308">
        <v>1</v>
      </c>
      <c r="L565" s="85">
        <f t="shared" si="185"/>
        <v>4.78</v>
      </c>
      <c r="M565" s="687">
        <v>1</v>
      </c>
      <c r="N565" s="85">
        <f t="shared" si="196"/>
        <v>4.78</v>
      </c>
      <c r="O565" s="83">
        <v>1</v>
      </c>
      <c r="P565" s="85">
        <f t="shared" si="197"/>
        <v>4.78</v>
      </c>
      <c r="Q565" s="83">
        <v>3</v>
      </c>
      <c r="R565" s="377">
        <f t="shared" si="198"/>
        <v>14.34</v>
      </c>
      <c r="S565" s="4"/>
      <c r="T565" s="4">
        <f>+S565*Tabla3[[#This Row],[P.U$]]</f>
        <v>0</v>
      </c>
      <c r="U565" s="4"/>
      <c r="V565" s="1013">
        <f>U565*Tabla3[[#This Row],[P.U$]]</f>
        <v>0</v>
      </c>
    </row>
    <row r="566" spans="1:22" ht="54" x14ac:dyDescent="0.3">
      <c r="A566" s="457">
        <v>435</v>
      </c>
      <c r="B566" s="503" t="s">
        <v>443</v>
      </c>
      <c r="C566" s="504" t="s">
        <v>206</v>
      </c>
      <c r="D566" s="507" t="s">
        <v>345</v>
      </c>
      <c r="E566" s="507" t="s">
        <v>287</v>
      </c>
      <c r="F566" s="981">
        <v>45413</v>
      </c>
      <c r="G566" s="529">
        <v>2.35</v>
      </c>
      <c r="H566" s="337"/>
      <c r="I566" s="83">
        <v>1</v>
      </c>
      <c r="J566" s="85">
        <f t="shared" si="148"/>
        <v>2.35</v>
      </c>
      <c r="K566" s="308">
        <v>2</v>
      </c>
      <c r="L566" s="85">
        <f t="shared" si="185"/>
        <v>4.7</v>
      </c>
      <c r="M566" s="687">
        <v>4</v>
      </c>
      <c r="N566" s="85">
        <f t="shared" si="196"/>
        <v>9.4</v>
      </c>
      <c r="O566" s="83">
        <v>5</v>
      </c>
      <c r="P566" s="85">
        <f t="shared" si="197"/>
        <v>11.75</v>
      </c>
      <c r="Q566" s="83">
        <v>4</v>
      </c>
      <c r="R566" s="377">
        <f t="shared" si="198"/>
        <v>9.4</v>
      </c>
      <c r="S566" s="4">
        <v>3</v>
      </c>
      <c r="T566" s="4">
        <f>+S566*Tabla3[[#This Row],[P.U$]]</f>
        <v>7.0500000000000007</v>
      </c>
      <c r="U566" s="4">
        <v>1</v>
      </c>
      <c r="V566" s="1013">
        <f>U566*Tabla3[[#This Row],[P.U$]]</f>
        <v>2.35</v>
      </c>
    </row>
    <row r="567" spans="1:22" ht="54" x14ac:dyDescent="0.3">
      <c r="A567" s="457">
        <v>436</v>
      </c>
      <c r="B567" s="503" t="s">
        <v>444</v>
      </c>
      <c r="C567" s="504" t="s">
        <v>203</v>
      </c>
      <c r="D567" s="507" t="s">
        <v>345</v>
      </c>
      <c r="E567" s="507" t="s">
        <v>282</v>
      </c>
      <c r="F567" s="981">
        <v>45717</v>
      </c>
      <c r="G567" s="529">
        <v>1.58</v>
      </c>
      <c r="H567" s="337"/>
      <c r="I567" s="83"/>
      <c r="J567" s="85">
        <f t="shared" si="148"/>
        <v>0</v>
      </c>
      <c r="K567" s="308"/>
      <c r="L567" s="85">
        <f t="shared" si="185"/>
        <v>0</v>
      </c>
      <c r="M567" s="687"/>
      <c r="N567" s="85">
        <f t="shared" si="196"/>
        <v>0</v>
      </c>
      <c r="O567" s="83"/>
      <c r="P567" s="85">
        <f t="shared" si="197"/>
        <v>0</v>
      </c>
      <c r="Q567" s="83"/>
      <c r="R567" s="377">
        <f t="shared" si="198"/>
        <v>0</v>
      </c>
      <c r="S567" s="4"/>
      <c r="T567" s="4">
        <f>+S567*Tabla3[[#This Row],[P.U$]]</f>
        <v>0</v>
      </c>
      <c r="U567" s="4"/>
      <c r="V567" s="1013">
        <f>U567*Tabla3[[#This Row],[P.U$]]</f>
        <v>0</v>
      </c>
    </row>
    <row r="568" spans="1:22" ht="54" x14ac:dyDescent="0.3">
      <c r="A568" s="457">
        <v>437</v>
      </c>
      <c r="B568" s="503" t="s">
        <v>17788</v>
      </c>
      <c r="C568" s="504" t="s">
        <v>206</v>
      </c>
      <c r="D568" s="507" t="s">
        <v>334</v>
      </c>
      <c r="E568" s="507" t="s">
        <v>289</v>
      </c>
      <c r="F568" s="981">
        <v>45962</v>
      </c>
      <c r="G568" s="529">
        <v>4.46</v>
      </c>
      <c r="H568" s="337"/>
      <c r="I568" s="83">
        <v>6</v>
      </c>
      <c r="J568" s="85">
        <f t="shared" si="148"/>
        <v>26.759999999999998</v>
      </c>
      <c r="K568" s="308">
        <v>6</v>
      </c>
      <c r="L568" s="85">
        <f t="shared" si="185"/>
        <v>26.759999999999998</v>
      </c>
      <c r="M568" s="687">
        <v>8</v>
      </c>
      <c r="N568" s="85">
        <f t="shared" si="196"/>
        <v>35.68</v>
      </c>
      <c r="O568" s="83">
        <v>8</v>
      </c>
      <c r="P568" s="85">
        <f t="shared" si="197"/>
        <v>35.68</v>
      </c>
      <c r="Q568" s="83">
        <v>8</v>
      </c>
      <c r="R568" s="377">
        <f t="shared" si="198"/>
        <v>35.68</v>
      </c>
      <c r="S568" s="4">
        <v>8</v>
      </c>
      <c r="T568" s="4">
        <f>+S568*Tabla3[[#This Row],[P.U$]]</f>
        <v>35.68</v>
      </c>
      <c r="U568" s="4">
        <v>8</v>
      </c>
      <c r="V568" s="1013">
        <f>U568*Tabla3[[#This Row],[P.U$]]</f>
        <v>35.68</v>
      </c>
    </row>
    <row r="569" spans="1:22" ht="54" x14ac:dyDescent="0.3">
      <c r="A569" s="457">
        <v>438</v>
      </c>
      <c r="B569" s="503" t="s">
        <v>445</v>
      </c>
      <c r="C569" s="504" t="s">
        <v>194</v>
      </c>
      <c r="D569" s="507" t="s">
        <v>345</v>
      </c>
      <c r="E569" s="507" t="s">
        <v>269</v>
      </c>
      <c r="F569" s="981">
        <v>45597</v>
      </c>
      <c r="G569" s="529">
        <v>6.23</v>
      </c>
      <c r="H569" s="337"/>
      <c r="I569" s="83"/>
      <c r="J569" s="85">
        <f t="shared" si="148"/>
        <v>0</v>
      </c>
      <c r="K569" s="308"/>
      <c r="L569" s="85">
        <f t="shared" si="185"/>
        <v>0</v>
      </c>
      <c r="M569" s="687"/>
      <c r="N569" s="85">
        <f t="shared" si="196"/>
        <v>0</v>
      </c>
      <c r="O569" s="83"/>
      <c r="P569" s="85">
        <f t="shared" si="197"/>
        <v>0</v>
      </c>
      <c r="Q569" s="83"/>
      <c r="R569" s="377">
        <f t="shared" si="198"/>
        <v>0</v>
      </c>
      <c r="S569" s="4"/>
      <c r="T569" s="4">
        <f>+S569*Tabla3[[#This Row],[P.U$]]</f>
        <v>0</v>
      </c>
      <c r="U569" s="4"/>
      <c r="V569" s="1013">
        <f>U569*Tabla3[[#This Row],[P.U$]]</f>
        <v>0</v>
      </c>
    </row>
    <row r="570" spans="1:22" ht="54" x14ac:dyDescent="0.3">
      <c r="A570" s="457">
        <v>439</v>
      </c>
      <c r="B570" s="503" t="s">
        <v>446</v>
      </c>
      <c r="C570" s="504" t="s">
        <v>610</v>
      </c>
      <c r="D570" s="507" t="s">
        <v>345</v>
      </c>
      <c r="E570" s="507" t="s">
        <v>692</v>
      </c>
      <c r="F570" s="981">
        <v>45901</v>
      </c>
      <c r="G570" s="529">
        <v>5.89</v>
      </c>
      <c r="H570" s="337"/>
      <c r="I570" s="83"/>
      <c r="J570" s="85">
        <f t="shared" si="148"/>
        <v>0</v>
      </c>
      <c r="K570" s="308"/>
      <c r="L570" s="85">
        <f t="shared" si="185"/>
        <v>0</v>
      </c>
      <c r="M570" s="687"/>
      <c r="N570" s="85">
        <f t="shared" si="196"/>
        <v>0</v>
      </c>
      <c r="O570" s="83"/>
      <c r="P570" s="85">
        <f t="shared" si="197"/>
        <v>0</v>
      </c>
      <c r="Q570" s="83"/>
      <c r="R570" s="377">
        <f t="shared" si="198"/>
        <v>0</v>
      </c>
      <c r="S570" s="4"/>
      <c r="T570" s="4">
        <f>+S570*Tabla3[[#This Row],[P.U$]]</f>
        <v>0</v>
      </c>
      <c r="U570" s="4"/>
      <c r="V570" s="1013">
        <f>U570*Tabla3[[#This Row],[P.U$]]</f>
        <v>0</v>
      </c>
    </row>
    <row r="571" spans="1:22" ht="54" x14ac:dyDescent="0.3">
      <c r="A571" s="457">
        <v>440</v>
      </c>
      <c r="B571" s="508" t="s">
        <v>18263</v>
      </c>
      <c r="C571" s="508" t="s">
        <v>610</v>
      </c>
      <c r="D571" s="508" t="s">
        <v>334</v>
      </c>
      <c r="E571" s="507" t="s">
        <v>692</v>
      </c>
      <c r="F571" s="975">
        <v>46023</v>
      </c>
      <c r="G571" s="725">
        <v>4.29</v>
      </c>
      <c r="H571" s="337"/>
      <c r="I571" s="233">
        <v>6</v>
      </c>
      <c r="J571" s="85">
        <f t="shared" si="148"/>
        <v>25.740000000000002</v>
      </c>
      <c r="K571" s="784"/>
      <c r="L571" s="85">
        <f t="shared" si="185"/>
        <v>0</v>
      </c>
      <c r="M571" s="687">
        <v>11</v>
      </c>
      <c r="N571" s="85">
        <f t="shared" si="196"/>
        <v>47.19</v>
      </c>
      <c r="O571" s="233">
        <v>10</v>
      </c>
      <c r="P571" s="85">
        <f t="shared" si="197"/>
        <v>42.9</v>
      </c>
      <c r="Q571" s="233">
        <v>9</v>
      </c>
      <c r="R571" s="377">
        <f t="shared" si="198"/>
        <v>38.61</v>
      </c>
      <c r="S571" s="4">
        <v>8</v>
      </c>
      <c r="T571" s="4">
        <f>+S571*Tabla3[[#This Row],[P.U$]]</f>
        <v>34.32</v>
      </c>
      <c r="U571" s="4">
        <v>8</v>
      </c>
      <c r="V571" s="1013">
        <f>U571*Tabla3[[#This Row],[P.U$]]</f>
        <v>34.32</v>
      </c>
    </row>
    <row r="572" spans="1:22" ht="54" x14ac:dyDescent="0.3">
      <c r="A572" s="457">
        <v>441</v>
      </c>
      <c r="B572" s="503" t="s">
        <v>447</v>
      </c>
      <c r="C572" s="504" t="s">
        <v>611</v>
      </c>
      <c r="D572" s="507" t="s">
        <v>345</v>
      </c>
      <c r="E572" s="507" t="s">
        <v>287</v>
      </c>
      <c r="F572" s="981">
        <v>45413</v>
      </c>
      <c r="G572" s="529">
        <v>2.77</v>
      </c>
      <c r="H572" s="337"/>
      <c r="I572" s="83">
        <v>8</v>
      </c>
      <c r="J572" s="85">
        <f t="shared" si="148"/>
        <v>22.16</v>
      </c>
      <c r="K572" s="308">
        <v>8</v>
      </c>
      <c r="L572" s="85">
        <f t="shared" si="185"/>
        <v>22.16</v>
      </c>
      <c r="M572" s="687">
        <v>9</v>
      </c>
      <c r="N572" s="85">
        <f t="shared" si="196"/>
        <v>24.93</v>
      </c>
      <c r="O572" s="83">
        <v>9</v>
      </c>
      <c r="P572" s="85">
        <f t="shared" si="197"/>
        <v>24.93</v>
      </c>
      <c r="Q572" s="83">
        <v>9</v>
      </c>
      <c r="R572" s="377">
        <f t="shared" si="198"/>
        <v>24.93</v>
      </c>
      <c r="S572" s="4">
        <v>8</v>
      </c>
      <c r="T572" s="4">
        <f>+S572*Tabla3[[#This Row],[P.U$]]</f>
        <v>22.16</v>
      </c>
      <c r="U572" s="4">
        <v>8</v>
      </c>
      <c r="V572" s="1013">
        <f>U572*Tabla3[[#This Row],[P.U$]]</f>
        <v>22.16</v>
      </c>
    </row>
    <row r="573" spans="1:22" ht="36" x14ac:dyDescent="0.3">
      <c r="A573" s="457"/>
      <c r="B573" s="503" t="s">
        <v>448</v>
      </c>
      <c r="C573" s="504" t="s">
        <v>18015</v>
      </c>
      <c r="D573" s="507" t="s">
        <v>345</v>
      </c>
      <c r="E573" s="507"/>
      <c r="F573" s="981">
        <v>45992</v>
      </c>
      <c r="G573" s="529">
        <v>4.8499999999999996</v>
      </c>
      <c r="H573" s="337"/>
      <c r="I573" s="83">
        <v>0</v>
      </c>
      <c r="J573" s="85">
        <f t="shared" ref="J573" si="204">G573*I573</f>
        <v>0</v>
      </c>
      <c r="K573" s="308">
        <v>0</v>
      </c>
      <c r="L573" s="85">
        <f t="shared" ref="L573" si="205">G573*K573</f>
        <v>0</v>
      </c>
      <c r="M573" s="687">
        <v>0</v>
      </c>
      <c r="N573" s="85">
        <f t="shared" ref="N573" si="206">G573*M573</f>
        <v>0</v>
      </c>
      <c r="O573" s="83">
        <v>10</v>
      </c>
      <c r="P573" s="85">
        <f t="shared" ref="P573" si="207">G573*O573</f>
        <v>48.5</v>
      </c>
      <c r="Q573" s="83">
        <v>11</v>
      </c>
      <c r="R573" s="377">
        <f t="shared" ref="R573" si="208">G573*Q573</f>
        <v>53.349999999999994</v>
      </c>
      <c r="S573" s="4">
        <v>11</v>
      </c>
      <c r="T573" s="4">
        <f>+S573*Tabla3[[#This Row],[P.U$]]</f>
        <v>53.349999999999994</v>
      </c>
      <c r="U573" s="4">
        <v>10</v>
      </c>
      <c r="V573" s="1013">
        <f>U573*Tabla3[[#This Row],[P.U$]]</f>
        <v>48.5</v>
      </c>
    </row>
    <row r="574" spans="1:22" ht="36" x14ac:dyDescent="0.3">
      <c r="A574" s="457"/>
      <c r="B574" s="503" t="s">
        <v>18264</v>
      </c>
      <c r="C574" s="504" t="s">
        <v>623</v>
      </c>
      <c r="D574" s="507" t="s">
        <v>345</v>
      </c>
      <c r="E574" s="507"/>
      <c r="F574" s="981">
        <v>45839</v>
      </c>
      <c r="G574" s="529">
        <v>2.9</v>
      </c>
      <c r="H574" s="337"/>
      <c r="I574" s="83">
        <v>0</v>
      </c>
      <c r="J574" s="85">
        <f t="shared" ref="J574" si="209">G574*I574</f>
        <v>0</v>
      </c>
      <c r="K574" s="308">
        <v>0</v>
      </c>
      <c r="L574" s="85">
        <f t="shared" ref="L574" si="210">G574*K574</f>
        <v>0</v>
      </c>
      <c r="M574" s="687">
        <v>0</v>
      </c>
      <c r="N574" s="85">
        <f t="shared" ref="N574" si="211">G574*M574</f>
        <v>0</v>
      </c>
      <c r="O574" s="83">
        <v>0</v>
      </c>
      <c r="P574" s="85">
        <f t="shared" ref="P574" si="212">G574*O574</f>
        <v>0</v>
      </c>
      <c r="Q574" s="83">
        <v>5</v>
      </c>
      <c r="R574" s="377">
        <f t="shared" ref="R574" si="213">G574*Q574</f>
        <v>14.5</v>
      </c>
      <c r="S574" s="4">
        <v>3</v>
      </c>
      <c r="T574" s="4">
        <f>+S574*Tabla3[[#This Row],[P.U$]]</f>
        <v>8.6999999999999993</v>
      </c>
      <c r="U574" s="4">
        <v>3</v>
      </c>
      <c r="V574" s="1013">
        <f>U574*Tabla3[[#This Row],[P.U$]]</f>
        <v>8.6999999999999993</v>
      </c>
    </row>
    <row r="575" spans="1:22" ht="54" x14ac:dyDescent="0.3">
      <c r="A575" s="457"/>
      <c r="B575" s="503" t="s">
        <v>17928</v>
      </c>
      <c r="C575" s="504" t="s">
        <v>736</v>
      </c>
      <c r="D575" s="507" t="s">
        <v>345</v>
      </c>
      <c r="E575" s="507" t="s">
        <v>269</v>
      </c>
      <c r="F575" s="981">
        <v>45139</v>
      </c>
      <c r="G575" s="529">
        <v>3.2</v>
      </c>
      <c r="H575" s="337"/>
      <c r="I575" s="83">
        <v>0</v>
      </c>
      <c r="J575" s="85">
        <f t="shared" si="148"/>
        <v>0</v>
      </c>
      <c r="K575" s="308">
        <v>2</v>
      </c>
      <c r="L575" s="85">
        <f t="shared" si="185"/>
        <v>6.4</v>
      </c>
      <c r="M575" s="687">
        <v>12</v>
      </c>
      <c r="N575" s="85">
        <f t="shared" si="196"/>
        <v>38.400000000000006</v>
      </c>
      <c r="O575" s="83">
        <v>12</v>
      </c>
      <c r="P575" s="85">
        <f t="shared" si="197"/>
        <v>38.400000000000006</v>
      </c>
      <c r="Q575" s="83">
        <v>8</v>
      </c>
      <c r="R575" s="377">
        <f t="shared" si="198"/>
        <v>25.6</v>
      </c>
      <c r="S575" s="4">
        <v>8</v>
      </c>
      <c r="T575" s="4">
        <f>+S575*Tabla3[[#This Row],[P.U$]]</f>
        <v>25.6</v>
      </c>
      <c r="U575" s="4">
        <v>4</v>
      </c>
      <c r="V575" s="1013">
        <f>U575*Tabla3[[#This Row],[P.U$]]</f>
        <v>12.8</v>
      </c>
    </row>
    <row r="576" spans="1:22" ht="34.5" customHeight="1" x14ac:dyDescent="0.3">
      <c r="A576" s="457">
        <v>442</v>
      </c>
      <c r="B576" s="503" t="s">
        <v>448</v>
      </c>
      <c r="C576" s="504" t="s">
        <v>17790</v>
      </c>
      <c r="D576" s="507" t="s">
        <v>347</v>
      </c>
      <c r="E576" s="507" t="s">
        <v>693</v>
      </c>
      <c r="F576" s="981">
        <v>45383</v>
      </c>
      <c r="G576" s="529">
        <v>3.86</v>
      </c>
      <c r="H576" s="337"/>
      <c r="I576" s="83"/>
      <c r="J576" s="85">
        <f t="shared" si="148"/>
        <v>0</v>
      </c>
      <c r="K576" s="308"/>
      <c r="L576" s="85">
        <f t="shared" si="185"/>
        <v>0</v>
      </c>
      <c r="M576" s="687">
        <v>1</v>
      </c>
      <c r="N576" s="85">
        <f t="shared" si="196"/>
        <v>3.86</v>
      </c>
      <c r="O576" s="83"/>
      <c r="P576" s="85">
        <f t="shared" si="197"/>
        <v>0</v>
      </c>
      <c r="Q576" s="83"/>
      <c r="R576" s="377">
        <f t="shared" si="198"/>
        <v>0</v>
      </c>
      <c r="S576" s="4"/>
      <c r="T576" s="4">
        <f>+S576*Tabla3[[#This Row],[P.U$]]</f>
        <v>0</v>
      </c>
      <c r="U576" s="4"/>
      <c r="V576" s="1013">
        <f>U576*Tabla3[[#This Row],[P.U$]]</f>
        <v>0</v>
      </c>
    </row>
    <row r="577" spans="1:22" ht="54" x14ac:dyDescent="0.3">
      <c r="A577" s="457">
        <v>443</v>
      </c>
      <c r="B577" s="503" t="s">
        <v>449</v>
      </c>
      <c r="C577" s="504" t="s">
        <v>599</v>
      </c>
      <c r="D577" s="507" t="s">
        <v>345</v>
      </c>
      <c r="E577" s="507" t="s">
        <v>694</v>
      </c>
      <c r="F577" s="981">
        <v>45658</v>
      </c>
      <c r="G577" s="529">
        <v>3.83</v>
      </c>
      <c r="H577" s="337"/>
      <c r="I577" s="83"/>
      <c r="J577" s="85">
        <f t="shared" si="148"/>
        <v>0</v>
      </c>
      <c r="K577" s="308"/>
      <c r="L577" s="85">
        <f t="shared" si="185"/>
        <v>0</v>
      </c>
      <c r="M577" s="687"/>
      <c r="N577" s="85">
        <f t="shared" si="196"/>
        <v>0</v>
      </c>
      <c r="O577" s="83"/>
      <c r="P577" s="85">
        <f t="shared" si="197"/>
        <v>0</v>
      </c>
      <c r="Q577" s="83">
        <v>2</v>
      </c>
      <c r="R577" s="377">
        <f t="shared" si="198"/>
        <v>7.66</v>
      </c>
      <c r="S577" s="4">
        <v>2</v>
      </c>
      <c r="T577" s="4">
        <f>+S577*Tabla3[[#This Row],[P.U$]]</f>
        <v>7.66</v>
      </c>
      <c r="U577" s="4">
        <v>0</v>
      </c>
      <c r="V577" s="1013">
        <f>U577*Tabla3[[#This Row],[P.U$]]</f>
        <v>0</v>
      </c>
    </row>
    <row r="578" spans="1:22" ht="36" x14ac:dyDescent="0.3">
      <c r="A578" s="457">
        <v>444</v>
      </c>
      <c r="B578" s="503" t="s">
        <v>450</v>
      </c>
      <c r="C578" s="504" t="s">
        <v>612</v>
      </c>
      <c r="D578" s="507" t="s">
        <v>348</v>
      </c>
      <c r="E578" s="507" t="s">
        <v>695</v>
      </c>
      <c r="F578" s="981">
        <v>45659</v>
      </c>
      <c r="G578" s="529">
        <v>10.8</v>
      </c>
      <c r="H578" s="337"/>
      <c r="I578" s="83"/>
      <c r="J578" s="85">
        <f t="shared" si="148"/>
        <v>0</v>
      </c>
      <c r="K578" s="308"/>
      <c r="L578" s="85">
        <f t="shared" si="185"/>
        <v>0</v>
      </c>
      <c r="M578" s="687"/>
      <c r="N578" s="85">
        <f t="shared" si="196"/>
        <v>0</v>
      </c>
      <c r="O578" s="83"/>
      <c r="P578" s="85">
        <f t="shared" si="197"/>
        <v>0</v>
      </c>
      <c r="Q578" s="83"/>
      <c r="R578" s="377">
        <f t="shared" si="198"/>
        <v>0</v>
      </c>
      <c r="S578" s="4"/>
      <c r="T578" s="4">
        <f>+S578*Tabla3[[#This Row],[P.U$]]</f>
        <v>0</v>
      </c>
      <c r="U578" s="4"/>
      <c r="V578" s="1013">
        <f>U578*Tabla3[[#This Row],[P.U$]]</f>
        <v>0</v>
      </c>
    </row>
    <row r="579" spans="1:22" ht="36" x14ac:dyDescent="0.3">
      <c r="A579" s="457">
        <v>445</v>
      </c>
      <c r="B579" s="503" t="s">
        <v>767</v>
      </c>
      <c r="C579" s="504" t="s">
        <v>612</v>
      </c>
      <c r="D579" s="507" t="s">
        <v>348</v>
      </c>
      <c r="E579" s="507" t="s">
        <v>696</v>
      </c>
      <c r="F579" s="981">
        <v>45660</v>
      </c>
      <c r="G579" s="529">
        <v>3</v>
      </c>
      <c r="H579" s="337"/>
      <c r="I579" s="83"/>
      <c r="J579" s="85">
        <f t="shared" si="148"/>
        <v>0</v>
      </c>
      <c r="K579" s="308"/>
      <c r="L579" s="85">
        <f t="shared" si="185"/>
        <v>0</v>
      </c>
      <c r="M579" s="687"/>
      <c r="N579" s="85">
        <f t="shared" si="196"/>
        <v>0</v>
      </c>
      <c r="O579" s="83"/>
      <c r="P579" s="85">
        <f t="shared" si="197"/>
        <v>0</v>
      </c>
      <c r="Q579" s="83"/>
      <c r="R579" s="377">
        <f t="shared" si="198"/>
        <v>0</v>
      </c>
      <c r="S579" s="4"/>
      <c r="T579" s="4">
        <f>+S579*Tabla3[[#This Row],[P.U$]]</f>
        <v>0</v>
      </c>
      <c r="U579" s="4"/>
      <c r="V579" s="1013">
        <f>U579*Tabla3[[#This Row],[P.U$]]</f>
        <v>0</v>
      </c>
    </row>
    <row r="580" spans="1:22" ht="36" x14ac:dyDescent="0.3">
      <c r="A580" s="457"/>
      <c r="B580" s="503" t="s">
        <v>450</v>
      </c>
      <c r="C580" s="504" t="s">
        <v>612</v>
      </c>
      <c r="D580" s="507" t="s">
        <v>348</v>
      </c>
      <c r="E580" s="507" t="s">
        <v>348</v>
      </c>
      <c r="F580" s="983">
        <v>45474</v>
      </c>
      <c r="G580" s="529">
        <v>5.54</v>
      </c>
      <c r="H580" s="337"/>
      <c r="I580" s="83">
        <v>0</v>
      </c>
      <c r="J580" s="85">
        <f t="shared" ref="J580" si="214">G580*I580</f>
        <v>0</v>
      </c>
      <c r="K580" s="308">
        <v>0</v>
      </c>
      <c r="L580" s="85">
        <f t="shared" ref="L580" si="215">G580*K580</f>
        <v>0</v>
      </c>
      <c r="M580" s="687">
        <v>0</v>
      </c>
      <c r="N580" s="85">
        <f t="shared" ref="N580" si="216">G580*M580</f>
        <v>0</v>
      </c>
      <c r="O580" s="83">
        <v>0</v>
      </c>
      <c r="P580" s="85">
        <f t="shared" ref="P580" si="217">G580*O580</f>
        <v>0</v>
      </c>
      <c r="Q580" s="83">
        <v>5</v>
      </c>
      <c r="R580" s="377">
        <f t="shared" ref="R580" si="218">G580*Q580</f>
        <v>27.7</v>
      </c>
      <c r="S580" s="4">
        <v>5</v>
      </c>
      <c r="T580" s="4">
        <f>+S580*Tabla3[[#This Row],[P.U$]]</f>
        <v>27.7</v>
      </c>
      <c r="U580" s="4">
        <v>3</v>
      </c>
      <c r="V580" s="1013">
        <f>U580*Tabla3[[#This Row],[P.U$]]</f>
        <v>16.62</v>
      </c>
    </row>
    <row r="581" spans="1:22" ht="36" x14ac:dyDescent="0.3">
      <c r="A581" s="457">
        <v>446</v>
      </c>
      <c r="B581" s="503" t="s">
        <v>768</v>
      </c>
      <c r="C581" s="504" t="s">
        <v>612</v>
      </c>
      <c r="D581" s="507" t="s">
        <v>348</v>
      </c>
      <c r="E581" s="507" t="s">
        <v>348</v>
      </c>
      <c r="F581" s="983">
        <v>45474</v>
      </c>
      <c r="G581" s="529">
        <v>3</v>
      </c>
      <c r="H581" s="337"/>
      <c r="I581" s="83"/>
      <c r="J581" s="85">
        <f t="shared" si="148"/>
        <v>0</v>
      </c>
      <c r="K581" s="308"/>
      <c r="L581" s="85">
        <f t="shared" si="185"/>
        <v>0</v>
      </c>
      <c r="M581" s="687"/>
      <c r="N581" s="85">
        <f t="shared" si="196"/>
        <v>0</v>
      </c>
      <c r="O581" s="83"/>
      <c r="P581" s="85">
        <f t="shared" si="197"/>
        <v>0</v>
      </c>
      <c r="Q581" s="83">
        <v>10</v>
      </c>
      <c r="R581" s="377">
        <f t="shared" si="198"/>
        <v>30</v>
      </c>
      <c r="S581" s="4">
        <v>8</v>
      </c>
      <c r="T581" s="4">
        <f>+S581*Tabla3[[#This Row],[P.U$]]</f>
        <v>24</v>
      </c>
      <c r="U581" s="4">
        <v>7</v>
      </c>
      <c r="V581" s="1013">
        <f>U581*Tabla3[[#This Row],[P.U$]]</f>
        <v>21</v>
      </c>
    </row>
    <row r="582" spans="1:22" ht="54" x14ac:dyDescent="0.3">
      <c r="A582" s="457">
        <v>447</v>
      </c>
      <c r="B582" s="503" t="s">
        <v>451</v>
      </c>
      <c r="C582" s="504" t="s">
        <v>194</v>
      </c>
      <c r="D582" s="507" t="s">
        <v>345</v>
      </c>
      <c r="E582" s="507" t="s">
        <v>287</v>
      </c>
      <c r="F582" s="981">
        <v>45383</v>
      </c>
      <c r="G582" s="529">
        <v>4.62</v>
      </c>
      <c r="H582" s="337"/>
      <c r="I582" s="83">
        <v>1</v>
      </c>
      <c r="J582" s="85">
        <f t="shared" si="148"/>
        <v>4.62</v>
      </c>
      <c r="K582" s="308">
        <v>1</v>
      </c>
      <c r="L582" s="85">
        <f t="shared" si="185"/>
        <v>4.62</v>
      </c>
      <c r="M582" s="687">
        <v>1</v>
      </c>
      <c r="N582" s="85">
        <f t="shared" si="196"/>
        <v>4.62</v>
      </c>
      <c r="O582" s="83">
        <v>1</v>
      </c>
      <c r="P582" s="85">
        <f t="shared" si="197"/>
        <v>4.62</v>
      </c>
      <c r="Q582" s="83">
        <v>1</v>
      </c>
      <c r="R582" s="377">
        <f t="shared" si="198"/>
        <v>4.62</v>
      </c>
      <c r="S582" s="4">
        <v>2</v>
      </c>
      <c r="T582" s="4">
        <f>+S582*Tabla3[[#This Row],[P.U$]]</f>
        <v>9.24</v>
      </c>
      <c r="U582" s="4">
        <v>2</v>
      </c>
      <c r="V582" s="1013">
        <f>U582*Tabla3[[#This Row],[P.U$]]</f>
        <v>9.24</v>
      </c>
    </row>
    <row r="583" spans="1:22" ht="54" x14ac:dyDescent="0.3">
      <c r="A583" s="457">
        <v>448</v>
      </c>
      <c r="B583" s="503" t="s">
        <v>452</v>
      </c>
      <c r="C583" s="504" t="s">
        <v>613</v>
      </c>
      <c r="D583" s="504" t="s">
        <v>349</v>
      </c>
      <c r="E583" s="504" t="s">
        <v>697</v>
      </c>
      <c r="F583" s="981">
        <v>45689</v>
      </c>
      <c r="G583" s="529">
        <v>4.3899999999999997</v>
      </c>
      <c r="H583" s="337"/>
      <c r="I583" s="83"/>
      <c r="J583" s="85">
        <f t="shared" si="148"/>
        <v>0</v>
      </c>
      <c r="K583" s="308"/>
      <c r="L583" s="85">
        <f t="shared" si="185"/>
        <v>0</v>
      </c>
      <c r="M583" s="687"/>
      <c r="N583" s="85">
        <f t="shared" si="196"/>
        <v>0</v>
      </c>
      <c r="O583" s="83"/>
      <c r="P583" s="85">
        <f t="shared" si="197"/>
        <v>0</v>
      </c>
      <c r="Q583" s="83"/>
      <c r="R583" s="377">
        <f t="shared" si="198"/>
        <v>0</v>
      </c>
      <c r="S583" s="4"/>
      <c r="T583" s="4">
        <f>+S583*Tabla3[[#This Row],[P.U$]]</f>
        <v>0</v>
      </c>
      <c r="U583" s="4">
        <v>0</v>
      </c>
      <c r="V583" s="1013">
        <f>U583*Tabla3[[#This Row],[P.U$]]</f>
        <v>0</v>
      </c>
    </row>
    <row r="584" spans="1:22" ht="54" x14ac:dyDescent="0.3">
      <c r="A584" s="457">
        <v>449</v>
      </c>
      <c r="B584" s="503" t="s">
        <v>453</v>
      </c>
      <c r="C584" s="504" t="s">
        <v>614</v>
      </c>
      <c r="D584" s="504" t="s">
        <v>350</v>
      </c>
      <c r="E584" s="504" t="s">
        <v>680</v>
      </c>
      <c r="F584" s="981">
        <v>45231</v>
      </c>
      <c r="G584" s="529">
        <v>0.51</v>
      </c>
      <c r="H584" s="337"/>
      <c r="I584" s="83">
        <v>0</v>
      </c>
      <c r="J584" s="85">
        <f t="shared" si="148"/>
        <v>0</v>
      </c>
      <c r="K584" s="308"/>
      <c r="L584" s="85">
        <f t="shared" si="185"/>
        <v>0</v>
      </c>
      <c r="M584" s="687"/>
      <c r="N584" s="85">
        <f t="shared" si="196"/>
        <v>0</v>
      </c>
      <c r="O584" s="83"/>
      <c r="P584" s="85">
        <f t="shared" si="197"/>
        <v>0</v>
      </c>
      <c r="Q584" s="83"/>
      <c r="R584" s="377">
        <f t="shared" si="198"/>
        <v>0</v>
      </c>
      <c r="S584" s="4"/>
      <c r="T584" s="4">
        <f>+S584*Tabla3[[#This Row],[P.U$]]</f>
        <v>0</v>
      </c>
      <c r="U584" s="4"/>
      <c r="V584" s="1013">
        <f>U584*Tabla3[[#This Row],[P.U$]]</f>
        <v>0</v>
      </c>
    </row>
    <row r="585" spans="1:22" ht="54" x14ac:dyDescent="0.3">
      <c r="A585" s="457">
        <v>450</v>
      </c>
      <c r="B585" s="503" t="s">
        <v>454</v>
      </c>
      <c r="C585" s="504" t="s">
        <v>615</v>
      </c>
      <c r="D585" s="504" t="s">
        <v>351</v>
      </c>
      <c r="E585" s="504" t="s">
        <v>287</v>
      </c>
      <c r="F585" s="981">
        <v>45108</v>
      </c>
      <c r="G585" s="529">
        <v>4.68</v>
      </c>
      <c r="H585" s="337"/>
      <c r="I585" s="83"/>
      <c r="J585" s="85">
        <f t="shared" si="148"/>
        <v>0</v>
      </c>
      <c r="K585" s="308"/>
      <c r="L585" s="85">
        <f t="shared" si="185"/>
        <v>0</v>
      </c>
      <c r="M585" s="687"/>
      <c r="N585" s="85">
        <f t="shared" si="196"/>
        <v>0</v>
      </c>
      <c r="O585" s="83"/>
      <c r="P585" s="85">
        <f t="shared" si="197"/>
        <v>0</v>
      </c>
      <c r="Q585" s="83"/>
      <c r="R585" s="377">
        <f t="shared" si="198"/>
        <v>0</v>
      </c>
      <c r="S585" s="4"/>
      <c r="T585" s="4">
        <f>+S585*Tabla3[[#This Row],[P.U$]]</f>
        <v>0</v>
      </c>
      <c r="U585" s="4"/>
      <c r="V585" s="1013">
        <f>U585*Tabla3[[#This Row],[P.U$]]</f>
        <v>0</v>
      </c>
    </row>
    <row r="586" spans="1:22" ht="25.5" x14ac:dyDescent="0.3">
      <c r="A586" s="457">
        <v>451</v>
      </c>
      <c r="B586" s="204" t="s">
        <v>17732</v>
      </c>
      <c r="C586" s="21"/>
      <c r="D586" s="21" t="s">
        <v>350</v>
      </c>
      <c r="E586" s="21"/>
      <c r="F586" s="983">
        <v>45809</v>
      </c>
      <c r="G586" s="39">
        <v>3.09</v>
      </c>
      <c r="H586" s="337"/>
      <c r="I586" s="83">
        <v>9</v>
      </c>
      <c r="J586" s="85">
        <f t="shared" si="148"/>
        <v>27.81</v>
      </c>
      <c r="K586" s="308">
        <v>9</v>
      </c>
      <c r="L586" s="85">
        <f t="shared" si="185"/>
        <v>27.81</v>
      </c>
      <c r="M586" s="687">
        <v>9</v>
      </c>
      <c r="N586" s="85">
        <f t="shared" si="196"/>
        <v>27.81</v>
      </c>
      <c r="O586" s="83">
        <v>9</v>
      </c>
      <c r="P586" s="85">
        <f t="shared" si="197"/>
        <v>27.81</v>
      </c>
      <c r="Q586" s="83">
        <v>9</v>
      </c>
      <c r="R586" s="377">
        <f t="shared" si="198"/>
        <v>27.81</v>
      </c>
      <c r="S586" s="4"/>
      <c r="T586" s="4">
        <f>+S586*Tabla3[[#This Row],[P.U$]]</f>
        <v>0</v>
      </c>
      <c r="U586" s="4"/>
      <c r="V586" s="1013">
        <f>U586*Tabla3[[#This Row],[P.U$]]</f>
        <v>0</v>
      </c>
    </row>
    <row r="587" spans="1:22" ht="72" x14ac:dyDescent="0.3">
      <c r="A587" s="457">
        <v>452</v>
      </c>
      <c r="B587" s="508" t="s">
        <v>1026</v>
      </c>
      <c r="C587" s="656" t="s">
        <v>613</v>
      </c>
      <c r="D587" s="504" t="s">
        <v>17842</v>
      </c>
      <c r="E587" s="508" t="s">
        <v>304</v>
      </c>
      <c r="F587" s="975">
        <v>45809</v>
      </c>
      <c r="G587" s="725">
        <v>3.8</v>
      </c>
      <c r="H587" s="337"/>
      <c r="I587" s="233"/>
      <c r="J587" s="85">
        <f t="shared" si="148"/>
        <v>0</v>
      </c>
      <c r="K587" s="784"/>
      <c r="L587" s="232">
        <f t="shared" si="185"/>
        <v>0</v>
      </c>
      <c r="M587" s="684"/>
      <c r="N587" s="232">
        <f t="shared" si="196"/>
        <v>0</v>
      </c>
      <c r="O587" s="233"/>
      <c r="P587" s="232">
        <f t="shared" si="197"/>
        <v>0</v>
      </c>
      <c r="Q587" s="233"/>
      <c r="R587" s="377">
        <f t="shared" si="198"/>
        <v>0</v>
      </c>
      <c r="S587" s="4"/>
      <c r="T587" s="4">
        <f>+S587*Tabla3[[#This Row],[P.U$]]</f>
        <v>0</v>
      </c>
      <c r="U587" s="4"/>
      <c r="V587" s="1013">
        <f>U587*Tabla3[[#This Row],[P.U$]]</f>
        <v>0</v>
      </c>
    </row>
    <row r="588" spans="1:22" ht="37.5" x14ac:dyDescent="0.3">
      <c r="A588" s="457">
        <v>453</v>
      </c>
      <c r="B588" s="508" t="s">
        <v>1006</v>
      </c>
      <c r="C588" s="508" t="s">
        <v>1007</v>
      </c>
      <c r="D588" s="508" t="s">
        <v>349</v>
      </c>
      <c r="E588" s="508"/>
      <c r="F588" s="975">
        <v>45473</v>
      </c>
      <c r="G588" s="725">
        <v>2.5099999999999998</v>
      </c>
      <c r="H588" s="337"/>
      <c r="I588" s="83"/>
      <c r="J588" s="85">
        <f t="shared" si="148"/>
        <v>0</v>
      </c>
      <c r="K588" s="308"/>
      <c r="L588" s="85">
        <f t="shared" si="185"/>
        <v>0</v>
      </c>
      <c r="M588" s="687"/>
      <c r="N588" s="85">
        <f t="shared" si="196"/>
        <v>0</v>
      </c>
      <c r="O588" s="83"/>
      <c r="P588" s="85">
        <f t="shared" si="197"/>
        <v>0</v>
      </c>
      <c r="Q588" s="83"/>
      <c r="R588" s="377">
        <f t="shared" si="198"/>
        <v>0</v>
      </c>
      <c r="S588" s="4"/>
      <c r="T588" s="4">
        <f>+S588*Tabla3[[#This Row],[P.U$]]</f>
        <v>0</v>
      </c>
      <c r="U588" s="4"/>
      <c r="V588" s="1013">
        <f>U588*Tabla3[[#This Row],[P.U$]]</f>
        <v>0</v>
      </c>
    </row>
    <row r="589" spans="1:22" ht="54" x14ac:dyDescent="0.3">
      <c r="A589" s="457">
        <v>454</v>
      </c>
      <c r="B589" s="512" t="s">
        <v>1052</v>
      </c>
      <c r="C589" s="512" t="s">
        <v>237</v>
      </c>
      <c r="D589" s="512" t="s">
        <v>10</v>
      </c>
      <c r="E589" s="504" t="s">
        <v>698</v>
      </c>
      <c r="F589" s="976">
        <v>45474</v>
      </c>
      <c r="G589" s="514">
        <v>3.19</v>
      </c>
      <c r="H589" s="337"/>
      <c r="I589" s="83"/>
      <c r="J589" s="85">
        <f t="shared" si="148"/>
        <v>0</v>
      </c>
      <c r="K589" s="308"/>
      <c r="L589" s="85">
        <f t="shared" si="185"/>
        <v>0</v>
      </c>
      <c r="M589" s="687"/>
      <c r="N589" s="85">
        <f t="shared" si="196"/>
        <v>0</v>
      </c>
      <c r="O589" s="83"/>
      <c r="P589" s="85">
        <f t="shared" si="197"/>
        <v>0</v>
      </c>
      <c r="Q589" s="83"/>
      <c r="R589" s="377">
        <f t="shared" si="198"/>
        <v>0</v>
      </c>
      <c r="S589" s="4"/>
      <c r="T589" s="4">
        <f>+S589*Tabla3[[#This Row],[P.U$]]</f>
        <v>0</v>
      </c>
      <c r="U589" s="4"/>
      <c r="V589" s="1013">
        <f>U589*Tabla3[[#This Row],[P.U$]]</f>
        <v>0</v>
      </c>
    </row>
    <row r="590" spans="1:22" ht="90" x14ac:dyDescent="0.3">
      <c r="A590" s="457">
        <v>455</v>
      </c>
      <c r="B590" s="503" t="s">
        <v>455</v>
      </c>
      <c r="C590" s="504" t="s">
        <v>616</v>
      </c>
      <c r="D590" s="504" t="s">
        <v>352</v>
      </c>
      <c r="E590" s="504" t="s">
        <v>698</v>
      </c>
      <c r="F590" s="981">
        <v>46054</v>
      </c>
      <c r="G590" s="529">
        <v>5.5</v>
      </c>
      <c r="H590" s="337"/>
      <c r="I590" s="593"/>
      <c r="J590" s="355">
        <f t="shared" si="148"/>
        <v>0</v>
      </c>
      <c r="K590" s="784"/>
      <c r="L590" s="357">
        <f t="shared" si="185"/>
        <v>0</v>
      </c>
      <c r="M590" s="684"/>
      <c r="N590" s="357">
        <f t="shared" si="196"/>
        <v>0</v>
      </c>
      <c r="O590" s="356"/>
      <c r="P590" s="357">
        <f t="shared" si="197"/>
        <v>0</v>
      </c>
      <c r="Q590" s="356"/>
      <c r="R590" s="377">
        <f t="shared" si="198"/>
        <v>0</v>
      </c>
      <c r="S590" s="4"/>
      <c r="T590" s="4">
        <f>+S590*Tabla3[[#This Row],[P.U$]]</f>
        <v>0</v>
      </c>
      <c r="U590" s="4"/>
      <c r="V590" s="1013">
        <f>U590*Tabla3[[#This Row],[P.U$]]</f>
        <v>0</v>
      </c>
    </row>
    <row r="591" spans="1:22" ht="72" x14ac:dyDescent="0.3">
      <c r="A591" s="457">
        <v>456</v>
      </c>
      <c r="B591" s="503" t="s">
        <v>17789</v>
      </c>
      <c r="C591" s="504" t="s">
        <v>1234</v>
      </c>
      <c r="D591" s="504" t="s">
        <v>17842</v>
      </c>
      <c r="E591" s="504" t="s">
        <v>304</v>
      </c>
      <c r="F591" s="981">
        <v>45536</v>
      </c>
      <c r="G591" s="529">
        <v>3.79</v>
      </c>
      <c r="H591" s="337"/>
      <c r="I591" s="593"/>
      <c r="J591" s="355">
        <f t="shared" si="148"/>
        <v>0</v>
      </c>
      <c r="K591" s="784"/>
      <c r="L591" s="357">
        <f t="shared" si="185"/>
        <v>0</v>
      </c>
      <c r="M591" s="684"/>
      <c r="N591" s="357">
        <f t="shared" si="196"/>
        <v>0</v>
      </c>
      <c r="O591" s="356"/>
      <c r="P591" s="357">
        <f t="shared" si="197"/>
        <v>0</v>
      </c>
      <c r="Q591" s="356"/>
      <c r="R591" s="377">
        <f t="shared" si="198"/>
        <v>0</v>
      </c>
      <c r="S591" s="4"/>
      <c r="T591" s="4">
        <f>+S591*Tabla3[[#This Row],[P.U$]]</f>
        <v>0</v>
      </c>
      <c r="U591" s="4"/>
      <c r="V591" s="1013">
        <f>U591*Tabla3[[#This Row],[P.U$]]</f>
        <v>0</v>
      </c>
    </row>
    <row r="592" spans="1:22" ht="54" x14ac:dyDescent="0.3">
      <c r="A592" s="457">
        <v>457</v>
      </c>
      <c r="B592" s="503" t="s">
        <v>456</v>
      </c>
      <c r="C592" s="504" t="s">
        <v>617</v>
      </c>
      <c r="D592" s="504" t="s">
        <v>352</v>
      </c>
      <c r="E592" s="504" t="s">
        <v>699</v>
      </c>
      <c r="F592" s="981">
        <v>45139</v>
      </c>
      <c r="G592" s="529">
        <v>9.11</v>
      </c>
      <c r="H592" s="337"/>
      <c r="I592" s="593"/>
      <c r="J592" s="355">
        <f t="shared" si="148"/>
        <v>0</v>
      </c>
      <c r="K592" s="784"/>
      <c r="L592" s="357">
        <f t="shared" si="185"/>
        <v>0</v>
      </c>
      <c r="M592" s="684"/>
      <c r="N592" s="357">
        <f>G592*M592</f>
        <v>0</v>
      </c>
      <c r="O592" s="356"/>
      <c r="P592" s="357">
        <f>G592*O592</f>
        <v>0</v>
      </c>
      <c r="Q592" s="356"/>
      <c r="R592" s="377">
        <f>G592*Q592</f>
        <v>0</v>
      </c>
      <c r="S592" s="4"/>
      <c r="T592" s="4">
        <f>+S592*Tabla3[[#This Row],[P.U$]]</f>
        <v>0</v>
      </c>
      <c r="U592" s="4"/>
      <c r="V592" s="1013">
        <f>U592*Tabla3[[#This Row],[P.U$]]</f>
        <v>0</v>
      </c>
    </row>
    <row r="593" spans="1:22" ht="54" x14ac:dyDescent="0.3">
      <c r="A593" s="457"/>
      <c r="B593" s="503" t="s">
        <v>17880</v>
      </c>
      <c r="C593" s="504" t="s">
        <v>613</v>
      </c>
      <c r="D593" s="504" t="s">
        <v>10</v>
      </c>
      <c r="E593" s="504" t="s">
        <v>700</v>
      </c>
      <c r="F593" s="981">
        <v>45323</v>
      </c>
      <c r="G593" s="529">
        <v>2.54</v>
      </c>
      <c r="H593" s="337"/>
      <c r="I593" s="593"/>
      <c r="J593" s="85">
        <f t="shared" si="148"/>
        <v>0</v>
      </c>
      <c r="K593" s="784"/>
      <c r="L593" s="85">
        <f t="shared" si="185"/>
        <v>0</v>
      </c>
      <c r="M593" s="684"/>
      <c r="N593" s="357"/>
      <c r="O593" s="356"/>
      <c r="P593" s="357"/>
      <c r="Q593" s="356"/>
      <c r="R593" s="377"/>
      <c r="S593" s="4"/>
      <c r="T593" s="4">
        <f>+S593*Tabla3[[#This Row],[P.U$]]</f>
        <v>0</v>
      </c>
      <c r="U593" s="4"/>
      <c r="V593" s="1013">
        <f>U593*Tabla3[[#This Row],[P.U$]]</f>
        <v>0</v>
      </c>
    </row>
    <row r="594" spans="1:22" ht="42.75" x14ac:dyDescent="0.3">
      <c r="A594" s="457">
        <v>458</v>
      </c>
      <c r="B594" s="204" t="s">
        <v>17761</v>
      </c>
      <c r="C594" s="21" t="s">
        <v>220</v>
      </c>
      <c r="D594" s="21" t="s">
        <v>10</v>
      </c>
      <c r="E594" s="14" t="s">
        <v>288</v>
      </c>
      <c r="F594" s="983">
        <v>45962</v>
      </c>
      <c r="G594" s="39">
        <v>4.58</v>
      </c>
      <c r="H594" s="337"/>
      <c r="I594" s="593">
        <v>4</v>
      </c>
      <c r="J594" s="85">
        <f t="shared" ref="J594:J596" si="219">G594*I594</f>
        <v>18.32</v>
      </c>
      <c r="K594" s="784">
        <v>4</v>
      </c>
      <c r="L594" s="85">
        <f t="shared" si="185"/>
        <v>18.32</v>
      </c>
      <c r="M594" s="684">
        <v>4</v>
      </c>
      <c r="N594" s="85">
        <f t="shared" ref="N594:N596" si="220">G594*M594</f>
        <v>18.32</v>
      </c>
      <c r="O594" s="356">
        <v>4</v>
      </c>
      <c r="P594" s="85">
        <f t="shared" ref="P594:P596" si="221">G594*O594</f>
        <v>18.32</v>
      </c>
      <c r="Q594" s="356">
        <v>2</v>
      </c>
      <c r="R594" s="377">
        <f t="shared" ref="R594:R596" si="222">G594*Q594</f>
        <v>9.16</v>
      </c>
      <c r="S594" s="4">
        <v>2</v>
      </c>
      <c r="T594" s="4">
        <f>+S594*Tabla3[[#This Row],[P.U$]]</f>
        <v>9.16</v>
      </c>
      <c r="U594" s="4">
        <v>1</v>
      </c>
      <c r="V594" s="1013">
        <f>U594*Tabla3[[#This Row],[P.U$]]</f>
        <v>4.58</v>
      </c>
    </row>
    <row r="595" spans="1:22" ht="54" x14ac:dyDescent="0.3">
      <c r="A595" s="457">
        <v>459</v>
      </c>
      <c r="B595" s="503" t="s">
        <v>17929</v>
      </c>
      <c r="C595" s="504" t="s">
        <v>736</v>
      </c>
      <c r="D595" s="504" t="s">
        <v>17930</v>
      </c>
      <c r="E595" s="504" t="s">
        <v>304</v>
      </c>
      <c r="F595" s="981">
        <v>45627</v>
      </c>
      <c r="G595" s="529">
        <v>2.13</v>
      </c>
      <c r="H595" s="337"/>
      <c r="I595" s="83">
        <v>10</v>
      </c>
      <c r="J595" s="85">
        <f t="shared" si="219"/>
        <v>21.299999999999997</v>
      </c>
      <c r="K595" s="308">
        <v>9</v>
      </c>
      <c r="L595" s="85">
        <f t="shared" si="185"/>
        <v>19.169999999999998</v>
      </c>
      <c r="M595" s="687">
        <v>1</v>
      </c>
      <c r="N595" s="85">
        <f t="shared" si="220"/>
        <v>2.13</v>
      </c>
      <c r="O595" s="83">
        <v>1</v>
      </c>
      <c r="P595" s="85">
        <f t="shared" si="221"/>
        <v>2.13</v>
      </c>
      <c r="Q595" s="83">
        <v>1</v>
      </c>
      <c r="R595" s="377">
        <f t="shared" si="222"/>
        <v>2.13</v>
      </c>
      <c r="S595" s="4"/>
      <c r="T595" s="4">
        <f>+S595*Tabla3[[#This Row],[P.U$]]</f>
        <v>0</v>
      </c>
      <c r="U595" s="4"/>
      <c r="V595" s="1013">
        <f>U595*Tabla3[[#This Row],[P.U$]]</f>
        <v>0</v>
      </c>
    </row>
    <row r="596" spans="1:22" ht="28.5" x14ac:dyDescent="0.3">
      <c r="A596" s="457"/>
      <c r="B596" s="204" t="s">
        <v>18079</v>
      </c>
      <c r="C596" s="21" t="s">
        <v>1045</v>
      </c>
      <c r="D596" s="21" t="s">
        <v>352</v>
      </c>
      <c r="E596" s="21" t="s">
        <v>700</v>
      </c>
      <c r="F596" s="983">
        <v>45992</v>
      </c>
      <c r="G596" s="39">
        <v>1.64</v>
      </c>
      <c r="H596" s="337"/>
      <c r="I596" s="83">
        <v>0</v>
      </c>
      <c r="J596" s="85">
        <f t="shared" si="219"/>
        <v>0</v>
      </c>
      <c r="K596" s="308">
        <v>0</v>
      </c>
      <c r="L596" s="85">
        <f t="shared" si="185"/>
        <v>0</v>
      </c>
      <c r="M596" s="687">
        <v>0</v>
      </c>
      <c r="N596" s="85">
        <f t="shared" si="220"/>
        <v>0</v>
      </c>
      <c r="O596" s="83">
        <v>0</v>
      </c>
      <c r="P596" s="85">
        <f t="shared" si="221"/>
        <v>0</v>
      </c>
      <c r="Q596" s="83">
        <v>9</v>
      </c>
      <c r="R596" s="377">
        <f t="shared" si="222"/>
        <v>14.76</v>
      </c>
      <c r="S596" s="4">
        <v>8</v>
      </c>
      <c r="T596" s="4">
        <f>+S596*Tabla3[[#This Row],[P.U$]]</f>
        <v>13.12</v>
      </c>
      <c r="U596" s="4">
        <v>8</v>
      </c>
      <c r="V596" s="1013">
        <f>U596*Tabla3[[#This Row],[P.U$]]</f>
        <v>13.12</v>
      </c>
    </row>
    <row r="597" spans="1:22" ht="54" x14ac:dyDescent="0.3">
      <c r="A597" s="457">
        <v>460</v>
      </c>
      <c r="B597" s="503" t="s">
        <v>458</v>
      </c>
      <c r="C597" s="504" t="s">
        <v>613</v>
      </c>
      <c r="D597" s="504" t="s">
        <v>352</v>
      </c>
      <c r="E597" s="504" t="s">
        <v>700</v>
      </c>
      <c r="F597" s="981">
        <v>45323</v>
      </c>
      <c r="G597" s="529">
        <v>2.54</v>
      </c>
      <c r="H597" s="337"/>
      <c r="I597" s="83"/>
      <c r="J597" s="85">
        <f t="shared" ref="J597:J671" si="223">G597*I597</f>
        <v>0</v>
      </c>
      <c r="K597" s="308"/>
      <c r="L597" s="85">
        <f t="shared" si="185"/>
        <v>0</v>
      </c>
      <c r="M597" s="687"/>
      <c r="N597" s="85">
        <f t="shared" ref="N597:N635" si="224">G597*M597</f>
        <v>0</v>
      </c>
      <c r="O597" s="83"/>
      <c r="P597" s="85">
        <f t="shared" ref="P597:P635" si="225">G597*O597</f>
        <v>0</v>
      </c>
      <c r="Q597" s="83"/>
      <c r="R597" s="377">
        <f t="shared" ref="R597:R635" si="226">G597*Q597</f>
        <v>0</v>
      </c>
      <c r="S597" s="4"/>
      <c r="T597" s="4">
        <f>+S597*Tabla3[[#This Row],[P.U$]]</f>
        <v>0</v>
      </c>
      <c r="U597" s="4"/>
      <c r="V597" s="1013">
        <f>U597*Tabla3[[#This Row],[P.U$]]</f>
        <v>0</v>
      </c>
    </row>
    <row r="598" spans="1:22" ht="36" x14ac:dyDescent="0.3">
      <c r="A598" s="457"/>
      <c r="B598" s="503" t="s">
        <v>18265</v>
      </c>
      <c r="C598" s="504" t="s">
        <v>217</v>
      </c>
      <c r="D598" s="504" t="s">
        <v>18266</v>
      </c>
      <c r="E598" s="504"/>
      <c r="F598" s="981">
        <v>45778</v>
      </c>
      <c r="G598" s="529">
        <v>4</v>
      </c>
      <c r="H598" s="337"/>
      <c r="I598" s="83">
        <v>2</v>
      </c>
      <c r="J598" s="85">
        <f t="shared" si="223"/>
        <v>8</v>
      </c>
      <c r="K598" s="308">
        <v>2</v>
      </c>
      <c r="L598" s="85">
        <f t="shared" ref="L598" si="227">G598*K598</f>
        <v>8</v>
      </c>
      <c r="M598" s="687">
        <v>2</v>
      </c>
      <c r="N598" s="85">
        <f t="shared" si="224"/>
        <v>8</v>
      </c>
      <c r="O598" s="83">
        <v>2</v>
      </c>
      <c r="P598" s="85">
        <f t="shared" si="225"/>
        <v>8</v>
      </c>
      <c r="Q598" s="83">
        <v>2</v>
      </c>
      <c r="R598" s="377">
        <f t="shared" si="226"/>
        <v>8</v>
      </c>
      <c r="S598" s="4">
        <v>2</v>
      </c>
      <c r="T598" s="4">
        <f>+S598*Tabla3[[#This Row],[P.U$]]</f>
        <v>8</v>
      </c>
      <c r="U598" s="4">
        <v>2</v>
      </c>
      <c r="V598" s="1013">
        <f>U598*Tabla3[[#This Row],[P.U$]]</f>
        <v>8</v>
      </c>
    </row>
    <row r="599" spans="1:22" ht="54" x14ac:dyDescent="0.3">
      <c r="A599" s="457">
        <v>461</v>
      </c>
      <c r="B599" s="484" t="s">
        <v>459</v>
      </c>
      <c r="C599" s="485" t="s">
        <v>194</v>
      </c>
      <c r="D599" s="485" t="s">
        <v>335</v>
      </c>
      <c r="E599" s="485" t="s">
        <v>289</v>
      </c>
      <c r="F599" s="964">
        <v>45231</v>
      </c>
      <c r="G599" s="487">
        <v>4.32</v>
      </c>
      <c r="H599" s="337"/>
      <c r="I599" s="83">
        <v>4</v>
      </c>
      <c r="J599" s="85">
        <f t="shared" si="223"/>
        <v>17.28</v>
      </c>
      <c r="K599" s="308">
        <v>4</v>
      </c>
      <c r="L599" s="85">
        <f t="shared" si="185"/>
        <v>17.28</v>
      </c>
      <c r="M599" s="687">
        <v>4</v>
      </c>
      <c r="N599" s="85">
        <f t="shared" si="224"/>
        <v>17.28</v>
      </c>
      <c r="O599" s="83">
        <v>4</v>
      </c>
      <c r="P599" s="85">
        <f t="shared" si="225"/>
        <v>17.28</v>
      </c>
      <c r="Q599" s="83">
        <v>5</v>
      </c>
      <c r="R599" s="377">
        <f t="shared" si="226"/>
        <v>21.6</v>
      </c>
      <c r="S599" s="4">
        <v>4</v>
      </c>
      <c r="T599" s="4">
        <f>+S599*Tabla3[[#This Row],[P.U$]]</f>
        <v>17.28</v>
      </c>
      <c r="U599" s="4">
        <v>4</v>
      </c>
      <c r="V599" s="1013">
        <f>U599*Tabla3[[#This Row],[P.U$]]</f>
        <v>17.28</v>
      </c>
    </row>
    <row r="600" spans="1:22" ht="36" x14ac:dyDescent="0.3">
      <c r="A600" s="457">
        <v>462</v>
      </c>
      <c r="B600" s="484" t="s">
        <v>785</v>
      </c>
      <c r="C600" s="485" t="s">
        <v>596</v>
      </c>
      <c r="D600" s="485" t="s">
        <v>335</v>
      </c>
      <c r="E600" s="485"/>
      <c r="F600" s="964">
        <v>45383</v>
      </c>
      <c r="G600" s="487">
        <v>1.66</v>
      </c>
      <c r="H600" s="337"/>
      <c r="I600" s="83"/>
      <c r="J600" s="85">
        <f t="shared" si="223"/>
        <v>0</v>
      </c>
      <c r="K600" s="308"/>
      <c r="L600" s="85">
        <f t="shared" si="185"/>
        <v>0</v>
      </c>
      <c r="M600" s="687"/>
      <c r="N600" s="85">
        <f t="shared" si="224"/>
        <v>0</v>
      </c>
      <c r="O600" s="83"/>
      <c r="P600" s="85">
        <f t="shared" si="225"/>
        <v>0</v>
      </c>
      <c r="Q600" s="83"/>
      <c r="R600" s="377">
        <f t="shared" si="226"/>
        <v>0</v>
      </c>
      <c r="S600" s="4"/>
      <c r="T600" s="4">
        <f>+S600*Tabla3[[#This Row],[P.U$]]</f>
        <v>0</v>
      </c>
      <c r="U600" s="4"/>
      <c r="V600" s="1013">
        <f>U600*Tabla3[[#This Row],[P.U$]]</f>
        <v>0</v>
      </c>
    </row>
    <row r="601" spans="1:22" ht="36" x14ac:dyDescent="0.3">
      <c r="A601" s="457">
        <v>463</v>
      </c>
      <c r="B601" s="496" t="s">
        <v>1057</v>
      </c>
      <c r="C601" s="496" t="s">
        <v>1058</v>
      </c>
      <c r="D601" s="485" t="s">
        <v>335</v>
      </c>
      <c r="E601" s="496"/>
      <c r="F601" s="969">
        <v>45444</v>
      </c>
      <c r="G601" s="498">
        <v>2.5499999999999998</v>
      </c>
      <c r="H601" s="337"/>
      <c r="I601" s="83">
        <v>5</v>
      </c>
      <c r="J601" s="85">
        <f t="shared" si="223"/>
        <v>12.75</v>
      </c>
      <c r="K601" s="308">
        <v>0</v>
      </c>
      <c r="L601" s="85">
        <f t="shared" si="185"/>
        <v>0</v>
      </c>
      <c r="M601" s="687">
        <v>5</v>
      </c>
      <c r="N601" s="85">
        <f t="shared" si="224"/>
        <v>12.75</v>
      </c>
      <c r="O601" s="83">
        <v>5</v>
      </c>
      <c r="P601" s="85">
        <f t="shared" si="225"/>
        <v>12.75</v>
      </c>
      <c r="Q601" s="83">
        <v>5</v>
      </c>
      <c r="R601" s="377">
        <f t="shared" si="226"/>
        <v>12.75</v>
      </c>
      <c r="S601" s="4">
        <v>5</v>
      </c>
      <c r="T601" s="4">
        <f>+S601*Tabla3[[#This Row],[P.U$]]</f>
        <v>12.75</v>
      </c>
      <c r="U601" s="4">
        <v>5</v>
      </c>
      <c r="V601" s="1013">
        <f>U601*Tabla3[[#This Row],[P.U$]]</f>
        <v>12.75</v>
      </c>
    </row>
    <row r="602" spans="1:22" ht="37.5" x14ac:dyDescent="0.3">
      <c r="A602" s="457">
        <v>464</v>
      </c>
      <c r="B602" s="496" t="s">
        <v>1119</v>
      </c>
      <c r="C602" s="496" t="s">
        <v>229</v>
      </c>
      <c r="D602" s="485" t="s">
        <v>335</v>
      </c>
      <c r="E602" s="496" t="s">
        <v>266</v>
      </c>
      <c r="F602" s="969">
        <v>45231</v>
      </c>
      <c r="G602" s="498">
        <v>5</v>
      </c>
      <c r="H602" s="337"/>
      <c r="I602" s="83"/>
      <c r="J602" s="85">
        <f t="shared" si="223"/>
        <v>0</v>
      </c>
      <c r="K602" s="308"/>
      <c r="L602" s="85">
        <f t="shared" si="185"/>
        <v>0</v>
      </c>
      <c r="M602" s="687"/>
      <c r="N602" s="85">
        <f t="shared" si="224"/>
        <v>0</v>
      </c>
      <c r="O602" s="83"/>
      <c r="P602" s="85">
        <f t="shared" si="225"/>
        <v>0</v>
      </c>
      <c r="Q602" s="83"/>
      <c r="R602" s="377">
        <f t="shared" si="226"/>
        <v>0</v>
      </c>
      <c r="S602" s="4"/>
      <c r="T602" s="4">
        <f>+S602*Tabla3[[#This Row],[P.U$]]</f>
        <v>0</v>
      </c>
      <c r="U602" s="4"/>
      <c r="V602" s="1013">
        <f>U602*Tabla3[[#This Row],[P.U$]]</f>
        <v>0</v>
      </c>
    </row>
    <row r="603" spans="1:22" ht="72" x14ac:dyDescent="0.3">
      <c r="A603" s="457">
        <v>465</v>
      </c>
      <c r="B603" s="484" t="s">
        <v>461</v>
      </c>
      <c r="C603" s="485" t="s">
        <v>593</v>
      </c>
      <c r="D603" s="485" t="s">
        <v>335</v>
      </c>
      <c r="E603" s="485" t="s">
        <v>701</v>
      </c>
      <c r="F603" s="964">
        <v>45352</v>
      </c>
      <c r="G603" s="487">
        <v>6.65</v>
      </c>
      <c r="H603" s="337"/>
      <c r="I603" s="83">
        <v>6</v>
      </c>
      <c r="J603" s="85">
        <f t="shared" si="223"/>
        <v>39.900000000000006</v>
      </c>
      <c r="K603" s="308">
        <v>5</v>
      </c>
      <c r="L603" s="85">
        <f t="shared" si="185"/>
        <v>33.25</v>
      </c>
      <c r="M603" s="687">
        <v>6</v>
      </c>
      <c r="N603" s="85">
        <f t="shared" si="224"/>
        <v>39.900000000000006</v>
      </c>
      <c r="O603" s="83">
        <v>8</v>
      </c>
      <c r="P603" s="85">
        <f t="shared" si="225"/>
        <v>53.2</v>
      </c>
      <c r="Q603" s="83">
        <v>8</v>
      </c>
      <c r="R603" s="377">
        <f t="shared" si="226"/>
        <v>53.2</v>
      </c>
      <c r="S603" s="4">
        <v>7</v>
      </c>
      <c r="T603" s="4">
        <f>+S603*Tabla3[[#This Row],[P.U$]]</f>
        <v>46.550000000000004</v>
      </c>
      <c r="U603" s="4">
        <v>7</v>
      </c>
      <c r="V603" s="1013">
        <f>U603*Tabla3[[#This Row],[P.U$]]</f>
        <v>46.550000000000004</v>
      </c>
    </row>
    <row r="604" spans="1:22" ht="72" x14ac:dyDescent="0.3">
      <c r="A604" s="457">
        <v>466</v>
      </c>
      <c r="B604" s="484" t="s">
        <v>460</v>
      </c>
      <c r="C604" s="485" t="s">
        <v>593</v>
      </c>
      <c r="D604" s="485" t="s">
        <v>335</v>
      </c>
      <c r="E604" s="485" t="s">
        <v>701</v>
      </c>
      <c r="F604" s="964">
        <v>45170</v>
      </c>
      <c r="G604" s="487">
        <v>6.02</v>
      </c>
      <c r="H604" s="337"/>
      <c r="I604" s="83"/>
      <c r="J604" s="85">
        <f t="shared" si="223"/>
        <v>0</v>
      </c>
      <c r="K604" s="308"/>
      <c r="L604" s="85">
        <f t="shared" si="185"/>
        <v>0</v>
      </c>
      <c r="M604" s="687"/>
      <c r="N604" s="85">
        <f t="shared" si="224"/>
        <v>0</v>
      </c>
      <c r="O604" s="83"/>
      <c r="P604" s="85">
        <f t="shared" si="225"/>
        <v>0</v>
      </c>
      <c r="Q604" s="83"/>
      <c r="R604" s="377">
        <f t="shared" si="226"/>
        <v>0</v>
      </c>
      <c r="S604" s="4"/>
      <c r="T604" s="4">
        <f>+S604*Tabla3[[#This Row],[P.U$]]</f>
        <v>0</v>
      </c>
      <c r="U604" s="4"/>
      <c r="V604" s="1013">
        <f>U604*Tabla3[[#This Row],[P.U$]]</f>
        <v>0</v>
      </c>
    </row>
    <row r="605" spans="1:22" ht="37.5" x14ac:dyDescent="0.3">
      <c r="A605" s="457">
        <v>467</v>
      </c>
      <c r="B605" s="489" t="s">
        <v>1018</v>
      </c>
      <c r="C605" s="489" t="s">
        <v>593</v>
      </c>
      <c r="D605" s="489" t="s">
        <v>335</v>
      </c>
      <c r="E605" s="489"/>
      <c r="F605" s="965"/>
      <c r="G605" s="659">
        <v>8.0299999999999994</v>
      </c>
      <c r="H605" s="337"/>
      <c r="I605" s="593"/>
      <c r="J605" s="85">
        <f t="shared" si="223"/>
        <v>0</v>
      </c>
      <c r="K605" s="784"/>
      <c r="L605" s="236">
        <f t="shared" si="185"/>
        <v>0</v>
      </c>
      <c r="M605" s="684"/>
      <c r="N605" s="236">
        <f t="shared" si="224"/>
        <v>0</v>
      </c>
      <c r="O605" s="237"/>
      <c r="P605" s="236">
        <f t="shared" si="225"/>
        <v>0</v>
      </c>
      <c r="Q605" s="237"/>
      <c r="R605" s="377">
        <f t="shared" si="226"/>
        <v>0</v>
      </c>
      <c r="S605" s="4"/>
      <c r="T605" s="4">
        <f>+S605*Tabla3[[#This Row],[P.U$]]</f>
        <v>0</v>
      </c>
      <c r="U605" s="4"/>
      <c r="V605" s="1013">
        <f>U605*Tabla3[[#This Row],[P.U$]]</f>
        <v>0</v>
      </c>
    </row>
    <row r="606" spans="1:22" ht="36" x14ac:dyDescent="0.3">
      <c r="A606" s="457">
        <v>468</v>
      </c>
      <c r="B606" s="484" t="s">
        <v>462</v>
      </c>
      <c r="C606" s="485" t="s">
        <v>593</v>
      </c>
      <c r="D606" s="485" t="s">
        <v>335</v>
      </c>
      <c r="E606" s="485" t="s">
        <v>702</v>
      </c>
      <c r="F606" s="964">
        <v>45474</v>
      </c>
      <c r="G606" s="487">
        <v>4.87</v>
      </c>
      <c r="H606" s="341"/>
      <c r="I606" s="343"/>
      <c r="J606" s="85">
        <f t="shared" si="223"/>
        <v>0</v>
      </c>
      <c r="K606" s="786"/>
      <c r="L606" s="342">
        <f t="shared" si="185"/>
        <v>0</v>
      </c>
      <c r="M606" s="684"/>
      <c r="N606" s="342">
        <f t="shared" si="224"/>
        <v>0</v>
      </c>
      <c r="O606" s="343"/>
      <c r="P606" s="342">
        <f t="shared" si="225"/>
        <v>0</v>
      </c>
      <c r="Q606" s="343"/>
      <c r="R606" s="382">
        <f t="shared" si="226"/>
        <v>0</v>
      </c>
      <c r="S606" s="4"/>
      <c r="T606" s="4">
        <f>+S606*Tabla3[[#This Row],[P.U$]]</f>
        <v>0</v>
      </c>
      <c r="U606" s="4"/>
      <c r="V606" s="1013">
        <f>U606*Tabla3[[#This Row],[P.U$]]</f>
        <v>0</v>
      </c>
    </row>
    <row r="607" spans="1:22" ht="37.5" x14ac:dyDescent="0.3">
      <c r="A607" s="457">
        <v>469</v>
      </c>
      <c r="B607" s="496" t="s">
        <v>1054</v>
      </c>
      <c r="C607" s="496" t="s">
        <v>1055</v>
      </c>
      <c r="D607" s="496" t="s">
        <v>335</v>
      </c>
      <c r="E607" s="496"/>
      <c r="F607" s="969">
        <v>45536</v>
      </c>
      <c r="G607" s="498">
        <v>2.67</v>
      </c>
      <c r="H607" s="337"/>
      <c r="I607" s="83"/>
      <c r="J607" s="85">
        <f t="shared" si="223"/>
        <v>0</v>
      </c>
      <c r="K607" s="308"/>
      <c r="L607" s="85">
        <f t="shared" ref="L607:L683" si="228">G607*K607</f>
        <v>0</v>
      </c>
      <c r="M607" s="687"/>
      <c r="N607" s="85">
        <f t="shared" si="224"/>
        <v>0</v>
      </c>
      <c r="O607" s="83"/>
      <c r="P607" s="85">
        <f t="shared" si="225"/>
        <v>0</v>
      </c>
      <c r="Q607" s="83"/>
      <c r="R607" s="377">
        <f t="shared" si="226"/>
        <v>0</v>
      </c>
      <c r="S607" s="4"/>
      <c r="T607" s="4">
        <f>+S607*Tabla3[[#This Row],[P.U$]]</f>
        <v>0</v>
      </c>
      <c r="U607" s="4"/>
      <c r="V607" s="1013">
        <f>U607*Tabla3[[#This Row],[P.U$]]</f>
        <v>0</v>
      </c>
    </row>
    <row r="608" spans="1:22" ht="25.5" x14ac:dyDescent="0.3">
      <c r="A608" s="457"/>
      <c r="B608" s="201" t="s">
        <v>467</v>
      </c>
      <c r="C608" s="14" t="s">
        <v>593</v>
      </c>
      <c r="D608" s="14" t="s">
        <v>335</v>
      </c>
      <c r="E608" s="14" t="s">
        <v>282</v>
      </c>
      <c r="F608" s="968">
        <v>45474</v>
      </c>
      <c r="G608" s="37">
        <v>6.89</v>
      </c>
      <c r="H608" s="337"/>
      <c r="I608" s="83">
        <v>0</v>
      </c>
      <c r="J608" s="85">
        <f t="shared" ref="J608" si="229">G608*I608</f>
        <v>0</v>
      </c>
      <c r="K608" s="308">
        <v>0</v>
      </c>
      <c r="L608" s="85">
        <f t="shared" ref="L608" si="230">G608*K608</f>
        <v>0</v>
      </c>
      <c r="M608" s="687">
        <v>0</v>
      </c>
      <c r="N608" s="85">
        <f t="shared" ref="N608" si="231">G608*M608</f>
        <v>0</v>
      </c>
      <c r="O608" s="83">
        <v>4</v>
      </c>
      <c r="P608" s="85">
        <f t="shared" ref="P608" si="232">G608*O608</f>
        <v>27.56</v>
      </c>
      <c r="Q608" s="83">
        <v>5</v>
      </c>
      <c r="R608" s="377">
        <f t="shared" ref="R608" si="233">G608*Q608</f>
        <v>34.449999999999996</v>
      </c>
      <c r="S608" s="4">
        <v>5</v>
      </c>
      <c r="T608" s="4">
        <f>+S608*Tabla3[[#This Row],[P.U$]]</f>
        <v>34.449999999999996</v>
      </c>
      <c r="U608" s="4">
        <v>5</v>
      </c>
      <c r="V608" s="1013">
        <f>U608*Tabla3[[#This Row],[P.U$]]</f>
        <v>34.449999999999996</v>
      </c>
    </row>
    <row r="609" spans="1:22" ht="72" x14ac:dyDescent="0.3">
      <c r="A609" s="457">
        <v>470</v>
      </c>
      <c r="B609" s="484" t="s">
        <v>463</v>
      </c>
      <c r="C609" s="485" t="s">
        <v>194</v>
      </c>
      <c r="D609" s="485" t="s">
        <v>335</v>
      </c>
      <c r="E609" s="485" t="s">
        <v>676</v>
      </c>
      <c r="F609" s="964">
        <v>45383</v>
      </c>
      <c r="G609" s="487">
        <v>11.3</v>
      </c>
      <c r="H609" s="337"/>
      <c r="I609" s="83">
        <v>13</v>
      </c>
      <c r="J609" s="85">
        <f t="shared" si="223"/>
        <v>146.9</v>
      </c>
      <c r="K609" s="308">
        <v>7</v>
      </c>
      <c r="L609" s="85">
        <f t="shared" si="228"/>
        <v>79.100000000000009</v>
      </c>
      <c r="M609" s="687">
        <v>21</v>
      </c>
      <c r="N609" s="85">
        <f t="shared" si="224"/>
        <v>237.3</v>
      </c>
      <c r="O609" s="83">
        <v>21</v>
      </c>
      <c r="P609" s="85">
        <f t="shared" si="225"/>
        <v>237.3</v>
      </c>
      <c r="Q609" s="83">
        <v>21</v>
      </c>
      <c r="R609" s="377">
        <f t="shared" si="226"/>
        <v>237.3</v>
      </c>
      <c r="S609" s="4">
        <v>21</v>
      </c>
      <c r="T609" s="4">
        <f>+S609*Tabla3[[#This Row],[P.U$]]</f>
        <v>237.3</v>
      </c>
      <c r="U609" s="4">
        <v>21</v>
      </c>
      <c r="V609" s="1013">
        <f>U609*Tabla3[[#This Row],[P.U$]]</f>
        <v>237.3</v>
      </c>
    </row>
    <row r="610" spans="1:22" ht="28.5" x14ac:dyDescent="0.3">
      <c r="A610" s="457"/>
      <c r="B610" s="201" t="s">
        <v>462</v>
      </c>
      <c r="C610" s="14" t="s">
        <v>593</v>
      </c>
      <c r="D610" s="14" t="s">
        <v>335</v>
      </c>
      <c r="E610" s="14" t="s">
        <v>702</v>
      </c>
      <c r="F610" s="968">
        <v>45474</v>
      </c>
      <c r="G610" s="37">
        <v>1.76</v>
      </c>
      <c r="H610" s="337"/>
      <c r="I610" s="83">
        <v>0</v>
      </c>
      <c r="J610" s="85">
        <f t="shared" si="223"/>
        <v>0</v>
      </c>
      <c r="K610" s="308">
        <v>0</v>
      </c>
      <c r="L610" s="85">
        <f t="shared" si="228"/>
        <v>0</v>
      </c>
      <c r="M610" s="687">
        <v>0</v>
      </c>
      <c r="N610" s="85">
        <f t="shared" si="224"/>
        <v>0</v>
      </c>
      <c r="O610" s="83">
        <v>0</v>
      </c>
      <c r="P610" s="85">
        <f t="shared" si="225"/>
        <v>0</v>
      </c>
      <c r="Q610" s="83">
        <v>10</v>
      </c>
      <c r="R610" s="377">
        <f t="shared" si="226"/>
        <v>17.600000000000001</v>
      </c>
      <c r="S610" s="4">
        <v>8</v>
      </c>
      <c r="T610" s="4">
        <f>+S610*Tabla3[[#This Row],[P.U$]]</f>
        <v>14.08</v>
      </c>
      <c r="U610" s="4">
        <v>6</v>
      </c>
      <c r="V610" s="1013">
        <f>U610*Tabla3[[#This Row],[P.U$]]</f>
        <v>10.56</v>
      </c>
    </row>
    <row r="611" spans="1:22" ht="38.25" x14ac:dyDescent="0.3">
      <c r="A611" s="457"/>
      <c r="B611" s="201" t="s">
        <v>18267</v>
      </c>
      <c r="C611" s="14" t="s">
        <v>593</v>
      </c>
      <c r="D611" s="14" t="s">
        <v>18269</v>
      </c>
      <c r="E611" s="14" t="s">
        <v>18268</v>
      </c>
      <c r="F611" s="968">
        <v>45689</v>
      </c>
      <c r="G611" s="37">
        <v>10.83</v>
      </c>
      <c r="H611" s="337"/>
      <c r="I611" s="83">
        <v>0</v>
      </c>
      <c r="J611" s="85">
        <f t="shared" ref="J611" si="234">G611*I611</f>
        <v>0</v>
      </c>
      <c r="K611" s="308">
        <v>0</v>
      </c>
      <c r="L611" s="85">
        <f t="shared" ref="L611" si="235">G611*K611</f>
        <v>0</v>
      </c>
      <c r="M611" s="687">
        <v>0</v>
      </c>
      <c r="N611" s="85">
        <f t="shared" ref="N611" si="236">G611*M611</f>
        <v>0</v>
      </c>
      <c r="O611" s="83">
        <v>0</v>
      </c>
      <c r="P611" s="85">
        <f t="shared" ref="P611" si="237">G611*O611</f>
        <v>0</v>
      </c>
      <c r="Q611" s="83">
        <v>5</v>
      </c>
      <c r="R611" s="377">
        <f t="shared" ref="R611" si="238">G611*Q611</f>
        <v>54.15</v>
      </c>
      <c r="S611" s="4">
        <v>5</v>
      </c>
      <c r="T611" s="4">
        <f>+S611*Tabla3[[#This Row],[P.U$]]</f>
        <v>54.15</v>
      </c>
      <c r="U611" s="4">
        <v>5</v>
      </c>
      <c r="V611" s="1013">
        <f>U611*Tabla3[[#This Row],[P.U$]]</f>
        <v>54.15</v>
      </c>
    </row>
    <row r="612" spans="1:22" ht="42.75" x14ac:dyDescent="0.3">
      <c r="A612" s="457">
        <v>471</v>
      </c>
      <c r="B612" s="201" t="s">
        <v>17887</v>
      </c>
      <c r="C612" s="14" t="s">
        <v>618</v>
      </c>
      <c r="D612" s="14" t="s">
        <v>335</v>
      </c>
      <c r="E612" s="14" t="s">
        <v>676</v>
      </c>
      <c r="F612" s="968">
        <v>46023</v>
      </c>
      <c r="G612" s="37">
        <v>3.92</v>
      </c>
      <c r="H612" s="337"/>
      <c r="I612" s="83">
        <v>8</v>
      </c>
      <c r="J612" s="85">
        <f t="shared" si="223"/>
        <v>31.36</v>
      </c>
      <c r="K612" s="308">
        <v>7</v>
      </c>
      <c r="L612" s="85">
        <f t="shared" si="228"/>
        <v>27.439999999999998</v>
      </c>
      <c r="M612" s="687">
        <v>6</v>
      </c>
      <c r="N612" s="85">
        <f t="shared" si="224"/>
        <v>23.52</v>
      </c>
      <c r="O612" s="83">
        <v>8</v>
      </c>
      <c r="P612" s="85">
        <f t="shared" si="225"/>
        <v>31.36</v>
      </c>
      <c r="Q612" s="83">
        <v>8</v>
      </c>
      <c r="R612" s="377">
        <f t="shared" si="226"/>
        <v>31.36</v>
      </c>
      <c r="S612" s="4">
        <v>7</v>
      </c>
      <c r="T612" s="4">
        <f>+S612*Tabla3[[#This Row],[P.U$]]</f>
        <v>27.439999999999998</v>
      </c>
      <c r="U612" s="4">
        <v>7</v>
      </c>
      <c r="V612" s="1013">
        <f>U612*Tabla3[[#This Row],[P.U$]]</f>
        <v>27.439999999999998</v>
      </c>
    </row>
    <row r="613" spans="1:22" ht="37.5" x14ac:dyDescent="0.3">
      <c r="A613" s="457">
        <v>472</v>
      </c>
      <c r="B613" s="489" t="s">
        <v>1017</v>
      </c>
      <c r="C613" s="489" t="s">
        <v>1062</v>
      </c>
      <c r="D613" s="485" t="s">
        <v>335</v>
      </c>
      <c r="E613" s="489"/>
      <c r="F613" s="965">
        <v>45413</v>
      </c>
      <c r="G613" s="659">
        <v>2.15</v>
      </c>
      <c r="H613" s="337"/>
      <c r="I613" s="83">
        <v>0</v>
      </c>
      <c r="J613" s="85">
        <f t="shared" si="223"/>
        <v>0</v>
      </c>
      <c r="K613" s="308">
        <v>0</v>
      </c>
      <c r="L613" s="85">
        <f t="shared" si="228"/>
        <v>0</v>
      </c>
      <c r="M613" s="687">
        <v>2</v>
      </c>
      <c r="N613" s="85">
        <f t="shared" si="224"/>
        <v>4.3</v>
      </c>
      <c r="O613" s="83"/>
      <c r="P613" s="85">
        <f t="shared" si="225"/>
        <v>0</v>
      </c>
      <c r="Q613" s="83">
        <v>10</v>
      </c>
      <c r="R613" s="377">
        <f t="shared" si="226"/>
        <v>21.5</v>
      </c>
      <c r="S613" s="4">
        <v>9</v>
      </c>
      <c r="T613" s="4">
        <f>+S613*Tabla3[[#This Row],[P.U$]]</f>
        <v>19.349999999999998</v>
      </c>
      <c r="U613" s="4">
        <v>9</v>
      </c>
      <c r="V613" s="1013">
        <f>U613*Tabla3[[#This Row],[P.U$]]</f>
        <v>19.349999999999998</v>
      </c>
    </row>
    <row r="614" spans="1:22" ht="36" x14ac:dyDescent="0.3">
      <c r="A614" s="457">
        <v>473</v>
      </c>
      <c r="B614" s="484" t="s">
        <v>737</v>
      </c>
      <c r="C614" s="485" t="s">
        <v>658</v>
      </c>
      <c r="D614" s="485" t="s">
        <v>335</v>
      </c>
      <c r="E614" s="485"/>
      <c r="F614" s="964">
        <v>45717</v>
      </c>
      <c r="G614" s="487">
        <v>11</v>
      </c>
      <c r="H614" s="337"/>
      <c r="I614" s="83">
        <v>4</v>
      </c>
      <c r="J614" s="85">
        <f t="shared" si="223"/>
        <v>44</v>
      </c>
      <c r="K614" s="308">
        <v>4</v>
      </c>
      <c r="L614" s="85">
        <f t="shared" si="228"/>
        <v>44</v>
      </c>
      <c r="M614" s="687">
        <v>4</v>
      </c>
      <c r="N614" s="85">
        <f t="shared" si="224"/>
        <v>44</v>
      </c>
      <c r="O614" s="83">
        <v>4</v>
      </c>
      <c r="P614" s="85">
        <f t="shared" si="225"/>
        <v>44</v>
      </c>
      <c r="Q614" s="83">
        <v>4</v>
      </c>
      <c r="R614" s="377">
        <f t="shared" si="226"/>
        <v>44</v>
      </c>
      <c r="S614" s="4">
        <v>4</v>
      </c>
      <c r="T614" s="4">
        <f>+S614*Tabla3[[#This Row],[P.U$]]</f>
        <v>44</v>
      </c>
      <c r="U614" s="4">
        <v>4</v>
      </c>
      <c r="V614" s="1013">
        <f>U614*Tabla3[[#This Row],[P.U$]]</f>
        <v>44</v>
      </c>
    </row>
    <row r="615" spans="1:22" ht="36" x14ac:dyDescent="0.3">
      <c r="A615" s="457">
        <v>474</v>
      </c>
      <c r="B615" s="496" t="s">
        <v>1059</v>
      </c>
      <c r="C615" s="496" t="s">
        <v>1060</v>
      </c>
      <c r="D615" s="485" t="s">
        <v>335</v>
      </c>
      <c r="E615" s="496"/>
      <c r="F615" s="969">
        <v>45231</v>
      </c>
      <c r="G615" s="498">
        <v>8.0299999999999994</v>
      </c>
      <c r="H615" s="337"/>
      <c r="I615" s="83">
        <v>1</v>
      </c>
      <c r="J615" s="85">
        <f t="shared" si="223"/>
        <v>8.0299999999999994</v>
      </c>
      <c r="K615" s="308">
        <v>0</v>
      </c>
      <c r="L615" s="85">
        <f t="shared" si="228"/>
        <v>0</v>
      </c>
      <c r="M615" s="687">
        <v>1</v>
      </c>
      <c r="N615" s="85">
        <f t="shared" si="224"/>
        <v>8.0299999999999994</v>
      </c>
      <c r="O615" s="83">
        <v>1</v>
      </c>
      <c r="P615" s="85">
        <f t="shared" si="225"/>
        <v>8.0299999999999994</v>
      </c>
      <c r="Q615" s="83">
        <v>1</v>
      </c>
      <c r="R615" s="377">
        <f t="shared" si="226"/>
        <v>8.0299999999999994</v>
      </c>
      <c r="S615" s="4">
        <v>1</v>
      </c>
      <c r="T615" s="4">
        <f>+S615*Tabla3[[#This Row],[P.U$]]</f>
        <v>8.0299999999999994</v>
      </c>
      <c r="U615" s="4">
        <v>1</v>
      </c>
      <c r="V615" s="1013">
        <f>U615*Tabla3[[#This Row],[P.U$]]</f>
        <v>8.0299999999999994</v>
      </c>
    </row>
    <row r="616" spans="1:22" ht="54" x14ac:dyDescent="0.3">
      <c r="A616" s="457">
        <v>475</v>
      </c>
      <c r="B616" s="484" t="s">
        <v>465</v>
      </c>
      <c r="C616" s="485" t="s">
        <v>248</v>
      </c>
      <c r="D616" s="485" t="s">
        <v>335</v>
      </c>
      <c r="E616" s="485" t="s">
        <v>283</v>
      </c>
      <c r="F616" s="964">
        <v>45717</v>
      </c>
      <c r="G616" s="487">
        <v>2.0699999999999998</v>
      </c>
      <c r="H616" s="337"/>
      <c r="I616" s="83"/>
      <c r="J616" s="85">
        <f t="shared" si="223"/>
        <v>0</v>
      </c>
      <c r="K616" s="308"/>
      <c r="L616" s="85">
        <f t="shared" si="228"/>
        <v>0</v>
      </c>
      <c r="M616" s="687"/>
      <c r="N616" s="85">
        <f t="shared" si="224"/>
        <v>0</v>
      </c>
      <c r="O616" s="83"/>
      <c r="P616" s="85">
        <f t="shared" si="225"/>
        <v>0</v>
      </c>
      <c r="Q616" s="83"/>
      <c r="R616" s="377">
        <f t="shared" si="226"/>
        <v>0</v>
      </c>
      <c r="S616" s="4"/>
      <c r="T616" s="4">
        <f>+S616*Tabla3[[#This Row],[P.U$]]</f>
        <v>0</v>
      </c>
      <c r="U616" s="4"/>
      <c r="V616" s="1013">
        <f>U616*Tabla3[[#This Row],[P.U$]]</f>
        <v>0</v>
      </c>
    </row>
    <row r="617" spans="1:22" ht="54" x14ac:dyDescent="0.3">
      <c r="A617" s="457">
        <v>476</v>
      </c>
      <c r="B617" s="484" t="s">
        <v>466</v>
      </c>
      <c r="C617" s="485" t="s">
        <v>213</v>
      </c>
      <c r="D617" s="485" t="s">
        <v>335</v>
      </c>
      <c r="E617" s="485" t="s">
        <v>282</v>
      </c>
      <c r="F617" s="964">
        <v>45383</v>
      </c>
      <c r="G617" s="487">
        <v>2.15</v>
      </c>
      <c r="H617" s="337"/>
      <c r="I617" s="593">
        <v>2</v>
      </c>
      <c r="J617" s="85">
        <f t="shared" si="223"/>
        <v>4.3</v>
      </c>
      <c r="K617" s="784">
        <v>0</v>
      </c>
      <c r="L617" s="85">
        <f t="shared" si="228"/>
        <v>0</v>
      </c>
      <c r="M617" s="684">
        <v>5</v>
      </c>
      <c r="N617" s="85">
        <f t="shared" si="224"/>
        <v>10.75</v>
      </c>
      <c r="O617" s="356">
        <v>4</v>
      </c>
      <c r="P617" s="85">
        <f t="shared" si="225"/>
        <v>8.6</v>
      </c>
      <c r="Q617" s="356">
        <v>4</v>
      </c>
      <c r="R617" s="377">
        <f t="shared" si="226"/>
        <v>8.6</v>
      </c>
      <c r="S617" s="4">
        <v>4</v>
      </c>
      <c r="T617" s="4">
        <f>+S617*Tabla3[[#This Row],[P.U$]]</f>
        <v>8.6</v>
      </c>
      <c r="U617" s="4">
        <v>4</v>
      </c>
      <c r="V617" s="1013">
        <f>U617*Tabla3[[#This Row],[P.U$]]</f>
        <v>8.6</v>
      </c>
    </row>
    <row r="618" spans="1:22" ht="54" x14ac:dyDescent="0.3">
      <c r="A618" s="457">
        <v>477</v>
      </c>
      <c r="B618" s="484" t="s">
        <v>467</v>
      </c>
      <c r="C618" s="485" t="s">
        <v>205</v>
      </c>
      <c r="D618" s="485" t="s">
        <v>353</v>
      </c>
      <c r="E618" s="485" t="s">
        <v>282</v>
      </c>
      <c r="F618" s="964">
        <v>45139</v>
      </c>
      <c r="G618" s="487">
        <v>1.65</v>
      </c>
      <c r="H618" s="337"/>
      <c r="I618" s="83">
        <v>0</v>
      </c>
      <c r="J618" s="85">
        <f t="shared" si="223"/>
        <v>0</v>
      </c>
      <c r="K618" s="308">
        <v>0</v>
      </c>
      <c r="L618" s="85">
        <f t="shared" si="228"/>
        <v>0</v>
      </c>
      <c r="M618" s="687">
        <v>3</v>
      </c>
      <c r="N618" s="85">
        <f t="shared" si="224"/>
        <v>4.9499999999999993</v>
      </c>
      <c r="O618" s="83">
        <v>3</v>
      </c>
      <c r="P618" s="85">
        <f t="shared" si="225"/>
        <v>4.9499999999999993</v>
      </c>
      <c r="Q618" s="83">
        <v>3</v>
      </c>
      <c r="R618" s="377">
        <f t="shared" si="226"/>
        <v>4.9499999999999993</v>
      </c>
      <c r="S618" s="4">
        <v>3</v>
      </c>
      <c r="T618" s="4">
        <f>+S618*Tabla3[[#This Row],[P.U$]]</f>
        <v>4.9499999999999993</v>
      </c>
      <c r="U618" s="4">
        <v>3</v>
      </c>
      <c r="V618" s="1013">
        <f>U618*Tabla3[[#This Row],[P.U$]]</f>
        <v>4.9499999999999993</v>
      </c>
    </row>
    <row r="619" spans="1:22" ht="90" x14ac:dyDescent="0.3">
      <c r="A619" s="457">
        <v>478</v>
      </c>
      <c r="B619" s="484" t="s">
        <v>468</v>
      </c>
      <c r="C619" s="485" t="s">
        <v>596</v>
      </c>
      <c r="D619" s="485" t="s">
        <v>335</v>
      </c>
      <c r="E619" s="485" t="s">
        <v>703</v>
      </c>
      <c r="F619" s="964">
        <v>45597</v>
      </c>
      <c r="G619" s="487">
        <v>2.34</v>
      </c>
      <c r="H619" s="337"/>
      <c r="I619" s="83"/>
      <c r="J619" s="590">
        <f t="shared" si="223"/>
        <v>0</v>
      </c>
      <c r="K619" s="308"/>
      <c r="L619" s="85">
        <f t="shared" si="228"/>
        <v>0</v>
      </c>
      <c r="M619" s="687"/>
      <c r="N619" s="85">
        <f t="shared" si="224"/>
        <v>0</v>
      </c>
      <c r="O619" s="83"/>
      <c r="P619" s="85">
        <f t="shared" si="225"/>
        <v>0</v>
      </c>
      <c r="Q619" s="83"/>
      <c r="R619" s="377">
        <f t="shared" si="226"/>
        <v>0</v>
      </c>
      <c r="S619" s="4"/>
      <c r="T619" s="4">
        <f>+S619*Tabla3[[#This Row],[P.U$]]</f>
        <v>0</v>
      </c>
      <c r="U619" s="4"/>
      <c r="V619" s="1013">
        <f>U619*Tabla3[[#This Row],[P.U$]]</f>
        <v>0</v>
      </c>
    </row>
    <row r="620" spans="1:22" ht="90" x14ac:dyDescent="0.3">
      <c r="A620" s="457">
        <v>479</v>
      </c>
      <c r="B620" s="484" t="s">
        <v>469</v>
      </c>
      <c r="C620" s="485" t="s">
        <v>596</v>
      </c>
      <c r="D620" s="485" t="s">
        <v>335</v>
      </c>
      <c r="E620" s="485" t="s">
        <v>703</v>
      </c>
      <c r="F620" s="964">
        <v>45962</v>
      </c>
      <c r="G620" s="487">
        <v>1.86</v>
      </c>
      <c r="H620" s="337"/>
      <c r="I620" s="593"/>
      <c r="J620" s="590">
        <f t="shared" si="223"/>
        <v>0</v>
      </c>
      <c r="K620" s="784"/>
      <c r="L620" s="236">
        <f t="shared" si="228"/>
        <v>0</v>
      </c>
      <c r="M620" s="684"/>
      <c r="N620" s="236">
        <f t="shared" si="224"/>
        <v>0</v>
      </c>
      <c r="O620" s="237"/>
      <c r="P620" s="236">
        <f t="shared" si="225"/>
        <v>0</v>
      </c>
      <c r="Q620" s="237"/>
      <c r="R620" s="377">
        <f t="shared" si="226"/>
        <v>0</v>
      </c>
      <c r="S620" s="4"/>
      <c r="T620" s="4">
        <f>+S620*Tabla3[[#This Row],[P.U$]]</f>
        <v>0</v>
      </c>
      <c r="U620" s="4"/>
      <c r="V620" s="1013">
        <f>U620*Tabla3[[#This Row],[P.U$]]</f>
        <v>0</v>
      </c>
    </row>
    <row r="621" spans="1:22" ht="28.5" x14ac:dyDescent="0.3">
      <c r="A621" s="457"/>
      <c r="B621" s="201" t="s">
        <v>18215</v>
      </c>
      <c r="C621" s="14" t="s">
        <v>623</v>
      </c>
      <c r="D621" s="14" t="s">
        <v>335</v>
      </c>
      <c r="E621" s="946"/>
      <c r="F621" s="968">
        <v>45809</v>
      </c>
      <c r="G621" s="37">
        <v>2.5099999999999998</v>
      </c>
      <c r="H621" s="337"/>
      <c r="I621" s="593">
        <v>0</v>
      </c>
      <c r="J621" s="85">
        <f t="shared" si="223"/>
        <v>0</v>
      </c>
      <c r="K621" s="784">
        <v>0</v>
      </c>
      <c r="L621" s="85">
        <f t="shared" si="228"/>
        <v>0</v>
      </c>
      <c r="M621" s="684"/>
      <c r="N621" s="85">
        <f t="shared" si="224"/>
        <v>0</v>
      </c>
      <c r="O621" s="237"/>
      <c r="P621" s="85">
        <f t="shared" si="225"/>
        <v>0</v>
      </c>
      <c r="Q621" s="237">
        <v>10</v>
      </c>
      <c r="R621" s="377">
        <f t="shared" si="226"/>
        <v>25.099999999999998</v>
      </c>
      <c r="S621" s="4">
        <v>9</v>
      </c>
      <c r="T621" s="4">
        <f>+S621*Tabla3[[#This Row],[P.U$]]</f>
        <v>22.589999999999996</v>
      </c>
      <c r="U621" s="4">
        <v>9</v>
      </c>
      <c r="V621" s="1013">
        <f>U621*Tabla3[[#This Row],[P.U$]]</f>
        <v>22.589999999999996</v>
      </c>
    </row>
    <row r="622" spans="1:22" ht="28.5" x14ac:dyDescent="0.3">
      <c r="A622" s="457"/>
      <c r="B622" s="201" t="s">
        <v>18270</v>
      </c>
      <c r="C622" s="14" t="s">
        <v>1045</v>
      </c>
      <c r="D622" s="14" t="s">
        <v>353</v>
      </c>
      <c r="E622" s="946"/>
      <c r="F622" s="968">
        <v>45901</v>
      </c>
      <c r="G622" s="37">
        <v>2.21</v>
      </c>
      <c r="H622" s="337"/>
      <c r="I622" s="593">
        <v>0</v>
      </c>
      <c r="J622" s="85">
        <f t="shared" ref="J622" si="239">G622*I622</f>
        <v>0</v>
      </c>
      <c r="K622" s="784">
        <v>0</v>
      </c>
      <c r="L622" s="85">
        <f t="shared" ref="L622" si="240">G622*K622</f>
        <v>0</v>
      </c>
      <c r="M622" s="684">
        <v>0</v>
      </c>
      <c r="N622" s="85">
        <f t="shared" ref="N622" si="241">G622*M622</f>
        <v>0</v>
      </c>
      <c r="O622" s="237">
        <v>5</v>
      </c>
      <c r="P622" s="85">
        <f t="shared" ref="P622" si="242">G622*O622</f>
        <v>11.05</v>
      </c>
      <c r="Q622" s="237">
        <v>5</v>
      </c>
      <c r="R622" s="377">
        <f t="shared" ref="R622" si="243">G622*Q622</f>
        <v>11.05</v>
      </c>
      <c r="S622" s="4">
        <v>5</v>
      </c>
      <c r="T622" s="4">
        <f>+S622*Tabla3[[#This Row],[P.U$]]</f>
        <v>11.05</v>
      </c>
      <c r="U622" s="4">
        <v>5</v>
      </c>
      <c r="V622" s="1013">
        <f>U622*Tabla3[[#This Row],[P.U$]]</f>
        <v>11.05</v>
      </c>
    </row>
    <row r="623" spans="1:22" ht="28.5" x14ac:dyDescent="0.3">
      <c r="A623" s="457"/>
      <c r="B623" s="201" t="s">
        <v>18011</v>
      </c>
      <c r="C623" s="14" t="s">
        <v>593</v>
      </c>
      <c r="D623" s="14" t="s">
        <v>335</v>
      </c>
      <c r="E623" s="14"/>
      <c r="F623" s="968">
        <v>45627</v>
      </c>
      <c r="G623" s="37">
        <v>2.83</v>
      </c>
      <c r="H623" s="337"/>
      <c r="I623" s="593">
        <v>0</v>
      </c>
      <c r="J623" s="85">
        <f t="shared" si="223"/>
        <v>0</v>
      </c>
      <c r="K623" s="784">
        <v>0</v>
      </c>
      <c r="L623" s="85">
        <f t="shared" si="228"/>
        <v>0</v>
      </c>
      <c r="M623" s="684">
        <v>0</v>
      </c>
      <c r="N623" s="85">
        <f t="shared" si="224"/>
        <v>0</v>
      </c>
      <c r="O623" s="237"/>
      <c r="P623" s="85">
        <f t="shared" si="225"/>
        <v>0</v>
      </c>
      <c r="Q623" s="237">
        <v>10</v>
      </c>
      <c r="R623" s="377">
        <f t="shared" si="226"/>
        <v>28.3</v>
      </c>
      <c r="S623" s="4">
        <v>9</v>
      </c>
      <c r="T623" s="4">
        <f>+S623*Tabla3[[#This Row],[P.U$]]</f>
        <v>25.47</v>
      </c>
      <c r="U623" s="4">
        <v>8</v>
      </c>
      <c r="V623" s="1013">
        <f>U623*Tabla3[[#This Row],[P.U$]]</f>
        <v>22.64</v>
      </c>
    </row>
    <row r="624" spans="1:22" ht="56.25" x14ac:dyDescent="0.3">
      <c r="A624" s="457">
        <v>480</v>
      </c>
      <c r="B624" s="489" t="s">
        <v>1016</v>
      </c>
      <c r="C624" s="489" t="s">
        <v>1045</v>
      </c>
      <c r="D624" s="485" t="s">
        <v>335</v>
      </c>
      <c r="E624" s="485" t="s">
        <v>702</v>
      </c>
      <c r="F624" s="965">
        <v>45901</v>
      </c>
      <c r="G624" s="659">
        <v>2.21</v>
      </c>
      <c r="H624" s="337"/>
      <c r="I624" s="83"/>
      <c r="J624" s="590">
        <f t="shared" si="223"/>
        <v>0</v>
      </c>
      <c r="K624" s="308"/>
      <c r="L624" s="85">
        <f t="shared" si="228"/>
        <v>0</v>
      </c>
      <c r="M624" s="687"/>
      <c r="N624" s="85">
        <f t="shared" si="224"/>
        <v>0</v>
      </c>
      <c r="O624" s="83"/>
      <c r="P624" s="85">
        <f t="shared" si="225"/>
        <v>0</v>
      </c>
      <c r="Q624" s="83"/>
      <c r="R624" s="377">
        <f t="shared" si="226"/>
        <v>0</v>
      </c>
      <c r="S624" s="4"/>
      <c r="T624" s="4">
        <f>+S624*Tabla3[[#This Row],[P.U$]]</f>
        <v>0</v>
      </c>
      <c r="U624" s="4"/>
      <c r="V624" s="1013">
        <f>U624*Tabla3[[#This Row],[P.U$]]</f>
        <v>0</v>
      </c>
    </row>
    <row r="625" spans="1:22" ht="38.25" x14ac:dyDescent="0.3">
      <c r="A625" s="457"/>
      <c r="B625" s="201" t="s">
        <v>18069</v>
      </c>
      <c r="C625" s="14" t="s">
        <v>18016</v>
      </c>
      <c r="D625" s="14" t="s">
        <v>335</v>
      </c>
      <c r="E625" s="14" t="s">
        <v>705</v>
      </c>
      <c r="F625" s="968">
        <v>45717</v>
      </c>
      <c r="G625" s="37">
        <v>3.81</v>
      </c>
      <c r="H625" s="337"/>
      <c r="I625" s="83"/>
      <c r="J625" s="85">
        <f t="shared" si="223"/>
        <v>0</v>
      </c>
      <c r="K625" s="308"/>
      <c r="L625" s="85">
        <f t="shared" si="228"/>
        <v>0</v>
      </c>
      <c r="M625" s="687"/>
      <c r="N625" s="85">
        <f t="shared" si="224"/>
        <v>0</v>
      </c>
      <c r="O625" s="83"/>
      <c r="P625" s="85">
        <f t="shared" si="225"/>
        <v>0</v>
      </c>
      <c r="Q625" s="83">
        <v>20</v>
      </c>
      <c r="R625" s="377">
        <f t="shared" si="226"/>
        <v>76.2</v>
      </c>
      <c r="S625" s="4">
        <v>15</v>
      </c>
      <c r="T625" s="4">
        <f>+S625*Tabla3[[#This Row],[P.U$]]</f>
        <v>57.15</v>
      </c>
      <c r="U625" s="4">
        <v>13</v>
      </c>
      <c r="V625" s="1013">
        <f>U625*Tabla3[[#This Row],[P.U$]]</f>
        <v>49.53</v>
      </c>
    </row>
    <row r="626" spans="1:22" ht="36" x14ac:dyDescent="0.3">
      <c r="A626" s="457">
        <v>481</v>
      </c>
      <c r="B626" s="484" t="s">
        <v>470</v>
      </c>
      <c r="C626" s="485" t="s">
        <v>231</v>
      </c>
      <c r="D626" s="485" t="s">
        <v>353</v>
      </c>
      <c r="E626" s="485" t="s">
        <v>704</v>
      </c>
      <c r="F626" s="964">
        <v>45689</v>
      </c>
      <c r="G626" s="487">
        <v>2.08</v>
      </c>
      <c r="H626" s="337"/>
      <c r="I626" s="83">
        <v>4</v>
      </c>
      <c r="J626" s="85">
        <f t="shared" si="223"/>
        <v>8.32</v>
      </c>
      <c r="K626" s="308">
        <v>3</v>
      </c>
      <c r="L626" s="85">
        <f t="shared" si="228"/>
        <v>6.24</v>
      </c>
      <c r="M626" s="687">
        <v>3</v>
      </c>
      <c r="N626" s="85">
        <f t="shared" si="224"/>
        <v>6.24</v>
      </c>
      <c r="O626" s="83">
        <v>9</v>
      </c>
      <c r="P626" s="85">
        <f t="shared" si="225"/>
        <v>18.72</v>
      </c>
      <c r="Q626" s="83">
        <v>7</v>
      </c>
      <c r="R626" s="377">
        <f t="shared" si="226"/>
        <v>14.56</v>
      </c>
      <c r="S626" s="4">
        <v>5</v>
      </c>
      <c r="T626" s="4">
        <f>+S626*Tabla3[[#This Row],[P.U$]]</f>
        <v>10.4</v>
      </c>
      <c r="U626" s="4">
        <v>2</v>
      </c>
      <c r="V626" s="1013">
        <f>U626*Tabla3[[#This Row],[P.U$]]</f>
        <v>4.16</v>
      </c>
    </row>
    <row r="627" spans="1:22" ht="54" x14ac:dyDescent="0.3">
      <c r="A627" s="457">
        <v>482</v>
      </c>
      <c r="B627" s="484" t="s">
        <v>471</v>
      </c>
      <c r="C627" s="485" t="s">
        <v>203</v>
      </c>
      <c r="D627" s="485" t="s">
        <v>335</v>
      </c>
      <c r="E627" s="485" t="s">
        <v>702</v>
      </c>
      <c r="F627" s="964">
        <v>45413</v>
      </c>
      <c r="G627" s="487">
        <v>2.2799999999999998</v>
      </c>
      <c r="H627" s="337"/>
      <c r="I627" s="83"/>
      <c r="J627" s="590">
        <f t="shared" si="223"/>
        <v>0</v>
      </c>
      <c r="K627" s="308"/>
      <c r="L627" s="85">
        <f t="shared" si="228"/>
        <v>0</v>
      </c>
      <c r="M627" s="687"/>
      <c r="N627" s="85">
        <f t="shared" si="224"/>
        <v>0</v>
      </c>
      <c r="O627" s="83"/>
      <c r="P627" s="85">
        <f t="shared" si="225"/>
        <v>0</v>
      </c>
      <c r="Q627" s="83"/>
      <c r="R627" s="377">
        <f t="shared" si="226"/>
        <v>0</v>
      </c>
      <c r="S627" s="4"/>
      <c r="T627" s="4">
        <f>+S627*Tabla3[[#This Row],[P.U$]]</f>
        <v>0</v>
      </c>
      <c r="U627" s="4"/>
      <c r="V627" s="1013">
        <f>U627*Tabla3[[#This Row],[P.U$]]</f>
        <v>0</v>
      </c>
    </row>
    <row r="628" spans="1:22" ht="72" x14ac:dyDescent="0.3">
      <c r="A628" s="457">
        <v>483</v>
      </c>
      <c r="B628" s="484" t="s">
        <v>472</v>
      </c>
      <c r="C628" s="485" t="s">
        <v>619</v>
      </c>
      <c r="D628" s="485" t="s">
        <v>335</v>
      </c>
      <c r="E628" s="485" t="s">
        <v>286</v>
      </c>
      <c r="F628" s="964">
        <v>45200</v>
      </c>
      <c r="G628" s="487">
        <v>7.06</v>
      </c>
      <c r="H628" s="337"/>
      <c r="I628" s="83"/>
      <c r="J628" s="590">
        <f t="shared" si="223"/>
        <v>0</v>
      </c>
      <c r="K628" s="308"/>
      <c r="L628" s="85">
        <f t="shared" si="228"/>
        <v>0</v>
      </c>
      <c r="M628" s="687"/>
      <c r="N628" s="85">
        <f t="shared" si="224"/>
        <v>0</v>
      </c>
      <c r="O628" s="83"/>
      <c r="P628" s="85">
        <f t="shared" si="225"/>
        <v>0</v>
      </c>
      <c r="Q628" s="83"/>
      <c r="R628" s="377">
        <f t="shared" si="226"/>
        <v>0</v>
      </c>
      <c r="S628" s="4"/>
      <c r="T628" s="4">
        <f>+S628*Tabla3[[#This Row],[P.U$]]</f>
        <v>0</v>
      </c>
      <c r="U628" s="4"/>
      <c r="V628" s="1013">
        <f>U628*Tabla3[[#This Row],[P.U$]]</f>
        <v>0</v>
      </c>
    </row>
    <row r="629" spans="1:22" ht="90" x14ac:dyDescent="0.3">
      <c r="A629" s="457">
        <v>484</v>
      </c>
      <c r="B629" s="484" t="s">
        <v>473</v>
      </c>
      <c r="C629" s="485" t="s">
        <v>197</v>
      </c>
      <c r="D629" s="485" t="s">
        <v>335</v>
      </c>
      <c r="E629" s="485" t="s">
        <v>705</v>
      </c>
      <c r="F629" s="964">
        <v>45413</v>
      </c>
      <c r="G629" s="487">
        <v>2.67</v>
      </c>
      <c r="H629" s="337"/>
      <c r="I629" s="83"/>
      <c r="J629" s="590">
        <f t="shared" si="223"/>
        <v>0</v>
      </c>
      <c r="K629" s="308"/>
      <c r="L629" s="85">
        <f t="shared" si="228"/>
        <v>0</v>
      </c>
      <c r="M629" s="687"/>
      <c r="N629" s="85">
        <f t="shared" si="224"/>
        <v>0</v>
      </c>
      <c r="O629" s="83"/>
      <c r="P629" s="85">
        <f t="shared" si="225"/>
        <v>0</v>
      </c>
      <c r="Q629" s="83"/>
      <c r="R629" s="377">
        <f t="shared" si="226"/>
        <v>0</v>
      </c>
      <c r="S629" s="4"/>
      <c r="T629" s="4">
        <f>+S629*Tabla3[[#This Row],[P.U$]]</f>
        <v>0</v>
      </c>
      <c r="U629" s="4"/>
      <c r="V629" s="1013">
        <f>U629*Tabla3[[#This Row],[P.U$]]</f>
        <v>0</v>
      </c>
    </row>
    <row r="630" spans="1:22" ht="72" x14ac:dyDescent="0.3">
      <c r="A630" s="457">
        <v>485</v>
      </c>
      <c r="B630" s="484" t="s">
        <v>475</v>
      </c>
      <c r="C630" s="485" t="s">
        <v>620</v>
      </c>
      <c r="D630" s="485" t="s">
        <v>335</v>
      </c>
      <c r="E630" s="485" t="s">
        <v>706</v>
      </c>
      <c r="F630" s="964">
        <v>45689</v>
      </c>
      <c r="G630" s="487">
        <v>2.08</v>
      </c>
      <c r="H630" s="337"/>
      <c r="I630" s="83"/>
      <c r="J630" s="590">
        <f t="shared" si="223"/>
        <v>0</v>
      </c>
      <c r="K630" s="308"/>
      <c r="L630" s="85">
        <f t="shared" si="228"/>
        <v>0</v>
      </c>
      <c r="M630" s="687"/>
      <c r="N630" s="85">
        <f t="shared" si="224"/>
        <v>0</v>
      </c>
      <c r="O630" s="83"/>
      <c r="P630" s="85">
        <f t="shared" si="225"/>
        <v>0</v>
      </c>
      <c r="Q630" s="83"/>
      <c r="R630" s="377">
        <f t="shared" si="226"/>
        <v>0</v>
      </c>
      <c r="S630" s="4"/>
      <c r="T630" s="4">
        <f>+S630*Tabla3[[#This Row],[P.U$]]</f>
        <v>0</v>
      </c>
      <c r="U630" s="4"/>
      <c r="V630" s="1013">
        <f>U630*Tabla3[[#This Row],[P.U$]]</f>
        <v>0</v>
      </c>
    </row>
    <row r="631" spans="1:22" ht="72" x14ac:dyDescent="0.3">
      <c r="A631" s="457">
        <v>486</v>
      </c>
      <c r="B631" s="530" t="s">
        <v>478</v>
      </c>
      <c r="C631" s="507" t="s">
        <v>599</v>
      </c>
      <c r="D631" s="507" t="s">
        <v>337</v>
      </c>
      <c r="E631" s="507" t="s">
        <v>707</v>
      </c>
      <c r="F631" s="984">
        <v>45200</v>
      </c>
      <c r="G631" s="532">
        <v>1.98</v>
      </c>
      <c r="H631" s="337"/>
      <c r="I631" s="83"/>
      <c r="J631" s="590">
        <f t="shared" si="223"/>
        <v>0</v>
      </c>
      <c r="K631" s="308"/>
      <c r="L631" s="85">
        <f t="shared" si="228"/>
        <v>0</v>
      </c>
      <c r="M631" s="687"/>
      <c r="N631" s="85">
        <f t="shared" si="224"/>
        <v>0</v>
      </c>
      <c r="O631" s="83"/>
      <c r="P631" s="85">
        <f t="shared" si="225"/>
        <v>0</v>
      </c>
      <c r="Q631" s="83"/>
      <c r="R631" s="377">
        <f t="shared" si="226"/>
        <v>0</v>
      </c>
      <c r="S631" s="4"/>
      <c r="T631" s="4">
        <f>+S631*Tabla3[[#This Row],[P.U$]]</f>
        <v>0</v>
      </c>
      <c r="U631" s="4"/>
      <c r="V631" s="1013">
        <f>U631*Tabla3[[#This Row],[P.U$]]</f>
        <v>0</v>
      </c>
    </row>
    <row r="632" spans="1:22" ht="36" x14ac:dyDescent="0.3">
      <c r="A632" s="457"/>
      <c r="B632" s="530" t="s">
        <v>18271</v>
      </c>
      <c r="C632" s="507" t="s">
        <v>640</v>
      </c>
      <c r="D632" s="507" t="s">
        <v>335</v>
      </c>
      <c r="E632" s="507" t="s">
        <v>18272</v>
      </c>
      <c r="F632" s="984">
        <v>45474</v>
      </c>
      <c r="G632" s="532">
        <v>6.89</v>
      </c>
      <c r="H632" s="337"/>
      <c r="I632" s="83">
        <v>4</v>
      </c>
      <c r="J632" s="85">
        <f t="shared" ref="J632" si="244">G632*I632</f>
        <v>27.56</v>
      </c>
      <c r="K632" s="308">
        <v>0</v>
      </c>
      <c r="L632" s="85">
        <f t="shared" ref="L632" si="245">G632*K632</f>
        <v>0</v>
      </c>
      <c r="M632" s="687">
        <v>0</v>
      </c>
      <c r="N632" s="85">
        <f t="shared" ref="N632" si="246">G632*M632</f>
        <v>0</v>
      </c>
      <c r="O632" s="83">
        <v>0</v>
      </c>
      <c r="P632" s="85">
        <f t="shared" ref="P632" si="247">G632*O632</f>
        <v>0</v>
      </c>
      <c r="Q632" s="83">
        <v>5</v>
      </c>
      <c r="R632" s="377">
        <f t="shared" ref="R632" si="248">G632*Q632</f>
        <v>34.449999999999996</v>
      </c>
      <c r="S632" s="4">
        <v>5</v>
      </c>
      <c r="T632" s="4">
        <f>+S632*Tabla3[[#This Row],[P.U$]]</f>
        <v>34.449999999999996</v>
      </c>
      <c r="U632" s="4">
        <v>5</v>
      </c>
      <c r="V632" s="1013">
        <f>U632*Tabla3[[#This Row],[P.U$]]</f>
        <v>34.449999999999996</v>
      </c>
    </row>
    <row r="633" spans="1:22" ht="72" x14ac:dyDescent="0.3">
      <c r="A633" s="457">
        <v>487</v>
      </c>
      <c r="B633" s="508" t="s">
        <v>992</v>
      </c>
      <c r="C633" s="508" t="s">
        <v>757</v>
      </c>
      <c r="D633" s="507" t="s">
        <v>337</v>
      </c>
      <c r="E633" s="508" t="s">
        <v>710</v>
      </c>
      <c r="F633" s="975">
        <v>45717</v>
      </c>
      <c r="G633" s="725">
        <v>6.95</v>
      </c>
      <c r="H633" s="337"/>
      <c r="I633" s="83">
        <v>7</v>
      </c>
      <c r="J633" s="85">
        <f t="shared" si="223"/>
        <v>48.65</v>
      </c>
      <c r="K633" s="308">
        <v>7</v>
      </c>
      <c r="L633" s="85">
        <f t="shared" si="228"/>
        <v>48.65</v>
      </c>
      <c r="M633" s="687">
        <v>7</v>
      </c>
      <c r="N633" s="85">
        <f t="shared" si="224"/>
        <v>48.65</v>
      </c>
      <c r="O633" s="83">
        <v>9</v>
      </c>
      <c r="P633" s="85">
        <f t="shared" si="225"/>
        <v>62.550000000000004</v>
      </c>
      <c r="Q633" s="83">
        <v>7</v>
      </c>
      <c r="R633" s="377">
        <f t="shared" si="226"/>
        <v>48.65</v>
      </c>
      <c r="S633" s="4">
        <v>8</v>
      </c>
      <c r="T633" s="4">
        <f>+S633*Tabla3[[#This Row],[P.U$]]</f>
        <v>55.6</v>
      </c>
      <c r="U633" s="4">
        <v>6</v>
      </c>
      <c r="V633" s="1013">
        <f>U633*Tabla3[[#This Row],[P.U$]]</f>
        <v>41.7</v>
      </c>
    </row>
    <row r="634" spans="1:22" ht="72" x14ac:dyDescent="0.3">
      <c r="A634" s="457">
        <v>488</v>
      </c>
      <c r="B634" s="530" t="s">
        <v>479</v>
      </c>
      <c r="C634" s="507" t="s">
        <v>623</v>
      </c>
      <c r="D634" s="507" t="s">
        <v>337</v>
      </c>
      <c r="E634" s="507" t="s">
        <v>276</v>
      </c>
      <c r="F634" s="984">
        <v>45597</v>
      </c>
      <c r="G634" s="532">
        <v>2.34</v>
      </c>
      <c r="H634" s="337"/>
      <c r="I634" s="83">
        <v>2</v>
      </c>
      <c r="J634" s="85">
        <f t="shared" si="223"/>
        <v>4.68</v>
      </c>
      <c r="K634" s="308">
        <v>2</v>
      </c>
      <c r="L634" s="85">
        <f t="shared" si="228"/>
        <v>4.68</v>
      </c>
      <c r="M634" s="687">
        <v>1</v>
      </c>
      <c r="N634" s="85">
        <f t="shared" si="224"/>
        <v>2.34</v>
      </c>
      <c r="O634" s="83">
        <v>1</v>
      </c>
      <c r="P634" s="85">
        <f t="shared" si="225"/>
        <v>2.34</v>
      </c>
      <c r="Q634" s="83">
        <v>1</v>
      </c>
      <c r="R634" s="377">
        <f t="shared" si="226"/>
        <v>2.34</v>
      </c>
      <c r="S634" s="4">
        <v>1</v>
      </c>
      <c r="T634" s="4">
        <f>+S634*Tabla3[[#This Row],[P.U$]]</f>
        <v>2.34</v>
      </c>
      <c r="U634" s="4">
        <v>1</v>
      </c>
      <c r="V634" s="1013">
        <f>U634*Tabla3[[#This Row],[P.U$]]</f>
        <v>2.34</v>
      </c>
    </row>
    <row r="635" spans="1:22" ht="72" x14ac:dyDescent="0.3">
      <c r="A635" s="457">
        <v>489</v>
      </c>
      <c r="B635" s="508" t="s">
        <v>961</v>
      </c>
      <c r="C635" s="508" t="s">
        <v>624</v>
      </c>
      <c r="D635" s="507" t="s">
        <v>337</v>
      </c>
      <c r="E635" s="507" t="s">
        <v>708</v>
      </c>
      <c r="F635" s="975">
        <v>45658</v>
      </c>
      <c r="G635" s="725">
        <v>2.75</v>
      </c>
      <c r="H635" s="337"/>
      <c r="I635" s="83">
        <v>1</v>
      </c>
      <c r="J635" s="85">
        <f t="shared" si="223"/>
        <v>2.75</v>
      </c>
      <c r="K635" s="308">
        <v>0</v>
      </c>
      <c r="L635" s="85">
        <f t="shared" si="228"/>
        <v>0</v>
      </c>
      <c r="M635" s="687">
        <v>1</v>
      </c>
      <c r="N635" s="85">
        <f t="shared" si="224"/>
        <v>2.75</v>
      </c>
      <c r="O635" s="83">
        <v>1</v>
      </c>
      <c r="P635" s="85">
        <f t="shared" si="225"/>
        <v>2.75</v>
      </c>
      <c r="Q635" s="83">
        <v>1</v>
      </c>
      <c r="R635" s="377">
        <f t="shared" si="226"/>
        <v>2.75</v>
      </c>
      <c r="S635" s="4">
        <v>1</v>
      </c>
      <c r="T635" s="4">
        <f>+S635*Tabla3[[#This Row],[P.U$]]</f>
        <v>2.75</v>
      </c>
      <c r="U635" s="4">
        <v>1</v>
      </c>
      <c r="V635" s="1013">
        <f>U635*Tabla3[[#This Row],[P.U$]]</f>
        <v>2.75</v>
      </c>
    </row>
    <row r="636" spans="1:22" ht="72" x14ac:dyDescent="0.3">
      <c r="A636" s="457">
        <v>490</v>
      </c>
      <c r="B636" s="508" t="s">
        <v>965</v>
      </c>
      <c r="C636" s="508" t="s">
        <v>757</v>
      </c>
      <c r="D636" s="507" t="s">
        <v>337</v>
      </c>
      <c r="E636" s="508" t="s">
        <v>710</v>
      </c>
      <c r="F636" s="975">
        <v>45474</v>
      </c>
      <c r="G636" s="725">
        <v>5.95</v>
      </c>
      <c r="H636" s="337"/>
      <c r="I636" s="83"/>
      <c r="J636" s="590">
        <f t="shared" si="223"/>
        <v>0</v>
      </c>
      <c r="K636" s="308"/>
      <c r="L636" s="85">
        <f t="shared" si="228"/>
        <v>0</v>
      </c>
      <c r="M636" s="687"/>
      <c r="N636" s="85">
        <f t="shared" ref="N636:N671" si="249">G636*M636</f>
        <v>0</v>
      </c>
      <c r="O636" s="83"/>
      <c r="P636" s="85">
        <f t="shared" ref="P636:P671" si="250">G636*O636</f>
        <v>0</v>
      </c>
      <c r="Q636" s="83"/>
      <c r="R636" s="377">
        <f t="shared" ref="R636:R671" si="251">G636*Q636</f>
        <v>0</v>
      </c>
      <c r="S636" s="4"/>
      <c r="T636" s="4">
        <f>+S636*Tabla3[[#This Row],[P.U$]]</f>
        <v>0</v>
      </c>
      <c r="U636" s="4"/>
      <c r="V636" s="1013">
        <f>U636*Tabla3[[#This Row],[P.U$]]</f>
        <v>0</v>
      </c>
    </row>
    <row r="637" spans="1:22" ht="72" x14ac:dyDescent="0.3">
      <c r="A637" s="457">
        <v>491</v>
      </c>
      <c r="B637" s="656" t="s">
        <v>17729</v>
      </c>
      <c r="C637" s="508" t="s">
        <v>17730</v>
      </c>
      <c r="D637" s="507" t="s">
        <v>337</v>
      </c>
      <c r="E637" s="508" t="s">
        <v>710</v>
      </c>
      <c r="F637" s="985">
        <v>46478</v>
      </c>
      <c r="G637" s="725">
        <v>1.29</v>
      </c>
      <c r="H637" s="337"/>
      <c r="I637" s="83">
        <v>6</v>
      </c>
      <c r="J637" s="85">
        <f t="shared" si="223"/>
        <v>7.74</v>
      </c>
      <c r="K637" s="308">
        <v>5</v>
      </c>
      <c r="L637" s="85">
        <f t="shared" si="228"/>
        <v>6.45</v>
      </c>
      <c r="M637" s="687">
        <v>5</v>
      </c>
      <c r="N637" s="85">
        <f t="shared" si="249"/>
        <v>6.45</v>
      </c>
      <c r="O637" s="83">
        <v>5</v>
      </c>
      <c r="P637" s="85">
        <f t="shared" si="250"/>
        <v>6.45</v>
      </c>
      <c r="Q637" s="83">
        <v>15</v>
      </c>
      <c r="R637" s="377">
        <f t="shared" si="251"/>
        <v>19.350000000000001</v>
      </c>
      <c r="S637" s="4">
        <v>15</v>
      </c>
      <c r="T637" s="4">
        <f>+S637*Tabla3[[#This Row],[P.U$]]</f>
        <v>19.350000000000001</v>
      </c>
      <c r="U637" s="4">
        <v>15</v>
      </c>
      <c r="V637" s="1013">
        <f>U637*Tabla3[[#This Row],[P.U$]]</f>
        <v>19.350000000000001</v>
      </c>
    </row>
    <row r="638" spans="1:22" ht="72" x14ac:dyDescent="0.3">
      <c r="A638" s="457">
        <v>499</v>
      </c>
      <c r="B638" s="530" t="s">
        <v>738</v>
      </c>
      <c r="C638" s="507" t="s">
        <v>739</v>
      </c>
      <c r="D638" s="507" t="s">
        <v>337</v>
      </c>
      <c r="E638" s="507" t="s">
        <v>707</v>
      </c>
      <c r="F638" s="984">
        <v>45200</v>
      </c>
      <c r="G638" s="532">
        <v>0.6</v>
      </c>
      <c r="H638" s="337"/>
      <c r="I638" s="233"/>
      <c r="J638" s="590">
        <f t="shared" si="223"/>
        <v>0</v>
      </c>
      <c r="K638" s="784"/>
      <c r="L638" s="232">
        <f t="shared" si="228"/>
        <v>0</v>
      </c>
      <c r="M638" s="687"/>
      <c r="N638" s="232">
        <f t="shared" si="249"/>
        <v>0</v>
      </c>
      <c r="O638" s="233"/>
      <c r="P638" s="232">
        <f t="shared" si="250"/>
        <v>0</v>
      </c>
      <c r="Q638" s="233"/>
      <c r="R638" s="377">
        <f t="shared" si="251"/>
        <v>0</v>
      </c>
      <c r="S638" s="4"/>
      <c r="T638" s="4">
        <f>+S638*Tabla3[[#This Row],[P.U$]]</f>
        <v>0</v>
      </c>
      <c r="U638" s="4"/>
      <c r="V638" s="1013">
        <f>U638*Tabla3[[#This Row],[P.U$]]</f>
        <v>0</v>
      </c>
    </row>
    <row r="639" spans="1:22" ht="56.25" x14ac:dyDescent="0.3">
      <c r="A639" s="457">
        <v>500</v>
      </c>
      <c r="B639" s="508" t="s">
        <v>993</v>
      </c>
      <c r="C639" s="508" t="s">
        <v>757</v>
      </c>
      <c r="D639" s="508" t="s">
        <v>337</v>
      </c>
      <c r="E639" s="508" t="s">
        <v>707</v>
      </c>
      <c r="F639" s="975">
        <v>45536</v>
      </c>
      <c r="G639" s="725">
        <v>1.87</v>
      </c>
      <c r="H639" s="337"/>
      <c r="I639" s="83"/>
      <c r="J639" s="590">
        <f t="shared" si="223"/>
        <v>0</v>
      </c>
      <c r="K639" s="308"/>
      <c r="L639" s="85">
        <f t="shared" si="228"/>
        <v>0</v>
      </c>
      <c r="M639" s="687"/>
      <c r="N639" s="85">
        <f t="shared" si="249"/>
        <v>0</v>
      </c>
      <c r="O639" s="83"/>
      <c r="P639" s="85">
        <f t="shared" si="250"/>
        <v>0</v>
      </c>
      <c r="Q639" s="83"/>
      <c r="R639" s="377">
        <f t="shared" si="251"/>
        <v>0</v>
      </c>
      <c r="S639" s="4"/>
      <c r="T639" s="4">
        <f>+S639*Tabla3[[#This Row],[P.U$]]</f>
        <v>0</v>
      </c>
      <c r="U639" s="4"/>
      <c r="V639" s="1013">
        <f>U639*Tabla3[[#This Row],[P.U$]]</f>
        <v>0</v>
      </c>
    </row>
    <row r="640" spans="1:22" ht="39.75" customHeight="1" x14ac:dyDescent="0.3">
      <c r="A640" s="457">
        <v>501</v>
      </c>
      <c r="B640" s="530" t="s">
        <v>482</v>
      </c>
      <c r="C640" s="507" t="s">
        <v>197</v>
      </c>
      <c r="D640" s="507" t="s">
        <v>337</v>
      </c>
      <c r="E640" s="507" t="s">
        <v>709</v>
      </c>
      <c r="F640" s="984">
        <v>45413</v>
      </c>
      <c r="G640" s="532">
        <v>3</v>
      </c>
      <c r="H640" s="337"/>
      <c r="I640" s="83"/>
      <c r="J640" s="590">
        <f t="shared" si="223"/>
        <v>0</v>
      </c>
      <c r="K640" s="308"/>
      <c r="L640" s="85">
        <f t="shared" si="228"/>
        <v>0</v>
      </c>
      <c r="M640" s="687"/>
      <c r="N640" s="85">
        <f t="shared" si="249"/>
        <v>0</v>
      </c>
      <c r="O640" s="83"/>
      <c r="P640" s="85">
        <f t="shared" si="250"/>
        <v>0</v>
      </c>
      <c r="Q640" s="83"/>
      <c r="R640" s="377">
        <f t="shared" si="251"/>
        <v>0</v>
      </c>
      <c r="S640" s="4"/>
      <c r="T640" s="4">
        <f>+S640*Tabla3[[#This Row],[P.U$]]</f>
        <v>0</v>
      </c>
      <c r="U640" s="4"/>
      <c r="V640" s="1013">
        <f>U640*Tabla3[[#This Row],[P.U$]]</f>
        <v>0</v>
      </c>
    </row>
    <row r="641" spans="1:22" ht="72" x14ac:dyDescent="0.3">
      <c r="A641" s="457">
        <v>502</v>
      </c>
      <c r="B641" s="530" t="s">
        <v>483</v>
      </c>
      <c r="C641" s="507" t="s">
        <v>623</v>
      </c>
      <c r="D641" s="507" t="s">
        <v>337</v>
      </c>
      <c r="E641" s="507" t="s">
        <v>707</v>
      </c>
      <c r="F641" s="984">
        <v>45839</v>
      </c>
      <c r="G641" s="532">
        <v>3.58</v>
      </c>
      <c r="H641" s="337"/>
      <c r="I641" s="233"/>
      <c r="J641" s="590">
        <f t="shared" si="223"/>
        <v>0</v>
      </c>
      <c r="K641" s="784"/>
      <c r="L641" s="232">
        <f t="shared" si="228"/>
        <v>0</v>
      </c>
      <c r="M641" s="684"/>
      <c r="N641" s="232">
        <f t="shared" si="249"/>
        <v>0</v>
      </c>
      <c r="O641" s="233"/>
      <c r="P641" s="232">
        <f t="shared" si="250"/>
        <v>0</v>
      </c>
      <c r="Q641" s="233"/>
      <c r="R641" s="377">
        <f t="shared" si="251"/>
        <v>0</v>
      </c>
      <c r="S641" s="4"/>
      <c r="T641" s="4">
        <f>+S641*Tabla3[[#This Row],[P.U$]]</f>
        <v>0</v>
      </c>
      <c r="U641" s="4"/>
      <c r="V641" s="1013">
        <f>U641*Tabla3[[#This Row],[P.U$]]</f>
        <v>0</v>
      </c>
    </row>
    <row r="642" spans="1:22" ht="72" x14ac:dyDescent="0.3">
      <c r="A642" s="457">
        <v>503</v>
      </c>
      <c r="B642" s="530" t="s">
        <v>780</v>
      </c>
      <c r="C642" s="507" t="s">
        <v>736</v>
      </c>
      <c r="D642" s="507" t="s">
        <v>337</v>
      </c>
      <c r="E642" s="507" t="s">
        <v>707</v>
      </c>
      <c r="F642" s="984">
        <v>45809</v>
      </c>
      <c r="G642" s="532">
        <v>0.46</v>
      </c>
      <c r="H642" s="337"/>
      <c r="I642" s="233"/>
      <c r="J642" s="590">
        <f t="shared" si="223"/>
        <v>0</v>
      </c>
      <c r="K642" s="784"/>
      <c r="L642" s="232">
        <f t="shared" si="228"/>
        <v>0</v>
      </c>
      <c r="M642" s="684"/>
      <c r="N642" s="232">
        <f t="shared" si="249"/>
        <v>0</v>
      </c>
      <c r="O642" s="233"/>
      <c r="P642" s="232">
        <f t="shared" si="250"/>
        <v>0</v>
      </c>
      <c r="Q642" s="233"/>
      <c r="R642" s="377">
        <f t="shared" si="251"/>
        <v>0</v>
      </c>
      <c r="S642" s="4"/>
      <c r="T642" s="4">
        <f>+S642*Tabla3[[#This Row],[P.U$]]</f>
        <v>0</v>
      </c>
      <c r="U642" s="4"/>
      <c r="V642" s="1013">
        <f>U642*Tabla3[[#This Row],[P.U$]]</f>
        <v>0</v>
      </c>
    </row>
    <row r="643" spans="1:22" ht="72" x14ac:dyDescent="0.3">
      <c r="A643" s="457">
        <v>504</v>
      </c>
      <c r="B643" s="530" t="s">
        <v>484</v>
      </c>
      <c r="C643" s="507" t="s">
        <v>249</v>
      </c>
      <c r="D643" s="507" t="s">
        <v>337</v>
      </c>
      <c r="E643" s="507" t="s">
        <v>292</v>
      </c>
      <c r="F643" s="984">
        <v>44958</v>
      </c>
      <c r="G643" s="532">
        <v>2.0699999999999998</v>
      </c>
      <c r="H643" s="337"/>
      <c r="I643" s="83"/>
      <c r="J643" s="590">
        <f t="shared" si="223"/>
        <v>0</v>
      </c>
      <c r="K643" s="308"/>
      <c r="L643" s="85">
        <f t="shared" si="228"/>
        <v>0</v>
      </c>
      <c r="M643" s="687"/>
      <c r="N643" s="85">
        <f t="shared" si="249"/>
        <v>0</v>
      </c>
      <c r="O643" s="83"/>
      <c r="P643" s="85">
        <f t="shared" si="250"/>
        <v>0</v>
      </c>
      <c r="Q643" s="83"/>
      <c r="R643" s="377">
        <f t="shared" si="251"/>
        <v>0</v>
      </c>
      <c r="S643" s="4"/>
      <c r="T643" s="4">
        <f>+S643*Tabla3[[#This Row],[P.U$]]</f>
        <v>0</v>
      </c>
      <c r="U643" s="4"/>
      <c r="V643" s="1013">
        <f>U643*Tabla3[[#This Row],[P.U$]]</f>
        <v>0</v>
      </c>
    </row>
    <row r="644" spans="1:22" ht="90" x14ac:dyDescent="0.3">
      <c r="A644" s="457">
        <v>507</v>
      </c>
      <c r="B644" s="530" t="s">
        <v>487</v>
      </c>
      <c r="C644" s="507" t="s">
        <v>239</v>
      </c>
      <c r="D644" s="753" t="s">
        <v>337</v>
      </c>
      <c r="E644" s="507" t="s">
        <v>711</v>
      </c>
      <c r="F644" s="984">
        <v>45505</v>
      </c>
      <c r="G644" s="532">
        <v>3.52</v>
      </c>
      <c r="H644" s="337"/>
      <c r="I644" s="83"/>
      <c r="J644" s="590">
        <f t="shared" si="223"/>
        <v>0</v>
      </c>
      <c r="K644" s="308"/>
      <c r="L644" s="85">
        <f t="shared" si="228"/>
        <v>0</v>
      </c>
      <c r="M644" s="687"/>
      <c r="N644" s="85">
        <f t="shared" si="249"/>
        <v>0</v>
      </c>
      <c r="O644" s="83"/>
      <c r="P644" s="85">
        <f t="shared" si="250"/>
        <v>0</v>
      </c>
      <c r="Q644" s="83"/>
      <c r="R644" s="377">
        <f t="shared" si="251"/>
        <v>0</v>
      </c>
      <c r="S644" s="4"/>
      <c r="T644" s="4">
        <f>+S644*Tabla3[[#This Row],[P.U$]]</f>
        <v>0</v>
      </c>
      <c r="U644" s="4"/>
      <c r="V644" s="1013">
        <f>U644*Tabla3[[#This Row],[P.U$]]</f>
        <v>0</v>
      </c>
    </row>
    <row r="645" spans="1:22" ht="56.25" x14ac:dyDescent="0.3">
      <c r="A645" s="457">
        <v>508</v>
      </c>
      <c r="B645" s="508" t="s">
        <v>978</v>
      </c>
      <c r="C645" s="508" t="s">
        <v>980</v>
      </c>
      <c r="D645" s="509" t="s">
        <v>337</v>
      </c>
      <c r="E645" s="508" t="s">
        <v>710</v>
      </c>
      <c r="F645" s="975"/>
      <c r="G645" s="725">
        <v>1.98</v>
      </c>
      <c r="H645" s="337"/>
      <c r="I645" s="83"/>
      <c r="J645" s="590">
        <f t="shared" si="223"/>
        <v>0</v>
      </c>
      <c r="K645" s="308"/>
      <c r="L645" s="85">
        <f t="shared" si="228"/>
        <v>0</v>
      </c>
      <c r="M645" s="687"/>
      <c r="N645" s="85">
        <f t="shared" si="249"/>
        <v>0</v>
      </c>
      <c r="O645" s="83"/>
      <c r="P645" s="85">
        <f t="shared" si="250"/>
        <v>0</v>
      </c>
      <c r="Q645" s="83">
        <v>4</v>
      </c>
      <c r="R645" s="377">
        <f t="shared" si="251"/>
        <v>7.92</v>
      </c>
      <c r="S645" s="4">
        <v>4</v>
      </c>
      <c r="T645" s="4">
        <f>+S645*Tabla3[[#This Row],[P.U$]]</f>
        <v>7.92</v>
      </c>
      <c r="U645" s="4">
        <v>1</v>
      </c>
      <c r="V645" s="1013">
        <f>U645*Tabla3[[#This Row],[P.U$]]</f>
        <v>1.98</v>
      </c>
    </row>
    <row r="646" spans="1:22" ht="56.25" x14ac:dyDescent="0.3">
      <c r="A646" s="457">
        <v>509</v>
      </c>
      <c r="B646" s="508" t="s">
        <v>979</v>
      </c>
      <c r="C646" s="508" t="s">
        <v>980</v>
      </c>
      <c r="D646" s="509" t="s">
        <v>337</v>
      </c>
      <c r="E646" s="508" t="s">
        <v>710</v>
      </c>
      <c r="F646" s="975"/>
      <c r="G646" s="725">
        <v>1.74</v>
      </c>
      <c r="H646" s="337"/>
      <c r="I646" s="233"/>
      <c r="J646" s="590">
        <f t="shared" si="223"/>
        <v>0</v>
      </c>
      <c r="K646" s="784"/>
      <c r="L646" s="232">
        <f t="shared" si="228"/>
        <v>0</v>
      </c>
      <c r="M646" s="684"/>
      <c r="N646" s="232">
        <f t="shared" si="249"/>
        <v>0</v>
      </c>
      <c r="O646" s="233"/>
      <c r="P646" s="232">
        <f t="shared" si="250"/>
        <v>0</v>
      </c>
      <c r="Q646" s="233">
        <v>5</v>
      </c>
      <c r="R646" s="377">
        <f t="shared" si="251"/>
        <v>8.6999999999999993</v>
      </c>
      <c r="S646" s="4">
        <v>5</v>
      </c>
      <c r="T646" s="4">
        <f>+S646*Tabla3[[#This Row],[P.U$]]</f>
        <v>8.6999999999999993</v>
      </c>
      <c r="U646" s="4">
        <v>5</v>
      </c>
      <c r="V646" s="1013">
        <f>U646*Tabla3[[#This Row],[P.U$]]</f>
        <v>8.6999999999999993</v>
      </c>
    </row>
    <row r="647" spans="1:22" ht="56.25" x14ac:dyDescent="0.3">
      <c r="A647" s="457">
        <v>510</v>
      </c>
      <c r="B647" s="508" t="s">
        <v>981</v>
      </c>
      <c r="C647" s="508" t="s">
        <v>983</v>
      </c>
      <c r="D647" s="509" t="s">
        <v>337</v>
      </c>
      <c r="E647" s="508" t="s">
        <v>710</v>
      </c>
      <c r="F647" s="975"/>
      <c r="G647" s="725">
        <v>3.03</v>
      </c>
      <c r="H647" s="337"/>
      <c r="I647" s="233"/>
      <c r="J647" s="590">
        <f t="shared" si="223"/>
        <v>0</v>
      </c>
      <c r="K647" s="784"/>
      <c r="L647" s="232">
        <f t="shared" si="228"/>
        <v>0</v>
      </c>
      <c r="M647" s="684"/>
      <c r="N647" s="232">
        <f t="shared" si="249"/>
        <v>0</v>
      </c>
      <c r="O647" s="233"/>
      <c r="P647" s="232">
        <f t="shared" si="250"/>
        <v>0</v>
      </c>
      <c r="Q647" s="233"/>
      <c r="R647" s="377">
        <f t="shared" si="251"/>
        <v>0</v>
      </c>
      <c r="S647" s="4"/>
      <c r="T647" s="4">
        <f>+S647*Tabla3[[#This Row],[P.U$]]</f>
        <v>0</v>
      </c>
      <c r="U647" s="4"/>
      <c r="V647" s="1013">
        <f>U647*Tabla3[[#This Row],[P.U$]]</f>
        <v>0</v>
      </c>
    </row>
    <row r="648" spans="1:22" ht="56.25" x14ac:dyDescent="0.3">
      <c r="A648" s="457">
        <v>511</v>
      </c>
      <c r="B648" s="508" t="s">
        <v>984</v>
      </c>
      <c r="C648" s="508" t="s">
        <v>983</v>
      </c>
      <c r="D648" s="509" t="s">
        <v>337</v>
      </c>
      <c r="E648" s="508" t="s">
        <v>710</v>
      </c>
      <c r="F648" s="975">
        <v>45566</v>
      </c>
      <c r="G648" s="725">
        <v>3.04</v>
      </c>
      <c r="H648" s="337"/>
      <c r="I648" s="83"/>
      <c r="J648" s="590">
        <f t="shared" si="223"/>
        <v>0</v>
      </c>
      <c r="K648" s="308"/>
      <c r="L648" s="85">
        <f t="shared" si="228"/>
        <v>0</v>
      </c>
      <c r="M648" s="687"/>
      <c r="N648" s="85">
        <f t="shared" si="249"/>
        <v>0</v>
      </c>
      <c r="O648" s="83"/>
      <c r="P648" s="85">
        <f t="shared" si="250"/>
        <v>0</v>
      </c>
      <c r="Q648" s="83"/>
      <c r="R648" s="377">
        <f t="shared" si="251"/>
        <v>0</v>
      </c>
      <c r="S648" s="4"/>
      <c r="T648" s="4">
        <f>+S648*Tabla3[[#This Row],[P.U$]]</f>
        <v>0</v>
      </c>
      <c r="U648" s="4"/>
      <c r="V648" s="1013">
        <f>U648*Tabla3[[#This Row],[P.U$]]</f>
        <v>0</v>
      </c>
    </row>
    <row r="649" spans="1:22" ht="56.25" x14ac:dyDescent="0.3">
      <c r="A649" s="457">
        <v>512</v>
      </c>
      <c r="B649" s="508" t="s">
        <v>985</v>
      </c>
      <c r="C649" s="508" t="s">
        <v>759</v>
      </c>
      <c r="D649" s="509" t="s">
        <v>337</v>
      </c>
      <c r="E649" s="508" t="s">
        <v>710</v>
      </c>
      <c r="F649" s="975">
        <v>45962</v>
      </c>
      <c r="G649" s="725">
        <v>1.63</v>
      </c>
      <c r="H649" s="337"/>
      <c r="I649" s="233"/>
      <c r="J649" s="590">
        <f t="shared" si="223"/>
        <v>0</v>
      </c>
      <c r="K649" s="784"/>
      <c r="L649" s="232">
        <f t="shared" si="228"/>
        <v>0</v>
      </c>
      <c r="M649" s="684"/>
      <c r="N649" s="232">
        <f t="shared" si="249"/>
        <v>0</v>
      </c>
      <c r="O649" s="233"/>
      <c r="P649" s="232">
        <f t="shared" si="250"/>
        <v>0</v>
      </c>
      <c r="Q649" s="233"/>
      <c r="R649" s="377">
        <f t="shared" si="251"/>
        <v>0</v>
      </c>
      <c r="S649" s="4"/>
      <c r="T649" s="4">
        <f>+S649*Tabla3[[#This Row],[P.U$]]</f>
        <v>0</v>
      </c>
      <c r="U649" s="4"/>
      <c r="V649" s="1013">
        <f>U649*Tabla3[[#This Row],[P.U$]]</f>
        <v>0</v>
      </c>
    </row>
    <row r="650" spans="1:22" ht="56.25" x14ac:dyDescent="0.3">
      <c r="A650" s="457">
        <v>513</v>
      </c>
      <c r="B650" s="508" t="s">
        <v>982</v>
      </c>
      <c r="C650" s="508" t="s">
        <v>983</v>
      </c>
      <c r="D650" s="509" t="s">
        <v>337</v>
      </c>
      <c r="E650" s="508" t="s">
        <v>710</v>
      </c>
      <c r="F650" s="975">
        <v>45962</v>
      </c>
      <c r="G650" s="725">
        <v>3.03</v>
      </c>
      <c r="H650" s="337"/>
      <c r="I650" s="83"/>
      <c r="J650" s="590">
        <f t="shared" si="223"/>
        <v>0</v>
      </c>
      <c r="K650" s="308"/>
      <c r="L650" s="85">
        <f t="shared" si="228"/>
        <v>0</v>
      </c>
      <c r="M650" s="687"/>
      <c r="N650" s="85">
        <f t="shared" si="249"/>
        <v>0</v>
      </c>
      <c r="O650" s="83"/>
      <c r="P650" s="85">
        <f t="shared" si="250"/>
        <v>0</v>
      </c>
      <c r="Q650" s="83"/>
      <c r="R650" s="377">
        <f t="shared" si="251"/>
        <v>0</v>
      </c>
      <c r="S650" s="4"/>
      <c r="T650" s="4">
        <f>+S650*Tabla3[[#This Row],[P.U$]]</f>
        <v>0</v>
      </c>
      <c r="U650" s="4"/>
      <c r="V650" s="1013">
        <f>U650*Tabla3[[#This Row],[P.U$]]</f>
        <v>0</v>
      </c>
    </row>
    <row r="651" spans="1:22" ht="90" x14ac:dyDescent="0.3">
      <c r="A651" s="457">
        <v>514</v>
      </c>
      <c r="B651" s="530" t="s">
        <v>488</v>
      </c>
      <c r="C651" s="507" t="s">
        <v>599</v>
      </c>
      <c r="D651" s="753" t="s">
        <v>337</v>
      </c>
      <c r="E651" s="507" t="s">
        <v>712</v>
      </c>
      <c r="F651" s="984">
        <v>45658</v>
      </c>
      <c r="G651" s="532">
        <v>3</v>
      </c>
      <c r="H651" s="337"/>
      <c r="I651" s="83"/>
      <c r="J651" s="590">
        <f t="shared" si="223"/>
        <v>0</v>
      </c>
      <c r="K651" s="308"/>
      <c r="L651" s="85">
        <f t="shared" si="228"/>
        <v>0</v>
      </c>
      <c r="M651" s="687"/>
      <c r="N651" s="85">
        <f t="shared" si="249"/>
        <v>0</v>
      </c>
      <c r="O651" s="83"/>
      <c r="P651" s="85">
        <f t="shared" si="250"/>
        <v>0</v>
      </c>
      <c r="Q651" s="83"/>
      <c r="R651" s="377">
        <f t="shared" si="251"/>
        <v>0</v>
      </c>
      <c r="S651" s="4"/>
      <c r="T651" s="4">
        <f>+S651*Tabla3[[#This Row],[P.U$]]</f>
        <v>0</v>
      </c>
      <c r="U651" s="4"/>
      <c r="V651" s="1013">
        <f>U651*Tabla3[[#This Row],[P.U$]]</f>
        <v>0</v>
      </c>
    </row>
    <row r="652" spans="1:22" ht="54" x14ac:dyDescent="0.3">
      <c r="A652" s="457">
        <v>492</v>
      </c>
      <c r="B652" s="530" t="s">
        <v>755</v>
      </c>
      <c r="C652" s="507" t="s">
        <v>744</v>
      </c>
      <c r="D652" s="507" t="s">
        <v>338</v>
      </c>
      <c r="E652" s="507" t="s">
        <v>710</v>
      </c>
      <c r="F652" s="984">
        <v>45566</v>
      </c>
      <c r="G652" s="532">
        <v>5.17</v>
      </c>
      <c r="H652" s="337"/>
      <c r="I652" s="593"/>
      <c r="J652" s="590">
        <f t="shared" si="223"/>
        <v>0</v>
      </c>
      <c r="K652" s="784"/>
      <c r="L652" s="236">
        <f t="shared" si="228"/>
        <v>0</v>
      </c>
      <c r="M652" s="684"/>
      <c r="N652" s="236">
        <f t="shared" si="249"/>
        <v>0</v>
      </c>
      <c r="O652" s="237"/>
      <c r="P652" s="236">
        <f t="shared" si="250"/>
        <v>0</v>
      </c>
      <c r="Q652" s="237"/>
      <c r="R652" s="377">
        <f t="shared" si="251"/>
        <v>0</v>
      </c>
      <c r="S652" s="4"/>
      <c r="T652" s="4">
        <f>+S652*Tabla3[[#This Row],[P.U$]]</f>
        <v>0</v>
      </c>
      <c r="U652" s="4"/>
      <c r="V652" s="1013">
        <f>U652*Tabla3[[#This Row],[P.U$]]</f>
        <v>0</v>
      </c>
    </row>
    <row r="653" spans="1:22" ht="54" x14ac:dyDescent="0.3">
      <c r="A653" s="457">
        <v>493</v>
      </c>
      <c r="B653" s="530" t="s">
        <v>742</v>
      </c>
      <c r="C653" s="507" t="s">
        <v>628</v>
      </c>
      <c r="D653" s="507" t="s">
        <v>338</v>
      </c>
      <c r="E653" s="507" t="s">
        <v>710</v>
      </c>
      <c r="F653" s="984">
        <v>45383</v>
      </c>
      <c r="G653" s="532">
        <v>2.78</v>
      </c>
      <c r="H653" s="337"/>
      <c r="I653" s="83"/>
      <c r="J653" s="590">
        <f t="shared" si="223"/>
        <v>0</v>
      </c>
      <c r="K653" s="308"/>
      <c r="L653" s="85">
        <f t="shared" si="228"/>
        <v>0</v>
      </c>
      <c r="M653" s="687"/>
      <c r="N653" s="85">
        <f t="shared" si="249"/>
        <v>0</v>
      </c>
      <c r="O653" s="83"/>
      <c r="P653" s="85">
        <f t="shared" si="250"/>
        <v>0</v>
      </c>
      <c r="Q653" s="83"/>
      <c r="R653" s="377">
        <f t="shared" si="251"/>
        <v>0</v>
      </c>
      <c r="S653" s="4"/>
      <c r="T653" s="4">
        <f>+S653*Tabla3[[#This Row],[P.U$]]</f>
        <v>0</v>
      </c>
      <c r="U653" s="4"/>
      <c r="V653" s="1013">
        <f>U653*Tabla3[[#This Row],[P.U$]]</f>
        <v>0</v>
      </c>
    </row>
    <row r="654" spans="1:22" ht="72" x14ac:dyDescent="0.3">
      <c r="A654" s="457">
        <v>494</v>
      </c>
      <c r="B654" s="530" t="s">
        <v>481</v>
      </c>
      <c r="C654" s="507" t="s">
        <v>599</v>
      </c>
      <c r="D654" s="507" t="s">
        <v>337</v>
      </c>
      <c r="E654" s="507" t="s">
        <v>707</v>
      </c>
      <c r="F654" s="984">
        <v>45078</v>
      </c>
      <c r="G654" s="532">
        <v>1</v>
      </c>
      <c r="H654" s="337"/>
      <c r="I654" s="83"/>
      <c r="J654" s="590">
        <f t="shared" si="223"/>
        <v>0</v>
      </c>
      <c r="K654" s="308"/>
      <c r="L654" s="85">
        <f t="shared" si="228"/>
        <v>0</v>
      </c>
      <c r="M654" s="687"/>
      <c r="N654" s="85">
        <f t="shared" si="249"/>
        <v>0</v>
      </c>
      <c r="O654" s="83"/>
      <c r="P654" s="85">
        <f t="shared" si="250"/>
        <v>0</v>
      </c>
      <c r="Q654" s="83"/>
      <c r="R654" s="377">
        <f t="shared" si="251"/>
        <v>0</v>
      </c>
      <c r="S654" s="4"/>
      <c r="T654" s="4">
        <f>+S654*Tabla3[[#This Row],[P.U$]]</f>
        <v>0</v>
      </c>
      <c r="U654" s="4"/>
      <c r="V654" s="1013">
        <f>U654*Tabla3[[#This Row],[P.U$]]</f>
        <v>0</v>
      </c>
    </row>
    <row r="655" spans="1:22" ht="54" x14ac:dyDescent="0.3">
      <c r="A655" s="457">
        <v>495</v>
      </c>
      <c r="B655" s="530" t="s">
        <v>1063</v>
      </c>
      <c r="C655" s="507" t="s">
        <v>750</v>
      </c>
      <c r="D655" s="507" t="s">
        <v>338</v>
      </c>
      <c r="E655" s="507" t="s">
        <v>710</v>
      </c>
      <c r="F655" s="984">
        <v>45628</v>
      </c>
      <c r="G655" s="532">
        <v>3.8</v>
      </c>
      <c r="H655" s="337"/>
      <c r="I655" s="83"/>
      <c r="J655" s="590">
        <f t="shared" si="223"/>
        <v>0</v>
      </c>
      <c r="K655" s="308"/>
      <c r="L655" s="85">
        <f t="shared" si="228"/>
        <v>0</v>
      </c>
      <c r="M655" s="687"/>
      <c r="N655" s="85">
        <f t="shared" si="249"/>
        <v>0</v>
      </c>
      <c r="O655" s="83"/>
      <c r="P655" s="85">
        <f t="shared" si="250"/>
        <v>0</v>
      </c>
      <c r="Q655" s="83"/>
      <c r="R655" s="377">
        <f t="shared" si="251"/>
        <v>0</v>
      </c>
      <c r="S655" s="4"/>
      <c r="T655" s="4">
        <f>+S655*Tabla3[[#This Row],[P.U$]]</f>
        <v>0</v>
      </c>
      <c r="U655" s="4"/>
      <c r="V655" s="1013">
        <f>U655*Tabla3[[#This Row],[P.U$]]</f>
        <v>0</v>
      </c>
    </row>
    <row r="656" spans="1:22" ht="54" x14ac:dyDescent="0.3">
      <c r="A656" s="457">
        <v>496</v>
      </c>
      <c r="B656" s="530" t="s">
        <v>880</v>
      </c>
      <c r="C656" s="507" t="s">
        <v>750</v>
      </c>
      <c r="D656" s="507" t="s">
        <v>338</v>
      </c>
      <c r="E656" s="507" t="s">
        <v>710</v>
      </c>
      <c r="F656" s="984">
        <v>45629</v>
      </c>
      <c r="G656" s="532">
        <v>3.8</v>
      </c>
      <c r="H656" s="337"/>
      <c r="I656" s="83"/>
      <c r="J656" s="590">
        <f t="shared" si="223"/>
        <v>0</v>
      </c>
      <c r="K656" s="308"/>
      <c r="L656" s="85">
        <f t="shared" si="228"/>
        <v>0</v>
      </c>
      <c r="M656" s="687"/>
      <c r="N656" s="85">
        <f t="shared" si="249"/>
        <v>0</v>
      </c>
      <c r="O656" s="83"/>
      <c r="P656" s="85">
        <f t="shared" si="250"/>
        <v>0</v>
      </c>
      <c r="Q656" s="83"/>
      <c r="R656" s="377">
        <f t="shared" si="251"/>
        <v>0</v>
      </c>
      <c r="S656" s="4"/>
      <c r="T656" s="4">
        <f>+S656*Tabla3[[#This Row],[P.U$]]</f>
        <v>0</v>
      </c>
      <c r="U656" s="4"/>
      <c r="V656" s="1013">
        <f>U656*Tabla3[[#This Row],[P.U$]]</f>
        <v>0</v>
      </c>
    </row>
    <row r="657" spans="1:22" ht="37.5" x14ac:dyDescent="0.3">
      <c r="A657" s="457">
        <v>497</v>
      </c>
      <c r="B657" s="508" t="s">
        <v>969</v>
      </c>
      <c r="C657" s="508" t="s">
        <v>610</v>
      </c>
      <c r="D657" s="508" t="s">
        <v>338</v>
      </c>
      <c r="E657" s="508" t="s">
        <v>710</v>
      </c>
      <c r="F657" s="975">
        <v>46082</v>
      </c>
      <c r="G657" s="725">
        <v>2.94</v>
      </c>
      <c r="H657" s="337"/>
      <c r="I657" s="83"/>
      <c r="J657" s="590">
        <f t="shared" si="223"/>
        <v>0</v>
      </c>
      <c r="K657" s="308"/>
      <c r="L657" s="85">
        <f t="shared" si="228"/>
        <v>0</v>
      </c>
      <c r="M657" s="687"/>
      <c r="N657" s="85">
        <f t="shared" si="249"/>
        <v>0</v>
      </c>
      <c r="O657" s="83"/>
      <c r="P657" s="85">
        <f t="shared" si="250"/>
        <v>0</v>
      </c>
      <c r="Q657" s="83"/>
      <c r="R657" s="377">
        <f t="shared" si="251"/>
        <v>0</v>
      </c>
      <c r="S657" s="4"/>
      <c r="T657" s="4">
        <f>+S657*Tabla3[[#This Row],[P.U$]]</f>
        <v>0</v>
      </c>
      <c r="U657" s="4"/>
      <c r="V657" s="1013">
        <f>U657*Tabla3[[#This Row],[P.U$]]</f>
        <v>0</v>
      </c>
    </row>
    <row r="658" spans="1:22" ht="56.25" x14ac:dyDescent="0.3">
      <c r="A658" s="457"/>
      <c r="B658" s="508" t="s">
        <v>18286</v>
      </c>
      <c r="C658" s="508" t="s">
        <v>18287</v>
      </c>
      <c r="D658" s="508" t="s">
        <v>337</v>
      </c>
      <c r="E658" s="508" t="s">
        <v>710</v>
      </c>
      <c r="F658" s="975" t="s">
        <v>710</v>
      </c>
      <c r="G658" s="725">
        <v>1.98</v>
      </c>
      <c r="H658" s="337"/>
      <c r="I658" s="83">
        <v>3</v>
      </c>
      <c r="J658" s="85">
        <f t="shared" si="223"/>
        <v>5.9399999999999995</v>
      </c>
      <c r="K658" s="308">
        <v>3</v>
      </c>
      <c r="L658" s="85">
        <f t="shared" si="228"/>
        <v>5.9399999999999995</v>
      </c>
      <c r="M658" s="687">
        <v>3</v>
      </c>
      <c r="N658" s="85">
        <f t="shared" si="249"/>
        <v>5.9399999999999995</v>
      </c>
      <c r="O658" s="83">
        <v>3</v>
      </c>
      <c r="P658" s="85">
        <f t="shared" si="250"/>
        <v>5.9399999999999995</v>
      </c>
      <c r="Q658" s="83">
        <v>3</v>
      </c>
      <c r="R658" s="377">
        <f t="shared" si="251"/>
        <v>5.9399999999999995</v>
      </c>
      <c r="S658" s="4">
        <v>1</v>
      </c>
      <c r="T658" s="4">
        <f>+S658*Tabla3[[#This Row],[P.U$]]</f>
        <v>1.98</v>
      </c>
      <c r="U658" s="4">
        <v>1</v>
      </c>
      <c r="V658" s="1013">
        <f>U658*Tabla3[[#This Row],[P.U$]]</f>
        <v>1.98</v>
      </c>
    </row>
    <row r="659" spans="1:22" ht="56.25" x14ac:dyDescent="0.3">
      <c r="A659" s="457"/>
      <c r="B659" s="508" t="s">
        <v>18285</v>
      </c>
      <c r="C659" s="508" t="s">
        <v>18284</v>
      </c>
      <c r="D659" s="508" t="s">
        <v>337</v>
      </c>
      <c r="E659" s="508" t="s">
        <v>710</v>
      </c>
      <c r="F659" s="975" t="s">
        <v>710</v>
      </c>
      <c r="G659" s="725">
        <v>1.74</v>
      </c>
      <c r="H659" s="337"/>
      <c r="I659" s="83">
        <v>5</v>
      </c>
      <c r="J659" s="85">
        <f t="shared" ref="J659" si="252">G659*I659</f>
        <v>8.6999999999999993</v>
      </c>
      <c r="K659" s="308">
        <v>5</v>
      </c>
      <c r="L659" s="85">
        <f t="shared" ref="L659" si="253">G659*K659</f>
        <v>8.6999999999999993</v>
      </c>
      <c r="M659" s="687">
        <v>5</v>
      </c>
      <c r="N659" s="85">
        <f t="shared" ref="N659" si="254">G659*M659</f>
        <v>8.6999999999999993</v>
      </c>
      <c r="O659" s="83">
        <v>5</v>
      </c>
      <c r="P659" s="85">
        <f t="shared" ref="P659" si="255">G659*O659</f>
        <v>8.6999999999999993</v>
      </c>
      <c r="Q659" s="83">
        <v>5</v>
      </c>
      <c r="R659" s="377">
        <f t="shared" ref="R659" si="256">G659*Q659</f>
        <v>8.6999999999999993</v>
      </c>
      <c r="S659" s="4">
        <v>5</v>
      </c>
      <c r="T659" s="4">
        <f>+S659*Tabla3[[#This Row],[P.U$]]</f>
        <v>8.6999999999999993</v>
      </c>
      <c r="U659" s="4">
        <v>5</v>
      </c>
      <c r="V659" s="1013">
        <f>U659*Tabla3[[#This Row],[P.U$]]</f>
        <v>8.6999999999999993</v>
      </c>
    </row>
    <row r="660" spans="1:22" ht="37.5" x14ac:dyDescent="0.3">
      <c r="A660" s="457">
        <v>498</v>
      </c>
      <c r="B660" s="508" t="s">
        <v>968</v>
      </c>
      <c r="C660" s="508" t="s">
        <v>610</v>
      </c>
      <c r="D660" s="508" t="s">
        <v>338</v>
      </c>
      <c r="E660" s="508" t="s">
        <v>710</v>
      </c>
      <c r="F660" s="975">
        <v>46113</v>
      </c>
      <c r="G660" s="725">
        <v>2.94</v>
      </c>
      <c r="H660" s="337"/>
      <c r="I660" s="83">
        <v>1</v>
      </c>
      <c r="J660" s="85">
        <f t="shared" si="223"/>
        <v>2.94</v>
      </c>
      <c r="K660" s="308">
        <v>1</v>
      </c>
      <c r="L660" s="85">
        <f t="shared" si="228"/>
        <v>2.94</v>
      </c>
      <c r="M660" s="687">
        <v>1</v>
      </c>
      <c r="N660" s="85">
        <f t="shared" si="249"/>
        <v>2.94</v>
      </c>
      <c r="O660" s="83">
        <v>1</v>
      </c>
      <c r="P660" s="85">
        <f t="shared" si="250"/>
        <v>2.94</v>
      </c>
      <c r="Q660" s="83">
        <v>1</v>
      </c>
      <c r="R660" s="377">
        <f t="shared" si="251"/>
        <v>2.94</v>
      </c>
      <c r="S660" s="4">
        <v>2</v>
      </c>
      <c r="T660" s="4">
        <f>+S660*Tabla3[[#This Row],[P.U$]]</f>
        <v>5.88</v>
      </c>
      <c r="U660" s="4">
        <v>1</v>
      </c>
      <c r="V660" s="1013">
        <f>U660*Tabla3[[#This Row],[P.U$]]</f>
        <v>2.94</v>
      </c>
    </row>
    <row r="661" spans="1:22" ht="54" x14ac:dyDescent="0.3">
      <c r="A661" s="457">
        <v>505</v>
      </c>
      <c r="B661" s="530" t="s">
        <v>485</v>
      </c>
      <c r="C661" s="507" t="s">
        <v>626</v>
      </c>
      <c r="D661" s="507" t="s">
        <v>338</v>
      </c>
      <c r="E661" s="507" t="s">
        <v>710</v>
      </c>
      <c r="F661" s="984">
        <v>45292</v>
      </c>
      <c r="G661" s="532">
        <v>10.68</v>
      </c>
      <c r="H661" s="337"/>
      <c r="I661" s="83"/>
      <c r="J661" s="590">
        <f t="shared" si="223"/>
        <v>0</v>
      </c>
      <c r="K661" s="308"/>
      <c r="L661" s="85">
        <f t="shared" si="228"/>
        <v>0</v>
      </c>
      <c r="M661" s="687"/>
      <c r="N661" s="85">
        <f t="shared" si="249"/>
        <v>0</v>
      </c>
      <c r="O661" s="83"/>
      <c r="P661" s="85">
        <f t="shared" si="250"/>
        <v>0</v>
      </c>
      <c r="Q661" s="83">
        <v>4</v>
      </c>
      <c r="R661" s="377">
        <f t="shared" si="251"/>
        <v>42.72</v>
      </c>
      <c r="S661" s="4">
        <v>4</v>
      </c>
      <c r="T661" s="4">
        <f>+S661*Tabla3[[#This Row],[P.U$]]</f>
        <v>42.72</v>
      </c>
      <c r="U661" s="4">
        <v>4</v>
      </c>
      <c r="V661" s="1013">
        <f>U661*Tabla3[[#This Row],[P.U$]]</f>
        <v>42.72</v>
      </c>
    </row>
    <row r="662" spans="1:22" ht="54" x14ac:dyDescent="0.3">
      <c r="A662" s="457">
        <v>506</v>
      </c>
      <c r="B662" s="530" t="s">
        <v>486</v>
      </c>
      <c r="C662" s="507" t="s">
        <v>626</v>
      </c>
      <c r="D662" s="507" t="s">
        <v>338</v>
      </c>
      <c r="E662" s="507" t="s">
        <v>710</v>
      </c>
      <c r="F662" s="984">
        <v>45292</v>
      </c>
      <c r="G662" s="532">
        <v>11</v>
      </c>
      <c r="H662" s="337"/>
      <c r="I662" s="83"/>
      <c r="J662" s="590">
        <f t="shared" si="223"/>
        <v>0</v>
      </c>
      <c r="K662" s="308"/>
      <c r="L662" s="85">
        <f t="shared" si="228"/>
        <v>0</v>
      </c>
      <c r="M662" s="687"/>
      <c r="N662" s="85">
        <f t="shared" si="249"/>
        <v>0</v>
      </c>
      <c r="O662" s="83"/>
      <c r="P662" s="85">
        <f t="shared" si="250"/>
        <v>0</v>
      </c>
      <c r="Q662" s="83"/>
      <c r="R662" s="377">
        <f t="shared" si="251"/>
        <v>0</v>
      </c>
      <c r="S662" s="4"/>
      <c r="T662" s="4">
        <f>+S662*Tabla3[[#This Row],[P.U$]]</f>
        <v>0</v>
      </c>
      <c r="U662" s="4"/>
      <c r="V662" s="1013">
        <f>U662*Tabla3[[#This Row],[P.U$]]</f>
        <v>0</v>
      </c>
    </row>
    <row r="663" spans="1:22" ht="54" x14ac:dyDescent="0.3">
      <c r="A663" s="457">
        <v>515</v>
      </c>
      <c r="B663" s="530" t="s">
        <v>489</v>
      </c>
      <c r="C663" s="507" t="s">
        <v>627</v>
      </c>
      <c r="D663" s="507" t="s">
        <v>338</v>
      </c>
      <c r="E663" s="507" t="s">
        <v>710</v>
      </c>
      <c r="F663" s="984">
        <v>45658</v>
      </c>
      <c r="G663" s="532">
        <v>5.43</v>
      </c>
      <c r="H663" s="337"/>
      <c r="I663" s="83"/>
      <c r="J663" s="590">
        <f t="shared" si="223"/>
        <v>0</v>
      </c>
      <c r="K663" s="308"/>
      <c r="L663" s="85">
        <f t="shared" si="228"/>
        <v>0</v>
      </c>
      <c r="M663" s="687"/>
      <c r="N663" s="85">
        <f t="shared" si="249"/>
        <v>0</v>
      </c>
      <c r="O663" s="83"/>
      <c r="P663" s="85">
        <f t="shared" si="250"/>
        <v>0</v>
      </c>
      <c r="Q663" s="83"/>
      <c r="R663" s="377">
        <f t="shared" si="251"/>
        <v>0</v>
      </c>
      <c r="S663" s="4"/>
      <c r="T663" s="4">
        <f>+S663*Tabla3[[#This Row],[P.U$]]</f>
        <v>0</v>
      </c>
      <c r="U663" s="4"/>
      <c r="V663" s="1013">
        <f>U663*Tabla3[[#This Row],[P.U$]]</f>
        <v>0</v>
      </c>
    </row>
    <row r="664" spans="1:22" ht="54" x14ac:dyDescent="0.3">
      <c r="A664" s="457">
        <v>516</v>
      </c>
      <c r="B664" s="530" t="s">
        <v>490</v>
      </c>
      <c r="C664" s="507" t="s">
        <v>628</v>
      </c>
      <c r="D664" s="507" t="s">
        <v>338</v>
      </c>
      <c r="E664" s="507" t="s">
        <v>710</v>
      </c>
      <c r="F664" s="984">
        <v>45383</v>
      </c>
      <c r="G664" s="532">
        <v>2.78</v>
      </c>
      <c r="H664" s="337"/>
      <c r="I664" s="83"/>
      <c r="J664" s="590">
        <f t="shared" si="223"/>
        <v>0</v>
      </c>
      <c r="K664" s="308"/>
      <c r="L664" s="85">
        <f t="shared" si="228"/>
        <v>0</v>
      </c>
      <c r="M664" s="687"/>
      <c r="N664" s="85">
        <f t="shared" si="249"/>
        <v>0</v>
      </c>
      <c r="O664" s="83"/>
      <c r="P664" s="85">
        <f t="shared" si="250"/>
        <v>0</v>
      </c>
      <c r="Q664" s="83"/>
      <c r="R664" s="377">
        <f t="shared" si="251"/>
        <v>0</v>
      </c>
      <c r="S664" s="4"/>
      <c r="T664" s="4">
        <f>+S664*Tabla3[[#This Row],[P.U$]]</f>
        <v>0</v>
      </c>
      <c r="U664" s="4"/>
      <c r="V664" s="1013">
        <f>U664*Tabla3[[#This Row],[P.U$]]</f>
        <v>0</v>
      </c>
    </row>
    <row r="665" spans="1:22" ht="54" x14ac:dyDescent="0.3">
      <c r="A665" s="457"/>
      <c r="B665" s="530" t="s">
        <v>990</v>
      </c>
      <c r="C665" s="507" t="s">
        <v>18281</v>
      </c>
      <c r="D665" s="507" t="s">
        <v>338</v>
      </c>
      <c r="E665" s="507" t="s">
        <v>710</v>
      </c>
      <c r="F665" s="984">
        <v>45748</v>
      </c>
      <c r="G665" s="532">
        <v>6.95</v>
      </c>
      <c r="H665" s="337"/>
      <c r="I665" s="83">
        <v>5</v>
      </c>
      <c r="J665" s="85">
        <f t="shared" ref="J665" si="257">G665*I665</f>
        <v>34.75</v>
      </c>
      <c r="K665" s="308">
        <v>5</v>
      </c>
      <c r="L665" s="85">
        <f t="shared" ref="L665" si="258">G665*K665</f>
        <v>34.75</v>
      </c>
      <c r="M665" s="687">
        <v>5</v>
      </c>
      <c r="N665" s="85">
        <f t="shared" ref="N665" si="259">G665*M665</f>
        <v>34.75</v>
      </c>
      <c r="O665" s="83">
        <v>5</v>
      </c>
      <c r="P665" s="85">
        <f t="shared" ref="P665" si="260">G665*O665</f>
        <v>34.75</v>
      </c>
      <c r="Q665" s="83">
        <v>7</v>
      </c>
      <c r="R665" s="377">
        <f t="shared" ref="R665" si="261">G665*Q665</f>
        <v>48.65</v>
      </c>
      <c r="S665" s="4">
        <v>7</v>
      </c>
      <c r="T665" s="4">
        <f>+S665*Tabla3[[#This Row],[P.U$]]</f>
        <v>48.65</v>
      </c>
      <c r="U665" s="4">
        <v>3</v>
      </c>
      <c r="V665" s="1013">
        <f>U665*Tabla3[[#This Row],[P.U$]]</f>
        <v>20.85</v>
      </c>
    </row>
    <row r="666" spans="1:22" ht="37.5" x14ac:dyDescent="0.3">
      <c r="A666" s="457">
        <v>517</v>
      </c>
      <c r="B666" s="508" t="s">
        <v>970</v>
      </c>
      <c r="C666" s="508" t="s">
        <v>971</v>
      </c>
      <c r="D666" s="508" t="s">
        <v>338</v>
      </c>
      <c r="E666" s="508" t="s">
        <v>710</v>
      </c>
      <c r="F666" s="975">
        <v>47270</v>
      </c>
      <c r="G666" s="725">
        <v>1.05</v>
      </c>
      <c r="H666" s="337"/>
      <c r="I666" s="83">
        <v>1</v>
      </c>
      <c r="J666" s="85">
        <f t="shared" si="223"/>
        <v>1.05</v>
      </c>
      <c r="K666" s="308">
        <v>3</v>
      </c>
      <c r="L666" s="85">
        <f t="shared" si="228"/>
        <v>3.1500000000000004</v>
      </c>
      <c r="M666" s="687">
        <v>3</v>
      </c>
      <c r="N666" s="85">
        <f t="shared" si="249"/>
        <v>3.1500000000000004</v>
      </c>
      <c r="O666" s="83">
        <v>3</v>
      </c>
      <c r="P666" s="85">
        <f t="shared" si="250"/>
        <v>3.1500000000000004</v>
      </c>
      <c r="Q666" s="83">
        <v>3</v>
      </c>
      <c r="R666" s="377">
        <f t="shared" si="251"/>
        <v>3.1500000000000004</v>
      </c>
      <c r="S666" s="4">
        <v>1</v>
      </c>
      <c r="T666" s="4">
        <f>+S666*Tabla3[[#This Row],[P.U$]]</f>
        <v>1.05</v>
      </c>
      <c r="U666" s="4">
        <v>1</v>
      </c>
      <c r="V666" s="1013">
        <f>U666*Tabla3[[#This Row],[P.U$]]</f>
        <v>1.05</v>
      </c>
    </row>
    <row r="667" spans="1:22" ht="56.25" x14ac:dyDescent="0.3">
      <c r="A667" s="457">
        <v>518</v>
      </c>
      <c r="B667" s="508" t="s">
        <v>972</v>
      </c>
      <c r="C667" s="508" t="s">
        <v>971</v>
      </c>
      <c r="D667" s="508" t="s">
        <v>338</v>
      </c>
      <c r="E667" s="508" t="s">
        <v>710</v>
      </c>
      <c r="F667" s="975">
        <v>47270</v>
      </c>
      <c r="G667" s="725">
        <v>1.05</v>
      </c>
      <c r="H667" s="337"/>
      <c r="I667" s="593">
        <v>2</v>
      </c>
      <c r="J667" s="599">
        <f t="shared" si="223"/>
        <v>2.1</v>
      </c>
      <c r="K667" s="784">
        <v>0</v>
      </c>
      <c r="L667" s="357">
        <f t="shared" si="228"/>
        <v>0</v>
      </c>
      <c r="M667" s="684"/>
      <c r="N667" s="357">
        <f t="shared" si="249"/>
        <v>0</v>
      </c>
      <c r="O667" s="356"/>
      <c r="P667" s="357">
        <f t="shared" si="250"/>
        <v>0</v>
      </c>
      <c r="Q667" s="356"/>
      <c r="R667" s="377">
        <f t="shared" si="251"/>
        <v>0</v>
      </c>
      <c r="S667" s="4"/>
      <c r="T667" s="4">
        <f>+S667*Tabla3[[#This Row],[P.U$]]</f>
        <v>0</v>
      </c>
      <c r="U667" s="4"/>
      <c r="V667" s="1013">
        <f>U667*Tabla3[[#This Row],[P.U$]]</f>
        <v>0</v>
      </c>
    </row>
    <row r="668" spans="1:22" ht="54" x14ac:dyDescent="0.3">
      <c r="A668" s="457">
        <v>519</v>
      </c>
      <c r="B668" s="530" t="s">
        <v>740</v>
      </c>
      <c r="C668" s="507" t="s">
        <v>741</v>
      </c>
      <c r="D668" s="507" t="s">
        <v>338</v>
      </c>
      <c r="E668" s="507" t="s">
        <v>707</v>
      </c>
      <c r="F668" s="984">
        <v>45689</v>
      </c>
      <c r="G668" s="532">
        <v>1.6</v>
      </c>
      <c r="H668" s="337"/>
      <c r="I668" s="83">
        <v>1</v>
      </c>
      <c r="J668" s="590">
        <f t="shared" si="223"/>
        <v>1.6</v>
      </c>
      <c r="K668" s="308">
        <v>0</v>
      </c>
      <c r="L668" s="85">
        <f t="shared" si="228"/>
        <v>0</v>
      </c>
      <c r="M668" s="687"/>
      <c r="N668" s="85">
        <f t="shared" si="249"/>
        <v>0</v>
      </c>
      <c r="O668" s="83"/>
      <c r="P668" s="85">
        <f t="shared" si="250"/>
        <v>0</v>
      </c>
      <c r="Q668" s="83"/>
      <c r="R668" s="377">
        <f t="shared" si="251"/>
        <v>0</v>
      </c>
      <c r="S668" s="4"/>
      <c r="T668" s="4">
        <f>+S668*Tabla3[[#This Row],[P.U$]]</f>
        <v>0</v>
      </c>
      <c r="U668" s="4"/>
      <c r="V668" s="1013">
        <f>U668*Tabla3[[#This Row],[P.U$]]</f>
        <v>0</v>
      </c>
    </row>
    <row r="669" spans="1:22" ht="54" x14ac:dyDescent="0.3">
      <c r="A669" s="457"/>
      <c r="B669" s="530" t="s">
        <v>18282</v>
      </c>
      <c r="C669" s="507" t="s">
        <v>18283</v>
      </c>
      <c r="D669" s="507" t="s">
        <v>338</v>
      </c>
      <c r="E669" s="507" t="s">
        <v>710</v>
      </c>
      <c r="F669" s="984">
        <v>45323</v>
      </c>
      <c r="G669" s="532">
        <v>5.94</v>
      </c>
      <c r="H669" s="337"/>
      <c r="I669" s="83">
        <v>4</v>
      </c>
      <c r="J669" s="85">
        <f t="shared" ref="J669" si="262">G669*I669</f>
        <v>23.76</v>
      </c>
      <c r="K669" s="308">
        <v>4</v>
      </c>
      <c r="L669" s="85">
        <f t="shared" ref="L669" si="263">G669*K669</f>
        <v>23.76</v>
      </c>
      <c r="M669" s="687">
        <v>4</v>
      </c>
      <c r="N669" s="85">
        <f t="shared" ref="N669" si="264">G669*M669</f>
        <v>23.76</v>
      </c>
      <c r="O669" s="83">
        <v>3</v>
      </c>
      <c r="P669" s="85">
        <f t="shared" ref="P669" si="265">G669*O669</f>
        <v>17.82</v>
      </c>
      <c r="Q669" s="83">
        <v>3</v>
      </c>
      <c r="R669" s="377">
        <f t="shared" ref="R669" si="266">G669*Q669</f>
        <v>17.82</v>
      </c>
      <c r="S669" s="4">
        <v>3</v>
      </c>
      <c r="T669" s="4">
        <f>+S669*Tabla3[[#This Row],[P.U$]]</f>
        <v>17.82</v>
      </c>
      <c r="U669" s="4">
        <v>3</v>
      </c>
      <c r="V669" s="1013">
        <f>U669*Tabla3[[#This Row],[P.U$]]</f>
        <v>17.82</v>
      </c>
    </row>
    <row r="670" spans="1:22" ht="54" x14ac:dyDescent="0.3">
      <c r="A670" s="457">
        <v>520</v>
      </c>
      <c r="B670" s="530" t="s">
        <v>747</v>
      </c>
      <c r="C670" s="507" t="s">
        <v>748</v>
      </c>
      <c r="D670" s="507" t="s">
        <v>338</v>
      </c>
      <c r="E670" s="507" t="s">
        <v>710</v>
      </c>
      <c r="F670" s="984">
        <v>45627</v>
      </c>
      <c r="G670" s="532">
        <v>1.6</v>
      </c>
      <c r="H670" s="337"/>
      <c r="I670" s="233">
        <v>1</v>
      </c>
      <c r="J670" s="85">
        <f t="shared" si="223"/>
        <v>1.6</v>
      </c>
      <c r="K670" s="784">
        <v>1</v>
      </c>
      <c r="L670" s="85">
        <f t="shared" si="228"/>
        <v>1.6</v>
      </c>
      <c r="M670" s="684">
        <v>1</v>
      </c>
      <c r="N670" s="85">
        <f t="shared" si="249"/>
        <v>1.6</v>
      </c>
      <c r="O670" s="233">
        <v>1</v>
      </c>
      <c r="P670" s="85">
        <f t="shared" si="250"/>
        <v>1.6</v>
      </c>
      <c r="Q670" s="233">
        <v>1</v>
      </c>
      <c r="R670" s="377">
        <f t="shared" si="251"/>
        <v>1.6</v>
      </c>
      <c r="S670" s="4">
        <v>1</v>
      </c>
      <c r="T670" s="4">
        <f>+S670*Tabla3[[#This Row],[P.U$]]</f>
        <v>1.6</v>
      </c>
      <c r="U670" s="4">
        <v>0</v>
      </c>
      <c r="V670" s="1013">
        <f>U670*Tabla3[[#This Row],[P.U$]]</f>
        <v>0</v>
      </c>
    </row>
    <row r="671" spans="1:22" ht="54" x14ac:dyDescent="0.3">
      <c r="A671" s="457">
        <v>521</v>
      </c>
      <c r="B671" s="530" t="s">
        <v>491</v>
      </c>
      <c r="C671" s="507" t="s">
        <v>629</v>
      </c>
      <c r="D671" s="507" t="s">
        <v>338</v>
      </c>
      <c r="E671" s="507" t="s">
        <v>710</v>
      </c>
      <c r="F671" s="984">
        <v>45170</v>
      </c>
      <c r="G671" s="532">
        <v>4.1100000000000003</v>
      </c>
      <c r="H671" s="337"/>
      <c r="I671" s="233"/>
      <c r="J671" s="590">
        <f t="shared" si="223"/>
        <v>0</v>
      </c>
      <c r="K671" s="784"/>
      <c r="L671" s="232">
        <f t="shared" si="228"/>
        <v>0</v>
      </c>
      <c r="M671" s="684"/>
      <c r="N671" s="232">
        <f t="shared" si="249"/>
        <v>0</v>
      </c>
      <c r="O671" s="233"/>
      <c r="P671" s="232">
        <f t="shared" si="250"/>
        <v>0</v>
      </c>
      <c r="Q671" s="233"/>
      <c r="R671" s="377">
        <f t="shared" si="251"/>
        <v>0</v>
      </c>
      <c r="S671" s="4"/>
      <c r="T671" s="4">
        <f>+S671*Tabla3[[#This Row],[P.U$]]</f>
        <v>0</v>
      </c>
      <c r="U671" s="4"/>
      <c r="V671" s="1013">
        <f>U671*Tabla3[[#This Row],[P.U$]]</f>
        <v>0</v>
      </c>
    </row>
    <row r="672" spans="1:22" ht="54" x14ac:dyDescent="0.3">
      <c r="A672" s="457">
        <v>522</v>
      </c>
      <c r="B672" s="530" t="s">
        <v>889</v>
      </c>
      <c r="C672" s="507"/>
      <c r="D672" s="507" t="s">
        <v>338</v>
      </c>
      <c r="E672" s="507" t="s">
        <v>710</v>
      </c>
      <c r="F672" s="984"/>
      <c r="G672" s="532">
        <v>1.71</v>
      </c>
      <c r="H672" s="337"/>
      <c r="I672" s="233"/>
      <c r="J672" s="590">
        <f t="shared" ref="J672:J736" si="267">G672*I672</f>
        <v>0</v>
      </c>
      <c r="K672" s="784"/>
      <c r="L672" s="232">
        <f t="shared" si="228"/>
        <v>0</v>
      </c>
      <c r="M672" s="684"/>
      <c r="N672" s="232">
        <f t="shared" ref="N672:N704" si="268">G672*M672</f>
        <v>0</v>
      </c>
      <c r="O672" s="233"/>
      <c r="P672" s="232">
        <f t="shared" ref="P672:P704" si="269">G672*O672</f>
        <v>0</v>
      </c>
      <c r="Q672" s="233"/>
      <c r="R672" s="377">
        <f t="shared" ref="R672:R704" si="270">G672*Q672</f>
        <v>0</v>
      </c>
      <c r="S672" s="4"/>
      <c r="T672" s="4">
        <f>+S672*Tabla3[[#This Row],[P.U$]]</f>
        <v>0</v>
      </c>
      <c r="U672" s="4"/>
      <c r="V672" s="1013">
        <f>U672*Tabla3[[#This Row],[P.U$]]</f>
        <v>0</v>
      </c>
    </row>
    <row r="673" spans="1:23" ht="54" x14ac:dyDescent="0.3">
      <c r="A673" s="457">
        <v>523</v>
      </c>
      <c r="B673" s="530" t="s">
        <v>890</v>
      </c>
      <c r="C673" s="507"/>
      <c r="D673" s="507" t="s">
        <v>338</v>
      </c>
      <c r="E673" s="507" t="s">
        <v>710</v>
      </c>
      <c r="F673" s="984"/>
      <c r="G673" s="532">
        <v>1.71</v>
      </c>
      <c r="H673" s="337"/>
      <c r="I673" s="233"/>
      <c r="J673" s="590">
        <f t="shared" si="267"/>
        <v>0</v>
      </c>
      <c r="K673" s="784"/>
      <c r="L673" s="232">
        <f t="shared" si="228"/>
        <v>0</v>
      </c>
      <c r="M673" s="684"/>
      <c r="N673" s="232">
        <f t="shared" si="268"/>
        <v>0</v>
      </c>
      <c r="O673" s="233"/>
      <c r="P673" s="232">
        <f t="shared" si="269"/>
        <v>0</v>
      </c>
      <c r="Q673" s="233"/>
      <c r="R673" s="377">
        <f t="shared" si="270"/>
        <v>0</v>
      </c>
      <c r="S673" s="4"/>
      <c r="T673" s="4">
        <f>+S673*Tabla3[[#This Row],[P.U$]]</f>
        <v>0</v>
      </c>
      <c r="U673" s="4"/>
      <c r="V673" s="1013">
        <f>U673*Tabla3[[#This Row],[P.U$]]</f>
        <v>0</v>
      </c>
    </row>
    <row r="674" spans="1:23" ht="54" x14ac:dyDescent="0.3">
      <c r="A674" s="457">
        <v>524</v>
      </c>
      <c r="B674" s="530" t="s">
        <v>842</v>
      </c>
      <c r="C674" s="507" t="s">
        <v>741</v>
      </c>
      <c r="D674" s="507" t="s">
        <v>338</v>
      </c>
      <c r="E674" s="507" t="s">
        <v>710</v>
      </c>
      <c r="F674" s="984">
        <v>45870</v>
      </c>
      <c r="G674" s="532">
        <v>1.71</v>
      </c>
      <c r="H674" s="337"/>
      <c r="I674" s="233"/>
      <c r="J674" s="590">
        <f t="shared" si="267"/>
        <v>0</v>
      </c>
      <c r="K674" s="784"/>
      <c r="L674" s="232">
        <f t="shared" si="228"/>
        <v>0</v>
      </c>
      <c r="M674" s="684"/>
      <c r="N674" s="232">
        <f t="shared" si="268"/>
        <v>0</v>
      </c>
      <c r="O674" s="233"/>
      <c r="P674" s="232">
        <f t="shared" si="269"/>
        <v>0</v>
      </c>
      <c r="Q674" s="233"/>
      <c r="R674" s="377">
        <f t="shared" si="270"/>
        <v>0</v>
      </c>
      <c r="S674" s="4"/>
      <c r="T674" s="4">
        <f>+S674*Tabla3[[#This Row],[P.U$]]</f>
        <v>0</v>
      </c>
      <c r="U674" s="4"/>
      <c r="V674" s="1013">
        <f>U674*Tabla3[[#This Row],[P.U$]]</f>
        <v>0</v>
      </c>
    </row>
    <row r="675" spans="1:23" ht="54" x14ac:dyDescent="0.3">
      <c r="A675" s="457">
        <v>525</v>
      </c>
      <c r="B675" s="530" t="s">
        <v>492</v>
      </c>
      <c r="C675" s="507" t="s">
        <v>630</v>
      </c>
      <c r="D675" s="507" t="s">
        <v>338</v>
      </c>
      <c r="E675" s="507" t="s">
        <v>710</v>
      </c>
      <c r="F675" s="984">
        <v>45839</v>
      </c>
      <c r="G675" s="532">
        <v>3.54</v>
      </c>
      <c r="H675" s="337"/>
      <c r="I675" s="233"/>
      <c r="J675" s="590">
        <f t="shared" si="267"/>
        <v>0</v>
      </c>
      <c r="K675" s="784"/>
      <c r="L675" s="232">
        <f t="shared" si="228"/>
        <v>0</v>
      </c>
      <c r="M675" s="684"/>
      <c r="N675" s="232">
        <f t="shared" si="268"/>
        <v>0</v>
      </c>
      <c r="O675" s="233"/>
      <c r="P675" s="232">
        <f t="shared" si="269"/>
        <v>0</v>
      </c>
      <c r="Q675" s="233"/>
      <c r="R675" s="377">
        <f t="shared" si="270"/>
        <v>0</v>
      </c>
      <c r="S675" s="4"/>
      <c r="T675" s="4">
        <f>+S675*Tabla3[[#This Row],[P.U$]]</f>
        <v>0</v>
      </c>
      <c r="U675" s="4"/>
      <c r="V675" s="1013">
        <f>U675*Tabla3[[#This Row],[P.U$]]</f>
        <v>0</v>
      </c>
    </row>
    <row r="676" spans="1:23" ht="54" x14ac:dyDescent="0.3">
      <c r="A676" s="457">
        <v>526</v>
      </c>
      <c r="B676" s="530" t="s">
        <v>762</v>
      </c>
      <c r="C676" s="507" t="s">
        <v>763</v>
      </c>
      <c r="D676" s="507" t="s">
        <v>338</v>
      </c>
      <c r="E676" s="507" t="s">
        <v>710</v>
      </c>
      <c r="F676" s="984">
        <v>45352</v>
      </c>
      <c r="G676" s="532">
        <v>3.9</v>
      </c>
      <c r="H676" s="337"/>
      <c r="I676" s="83"/>
      <c r="J676" s="590">
        <f t="shared" si="267"/>
        <v>0</v>
      </c>
      <c r="K676" s="308"/>
      <c r="L676" s="85">
        <f t="shared" si="228"/>
        <v>0</v>
      </c>
      <c r="M676" s="687"/>
      <c r="N676" s="85">
        <f t="shared" si="268"/>
        <v>0</v>
      </c>
      <c r="O676" s="83"/>
      <c r="P676" s="85">
        <f t="shared" si="269"/>
        <v>0</v>
      </c>
      <c r="Q676" s="83"/>
      <c r="R676" s="377">
        <f t="shared" si="270"/>
        <v>0</v>
      </c>
      <c r="S676" s="4"/>
      <c r="T676" s="4">
        <f>+S676*Tabla3[[#This Row],[P.U$]]</f>
        <v>0</v>
      </c>
      <c r="U676" s="4"/>
      <c r="V676" s="1013">
        <f>U676*Tabla3[[#This Row],[P.U$]]</f>
        <v>0</v>
      </c>
    </row>
    <row r="677" spans="1:23" ht="54" x14ac:dyDescent="0.3">
      <c r="A677" s="457"/>
      <c r="B677" s="530" t="s">
        <v>485</v>
      </c>
      <c r="C677" s="507" t="s">
        <v>218</v>
      </c>
      <c r="D677" s="507" t="s">
        <v>338</v>
      </c>
      <c r="E677" s="507" t="s">
        <v>710</v>
      </c>
      <c r="F677" s="984">
        <v>45505</v>
      </c>
      <c r="G677" s="532">
        <v>10.68</v>
      </c>
      <c r="H677" s="337"/>
      <c r="I677" s="233">
        <v>4</v>
      </c>
      <c r="J677" s="85">
        <f t="shared" si="267"/>
        <v>42.72</v>
      </c>
      <c r="K677" s="784">
        <v>4</v>
      </c>
      <c r="L677" s="85">
        <f t="shared" ref="L677" si="271">G677*K677</f>
        <v>42.72</v>
      </c>
      <c r="M677" s="684">
        <v>4</v>
      </c>
      <c r="N677" s="85">
        <f t="shared" si="268"/>
        <v>42.72</v>
      </c>
      <c r="O677" s="233">
        <v>4</v>
      </c>
      <c r="P677" s="85">
        <f t="shared" si="269"/>
        <v>42.72</v>
      </c>
      <c r="Q677" s="233">
        <v>4</v>
      </c>
      <c r="R677" s="377">
        <f t="shared" si="270"/>
        <v>42.72</v>
      </c>
      <c r="S677" s="4">
        <v>4</v>
      </c>
      <c r="T677" s="4">
        <f>+S677*Tabla3[[#This Row],[P.U$]]</f>
        <v>42.72</v>
      </c>
      <c r="U677" s="4">
        <v>4</v>
      </c>
      <c r="V677" s="1013">
        <f>U677*Tabla3[[#This Row],[P.U$]]</f>
        <v>42.72</v>
      </c>
    </row>
    <row r="678" spans="1:23" ht="72" x14ac:dyDescent="0.3">
      <c r="A678" s="457">
        <v>527</v>
      </c>
      <c r="B678" s="530" t="s">
        <v>18279</v>
      </c>
      <c r="C678" s="507" t="s">
        <v>628</v>
      </c>
      <c r="D678" s="507" t="s">
        <v>338</v>
      </c>
      <c r="E678" s="507" t="s">
        <v>710</v>
      </c>
      <c r="F678" s="984">
        <v>45689</v>
      </c>
      <c r="G678" s="532">
        <v>4.55</v>
      </c>
      <c r="H678" s="337"/>
      <c r="I678" s="83">
        <v>4</v>
      </c>
      <c r="J678" s="85">
        <f t="shared" si="267"/>
        <v>18.2</v>
      </c>
      <c r="K678" s="308">
        <v>4</v>
      </c>
      <c r="L678" s="85">
        <f t="shared" si="228"/>
        <v>18.2</v>
      </c>
      <c r="M678" s="687">
        <v>5</v>
      </c>
      <c r="N678" s="85">
        <f t="shared" si="268"/>
        <v>22.75</v>
      </c>
      <c r="O678" s="83">
        <v>12</v>
      </c>
      <c r="P678" s="85">
        <f t="shared" si="269"/>
        <v>54.599999999999994</v>
      </c>
      <c r="Q678" s="83">
        <v>12</v>
      </c>
      <c r="R678" s="377">
        <f t="shared" si="270"/>
        <v>54.599999999999994</v>
      </c>
      <c r="S678" s="4">
        <v>10</v>
      </c>
      <c r="T678" s="4">
        <f>+S678*Tabla3[[#This Row],[P.U$]]</f>
        <v>45.5</v>
      </c>
      <c r="U678" s="4">
        <v>8</v>
      </c>
      <c r="V678" s="1013">
        <f>U678*Tabla3[[#This Row],[P.U$]]</f>
        <v>36.4</v>
      </c>
    </row>
    <row r="679" spans="1:23" ht="54" x14ac:dyDescent="0.3">
      <c r="A679" s="457">
        <v>528</v>
      </c>
      <c r="B679" s="530" t="s">
        <v>841</v>
      </c>
      <c r="C679" s="507" t="s">
        <v>628</v>
      </c>
      <c r="D679" s="507" t="s">
        <v>338</v>
      </c>
      <c r="E679" s="507" t="s">
        <v>710</v>
      </c>
      <c r="F679" s="984">
        <v>45748</v>
      </c>
      <c r="G679" s="532">
        <v>1.43</v>
      </c>
      <c r="H679" s="337"/>
      <c r="I679" s="83"/>
      <c r="J679" s="590">
        <f t="shared" si="267"/>
        <v>0</v>
      </c>
      <c r="K679" s="308"/>
      <c r="L679" s="85">
        <f t="shared" si="228"/>
        <v>0</v>
      </c>
      <c r="M679" s="687"/>
      <c r="N679" s="85">
        <f t="shared" si="268"/>
        <v>0</v>
      </c>
      <c r="O679" s="83"/>
      <c r="P679" s="85">
        <f t="shared" si="269"/>
        <v>0</v>
      </c>
      <c r="Q679" s="83"/>
      <c r="R679" s="377">
        <f t="shared" si="270"/>
        <v>0</v>
      </c>
      <c r="S679" s="4"/>
      <c r="T679" s="4">
        <f>+S679*Tabla3[[#This Row],[P.U$]]</f>
        <v>0</v>
      </c>
      <c r="U679" s="4"/>
      <c r="V679" s="1013">
        <f>U679*Tabla3[[#This Row],[P.U$]]</f>
        <v>0</v>
      </c>
    </row>
    <row r="680" spans="1:23" ht="56.25" x14ac:dyDescent="0.3">
      <c r="A680" s="457">
        <v>529</v>
      </c>
      <c r="B680" s="508" t="s">
        <v>17794</v>
      </c>
      <c r="C680" s="508" t="s">
        <v>966</v>
      </c>
      <c r="D680" s="507" t="s">
        <v>338</v>
      </c>
      <c r="E680" s="508" t="s">
        <v>710</v>
      </c>
      <c r="F680" s="984">
        <v>45748</v>
      </c>
      <c r="G680" s="532">
        <v>3.13</v>
      </c>
      <c r="H680" s="337"/>
      <c r="I680" s="233"/>
      <c r="J680" s="590">
        <f t="shared" si="267"/>
        <v>0</v>
      </c>
      <c r="K680" s="784"/>
      <c r="L680" s="232">
        <f t="shared" si="228"/>
        <v>0</v>
      </c>
      <c r="M680" s="687"/>
      <c r="N680" s="232">
        <f t="shared" si="268"/>
        <v>0</v>
      </c>
      <c r="O680" s="233"/>
      <c r="P680" s="232">
        <f t="shared" si="269"/>
        <v>0</v>
      </c>
      <c r="Q680" s="233"/>
      <c r="R680" s="377">
        <f t="shared" si="270"/>
        <v>0</v>
      </c>
      <c r="S680" s="4"/>
      <c r="T680" s="4">
        <f>+S680*Tabla3[[#This Row],[P.U$]]</f>
        <v>0</v>
      </c>
      <c r="U680" s="4"/>
      <c r="V680" s="1013">
        <f>U680*Tabla3[[#This Row],[P.U$]]</f>
        <v>0</v>
      </c>
    </row>
    <row r="681" spans="1:23" ht="54" x14ac:dyDescent="0.3">
      <c r="A681" s="457">
        <v>530</v>
      </c>
      <c r="B681" s="530" t="s">
        <v>494</v>
      </c>
      <c r="C681" s="507" t="s">
        <v>631</v>
      </c>
      <c r="D681" s="507" t="s">
        <v>338</v>
      </c>
      <c r="E681" s="507" t="s">
        <v>710</v>
      </c>
      <c r="F681" s="984"/>
      <c r="G681" s="532">
        <v>0.63</v>
      </c>
      <c r="H681" s="337"/>
      <c r="I681" s="83"/>
      <c r="J681" s="590">
        <f t="shared" si="267"/>
        <v>0</v>
      </c>
      <c r="K681" s="308"/>
      <c r="L681" s="85">
        <f t="shared" si="228"/>
        <v>0</v>
      </c>
      <c r="M681" s="687"/>
      <c r="N681" s="85">
        <f t="shared" si="268"/>
        <v>0</v>
      </c>
      <c r="O681" s="83"/>
      <c r="P681" s="85">
        <f t="shared" si="269"/>
        <v>0</v>
      </c>
      <c r="Q681" s="83"/>
      <c r="R681" s="377">
        <f t="shared" si="270"/>
        <v>0</v>
      </c>
      <c r="S681" s="4"/>
      <c r="T681" s="4">
        <f>+S681*Tabla3[[#This Row],[P.U$]]</f>
        <v>0</v>
      </c>
      <c r="U681" s="4"/>
      <c r="V681" s="1013">
        <f>U681*Tabla3[[#This Row],[P.U$]]</f>
        <v>0</v>
      </c>
    </row>
    <row r="682" spans="1:23" ht="54" x14ac:dyDescent="0.3">
      <c r="A682" s="457">
        <v>531</v>
      </c>
      <c r="B682" s="530" t="s">
        <v>495</v>
      </c>
      <c r="C682" s="507" t="s">
        <v>632</v>
      </c>
      <c r="D682" s="507" t="s">
        <v>338</v>
      </c>
      <c r="E682" s="507" t="s">
        <v>710</v>
      </c>
      <c r="F682" s="984">
        <v>45870</v>
      </c>
      <c r="G682" s="532">
        <v>5.0199999999999996</v>
      </c>
      <c r="H682" s="337"/>
      <c r="I682" s="83">
        <v>1</v>
      </c>
      <c r="J682" s="85">
        <f t="shared" si="267"/>
        <v>5.0199999999999996</v>
      </c>
      <c r="K682" s="308">
        <v>1</v>
      </c>
      <c r="L682" s="85">
        <f t="shared" si="228"/>
        <v>5.0199999999999996</v>
      </c>
      <c r="M682" s="687">
        <v>1</v>
      </c>
      <c r="N682" s="85">
        <f t="shared" si="268"/>
        <v>5.0199999999999996</v>
      </c>
      <c r="O682" s="83">
        <v>1</v>
      </c>
      <c r="P682" s="85">
        <f t="shared" si="269"/>
        <v>5.0199999999999996</v>
      </c>
      <c r="Q682" s="83">
        <v>2</v>
      </c>
      <c r="R682" s="377">
        <f t="shared" si="270"/>
        <v>10.039999999999999</v>
      </c>
      <c r="S682" s="4">
        <v>1</v>
      </c>
      <c r="T682" s="4">
        <f>+S682*Tabla3[[#This Row],[P.U$]]</f>
        <v>5.0199999999999996</v>
      </c>
      <c r="U682" s="4">
        <v>1</v>
      </c>
      <c r="V682" s="1013">
        <f>U682*Tabla3[[#This Row],[P.U$]]</f>
        <v>5.0199999999999996</v>
      </c>
    </row>
    <row r="683" spans="1:23" ht="54" x14ac:dyDescent="0.3">
      <c r="A683" s="457">
        <v>532</v>
      </c>
      <c r="B683" s="503" t="s">
        <v>1046</v>
      </c>
      <c r="C683" s="504" t="s">
        <v>596</v>
      </c>
      <c r="D683" s="507" t="s">
        <v>338</v>
      </c>
      <c r="E683" s="507" t="s">
        <v>710</v>
      </c>
      <c r="F683" s="976"/>
      <c r="G683" s="514">
        <v>1.53</v>
      </c>
      <c r="H683" s="337"/>
      <c r="I683" s="83"/>
      <c r="J683" s="590">
        <f t="shared" si="267"/>
        <v>0</v>
      </c>
      <c r="K683" s="308"/>
      <c r="L683" s="85">
        <f t="shared" si="228"/>
        <v>0</v>
      </c>
      <c r="M683" s="687"/>
      <c r="N683" s="85">
        <f t="shared" si="268"/>
        <v>0</v>
      </c>
      <c r="O683" s="83"/>
      <c r="P683" s="85">
        <f t="shared" si="269"/>
        <v>0</v>
      </c>
      <c r="Q683" s="83"/>
      <c r="R683" s="377">
        <f t="shared" si="270"/>
        <v>0</v>
      </c>
      <c r="S683" s="4"/>
      <c r="T683" s="4">
        <f>+S683*Tabla3[[#This Row],[P.U$]]</f>
        <v>0</v>
      </c>
      <c r="U683" s="4"/>
      <c r="V683" s="1013">
        <f>U683*Tabla3[[#This Row],[P.U$]]</f>
        <v>0</v>
      </c>
    </row>
    <row r="684" spans="1:23" ht="54" x14ac:dyDescent="0.3">
      <c r="A684" s="457">
        <v>533</v>
      </c>
      <c r="B684" s="530" t="s">
        <v>496</v>
      </c>
      <c r="C684" s="507" t="s">
        <v>633</v>
      </c>
      <c r="D684" s="507" t="s">
        <v>338</v>
      </c>
      <c r="E684" s="507" t="s">
        <v>710</v>
      </c>
      <c r="F684" s="977" t="s">
        <v>710</v>
      </c>
      <c r="G684" s="532">
        <v>1.29</v>
      </c>
      <c r="H684" s="337"/>
      <c r="I684" s="83"/>
      <c r="J684" s="590">
        <f t="shared" si="267"/>
        <v>0</v>
      </c>
      <c r="K684" s="308"/>
      <c r="L684" s="85">
        <f t="shared" ref="L684:L726" si="272">G684*K684</f>
        <v>0</v>
      </c>
      <c r="M684" s="687"/>
      <c r="N684" s="85">
        <f t="shared" si="268"/>
        <v>0</v>
      </c>
      <c r="O684" s="83"/>
      <c r="P684" s="85">
        <f t="shared" si="269"/>
        <v>0</v>
      </c>
      <c r="Q684" s="83">
        <v>3</v>
      </c>
      <c r="R684" s="377">
        <f t="shared" si="270"/>
        <v>3.87</v>
      </c>
      <c r="S684" s="1015">
        <v>3</v>
      </c>
      <c r="T684" s="4">
        <f>+S684*Tabla3[[#This Row],[P.U$]]</f>
        <v>3.87</v>
      </c>
      <c r="U684" s="4">
        <v>3</v>
      </c>
      <c r="V684" s="1013">
        <f>U684*Tabla3[[#This Row],[P.U$]]</f>
        <v>3.87</v>
      </c>
      <c r="W684" s="176"/>
    </row>
    <row r="685" spans="1:23" ht="54" x14ac:dyDescent="0.3">
      <c r="A685" s="457">
        <v>534</v>
      </c>
      <c r="B685" s="530" t="s">
        <v>497</v>
      </c>
      <c r="C685" s="507" t="s">
        <v>634</v>
      </c>
      <c r="D685" s="507" t="s">
        <v>338</v>
      </c>
      <c r="E685" s="507" t="s">
        <v>710</v>
      </c>
      <c r="F685" s="984">
        <v>46082</v>
      </c>
      <c r="G685" s="532">
        <v>4.93</v>
      </c>
      <c r="H685" s="337"/>
      <c r="I685" s="83">
        <v>6</v>
      </c>
      <c r="J685" s="85">
        <f t="shared" si="267"/>
        <v>29.58</v>
      </c>
      <c r="K685" s="308">
        <v>6</v>
      </c>
      <c r="L685" s="85">
        <f t="shared" si="272"/>
        <v>29.58</v>
      </c>
      <c r="M685" s="687">
        <v>6</v>
      </c>
      <c r="N685" s="85">
        <f t="shared" si="268"/>
        <v>29.58</v>
      </c>
      <c r="O685" s="83">
        <v>6</v>
      </c>
      <c r="P685" s="85">
        <f t="shared" si="269"/>
        <v>29.58</v>
      </c>
      <c r="Q685" s="83">
        <v>5</v>
      </c>
      <c r="R685" s="377">
        <f t="shared" si="270"/>
        <v>24.65</v>
      </c>
      <c r="S685" s="1015">
        <v>4</v>
      </c>
      <c r="T685" s="4">
        <f>+S685*Tabla3[[#This Row],[P.U$]]</f>
        <v>19.72</v>
      </c>
      <c r="U685" s="4">
        <v>4</v>
      </c>
      <c r="V685" s="1013">
        <f>U685*Tabla3[[#This Row],[P.U$]]</f>
        <v>19.72</v>
      </c>
      <c r="W685" s="176"/>
    </row>
    <row r="686" spans="1:23" ht="30" x14ac:dyDescent="0.3">
      <c r="A686" s="457">
        <v>535</v>
      </c>
      <c r="B686" s="151" t="s">
        <v>988</v>
      </c>
      <c r="C686" s="151" t="s">
        <v>966</v>
      </c>
      <c r="D686" s="655" t="s">
        <v>338</v>
      </c>
      <c r="E686" s="151" t="s">
        <v>710</v>
      </c>
      <c r="F686" s="974">
        <v>45748</v>
      </c>
      <c r="G686" s="580">
        <v>3.43</v>
      </c>
      <c r="H686" s="337"/>
      <c r="I686" s="83">
        <v>5</v>
      </c>
      <c r="J686" s="85">
        <f t="shared" si="267"/>
        <v>17.150000000000002</v>
      </c>
      <c r="K686" s="308">
        <v>5</v>
      </c>
      <c r="L686" s="85">
        <f t="shared" si="272"/>
        <v>17.150000000000002</v>
      </c>
      <c r="M686" s="687">
        <v>5</v>
      </c>
      <c r="N686" s="85">
        <f t="shared" si="268"/>
        <v>17.150000000000002</v>
      </c>
      <c r="O686" s="83">
        <v>5</v>
      </c>
      <c r="P686" s="85">
        <f t="shared" si="269"/>
        <v>17.150000000000002</v>
      </c>
      <c r="Q686" s="83">
        <v>5</v>
      </c>
      <c r="R686" s="377">
        <f t="shared" si="270"/>
        <v>17.150000000000002</v>
      </c>
      <c r="S686" s="4">
        <v>3</v>
      </c>
      <c r="T686" s="4">
        <f>+S686*Tabla3[[#This Row],[P.U$]]</f>
        <v>10.290000000000001</v>
      </c>
      <c r="U686" s="4">
        <v>3</v>
      </c>
      <c r="V686" s="1013">
        <f>U686*Tabla3[[#This Row],[P.U$]]</f>
        <v>10.290000000000001</v>
      </c>
    </row>
    <row r="687" spans="1:23" ht="30" x14ac:dyDescent="0.3">
      <c r="A687" s="457">
        <v>536</v>
      </c>
      <c r="B687" s="151" t="s">
        <v>989</v>
      </c>
      <c r="C687" s="151" t="s">
        <v>966</v>
      </c>
      <c r="D687" s="655" t="s">
        <v>338</v>
      </c>
      <c r="E687" s="151" t="s">
        <v>710</v>
      </c>
      <c r="F687" s="974">
        <v>45717</v>
      </c>
      <c r="G687" s="580">
        <v>3.71</v>
      </c>
      <c r="H687" s="337"/>
      <c r="I687" s="83">
        <v>11</v>
      </c>
      <c r="J687" s="85">
        <f t="shared" si="267"/>
        <v>40.81</v>
      </c>
      <c r="K687" s="308">
        <v>11</v>
      </c>
      <c r="L687" s="85">
        <f t="shared" si="272"/>
        <v>40.81</v>
      </c>
      <c r="M687" s="687">
        <v>11</v>
      </c>
      <c r="N687" s="85">
        <f t="shared" si="268"/>
        <v>40.81</v>
      </c>
      <c r="O687" s="83">
        <v>12</v>
      </c>
      <c r="P687" s="85">
        <f t="shared" si="269"/>
        <v>44.519999999999996</v>
      </c>
      <c r="Q687" s="83">
        <v>12</v>
      </c>
      <c r="R687" s="377">
        <f t="shared" si="270"/>
        <v>44.519999999999996</v>
      </c>
      <c r="S687" s="4">
        <v>11</v>
      </c>
      <c r="T687" s="4">
        <f>+S687*Tabla3[[#This Row],[P.U$]]</f>
        <v>40.81</v>
      </c>
      <c r="U687" s="4">
        <v>10</v>
      </c>
      <c r="V687" s="1013">
        <f>U687*Tabla3[[#This Row],[P.U$]]</f>
        <v>37.1</v>
      </c>
    </row>
    <row r="688" spans="1:23" ht="54" x14ac:dyDescent="0.3">
      <c r="A688" s="457">
        <v>537</v>
      </c>
      <c r="B688" s="530" t="s">
        <v>498</v>
      </c>
      <c r="C688" s="507" t="s">
        <v>635</v>
      </c>
      <c r="D688" s="507" t="s">
        <v>338</v>
      </c>
      <c r="E688" s="507" t="s">
        <v>710</v>
      </c>
      <c r="F688" s="984">
        <v>45323</v>
      </c>
      <c r="G688" s="532">
        <v>1.29</v>
      </c>
      <c r="H688" s="337"/>
      <c r="I688" s="83"/>
      <c r="J688" s="590">
        <f t="shared" si="267"/>
        <v>0</v>
      </c>
      <c r="K688" s="705"/>
      <c r="L688" s="85">
        <f t="shared" si="272"/>
        <v>0</v>
      </c>
      <c r="M688" s="687"/>
      <c r="N688" s="85">
        <f t="shared" si="268"/>
        <v>0</v>
      </c>
      <c r="O688" s="83"/>
      <c r="P688" s="85">
        <f t="shared" si="269"/>
        <v>0</v>
      </c>
      <c r="Q688" s="83"/>
      <c r="R688" s="377">
        <f t="shared" si="270"/>
        <v>0</v>
      </c>
      <c r="S688" s="4"/>
      <c r="T688" s="4">
        <f>+S688*Tabla3[[#This Row],[P.U$]]</f>
        <v>0</v>
      </c>
      <c r="U688" s="4"/>
      <c r="V688" s="1013">
        <f>U688*Tabla3[[#This Row],[P.U$]]</f>
        <v>0</v>
      </c>
    </row>
    <row r="689" spans="1:22" ht="54" x14ac:dyDescent="0.3">
      <c r="A689" s="457">
        <v>538</v>
      </c>
      <c r="B689" s="530" t="s">
        <v>17795</v>
      </c>
      <c r="C689" s="507" t="s">
        <v>757</v>
      </c>
      <c r="D689" s="507" t="s">
        <v>338</v>
      </c>
      <c r="E689" s="507" t="s">
        <v>710</v>
      </c>
      <c r="F689" s="984">
        <v>45962</v>
      </c>
      <c r="G689" s="532">
        <v>1.63</v>
      </c>
      <c r="H689" s="337"/>
      <c r="I689" s="83">
        <v>3</v>
      </c>
      <c r="J689" s="85">
        <f t="shared" si="267"/>
        <v>4.8899999999999997</v>
      </c>
      <c r="K689" s="705">
        <v>3</v>
      </c>
      <c r="L689" s="85">
        <f t="shared" si="272"/>
        <v>4.8899999999999997</v>
      </c>
      <c r="M689" s="687">
        <v>3</v>
      </c>
      <c r="N689" s="85">
        <f t="shared" si="268"/>
        <v>4.8899999999999997</v>
      </c>
      <c r="O689" s="83">
        <v>3</v>
      </c>
      <c r="P689" s="85">
        <f t="shared" si="269"/>
        <v>4.8899999999999997</v>
      </c>
      <c r="Q689" s="83">
        <v>3</v>
      </c>
      <c r="R689" s="377">
        <f t="shared" si="270"/>
        <v>4.8899999999999997</v>
      </c>
      <c r="S689" s="4">
        <v>3</v>
      </c>
      <c r="T689" s="4">
        <f>+S689*Tabla3[[#This Row],[P.U$]]</f>
        <v>4.8899999999999997</v>
      </c>
      <c r="U689" s="4">
        <v>3</v>
      </c>
      <c r="V689" s="1013">
        <f>U689*Tabla3[[#This Row],[P.U$]]</f>
        <v>4.8899999999999997</v>
      </c>
    </row>
    <row r="690" spans="1:22" ht="54" x14ac:dyDescent="0.3">
      <c r="A690" s="457">
        <v>539</v>
      </c>
      <c r="B690" s="530" t="s">
        <v>758</v>
      </c>
      <c r="C690" s="507" t="s">
        <v>759</v>
      </c>
      <c r="D690" s="507" t="s">
        <v>338</v>
      </c>
      <c r="E690" s="507" t="s">
        <v>710</v>
      </c>
      <c r="F690" s="984">
        <v>45809</v>
      </c>
      <c r="G690" s="532">
        <v>2.99</v>
      </c>
      <c r="H690" s="337"/>
      <c r="I690" s="83"/>
      <c r="J690" s="590">
        <f t="shared" si="267"/>
        <v>0</v>
      </c>
      <c r="K690" s="705"/>
      <c r="L690" s="85">
        <f t="shared" si="272"/>
        <v>0</v>
      </c>
      <c r="M690" s="687"/>
      <c r="N690" s="85">
        <f t="shared" si="268"/>
        <v>0</v>
      </c>
      <c r="O690" s="83"/>
      <c r="P690" s="85">
        <f t="shared" si="269"/>
        <v>0</v>
      </c>
      <c r="Q690" s="83"/>
      <c r="R690" s="377">
        <f t="shared" si="270"/>
        <v>0</v>
      </c>
      <c r="S690" s="4"/>
      <c r="T690" s="4">
        <f>+S690*Tabla3[[#This Row],[P.U$]]</f>
        <v>0</v>
      </c>
      <c r="U690" s="4"/>
      <c r="V690" s="1013">
        <f>U690*Tabla3[[#This Row],[P.U$]]</f>
        <v>0</v>
      </c>
    </row>
    <row r="691" spans="1:22" ht="54" x14ac:dyDescent="0.3">
      <c r="A691" s="457">
        <v>540</v>
      </c>
      <c r="B691" s="530" t="s">
        <v>764</v>
      </c>
      <c r="C691" s="507" t="s">
        <v>757</v>
      </c>
      <c r="D691" s="507" t="s">
        <v>338</v>
      </c>
      <c r="E691" s="507" t="s">
        <v>710</v>
      </c>
      <c r="F691" s="984">
        <v>45870</v>
      </c>
      <c r="G691" s="532">
        <v>3.32</v>
      </c>
      <c r="H691" s="337"/>
      <c r="I691" s="233"/>
      <c r="J691" s="590">
        <f t="shared" si="267"/>
        <v>0</v>
      </c>
      <c r="K691" s="705"/>
      <c r="L691" s="232">
        <f t="shared" si="272"/>
        <v>0</v>
      </c>
      <c r="M691" s="684"/>
      <c r="N691" s="232">
        <f t="shared" si="268"/>
        <v>0</v>
      </c>
      <c r="O691" s="233"/>
      <c r="P691" s="232">
        <f t="shared" si="269"/>
        <v>0</v>
      </c>
      <c r="Q691" s="233"/>
      <c r="R691" s="377">
        <f t="shared" si="270"/>
        <v>0</v>
      </c>
      <c r="S691" s="4"/>
      <c r="T691" s="4">
        <f>+S691*Tabla3[[#This Row],[P.U$]]</f>
        <v>0</v>
      </c>
      <c r="U691" s="4"/>
      <c r="V691" s="1013">
        <f>U691*Tabla3[[#This Row],[P.U$]]</f>
        <v>0</v>
      </c>
    </row>
    <row r="692" spans="1:22" ht="90" x14ac:dyDescent="0.3">
      <c r="A692" s="457">
        <v>541</v>
      </c>
      <c r="B692" s="530" t="s">
        <v>1241</v>
      </c>
      <c r="C692" s="507" t="s">
        <v>761</v>
      </c>
      <c r="D692" s="507" t="s">
        <v>338</v>
      </c>
      <c r="E692" s="507" t="s">
        <v>710</v>
      </c>
      <c r="F692" s="984">
        <v>45085</v>
      </c>
      <c r="G692" s="532">
        <v>3.04</v>
      </c>
      <c r="H692" s="337"/>
      <c r="I692" s="83">
        <v>5</v>
      </c>
      <c r="J692" s="85">
        <f t="shared" si="267"/>
        <v>15.2</v>
      </c>
      <c r="K692" s="787">
        <v>5</v>
      </c>
      <c r="L692" s="85">
        <f t="shared" si="272"/>
        <v>15.2</v>
      </c>
      <c r="M692" s="687">
        <v>4</v>
      </c>
      <c r="N692" s="85">
        <f t="shared" si="268"/>
        <v>12.16</v>
      </c>
      <c r="O692" s="83">
        <v>7</v>
      </c>
      <c r="P692" s="85">
        <f t="shared" si="269"/>
        <v>21.28</v>
      </c>
      <c r="Q692" s="83">
        <v>6</v>
      </c>
      <c r="R692" s="377">
        <f t="shared" si="270"/>
        <v>18.240000000000002</v>
      </c>
      <c r="S692" s="4">
        <v>5</v>
      </c>
      <c r="T692" s="4">
        <f>+S692*Tabla3[[#This Row],[P.U$]]</f>
        <v>15.2</v>
      </c>
      <c r="U692" s="4">
        <v>5</v>
      </c>
      <c r="V692" s="1013">
        <f>U692*Tabla3[[#This Row],[P.U$]]</f>
        <v>15.2</v>
      </c>
    </row>
    <row r="693" spans="1:22" ht="54" x14ac:dyDescent="0.3">
      <c r="A693" s="457">
        <v>542</v>
      </c>
      <c r="B693" s="530" t="s">
        <v>835</v>
      </c>
      <c r="C693" s="507" t="s">
        <v>761</v>
      </c>
      <c r="D693" s="507" t="s">
        <v>338</v>
      </c>
      <c r="E693" s="507" t="s">
        <v>710</v>
      </c>
      <c r="F693" s="984">
        <v>45566</v>
      </c>
      <c r="G693" s="532">
        <v>3.04</v>
      </c>
      <c r="H693" s="337"/>
      <c r="I693" s="83"/>
      <c r="J693" s="590">
        <f t="shared" si="267"/>
        <v>0</v>
      </c>
      <c r="K693" s="705"/>
      <c r="L693" s="85">
        <f t="shared" si="272"/>
        <v>0</v>
      </c>
      <c r="M693" s="687"/>
      <c r="N693" s="85">
        <f t="shared" si="268"/>
        <v>0</v>
      </c>
      <c r="O693" s="83"/>
      <c r="P693" s="85">
        <f t="shared" si="269"/>
        <v>0</v>
      </c>
      <c r="Q693" s="83"/>
      <c r="R693" s="377">
        <f t="shared" si="270"/>
        <v>0</v>
      </c>
      <c r="S693" s="4"/>
      <c r="T693" s="4">
        <f>+S693*Tabla3[[#This Row],[P.U$]]</f>
        <v>0</v>
      </c>
      <c r="U693" s="4"/>
      <c r="V693" s="1013">
        <f>U693*Tabla3[[#This Row],[P.U$]]</f>
        <v>0</v>
      </c>
    </row>
    <row r="694" spans="1:22" ht="54" x14ac:dyDescent="0.3">
      <c r="A694" s="457">
        <v>543</v>
      </c>
      <c r="B694" s="530" t="s">
        <v>499</v>
      </c>
      <c r="C694" s="507" t="s">
        <v>635</v>
      </c>
      <c r="D694" s="507" t="s">
        <v>338</v>
      </c>
      <c r="E694" s="507" t="s">
        <v>710</v>
      </c>
      <c r="F694" s="984">
        <v>45085</v>
      </c>
      <c r="G694" s="532">
        <v>4.21</v>
      </c>
      <c r="H694" s="337"/>
      <c r="I694" s="83"/>
      <c r="J694" s="590">
        <f t="shared" si="267"/>
        <v>0</v>
      </c>
      <c r="K694" s="705"/>
      <c r="L694" s="85">
        <f t="shared" si="272"/>
        <v>0</v>
      </c>
      <c r="M694" s="687"/>
      <c r="N694" s="85">
        <f t="shared" si="268"/>
        <v>0</v>
      </c>
      <c r="O694" s="83"/>
      <c r="P694" s="85">
        <f t="shared" si="269"/>
        <v>0</v>
      </c>
      <c r="Q694" s="83"/>
      <c r="R694" s="377">
        <f t="shared" si="270"/>
        <v>0</v>
      </c>
      <c r="S694" s="4"/>
      <c r="T694" s="4">
        <f>+S694*Tabla3[[#This Row],[P.U$]]</f>
        <v>0</v>
      </c>
      <c r="U694" s="4"/>
      <c r="V694" s="1013">
        <f>U694*Tabla3[[#This Row],[P.U$]]</f>
        <v>0</v>
      </c>
    </row>
    <row r="695" spans="1:22" ht="54" x14ac:dyDescent="0.3">
      <c r="A695" s="457">
        <v>544</v>
      </c>
      <c r="B695" s="530" t="s">
        <v>500</v>
      </c>
      <c r="C695" s="507" t="s">
        <v>635</v>
      </c>
      <c r="D695" s="507" t="s">
        <v>338</v>
      </c>
      <c r="E695" s="507" t="s">
        <v>710</v>
      </c>
      <c r="F695" s="984">
        <v>45085</v>
      </c>
      <c r="G695" s="532">
        <v>3.2</v>
      </c>
      <c r="H695" s="337"/>
      <c r="I695" s="83"/>
      <c r="J695" s="590">
        <f t="shared" si="267"/>
        <v>0</v>
      </c>
      <c r="K695" s="705"/>
      <c r="L695" s="85">
        <f t="shared" si="272"/>
        <v>0</v>
      </c>
      <c r="M695" s="687"/>
      <c r="N695" s="85">
        <f t="shared" si="268"/>
        <v>0</v>
      </c>
      <c r="O695" s="83"/>
      <c r="P695" s="85">
        <f t="shared" si="269"/>
        <v>0</v>
      </c>
      <c r="Q695" s="83"/>
      <c r="R695" s="377">
        <f t="shared" si="270"/>
        <v>0</v>
      </c>
      <c r="S695" s="4"/>
      <c r="T695" s="4">
        <f>+S695*Tabla3[[#This Row],[P.U$]]</f>
        <v>0</v>
      </c>
      <c r="U695" s="4"/>
      <c r="V695" s="1013">
        <f>U695*Tabla3[[#This Row],[P.U$]]</f>
        <v>0</v>
      </c>
    </row>
    <row r="696" spans="1:22" ht="54" x14ac:dyDescent="0.3">
      <c r="A696" s="457">
        <v>545</v>
      </c>
      <c r="B696" s="530" t="s">
        <v>501</v>
      </c>
      <c r="C696" s="507" t="s">
        <v>636</v>
      </c>
      <c r="D696" s="507" t="s">
        <v>338</v>
      </c>
      <c r="E696" s="507" t="s">
        <v>710</v>
      </c>
      <c r="F696" s="984">
        <v>45108</v>
      </c>
      <c r="G696" s="532">
        <v>2.5299999999999998</v>
      </c>
      <c r="H696" s="337"/>
      <c r="I696" s="83"/>
      <c r="J696" s="590">
        <f t="shared" si="267"/>
        <v>0</v>
      </c>
      <c r="K696" s="705"/>
      <c r="L696" s="85">
        <f t="shared" si="272"/>
        <v>0</v>
      </c>
      <c r="M696" s="687"/>
      <c r="N696" s="85">
        <f t="shared" si="268"/>
        <v>0</v>
      </c>
      <c r="O696" s="83"/>
      <c r="P696" s="85">
        <f t="shared" si="269"/>
        <v>0</v>
      </c>
      <c r="Q696" s="83"/>
      <c r="R696" s="377">
        <f t="shared" si="270"/>
        <v>0</v>
      </c>
      <c r="S696" s="4"/>
      <c r="T696" s="4">
        <f>+S696*Tabla3[[#This Row],[P.U$]]</f>
        <v>0</v>
      </c>
      <c r="U696" s="4"/>
      <c r="V696" s="1013">
        <f>U696*Tabla3[[#This Row],[P.U$]]</f>
        <v>0</v>
      </c>
    </row>
    <row r="697" spans="1:22" ht="28.5" x14ac:dyDescent="0.3">
      <c r="A697" s="457">
        <v>546</v>
      </c>
      <c r="B697" s="204" t="s">
        <v>17733</v>
      </c>
      <c r="C697" s="23" t="s">
        <v>636</v>
      </c>
      <c r="D697" s="23" t="s">
        <v>338</v>
      </c>
      <c r="E697" s="23" t="s">
        <v>710</v>
      </c>
      <c r="F697" s="983">
        <v>45748</v>
      </c>
      <c r="G697" s="39">
        <v>2.84</v>
      </c>
      <c r="H697" s="337"/>
      <c r="I697" s="83">
        <v>8</v>
      </c>
      <c r="J697" s="85">
        <f t="shared" si="267"/>
        <v>22.72</v>
      </c>
      <c r="K697" s="705">
        <v>8</v>
      </c>
      <c r="L697" s="85">
        <f t="shared" si="272"/>
        <v>22.72</v>
      </c>
      <c r="M697" s="687">
        <v>7</v>
      </c>
      <c r="N697" s="85">
        <f t="shared" si="268"/>
        <v>19.88</v>
      </c>
      <c r="O697" s="83">
        <v>3</v>
      </c>
      <c r="P697" s="85">
        <f t="shared" si="269"/>
        <v>8.52</v>
      </c>
      <c r="Q697" s="83">
        <v>3</v>
      </c>
      <c r="R697" s="377">
        <f t="shared" si="270"/>
        <v>8.52</v>
      </c>
      <c r="S697" s="4">
        <v>3</v>
      </c>
      <c r="T697" s="4">
        <f>+S697*Tabla3[[#This Row],[P.U$]]</f>
        <v>8.52</v>
      </c>
      <c r="U697" s="4">
        <v>3</v>
      </c>
      <c r="V697" s="1013">
        <f>U697*Tabla3[[#This Row],[P.U$]]</f>
        <v>8.52</v>
      </c>
    </row>
    <row r="698" spans="1:22" ht="54" x14ac:dyDescent="0.3">
      <c r="A698" s="457">
        <v>547</v>
      </c>
      <c r="B698" s="503" t="s">
        <v>502</v>
      </c>
      <c r="C698" s="504"/>
      <c r="D698" s="507" t="s">
        <v>338</v>
      </c>
      <c r="E698" s="507" t="s">
        <v>710</v>
      </c>
      <c r="F698" s="981">
        <v>45323</v>
      </c>
      <c r="G698" s="529">
        <v>3.76</v>
      </c>
      <c r="H698" s="337"/>
      <c r="I698" s="233"/>
      <c r="J698" s="590">
        <f t="shared" si="267"/>
        <v>0</v>
      </c>
      <c r="K698" s="705"/>
      <c r="L698" s="232">
        <f t="shared" si="272"/>
        <v>0</v>
      </c>
      <c r="M698" s="684"/>
      <c r="N698" s="232">
        <f t="shared" si="268"/>
        <v>0</v>
      </c>
      <c r="O698" s="233"/>
      <c r="P698" s="232">
        <f t="shared" si="269"/>
        <v>0</v>
      </c>
      <c r="Q698" s="233"/>
      <c r="R698" s="377">
        <f t="shared" si="270"/>
        <v>0</v>
      </c>
      <c r="S698" s="4"/>
      <c r="T698" s="4">
        <f>+S698*Tabla3[[#This Row],[P.U$]]</f>
        <v>0</v>
      </c>
      <c r="U698" s="4"/>
      <c r="V698" s="1013">
        <f>U698*Tabla3[[#This Row],[P.U$]]</f>
        <v>0</v>
      </c>
    </row>
    <row r="699" spans="1:22" ht="54" x14ac:dyDescent="0.3">
      <c r="A699" s="457">
        <v>548</v>
      </c>
      <c r="B699" s="503" t="s">
        <v>503</v>
      </c>
      <c r="C699" s="504" t="s">
        <v>637</v>
      </c>
      <c r="D699" s="507" t="s">
        <v>338</v>
      </c>
      <c r="E699" s="507" t="s">
        <v>710</v>
      </c>
      <c r="F699" s="981"/>
      <c r="G699" s="529">
        <v>4.16</v>
      </c>
      <c r="H699" s="337"/>
      <c r="I699" s="233"/>
      <c r="J699" s="590">
        <f t="shared" si="267"/>
        <v>0</v>
      </c>
      <c r="K699" s="705"/>
      <c r="L699" s="232">
        <f t="shared" si="272"/>
        <v>0</v>
      </c>
      <c r="M699" s="684"/>
      <c r="N699" s="232">
        <f t="shared" si="268"/>
        <v>0</v>
      </c>
      <c r="O699" s="233"/>
      <c r="P699" s="232">
        <f t="shared" si="269"/>
        <v>0</v>
      </c>
      <c r="Q699" s="233"/>
      <c r="R699" s="377">
        <f t="shared" si="270"/>
        <v>0</v>
      </c>
      <c r="S699" s="4"/>
      <c r="T699" s="4">
        <f>+S699*Tabla3[[#This Row],[P.U$]]</f>
        <v>0</v>
      </c>
      <c r="U699" s="4"/>
      <c r="V699" s="1013">
        <f>U699*Tabla3[[#This Row],[P.U$]]</f>
        <v>0</v>
      </c>
    </row>
    <row r="700" spans="1:22" ht="54" x14ac:dyDescent="0.3">
      <c r="A700" s="457">
        <v>549</v>
      </c>
      <c r="B700" s="503" t="s">
        <v>504</v>
      </c>
      <c r="C700" s="504" t="s">
        <v>637</v>
      </c>
      <c r="D700" s="507" t="s">
        <v>338</v>
      </c>
      <c r="E700" s="507" t="s">
        <v>710</v>
      </c>
      <c r="F700" s="981">
        <v>45017</v>
      </c>
      <c r="G700" s="529">
        <v>4.0999999999999996</v>
      </c>
      <c r="H700" s="337"/>
      <c r="I700" s="83"/>
      <c r="J700" s="590">
        <f t="shared" si="267"/>
        <v>0</v>
      </c>
      <c r="K700" s="705"/>
      <c r="L700" s="85">
        <f t="shared" si="272"/>
        <v>0</v>
      </c>
      <c r="M700" s="687"/>
      <c r="N700" s="85">
        <f t="shared" si="268"/>
        <v>0</v>
      </c>
      <c r="O700" s="83"/>
      <c r="P700" s="85">
        <f t="shared" si="269"/>
        <v>0</v>
      </c>
      <c r="Q700" s="83"/>
      <c r="R700" s="377">
        <f t="shared" si="270"/>
        <v>0</v>
      </c>
      <c r="S700" s="4"/>
      <c r="T700" s="4">
        <f>+S700*Tabla3[[#This Row],[P.U$]]</f>
        <v>0</v>
      </c>
      <c r="U700" s="4"/>
      <c r="V700" s="1013">
        <f>U700*Tabla3[[#This Row],[P.U$]]</f>
        <v>0</v>
      </c>
    </row>
    <row r="701" spans="1:22" ht="54" x14ac:dyDescent="0.3">
      <c r="A701" s="457">
        <v>550</v>
      </c>
      <c r="B701" s="503" t="s">
        <v>505</v>
      </c>
      <c r="C701" s="504" t="s">
        <v>637</v>
      </c>
      <c r="D701" s="507" t="s">
        <v>338</v>
      </c>
      <c r="E701" s="507" t="s">
        <v>710</v>
      </c>
      <c r="F701" s="981">
        <v>44986</v>
      </c>
      <c r="G701" s="529">
        <v>4.2</v>
      </c>
      <c r="H701" s="337"/>
      <c r="I701" s="83"/>
      <c r="J701" s="590">
        <f t="shared" si="267"/>
        <v>0</v>
      </c>
      <c r="K701" s="705"/>
      <c r="L701" s="85">
        <f t="shared" si="272"/>
        <v>0</v>
      </c>
      <c r="M701" s="687"/>
      <c r="N701" s="85">
        <f t="shared" si="268"/>
        <v>0</v>
      </c>
      <c r="O701" s="83"/>
      <c r="P701" s="85">
        <f t="shared" si="269"/>
        <v>0</v>
      </c>
      <c r="Q701" s="83"/>
      <c r="R701" s="377">
        <f t="shared" si="270"/>
        <v>0</v>
      </c>
      <c r="S701" s="4"/>
      <c r="T701" s="4">
        <f>+S701*Tabla3[[#This Row],[P.U$]]</f>
        <v>0</v>
      </c>
      <c r="U701" s="4"/>
      <c r="V701" s="1013">
        <f>U701*Tabla3[[#This Row],[P.U$]]</f>
        <v>0</v>
      </c>
    </row>
    <row r="702" spans="1:22" ht="54" x14ac:dyDescent="0.3">
      <c r="A702" s="457">
        <v>551</v>
      </c>
      <c r="B702" s="530" t="s">
        <v>506</v>
      </c>
      <c r="C702" s="504" t="s">
        <v>637</v>
      </c>
      <c r="D702" s="507" t="s">
        <v>338</v>
      </c>
      <c r="E702" s="507" t="s">
        <v>710</v>
      </c>
      <c r="F702" s="984">
        <v>45627</v>
      </c>
      <c r="G702" s="532">
        <v>1.8</v>
      </c>
      <c r="H702" s="337"/>
      <c r="I702" s="83"/>
      <c r="J702" s="590">
        <f t="shared" si="267"/>
        <v>0</v>
      </c>
      <c r="K702" s="705"/>
      <c r="L702" s="85">
        <f t="shared" si="272"/>
        <v>0</v>
      </c>
      <c r="M702" s="687"/>
      <c r="N702" s="85">
        <f t="shared" si="268"/>
        <v>0</v>
      </c>
      <c r="O702" s="83"/>
      <c r="P702" s="85">
        <f t="shared" si="269"/>
        <v>0</v>
      </c>
      <c r="Q702" s="83"/>
      <c r="R702" s="377">
        <f t="shared" si="270"/>
        <v>0</v>
      </c>
      <c r="S702" s="4"/>
      <c r="T702" s="4">
        <f>+S702*Tabla3[[#This Row],[P.U$]]</f>
        <v>0</v>
      </c>
      <c r="U702" s="4"/>
      <c r="V702" s="1013">
        <f>U702*Tabla3[[#This Row],[P.U$]]</f>
        <v>0</v>
      </c>
    </row>
    <row r="703" spans="1:22" ht="54" x14ac:dyDescent="0.3">
      <c r="A703" s="457">
        <v>552</v>
      </c>
      <c r="B703" s="530" t="s">
        <v>507</v>
      </c>
      <c r="C703" s="504" t="s">
        <v>637</v>
      </c>
      <c r="D703" s="507" t="s">
        <v>338</v>
      </c>
      <c r="E703" s="507" t="s">
        <v>710</v>
      </c>
      <c r="F703" s="984">
        <v>45627</v>
      </c>
      <c r="G703" s="532">
        <v>1.8</v>
      </c>
      <c r="H703" s="337"/>
      <c r="I703" s="83"/>
      <c r="J703" s="590">
        <f t="shared" si="267"/>
        <v>0</v>
      </c>
      <c r="K703" s="705"/>
      <c r="L703" s="85">
        <f t="shared" si="272"/>
        <v>0</v>
      </c>
      <c r="M703" s="687"/>
      <c r="N703" s="85">
        <f t="shared" si="268"/>
        <v>0</v>
      </c>
      <c r="O703" s="83"/>
      <c r="P703" s="85">
        <f t="shared" si="269"/>
        <v>0</v>
      </c>
      <c r="Q703" s="83"/>
      <c r="R703" s="377">
        <f t="shared" si="270"/>
        <v>0</v>
      </c>
      <c r="S703" s="4"/>
      <c r="T703" s="4">
        <f>+S703*Tabla3[[#This Row],[P.U$]]</f>
        <v>0</v>
      </c>
      <c r="U703" s="4"/>
      <c r="V703" s="1013">
        <f>U703*Tabla3[[#This Row],[P.U$]]</f>
        <v>0</v>
      </c>
    </row>
    <row r="704" spans="1:22" ht="54" x14ac:dyDescent="0.3">
      <c r="A704" s="457">
        <v>553</v>
      </c>
      <c r="B704" s="530" t="s">
        <v>508</v>
      </c>
      <c r="C704" s="504" t="s">
        <v>637</v>
      </c>
      <c r="D704" s="507" t="s">
        <v>338</v>
      </c>
      <c r="E704" s="507" t="s">
        <v>710</v>
      </c>
      <c r="F704" s="984">
        <v>45628</v>
      </c>
      <c r="G704" s="529">
        <v>4.3890000000000002</v>
      </c>
      <c r="H704" s="337"/>
      <c r="I704" s="83"/>
      <c r="J704" s="590">
        <f t="shared" si="267"/>
        <v>0</v>
      </c>
      <c r="K704" s="705"/>
      <c r="L704" s="85">
        <f t="shared" si="272"/>
        <v>0</v>
      </c>
      <c r="M704" s="687"/>
      <c r="N704" s="85">
        <f t="shared" si="268"/>
        <v>0</v>
      </c>
      <c r="O704" s="83"/>
      <c r="P704" s="85">
        <f t="shared" si="269"/>
        <v>0</v>
      </c>
      <c r="Q704" s="83"/>
      <c r="R704" s="377">
        <f t="shared" si="270"/>
        <v>0</v>
      </c>
      <c r="S704" s="4"/>
      <c r="T704" s="4">
        <f>+S704*Tabla3[[#This Row],[P.U$]]</f>
        <v>0</v>
      </c>
      <c r="U704" s="4"/>
      <c r="V704" s="1013">
        <f>U704*Tabla3[[#This Row],[P.U$]]</f>
        <v>0</v>
      </c>
    </row>
    <row r="705" spans="1:22" ht="28.5" x14ac:dyDescent="0.3">
      <c r="A705" s="457">
        <v>554</v>
      </c>
      <c r="B705" s="204" t="s">
        <v>17745</v>
      </c>
      <c r="C705" s="21" t="s">
        <v>17781</v>
      </c>
      <c r="D705" s="23" t="s">
        <v>338</v>
      </c>
      <c r="E705" s="23" t="s">
        <v>710</v>
      </c>
      <c r="F705" s="983">
        <v>45778</v>
      </c>
      <c r="G705" s="39">
        <v>4.88</v>
      </c>
      <c r="H705" s="337"/>
      <c r="I705" s="83"/>
      <c r="J705" s="590">
        <f t="shared" si="267"/>
        <v>0</v>
      </c>
      <c r="K705" s="705"/>
      <c r="L705" s="85">
        <f t="shared" si="272"/>
        <v>0</v>
      </c>
      <c r="M705" s="687"/>
      <c r="N705" s="85">
        <f t="shared" ref="N705:N726" si="273">G705*M705</f>
        <v>0</v>
      </c>
      <c r="O705" s="83"/>
      <c r="P705" s="85">
        <f t="shared" ref="P705:P726" si="274">G705*O705</f>
        <v>0</v>
      </c>
      <c r="Q705" s="83">
        <v>1</v>
      </c>
      <c r="R705" s="377">
        <f t="shared" ref="R705:R726" si="275">G705*Q705</f>
        <v>4.88</v>
      </c>
      <c r="S705" s="4">
        <v>12</v>
      </c>
      <c r="T705" s="4">
        <f>+S705*Tabla3[[#This Row],[P.U$]]</f>
        <v>58.56</v>
      </c>
      <c r="U705" s="4">
        <v>12</v>
      </c>
      <c r="V705" s="1013">
        <f>U705*Tabla3[[#This Row],[P.U$]]</f>
        <v>58.56</v>
      </c>
    </row>
    <row r="706" spans="1:22" ht="54" x14ac:dyDescent="0.3">
      <c r="A706" s="457">
        <v>555</v>
      </c>
      <c r="B706" s="530" t="s">
        <v>510</v>
      </c>
      <c r="C706" s="504" t="s">
        <v>638</v>
      </c>
      <c r="D706" s="507" t="s">
        <v>338</v>
      </c>
      <c r="E706" s="507" t="s">
        <v>710</v>
      </c>
      <c r="F706" s="984">
        <v>45292</v>
      </c>
      <c r="G706" s="532">
        <v>8.8000000000000007</v>
      </c>
      <c r="H706" s="337"/>
      <c r="I706" s="83"/>
      <c r="J706" s="590">
        <f t="shared" si="267"/>
        <v>0</v>
      </c>
      <c r="K706" s="705"/>
      <c r="L706" s="85">
        <f t="shared" si="272"/>
        <v>0</v>
      </c>
      <c r="M706" s="687"/>
      <c r="N706" s="85">
        <f t="shared" si="273"/>
        <v>0</v>
      </c>
      <c r="O706" s="83"/>
      <c r="P706" s="85">
        <f t="shared" si="274"/>
        <v>0</v>
      </c>
      <c r="Q706" s="83"/>
      <c r="R706" s="377">
        <f t="shared" si="275"/>
        <v>0</v>
      </c>
      <c r="S706" s="4"/>
      <c r="T706" s="4">
        <f>+S706*Tabla3[[#This Row],[P.U$]]</f>
        <v>0</v>
      </c>
      <c r="U706" s="4"/>
      <c r="V706" s="1013">
        <f>U706*Tabla3[[#This Row],[P.U$]]</f>
        <v>0</v>
      </c>
    </row>
    <row r="707" spans="1:22" ht="28.5" x14ac:dyDescent="0.3">
      <c r="A707" s="457">
        <v>556</v>
      </c>
      <c r="B707" s="205" t="s">
        <v>511</v>
      </c>
      <c r="C707" s="21" t="s">
        <v>639</v>
      </c>
      <c r="D707" s="23" t="s">
        <v>338</v>
      </c>
      <c r="E707" s="23" t="s">
        <v>710</v>
      </c>
      <c r="F707" s="986">
        <v>46082</v>
      </c>
      <c r="G707" s="40">
        <v>3.84</v>
      </c>
      <c r="H707" s="337"/>
      <c r="I707" s="83"/>
      <c r="J707" s="590">
        <f t="shared" si="267"/>
        <v>0</v>
      </c>
      <c r="K707" s="705"/>
      <c r="L707" s="85">
        <f t="shared" si="272"/>
        <v>0</v>
      </c>
      <c r="M707" s="687"/>
      <c r="N707" s="85">
        <f t="shared" si="273"/>
        <v>0</v>
      </c>
      <c r="O707" s="83"/>
      <c r="P707" s="85">
        <f t="shared" si="274"/>
        <v>0</v>
      </c>
      <c r="Q707" s="83"/>
      <c r="R707" s="377">
        <f t="shared" si="275"/>
        <v>0</v>
      </c>
      <c r="S707" s="4"/>
      <c r="T707" s="4">
        <f>+S707*Tabla3[[#This Row],[P.U$]]</f>
        <v>0</v>
      </c>
      <c r="U707" s="4"/>
      <c r="V707" s="1013">
        <f>U707*Tabla3[[#This Row],[P.U$]]</f>
        <v>0</v>
      </c>
    </row>
    <row r="708" spans="1:22" ht="28.5" x14ac:dyDescent="0.3">
      <c r="A708" s="457">
        <v>557</v>
      </c>
      <c r="B708" s="205" t="s">
        <v>17731</v>
      </c>
      <c r="C708" s="21" t="s">
        <v>639</v>
      </c>
      <c r="D708" s="23" t="s">
        <v>338</v>
      </c>
      <c r="E708" s="23" t="s">
        <v>710</v>
      </c>
      <c r="F708" s="983">
        <v>46082</v>
      </c>
      <c r="G708" s="39">
        <v>3.84</v>
      </c>
      <c r="H708" s="337"/>
      <c r="I708" s="83">
        <v>1</v>
      </c>
      <c r="J708" s="590">
        <f t="shared" si="267"/>
        <v>3.84</v>
      </c>
      <c r="K708" s="705">
        <v>1</v>
      </c>
      <c r="L708" s="85">
        <f t="shared" si="272"/>
        <v>3.84</v>
      </c>
      <c r="M708" s="687">
        <v>0</v>
      </c>
      <c r="N708" s="85">
        <f t="shared" si="273"/>
        <v>0</v>
      </c>
      <c r="O708" s="83"/>
      <c r="P708" s="85">
        <f t="shared" si="274"/>
        <v>0</v>
      </c>
      <c r="Q708" s="83"/>
      <c r="R708" s="377">
        <f t="shared" si="275"/>
        <v>0</v>
      </c>
      <c r="S708" s="4"/>
      <c r="T708" s="4">
        <f>+S708*Tabla3[[#This Row],[P.U$]]</f>
        <v>0</v>
      </c>
      <c r="U708" s="4"/>
      <c r="V708" s="1013">
        <f>U708*Tabla3[[#This Row],[P.U$]]</f>
        <v>0</v>
      </c>
    </row>
    <row r="709" spans="1:22" ht="54" x14ac:dyDescent="0.3">
      <c r="A709" s="457">
        <v>558</v>
      </c>
      <c r="B709" s="503" t="s">
        <v>766</v>
      </c>
      <c r="C709" s="504" t="s">
        <v>748</v>
      </c>
      <c r="D709" s="507" t="s">
        <v>338</v>
      </c>
      <c r="E709" s="507" t="s">
        <v>710</v>
      </c>
      <c r="F709" s="981">
        <v>45566</v>
      </c>
      <c r="G709" s="529">
        <v>3.11</v>
      </c>
      <c r="H709" s="337"/>
      <c r="I709" s="83"/>
      <c r="J709" s="590">
        <f t="shared" si="267"/>
        <v>0</v>
      </c>
      <c r="K709" s="705"/>
      <c r="L709" s="85">
        <f t="shared" si="272"/>
        <v>0</v>
      </c>
      <c r="M709" s="687"/>
      <c r="N709" s="85">
        <f t="shared" si="273"/>
        <v>0</v>
      </c>
      <c r="O709" s="83"/>
      <c r="P709" s="85">
        <f t="shared" si="274"/>
        <v>0</v>
      </c>
      <c r="Q709" s="83"/>
      <c r="R709" s="377">
        <f t="shared" si="275"/>
        <v>0</v>
      </c>
      <c r="S709" s="4"/>
      <c r="T709" s="4">
        <f>+S709*Tabla3[[#This Row],[P.U$]]</f>
        <v>0</v>
      </c>
      <c r="U709" s="4"/>
      <c r="V709" s="1013">
        <f>U709*Tabla3[[#This Row],[P.U$]]</f>
        <v>0</v>
      </c>
    </row>
    <row r="710" spans="1:22" ht="54" x14ac:dyDescent="0.3">
      <c r="A710" s="457">
        <v>559</v>
      </c>
      <c r="B710" s="503" t="s">
        <v>512</v>
      </c>
      <c r="C710" s="504" t="s">
        <v>640</v>
      </c>
      <c r="D710" s="507" t="s">
        <v>338</v>
      </c>
      <c r="E710" s="507" t="s">
        <v>710</v>
      </c>
      <c r="F710" s="981">
        <v>46478</v>
      </c>
      <c r="G710" s="529">
        <v>1.1000000000000001</v>
      </c>
      <c r="H710" s="337"/>
      <c r="I710" s="83"/>
      <c r="J710" s="590">
        <f t="shared" si="267"/>
        <v>0</v>
      </c>
      <c r="K710" s="705"/>
      <c r="L710" s="85">
        <f t="shared" si="272"/>
        <v>0</v>
      </c>
      <c r="M710" s="687"/>
      <c r="N710" s="85">
        <f t="shared" si="273"/>
        <v>0</v>
      </c>
      <c r="O710" s="83"/>
      <c r="P710" s="85">
        <f t="shared" si="274"/>
        <v>0</v>
      </c>
      <c r="Q710" s="83"/>
      <c r="R710" s="377">
        <f t="shared" si="275"/>
        <v>0</v>
      </c>
      <c r="S710" s="4"/>
      <c r="T710" s="4">
        <f>+S710*Tabla3[[#This Row],[P.U$]]</f>
        <v>0</v>
      </c>
      <c r="U710" s="4"/>
      <c r="V710" s="1013">
        <f>U710*Tabla3[[#This Row],[P.U$]]</f>
        <v>0</v>
      </c>
    </row>
    <row r="711" spans="1:22" ht="54" x14ac:dyDescent="0.3">
      <c r="A711" s="457">
        <v>560</v>
      </c>
      <c r="B711" s="530" t="s">
        <v>513</v>
      </c>
      <c r="C711" s="504" t="s">
        <v>640</v>
      </c>
      <c r="D711" s="507" t="s">
        <v>338</v>
      </c>
      <c r="E711" s="507" t="s">
        <v>710</v>
      </c>
      <c r="F711" s="984">
        <v>46478</v>
      </c>
      <c r="G711" s="532">
        <v>1.1000000000000001</v>
      </c>
      <c r="H711" s="337"/>
      <c r="I711" s="83"/>
      <c r="J711" s="590">
        <f t="shared" si="267"/>
        <v>0</v>
      </c>
      <c r="K711" s="705"/>
      <c r="L711" s="85">
        <f t="shared" si="272"/>
        <v>0</v>
      </c>
      <c r="M711" s="687"/>
      <c r="N711" s="85">
        <f t="shared" si="273"/>
        <v>0</v>
      </c>
      <c r="O711" s="83"/>
      <c r="P711" s="85">
        <f t="shared" si="274"/>
        <v>0</v>
      </c>
      <c r="Q711" s="83"/>
      <c r="R711" s="377">
        <f t="shared" si="275"/>
        <v>0</v>
      </c>
      <c r="S711" s="4"/>
      <c r="T711" s="4">
        <f>+S711*Tabla3[[#This Row],[P.U$]]</f>
        <v>0</v>
      </c>
      <c r="U711" s="4"/>
      <c r="V711" s="1013">
        <f>U711*Tabla3[[#This Row],[P.U$]]</f>
        <v>0</v>
      </c>
    </row>
    <row r="712" spans="1:22" ht="54" x14ac:dyDescent="0.3">
      <c r="A712" s="457">
        <v>561</v>
      </c>
      <c r="B712" s="530" t="s">
        <v>514</v>
      </c>
      <c r="C712" s="504" t="s">
        <v>640</v>
      </c>
      <c r="D712" s="507" t="s">
        <v>338</v>
      </c>
      <c r="E712" s="507" t="s">
        <v>710</v>
      </c>
      <c r="F712" s="984">
        <v>46478</v>
      </c>
      <c r="G712" s="532">
        <v>1.1000000000000001</v>
      </c>
      <c r="H712" s="337"/>
      <c r="I712" s="83"/>
      <c r="J712" s="590">
        <f t="shared" si="267"/>
        <v>0</v>
      </c>
      <c r="K712" s="705"/>
      <c r="L712" s="85">
        <f t="shared" si="272"/>
        <v>0</v>
      </c>
      <c r="M712" s="687"/>
      <c r="N712" s="85">
        <f t="shared" si="273"/>
        <v>0</v>
      </c>
      <c r="O712" s="83"/>
      <c r="P712" s="85">
        <f t="shared" si="274"/>
        <v>0</v>
      </c>
      <c r="Q712" s="83"/>
      <c r="R712" s="377">
        <f t="shared" si="275"/>
        <v>0</v>
      </c>
      <c r="S712" s="4"/>
      <c r="T712" s="4">
        <f>+S712*Tabla3[[#This Row],[P.U$]]</f>
        <v>0</v>
      </c>
      <c r="U712" s="4"/>
      <c r="V712" s="1013">
        <f>U712*Tabla3[[#This Row],[P.U$]]</f>
        <v>0</v>
      </c>
    </row>
    <row r="713" spans="1:22" ht="54" x14ac:dyDescent="0.3">
      <c r="A713" s="457">
        <v>562</v>
      </c>
      <c r="B713" s="503" t="s">
        <v>515</v>
      </c>
      <c r="C713" s="504" t="s">
        <v>217</v>
      </c>
      <c r="D713" s="507" t="s">
        <v>338</v>
      </c>
      <c r="E713" s="507" t="s">
        <v>710</v>
      </c>
      <c r="F713" s="981">
        <v>45536</v>
      </c>
      <c r="G713" s="529">
        <v>4</v>
      </c>
      <c r="H713" s="337"/>
      <c r="I713" s="83"/>
      <c r="J713" s="590">
        <f t="shared" si="267"/>
        <v>0</v>
      </c>
      <c r="K713" s="705"/>
      <c r="L713" s="85">
        <f t="shared" si="272"/>
        <v>0</v>
      </c>
      <c r="M713" s="687"/>
      <c r="N713" s="85">
        <f t="shared" si="273"/>
        <v>0</v>
      </c>
      <c r="O713" s="83"/>
      <c r="P713" s="85">
        <f t="shared" si="274"/>
        <v>0</v>
      </c>
      <c r="Q713" s="83"/>
      <c r="R713" s="377">
        <f t="shared" si="275"/>
        <v>0</v>
      </c>
      <c r="S713" s="4"/>
      <c r="T713" s="4">
        <f>+S713*Tabla3[[#This Row],[P.U$]]</f>
        <v>0</v>
      </c>
      <c r="U713" s="4"/>
      <c r="V713" s="1013">
        <f>U713*Tabla3[[#This Row],[P.U$]]</f>
        <v>0</v>
      </c>
    </row>
    <row r="714" spans="1:22" ht="54" x14ac:dyDescent="0.3">
      <c r="A714" s="457">
        <v>563</v>
      </c>
      <c r="B714" s="503" t="s">
        <v>516</v>
      </c>
      <c r="C714" s="504" t="s">
        <v>641</v>
      </c>
      <c r="D714" s="507" t="s">
        <v>338</v>
      </c>
      <c r="E714" s="507" t="s">
        <v>710</v>
      </c>
      <c r="F714" s="981">
        <v>45292</v>
      </c>
      <c r="G714" s="529">
        <v>4.78</v>
      </c>
      <c r="H714" s="337"/>
      <c r="I714" s="83"/>
      <c r="J714" s="590">
        <f t="shared" si="267"/>
        <v>0</v>
      </c>
      <c r="K714" s="705"/>
      <c r="L714" s="85">
        <f t="shared" si="272"/>
        <v>0</v>
      </c>
      <c r="M714" s="687"/>
      <c r="N714" s="85">
        <f t="shared" si="273"/>
        <v>0</v>
      </c>
      <c r="O714" s="83"/>
      <c r="P714" s="85">
        <f t="shared" si="274"/>
        <v>0</v>
      </c>
      <c r="Q714" s="83">
        <v>10</v>
      </c>
      <c r="R714" s="377">
        <f t="shared" si="275"/>
        <v>47.800000000000004</v>
      </c>
      <c r="S714" s="4">
        <v>6</v>
      </c>
      <c r="T714" s="4">
        <f>+S714*Tabla3[[#This Row],[P.U$]]</f>
        <v>28.68</v>
      </c>
      <c r="U714" s="4">
        <v>1</v>
      </c>
      <c r="V714" s="1013">
        <f>U714*Tabla3[[#This Row],[P.U$]]</f>
        <v>4.78</v>
      </c>
    </row>
    <row r="715" spans="1:22" ht="54" x14ac:dyDescent="0.3">
      <c r="A715" s="457">
        <v>564</v>
      </c>
      <c r="B715" s="503" t="s">
        <v>517</v>
      </c>
      <c r="C715" s="504" t="s">
        <v>642</v>
      </c>
      <c r="D715" s="507" t="s">
        <v>338</v>
      </c>
      <c r="E715" s="507" t="s">
        <v>710</v>
      </c>
      <c r="F715" s="981">
        <v>45293</v>
      </c>
      <c r="G715" s="529">
        <v>0.66</v>
      </c>
      <c r="H715" s="337"/>
      <c r="I715" s="83"/>
      <c r="J715" s="590">
        <f t="shared" si="267"/>
        <v>0</v>
      </c>
      <c r="K715" s="705"/>
      <c r="L715" s="85">
        <f t="shared" si="272"/>
        <v>0</v>
      </c>
      <c r="M715" s="687"/>
      <c r="N715" s="85">
        <f t="shared" si="273"/>
        <v>0</v>
      </c>
      <c r="O715" s="83"/>
      <c r="P715" s="85">
        <f t="shared" si="274"/>
        <v>0</v>
      </c>
      <c r="Q715" s="83"/>
      <c r="R715" s="377">
        <f t="shared" si="275"/>
        <v>0</v>
      </c>
      <c r="S715" s="4"/>
      <c r="T715" s="4">
        <f>+S715*Tabla3[[#This Row],[P.U$]]</f>
        <v>0</v>
      </c>
      <c r="U715" s="4"/>
      <c r="V715" s="1013">
        <f>U715*Tabla3[[#This Row],[P.U$]]</f>
        <v>0</v>
      </c>
    </row>
    <row r="716" spans="1:22" ht="54" x14ac:dyDescent="0.3">
      <c r="A716" s="457">
        <v>565</v>
      </c>
      <c r="B716" s="530" t="s">
        <v>518</v>
      </c>
      <c r="C716" s="504" t="s">
        <v>643</v>
      </c>
      <c r="D716" s="507" t="s">
        <v>338</v>
      </c>
      <c r="E716" s="507" t="s">
        <v>710</v>
      </c>
      <c r="F716" s="984">
        <v>45627</v>
      </c>
      <c r="G716" s="532">
        <v>12.67</v>
      </c>
      <c r="H716" s="337"/>
      <c r="I716" s="83"/>
      <c r="J716" s="590">
        <f t="shared" si="267"/>
        <v>0</v>
      </c>
      <c r="K716" s="705"/>
      <c r="L716" s="85">
        <f t="shared" si="272"/>
        <v>0</v>
      </c>
      <c r="M716" s="687"/>
      <c r="N716" s="85">
        <f t="shared" si="273"/>
        <v>0</v>
      </c>
      <c r="O716" s="83"/>
      <c r="P716" s="85">
        <f t="shared" si="274"/>
        <v>0</v>
      </c>
      <c r="Q716" s="83"/>
      <c r="R716" s="377">
        <f t="shared" si="275"/>
        <v>0</v>
      </c>
      <c r="S716" s="4"/>
      <c r="T716" s="4">
        <f>+S716*Tabla3[[#This Row],[P.U$]]</f>
        <v>0</v>
      </c>
      <c r="U716" s="4"/>
      <c r="V716" s="1013">
        <f>U716*Tabla3[[#This Row],[P.U$]]</f>
        <v>0</v>
      </c>
    </row>
    <row r="717" spans="1:22" ht="54" x14ac:dyDescent="0.3">
      <c r="A717" s="457">
        <v>566</v>
      </c>
      <c r="B717" s="503" t="s">
        <v>519</v>
      </c>
      <c r="C717" s="504" t="s">
        <v>217</v>
      </c>
      <c r="D717" s="507" t="s">
        <v>338</v>
      </c>
      <c r="E717" s="507" t="s">
        <v>710</v>
      </c>
      <c r="F717" s="987">
        <v>45017</v>
      </c>
      <c r="G717" s="534">
        <v>6.38</v>
      </c>
      <c r="H717" s="337"/>
      <c r="I717" s="83"/>
      <c r="J717" s="590">
        <f t="shared" si="267"/>
        <v>0</v>
      </c>
      <c r="K717" s="705"/>
      <c r="L717" s="85">
        <f t="shared" si="272"/>
        <v>0</v>
      </c>
      <c r="M717" s="687"/>
      <c r="N717" s="85">
        <f t="shared" si="273"/>
        <v>0</v>
      </c>
      <c r="O717" s="83"/>
      <c r="P717" s="85">
        <f t="shared" si="274"/>
        <v>0</v>
      </c>
      <c r="Q717" s="83"/>
      <c r="R717" s="377">
        <f t="shared" si="275"/>
        <v>0</v>
      </c>
      <c r="S717" s="4"/>
      <c r="T717" s="4">
        <f>+S717*Tabla3[[#This Row],[P.U$]]</f>
        <v>0</v>
      </c>
      <c r="U717" s="4"/>
      <c r="V717" s="1013">
        <f>U717*Tabla3[[#This Row],[P.U$]]</f>
        <v>0</v>
      </c>
    </row>
    <row r="718" spans="1:22" ht="75" x14ac:dyDescent="0.3">
      <c r="A718" s="457">
        <v>567</v>
      </c>
      <c r="B718" s="508" t="s">
        <v>995</v>
      </c>
      <c r="C718" s="508" t="s">
        <v>750</v>
      </c>
      <c r="D718" s="508" t="s">
        <v>338</v>
      </c>
      <c r="E718" s="508" t="s">
        <v>710</v>
      </c>
      <c r="F718" s="975">
        <v>45627</v>
      </c>
      <c r="G718" s="725">
        <v>3.8</v>
      </c>
      <c r="H718" s="337"/>
      <c r="I718" s="83">
        <v>9</v>
      </c>
      <c r="J718" s="85">
        <f t="shared" si="267"/>
        <v>34.199999999999996</v>
      </c>
      <c r="K718" s="705">
        <v>9</v>
      </c>
      <c r="L718" s="85">
        <f t="shared" si="272"/>
        <v>34.199999999999996</v>
      </c>
      <c r="M718" s="687">
        <v>9</v>
      </c>
      <c r="N718" s="85">
        <f t="shared" si="273"/>
        <v>34.199999999999996</v>
      </c>
      <c r="O718" s="83">
        <v>13</v>
      </c>
      <c r="P718" s="85">
        <f t="shared" si="274"/>
        <v>49.4</v>
      </c>
      <c r="Q718" s="83">
        <v>13</v>
      </c>
      <c r="R718" s="377">
        <f t="shared" si="275"/>
        <v>49.4</v>
      </c>
      <c r="S718" s="4">
        <v>14</v>
      </c>
      <c r="T718" s="4">
        <f>+S718*Tabla3[[#This Row],[P.U$]]</f>
        <v>53.199999999999996</v>
      </c>
      <c r="U718" s="4">
        <v>12</v>
      </c>
      <c r="V718" s="1013">
        <f>U718*Tabla3[[#This Row],[P.U$]]</f>
        <v>45.599999999999994</v>
      </c>
    </row>
    <row r="719" spans="1:22" ht="30" x14ac:dyDescent="0.3">
      <c r="A719" s="457">
        <v>568</v>
      </c>
      <c r="B719" s="151" t="s">
        <v>17734</v>
      </c>
      <c r="C719" s="151" t="s">
        <v>750</v>
      </c>
      <c r="D719" s="655" t="s">
        <v>338</v>
      </c>
      <c r="E719" s="151" t="s">
        <v>710</v>
      </c>
      <c r="F719" s="974">
        <v>46054</v>
      </c>
      <c r="G719" s="580">
        <v>3.99</v>
      </c>
      <c r="H719" s="337"/>
      <c r="I719" s="83"/>
      <c r="J719" s="590">
        <f t="shared" si="267"/>
        <v>0</v>
      </c>
      <c r="K719" s="705"/>
      <c r="L719" s="85">
        <f t="shared" si="272"/>
        <v>0</v>
      </c>
      <c r="M719" s="687"/>
      <c r="N719" s="85">
        <f t="shared" si="273"/>
        <v>0</v>
      </c>
      <c r="O719" s="83"/>
      <c r="P719" s="85">
        <f t="shared" si="274"/>
        <v>0</v>
      </c>
      <c r="Q719" s="83"/>
      <c r="R719" s="377">
        <f t="shared" si="275"/>
        <v>0</v>
      </c>
      <c r="S719" s="4"/>
      <c r="T719" s="4">
        <f>+S719*Tabla3[[#This Row],[P.U$]]</f>
        <v>0</v>
      </c>
      <c r="U719" s="4"/>
      <c r="V719" s="1013">
        <f>U719*Tabla3[[#This Row],[P.U$]]</f>
        <v>0</v>
      </c>
    </row>
    <row r="720" spans="1:22" ht="30" x14ac:dyDescent="0.3">
      <c r="A720" s="457">
        <v>569</v>
      </c>
      <c r="B720" s="151" t="s">
        <v>17741</v>
      </c>
      <c r="C720" s="151" t="s">
        <v>750</v>
      </c>
      <c r="D720" s="655" t="s">
        <v>338</v>
      </c>
      <c r="E720" s="151" t="s">
        <v>710</v>
      </c>
      <c r="F720" s="974">
        <v>45778</v>
      </c>
      <c r="G720" s="580">
        <v>3.99</v>
      </c>
      <c r="H720" s="337"/>
      <c r="I720" s="83">
        <v>12</v>
      </c>
      <c r="J720" s="85">
        <f t="shared" si="267"/>
        <v>47.88</v>
      </c>
      <c r="K720" s="705">
        <v>12</v>
      </c>
      <c r="L720" s="85">
        <f t="shared" si="272"/>
        <v>47.88</v>
      </c>
      <c r="M720" s="687">
        <v>12</v>
      </c>
      <c r="N720" s="85">
        <f t="shared" si="273"/>
        <v>47.88</v>
      </c>
      <c r="O720" s="83">
        <v>16</v>
      </c>
      <c r="P720" s="85">
        <f t="shared" si="274"/>
        <v>63.84</v>
      </c>
      <c r="Q720" s="83">
        <v>16</v>
      </c>
      <c r="R720" s="377">
        <f t="shared" si="275"/>
        <v>63.84</v>
      </c>
      <c r="S720" s="4">
        <v>15</v>
      </c>
      <c r="T720" s="4">
        <f>+S720*Tabla3[[#This Row],[P.U$]]</f>
        <v>59.85</v>
      </c>
      <c r="U720" s="4">
        <v>13</v>
      </c>
      <c r="V720" s="1013">
        <f>U720*Tabla3[[#This Row],[P.U$]]</f>
        <v>51.870000000000005</v>
      </c>
    </row>
    <row r="721" spans="1:22" ht="56.25" x14ac:dyDescent="0.3">
      <c r="A721" s="457">
        <v>570</v>
      </c>
      <c r="B721" s="508" t="s">
        <v>17770</v>
      </c>
      <c r="C721" s="508" t="s">
        <v>750</v>
      </c>
      <c r="D721" s="508" t="s">
        <v>338</v>
      </c>
      <c r="E721" s="508" t="s">
        <v>710</v>
      </c>
      <c r="F721" s="975">
        <v>45627</v>
      </c>
      <c r="G721" s="725">
        <v>3.8</v>
      </c>
      <c r="H721" s="337"/>
      <c r="I721" s="83">
        <v>10</v>
      </c>
      <c r="J721" s="85">
        <f t="shared" si="267"/>
        <v>38</v>
      </c>
      <c r="K721" s="705">
        <v>9</v>
      </c>
      <c r="L721" s="85">
        <f t="shared" si="272"/>
        <v>34.199999999999996</v>
      </c>
      <c r="M721" s="687">
        <v>8</v>
      </c>
      <c r="N721" s="85">
        <f t="shared" si="273"/>
        <v>30.4</v>
      </c>
      <c r="O721" s="83">
        <v>18</v>
      </c>
      <c r="P721" s="85">
        <f t="shared" si="274"/>
        <v>68.399999999999991</v>
      </c>
      <c r="Q721" s="83">
        <v>18</v>
      </c>
      <c r="R721" s="377">
        <f t="shared" si="275"/>
        <v>68.399999999999991</v>
      </c>
      <c r="S721" s="4">
        <v>13</v>
      </c>
      <c r="T721" s="4">
        <f>+S721*Tabla3[[#This Row],[P.U$]]</f>
        <v>49.4</v>
      </c>
      <c r="U721" s="4">
        <v>10</v>
      </c>
      <c r="V721" s="1013">
        <f>U721*Tabla3[[#This Row],[P.U$]]</f>
        <v>38</v>
      </c>
    </row>
    <row r="722" spans="1:22" ht="25.5" x14ac:dyDescent="0.3">
      <c r="A722" s="457">
        <v>571</v>
      </c>
      <c r="B722" s="204" t="s">
        <v>17742</v>
      </c>
      <c r="C722" s="21" t="s">
        <v>642</v>
      </c>
      <c r="D722" s="23" t="s">
        <v>338</v>
      </c>
      <c r="E722" s="23" t="s">
        <v>710</v>
      </c>
      <c r="F722" s="983">
        <v>45689</v>
      </c>
      <c r="G722" s="39">
        <v>1</v>
      </c>
      <c r="H722" s="337"/>
      <c r="I722" s="83">
        <v>5</v>
      </c>
      <c r="J722" s="85">
        <f t="shared" si="267"/>
        <v>5</v>
      </c>
      <c r="K722" s="705">
        <v>5</v>
      </c>
      <c r="L722" s="85">
        <f t="shared" si="272"/>
        <v>5</v>
      </c>
      <c r="M722" s="687">
        <v>5</v>
      </c>
      <c r="N722" s="85">
        <f t="shared" si="273"/>
        <v>5</v>
      </c>
      <c r="O722" s="83">
        <v>5</v>
      </c>
      <c r="P722" s="85">
        <f t="shared" si="274"/>
        <v>5</v>
      </c>
      <c r="Q722" s="83">
        <v>5</v>
      </c>
      <c r="R722" s="377">
        <f t="shared" si="275"/>
        <v>5</v>
      </c>
      <c r="S722" s="4">
        <v>5</v>
      </c>
      <c r="T722" s="4">
        <f>+S722*Tabla3[[#This Row],[P.U$]]</f>
        <v>5</v>
      </c>
      <c r="U722" s="4">
        <v>4</v>
      </c>
      <c r="V722" s="1013">
        <f>U722*Tabla3[[#This Row],[P.U$]]</f>
        <v>4</v>
      </c>
    </row>
    <row r="723" spans="1:22" ht="54" x14ac:dyDescent="0.3">
      <c r="A723" s="457">
        <v>572</v>
      </c>
      <c r="B723" s="503" t="s">
        <v>521</v>
      </c>
      <c r="C723" s="504" t="s">
        <v>642</v>
      </c>
      <c r="D723" s="507" t="s">
        <v>338</v>
      </c>
      <c r="E723" s="507" t="s">
        <v>710</v>
      </c>
      <c r="F723" s="981">
        <v>44562</v>
      </c>
      <c r="G723" s="529">
        <v>0.8</v>
      </c>
      <c r="H723" s="337"/>
      <c r="I723" s="83"/>
      <c r="J723" s="590">
        <f t="shared" si="267"/>
        <v>0</v>
      </c>
      <c r="K723" s="705"/>
      <c r="L723" s="85">
        <f t="shared" si="272"/>
        <v>0</v>
      </c>
      <c r="M723" s="687"/>
      <c r="N723" s="85">
        <f t="shared" si="273"/>
        <v>0</v>
      </c>
      <c r="O723" s="83"/>
      <c r="P723" s="85">
        <f t="shared" si="274"/>
        <v>0</v>
      </c>
      <c r="Q723" s="83"/>
      <c r="R723" s="377">
        <f t="shared" si="275"/>
        <v>0</v>
      </c>
      <c r="S723" s="4"/>
      <c r="T723" s="4">
        <f>+S723*Tabla3[[#This Row],[P.U$]]</f>
        <v>0</v>
      </c>
      <c r="U723" s="4"/>
      <c r="V723" s="1013">
        <f>U723*Tabla3[[#This Row],[P.U$]]</f>
        <v>0</v>
      </c>
    </row>
    <row r="724" spans="1:22" ht="37.5" x14ac:dyDescent="0.3">
      <c r="A724" s="457">
        <v>573</v>
      </c>
      <c r="B724" s="508" t="s">
        <v>990</v>
      </c>
      <c r="C724" s="508" t="s">
        <v>966</v>
      </c>
      <c r="D724" s="508" t="s">
        <v>338</v>
      </c>
      <c r="E724" s="508" t="s">
        <v>710</v>
      </c>
      <c r="F724" s="975">
        <v>45748</v>
      </c>
      <c r="G724" s="725">
        <v>6.95</v>
      </c>
      <c r="H724" s="337"/>
      <c r="I724" s="83"/>
      <c r="J724" s="590">
        <f t="shared" si="267"/>
        <v>0</v>
      </c>
      <c r="K724" s="705"/>
      <c r="L724" s="85">
        <f t="shared" si="272"/>
        <v>0</v>
      </c>
      <c r="M724" s="687"/>
      <c r="N724" s="85">
        <f t="shared" si="273"/>
        <v>0</v>
      </c>
      <c r="O724" s="83"/>
      <c r="P724" s="85">
        <f t="shared" si="274"/>
        <v>0</v>
      </c>
      <c r="Q724" s="83"/>
      <c r="R724" s="377">
        <f t="shared" si="275"/>
        <v>0</v>
      </c>
      <c r="S724" s="4"/>
      <c r="T724" s="4">
        <f>+S724*Tabla3[[#This Row],[P.U$]]</f>
        <v>0</v>
      </c>
      <c r="U724" s="4"/>
      <c r="V724" s="1013">
        <f>U724*Tabla3[[#This Row],[P.U$]]</f>
        <v>0</v>
      </c>
    </row>
    <row r="725" spans="1:22" ht="54" x14ac:dyDescent="0.3">
      <c r="A725" s="457">
        <v>574</v>
      </c>
      <c r="B725" s="503" t="s">
        <v>752</v>
      </c>
      <c r="C725" s="504" t="s">
        <v>751</v>
      </c>
      <c r="D725" s="507" t="s">
        <v>338</v>
      </c>
      <c r="E725" s="507" t="s">
        <v>710</v>
      </c>
      <c r="F725" s="981">
        <v>45627</v>
      </c>
      <c r="G725" s="529">
        <v>3.33</v>
      </c>
      <c r="H725" s="337"/>
      <c r="I725" s="83"/>
      <c r="J725" s="590">
        <f t="shared" si="267"/>
        <v>0</v>
      </c>
      <c r="K725" s="705"/>
      <c r="L725" s="85">
        <f t="shared" si="272"/>
        <v>0</v>
      </c>
      <c r="M725" s="687"/>
      <c r="N725" s="85">
        <f t="shared" si="273"/>
        <v>0</v>
      </c>
      <c r="O725" s="83"/>
      <c r="P725" s="85">
        <f t="shared" si="274"/>
        <v>0</v>
      </c>
      <c r="Q725" s="83"/>
      <c r="R725" s="377">
        <f t="shared" si="275"/>
        <v>0</v>
      </c>
      <c r="S725" s="4"/>
      <c r="T725" s="4">
        <f>+S725*Tabla3[[#This Row],[P.U$]]</f>
        <v>0</v>
      </c>
      <c r="U725" s="4"/>
      <c r="V725" s="1013">
        <f>U725*Tabla3[[#This Row],[P.U$]]</f>
        <v>0</v>
      </c>
    </row>
    <row r="726" spans="1:22" ht="28.5" x14ac:dyDescent="0.3">
      <c r="A726" s="457">
        <v>575</v>
      </c>
      <c r="B726" s="204" t="s">
        <v>998</v>
      </c>
      <c r="C726" s="21" t="s">
        <v>997</v>
      </c>
      <c r="D726" s="23" t="s">
        <v>338</v>
      </c>
      <c r="E726" s="23" t="s">
        <v>710</v>
      </c>
      <c r="F726" s="983">
        <v>45323</v>
      </c>
      <c r="G726" s="39">
        <v>3.61</v>
      </c>
      <c r="H726" s="337"/>
      <c r="I726" s="83">
        <v>6</v>
      </c>
      <c r="J726" s="85">
        <f t="shared" si="267"/>
        <v>21.66</v>
      </c>
      <c r="K726" s="705">
        <v>4</v>
      </c>
      <c r="L726" s="85">
        <f t="shared" si="272"/>
        <v>14.44</v>
      </c>
      <c r="M726" s="687">
        <v>2</v>
      </c>
      <c r="N726" s="85">
        <f t="shared" si="273"/>
        <v>7.22</v>
      </c>
      <c r="O726" s="83">
        <v>3</v>
      </c>
      <c r="P726" s="85">
        <f t="shared" si="274"/>
        <v>10.83</v>
      </c>
      <c r="Q726" s="83">
        <v>3</v>
      </c>
      <c r="R726" s="377">
        <f t="shared" si="275"/>
        <v>10.83</v>
      </c>
      <c r="S726" s="4">
        <v>4</v>
      </c>
      <c r="T726" s="4">
        <f>+S726*Tabla3[[#This Row],[P.U$]]</f>
        <v>14.44</v>
      </c>
      <c r="U726" s="4">
        <v>3</v>
      </c>
      <c r="V726" s="1013">
        <f>U726*Tabla3[[#This Row],[P.U$]]</f>
        <v>10.83</v>
      </c>
    </row>
    <row r="727" spans="1:22" ht="54" x14ac:dyDescent="0.3">
      <c r="A727" s="457">
        <v>576</v>
      </c>
      <c r="B727" s="503" t="s">
        <v>17728</v>
      </c>
      <c r="C727" s="504" t="s">
        <v>744</v>
      </c>
      <c r="D727" s="507" t="s">
        <v>338</v>
      </c>
      <c r="E727" s="507" t="s">
        <v>710</v>
      </c>
      <c r="F727" s="981">
        <v>45689</v>
      </c>
      <c r="G727" s="529">
        <v>3.13</v>
      </c>
      <c r="H727" s="337"/>
      <c r="I727" s="83"/>
      <c r="J727" s="590">
        <f t="shared" si="267"/>
        <v>0</v>
      </c>
      <c r="K727" s="705"/>
      <c r="L727" s="85">
        <f t="shared" ref="L727:L761" si="276">G727*K727</f>
        <v>0</v>
      </c>
      <c r="M727" s="687"/>
      <c r="N727" s="85">
        <f t="shared" ref="N727:N761" si="277">G727*M727</f>
        <v>0</v>
      </c>
      <c r="O727" s="83"/>
      <c r="P727" s="85">
        <f t="shared" ref="P727:P761" si="278">G727*O727</f>
        <v>0</v>
      </c>
      <c r="Q727" s="83"/>
      <c r="R727" s="377">
        <f t="shared" ref="R727:R761" si="279">G727*Q727</f>
        <v>0</v>
      </c>
      <c r="S727" s="4"/>
      <c r="T727" s="4">
        <f>+S727*Tabla3[[#This Row],[P.U$]]</f>
        <v>0</v>
      </c>
      <c r="U727" s="4"/>
      <c r="V727" s="1013">
        <f>U727*Tabla3[[#This Row],[P.U$]]</f>
        <v>0</v>
      </c>
    </row>
    <row r="728" spans="1:22" ht="25.5" x14ac:dyDescent="0.3">
      <c r="A728" s="457">
        <v>577</v>
      </c>
      <c r="B728" s="151" t="s">
        <v>746</v>
      </c>
      <c r="C728" s="151" t="s">
        <v>966</v>
      </c>
      <c r="D728" s="655" t="s">
        <v>338</v>
      </c>
      <c r="E728" s="151" t="s">
        <v>710</v>
      </c>
      <c r="F728" s="974">
        <v>45689</v>
      </c>
      <c r="G728" s="580">
        <v>4.55</v>
      </c>
      <c r="H728" s="337"/>
      <c r="I728" s="83"/>
      <c r="J728" s="590">
        <f t="shared" si="267"/>
        <v>0</v>
      </c>
      <c r="K728" s="705"/>
      <c r="L728" s="85">
        <f t="shared" si="276"/>
        <v>0</v>
      </c>
      <c r="M728" s="687"/>
      <c r="N728" s="85">
        <f t="shared" si="277"/>
        <v>0</v>
      </c>
      <c r="O728" s="83"/>
      <c r="P728" s="85">
        <f t="shared" si="278"/>
        <v>0</v>
      </c>
      <c r="Q728" s="83"/>
      <c r="R728" s="377">
        <f t="shared" si="279"/>
        <v>0</v>
      </c>
      <c r="S728" s="4"/>
      <c r="T728" s="4">
        <f>+S728*Tabla3[[#This Row],[P.U$]]</f>
        <v>0</v>
      </c>
      <c r="U728" s="4"/>
      <c r="V728" s="1013">
        <f>U728*Tabla3[[#This Row],[P.U$]]</f>
        <v>0</v>
      </c>
    </row>
    <row r="729" spans="1:22" ht="56.25" x14ac:dyDescent="0.3">
      <c r="A729" s="457">
        <v>578</v>
      </c>
      <c r="B729" s="508" t="s">
        <v>1168</v>
      </c>
      <c r="C729" s="508" t="s">
        <v>966</v>
      </c>
      <c r="D729" s="508" t="s">
        <v>338</v>
      </c>
      <c r="E729" s="508" t="s">
        <v>710</v>
      </c>
      <c r="F729" s="975">
        <v>45689</v>
      </c>
      <c r="G729" s="725">
        <v>4.8499999999999996</v>
      </c>
      <c r="H729" s="337"/>
      <c r="I729" s="83">
        <v>4</v>
      </c>
      <c r="J729" s="85">
        <f t="shared" si="267"/>
        <v>19.399999999999999</v>
      </c>
      <c r="K729" s="705">
        <v>0</v>
      </c>
      <c r="L729" s="85">
        <f t="shared" si="276"/>
        <v>0</v>
      </c>
      <c r="M729" s="687">
        <v>4</v>
      </c>
      <c r="N729" s="85">
        <f t="shared" si="277"/>
        <v>19.399999999999999</v>
      </c>
      <c r="O729" s="83">
        <v>6</v>
      </c>
      <c r="P729" s="85">
        <f t="shared" si="278"/>
        <v>29.099999999999998</v>
      </c>
      <c r="Q729" s="83">
        <v>6</v>
      </c>
      <c r="R729" s="377">
        <f t="shared" si="279"/>
        <v>29.099999999999998</v>
      </c>
      <c r="S729" s="4">
        <v>7</v>
      </c>
      <c r="T729" s="4">
        <f>+S729*Tabla3[[#This Row],[P.U$]]</f>
        <v>33.949999999999996</v>
      </c>
      <c r="U729" s="4">
        <v>5</v>
      </c>
      <c r="V729" s="1013">
        <f>U729*Tabla3[[#This Row],[P.U$]]</f>
        <v>24.25</v>
      </c>
    </row>
    <row r="730" spans="1:22" ht="54" x14ac:dyDescent="0.3">
      <c r="A730" s="457">
        <v>579</v>
      </c>
      <c r="B730" s="530" t="s">
        <v>522</v>
      </c>
      <c r="C730" s="504" t="s">
        <v>644</v>
      </c>
      <c r="D730" s="507" t="s">
        <v>338</v>
      </c>
      <c r="E730" s="507" t="s">
        <v>710</v>
      </c>
      <c r="F730" s="984">
        <v>45627</v>
      </c>
      <c r="G730" s="532">
        <v>5.16</v>
      </c>
      <c r="H730" s="337"/>
      <c r="I730" s="83"/>
      <c r="J730" s="590">
        <f t="shared" si="267"/>
        <v>0</v>
      </c>
      <c r="K730" s="705"/>
      <c r="L730" s="85">
        <f t="shared" si="276"/>
        <v>0</v>
      </c>
      <c r="M730" s="687"/>
      <c r="N730" s="85">
        <f t="shared" si="277"/>
        <v>0</v>
      </c>
      <c r="O730" s="83"/>
      <c r="P730" s="85">
        <f t="shared" si="278"/>
        <v>0</v>
      </c>
      <c r="Q730" s="83"/>
      <c r="R730" s="377">
        <f t="shared" si="279"/>
        <v>0</v>
      </c>
      <c r="S730" s="4"/>
      <c r="T730" s="4">
        <f>+S730*Tabla3[[#This Row],[P.U$]]</f>
        <v>0</v>
      </c>
      <c r="U730" s="4"/>
      <c r="V730" s="1013">
        <f>U730*Tabla3[[#This Row],[P.U$]]</f>
        <v>0</v>
      </c>
    </row>
    <row r="731" spans="1:22" ht="54" x14ac:dyDescent="0.3">
      <c r="A731" s="457">
        <v>580</v>
      </c>
      <c r="B731" s="530" t="s">
        <v>523</v>
      </c>
      <c r="C731" s="504" t="s">
        <v>944</v>
      </c>
      <c r="D731" s="507" t="s">
        <v>338</v>
      </c>
      <c r="E731" s="507" t="s">
        <v>710</v>
      </c>
      <c r="F731" s="984">
        <v>45627</v>
      </c>
      <c r="G731" s="532">
        <v>5.16</v>
      </c>
      <c r="H731" s="337"/>
      <c r="I731" s="233"/>
      <c r="J731" s="590">
        <f t="shared" si="267"/>
        <v>0</v>
      </c>
      <c r="K731" s="705"/>
      <c r="L731" s="232">
        <f t="shared" si="276"/>
        <v>0</v>
      </c>
      <c r="M731" s="684"/>
      <c r="N731" s="232">
        <f t="shared" si="277"/>
        <v>0</v>
      </c>
      <c r="O731" s="233"/>
      <c r="P731" s="232">
        <f t="shared" si="278"/>
        <v>0</v>
      </c>
      <c r="Q731" s="233"/>
      <c r="R731" s="377">
        <f t="shared" si="279"/>
        <v>0</v>
      </c>
      <c r="S731" s="4"/>
      <c r="T731" s="4">
        <f>+S731*Tabla3[[#This Row],[P.U$]]</f>
        <v>0</v>
      </c>
      <c r="U731" s="4"/>
      <c r="V731" s="1013">
        <f>U731*Tabla3[[#This Row],[P.U$]]</f>
        <v>0</v>
      </c>
    </row>
    <row r="732" spans="1:22" ht="54" x14ac:dyDescent="0.3">
      <c r="A732" s="457">
        <v>581</v>
      </c>
      <c r="B732" s="530" t="s">
        <v>524</v>
      </c>
      <c r="C732" s="504" t="s">
        <v>645</v>
      </c>
      <c r="D732" s="507" t="s">
        <v>338</v>
      </c>
      <c r="E732" s="507" t="s">
        <v>710</v>
      </c>
      <c r="F732" s="984">
        <v>45261</v>
      </c>
      <c r="G732" s="532">
        <v>6.31</v>
      </c>
      <c r="H732" s="337"/>
      <c r="I732" s="233"/>
      <c r="J732" s="590">
        <f t="shared" si="267"/>
        <v>0</v>
      </c>
      <c r="K732" s="705"/>
      <c r="L732" s="232">
        <f t="shared" si="276"/>
        <v>0</v>
      </c>
      <c r="M732" s="684"/>
      <c r="N732" s="232">
        <f t="shared" si="277"/>
        <v>0</v>
      </c>
      <c r="O732" s="233"/>
      <c r="P732" s="232">
        <f t="shared" si="278"/>
        <v>0</v>
      </c>
      <c r="Q732" s="233"/>
      <c r="R732" s="377">
        <f t="shared" si="279"/>
        <v>0</v>
      </c>
      <c r="S732" s="4"/>
      <c r="T732" s="4">
        <f>+S732*Tabla3[[#This Row],[P.U$]]</f>
        <v>0</v>
      </c>
      <c r="U732" s="4"/>
      <c r="V732" s="1013">
        <f>U732*Tabla3[[#This Row],[P.U$]]</f>
        <v>0</v>
      </c>
    </row>
    <row r="733" spans="1:22" ht="54" x14ac:dyDescent="0.3">
      <c r="A733" s="457">
        <v>582</v>
      </c>
      <c r="B733" s="530" t="s">
        <v>525</v>
      </c>
      <c r="C733" s="504" t="s">
        <v>645</v>
      </c>
      <c r="D733" s="507" t="s">
        <v>338</v>
      </c>
      <c r="E733" s="507" t="s">
        <v>710</v>
      </c>
      <c r="F733" s="984">
        <v>45262</v>
      </c>
      <c r="G733" s="529">
        <v>6.31</v>
      </c>
      <c r="H733" s="337"/>
      <c r="I733" s="83"/>
      <c r="J733" s="590">
        <f t="shared" si="267"/>
        <v>0</v>
      </c>
      <c r="K733" s="705"/>
      <c r="L733" s="85">
        <f t="shared" si="276"/>
        <v>0</v>
      </c>
      <c r="M733" s="687"/>
      <c r="N733" s="85">
        <f t="shared" si="277"/>
        <v>0</v>
      </c>
      <c r="O733" s="83"/>
      <c r="P733" s="85">
        <f t="shared" si="278"/>
        <v>0</v>
      </c>
      <c r="Q733" s="83"/>
      <c r="R733" s="377">
        <f t="shared" si="279"/>
        <v>0</v>
      </c>
      <c r="S733" s="4"/>
      <c r="T733" s="4">
        <f>+S733*Tabla3[[#This Row],[P.U$]]</f>
        <v>0</v>
      </c>
      <c r="U733" s="4"/>
      <c r="V733" s="1013">
        <f>U733*Tabla3[[#This Row],[P.U$]]</f>
        <v>0</v>
      </c>
    </row>
    <row r="734" spans="1:22" ht="54" x14ac:dyDescent="0.3">
      <c r="A734" s="457">
        <v>583</v>
      </c>
      <c r="B734" s="503" t="s">
        <v>754</v>
      </c>
      <c r="C734" s="504" t="s">
        <v>751</v>
      </c>
      <c r="D734" s="507" t="s">
        <v>338</v>
      </c>
      <c r="E734" s="507" t="s">
        <v>710</v>
      </c>
      <c r="F734" s="984">
        <v>45931</v>
      </c>
      <c r="G734" s="529">
        <v>3.85</v>
      </c>
      <c r="H734" s="337"/>
      <c r="I734" s="83"/>
      <c r="J734" s="590">
        <f t="shared" si="267"/>
        <v>0</v>
      </c>
      <c r="K734" s="705"/>
      <c r="L734" s="85">
        <f t="shared" si="276"/>
        <v>0</v>
      </c>
      <c r="M734" s="687"/>
      <c r="N734" s="85">
        <f t="shared" si="277"/>
        <v>0</v>
      </c>
      <c r="O734" s="83"/>
      <c r="P734" s="85">
        <f t="shared" si="278"/>
        <v>0</v>
      </c>
      <c r="Q734" s="83"/>
      <c r="R734" s="377">
        <f t="shared" si="279"/>
        <v>0</v>
      </c>
      <c r="S734" s="4"/>
      <c r="T734" s="4">
        <f>+S734*Tabla3[[#This Row],[P.U$]]</f>
        <v>0</v>
      </c>
      <c r="U734" s="4"/>
      <c r="V734" s="1013">
        <f>U734*Tabla3[[#This Row],[P.U$]]</f>
        <v>0</v>
      </c>
    </row>
    <row r="735" spans="1:22" ht="54" x14ac:dyDescent="0.3">
      <c r="A735" s="457">
        <v>584</v>
      </c>
      <c r="B735" s="503" t="s">
        <v>765</v>
      </c>
      <c r="C735" s="504" t="s">
        <v>763</v>
      </c>
      <c r="D735" s="507" t="s">
        <v>338</v>
      </c>
      <c r="E735" s="507" t="s">
        <v>710</v>
      </c>
      <c r="F735" s="984">
        <v>45352</v>
      </c>
      <c r="G735" s="529">
        <v>4.0999999999999996</v>
      </c>
      <c r="H735" s="337"/>
      <c r="I735" s="83"/>
      <c r="J735" s="590">
        <f t="shared" si="267"/>
        <v>0</v>
      </c>
      <c r="K735" s="705"/>
      <c r="L735" s="85">
        <f t="shared" si="276"/>
        <v>0</v>
      </c>
      <c r="M735" s="687"/>
      <c r="N735" s="85">
        <f t="shared" si="277"/>
        <v>0</v>
      </c>
      <c r="O735" s="83"/>
      <c r="P735" s="85">
        <f t="shared" si="278"/>
        <v>0</v>
      </c>
      <c r="Q735" s="83"/>
      <c r="R735" s="377">
        <f t="shared" si="279"/>
        <v>0</v>
      </c>
      <c r="S735" s="4"/>
      <c r="T735" s="4">
        <f>+S735*Tabla3[[#This Row],[P.U$]]</f>
        <v>0</v>
      </c>
      <c r="U735" s="4"/>
      <c r="V735" s="1013">
        <f>U735*Tabla3[[#This Row],[P.U$]]</f>
        <v>0</v>
      </c>
    </row>
    <row r="736" spans="1:22" ht="54" x14ac:dyDescent="0.3">
      <c r="A736" s="457">
        <v>585</v>
      </c>
      <c r="B736" s="503" t="s">
        <v>753</v>
      </c>
      <c r="C736" s="504" t="s">
        <v>751</v>
      </c>
      <c r="D736" s="507" t="s">
        <v>338</v>
      </c>
      <c r="E736" s="507" t="s">
        <v>710</v>
      </c>
      <c r="F736" s="984">
        <v>45931</v>
      </c>
      <c r="G736" s="529">
        <v>3.85</v>
      </c>
      <c r="H736" s="337"/>
      <c r="I736" s="233"/>
      <c r="J736" s="590">
        <f t="shared" si="267"/>
        <v>0</v>
      </c>
      <c r="K736" s="705"/>
      <c r="L736" s="232">
        <f t="shared" si="276"/>
        <v>0</v>
      </c>
      <c r="M736" s="684"/>
      <c r="N736" s="232">
        <f t="shared" si="277"/>
        <v>0</v>
      </c>
      <c r="O736" s="233"/>
      <c r="P736" s="232">
        <f t="shared" si="278"/>
        <v>0</v>
      </c>
      <c r="Q736" s="233"/>
      <c r="R736" s="377">
        <f t="shared" si="279"/>
        <v>0</v>
      </c>
      <c r="S736" s="4"/>
      <c r="T736" s="4">
        <f>+S736*Tabla3[[#This Row],[P.U$]]</f>
        <v>0</v>
      </c>
      <c r="U736" s="4"/>
      <c r="V736" s="1013">
        <f>U736*Tabla3[[#This Row],[P.U$]]</f>
        <v>0</v>
      </c>
    </row>
    <row r="737" spans="1:22" ht="37.5" x14ac:dyDescent="0.3">
      <c r="A737" s="457">
        <v>586</v>
      </c>
      <c r="B737" s="508" t="s">
        <v>17792</v>
      </c>
      <c r="C737" s="508" t="s">
        <v>966</v>
      </c>
      <c r="D737" s="508" t="s">
        <v>338</v>
      </c>
      <c r="E737" s="508" t="s">
        <v>710</v>
      </c>
      <c r="F737" s="975">
        <v>45717</v>
      </c>
      <c r="G737" s="725">
        <v>4.8499999999999996</v>
      </c>
      <c r="H737" s="337"/>
      <c r="I737" s="233"/>
      <c r="J737" s="590">
        <f t="shared" ref="J737:J803" si="280">G737*I737</f>
        <v>0</v>
      </c>
      <c r="K737" s="705"/>
      <c r="L737" s="232">
        <f t="shared" si="276"/>
        <v>0</v>
      </c>
      <c r="M737" s="684"/>
      <c r="N737" s="232">
        <f t="shared" si="277"/>
        <v>0</v>
      </c>
      <c r="O737" s="233"/>
      <c r="P737" s="232">
        <f t="shared" si="278"/>
        <v>0</v>
      </c>
      <c r="Q737" s="233">
        <v>4</v>
      </c>
      <c r="R737" s="377">
        <f t="shared" si="279"/>
        <v>19.399999999999999</v>
      </c>
      <c r="S737" s="4">
        <v>4</v>
      </c>
      <c r="T737" s="4">
        <f>+S737*Tabla3[[#This Row],[P.U$]]</f>
        <v>19.399999999999999</v>
      </c>
      <c r="U737" s="4">
        <v>3</v>
      </c>
      <c r="V737" s="1013">
        <f>U737*Tabla3[[#This Row],[P.U$]]</f>
        <v>14.549999999999999</v>
      </c>
    </row>
    <row r="738" spans="1:22" ht="37.5" x14ac:dyDescent="0.3">
      <c r="A738" s="457"/>
      <c r="B738" s="508" t="s">
        <v>18280</v>
      </c>
      <c r="C738" s="508" t="s">
        <v>640</v>
      </c>
      <c r="D738" s="508" t="s">
        <v>338</v>
      </c>
      <c r="E738" s="508" t="s">
        <v>710</v>
      </c>
      <c r="F738" s="975">
        <v>46478</v>
      </c>
      <c r="G738" s="725">
        <v>1.29</v>
      </c>
      <c r="H738" s="337"/>
      <c r="I738" s="83">
        <v>4</v>
      </c>
      <c r="J738" s="85">
        <f t="shared" si="280"/>
        <v>5.16</v>
      </c>
      <c r="K738" s="705">
        <v>4</v>
      </c>
      <c r="L738" s="85">
        <f t="shared" ref="L738" si="281">G738*K738</f>
        <v>5.16</v>
      </c>
      <c r="M738" s="687">
        <v>4</v>
      </c>
      <c r="N738" s="85">
        <f t="shared" ref="N738" si="282">G738*M738</f>
        <v>5.16</v>
      </c>
      <c r="O738" s="83">
        <v>4</v>
      </c>
      <c r="P738" s="85">
        <f t="shared" ref="P738" si="283">G738*O738</f>
        <v>5.16</v>
      </c>
      <c r="Q738" s="83">
        <v>3</v>
      </c>
      <c r="R738" s="377">
        <f t="shared" ref="R738" si="284">G738*Q738</f>
        <v>3.87</v>
      </c>
      <c r="S738" s="4">
        <v>3</v>
      </c>
      <c r="T738" s="4">
        <f>+S738*Tabla3[[#This Row],[P.U$]]</f>
        <v>3.87</v>
      </c>
      <c r="U738" s="4">
        <v>3</v>
      </c>
      <c r="V738" s="1013">
        <f>U738*Tabla3[[#This Row],[P.U$]]</f>
        <v>3.87</v>
      </c>
    </row>
    <row r="739" spans="1:22" ht="37.5" x14ac:dyDescent="0.3">
      <c r="A739" s="457">
        <v>587</v>
      </c>
      <c r="B739" s="508" t="s">
        <v>17791</v>
      </c>
      <c r="C739" s="508" t="s">
        <v>966</v>
      </c>
      <c r="D739" s="508" t="s">
        <v>338</v>
      </c>
      <c r="E739" s="508" t="s">
        <v>710</v>
      </c>
      <c r="F739" s="975">
        <v>45717</v>
      </c>
      <c r="G739" s="725">
        <v>3.3</v>
      </c>
      <c r="H739" s="337"/>
      <c r="I739" s="83">
        <v>1</v>
      </c>
      <c r="J739" s="85">
        <f t="shared" si="280"/>
        <v>3.3</v>
      </c>
      <c r="K739" s="705">
        <v>1</v>
      </c>
      <c r="L739" s="85">
        <f t="shared" si="276"/>
        <v>3.3</v>
      </c>
      <c r="M739" s="687">
        <v>2</v>
      </c>
      <c r="N739" s="85">
        <f t="shared" si="277"/>
        <v>6.6</v>
      </c>
      <c r="O739" s="83">
        <v>2</v>
      </c>
      <c r="P739" s="85">
        <f t="shared" si="278"/>
        <v>6.6</v>
      </c>
      <c r="Q739" s="83">
        <v>2</v>
      </c>
      <c r="R739" s="377">
        <f t="shared" si="279"/>
        <v>6.6</v>
      </c>
      <c r="S739" s="4">
        <v>4</v>
      </c>
      <c r="T739" s="4">
        <f>+S739*Tabla3[[#This Row],[P.U$]]</f>
        <v>13.2</v>
      </c>
      <c r="U739" s="4">
        <v>3</v>
      </c>
      <c r="V739" s="1013">
        <f>U739*Tabla3[[#This Row],[P.U$]]</f>
        <v>9.8999999999999986</v>
      </c>
    </row>
    <row r="740" spans="1:22" ht="37.5" x14ac:dyDescent="0.3">
      <c r="A740" s="457">
        <v>588</v>
      </c>
      <c r="B740" s="508" t="s">
        <v>973</v>
      </c>
      <c r="C740" s="508" t="s">
        <v>750</v>
      </c>
      <c r="D740" s="508" t="s">
        <v>338</v>
      </c>
      <c r="E740" s="508" t="s">
        <v>710</v>
      </c>
      <c r="F740" s="975">
        <v>45261</v>
      </c>
      <c r="G740" s="725">
        <v>5.94</v>
      </c>
      <c r="H740" s="337"/>
      <c r="I740" s="83"/>
      <c r="J740" s="590">
        <f t="shared" si="280"/>
        <v>0</v>
      </c>
      <c r="K740" s="705"/>
      <c r="L740" s="85">
        <f t="shared" si="276"/>
        <v>0</v>
      </c>
      <c r="M740" s="687"/>
      <c r="N740" s="85">
        <f t="shared" si="277"/>
        <v>0</v>
      </c>
      <c r="O740" s="83"/>
      <c r="P740" s="85">
        <f t="shared" si="278"/>
        <v>0</v>
      </c>
      <c r="Q740" s="83"/>
      <c r="R740" s="377">
        <f t="shared" si="279"/>
        <v>0</v>
      </c>
      <c r="S740" s="4"/>
      <c r="T740" s="4">
        <f>+S740*Tabla3[[#This Row],[P.U$]]</f>
        <v>0</v>
      </c>
      <c r="U740" s="4"/>
      <c r="V740" s="1013">
        <f>U740*Tabla3[[#This Row],[P.U$]]</f>
        <v>0</v>
      </c>
    </row>
    <row r="741" spans="1:22" ht="37.5" x14ac:dyDescent="0.3">
      <c r="A741" s="457">
        <v>589</v>
      </c>
      <c r="B741" s="508" t="s">
        <v>974</v>
      </c>
      <c r="C741" s="508" t="s">
        <v>750</v>
      </c>
      <c r="D741" s="508" t="s">
        <v>338</v>
      </c>
      <c r="E741" s="508" t="s">
        <v>710</v>
      </c>
      <c r="F741" s="975">
        <v>45292</v>
      </c>
      <c r="G741" s="725">
        <v>5.94</v>
      </c>
      <c r="H741" s="337"/>
      <c r="I741" s="83"/>
      <c r="J741" s="590">
        <f t="shared" si="280"/>
        <v>0</v>
      </c>
      <c r="K741" s="705"/>
      <c r="L741" s="85">
        <f t="shared" si="276"/>
        <v>0</v>
      </c>
      <c r="M741" s="687"/>
      <c r="N741" s="85">
        <f t="shared" si="277"/>
        <v>0</v>
      </c>
      <c r="O741" s="83"/>
      <c r="P741" s="85">
        <f t="shared" si="278"/>
        <v>0</v>
      </c>
      <c r="Q741" s="83">
        <v>7</v>
      </c>
      <c r="R741" s="377">
        <f t="shared" si="279"/>
        <v>41.580000000000005</v>
      </c>
      <c r="S741" s="4">
        <v>3</v>
      </c>
      <c r="T741" s="4">
        <f>+S741*Tabla3[[#This Row],[P.U$]]</f>
        <v>17.82</v>
      </c>
      <c r="U741" s="4">
        <v>3</v>
      </c>
      <c r="V741" s="1013">
        <f>U741*Tabla3[[#This Row],[P.U$]]</f>
        <v>17.82</v>
      </c>
    </row>
    <row r="742" spans="1:22" ht="37.5" x14ac:dyDescent="0.3">
      <c r="A742" s="457">
        <v>590</v>
      </c>
      <c r="B742" s="508" t="s">
        <v>986</v>
      </c>
      <c r="C742" s="508" t="s">
        <v>966</v>
      </c>
      <c r="D742" s="508" t="s">
        <v>338</v>
      </c>
      <c r="E742" s="508" t="s">
        <v>710</v>
      </c>
      <c r="F742" s="975">
        <v>45778</v>
      </c>
      <c r="G742" s="725">
        <v>7.47</v>
      </c>
      <c r="H742" s="337"/>
      <c r="I742" s="233"/>
      <c r="J742" s="590">
        <f t="shared" si="280"/>
        <v>0</v>
      </c>
      <c r="K742" s="705"/>
      <c r="L742" s="232">
        <f t="shared" si="276"/>
        <v>0</v>
      </c>
      <c r="M742" s="684"/>
      <c r="N742" s="232">
        <f t="shared" si="277"/>
        <v>0</v>
      </c>
      <c r="O742" s="233"/>
      <c r="P742" s="232">
        <f t="shared" si="278"/>
        <v>0</v>
      </c>
      <c r="Q742" s="233"/>
      <c r="R742" s="377">
        <f t="shared" si="279"/>
        <v>0</v>
      </c>
      <c r="S742" s="4"/>
      <c r="T742" s="4">
        <f>+S742*Tabla3[[#This Row],[P.U$]]</f>
        <v>0</v>
      </c>
      <c r="U742" s="4"/>
      <c r="V742" s="1013">
        <f>U742*Tabla3[[#This Row],[P.U$]]</f>
        <v>0</v>
      </c>
    </row>
    <row r="743" spans="1:22" ht="30" x14ac:dyDescent="0.3">
      <c r="A743" s="457">
        <v>591</v>
      </c>
      <c r="B743" s="151" t="s">
        <v>987</v>
      </c>
      <c r="C743" s="151" t="s">
        <v>966</v>
      </c>
      <c r="D743" s="655" t="s">
        <v>338</v>
      </c>
      <c r="E743" s="151" t="s">
        <v>710</v>
      </c>
      <c r="F743" s="974">
        <v>45689</v>
      </c>
      <c r="G743" s="580">
        <v>3.25</v>
      </c>
      <c r="H743" s="337"/>
      <c r="I743" s="83"/>
      <c r="J743" s="590">
        <f t="shared" si="280"/>
        <v>0</v>
      </c>
      <c r="K743" s="705"/>
      <c r="L743" s="85">
        <f t="shared" si="276"/>
        <v>0</v>
      </c>
      <c r="M743" s="687"/>
      <c r="N743" s="85">
        <f t="shared" si="277"/>
        <v>0</v>
      </c>
      <c r="O743" s="83"/>
      <c r="P743" s="85">
        <f t="shared" si="278"/>
        <v>0</v>
      </c>
      <c r="Q743" s="83"/>
      <c r="R743" s="377">
        <f t="shared" si="279"/>
        <v>0</v>
      </c>
      <c r="S743" s="4"/>
      <c r="T743" s="4">
        <f>+S743*Tabla3[[#This Row],[P.U$]]</f>
        <v>0</v>
      </c>
      <c r="U743" s="4"/>
      <c r="V743" s="1013">
        <f>U743*Tabla3[[#This Row],[P.U$]]</f>
        <v>0</v>
      </c>
    </row>
    <row r="744" spans="1:22" ht="54" x14ac:dyDescent="0.3">
      <c r="A744" s="457">
        <v>592</v>
      </c>
      <c r="B744" s="503" t="s">
        <v>526</v>
      </c>
      <c r="C744" s="504" t="s">
        <v>635</v>
      </c>
      <c r="D744" s="507" t="s">
        <v>338</v>
      </c>
      <c r="E744" s="507" t="s">
        <v>710</v>
      </c>
      <c r="F744" s="984">
        <v>45263</v>
      </c>
      <c r="G744" s="529">
        <v>7.55</v>
      </c>
      <c r="H744" s="337"/>
      <c r="I744" s="83"/>
      <c r="J744" s="590">
        <f t="shared" si="280"/>
        <v>0</v>
      </c>
      <c r="K744" s="705"/>
      <c r="L744" s="85">
        <f t="shared" si="276"/>
        <v>0</v>
      </c>
      <c r="M744" s="687"/>
      <c r="N744" s="85">
        <f t="shared" si="277"/>
        <v>0</v>
      </c>
      <c r="O744" s="83"/>
      <c r="P744" s="85">
        <f t="shared" si="278"/>
        <v>0</v>
      </c>
      <c r="Q744" s="83"/>
      <c r="R744" s="377">
        <f t="shared" si="279"/>
        <v>0</v>
      </c>
      <c r="S744" s="4"/>
      <c r="T744" s="4">
        <f>+S744*Tabla3[[#This Row],[P.U$]]</f>
        <v>0</v>
      </c>
      <c r="U744" s="4"/>
      <c r="V744" s="1013">
        <f>U744*Tabla3[[#This Row],[P.U$]]</f>
        <v>0</v>
      </c>
    </row>
    <row r="745" spans="1:22" ht="54" x14ac:dyDescent="0.3">
      <c r="A745" s="457">
        <v>593</v>
      </c>
      <c r="B745" s="503" t="s">
        <v>527</v>
      </c>
      <c r="C745" s="504" t="s">
        <v>603</v>
      </c>
      <c r="D745" s="507" t="s">
        <v>338</v>
      </c>
      <c r="E745" s="507" t="s">
        <v>708</v>
      </c>
      <c r="F745" s="984">
        <v>45627</v>
      </c>
      <c r="G745" s="529">
        <v>3</v>
      </c>
      <c r="H745" s="337"/>
      <c r="I745" s="83"/>
      <c r="J745" s="590">
        <f t="shared" si="280"/>
        <v>0</v>
      </c>
      <c r="K745" s="705"/>
      <c r="L745" s="85">
        <f t="shared" si="276"/>
        <v>0</v>
      </c>
      <c r="M745" s="687"/>
      <c r="N745" s="85">
        <f t="shared" si="277"/>
        <v>0</v>
      </c>
      <c r="O745" s="83"/>
      <c r="P745" s="85">
        <f t="shared" si="278"/>
        <v>0</v>
      </c>
      <c r="Q745" s="83"/>
      <c r="R745" s="377">
        <f t="shared" si="279"/>
        <v>0</v>
      </c>
      <c r="S745" s="4"/>
      <c r="T745" s="4">
        <f>+S745*Tabla3[[#This Row],[P.U$]]</f>
        <v>0</v>
      </c>
      <c r="U745" s="4"/>
      <c r="V745" s="1013">
        <f>U745*Tabla3[[#This Row],[P.U$]]</f>
        <v>0</v>
      </c>
    </row>
    <row r="746" spans="1:22" ht="54" x14ac:dyDescent="0.3">
      <c r="A746" s="457">
        <v>594</v>
      </c>
      <c r="B746" s="503" t="s">
        <v>528</v>
      </c>
      <c r="C746" s="504" t="s">
        <v>646</v>
      </c>
      <c r="D746" s="507" t="s">
        <v>338</v>
      </c>
      <c r="E746" s="507" t="s">
        <v>708</v>
      </c>
      <c r="F746" s="984">
        <v>46113</v>
      </c>
      <c r="G746" s="529">
        <v>2.5</v>
      </c>
      <c r="H746" s="337"/>
      <c r="I746" s="83">
        <v>14</v>
      </c>
      <c r="J746" s="85">
        <f t="shared" si="280"/>
        <v>35</v>
      </c>
      <c r="K746" s="705">
        <v>13</v>
      </c>
      <c r="L746" s="85">
        <f t="shared" si="276"/>
        <v>32.5</v>
      </c>
      <c r="M746" s="687">
        <v>13</v>
      </c>
      <c r="N746" s="85">
        <f t="shared" si="277"/>
        <v>32.5</v>
      </c>
      <c r="O746" s="83">
        <v>12</v>
      </c>
      <c r="P746" s="85">
        <f t="shared" si="278"/>
        <v>30</v>
      </c>
      <c r="Q746" s="83">
        <v>12</v>
      </c>
      <c r="R746" s="377">
        <f t="shared" si="279"/>
        <v>30</v>
      </c>
      <c r="S746" s="4">
        <v>10</v>
      </c>
      <c r="T746" s="4">
        <f>+S746*Tabla3[[#This Row],[P.U$]]</f>
        <v>25</v>
      </c>
      <c r="U746" s="4">
        <v>9</v>
      </c>
      <c r="V746" s="1013">
        <f>U746*Tabla3[[#This Row],[P.U$]]</f>
        <v>22.5</v>
      </c>
    </row>
    <row r="747" spans="1:22" ht="54" x14ac:dyDescent="0.3">
      <c r="A747" s="457">
        <v>595</v>
      </c>
      <c r="B747" s="503" t="s">
        <v>529</v>
      </c>
      <c r="C747" s="504" t="s">
        <v>647</v>
      </c>
      <c r="D747" s="507" t="s">
        <v>338</v>
      </c>
      <c r="E747" s="507" t="s">
        <v>708</v>
      </c>
      <c r="F747" s="981">
        <v>45383</v>
      </c>
      <c r="G747" s="529">
        <v>0.16</v>
      </c>
      <c r="H747" s="337"/>
      <c r="I747" s="83"/>
      <c r="J747" s="590">
        <f t="shared" si="280"/>
        <v>0</v>
      </c>
      <c r="K747" s="705"/>
      <c r="L747" s="85">
        <f t="shared" si="276"/>
        <v>0</v>
      </c>
      <c r="M747" s="687"/>
      <c r="N747" s="85">
        <f t="shared" si="277"/>
        <v>0</v>
      </c>
      <c r="O747" s="83"/>
      <c r="P747" s="85">
        <f t="shared" si="278"/>
        <v>0</v>
      </c>
      <c r="Q747" s="83"/>
      <c r="R747" s="377">
        <f t="shared" si="279"/>
        <v>0</v>
      </c>
      <c r="S747" s="4"/>
      <c r="T747" s="4">
        <f>+S747*Tabla3[[#This Row],[P.U$]]</f>
        <v>0</v>
      </c>
      <c r="U747" s="4"/>
      <c r="V747" s="1013">
        <f>U747*Tabla3[[#This Row],[P.U$]]</f>
        <v>0</v>
      </c>
    </row>
    <row r="748" spans="1:22" ht="54" x14ac:dyDescent="0.3">
      <c r="A748" s="457">
        <v>596</v>
      </c>
      <c r="B748" s="503" t="s">
        <v>1123</v>
      </c>
      <c r="C748" s="504" t="s">
        <v>635</v>
      </c>
      <c r="D748" s="507" t="s">
        <v>338</v>
      </c>
      <c r="E748" s="507" t="s">
        <v>710</v>
      </c>
      <c r="F748" s="981">
        <v>45658</v>
      </c>
      <c r="G748" s="529">
        <v>2.97</v>
      </c>
      <c r="H748" s="337"/>
      <c r="I748" s="83"/>
      <c r="J748" s="590">
        <f t="shared" si="280"/>
        <v>0</v>
      </c>
      <c r="K748" s="705"/>
      <c r="L748" s="85">
        <f t="shared" si="276"/>
        <v>0</v>
      </c>
      <c r="M748" s="687"/>
      <c r="N748" s="85">
        <f t="shared" si="277"/>
        <v>0</v>
      </c>
      <c r="O748" s="83"/>
      <c r="P748" s="85">
        <f t="shared" si="278"/>
        <v>0</v>
      </c>
      <c r="Q748" s="83"/>
      <c r="R748" s="377">
        <f t="shared" si="279"/>
        <v>0</v>
      </c>
      <c r="S748" s="4"/>
      <c r="T748" s="4">
        <f>+S748*Tabla3[[#This Row],[P.U$]]</f>
        <v>0</v>
      </c>
      <c r="U748" s="4"/>
      <c r="V748" s="1013">
        <f>U748*Tabla3[[#This Row],[P.U$]]</f>
        <v>0</v>
      </c>
    </row>
    <row r="749" spans="1:22" ht="28.5" x14ac:dyDescent="0.3">
      <c r="A749" s="457">
        <v>597</v>
      </c>
      <c r="B749" s="204" t="s">
        <v>834</v>
      </c>
      <c r="C749" s="21" t="s">
        <v>635</v>
      </c>
      <c r="D749" s="23" t="s">
        <v>338</v>
      </c>
      <c r="E749" s="23" t="s">
        <v>710</v>
      </c>
      <c r="F749" s="983">
        <v>45689</v>
      </c>
      <c r="G749" s="39">
        <v>3.25</v>
      </c>
      <c r="H749" s="337"/>
      <c r="I749" s="83"/>
      <c r="J749" s="590">
        <f t="shared" si="280"/>
        <v>0</v>
      </c>
      <c r="K749" s="705"/>
      <c r="L749" s="85">
        <f t="shared" si="276"/>
        <v>0</v>
      </c>
      <c r="M749" s="687"/>
      <c r="N749" s="85">
        <f t="shared" si="277"/>
        <v>0</v>
      </c>
      <c r="O749" s="83"/>
      <c r="P749" s="85">
        <f t="shared" si="278"/>
        <v>0</v>
      </c>
      <c r="Q749" s="83"/>
      <c r="R749" s="377">
        <f t="shared" si="279"/>
        <v>0</v>
      </c>
      <c r="S749" s="4"/>
      <c r="T749" s="4">
        <f>+S749*Tabla3[[#This Row],[P.U$]]</f>
        <v>0</v>
      </c>
      <c r="U749" s="4"/>
      <c r="V749" s="1013">
        <f>U749*Tabla3[[#This Row],[P.U$]]</f>
        <v>0</v>
      </c>
    </row>
    <row r="750" spans="1:22" ht="54" x14ac:dyDescent="0.3">
      <c r="A750" s="457">
        <v>598</v>
      </c>
      <c r="B750" s="503" t="s">
        <v>530</v>
      </c>
      <c r="C750" s="504" t="s">
        <v>648</v>
      </c>
      <c r="D750" s="507" t="s">
        <v>338</v>
      </c>
      <c r="E750" s="507" t="s">
        <v>710</v>
      </c>
      <c r="F750" s="981">
        <v>45413</v>
      </c>
      <c r="G750" s="529">
        <v>0.6</v>
      </c>
      <c r="H750" s="337"/>
      <c r="I750" s="233"/>
      <c r="J750" s="590">
        <f t="shared" si="280"/>
        <v>0</v>
      </c>
      <c r="K750" s="705"/>
      <c r="L750" s="232">
        <f t="shared" si="276"/>
        <v>0</v>
      </c>
      <c r="M750" s="684"/>
      <c r="N750" s="232">
        <f t="shared" si="277"/>
        <v>0</v>
      </c>
      <c r="O750" s="233"/>
      <c r="P750" s="232">
        <f t="shared" si="278"/>
        <v>0</v>
      </c>
      <c r="Q750" s="233"/>
      <c r="R750" s="377">
        <f t="shared" si="279"/>
        <v>0</v>
      </c>
      <c r="S750" s="4"/>
      <c r="T750" s="4">
        <f>+S750*Tabla3[[#This Row],[P.U$]]</f>
        <v>0</v>
      </c>
      <c r="U750" s="4"/>
      <c r="V750" s="1013">
        <f>U750*Tabla3[[#This Row],[P.U$]]</f>
        <v>0</v>
      </c>
    </row>
    <row r="751" spans="1:22" ht="54" x14ac:dyDescent="0.3">
      <c r="A751" s="457">
        <v>599</v>
      </c>
      <c r="B751" s="503" t="s">
        <v>531</v>
      </c>
      <c r="C751" s="504" t="s">
        <v>649</v>
      </c>
      <c r="D751" s="507" t="s">
        <v>338</v>
      </c>
      <c r="E751" s="507" t="s">
        <v>708</v>
      </c>
      <c r="F751" s="981">
        <v>45170</v>
      </c>
      <c r="G751" s="529">
        <v>0.6</v>
      </c>
      <c r="H751" s="337"/>
      <c r="I751" s="233"/>
      <c r="J751" s="590">
        <f t="shared" si="280"/>
        <v>0</v>
      </c>
      <c r="K751" s="705"/>
      <c r="L751" s="232">
        <f t="shared" si="276"/>
        <v>0</v>
      </c>
      <c r="M751" s="687"/>
      <c r="N751" s="232">
        <f t="shared" si="277"/>
        <v>0</v>
      </c>
      <c r="O751" s="233"/>
      <c r="P751" s="232">
        <f t="shared" si="278"/>
        <v>0</v>
      </c>
      <c r="Q751" s="233"/>
      <c r="R751" s="377">
        <f t="shared" si="279"/>
        <v>0</v>
      </c>
      <c r="S751" s="4"/>
      <c r="T751" s="4">
        <f>+S751*Tabla3[[#This Row],[P.U$]]</f>
        <v>0</v>
      </c>
      <c r="U751" s="4"/>
      <c r="V751" s="1013">
        <f>U751*Tabla3[[#This Row],[P.U$]]</f>
        <v>0</v>
      </c>
    </row>
    <row r="752" spans="1:22" ht="25.5" x14ac:dyDescent="0.3">
      <c r="A752" s="457">
        <v>600</v>
      </c>
      <c r="B752" s="204" t="s">
        <v>832</v>
      </c>
      <c r="C752" s="151" t="s">
        <v>802</v>
      </c>
      <c r="D752" s="23" t="s">
        <v>338</v>
      </c>
      <c r="E752" s="23" t="s">
        <v>710</v>
      </c>
      <c r="F752" s="983">
        <v>45839</v>
      </c>
      <c r="G752" s="39">
        <v>4.88</v>
      </c>
      <c r="H752" s="337"/>
      <c r="I752" s="233">
        <v>5</v>
      </c>
      <c r="J752" s="590">
        <f t="shared" si="280"/>
        <v>24.4</v>
      </c>
      <c r="K752" s="705">
        <v>4</v>
      </c>
      <c r="L752" s="232">
        <f t="shared" si="276"/>
        <v>19.52</v>
      </c>
      <c r="M752" s="684">
        <v>1</v>
      </c>
      <c r="N752" s="232">
        <f t="shared" si="277"/>
        <v>4.88</v>
      </c>
      <c r="O752" s="233">
        <v>0</v>
      </c>
      <c r="P752" s="232">
        <f t="shared" si="278"/>
        <v>0</v>
      </c>
      <c r="Q752" s="233"/>
      <c r="R752" s="377">
        <f t="shared" si="279"/>
        <v>0</v>
      </c>
      <c r="S752" s="4"/>
      <c r="T752" s="4">
        <f>+S752*Tabla3[[#This Row],[P.U$]]</f>
        <v>0</v>
      </c>
      <c r="U752" s="4"/>
      <c r="V752" s="1013">
        <f>U752*Tabla3[[#This Row],[P.U$]]</f>
        <v>0</v>
      </c>
    </row>
    <row r="753" spans="1:23" ht="37.5" x14ac:dyDescent="0.3">
      <c r="A753" s="457">
        <v>601</v>
      </c>
      <c r="B753" s="508" t="s">
        <v>977</v>
      </c>
      <c r="C753" s="508" t="s">
        <v>802</v>
      </c>
      <c r="D753" s="508" t="s">
        <v>338</v>
      </c>
      <c r="E753" s="508" t="s">
        <v>710</v>
      </c>
      <c r="F753" s="975">
        <v>45839</v>
      </c>
      <c r="G753" s="725">
        <v>4.88</v>
      </c>
      <c r="H753" s="337"/>
      <c r="I753" s="233"/>
      <c r="J753" s="590">
        <f t="shared" si="280"/>
        <v>0</v>
      </c>
      <c r="K753" s="705"/>
      <c r="L753" s="232">
        <f t="shared" si="276"/>
        <v>0</v>
      </c>
      <c r="M753" s="687"/>
      <c r="N753" s="232">
        <f t="shared" si="277"/>
        <v>0</v>
      </c>
      <c r="O753" s="233"/>
      <c r="P753" s="232">
        <f t="shared" si="278"/>
        <v>0</v>
      </c>
      <c r="Q753" s="233"/>
      <c r="R753" s="377">
        <f t="shared" si="279"/>
        <v>0</v>
      </c>
      <c r="S753" s="4"/>
      <c r="T753" s="4">
        <f>+S753*Tabla3[[#This Row],[P.U$]]</f>
        <v>0</v>
      </c>
      <c r="U753" s="4"/>
      <c r="V753" s="1013">
        <f>U753*Tabla3[[#This Row],[P.U$]]</f>
        <v>0</v>
      </c>
    </row>
    <row r="754" spans="1:23" ht="28.5" x14ac:dyDescent="0.3">
      <c r="A754" s="457">
        <v>602</v>
      </c>
      <c r="B754" s="204" t="s">
        <v>17744</v>
      </c>
      <c r="C754" s="21" t="s">
        <v>650</v>
      </c>
      <c r="D754" s="23" t="s">
        <v>338</v>
      </c>
      <c r="E754" s="23" t="s">
        <v>710</v>
      </c>
      <c r="F754" s="983">
        <v>45748</v>
      </c>
      <c r="G754" s="39">
        <v>6.65</v>
      </c>
      <c r="H754" s="337"/>
      <c r="I754" s="233"/>
      <c r="J754" s="590">
        <f t="shared" si="280"/>
        <v>0</v>
      </c>
      <c r="K754" s="705"/>
      <c r="L754" s="232">
        <f t="shared" si="276"/>
        <v>0</v>
      </c>
      <c r="M754" s="687"/>
      <c r="N754" s="232">
        <f t="shared" si="277"/>
        <v>0</v>
      </c>
      <c r="O754" s="233"/>
      <c r="P754" s="232">
        <f t="shared" si="278"/>
        <v>0</v>
      </c>
      <c r="Q754" s="233"/>
      <c r="R754" s="377">
        <f t="shared" si="279"/>
        <v>0</v>
      </c>
      <c r="S754" s="4"/>
      <c r="T754" s="4">
        <f>+S754*Tabla3[[#This Row],[P.U$]]</f>
        <v>0</v>
      </c>
      <c r="U754" s="4"/>
      <c r="V754" s="1013">
        <f>U754*Tabla3[[#This Row],[P.U$]]</f>
        <v>0</v>
      </c>
    </row>
    <row r="755" spans="1:23" ht="28.5" x14ac:dyDescent="0.3">
      <c r="A755" s="457">
        <v>603</v>
      </c>
      <c r="B755" s="204" t="s">
        <v>17743</v>
      </c>
      <c r="C755" s="21" t="s">
        <v>650</v>
      </c>
      <c r="D755" s="23" t="s">
        <v>338</v>
      </c>
      <c r="E755" s="23" t="s">
        <v>710</v>
      </c>
      <c r="F755" s="983">
        <v>45689</v>
      </c>
      <c r="G755" s="39">
        <v>7.15</v>
      </c>
      <c r="H755" s="337"/>
      <c r="I755" s="233">
        <v>3</v>
      </c>
      <c r="J755" s="590">
        <f t="shared" si="280"/>
        <v>21.450000000000003</v>
      </c>
      <c r="K755" s="705">
        <v>1</v>
      </c>
      <c r="L755" s="232">
        <f t="shared" si="276"/>
        <v>7.15</v>
      </c>
      <c r="M755" s="684"/>
      <c r="N755" s="232">
        <f t="shared" si="277"/>
        <v>0</v>
      </c>
      <c r="O755" s="233"/>
      <c r="P755" s="232">
        <f t="shared" si="278"/>
        <v>0</v>
      </c>
      <c r="Q755" s="233"/>
      <c r="R755" s="377">
        <f t="shared" si="279"/>
        <v>0</v>
      </c>
      <c r="S755" s="1015">
        <f>SUMIF(SALIDAS6[[N° DE LOTE ]],[1]!ALMACEN[N° DE LOTE],SALIDAS6[ENTRADAS])</f>
        <v>0</v>
      </c>
      <c r="T755" s="4">
        <f>+S755*Tabla3[[#This Row],[P.U$]]</f>
        <v>0</v>
      </c>
      <c r="U755" s="4">
        <v>0</v>
      </c>
      <c r="V755" s="1013">
        <f>U755*Tabla3[[#This Row],[P.U$]]</f>
        <v>0</v>
      </c>
      <c r="W755" s="902"/>
    </row>
    <row r="756" spans="1:23" ht="54" x14ac:dyDescent="0.3">
      <c r="A756" s="457">
        <v>604</v>
      </c>
      <c r="B756" s="503" t="s">
        <v>533</v>
      </c>
      <c r="C756" s="504" t="s">
        <v>635</v>
      </c>
      <c r="D756" s="507" t="s">
        <v>338</v>
      </c>
      <c r="E756" s="507" t="s">
        <v>710</v>
      </c>
      <c r="F756" s="981">
        <v>45505</v>
      </c>
      <c r="G756" s="529">
        <v>6.57</v>
      </c>
      <c r="H756" s="337"/>
      <c r="I756" s="83"/>
      <c r="J756" s="590">
        <f t="shared" si="280"/>
        <v>0</v>
      </c>
      <c r="K756" s="705"/>
      <c r="L756" s="85">
        <f t="shared" si="276"/>
        <v>0</v>
      </c>
      <c r="M756" s="687"/>
      <c r="N756" s="85">
        <f t="shared" si="277"/>
        <v>0</v>
      </c>
      <c r="O756" s="83"/>
      <c r="P756" s="85">
        <f t="shared" si="278"/>
        <v>0</v>
      </c>
      <c r="Q756" s="83"/>
      <c r="R756" s="377">
        <f t="shared" si="279"/>
        <v>0</v>
      </c>
      <c r="S756" s="1015">
        <f>SUMIF(SALIDAS6[[N° DE LOTE ]],[1]!ALMACEN[N° DE LOTE],SALIDAS6[ENTRADAS])</f>
        <v>0</v>
      </c>
      <c r="T756" s="4">
        <f>+S756*Tabla3[[#This Row],[P.U$]]</f>
        <v>0</v>
      </c>
      <c r="U756" s="4">
        <v>0</v>
      </c>
      <c r="V756" s="1013">
        <f>U756*Tabla3[[#This Row],[P.U$]]</f>
        <v>0</v>
      </c>
      <c r="W756" s="902"/>
    </row>
    <row r="757" spans="1:23" ht="28.5" x14ac:dyDescent="0.3">
      <c r="A757" s="457">
        <v>605</v>
      </c>
      <c r="B757" s="206" t="s">
        <v>534</v>
      </c>
      <c r="C757" s="24" t="s">
        <v>651</v>
      </c>
      <c r="D757" s="24" t="s">
        <v>339</v>
      </c>
      <c r="E757" s="24" t="s">
        <v>713</v>
      </c>
      <c r="F757" s="988">
        <v>46082</v>
      </c>
      <c r="G757" s="42">
        <v>1.71</v>
      </c>
      <c r="H757" s="337"/>
      <c r="I757" s="83"/>
      <c r="J757" s="85">
        <f t="shared" si="280"/>
        <v>0</v>
      </c>
      <c r="K757" s="705"/>
      <c r="L757" s="85">
        <f t="shared" si="276"/>
        <v>0</v>
      </c>
      <c r="M757" s="687"/>
      <c r="N757" s="85">
        <f t="shared" si="277"/>
        <v>0</v>
      </c>
      <c r="O757" s="83"/>
      <c r="P757" s="85">
        <f t="shared" si="278"/>
        <v>0</v>
      </c>
      <c r="Q757" s="83">
        <v>3</v>
      </c>
      <c r="R757" s="377">
        <f t="shared" si="279"/>
        <v>5.13</v>
      </c>
      <c r="S757" s="4">
        <v>0</v>
      </c>
      <c r="T757" s="4">
        <f>+S757*Tabla3[[#This Row],[P.U$]]</f>
        <v>0</v>
      </c>
      <c r="U757" s="4">
        <v>3</v>
      </c>
      <c r="V757" s="1013">
        <f>U757*Tabla3[[#This Row],[P.U$]]</f>
        <v>5.13</v>
      </c>
    </row>
    <row r="758" spans="1:23" ht="25.5" x14ac:dyDescent="0.3">
      <c r="A758" s="457"/>
      <c r="B758" s="206" t="s">
        <v>18049</v>
      </c>
      <c r="C758" s="24" t="s">
        <v>623</v>
      </c>
      <c r="D758" s="24" t="s">
        <v>339</v>
      </c>
      <c r="E758" s="24" t="s">
        <v>713</v>
      </c>
      <c r="F758" s="988">
        <v>46204</v>
      </c>
      <c r="G758" s="42">
        <v>1.76</v>
      </c>
      <c r="H758" s="337"/>
      <c r="I758" s="83"/>
      <c r="J758" s="85">
        <f t="shared" si="280"/>
        <v>0</v>
      </c>
      <c r="K758" s="705"/>
      <c r="L758" s="85">
        <f t="shared" si="276"/>
        <v>0</v>
      </c>
      <c r="M758" s="687"/>
      <c r="N758" s="85">
        <f t="shared" si="277"/>
        <v>0</v>
      </c>
      <c r="O758" s="83"/>
      <c r="P758" s="85">
        <f t="shared" si="278"/>
        <v>0</v>
      </c>
      <c r="Q758" s="83">
        <v>8</v>
      </c>
      <c r="R758" s="377">
        <f t="shared" si="279"/>
        <v>14.08</v>
      </c>
      <c r="S758" s="4">
        <v>8</v>
      </c>
      <c r="T758" s="4">
        <f>+S758*Tabla3[[#This Row],[P.U$]]</f>
        <v>14.08</v>
      </c>
      <c r="U758" s="4">
        <v>7</v>
      </c>
      <c r="V758" s="1013">
        <f>U758*Tabla3[[#This Row],[P.U$]]</f>
        <v>12.32</v>
      </c>
    </row>
    <row r="759" spans="1:23" ht="45" customHeight="1" x14ac:dyDescent="0.3">
      <c r="A759" s="457"/>
      <c r="B759" s="184" t="s">
        <v>18074</v>
      </c>
      <c r="C759" s="24" t="s">
        <v>651</v>
      </c>
      <c r="D759" s="24" t="s">
        <v>339</v>
      </c>
      <c r="E759" s="24" t="s">
        <v>713</v>
      </c>
      <c r="F759" s="988">
        <v>46082</v>
      </c>
      <c r="G759" s="42">
        <v>1.78</v>
      </c>
      <c r="H759" s="337"/>
      <c r="I759" s="83"/>
      <c r="J759" s="85">
        <f t="shared" si="280"/>
        <v>0</v>
      </c>
      <c r="K759" s="705"/>
      <c r="L759" s="85">
        <f t="shared" si="276"/>
        <v>0</v>
      </c>
      <c r="M759" s="687"/>
      <c r="N759" s="85">
        <f t="shared" si="277"/>
        <v>0</v>
      </c>
      <c r="O759" s="83"/>
      <c r="P759" s="85">
        <f t="shared" si="278"/>
        <v>0</v>
      </c>
      <c r="Q759" s="83">
        <v>10</v>
      </c>
      <c r="R759" s="377">
        <f t="shared" si="279"/>
        <v>17.8</v>
      </c>
      <c r="S759" s="4">
        <v>11</v>
      </c>
      <c r="T759" s="4">
        <f>+S759*Tabla3[[#This Row],[P.U$]]</f>
        <v>19.580000000000002</v>
      </c>
      <c r="U759" s="4">
        <v>7</v>
      </c>
      <c r="V759" s="1013">
        <f>U759*Tabla3[[#This Row],[P.U$]]</f>
        <v>12.46</v>
      </c>
    </row>
    <row r="760" spans="1:23" ht="72" x14ac:dyDescent="0.3">
      <c r="A760" s="457">
        <v>606</v>
      </c>
      <c r="B760" s="489" t="s">
        <v>959</v>
      </c>
      <c r="C760" s="489" t="s">
        <v>960</v>
      </c>
      <c r="D760" s="494" t="s">
        <v>339</v>
      </c>
      <c r="E760" s="494" t="s">
        <v>713</v>
      </c>
      <c r="F760" s="989">
        <v>45717</v>
      </c>
      <c r="G760" s="659">
        <v>2.74</v>
      </c>
      <c r="H760" s="337"/>
      <c r="I760" s="83"/>
      <c r="J760" s="590">
        <f t="shared" si="280"/>
        <v>0</v>
      </c>
      <c r="K760" s="705"/>
      <c r="L760" s="85">
        <f t="shared" si="276"/>
        <v>0</v>
      </c>
      <c r="M760" s="687"/>
      <c r="N760" s="85">
        <f t="shared" si="277"/>
        <v>0</v>
      </c>
      <c r="O760" s="83"/>
      <c r="P760" s="85">
        <f t="shared" si="278"/>
        <v>0</v>
      </c>
      <c r="Q760" s="83"/>
      <c r="R760" s="377">
        <f t="shared" si="279"/>
        <v>0</v>
      </c>
      <c r="S760" s="4"/>
      <c r="T760" s="4">
        <f>+S760*Tabla3[[#This Row],[P.U$]]</f>
        <v>0</v>
      </c>
      <c r="U760" s="4"/>
      <c r="V760" s="1013">
        <f>U760*Tabla3[[#This Row],[P.U$]]</f>
        <v>0</v>
      </c>
    </row>
    <row r="761" spans="1:23" ht="72" x14ac:dyDescent="0.3">
      <c r="A761" s="457">
        <v>607</v>
      </c>
      <c r="B761" s="489" t="s">
        <v>957</v>
      </c>
      <c r="C761" s="489" t="s">
        <v>960</v>
      </c>
      <c r="D761" s="494" t="s">
        <v>339</v>
      </c>
      <c r="E761" s="494" t="s">
        <v>713</v>
      </c>
      <c r="F761" s="989">
        <v>45717</v>
      </c>
      <c r="G761" s="659">
        <v>1.67</v>
      </c>
      <c r="H761" s="337"/>
      <c r="I761" s="83"/>
      <c r="J761" s="590">
        <f t="shared" si="280"/>
        <v>0</v>
      </c>
      <c r="K761" s="705"/>
      <c r="L761" s="85">
        <f t="shared" si="276"/>
        <v>0</v>
      </c>
      <c r="M761" s="687"/>
      <c r="N761" s="85">
        <f t="shared" si="277"/>
        <v>0</v>
      </c>
      <c r="O761" s="83"/>
      <c r="P761" s="85">
        <f t="shared" si="278"/>
        <v>0</v>
      </c>
      <c r="Q761" s="83"/>
      <c r="R761" s="377">
        <f t="shared" si="279"/>
        <v>0</v>
      </c>
      <c r="S761" s="4"/>
      <c r="T761" s="4">
        <f>+S761*Tabla3[[#This Row],[P.U$]]</f>
        <v>0</v>
      </c>
      <c r="U761" s="4"/>
      <c r="V761" s="1013">
        <f>U761*Tabla3[[#This Row],[P.U$]]</f>
        <v>0</v>
      </c>
    </row>
    <row r="762" spans="1:23" ht="72" x14ac:dyDescent="0.3">
      <c r="A762" s="457">
        <v>608</v>
      </c>
      <c r="B762" s="495" t="s">
        <v>535</v>
      </c>
      <c r="C762" s="494" t="s">
        <v>652</v>
      </c>
      <c r="D762" s="494" t="s">
        <v>339</v>
      </c>
      <c r="E762" s="494" t="s">
        <v>713</v>
      </c>
      <c r="F762" s="990">
        <v>45627</v>
      </c>
      <c r="G762" s="502">
        <v>1.92</v>
      </c>
      <c r="H762" s="337"/>
      <c r="I762" s="83"/>
      <c r="J762" s="590">
        <f t="shared" si="280"/>
        <v>0</v>
      </c>
      <c r="K762" s="705"/>
      <c r="L762" s="85">
        <f t="shared" ref="L762:L793" si="285">G762*K762</f>
        <v>0</v>
      </c>
      <c r="M762" s="687"/>
      <c r="N762" s="85">
        <f t="shared" ref="N762:N793" si="286">G762*M762</f>
        <v>0</v>
      </c>
      <c r="O762" s="83"/>
      <c r="P762" s="85">
        <f t="shared" ref="P762:P793" si="287">G762*O762</f>
        <v>0</v>
      </c>
      <c r="Q762" s="83"/>
      <c r="R762" s="377">
        <f t="shared" ref="R762:R793" si="288">G762*Q762</f>
        <v>0</v>
      </c>
      <c r="S762" s="4"/>
      <c r="T762" s="4">
        <f>+S762*Tabla3[[#This Row],[P.U$]]</f>
        <v>0</v>
      </c>
      <c r="U762" s="4"/>
      <c r="V762" s="1013">
        <f>U762*Tabla3[[#This Row],[P.U$]]</f>
        <v>0</v>
      </c>
    </row>
    <row r="763" spans="1:23" ht="72" x14ac:dyDescent="0.3">
      <c r="A763" s="457">
        <v>609</v>
      </c>
      <c r="B763" s="495" t="s">
        <v>836</v>
      </c>
      <c r="C763" s="494" t="s">
        <v>652</v>
      </c>
      <c r="D763" s="494" t="s">
        <v>339</v>
      </c>
      <c r="E763" s="494" t="s">
        <v>713</v>
      </c>
      <c r="F763" s="990">
        <v>45627</v>
      </c>
      <c r="G763" s="502">
        <v>1.92</v>
      </c>
      <c r="H763" s="337"/>
      <c r="I763" s="83"/>
      <c r="J763" s="590">
        <f t="shared" si="280"/>
        <v>0</v>
      </c>
      <c r="K763" s="705"/>
      <c r="L763" s="85">
        <f t="shared" si="285"/>
        <v>0</v>
      </c>
      <c r="M763" s="687"/>
      <c r="N763" s="85">
        <f t="shared" si="286"/>
        <v>0</v>
      </c>
      <c r="O763" s="83"/>
      <c r="P763" s="85">
        <f t="shared" si="287"/>
        <v>0</v>
      </c>
      <c r="Q763" s="83"/>
      <c r="R763" s="377">
        <f t="shared" si="288"/>
        <v>0</v>
      </c>
      <c r="S763" s="1015">
        <f>SUMIF(SALIDAS6[[N° DE LOTE ]],[1]!ALMACEN[N° DE LOTE],SALIDAS6[ENTRADAS])</f>
        <v>0</v>
      </c>
      <c r="T763" s="4">
        <f>+S763*Tabla3[[#This Row],[P.U$]]</f>
        <v>0</v>
      </c>
      <c r="U763" s="4">
        <v>0</v>
      </c>
      <c r="V763" s="1013">
        <f>U763*Tabla3[[#This Row],[P.U$]]</f>
        <v>0</v>
      </c>
      <c r="W763" s="902"/>
    </row>
    <row r="764" spans="1:23" ht="72" x14ac:dyDescent="0.3">
      <c r="A764" s="457">
        <v>610</v>
      </c>
      <c r="B764" s="495" t="s">
        <v>17798</v>
      </c>
      <c r="C764" s="494" t="s">
        <v>908</v>
      </c>
      <c r="D764" s="494" t="s">
        <v>339</v>
      </c>
      <c r="E764" s="494" t="s">
        <v>713</v>
      </c>
      <c r="F764" s="990">
        <v>45628</v>
      </c>
      <c r="G764" s="502">
        <v>10.18</v>
      </c>
      <c r="H764" s="337"/>
      <c r="I764" s="83">
        <v>2</v>
      </c>
      <c r="J764" s="85">
        <f t="shared" si="280"/>
        <v>20.36</v>
      </c>
      <c r="K764" s="705">
        <v>2</v>
      </c>
      <c r="L764" s="85">
        <f t="shared" si="285"/>
        <v>20.36</v>
      </c>
      <c r="M764" s="687">
        <v>1</v>
      </c>
      <c r="N764" s="85">
        <f t="shared" si="286"/>
        <v>10.18</v>
      </c>
      <c r="O764" s="83">
        <v>1</v>
      </c>
      <c r="P764" s="85">
        <f t="shared" si="287"/>
        <v>10.18</v>
      </c>
      <c r="Q764" s="83">
        <v>1</v>
      </c>
      <c r="R764" s="377">
        <f t="shared" si="288"/>
        <v>10.18</v>
      </c>
      <c r="S764" s="4">
        <v>1</v>
      </c>
      <c r="T764" s="4">
        <f>+S764*Tabla3[[#This Row],[P.U$]]</f>
        <v>10.18</v>
      </c>
      <c r="U764" s="4">
        <v>0</v>
      </c>
      <c r="V764" s="1013">
        <f>U764*Tabla3[[#This Row],[P.U$]]</f>
        <v>0</v>
      </c>
    </row>
    <row r="765" spans="1:23" ht="72" x14ac:dyDescent="0.3">
      <c r="A765" s="457">
        <v>611</v>
      </c>
      <c r="B765" s="495" t="s">
        <v>17797</v>
      </c>
      <c r="C765" s="494" t="s">
        <v>654</v>
      </c>
      <c r="D765" s="494" t="s">
        <v>339</v>
      </c>
      <c r="E765" s="494" t="s">
        <v>714</v>
      </c>
      <c r="F765" s="990">
        <v>46235</v>
      </c>
      <c r="G765" s="502">
        <v>1.92</v>
      </c>
      <c r="H765" s="337"/>
      <c r="I765" s="83"/>
      <c r="J765" s="590">
        <f t="shared" si="280"/>
        <v>0</v>
      </c>
      <c r="K765" s="705"/>
      <c r="L765" s="85">
        <f t="shared" si="285"/>
        <v>0</v>
      </c>
      <c r="M765" s="687"/>
      <c r="N765" s="85">
        <f t="shared" si="286"/>
        <v>0</v>
      </c>
      <c r="O765" s="83"/>
      <c r="P765" s="85">
        <f t="shared" si="287"/>
        <v>0</v>
      </c>
      <c r="Q765" s="83"/>
      <c r="R765" s="377">
        <f t="shared" si="288"/>
        <v>0</v>
      </c>
      <c r="S765" s="4"/>
      <c r="T765" s="4">
        <f>+S765*Tabla3[[#This Row],[P.U$]]</f>
        <v>0</v>
      </c>
      <c r="U765" s="4"/>
      <c r="V765" s="1013">
        <f>U765*Tabla3[[#This Row],[P.U$]]</f>
        <v>0</v>
      </c>
    </row>
    <row r="766" spans="1:23" ht="72" x14ac:dyDescent="0.3">
      <c r="A766" s="457">
        <v>612</v>
      </c>
      <c r="B766" s="489" t="s">
        <v>967</v>
      </c>
      <c r="C766" s="489" t="s">
        <v>966</v>
      </c>
      <c r="D766" s="494" t="s">
        <v>339</v>
      </c>
      <c r="E766" s="494" t="s">
        <v>714</v>
      </c>
      <c r="F766" s="965">
        <v>45536</v>
      </c>
      <c r="G766" s="659">
        <v>4.97</v>
      </c>
      <c r="H766" s="337"/>
      <c r="I766" s="233"/>
      <c r="J766" s="590">
        <f t="shared" si="280"/>
        <v>0</v>
      </c>
      <c r="K766" s="706"/>
      <c r="L766" s="232">
        <f t="shared" si="285"/>
        <v>0</v>
      </c>
      <c r="M766" s="687"/>
      <c r="N766" s="232">
        <f t="shared" si="286"/>
        <v>0</v>
      </c>
      <c r="O766" s="233"/>
      <c r="P766" s="232">
        <f t="shared" si="287"/>
        <v>0</v>
      </c>
      <c r="Q766" s="233"/>
      <c r="R766" s="377">
        <f t="shared" si="288"/>
        <v>0</v>
      </c>
      <c r="S766" s="4"/>
      <c r="T766" s="4">
        <f>+S766*Tabla3[[#This Row],[P.U$]]</f>
        <v>0</v>
      </c>
      <c r="U766" s="4"/>
      <c r="V766" s="1013">
        <f>U766*Tabla3[[#This Row],[P.U$]]</f>
        <v>0</v>
      </c>
    </row>
    <row r="767" spans="1:23" ht="72" x14ac:dyDescent="0.3">
      <c r="A767" s="457">
        <v>613</v>
      </c>
      <c r="B767" s="495" t="s">
        <v>539</v>
      </c>
      <c r="C767" s="494" t="s">
        <v>654</v>
      </c>
      <c r="D767" s="494" t="s">
        <v>339</v>
      </c>
      <c r="E767" s="494" t="s">
        <v>710</v>
      </c>
      <c r="F767" s="990">
        <v>45631</v>
      </c>
      <c r="G767" s="502">
        <v>3.4</v>
      </c>
      <c r="H767" s="337"/>
      <c r="I767" s="83"/>
      <c r="J767" s="590">
        <f t="shared" si="280"/>
        <v>0</v>
      </c>
      <c r="K767" s="705"/>
      <c r="L767" s="85">
        <f t="shared" si="285"/>
        <v>0</v>
      </c>
      <c r="M767" s="687"/>
      <c r="N767" s="85">
        <f t="shared" si="286"/>
        <v>0</v>
      </c>
      <c r="O767" s="83"/>
      <c r="P767" s="85">
        <f t="shared" si="287"/>
        <v>0</v>
      </c>
      <c r="Q767" s="83"/>
      <c r="R767" s="377">
        <f t="shared" si="288"/>
        <v>0</v>
      </c>
      <c r="S767" s="4"/>
      <c r="T767" s="4">
        <f>+S767*Tabla3[[#This Row],[P.U$]]</f>
        <v>0</v>
      </c>
      <c r="U767" s="4"/>
      <c r="V767" s="1013">
        <f>U767*Tabla3[[#This Row],[P.U$]]</f>
        <v>0</v>
      </c>
    </row>
    <row r="768" spans="1:23" ht="72" x14ac:dyDescent="0.3">
      <c r="A768" s="457">
        <v>614</v>
      </c>
      <c r="B768" s="495" t="s">
        <v>17796</v>
      </c>
      <c r="C768" s="489" t="s">
        <v>911</v>
      </c>
      <c r="D768" s="494" t="s">
        <v>339</v>
      </c>
      <c r="E768" s="494" t="s">
        <v>710</v>
      </c>
      <c r="F768" s="965">
        <v>46692</v>
      </c>
      <c r="G768" s="659">
        <v>1.55</v>
      </c>
      <c r="H768" s="337"/>
      <c r="I768" s="83"/>
      <c r="J768" s="590">
        <f t="shared" si="280"/>
        <v>0</v>
      </c>
      <c r="K768" s="705"/>
      <c r="L768" s="85">
        <f t="shared" si="285"/>
        <v>0</v>
      </c>
      <c r="M768" s="687"/>
      <c r="N768" s="85">
        <f t="shared" si="286"/>
        <v>0</v>
      </c>
      <c r="O768" s="83"/>
      <c r="P768" s="85">
        <f t="shared" si="287"/>
        <v>0</v>
      </c>
      <c r="Q768" s="83"/>
      <c r="R768" s="377">
        <f t="shared" si="288"/>
        <v>0</v>
      </c>
      <c r="S768" s="4"/>
      <c r="T768" s="4">
        <f>+S768*Tabla3[[#This Row],[P.U$]]</f>
        <v>0</v>
      </c>
      <c r="U768" s="4"/>
      <c r="V768" s="1013">
        <f>U768*Tabla3[[#This Row],[P.U$]]</f>
        <v>0</v>
      </c>
    </row>
    <row r="769" spans="1:22" ht="72" x14ac:dyDescent="0.3">
      <c r="A769" s="457">
        <v>615</v>
      </c>
      <c r="B769" s="495" t="s">
        <v>782</v>
      </c>
      <c r="C769" s="494" t="s">
        <v>736</v>
      </c>
      <c r="D769" s="494" t="s">
        <v>339</v>
      </c>
      <c r="E769" s="494" t="s">
        <v>710</v>
      </c>
      <c r="F769" s="990">
        <v>46539</v>
      </c>
      <c r="G769" s="502">
        <v>1.8</v>
      </c>
      <c r="H769" s="337"/>
      <c r="I769" s="83"/>
      <c r="J769" s="590">
        <f t="shared" si="280"/>
        <v>0</v>
      </c>
      <c r="K769" s="705"/>
      <c r="L769" s="85">
        <f t="shared" si="285"/>
        <v>0</v>
      </c>
      <c r="M769" s="687"/>
      <c r="N769" s="85">
        <f t="shared" si="286"/>
        <v>0</v>
      </c>
      <c r="O769" s="83"/>
      <c r="P769" s="85">
        <f t="shared" si="287"/>
        <v>0</v>
      </c>
      <c r="Q769" s="83"/>
      <c r="R769" s="377">
        <f t="shared" si="288"/>
        <v>0</v>
      </c>
      <c r="S769" s="4"/>
      <c r="T769" s="4">
        <f>+S769*Tabla3[[#This Row],[P.U$]]</f>
        <v>0</v>
      </c>
      <c r="U769" s="4"/>
      <c r="V769" s="1013">
        <f>U769*Tabla3[[#This Row],[P.U$]]</f>
        <v>0</v>
      </c>
    </row>
    <row r="770" spans="1:22" ht="28.5" x14ac:dyDescent="0.3">
      <c r="A770" s="457">
        <v>616</v>
      </c>
      <c r="B770" s="206" t="s">
        <v>540</v>
      </c>
      <c r="C770" s="24" t="s">
        <v>17826</v>
      </c>
      <c r="D770" s="24" t="s">
        <v>339</v>
      </c>
      <c r="E770" s="24" t="s">
        <v>710</v>
      </c>
      <c r="F770" s="991">
        <v>46508</v>
      </c>
      <c r="G770" s="42">
        <v>0.9</v>
      </c>
      <c r="H770" s="337"/>
      <c r="I770" s="83">
        <v>3</v>
      </c>
      <c r="J770" s="590">
        <f t="shared" si="280"/>
        <v>2.7</v>
      </c>
      <c r="K770" s="705">
        <v>0</v>
      </c>
      <c r="L770" s="85">
        <f t="shared" si="285"/>
        <v>0</v>
      </c>
      <c r="M770" s="687"/>
      <c r="N770" s="85">
        <f t="shared" si="286"/>
        <v>0</v>
      </c>
      <c r="O770" s="83"/>
      <c r="P770" s="85">
        <f t="shared" si="287"/>
        <v>0</v>
      </c>
      <c r="Q770" s="83"/>
      <c r="R770" s="377">
        <f t="shared" si="288"/>
        <v>0</v>
      </c>
      <c r="S770" s="4"/>
      <c r="T770" s="4">
        <f>+S770*Tabla3[[#This Row],[P.U$]]</f>
        <v>0</v>
      </c>
      <c r="U770" s="4"/>
      <c r="V770" s="1013">
        <f>U770*Tabla3[[#This Row],[P.U$]]</f>
        <v>0</v>
      </c>
    </row>
    <row r="771" spans="1:22" ht="72" x14ac:dyDescent="0.3">
      <c r="A771" s="457">
        <v>617</v>
      </c>
      <c r="B771" s="495" t="s">
        <v>541</v>
      </c>
      <c r="C771" s="494" t="s">
        <v>655</v>
      </c>
      <c r="D771" s="494" t="s">
        <v>339</v>
      </c>
      <c r="E771" s="494" t="s">
        <v>710</v>
      </c>
      <c r="F771" s="990">
        <v>45633</v>
      </c>
      <c r="G771" s="502">
        <v>3.74</v>
      </c>
      <c r="H771" s="337"/>
      <c r="I771" s="233"/>
      <c r="J771" s="590">
        <f t="shared" si="280"/>
        <v>0</v>
      </c>
      <c r="K771" s="705"/>
      <c r="L771" s="232">
        <f t="shared" si="285"/>
        <v>0</v>
      </c>
      <c r="M771" s="684"/>
      <c r="N771" s="232">
        <f t="shared" si="286"/>
        <v>0</v>
      </c>
      <c r="O771" s="233"/>
      <c r="P771" s="232">
        <f t="shared" si="287"/>
        <v>0</v>
      </c>
      <c r="Q771" s="233"/>
      <c r="R771" s="377">
        <f t="shared" si="288"/>
        <v>0</v>
      </c>
      <c r="S771" s="4"/>
      <c r="T771" s="4">
        <f>+S771*Tabla3[[#This Row],[P.U$]]</f>
        <v>0</v>
      </c>
      <c r="U771" s="4"/>
      <c r="V771" s="1013">
        <f>U771*Tabla3[[#This Row],[P.U$]]</f>
        <v>0</v>
      </c>
    </row>
    <row r="772" spans="1:22" ht="72" x14ac:dyDescent="0.3">
      <c r="A772" s="457">
        <v>618</v>
      </c>
      <c r="B772" s="489" t="s">
        <v>912</v>
      </c>
      <c r="C772" s="489" t="s">
        <v>913</v>
      </c>
      <c r="D772" s="494" t="s">
        <v>339</v>
      </c>
      <c r="E772" s="494" t="s">
        <v>710</v>
      </c>
      <c r="F772" s="965">
        <v>46082</v>
      </c>
      <c r="G772" s="659">
        <v>2.27</v>
      </c>
      <c r="H772" s="337"/>
      <c r="I772" s="233">
        <v>6</v>
      </c>
      <c r="J772" s="85">
        <f t="shared" si="280"/>
        <v>13.620000000000001</v>
      </c>
      <c r="K772" s="708">
        <v>6</v>
      </c>
      <c r="L772" s="85">
        <f t="shared" si="285"/>
        <v>13.620000000000001</v>
      </c>
      <c r="M772" s="684">
        <v>6</v>
      </c>
      <c r="N772" s="85">
        <f t="shared" si="286"/>
        <v>13.620000000000001</v>
      </c>
      <c r="O772" s="233">
        <v>6</v>
      </c>
      <c r="P772" s="85">
        <f t="shared" si="287"/>
        <v>13.620000000000001</v>
      </c>
      <c r="Q772" s="233">
        <v>6</v>
      </c>
      <c r="R772" s="377">
        <f t="shared" si="288"/>
        <v>13.620000000000001</v>
      </c>
      <c r="S772" s="4">
        <v>6</v>
      </c>
      <c r="T772" s="4">
        <f>+S772*Tabla3[[#This Row],[P.U$]]</f>
        <v>13.620000000000001</v>
      </c>
      <c r="U772" s="4">
        <v>6</v>
      </c>
      <c r="V772" s="1013">
        <f>U772*Tabla3[[#This Row],[P.U$]]</f>
        <v>13.620000000000001</v>
      </c>
    </row>
    <row r="773" spans="1:22" ht="72" x14ac:dyDescent="0.3">
      <c r="A773" s="457">
        <v>619</v>
      </c>
      <c r="B773" s="484" t="s">
        <v>914</v>
      </c>
      <c r="C773" s="485" t="s">
        <v>915</v>
      </c>
      <c r="D773" s="494" t="s">
        <v>339</v>
      </c>
      <c r="E773" s="494" t="s">
        <v>710</v>
      </c>
      <c r="F773" s="964">
        <v>46539</v>
      </c>
      <c r="G773" s="487">
        <v>0.52</v>
      </c>
      <c r="H773" s="337"/>
      <c r="I773" s="83">
        <v>11</v>
      </c>
      <c r="J773" s="85">
        <f t="shared" si="280"/>
        <v>5.7200000000000006</v>
      </c>
      <c r="K773" s="705">
        <v>11</v>
      </c>
      <c r="L773" s="85">
        <f t="shared" si="285"/>
        <v>5.7200000000000006</v>
      </c>
      <c r="M773" s="687">
        <v>11</v>
      </c>
      <c r="N773" s="85">
        <f t="shared" si="286"/>
        <v>5.7200000000000006</v>
      </c>
      <c r="O773" s="83">
        <v>11</v>
      </c>
      <c r="P773" s="85">
        <f t="shared" si="287"/>
        <v>5.7200000000000006</v>
      </c>
      <c r="Q773" s="83">
        <v>11</v>
      </c>
      <c r="R773" s="377">
        <f t="shared" si="288"/>
        <v>5.7200000000000006</v>
      </c>
      <c r="S773" s="4">
        <v>11</v>
      </c>
      <c r="T773" s="4">
        <f>+S773*Tabla3[[#This Row],[P.U$]]</f>
        <v>5.7200000000000006</v>
      </c>
      <c r="U773" s="4">
        <v>11</v>
      </c>
      <c r="V773" s="1013">
        <f>U773*Tabla3[[#This Row],[P.U$]]</f>
        <v>5.7200000000000006</v>
      </c>
    </row>
    <row r="774" spans="1:22" ht="72" x14ac:dyDescent="0.3">
      <c r="A774" s="457">
        <v>620</v>
      </c>
      <c r="B774" s="489" t="s">
        <v>918</v>
      </c>
      <c r="C774" s="489" t="s">
        <v>919</v>
      </c>
      <c r="D774" s="494" t="s">
        <v>339</v>
      </c>
      <c r="E774" s="494" t="s">
        <v>710</v>
      </c>
      <c r="F774" s="965">
        <v>45658</v>
      </c>
      <c r="G774" s="659">
        <v>0.5</v>
      </c>
      <c r="H774" s="337"/>
      <c r="I774" s="83">
        <v>8</v>
      </c>
      <c r="J774" s="85">
        <f t="shared" si="280"/>
        <v>4</v>
      </c>
      <c r="K774" s="705">
        <v>8</v>
      </c>
      <c r="L774" s="85">
        <f t="shared" si="285"/>
        <v>4</v>
      </c>
      <c r="M774" s="687">
        <v>8</v>
      </c>
      <c r="N774" s="85">
        <f t="shared" si="286"/>
        <v>4</v>
      </c>
      <c r="O774" s="83">
        <v>8</v>
      </c>
      <c r="P774" s="85">
        <f t="shared" si="287"/>
        <v>4</v>
      </c>
      <c r="Q774" s="83">
        <v>8</v>
      </c>
      <c r="R774" s="377">
        <f t="shared" si="288"/>
        <v>4</v>
      </c>
      <c r="S774" s="4">
        <v>8</v>
      </c>
      <c r="T774" s="4">
        <f>+S774*Tabla3[[#This Row],[P.U$]]</f>
        <v>4</v>
      </c>
      <c r="U774" s="4">
        <v>7</v>
      </c>
      <c r="V774" s="1013">
        <f>U774*Tabla3[[#This Row],[P.U$]]</f>
        <v>3.5</v>
      </c>
    </row>
    <row r="775" spans="1:22" ht="72" x14ac:dyDescent="0.3">
      <c r="A775" s="457">
        <v>621</v>
      </c>
      <c r="B775" s="489" t="s">
        <v>916</v>
      </c>
      <c r="C775" s="489" t="s">
        <v>917</v>
      </c>
      <c r="D775" s="494" t="s">
        <v>339</v>
      </c>
      <c r="E775" s="494" t="s">
        <v>710</v>
      </c>
      <c r="F775" s="965"/>
      <c r="G775" s="659">
        <v>0.57999999999999996</v>
      </c>
      <c r="H775" s="337"/>
      <c r="I775" s="83"/>
      <c r="J775" s="590">
        <f t="shared" si="280"/>
        <v>0</v>
      </c>
      <c r="K775" s="705"/>
      <c r="L775" s="85">
        <f t="shared" si="285"/>
        <v>0</v>
      </c>
      <c r="M775" s="687"/>
      <c r="N775" s="85">
        <f t="shared" si="286"/>
        <v>0</v>
      </c>
      <c r="O775" s="83"/>
      <c r="P775" s="85">
        <f t="shared" si="287"/>
        <v>0</v>
      </c>
      <c r="Q775" s="83"/>
      <c r="R775" s="377">
        <f t="shared" si="288"/>
        <v>0</v>
      </c>
      <c r="S775" s="4"/>
      <c r="T775" s="4">
        <f>+S775*Tabla3[[#This Row],[P.U$]]</f>
        <v>0</v>
      </c>
      <c r="U775" s="4"/>
      <c r="V775" s="1013">
        <f>U775*Tabla3[[#This Row],[P.U$]]</f>
        <v>0</v>
      </c>
    </row>
    <row r="776" spans="1:22" ht="72" x14ac:dyDescent="0.3">
      <c r="A776" s="457">
        <v>622</v>
      </c>
      <c r="B776" s="489" t="s">
        <v>975</v>
      </c>
      <c r="C776" s="489" t="s">
        <v>610</v>
      </c>
      <c r="D776" s="494" t="s">
        <v>339</v>
      </c>
      <c r="E776" s="489" t="s">
        <v>710</v>
      </c>
      <c r="F776" s="965">
        <v>45870</v>
      </c>
      <c r="G776" s="659">
        <v>1.75</v>
      </c>
      <c r="H776" s="337"/>
      <c r="I776" s="83"/>
      <c r="J776" s="590">
        <f t="shared" si="280"/>
        <v>0</v>
      </c>
      <c r="K776" s="705"/>
      <c r="L776" s="85">
        <f t="shared" si="285"/>
        <v>0</v>
      </c>
      <c r="M776" s="687"/>
      <c r="N776" s="85">
        <f t="shared" si="286"/>
        <v>0</v>
      </c>
      <c r="O776" s="83"/>
      <c r="P776" s="85">
        <f t="shared" si="287"/>
        <v>0</v>
      </c>
      <c r="Q776" s="83"/>
      <c r="R776" s="377">
        <f t="shared" si="288"/>
        <v>0</v>
      </c>
      <c r="S776" s="4"/>
      <c r="T776" s="4">
        <f>+S776*Tabla3[[#This Row],[P.U$]]</f>
        <v>0</v>
      </c>
      <c r="U776" s="4"/>
      <c r="V776" s="1013">
        <f>U776*Tabla3[[#This Row],[P.U$]]</f>
        <v>0</v>
      </c>
    </row>
    <row r="777" spans="1:22" ht="25.5" x14ac:dyDescent="0.3">
      <c r="A777" s="457">
        <v>623</v>
      </c>
      <c r="B777" s="184" t="s">
        <v>1113</v>
      </c>
      <c r="C777" s="578" t="s">
        <v>911</v>
      </c>
      <c r="D777" s="24" t="s">
        <v>339</v>
      </c>
      <c r="E777" s="24" t="s">
        <v>710</v>
      </c>
      <c r="F777" s="992" t="s">
        <v>710</v>
      </c>
      <c r="G777" s="603">
        <v>0.5</v>
      </c>
      <c r="H777" s="337"/>
      <c r="I777" s="83"/>
      <c r="J777" s="590">
        <f t="shared" si="280"/>
        <v>0</v>
      </c>
      <c r="K777" s="705"/>
      <c r="L777" s="85">
        <f t="shared" si="285"/>
        <v>0</v>
      </c>
      <c r="M777" s="687"/>
      <c r="N777" s="85">
        <f t="shared" si="286"/>
        <v>0</v>
      </c>
      <c r="O777" s="83"/>
      <c r="P777" s="85">
        <f t="shared" si="287"/>
        <v>0</v>
      </c>
      <c r="Q777" s="83"/>
      <c r="R777" s="377">
        <f t="shared" si="288"/>
        <v>0</v>
      </c>
      <c r="S777" s="4"/>
      <c r="T777" s="4">
        <f>+S777*Tabla3[[#This Row],[P.U$]]</f>
        <v>0</v>
      </c>
      <c r="U777" s="4"/>
      <c r="V777" s="1013">
        <f>U777*Tabla3[[#This Row],[P.U$]]</f>
        <v>0</v>
      </c>
    </row>
    <row r="778" spans="1:22" ht="72" x14ac:dyDescent="0.3">
      <c r="A778" s="457">
        <v>624</v>
      </c>
      <c r="B778" s="489" t="s">
        <v>924</v>
      </c>
      <c r="C778" s="489" t="s">
        <v>925</v>
      </c>
      <c r="D778" s="494" t="s">
        <v>339</v>
      </c>
      <c r="E778" s="494" t="s">
        <v>710</v>
      </c>
      <c r="F778" s="993" t="s">
        <v>710</v>
      </c>
      <c r="G778" s="659">
        <v>2.8</v>
      </c>
      <c r="H778" s="337"/>
      <c r="I778" s="83">
        <v>1</v>
      </c>
      <c r="J778" s="85">
        <f t="shared" si="280"/>
        <v>2.8</v>
      </c>
      <c r="K778" s="705">
        <v>1</v>
      </c>
      <c r="L778" s="85">
        <f t="shared" si="285"/>
        <v>2.8</v>
      </c>
      <c r="M778" s="687">
        <v>1</v>
      </c>
      <c r="N778" s="85">
        <f t="shared" si="286"/>
        <v>2.8</v>
      </c>
      <c r="O778" s="83">
        <v>1</v>
      </c>
      <c r="P778" s="85">
        <f t="shared" si="287"/>
        <v>2.8</v>
      </c>
      <c r="Q778" s="83">
        <v>1</v>
      </c>
      <c r="R778" s="377">
        <f t="shared" si="288"/>
        <v>2.8</v>
      </c>
      <c r="S778" s="4">
        <v>1</v>
      </c>
      <c r="T778" s="4">
        <f>+S778*Tabla3[[#This Row],[P.U$]]</f>
        <v>2.8</v>
      </c>
      <c r="U778" s="4">
        <v>0</v>
      </c>
      <c r="V778" s="1013">
        <f>U778*Tabla3[[#This Row],[P.U$]]</f>
        <v>0</v>
      </c>
    </row>
    <row r="779" spans="1:22" ht="72" x14ac:dyDescent="0.3">
      <c r="A779" s="457">
        <v>625</v>
      </c>
      <c r="B779" s="484" t="s">
        <v>17818</v>
      </c>
      <c r="C779" s="728" t="s">
        <v>736</v>
      </c>
      <c r="D779" s="494" t="s">
        <v>339</v>
      </c>
      <c r="E779" s="494" t="s">
        <v>710</v>
      </c>
      <c r="F779" s="994">
        <v>46569</v>
      </c>
      <c r="G779" s="729">
        <v>1.84</v>
      </c>
      <c r="H779" s="337"/>
      <c r="I779" s="233">
        <v>25</v>
      </c>
      <c r="J779" s="85">
        <f t="shared" si="280"/>
        <v>46</v>
      </c>
      <c r="K779" s="705">
        <v>25</v>
      </c>
      <c r="L779" s="85">
        <f t="shared" si="285"/>
        <v>46</v>
      </c>
      <c r="M779" s="684">
        <v>25</v>
      </c>
      <c r="N779" s="85">
        <f t="shared" si="286"/>
        <v>46</v>
      </c>
      <c r="O779" s="233">
        <v>25</v>
      </c>
      <c r="P779" s="85">
        <f t="shared" si="287"/>
        <v>46</v>
      </c>
      <c r="Q779" s="233">
        <v>23</v>
      </c>
      <c r="R779" s="377">
        <f t="shared" si="288"/>
        <v>42.32</v>
      </c>
      <c r="S779" s="4">
        <v>20</v>
      </c>
      <c r="T779" s="4">
        <f>+S779*Tabla3[[#This Row],[P.U$]]</f>
        <v>36.800000000000004</v>
      </c>
      <c r="U779" s="4">
        <v>20</v>
      </c>
      <c r="V779" s="1013">
        <f>U779*Tabla3[[#This Row],[P.U$]]</f>
        <v>36.800000000000004</v>
      </c>
    </row>
    <row r="780" spans="1:22" ht="72" x14ac:dyDescent="0.3">
      <c r="A780" s="457">
        <v>626</v>
      </c>
      <c r="B780" s="484" t="s">
        <v>542</v>
      </c>
      <c r="C780" s="485" t="s">
        <v>656</v>
      </c>
      <c r="D780" s="494" t="s">
        <v>339</v>
      </c>
      <c r="E780" s="494" t="s">
        <v>710</v>
      </c>
      <c r="F780" s="964">
        <v>46327</v>
      </c>
      <c r="G780" s="487">
        <v>1.84</v>
      </c>
      <c r="H780" s="337"/>
      <c r="I780" s="83"/>
      <c r="J780" s="590">
        <f t="shared" si="280"/>
        <v>0</v>
      </c>
      <c r="K780" s="705"/>
      <c r="L780" s="85">
        <f t="shared" si="285"/>
        <v>0</v>
      </c>
      <c r="M780" s="687"/>
      <c r="N780" s="85">
        <f t="shared" si="286"/>
        <v>0</v>
      </c>
      <c r="O780" s="83"/>
      <c r="P780" s="85">
        <f t="shared" si="287"/>
        <v>0</v>
      </c>
      <c r="Q780" s="83"/>
      <c r="R780" s="377">
        <f t="shared" si="288"/>
        <v>0</v>
      </c>
      <c r="S780" s="4"/>
      <c r="T780" s="4">
        <f>+S780*Tabla3[[#This Row],[P.U$]]</f>
        <v>0</v>
      </c>
      <c r="U780" s="4"/>
      <c r="V780" s="1013">
        <f>U780*Tabla3[[#This Row],[P.U$]]</f>
        <v>0</v>
      </c>
    </row>
    <row r="781" spans="1:22" ht="72" x14ac:dyDescent="0.3">
      <c r="A781" s="457">
        <v>627</v>
      </c>
      <c r="B781" s="489" t="s">
        <v>930</v>
      </c>
      <c r="C781" s="489" t="s">
        <v>929</v>
      </c>
      <c r="D781" s="494" t="s">
        <v>339</v>
      </c>
      <c r="E781" s="494" t="s">
        <v>710</v>
      </c>
      <c r="F781" s="965">
        <v>46539</v>
      </c>
      <c r="G781" s="659">
        <v>0.84</v>
      </c>
      <c r="H781" s="337"/>
      <c r="I781" s="593"/>
      <c r="J781" s="590">
        <f t="shared" si="280"/>
        <v>0</v>
      </c>
      <c r="K781" s="705"/>
      <c r="L781" s="242">
        <f t="shared" si="285"/>
        <v>0</v>
      </c>
      <c r="M781" s="684"/>
      <c r="N781" s="242">
        <f t="shared" si="286"/>
        <v>0</v>
      </c>
      <c r="O781" s="243"/>
      <c r="P781" s="242">
        <f t="shared" si="287"/>
        <v>0</v>
      </c>
      <c r="Q781" s="243"/>
      <c r="R781" s="377">
        <f t="shared" si="288"/>
        <v>0</v>
      </c>
      <c r="S781" s="4"/>
      <c r="T781" s="4">
        <f>+S781*Tabla3[[#This Row],[P.U$]]</f>
        <v>0</v>
      </c>
      <c r="U781" s="4"/>
      <c r="V781" s="1013">
        <f>U781*Tabla3[[#This Row],[P.U$]]</f>
        <v>0</v>
      </c>
    </row>
    <row r="782" spans="1:22" ht="72" x14ac:dyDescent="0.3">
      <c r="A782" s="457">
        <v>628</v>
      </c>
      <c r="B782" s="489" t="s">
        <v>928</v>
      </c>
      <c r="C782" s="489" t="s">
        <v>929</v>
      </c>
      <c r="D782" s="494" t="s">
        <v>339</v>
      </c>
      <c r="E782" s="494" t="s">
        <v>710</v>
      </c>
      <c r="F782" s="965">
        <v>46539</v>
      </c>
      <c r="G782" s="659">
        <v>0.83</v>
      </c>
      <c r="H782" s="337"/>
      <c r="I782" s="83"/>
      <c r="J782" s="590">
        <f t="shared" si="280"/>
        <v>0</v>
      </c>
      <c r="K782" s="705"/>
      <c r="L782" s="85">
        <f t="shared" si="285"/>
        <v>0</v>
      </c>
      <c r="M782" s="687"/>
      <c r="N782" s="85">
        <f t="shared" si="286"/>
        <v>0</v>
      </c>
      <c r="O782" s="83"/>
      <c r="P782" s="85">
        <f t="shared" si="287"/>
        <v>0</v>
      </c>
      <c r="Q782" s="83"/>
      <c r="R782" s="377">
        <f t="shared" si="288"/>
        <v>0</v>
      </c>
      <c r="S782" s="4"/>
      <c r="T782" s="4">
        <f>+S782*Tabla3[[#This Row],[P.U$]]</f>
        <v>0</v>
      </c>
      <c r="U782" s="4"/>
      <c r="V782" s="1013">
        <f>U782*Tabla3[[#This Row],[P.U$]]</f>
        <v>0</v>
      </c>
    </row>
    <row r="783" spans="1:22" ht="72" x14ac:dyDescent="0.3">
      <c r="A783" s="457">
        <v>629</v>
      </c>
      <c r="B783" s="489" t="s">
        <v>931</v>
      </c>
      <c r="C783" s="489" t="s">
        <v>932</v>
      </c>
      <c r="D783" s="494" t="s">
        <v>339</v>
      </c>
      <c r="E783" s="494" t="s">
        <v>710</v>
      </c>
      <c r="F783" s="965">
        <v>46539</v>
      </c>
      <c r="G783" s="659">
        <v>0.72</v>
      </c>
      <c r="H783" s="337"/>
      <c r="I783" s="83"/>
      <c r="J783" s="590">
        <f t="shared" si="280"/>
        <v>0</v>
      </c>
      <c r="K783" s="705"/>
      <c r="L783" s="85">
        <f t="shared" si="285"/>
        <v>0</v>
      </c>
      <c r="M783" s="687"/>
      <c r="N783" s="85">
        <f t="shared" si="286"/>
        <v>0</v>
      </c>
      <c r="O783" s="83"/>
      <c r="P783" s="85">
        <f t="shared" si="287"/>
        <v>0</v>
      </c>
      <c r="Q783" s="83"/>
      <c r="R783" s="377">
        <f t="shared" si="288"/>
        <v>0</v>
      </c>
      <c r="S783" s="4"/>
      <c r="T783" s="4">
        <f>+S783*Tabla3[[#This Row],[P.U$]]</f>
        <v>0</v>
      </c>
      <c r="U783" s="4"/>
      <c r="V783" s="1013">
        <f>U783*Tabla3[[#This Row],[P.U$]]</f>
        <v>0</v>
      </c>
    </row>
    <row r="784" spans="1:22" ht="72" x14ac:dyDescent="0.3">
      <c r="A784" s="457">
        <v>630</v>
      </c>
      <c r="B784" s="489" t="s">
        <v>933</v>
      </c>
      <c r="C784" s="489" t="s">
        <v>932</v>
      </c>
      <c r="D784" s="494" t="s">
        <v>339</v>
      </c>
      <c r="E784" s="494" t="s">
        <v>710</v>
      </c>
      <c r="F784" s="965">
        <v>46539</v>
      </c>
      <c r="G784" s="659">
        <v>0.84</v>
      </c>
      <c r="H784" s="337"/>
      <c r="I784" s="83"/>
      <c r="J784" s="590">
        <f t="shared" si="280"/>
        <v>0</v>
      </c>
      <c r="K784" s="705"/>
      <c r="L784" s="85">
        <f t="shared" si="285"/>
        <v>0</v>
      </c>
      <c r="M784" s="687"/>
      <c r="N784" s="85">
        <f t="shared" si="286"/>
        <v>0</v>
      </c>
      <c r="O784" s="83"/>
      <c r="P784" s="85">
        <f t="shared" si="287"/>
        <v>0</v>
      </c>
      <c r="Q784" s="83"/>
      <c r="R784" s="377">
        <f t="shared" si="288"/>
        <v>0</v>
      </c>
      <c r="S784" s="4"/>
      <c r="T784" s="4">
        <f>+S784*Tabla3[[#This Row],[P.U$]]</f>
        <v>0</v>
      </c>
      <c r="U784" s="4"/>
      <c r="V784" s="1013">
        <f>U784*Tabla3[[#This Row],[P.U$]]</f>
        <v>0</v>
      </c>
    </row>
    <row r="785" spans="1:22" ht="72" x14ac:dyDescent="0.3">
      <c r="A785" s="457">
        <v>631</v>
      </c>
      <c r="B785" s="484" t="s">
        <v>838</v>
      </c>
      <c r="C785" s="485" t="s">
        <v>852</v>
      </c>
      <c r="D785" s="494" t="s">
        <v>339</v>
      </c>
      <c r="E785" s="494" t="s">
        <v>710</v>
      </c>
      <c r="F785" s="964">
        <v>46113</v>
      </c>
      <c r="G785" s="487">
        <v>1.84</v>
      </c>
      <c r="H785" s="337"/>
      <c r="I785" s="233"/>
      <c r="J785" s="590">
        <f t="shared" si="280"/>
        <v>0</v>
      </c>
      <c r="K785" s="705"/>
      <c r="L785" s="232">
        <f t="shared" si="285"/>
        <v>0</v>
      </c>
      <c r="M785" s="684"/>
      <c r="N785" s="232">
        <f t="shared" si="286"/>
        <v>0</v>
      </c>
      <c r="O785" s="233"/>
      <c r="P785" s="232">
        <f t="shared" si="287"/>
        <v>0</v>
      </c>
      <c r="Q785" s="233"/>
      <c r="R785" s="377">
        <f t="shared" si="288"/>
        <v>0</v>
      </c>
      <c r="S785" s="4"/>
      <c r="T785" s="4">
        <f>+S785*Tabla3[[#This Row],[P.U$]]</f>
        <v>0</v>
      </c>
      <c r="U785" s="4"/>
      <c r="V785" s="1013">
        <f>U785*Tabla3[[#This Row],[P.U$]]</f>
        <v>0</v>
      </c>
    </row>
    <row r="786" spans="1:22" ht="72" x14ac:dyDescent="0.3">
      <c r="A786" s="457">
        <v>632</v>
      </c>
      <c r="B786" s="484" t="s">
        <v>543</v>
      </c>
      <c r="C786" s="485" t="s">
        <v>657</v>
      </c>
      <c r="D786" s="494" t="s">
        <v>339</v>
      </c>
      <c r="E786" s="494" t="s">
        <v>710</v>
      </c>
      <c r="F786" s="964">
        <v>46328</v>
      </c>
      <c r="G786" s="487"/>
      <c r="H786" s="337"/>
      <c r="I786" s="83"/>
      <c r="J786" s="590">
        <f t="shared" si="280"/>
        <v>0</v>
      </c>
      <c r="K786" s="705"/>
      <c r="L786" s="85">
        <f t="shared" si="285"/>
        <v>0</v>
      </c>
      <c r="M786" s="687"/>
      <c r="N786" s="85">
        <f t="shared" si="286"/>
        <v>0</v>
      </c>
      <c r="O786" s="83"/>
      <c r="P786" s="85">
        <f t="shared" si="287"/>
        <v>0</v>
      </c>
      <c r="Q786" s="83"/>
      <c r="R786" s="377">
        <f t="shared" si="288"/>
        <v>0</v>
      </c>
      <c r="S786" s="4"/>
      <c r="T786" s="4">
        <f>+S786*Tabla3[[#This Row],[P.U$]]</f>
        <v>0</v>
      </c>
      <c r="U786" s="4"/>
      <c r="V786" s="1013">
        <f>U786*Tabla3[[#This Row],[P.U$]]</f>
        <v>0</v>
      </c>
    </row>
    <row r="787" spans="1:22" ht="72" x14ac:dyDescent="0.3">
      <c r="A787" s="457">
        <v>633</v>
      </c>
      <c r="B787" s="489" t="s">
        <v>926</v>
      </c>
      <c r="C787" s="489" t="s">
        <v>921</v>
      </c>
      <c r="D787" s="494" t="s">
        <v>339</v>
      </c>
      <c r="E787" s="494" t="s">
        <v>710</v>
      </c>
      <c r="F787" s="965">
        <v>45536</v>
      </c>
      <c r="G787" s="659">
        <v>0.15</v>
      </c>
      <c r="H787" s="337"/>
      <c r="I787" s="233">
        <v>27</v>
      </c>
      <c r="J787" s="590">
        <f t="shared" si="280"/>
        <v>4.05</v>
      </c>
      <c r="K787" s="705">
        <v>16</v>
      </c>
      <c r="L787" s="232">
        <f t="shared" si="285"/>
        <v>2.4</v>
      </c>
      <c r="M787" s="684">
        <v>13</v>
      </c>
      <c r="N787" s="232">
        <f t="shared" si="286"/>
        <v>1.95</v>
      </c>
      <c r="O787" s="233">
        <v>13</v>
      </c>
      <c r="P787" s="232">
        <f t="shared" si="287"/>
        <v>1.95</v>
      </c>
      <c r="Q787" s="233">
        <v>0</v>
      </c>
      <c r="R787" s="377">
        <f t="shared" si="288"/>
        <v>0</v>
      </c>
      <c r="S787" s="1016">
        <v>0</v>
      </c>
      <c r="T787" s="4">
        <f>+S787*Tabla3[[#This Row],[P.U$]]</f>
        <v>0</v>
      </c>
      <c r="U787" s="4">
        <v>0</v>
      </c>
      <c r="V787" s="1013">
        <f>U787*Tabla3[[#This Row],[P.U$]]</f>
        <v>0</v>
      </c>
    </row>
    <row r="788" spans="1:22" ht="72" x14ac:dyDescent="0.3">
      <c r="A788" s="457">
        <v>634</v>
      </c>
      <c r="B788" s="489" t="s">
        <v>927</v>
      </c>
      <c r="C788" s="489" t="s">
        <v>921</v>
      </c>
      <c r="D788" s="494" t="s">
        <v>339</v>
      </c>
      <c r="E788" s="494" t="s">
        <v>710</v>
      </c>
      <c r="F788" s="965">
        <v>45536</v>
      </c>
      <c r="G788" s="659">
        <v>0.15</v>
      </c>
      <c r="H788" s="337"/>
      <c r="I788" s="233"/>
      <c r="J788" s="590">
        <f t="shared" si="280"/>
        <v>0</v>
      </c>
      <c r="K788" s="705"/>
      <c r="L788" s="232">
        <f t="shared" si="285"/>
        <v>0</v>
      </c>
      <c r="M788" s="684"/>
      <c r="N788" s="232">
        <f t="shared" si="286"/>
        <v>0</v>
      </c>
      <c r="O788" s="233"/>
      <c r="P788" s="232">
        <f t="shared" si="287"/>
        <v>0</v>
      </c>
      <c r="Q788" s="233"/>
      <c r="R788" s="377">
        <f t="shared" si="288"/>
        <v>0</v>
      </c>
      <c r="S788" s="1016">
        <v>0</v>
      </c>
      <c r="T788" s="4">
        <f>+S788*Tabla3[[#This Row],[P.U$]]</f>
        <v>0</v>
      </c>
      <c r="U788" s="4">
        <v>0</v>
      </c>
      <c r="V788" s="1013">
        <f>U788*Tabla3[[#This Row],[P.U$]]</f>
        <v>0</v>
      </c>
    </row>
    <row r="789" spans="1:22" ht="72" x14ac:dyDescent="0.3">
      <c r="A789" s="457">
        <v>635</v>
      </c>
      <c r="B789" s="489" t="s">
        <v>934</v>
      </c>
      <c r="C789" s="489" t="s">
        <v>935</v>
      </c>
      <c r="D789" s="494" t="s">
        <v>339</v>
      </c>
      <c r="E789" s="494" t="s">
        <v>710</v>
      </c>
      <c r="F789" s="965">
        <v>46478</v>
      </c>
      <c r="G789" s="659">
        <v>0.12</v>
      </c>
      <c r="H789" s="337"/>
      <c r="I789" s="233">
        <v>7</v>
      </c>
      <c r="J789" s="85">
        <f t="shared" si="280"/>
        <v>0.84</v>
      </c>
      <c r="K789" s="708">
        <v>7</v>
      </c>
      <c r="L789" s="85">
        <f t="shared" si="285"/>
        <v>0.84</v>
      </c>
      <c r="M789" s="684">
        <v>7</v>
      </c>
      <c r="N789" s="85">
        <f t="shared" si="286"/>
        <v>0.84</v>
      </c>
      <c r="O789" s="233">
        <v>7</v>
      </c>
      <c r="P789" s="85">
        <f t="shared" si="287"/>
        <v>0.84</v>
      </c>
      <c r="Q789" s="233">
        <v>5</v>
      </c>
      <c r="R789" s="377">
        <f t="shared" si="288"/>
        <v>0.6</v>
      </c>
      <c r="S789" s="4">
        <v>4</v>
      </c>
      <c r="T789" s="4">
        <f>+S789*Tabla3[[#This Row],[P.U$]]</f>
        <v>0.48</v>
      </c>
      <c r="U789" s="4">
        <v>3</v>
      </c>
      <c r="V789" s="1013">
        <f>U789*Tabla3[[#This Row],[P.U$]]</f>
        <v>0.36</v>
      </c>
    </row>
    <row r="790" spans="1:22" ht="72" x14ac:dyDescent="0.3">
      <c r="A790" s="457">
        <v>636</v>
      </c>
      <c r="B790" s="489" t="s">
        <v>937</v>
      </c>
      <c r="C790" s="489" t="s">
        <v>921</v>
      </c>
      <c r="D790" s="494" t="s">
        <v>339</v>
      </c>
      <c r="E790" s="494" t="s">
        <v>710</v>
      </c>
      <c r="F790" s="965">
        <v>46478</v>
      </c>
      <c r="G790" s="659">
        <v>0.12</v>
      </c>
      <c r="H790" s="337"/>
      <c r="I790" s="233">
        <v>17</v>
      </c>
      <c r="J790" s="85">
        <f t="shared" si="280"/>
        <v>2.04</v>
      </c>
      <c r="K790" s="708">
        <v>15</v>
      </c>
      <c r="L790" s="85">
        <f t="shared" si="285"/>
        <v>1.7999999999999998</v>
      </c>
      <c r="M790" s="684">
        <v>15</v>
      </c>
      <c r="N790" s="85">
        <f t="shared" si="286"/>
        <v>1.7999999999999998</v>
      </c>
      <c r="O790" s="233">
        <v>15</v>
      </c>
      <c r="P790" s="85">
        <f t="shared" si="287"/>
        <v>1.7999999999999998</v>
      </c>
      <c r="Q790" s="233">
        <v>15</v>
      </c>
      <c r="R790" s="377">
        <f t="shared" si="288"/>
        <v>1.7999999999999998</v>
      </c>
      <c r="S790" s="4">
        <v>15</v>
      </c>
      <c r="T790" s="4">
        <f>+S790*Tabla3[[#This Row],[P.U$]]</f>
        <v>1.7999999999999998</v>
      </c>
      <c r="U790" s="4">
        <v>15</v>
      </c>
      <c r="V790" s="1013">
        <f>U790*Tabla3[[#This Row],[P.U$]]</f>
        <v>1.7999999999999998</v>
      </c>
    </row>
    <row r="791" spans="1:22" ht="72" x14ac:dyDescent="0.3">
      <c r="A791" s="457">
        <v>637</v>
      </c>
      <c r="B791" s="489" t="s">
        <v>936</v>
      </c>
      <c r="C791" s="489" t="s">
        <v>935</v>
      </c>
      <c r="D791" s="494" t="s">
        <v>339</v>
      </c>
      <c r="E791" s="494" t="s">
        <v>710</v>
      </c>
      <c r="F791" s="965">
        <v>46478</v>
      </c>
      <c r="G791" s="659">
        <v>0.12</v>
      </c>
      <c r="H791" s="337"/>
      <c r="I791" s="593">
        <v>9</v>
      </c>
      <c r="J791" s="85">
        <f t="shared" si="280"/>
        <v>1.08</v>
      </c>
      <c r="K791" s="707">
        <v>9</v>
      </c>
      <c r="L791" s="85">
        <f t="shared" si="285"/>
        <v>1.08</v>
      </c>
      <c r="M791" s="684">
        <v>9</v>
      </c>
      <c r="N791" s="85">
        <f t="shared" si="286"/>
        <v>1.08</v>
      </c>
      <c r="O791" s="356">
        <v>8</v>
      </c>
      <c r="P791" s="85">
        <f t="shared" si="287"/>
        <v>0.96</v>
      </c>
      <c r="Q791" s="356">
        <v>8</v>
      </c>
      <c r="R791" s="377">
        <f t="shared" si="288"/>
        <v>0.96</v>
      </c>
      <c r="S791" s="4">
        <v>7</v>
      </c>
      <c r="T791" s="4">
        <f>+S791*Tabla3[[#This Row],[P.U$]]</f>
        <v>0.84</v>
      </c>
      <c r="U791" s="4">
        <v>7</v>
      </c>
      <c r="V791" s="1013">
        <f>U791*Tabla3[[#This Row],[P.U$]]</f>
        <v>0.84</v>
      </c>
    </row>
    <row r="792" spans="1:22" ht="72" x14ac:dyDescent="0.3">
      <c r="A792" s="457">
        <v>638</v>
      </c>
      <c r="B792" s="489" t="s">
        <v>938</v>
      </c>
      <c r="C792" s="489" t="s">
        <v>921</v>
      </c>
      <c r="D792" s="494" t="s">
        <v>339</v>
      </c>
      <c r="E792" s="494" t="s">
        <v>710</v>
      </c>
      <c r="F792" s="965">
        <v>46478</v>
      </c>
      <c r="G792" s="659">
        <v>0.12</v>
      </c>
      <c r="H792" s="337"/>
      <c r="I792" s="83">
        <v>13</v>
      </c>
      <c r="J792" s="85">
        <f t="shared" si="280"/>
        <v>1.56</v>
      </c>
      <c r="K792" s="705">
        <v>13</v>
      </c>
      <c r="L792" s="85">
        <f t="shared" si="285"/>
        <v>1.56</v>
      </c>
      <c r="M792" s="687">
        <v>13</v>
      </c>
      <c r="N792" s="85">
        <f t="shared" si="286"/>
        <v>1.56</v>
      </c>
      <c r="O792" s="83">
        <v>11</v>
      </c>
      <c r="P792" s="85">
        <f t="shared" si="287"/>
        <v>1.3199999999999998</v>
      </c>
      <c r="Q792" s="83">
        <v>11</v>
      </c>
      <c r="R792" s="377">
        <f t="shared" si="288"/>
        <v>1.3199999999999998</v>
      </c>
      <c r="S792" s="4">
        <v>9</v>
      </c>
      <c r="T792" s="4">
        <f>+S792*Tabla3[[#This Row],[P.U$]]</f>
        <v>1.08</v>
      </c>
      <c r="U792" s="4">
        <v>7</v>
      </c>
      <c r="V792" s="1013">
        <f>U792*Tabla3[[#This Row],[P.U$]]</f>
        <v>0.84</v>
      </c>
    </row>
    <row r="793" spans="1:22" ht="36" x14ac:dyDescent="0.3">
      <c r="A793" s="457">
        <v>639</v>
      </c>
      <c r="B793" s="484" t="s">
        <v>544</v>
      </c>
      <c r="C793" s="485" t="s">
        <v>658</v>
      </c>
      <c r="D793" s="485" t="s">
        <v>335</v>
      </c>
      <c r="E793" s="485" t="s">
        <v>708</v>
      </c>
      <c r="F793" s="964">
        <v>45717</v>
      </c>
      <c r="G793" s="487">
        <v>11</v>
      </c>
      <c r="H793" s="337"/>
      <c r="I793" s="83"/>
      <c r="J793" s="590">
        <f t="shared" si="280"/>
        <v>0</v>
      </c>
      <c r="K793" s="705"/>
      <c r="L793" s="85">
        <f t="shared" si="285"/>
        <v>0</v>
      </c>
      <c r="M793" s="687"/>
      <c r="N793" s="85">
        <f t="shared" si="286"/>
        <v>0</v>
      </c>
      <c r="O793" s="83"/>
      <c r="P793" s="85">
        <f t="shared" si="287"/>
        <v>0</v>
      </c>
      <c r="Q793" s="83"/>
      <c r="R793" s="377">
        <f t="shared" si="288"/>
        <v>0</v>
      </c>
      <c r="S793" s="4"/>
      <c r="T793" s="4">
        <f>+S793*Tabla3[[#This Row],[P.U$]]</f>
        <v>0</v>
      </c>
      <c r="U793" s="4"/>
      <c r="V793" s="1013">
        <f>U793*Tabla3[[#This Row],[P.U$]]</f>
        <v>0</v>
      </c>
    </row>
    <row r="794" spans="1:22" ht="72" x14ac:dyDescent="0.3">
      <c r="A794" s="457">
        <v>640</v>
      </c>
      <c r="B794" s="484" t="s">
        <v>545</v>
      </c>
      <c r="C794" s="485" t="s">
        <v>659</v>
      </c>
      <c r="D794" s="494" t="s">
        <v>339</v>
      </c>
      <c r="E794" s="494" t="s">
        <v>710</v>
      </c>
      <c r="F794" s="964">
        <v>46113</v>
      </c>
      <c r="G794" s="487">
        <v>0.19</v>
      </c>
      <c r="H794" s="337"/>
      <c r="I794" s="233"/>
      <c r="J794" s="590">
        <f t="shared" si="280"/>
        <v>0</v>
      </c>
      <c r="K794" s="705"/>
      <c r="L794" s="232">
        <f t="shared" ref="L794:L836" si="289">G794*K794</f>
        <v>0</v>
      </c>
      <c r="M794" s="684"/>
      <c r="N794" s="232">
        <f t="shared" ref="N794:N836" si="290">G794*M794</f>
        <v>0</v>
      </c>
      <c r="O794" s="233"/>
      <c r="P794" s="232">
        <f t="shared" ref="P794:P836" si="291">G794*O794</f>
        <v>0</v>
      </c>
      <c r="Q794" s="233"/>
      <c r="R794" s="377">
        <f t="shared" ref="R794:R836" si="292">G794*Q794</f>
        <v>0</v>
      </c>
      <c r="S794" s="4"/>
      <c r="T794" s="4">
        <f>+S794*Tabla3[[#This Row],[P.U$]]</f>
        <v>0</v>
      </c>
      <c r="U794" s="4"/>
      <c r="V794" s="1013">
        <f>U794*Tabla3[[#This Row],[P.U$]]</f>
        <v>0</v>
      </c>
    </row>
    <row r="795" spans="1:22" ht="72" x14ac:dyDescent="0.3">
      <c r="A795" s="457">
        <v>641</v>
      </c>
      <c r="B795" s="489" t="s">
        <v>545</v>
      </c>
      <c r="C795" s="489" t="s">
        <v>929</v>
      </c>
      <c r="D795" s="494" t="s">
        <v>339</v>
      </c>
      <c r="E795" s="494" t="s">
        <v>710</v>
      </c>
      <c r="F795" s="965">
        <v>46600</v>
      </c>
      <c r="G795" s="659">
        <v>0.1</v>
      </c>
      <c r="H795" s="337"/>
      <c r="I795" s="233">
        <v>7</v>
      </c>
      <c r="J795" s="590">
        <f t="shared" si="280"/>
        <v>0.70000000000000007</v>
      </c>
      <c r="K795" s="706">
        <v>7</v>
      </c>
      <c r="L795" s="232">
        <f t="shared" si="289"/>
        <v>0.70000000000000007</v>
      </c>
      <c r="M795" s="684">
        <v>7</v>
      </c>
      <c r="N795" s="232">
        <f t="shared" si="290"/>
        <v>0.70000000000000007</v>
      </c>
      <c r="O795" s="233"/>
      <c r="P795" s="232">
        <f t="shared" si="291"/>
        <v>0</v>
      </c>
      <c r="Q795" s="233"/>
      <c r="R795" s="377">
        <f t="shared" si="292"/>
        <v>0</v>
      </c>
      <c r="S795" s="4"/>
      <c r="T795" s="4">
        <f>+S795*Tabla3[[#This Row],[P.U$]]</f>
        <v>0</v>
      </c>
      <c r="U795" s="4"/>
      <c r="V795" s="1013">
        <f>U795*Tabla3[[#This Row],[P.U$]]</f>
        <v>0</v>
      </c>
    </row>
    <row r="796" spans="1:22" ht="72" x14ac:dyDescent="0.3">
      <c r="A796" s="457">
        <v>642</v>
      </c>
      <c r="B796" s="484" t="s">
        <v>546</v>
      </c>
      <c r="C796" s="485" t="s">
        <v>660</v>
      </c>
      <c r="D796" s="494" t="s">
        <v>339</v>
      </c>
      <c r="E796" s="494" t="s">
        <v>710</v>
      </c>
      <c r="F796" s="964">
        <v>45597</v>
      </c>
      <c r="G796" s="487">
        <v>0.21</v>
      </c>
      <c r="H796" s="337"/>
      <c r="I796" s="233"/>
      <c r="J796" s="590">
        <f t="shared" si="280"/>
        <v>0</v>
      </c>
      <c r="K796" s="706"/>
      <c r="L796" s="232">
        <f t="shared" si="289"/>
        <v>0</v>
      </c>
      <c r="M796" s="684"/>
      <c r="N796" s="232">
        <f t="shared" si="290"/>
        <v>0</v>
      </c>
      <c r="O796" s="233"/>
      <c r="P796" s="232">
        <f t="shared" si="291"/>
        <v>0</v>
      </c>
      <c r="Q796" s="233"/>
      <c r="R796" s="377">
        <f t="shared" si="292"/>
        <v>0</v>
      </c>
      <c r="S796" s="4"/>
      <c r="T796" s="4">
        <f>+S796*Tabla3[[#This Row],[P.U$]]</f>
        <v>0</v>
      </c>
      <c r="U796" s="4"/>
      <c r="V796" s="1013">
        <f>U796*Tabla3[[#This Row],[P.U$]]</f>
        <v>0</v>
      </c>
    </row>
    <row r="797" spans="1:22" ht="72" x14ac:dyDescent="0.3">
      <c r="A797" s="457">
        <v>643</v>
      </c>
      <c r="B797" s="489" t="s">
        <v>939</v>
      </c>
      <c r="C797" s="489" t="s">
        <v>929</v>
      </c>
      <c r="D797" s="494" t="s">
        <v>339</v>
      </c>
      <c r="E797" s="494" t="s">
        <v>710</v>
      </c>
      <c r="F797" s="965">
        <v>46600</v>
      </c>
      <c r="G797" s="659">
        <v>0.9</v>
      </c>
      <c r="H797" s="337"/>
      <c r="I797" s="233">
        <v>15</v>
      </c>
      <c r="J797" s="590">
        <f t="shared" si="280"/>
        <v>13.5</v>
      </c>
      <c r="K797" s="705">
        <v>8</v>
      </c>
      <c r="L797" s="232">
        <f t="shared" si="289"/>
        <v>7.2</v>
      </c>
      <c r="M797" s="684">
        <v>0</v>
      </c>
      <c r="N797" s="232">
        <f t="shared" si="290"/>
        <v>0</v>
      </c>
      <c r="O797" s="233"/>
      <c r="P797" s="232">
        <f t="shared" si="291"/>
        <v>0</v>
      </c>
      <c r="Q797" s="233"/>
      <c r="R797" s="377">
        <f t="shared" si="292"/>
        <v>0</v>
      </c>
      <c r="S797" s="4"/>
      <c r="T797" s="4">
        <f>+S797*Tabla3[[#This Row],[P.U$]]</f>
        <v>0</v>
      </c>
      <c r="U797" s="4"/>
      <c r="V797" s="1013">
        <f>U797*Tabla3[[#This Row],[P.U$]]</f>
        <v>0</v>
      </c>
    </row>
    <row r="798" spans="1:22" ht="72" x14ac:dyDescent="0.3">
      <c r="A798" s="457">
        <v>644</v>
      </c>
      <c r="B798" s="484" t="s">
        <v>547</v>
      </c>
      <c r="C798" s="485" t="s">
        <v>661</v>
      </c>
      <c r="D798" s="494" t="s">
        <v>339</v>
      </c>
      <c r="E798" s="494" t="s">
        <v>710</v>
      </c>
      <c r="F798" s="964">
        <v>46569</v>
      </c>
      <c r="G798" s="487">
        <v>0.17</v>
      </c>
      <c r="H798" s="337"/>
      <c r="I798" s="83"/>
      <c r="J798" s="590">
        <f t="shared" si="280"/>
        <v>0</v>
      </c>
      <c r="K798" s="705"/>
      <c r="L798" s="85">
        <f t="shared" si="289"/>
        <v>0</v>
      </c>
      <c r="M798" s="687"/>
      <c r="N798" s="85">
        <f t="shared" si="290"/>
        <v>0</v>
      </c>
      <c r="O798" s="83"/>
      <c r="P798" s="85">
        <f t="shared" si="291"/>
        <v>0</v>
      </c>
      <c r="Q798" s="83"/>
      <c r="R798" s="377">
        <f t="shared" si="292"/>
        <v>0</v>
      </c>
      <c r="S798" s="4"/>
      <c r="T798" s="4">
        <f>+S798*Tabla3[[#This Row],[P.U$]]</f>
        <v>0</v>
      </c>
      <c r="U798" s="4"/>
      <c r="V798" s="1013">
        <f>U798*Tabla3[[#This Row],[P.U$]]</f>
        <v>0</v>
      </c>
    </row>
    <row r="799" spans="1:22" ht="72" x14ac:dyDescent="0.3">
      <c r="A799" s="457">
        <v>645</v>
      </c>
      <c r="B799" s="484" t="s">
        <v>547</v>
      </c>
      <c r="C799" s="485" t="s">
        <v>844</v>
      </c>
      <c r="D799" s="494" t="s">
        <v>339</v>
      </c>
      <c r="E799" s="494" t="s">
        <v>710</v>
      </c>
      <c r="F799" s="964">
        <v>46569</v>
      </c>
      <c r="G799" s="487">
        <v>0.17</v>
      </c>
      <c r="H799" s="337"/>
      <c r="I799" s="83"/>
      <c r="J799" s="590">
        <f t="shared" si="280"/>
        <v>0</v>
      </c>
      <c r="K799" s="705"/>
      <c r="L799" s="85">
        <f t="shared" si="289"/>
        <v>0</v>
      </c>
      <c r="M799" s="687"/>
      <c r="N799" s="85">
        <f t="shared" si="290"/>
        <v>0</v>
      </c>
      <c r="O799" s="83"/>
      <c r="P799" s="85">
        <f t="shared" si="291"/>
        <v>0</v>
      </c>
      <c r="Q799" s="83"/>
      <c r="R799" s="377">
        <f t="shared" si="292"/>
        <v>0</v>
      </c>
      <c r="S799" s="4"/>
      <c r="T799" s="4">
        <f>+S799*Tabla3[[#This Row],[P.U$]]</f>
        <v>0</v>
      </c>
      <c r="U799" s="4"/>
      <c r="V799" s="1013">
        <f>U799*Tabla3[[#This Row],[P.U$]]</f>
        <v>0</v>
      </c>
    </row>
    <row r="800" spans="1:22" ht="72" x14ac:dyDescent="0.3">
      <c r="A800" s="457">
        <v>646</v>
      </c>
      <c r="B800" s="489" t="s">
        <v>941</v>
      </c>
      <c r="C800" s="489" t="s">
        <v>929</v>
      </c>
      <c r="D800" s="494" t="s">
        <v>339</v>
      </c>
      <c r="E800" s="494" t="s">
        <v>710</v>
      </c>
      <c r="F800" s="965">
        <v>46600</v>
      </c>
      <c r="G800" s="659">
        <v>0.1</v>
      </c>
      <c r="H800" s="337"/>
      <c r="I800" s="233"/>
      <c r="J800" s="590">
        <f t="shared" si="280"/>
        <v>0</v>
      </c>
      <c r="K800" s="705"/>
      <c r="L800" s="232">
        <f t="shared" si="289"/>
        <v>0</v>
      </c>
      <c r="M800" s="687"/>
      <c r="N800" s="232">
        <f t="shared" si="290"/>
        <v>0</v>
      </c>
      <c r="O800" s="233"/>
      <c r="P800" s="232">
        <f t="shared" si="291"/>
        <v>0</v>
      </c>
      <c r="Q800" s="233"/>
      <c r="R800" s="377">
        <f t="shared" si="292"/>
        <v>0</v>
      </c>
      <c r="S800" s="4"/>
      <c r="T800" s="4">
        <f>+S800*Tabla3[[#This Row],[P.U$]]</f>
        <v>0</v>
      </c>
      <c r="U800" s="4"/>
      <c r="V800" s="1013">
        <f>U800*Tabla3[[#This Row],[P.U$]]</f>
        <v>0</v>
      </c>
    </row>
    <row r="801" spans="1:22" ht="72" x14ac:dyDescent="0.3">
      <c r="A801" s="457">
        <v>647</v>
      </c>
      <c r="B801" s="484" t="s">
        <v>548</v>
      </c>
      <c r="C801" s="485" t="s">
        <v>575</v>
      </c>
      <c r="D801" s="494" t="s">
        <v>339</v>
      </c>
      <c r="E801" s="494" t="s">
        <v>710</v>
      </c>
      <c r="F801" s="964">
        <v>45597</v>
      </c>
      <c r="G801" s="487">
        <v>0.26</v>
      </c>
      <c r="H801" s="337"/>
      <c r="I801" s="233"/>
      <c r="J801" s="590">
        <f t="shared" si="280"/>
        <v>0</v>
      </c>
      <c r="K801" s="706"/>
      <c r="L801" s="232">
        <f t="shared" si="289"/>
        <v>0</v>
      </c>
      <c r="M801" s="684"/>
      <c r="N801" s="232">
        <f t="shared" si="290"/>
        <v>0</v>
      </c>
      <c r="O801" s="233"/>
      <c r="P801" s="232">
        <f t="shared" si="291"/>
        <v>0</v>
      </c>
      <c r="Q801" s="233"/>
      <c r="R801" s="377">
        <f t="shared" si="292"/>
        <v>0</v>
      </c>
      <c r="S801" s="4"/>
      <c r="T801" s="4">
        <f>+S801*Tabla3[[#This Row],[P.U$]]</f>
        <v>0</v>
      </c>
      <c r="U801" s="4"/>
      <c r="V801" s="1013">
        <f>U801*Tabla3[[#This Row],[P.U$]]</f>
        <v>0</v>
      </c>
    </row>
    <row r="802" spans="1:22" ht="72" x14ac:dyDescent="0.3">
      <c r="A802" s="457">
        <v>648</v>
      </c>
      <c r="B802" s="484" t="s">
        <v>548</v>
      </c>
      <c r="C802" s="485" t="s">
        <v>840</v>
      </c>
      <c r="D802" s="494" t="s">
        <v>339</v>
      </c>
      <c r="E802" s="494" t="s">
        <v>710</v>
      </c>
      <c r="F802" s="964">
        <v>45200</v>
      </c>
      <c r="G802" s="487">
        <v>0.26</v>
      </c>
      <c r="H802" s="337"/>
      <c r="I802" s="233"/>
      <c r="J802" s="590">
        <f t="shared" si="280"/>
        <v>0</v>
      </c>
      <c r="K802" s="706"/>
      <c r="L802" s="232">
        <f t="shared" si="289"/>
        <v>0</v>
      </c>
      <c r="M802" s="687"/>
      <c r="N802" s="232">
        <f t="shared" si="290"/>
        <v>0</v>
      </c>
      <c r="O802" s="233"/>
      <c r="P802" s="232">
        <f t="shared" si="291"/>
        <v>0</v>
      </c>
      <c r="Q802" s="233"/>
      <c r="R802" s="377">
        <f t="shared" si="292"/>
        <v>0</v>
      </c>
      <c r="S802" s="4"/>
      <c r="T802" s="4">
        <f>+S802*Tabla3[[#This Row],[P.U$]]</f>
        <v>0</v>
      </c>
      <c r="U802" s="4"/>
      <c r="V802" s="1013">
        <f>U802*Tabla3[[#This Row],[P.U$]]</f>
        <v>0</v>
      </c>
    </row>
    <row r="803" spans="1:22" ht="72" x14ac:dyDescent="0.3">
      <c r="A803" s="457">
        <v>649</v>
      </c>
      <c r="B803" s="484" t="s">
        <v>549</v>
      </c>
      <c r="C803" s="485" t="s">
        <v>952</v>
      </c>
      <c r="D803" s="494" t="s">
        <v>339</v>
      </c>
      <c r="E803" s="494" t="s">
        <v>710</v>
      </c>
      <c r="F803" s="964">
        <v>46600</v>
      </c>
      <c r="G803" s="487">
        <v>0.37</v>
      </c>
      <c r="H803" s="337"/>
      <c r="I803" s="233"/>
      <c r="J803" s="590">
        <f t="shared" si="280"/>
        <v>0</v>
      </c>
      <c r="K803" s="705"/>
      <c r="L803" s="232">
        <f t="shared" si="289"/>
        <v>0</v>
      </c>
      <c r="M803" s="687"/>
      <c r="N803" s="232">
        <f t="shared" si="290"/>
        <v>0</v>
      </c>
      <c r="O803" s="233"/>
      <c r="P803" s="232">
        <f t="shared" si="291"/>
        <v>0</v>
      </c>
      <c r="Q803" s="233"/>
      <c r="R803" s="377">
        <f t="shared" si="292"/>
        <v>0</v>
      </c>
      <c r="S803" s="4"/>
      <c r="T803" s="4">
        <f>+S803*Tabla3[[#This Row],[P.U$]]</f>
        <v>0</v>
      </c>
      <c r="U803" s="4"/>
      <c r="V803" s="1013">
        <f>U803*Tabla3[[#This Row],[P.U$]]</f>
        <v>0</v>
      </c>
    </row>
    <row r="804" spans="1:22" ht="72" x14ac:dyDescent="0.3">
      <c r="A804" s="457">
        <v>650</v>
      </c>
      <c r="B804" s="484" t="s">
        <v>549</v>
      </c>
      <c r="C804" s="485" t="s">
        <v>840</v>
      </c>
      <c r="D804" s="494" t="s">
        <v>339</v>
      </c>
      <c r="E804" s="494" t="s">
        <v>710</v>
      </c>
      <c r="F804" s="964">
        <v>46054</v>
      </c>
      <c r="G804" s="487">
        <v>0.37</v>
      </c>
      <c r="H804" s="337"/>
      <c r="I804" s="233"/>
      <c r="J804" s="590">
        <f t="shared" ref="J804:J881" si="293">G804*I804</f>
        <v>0</v>
      </c>
      <c r="K804" s="708"/>
      <c r="L804" s="232">
        <f t="shared" si="289"/>
        <v>0</v>
      </c>
      <c r="M804" s="684"/>
      <c r="N804" s="232">
        <f t="shared" si="290"/>
        <v>0</v>
      </c>
      <c r="O804" s="233"/>
      <c r="P804" s="232">
        <f t="shared" si="291"/>
        <v>0</v>
      </c>
      <c r="Q804" s="233"/>
      <c r="R804" s="377">
        <f t="shared" si="292"/>
        <v>0</v>
      </c>
      <c r="S804" s="4"/>
      <c r="T804" s="4">
        <f>+S804*Tabla3[[#This Row],[P.U$]]</f>
        <v>0</v>
      </c>
      <c r="U804" s="4"/>
      <c r="V804" s="1013">
        <f>U804*Tabla3[[#This Row],[P.U$]]</f>
        <v>0</v>
      </c>
    </row>
    <row r="805" spans="1:22" ht="25.5" x14ac:dyDescent="0.3">
      <c r="A805" s="457">
        <v>651</v>
      </c>
      <c r="B805" s="201" t="s">
        <v>940</v>
      </c>
      <c r="C805" s="184" t="s">
        <v>17737</v>
      </c>
      <c r="D805" s="24" t="s">
        <v>339</v>
      </c>
      <c r="E805" s="24" t="s">
        <v>710</v>
      </c>
      <c r="F805" s="970">
        <v>46447</v>
      </c>
      <c r="G805" s="577">
        <v>0.37</v>
      </c>
      <c r="H805" s="337"/>
      <c r="I805" s="233">
        <v>9</v>
      </c>
      <c r="J805" s="590">
        <f t="shared" si="293"/>
        <v>3.33</v>
      </c>
      <c r="K805" s="706">
        <v>0</v>
      </c>
      <c r="L805" s="232">
        <f t="shared" si="289"/>
        <v>0</v>
      </c>
      <c r="M805" s="687"/>
      <c r="N805" s="232">
        <f t="shared" si="290"/>
        <v>0</v>
      </c>
      <c r="O805" s="233"/>
      <c r="P805" s="232">
        <f t="shared" si="291"/>
        <v>0</v>
      </c>
      <c r="Q805" s="233"/>
      <c r="R805" s="377">
        <f t="shared" si="292"/>
        <v>0</v>
      </c>
      <c r="S805" s="4"/>
      <c r="T805" s="4">
        <f>+S805*Tabla3[[#This Row],[P.U$]]</f>
        <v>0</v>
      </c>
      <c r="U805" s="4"/>
      <c r="V805" s="1013">
        <f>U805*Tabla3[[#This Row],[P.U$]]</f>
        <v>0</v>
      </c>
    </row>
    <row r="806" spans="1:22" ht="28.5" x14ac:dyDescent="0.3">
      <c r="A806" s="457"/>
      <c r="B806" s="201" t="s">
        <v>1197</v>
      </c>
      <c r="C806" s="184" t="s">
        <v>666</v>
      </c>
      <c r="D806" s="24" t="s">
        <v>339</v>
      </c>
      <c r="E806" s="24" t="s">
        <v>710</v>
      </c>
      <c r="F806" s="970">
        <v>45689</v>
      </c>
      <c r="G806" s="577">
        <v>1.82</v>
      </c>
      <c r="H806" s="337"/>
      <c r="I806" s="83">
        <v>3</v>
      </c>
      <c r="J806" s="85">
        <f t="shared" si="293"/>
        <v>5.46</v>
      </c>
      <c r="K806" s="705">
        <v>3</v>
      </c>
      <c r="L806" s="85">
        <f t="shared" si="289"/>
        <v>5.46</v>
      </c>
      <c r="M806" s="687">
        <v>3</v>
      </c>
      <c r="N806" s="85">
        <f t="shared" si="290"/>
        <v>5.46</v>
      </c>
      <c r="O806" s="83">
        <v>3</v>
      </c>
      <c r="P806" s="85">
        <f t="shared" si="291"/>
        <v>5.46</v>
      </c>
      <c r="Q806" s="83">
        <v>3</v>
      </c>
      <c r="R806" s="377">
        <f t="shared" si="292"/>
        <v>5.46</v>
      </c>
      <c r="S806" s="4">
        <v>3</v>
      </c>
      <c r="T806" s="4">
        <f>+S806*Tabla3[[#This Row],[P.U$]]</f>
        <v>5.46</v>
      </c>
      <c r="U806" s="4">
        <v>3</v>
      </c>
      <c r="V806" s="1013">
        <f>U806*Tabla3[[#This Row],[P.U$]]</f>
        <v>5.46</v>
      </c>
    </row>
    <row r="807" spans="1:22" ht="72" x14ac:dyDescent="0.3">
      <c r="A807" s="457"/>
      <c r="B807" s="484" t="s">
        <v>18274</v>
      </c>
      <c r="C807" s="496" t="s">
        <v>949</v>
      </c>
      <c r="D807" s="494" t="s">
        <v>339</v>
      </c>
      <c r="E807" s="494" t="s">
        <v>710</v>
      </c>
      <c r="F807" s="969">
        <v>46447</v>
      </c>
      <c r="G807" s="498">
        <v>0.28000000000000003</v>
      </c>
      <c r="H807" s="337"/>
      <c r="I807" s="83">
        <v>0</v>
      </c>
      <c r="J807" s="85">
        <f t="shared" ref="J807:J808" si="294">G807*I807</f>
        <v>0</v>
      </c>
      <c r="K807" s="705">
        <v>0</v>
      </c>
      <c r="L807" s="85">
        <f t="shared" ref="L807:L808" si="295">G807*K807</f>
        <v>0</v>
      </c>
      <c r="M807" s="687">
        <v>0</v>
      </c>
      <c r="N807" s="85">
        <f t="shared" ref="N807:N808" si="296">G807*M807</f>
        <v>0</v>
      </c>
      <c r="O807" s="83">
        <v>20</v>
      </c>
      <c r="P807" s="85">
        <f t="shared" ref="P807:P808" si="297">G807*O807</f>
        <v>5.6000000000000005</v>
      </c>
      <c r="Q807" s="83">
        <v>16</v>
      </c>
      <c r="R807" s="377">
        <f t="shared" ref="R807:R808" si="298">G807*Q807</f>
        <v>4.4800000000000004</v>
      </c>
      <c r="S807" s="4">
        <v>12</v>
      </c>
      <c r="T807" s="4">
        <f>+S807*Tabla3[[#This Row],[P.U$]]</f>
        <v>3.3600000000000003</v>
      </c>
      <c r="U807" s="4">
        <v>23</v>
      </c>
      <c r="V807" s="1013">
        <f>U807*Tabla3[[#This Row],[P.U$]]</f>
        <v>6.44</v>
      </c>
    </row>
    <row r="808" spans="1:22" ht="72" x14ac:dyDescent="0.3">
      <c r="A808" s="457"/>
      <c r="B808" s="484" t="s">
        <v>17988</v>
      </c>
      <c r="C808" s="496" t="s">
        <v>669</v>
      </c>
      <c r="D808" s="494" t="s">
        <v>339</v>
      </c>
      <c r="E808" s="494" t="s">
        <v>710</v>
      </c>
      <c r="F808" s="969">
        <v>46447</v>
      </c>
      <c r="G808" s="498">
        <v>0.33</v>
      </c>
      <c r="H808" s="337"/>
      <c r="I808" s="83">
        <v>0</v>
      </c>
      <c r="J808" s="85">
        <f t="shared" si="294"/>
        <v>0</v>
      </c>
      <c r="K808" s="705">
        <v>0</v>
      </c>
      <c r="L808" s="85">
        <f t="shared" si="295"/>
        <v>0</v>
      </c>
      <c r="M808" s="687">
        <v>0</v>
      </c>
      <c r="N808" s="85">
        <f t="shared" si="296"/>
        <v>0</v>
      </c>
      <c r="O808" s="83">
        <v>20</v>
      </c>
      <c r="P808" s="85">
        <f t="shared" si="297"/>
        <v>6.6000000000000005</v>
      </c>
      <c r="Q808" s="83">
        <v>16</v>
      </c>
      <c r="R808" s="377">
        <f t="shared" si="298"/>
        <v>5.28</v>
      </c>
      <c r="S808" s="4">
        <v>15</v>
      </c>
      <c r="T808" s="4">
        <f>+S808*Tabla3[[#This Row],[P.U$]]</f>
        <v>4.95</v>
      </c>
      <c r="U808" s="4">
        <v>17</v>
      </c>
      <c r="V808" s="1013">
        <f>U808*Tabla3[[#This Row],[P.U$]]</f>
        <v>5.61</v>
      </c>
    </row>
    <row r="809" spans="1:22" ht="72" x14ac:dyDescent="0.3">
      <c r="A809" s="457"/>
      <c r="B809" s="484" t="s">
        <v>552</v>
      </c>
      <c r="C809" s="496" t="s">
        <v>664</v>
      </c>
      <c r="D809" s="494" t="s">
        <v>339</v>
      </c>
      <c r="E809" s="494" t="s">
        <v>710</v>
      </c>
      <c r="F809" s="969">
        <v>46447</v>
      </c>
      <c r="G809" s="498">
        <v>1.93</v>
      </c>
      <c r="H809" s="337"/>
      <c r="I809" s="83">
        <v>1</v>
      </c>
      <c r="J809" s="85">
        <f t="shared" si="293"/>
        <v>1.93</v>
      </c>
      <c r="K809" s="705">
        <v>1</v>
      </c>
      <c r="L809" s="85">
        <f t="shared" si="289"/>
        <v>1.93</v>
      </c>
      <c r="M809" s="687">
        <v>1</v>
      </c>
      <c r="N809" s="85">
        <f t="shared" si="290"/>
        <v>1.93</v>
      </c>
      <c r="O809" s="83">
        <v>1</v>
      </c>
      <c r="P809" s="85">
        <f t="shared" si="291"/>
        <v>1.93</v>
      </c>
      <c r="Q809" s="83">
        <v>1</v>
      </c>
      <c r="R809" s="377">
        <f t="shared" si="292"/>
        <v>1.93</v>
      </c>
      <c r="S809" s="4">
        <v>0</v>
      </c>
      <c r="T809" s="4">
        <f>+S809*Tabla3[[#This Row],[P.U$]]</f>
        <v>0</v>
      </c>
      <c r="U809" s="4">
        <v>0</v>
      </c>
      <c r="V809" s="1013">
        <f>U809*Tabla3[[#This Row],[P.U$]]</f>
        <v>0</v>
      </c>
    </row>
    <row r="810" spans="1:22" ht="72" x14ac:dyDescent="0.3">
      <c r="A810" s="457"/>
      <c r="B810" s="484" t="s">
        <v>550</v>
      </c>
      <c r="C810" s="496" t="s">
        <v>664</v>
      </c>
      <c r="D810" s="494" t="s">
        <v>339</v>
      </c>
      <c r="E810" s="494" t="s">
        <v>710</v>
      </c>
      <c r="F810" s="969">
        <v>46447</v>
      </c>
      <c r="G810" s="498">
        <v>1.93</v>
      </c>
      <c r="H810" s="337"/>
      <c r="I810" s="83">
        <v>2</v>
      </c>
      <c r="J810" s="85">
        <f t="shared" si="293"/>
        <v>3.86</v>
      </c>
      <c r="K810" s="705">
        <v>2</v>
      </c>
      <c r="L810" s="85">
        <f t="shared" si="289"/>
        <v>3.86</v>
      </c>
      <c r="M810" s="687">
        <v>2</v>
      </c>
      <c r="N810" s="85">
        <f t="shared" si="290"/>
        <v>3.86</v>
      </c>
      <c r="O810" s="83">
        <v>2</v>
      </c>
      <c r="P810" s="85">
        <f t="shared" si="291"/>
        <v>3.86</v>
      </c>
      <c r="Q810" s="83">
        <v>2</v>
      </c>
      <c r="R810" s="377">
        <f t="shared" si="292"/>
        <v>3.86</v>
      </c>
      <c r="S810" s="4">
        <v>0</v>
      </c>
      <c r="T810" s="4">
        <f>+S810*Tabla3[[#This Row],[P.U$]]</f>
        <v>0</v>
      </c>
      <c r="U810" s="4">
        <v>0</v>
      </c>
      <c r="V810" s="1013">
        <f>U810*Tabla3[[#This Row],[P.U$]]</f>
        <v>0</v>
      </c>
    </row>
    <row r="811" spans="1:22" ht="72" x14ac:dyDescent="0.3">
      <c r="A811" s="457"/>
      <c r="B811" s="484" t="s">
        <v>552</v>
      </c>
      <c r="C811" s="496" t="s">
        <v>18273</v>
      </c>
      <c r="D811" s="494" t="s">
        <v>339</v>
      </c>
      <c r="E811" s="494" t="s">
        <v>710</v>
      </c>
      <c r="F811" s="969">
        <v>46447</v>
      </c>
      <c r="G811" s="498">
        <v>0.93</v>
      </c>
      <c r="H811" s="337"/>
      <c r="I811" s="83">
        <v>0</v>
      </c>
      <c r="J811" s="85">
        <f t="shared" ref="J811" si="299">G811*I811</f>
        <v>0</v>
      </c>
      <c r="K811" s="705">
        <v>0</v>
      </c>
      <c r="L811" s="85">
        <f t="shared" ref="L811" si="300">G811*K811</f>
        <v>0</v>
      </c>
      <c r="M811" s="687">
        <v>0</v>
      </c>
      <c r="N811" s="85">
        <f t="shared" ref="N811" si="301">G811*M811</f>
        <v>0</v>
      </c>
      <c r="O811" s="83">
        <v>20</v>
      </c>
      <c r="P811" s="85">
        <f t="shared" ref="P811" si="302">G811*O811</f>
        <v>18.600000000000001</v>
      </c>
      <c r="Q811" s="83">
        <v>20</v>
      </c>
      <c r="R811" s="377">
        <f t="shared" ref="R811" si="303">G811*Q811</f>
        <v>18.600000000000001</v>
      </c>
      <c r="S811" s="4">
        <v>18</v>
      </c>
      <c r="T811" s="4">
        <f>+S811*Tabla3[[#This Row],[P.U$]]</f>
        <v>16.740000000000002</v>
      </c>
      <c r="U811" s="4">
        <v>10</v>
      </c>
      <c r="V811" s="1013">
        <f>U811*Tabla3[[#This Row],[P.U$]]</f>
        <v>9.3000000000000007</v>
      </c>
    </row>
    <row r="812" spans="1:22" ht="72" x14ac:dyDescent="0.3">
      <c r="A812" s="457">
        <v>652</v>
      </c>
      <c r="B812" s="484" t="s">
        <v>550</v>
      </c>
      <c r="C812" s="496" t="s">
        <v>18273</v>
      </c>
      <c r="D812" s="494" t="s">
        <v>339</v>
      </c>
      <c r="E812" s="494" t="s">
        <v>710</v>
      </c>
      <c r="F812" s="969">
        <v>46447</v>
      </c>
      <c r="G812" s="498">
        <v>0.93</v>
      </c>
      <c r="H812" s="337"/>
      <c r="I812" s="83">
        <v>0</v>
      </c>
      <c r="J812" s="85">
        <f t="shared" si="293"/>
        <v>0</v>
      </c>
      <c r="K812" s="705">
        <v>0</v>
      </c>
      <c r="L812" s="85">
        <f t="shared" si="289"/>
        <v>0</v>
      </c>
      <c r="M812" s="687">
        <v>0</v>
      </c>
      <c r="N812" s="85">
        <f t="shared" si="290"/>
        <v>0</v>
      </c>
      <c r="O812" s="83">
        <v>20</v>
      </c>
      <c r="P812" s="85">
        <f t="shared" si="291"/>
        <v>18.600000000000001</v>
      </c>
      <c r="Q812" s="83">
        <v>15</v>
      </c>
      <c r="R812" s="377">
        <f t="shared" si="292"/>
        <v>13.950000000000001</v>
      </c>
      <c r="S812" s="4">
        <v>7</v>
      </c>
      <c r="T812" s="4">
        <f>+S812*Tabla3[[#This Row],[P.U$]]</f>
        <v>6.5100000000000007</v>
      </c>
      <c r="U812" s="4">
        <v>27</v>
      </c>
      <c r="V812" s="1013">
        <f>U812*Tabla3[[#This Row],[P.U$]]</f>
        <v>25.110000000000003</v>
      </c>
    </row>
    <row r="813" spans="1:22" ht="72" x14ac:dyDescent="0.3">
      <c r="A813" s="457">
        <v>653</v>
      </c>
      <c r="B813" s="484" t="s">
        <v>550</v>
      </c>
      <c r="C813" s="485" t="s">
        <v>839</v>
      </c>
      <c r="D813" s="494" t="s">
        <v>339</v>
      </c>
      <c r="E813" s="494" t="s">
        <v>710</v>
      </c>
      <c r="F813" s="964">
        <v>45413</v>
      </c>
      <c r="G813" s="487">
        <v>1.93</v>
      </c>
      <c r="H813" s="337"/>
      <c r="I813" s="83"/>
      <c r="J813" s="590">
        <f t="shared" si="293"/>
        <v>0</v>
      </c>
      <c r="K813" s="705"/>
      <c r="L813" s="85">
        <f t="shared" si="289"/>
        <v>0</v>
      </c>
      <c r="M813" s="687"/>
      <c r="N813" s="85">
        <f t="shared" si="290"/>
        <v>0</v>
      </c>
      <c r="O813" s="83"/>
      <c r="P813" s="85">
        <f t="shared" si="291"/>
        <v>0</v>
      </c>
      <c r="Q813" s="83"/>
      <c r="R813" s="377">
        <f t="shared" si="292"/>
        <v>0</v>
      </c>
      <c r="S813" s="4"/>
      <c r="T813" s="4">
        <f>+S813*Tabla3[[#This Row],[P.U$]]</f>
        <v>0</v>
      </c>
      <c r="U813" s="4"/>
      <c r="V813" s="1013">
        <f>U813*Tabla3[[#This Row],[P.U$]]</f>
        <v>0</v>
      </c>
    </row>
    <row r="814" spans="1:22" ht="72" x14ac:dyDescent="0.3">
      <c r="A814" s="457">
        <v>654</v>
      </c>
      <c r="B814" s="484" t="s">
        <v>843</v>
      </c>
      <c r="C814" s="485" t="s">
        <v>844</v>
      </c>
      <c r="D814" s="494" t="s">
        <v>339</v>
      </c>
      <c r="E814" s="494" t="s">
        <v>710</v>
      </c>
      <c r="F814" s="964">
        <v>46327</v>
      </c>
      <c r="G814" s="487">
        <v>1.1200000000000001</v>
      </c>
      <c r="H814" s="337"/>
      <c r="I814" s="233"/>
      <c r="J814" s="590">
        <f t="shared" si="293"/>
        <v>0</v>
      </c>
      <c r="K814" s="705"/>
      <c r="L814" s="232">
        <f t="shared" si="289"/>
        <v>0</v>
      </c>
      <c r="M814" s="684"/>
      <c r="N814" s="232">
        <f t="shared" si="290"/>
        <v>0</v>
      </c>
      <c r="O814" s="233"/>
      <c r="P814" s="232">
        <f t="shared" si="291"/>
        <v>0</v>
      </c>
      <c r="Q814" s="233"/>
      <c r="R814" s="377">
        <f t="shared" si="292"/>
        <v>0</v>
      </c>
      <c r="S814" s="4"/>
      <c r="T814" s="4">
        <f>+S814*Tabla3[[#This Row],[P.U$]]</f>
        <v>0</v>
      </c>
      <c r="U814" s="4"/>
      <c r="V814" s="1013">
        <f>U814*Tabla3[[#This Row],[P.U$]]</f>
        <v>0</v>
      </c>
    </row>
    <row r="815" spans="1:22" ht="72" x14ac:dyDescent="0.3">
      <c r="A815" s="457">
        <v>655</v>
      </c>
      <c r="B815" s="484" t="s">
        <v>843</v>
      </c>
      <c r="C815" s="485" t="s">
        <v>663</v>
      </c>
      <c r="D815" s="494" t="s">
        <v>339</v>
      </c>
      <c r="E815" s="494" t="s">
        <v>710</v>
      </c>
      <c r="F815" s="964">
        <v>46266</v>
      </c>
      <c r="G815" s="487">
        <v>1.93</v>
      </c>
      <c r="H815" s="337"/>
      <c r="I815" s="233"/>
      <c r="J815" s="590">
        <f t="shared" si="293"/>
        <v>0</v>
      </c>
      <c r="K815" s="705"/>
      <c r="L815" s="232">
        <f t="shared" si="289"/>
        <v>0</v>
      </c>
      <c r="M815" s="684"/>
      <c r="N815" s="232">
        <f t="shared" si="290"/>
        <v>0</v>
      </c>
      <c r="O815" s="233"/>
      <c r="P815" s="232">
        <f t="shared" si="291"/>
        <v>0</v>
      </c>
      <c r="Q815" s="233"/>
      <c r="R815" s="377">
        <f t="shared" si="292"/>
        <v>0</v>
      </c>
      <c r="S815" s="4"/>
      <c r="T815" s="4">
        <f>+S815*Tabla3[[#This Row],[P.U$]]</f>
        <v>0</v>
      </c>
      <c r="U815" s="4"/>
      <c r="V815" s="1013">
        <f>U815*Tabla3[[#This Row],[P.U$]]</f>
        <v>0</v>
      </c>
    </row>
    <row r="816" spans="1:22" ht="72" x14ac:dyDescent="0.3">
      <c r="A816" s="457">
        <v>656</v>
      </c>
      <c r="B816" s="484" t="s">
        <v>551</v>
      </c>
      <c r="C816" s="485" t="s">
        <v>664</v>
      </c>
      <c r="D816" s="494" t="s">
        <v>339</v>
      </c>
      <c r="E816" s="494" t="s">
        <v>710</v>
      </c>
      <c r="F816" s="964">
        <v>46447</v>
      </c>
      <c r="G816" s="487">
        <v>1.93</v>
      </c>
      <c r="H816" s="337"/>
      <c r="I816" s="83"/>
      <c r="J816" s="590">
        <f t="shared" si="293"/>
        <v>0</v>
      </c>
      <c r="K816" s="705"/>
      <c r="L816" s="85">
        <f t="shared" si="289"/>
        <v>0</v>
      </c>
      <c r="M816" s="687">
        <v>13</v>
      </c>
      <c r="N816" s="85">
        <f t="shared" si="290"/>
        <v>25.09</v>
      </c>
      <c r="O816" s="83"/>
      <c r="P816" s="85">
        <f t="shared" si="291"/>
        <v>0</v>
      </c>
      <c r="Q816" s="83"/>
      <c r="R816" s="377">
        <f t="shared" si="292"/>
        <v>0</v>
      </c>
      <c r="S816" s="4"/>
      <c r="T816" s="4">
        <f>+S816*Tabla3[[#This Row],[P.U$]]</f>
        <v>0</v>
      </c>
      <c r="U816" s="4"/>
      <c r="V816" s="1013">
        <f>U816*Tabla3[[#This Row],[P.U$]]</f>
        <v>0</v>
      </c>
    </row>
    <row r="817" spans="1:22" ht="72" x14ac:dyDescent="0.3">
      <c r="A817" s="457">
        <v>657</v>
      </c>
      <c r="B817" s="484" t="s">
        <v>847</v>
      </c>
      <c r="C817" s="485" t="s">
        <v>844</v>
      </c>
      <c r="D817" s="494" t="s">
        <v>339</v>
      </c>
      <c r="E817" s="494" t="s">
        <v>710</v>
      </c>
      <c r="F817" s="964">
        <v>46447</v>
      </c>
      <c r="G817" s="487">
        <v>1.17</v>
      </c>
      <c r="H817" s="337"/>
      <c r="I817" s="83"/>
      <c r="J817" s="590">
        <f t="shared" si="293"/>
        <v>0</v>
      </c>
      <c r="K817" s="705"/>
      <c r="L817" s="85">
        <f t="shared" si="289"/>
        <v>0</v>
      </c>
      <c r="M817" s="687"/>
      <c r="N817" s="85">
        <f t="shared" si="290"/>
        <v>0</v>
      </c>
      <c r="O817" s="83"/>
      <c r="P817" s="85">
        <f t="shared" si="291"/>
        <v>0</v>
      </c>
      <c r="Q817" s="83"/>
      <c r="R817" s="377">
        <f t="shared" si="292"/>
        <v>0</v>
      </c>
      <c r="S817" s="4"/>
      <c r="T817" s="4">
        <f>+S817*Tabla3[[#This Row],[P.U$]]</f>
        <v>0</v>
      </c>
      <c r="U817" s="4"/>
      <c r="V817" s="1013">
        <f>U817*Tabla3[[#This Row],[P.U$]]</f>
        <v>0</v>
      </c>
    </row>
    <row r="818" spans="1:22" ht="72" x14ac:dyDescent="0.3">
      <c r="A818" s="457">
        <v>658</v>
      </c>
      <c r="B818" s="484" t="s">
        <v>552</v>
      </c>
      <c r="C818" s="485" t="s">
        <v>664</v>
      </c>
      <c r="D818" s="494" t="s">
        <v>339</v>
      </c>
      <c r="E818" s="494" t="s">
        <v>710</v>
      </c>
      <c r="F818" s="964">
        <v>46447</v>
      </c>
      <c r="G818" s="487">
        <v>1.93</v>
      </c>
      <c r="H818" s="337"/>
      <c r="I818" s="233"/>
      <c r="J818" s="590">
        <f t="shared" si="293"/>
        <v>0</v>
      </c>
      <c r="K818" s="705">
        <v>10</v>
      </c>
      <c r="L818" s="232">
        <f t="shared" si="289"/>
        <v>19.3</v>
      </c>
      <c r="M818" s="687">
        <v>4</v>
      </c>
      <c r="N818" s="232">
        <f t="shared" si="290"/>
        <v>7.72</v>
      </c>
      <c r="O818" s="233"/>
      <c r="P818" s="232">
        <f t="shared" si="291"/>
        <v>0</v>
      </c>
      <c r="Q818" s="233">
        <v>16</v>
      </c>
      <c r="R818" s="377">
        <f t="shared" si="292"/>
        <v>30.88</v>
      </c>
      <c r="S818" s="4">
        <v>14</v>
      </c>
      <c r="T818" s="4">
        <f>+S818*Tabla3[[#This Row],[P.U$]]</f>
        <v>27.02</v>
      </c>
      <c r="U818" s="4">
        <v>14</v>
      </c>
      <c r="V818" s="1013">
        <f>U818*Tabla3[[#This Row],[P.U$]]</f>
        <v>27.02</v>
      </c>
    </row>
    <row r="819" spans="1:22" ht="72" x14ac:dyDescent="0.3">
      <c r="A819" s="457">
        <v>659</v>
      </c>
      <c r="B819" s="484" t="s">
        <v>849</v>
      </c>
      <c r="C819" s="485" t="s">
        <v>844</v>
      </c>
      <c r="D819" s="494" t="s">
        <v>339</v>
      </c>
      <c r="E819" s="494" t="s">
        <v>710</v>
      </c>
      <c r="F819" s="964">
        <v>46447</v>
      </c>
      <c r="G819" s="487">
        <v>1.17</v>
      </c>
      <c r="H819" s="337"/>
      <c r="I819" s="83"/>
      <c r="J819" s="590">
        <f t="shared" si="293"/>
        <v>0</v>
      </c>
      <c r="K819" s="705"/>
      <c r="L819" s="85">
        <f t="shared" si="289"/>
        <v>0</v>
      </c>
      <c r="M819" s="687"/>
      <c r="N819" s="85">
        <f t="shared" si="290"/>
        <v>0</v>
      </c>
      <c r="O819" s="83"/>
      <c r="P819" s="85">
        <f t="shared" si="291"/>
        <v>0</v>
      </c>
      <c r="Q819" s="83"/>
      <c r="R819" s="377">
        <f t="shared" si="292"/>
        <v>0</v>
      </c>
      <c r="S819" s="4"/>
      <c r="T819" s="4">
        <f>+S819*Tabla3[[#This Row],[P.U$]]</f>
        <v>0</v>
      </c>
      <c r="U819" s="4"/>
      <c r="V819" s="1013">
        <f>U819*Tabla3[[#This Row],[P.U$]]</f>
        <v>0</v>
      </c>
    </row>
    <row r="820" spans="1:22" ht="72" x14ac:dyDescent="0.3">
      <c r="A820" s="457">
        <v>660</v>
      </c>
      <c r="B820" s="484" t="s">
        <v>553</v>
      </c>
      <c r="C820" s="485" t="s">
        <v>663</v>
      </c>
      <c r="D820" s="494" t="s">
        <v>339</v>
      </c>
      <c r="E820" s="494" t="s">
        <v>710</v>
      </c>
      <c r="F820" s="964">
        <v>46447</v>
      </c>
      <c r="G820" s="487">
        <v>1.93</v>
      </c>
      <c r="H820" s="337"/>
      <c r="I820" s="83"/>
      <c r="J820" s="590">
        <f t="shared" si="293"/>
        <v>0</v>
      </c>
      <c r="K820" s="787"/>
      <c r="L820" s="85">
        <f t="shared" si="289"/>
        <v>0</v>
      </c>
      <c r="M820" s="687"/>
      <c r="N820" s="85">
        <f t="shared" si="290"/>
        <v>0</v>
      </c>
      <c r="O820" s="83"/>
      <c r="P820" s="85">
        <f t="shared" si="291"/>
        <v>0</v>
      </c>
      <c r="Q820" s="83"/>
      <c r="R820" s="377">
        <f t="shared" si="292"/>
        <v>0</v>
      </c>
      <c r="S820" s="4"/>
      <c r="T820" s="4">
        <f>+S820*Tabla3[[#This Row],[P.U$]]</f>
        <v>0</v>
      </c>
      <c r="U820" s="4"/>
      <c r="V820" s="1013">
        <f>U820*Tabla3[[#This Row],[P.U$]]</f>
        <v>0</v>
      </c>
    </row>
    <row r="821" spans="1:22" ht="72" x14ac:dyDescent="0.3">
      <c r="A821" s="457"/>
      <c r="B821" s="484" t="s">
        <v>18275</v>
      </c>
      <c r="C821" s="485" t="s">
        <v>952</v>
      </c>
      <c r="D821" s="494" t="s">
        <v>339</v>
      </c>
      <c r="E821" s="494" t="s">
        <v>710</v>
      </c>
      <c r="F821" s="964">
        <v>45992</v>
      </c>
      <c r="G821" s="487">
        <v>0.15</v>
      </c>
      <c r="H821" s="337"/>
      <c r="I821" s="83">
        <v>0</v>
      </c>
      <c r="J821" s="85">
        <f t="shared" ref="J821:J825" si="304">G821*I821</f>
        <v>0</v>
      </c>
      <c r="K821" s="705">
        <v>0</v>
      </c>
      <c r="L821" s="85">
        <f t="shared" ref="L821:L825" si="305">G821*K821</f>
        <v>0</v>
      </c>
      <c r="M821" s="687">
        <v>0</v>
      </c>
      <c r="N821" s="85">
        <f t="shared" ref="N821:N825" si="306">G821*M821</f>
        <v>0</v>
      </c>
      <c r="O821" s="83">
        <v>20</v>
      </c>
      <c r="P821" s="85">
        <f t="shared" ref="P821:P825" si="307">G821*O821</f>
        <v>3</v>
      </c>
      <c r="Q821" s="83">
        <v>20</v>
      </c>
      <c r="R821" s="377">
        <f t="shared" ref="R821:R825" si="308">G821*Q821</f>
        <v>3</v>
      </c>
      <c r="S821" s="4">
        <v>2</v>
      </c>
      <c r="T821" s="4">
        <f>+S821*Tabla3[[#This Row],[P.U$]]</f>
        <v>0.3</v>
      </c>
      <c r="U821" s="4">
        <v>16</v>
      </c>
      <c r="V821" s="1013">
        <f>U821*Tabla3[[#This Row],[P.U$]]</f>
        <v>2.4</v>
      </c>
    </row>
    <row r="822" spans="1:22" ht="72" x14ac:dyDescent="0.3">
      <c r="A822" s="457"/>
      <c r="B822" s="484" t="s">
        <v>549</v>
      </c>
      <c r="C822" s="485" t="s">
        <v>952</v>
      </c>
      <c r="D822" s="494" t="s">
        <v>339</v>
      </c>
      <c r="E822" s="494" t="s">
        <v>710</v>
      </c>
      <c r="F822" s="964">
        <v>45992</v>
      </c>
      <c r="G822" s="487">
        <v>0.15</v>
      </c>
      <c r="H822" s="337"/>
      <c r="I822" s="83">
        <v>0</v>
      </c>
      <c r="J822" s="85">
        <f t="shared" si="304"/>
        <v>0</v>
      </c>
      <c r="K822" s="705">
        <v>0</v>
      </c>
      <c r="L822" s="85">
        <f t="shared" si="305"/>
        <v>0</v>
      </c>
      <c r="M822" s="687">
        <v>0</v>
      </c>
      <c r="N822" s="85">
        <f t="shared" si="306"/>
        <v>0</v>
      </c>
      <c r="O822" s="83">
        <v>20</v>
      </c>
      <c r="P822" s="85">
        <f t="shared" si="307"/>
        <v>3</v>
      </c>
      <c r="Q822" s="83">
        <v>20</v>
      </c>
      <c r="R822" s="377">
        <f t="shared" si="308"/>
        <v>3</v>
      </c>
      <c r="S822" s="4">
        <v>18</v>
      </c>
      <c r="T822" s="4">
        <f>+S822*Tabla3[[#This Row],[P.U$]]</f>
        <v>2.6999999999999997</v>
      </c>
      <c r="U822" s="4">
        <v>10</v>
      </c>
      <c r="V822" s="1013">
        <f>U822*Tabla3[[#This Row],[P.U$]]</f>
        <v>1.5</v>
      </c>
    </row>
    <row r="823" spans="1:22" ht="72" x14ac:dyDescent="0.3">
      <c r="A823" s="457"/>
      <c r="B823" s="484" t="s">
        <v>18276</v>
      </c>
      <c r="C823" s="485" t="s">
        <v>18277</v>
      </c>
      <c r="D823" s="494" t="s">
        <v>339</v>
      </c>
      <c r="E823" s="494" t="s">
        <v>710</v>
      </c>
      <c r="F823" s="964">
        <v>45992</v>
      </c>
      <c r="G823" s="487">
        <v>0.12</v>
      </c>
      <c r="H823" s="337"/>
      <c r="I823" s="83">
        <v>0</v>
      </c>
      <c r="J823" s="85">
        <f t="shared" si="304"/>
        <v>0</v>
      </c>
      <c r="K823" s="705">
        <v>0</v>
      </c>
      <c r="L823" s="85">
        <f t="shared" si="305"/>
        <v>0</v>
      </c>
      <c r="M823" s="687">
        <v>0</v>
      </c>
      <c r="N823" s="85">
        <f t="shared" si="306"/>
        <v>0</v>
      </c>
      <c r="O823" s="83">
        <v>50</v>
      </c>
      <c r="P823" s="85">
        <f t="shared" si="307"/>
        <v>6</v>
      </c>
      <c r="Q823" s="83">
        <v>50</v>
      </c>
      <c r="R823" s="377">
        <f t="shared" si="308"/>
        <v>6</v>
      </c>
      <c r="S823" s="4">
        <v>50</v>
      </c>
      <c r="T823" s="4">
        <f>+S823*Tabla3[[#This Row],[P.U$]]</f>
        <v>6</v>
      </c>
      <c r="U823" s="4">
        <v>38</v>
      </c>
      <c r="V823" s="1013">
        <f>U823*Tabla3[[#This Row],[P.U$]]</f>
        <v>4.5599999999999996</v>
      </c>
    </row>
    <row r="824" spans="1:22" ht="72" x14ac:dyDescent="0.3">
      <c r="A824" s="457"/>
      <c r="B824" s="484" t="s">
        <v>18276</v>
      </c>
      <c r="C824" s="485" t="s">
        <v>708</v>
      </c>
      <c r="D824" s="494" t="s">
        <v>339</v>
      </c>
      <c r="E824" s="494" t="s">
        <v>710</v>
      </c>
      <c r="F824" s="964">
        <v>45992</v>
      </c>
      <c r="G824" s="487">
        <v>0.12</v>
      </c>
      <c r="H824" s="337"/>
      <c r="I824" s="83">
        <v>0</v>
      </c>
      <c r="J824" s="85">
        <f t="shared" ref="J824" si="309">G824*I824</f>
        <v>0</v>
      </c>
      <c r="K824" s="705">
        <v>0</v>
      </c>
      <c r="L824" s="85">
        <f t="shared" ref="L824" si="310">G824*K824</f>
        <v>0</v>
      </c>
      <c r="M824" s="687">
        <v>0</v>
      </c>
      <c r="N824" s="85">
        <f t="shared" ref="N824" si="311">G824*M824</f>
        <v>0</v>
      </c>
      <c r="O824" s="83">
        <v>25</v>
      </c>
      <c r="P824" s="85">
        <f t="shared" ref="P824" si="312">G824*O824</f>
        <v>3</v>
      </c>
      <c r="Q824" s="83">
        <v>23</v>
      </c>
      <c r="R824" s="377">
        <f t="shared" ref="R824" si="313">G824*Q824</f>
        <v>2.76</v>
      </c>
      <c r="S824" s="4">
        <v>21</v>
      </c>
      <c r="T824" s="4">
        <f>+S824*Tabla3[[#This Row],[P.U$]]</f>
        <v>2.52</v>
      </c>
      <c r="U824" s="4">
        <v>20</v>
      </c>
      <c r="V824" s="1013">
        <f>U824*Tabla3[[#This Row],[P.U$]]</f>
        <v>2.4</v>
      </c>
    </row>
    <row r="825" spans="1:22" ht="72" x14ac:dyDescent="0.3">
      <c r="A825" s="457"/>
      <c r="B825" s="484" t="s">
        <v>18278</v>
      </c>
      <c r="C825" s="485" t="s">
        <v>708</v>
      </c>
      <c r="D825" s="494" t="s">
        <v>339</v>
      </c>
      <c r="E825" s="494"/>
      <c r="F825" s="964"/>
      <c r="G825" s="487"/>
      <c r="H825" s="337"/>
      <c r="I825" s="83">
        <v>0</v>
      </c>
      <c r="J825" s="85">
        <f t="shared" si="304"/>
        <v>0</v>
      </c>
      <c r="K825" s="705">
        <v>0</v>
      </c>
      <c r="L825" s="85">
        <f t="shared" si="305"/>
        <v>0</v>
      </c>
      <c r="M825" s="687">
        <v>0</v>
      </c>
      <c r="N825" s="85">
        <f t="shared" si="306"/>
        <v>0</v>
      </c>
      <c r="O825" s="83">
        <v>10</v>
      </c>
      <c r="P825" s="85">
        <f t="shared" si="307"/>
        <v>0</v>
      </c>
      <c r="Q825" s="83">
        <v>10</v>
      </c>
      <c r="R825" s="377">
        <f t="shared" si="308"/>
        <v>0</v>
      </c>
      <c r="S825" s="4">
        <v>8</v>
      </c>
      <c r="T825" s="4">
        <f>+S825*Tabla3[[#This Row],[P.U$]]</f>
        <v>0</v>
      </c>
      <c r="U825" s="4">
        <v>7</v>
      </c>
      <c r="V825" s="1013">
        <f>U825*Tabla3[[#This Row],[P.U$]]</f>
        <v>0</v>
      </c>
    </row>
    <row r="826" spans="1:22" ht="72" x14ac:dyDescent="0.3">
      <c r="A826" s="457">
        <v>661</v>
      </c>
      <c r="B826" s="489" t="s">
        <v>942</v>
      </c>
      <c r="C826" s="489" t="s">
        <v>913</v>
      </c>
      <c r="D826" s="494" t="s">
        <v>339</v>
      </c>
      <c r="E826" s="494" t="s">
        <v>710</v>
      </c>
      <c r="F826" s="965">
        <v>45717</v>
      </c>
      <c r="G826" s="659">
        <v>15.59</v>
      </c>
      <c r="H826" s="337"/>
      <c r="I826" s="83">
        <v>5</v>
      </c>
      <c r="J826" s="85">
        <f t="shared" si="293"/>
        <v>77.95</v>
      </c>
      <c r="K826" s="705">
        <v>5</v>
      </c>
      <c r="L826" s="85">
        <f t="shared" si="289"/>
        <v>77.95</v>
      </c>
      <c r="M826" s="687">
        <v>5</v>
      </c>
      <c r="N826" s="85">
        <f t="shared" si="290"/>
        <v>77.95</v>
      </c>
      <c r="O826" s="83">
        <v>5</v>
      </c>
      <c r="P826" s="85">
        <f t="shared" si="291"/>
        <v>77.95</v>
      </c>
      <c r="Q826" s="83">
        <v>5</v>
      </c>
      <c r="R826" s="377">
        <f t="shared" si="292"/>
        <v>77.95</v>
      </c>
      <c r="S826" s="4">
        <v>5</v>
      </c>
      <c r="T826" s="4">
        <f>+S826*Tabla3[[#This Row],[P.U$]]</f>
        <v>77.95</v>
      </c>
      <c r="U826" s="4">
        <v>5</v>
      </c>
      <c r="V826" s="1013">
        <f>U826*Tabla3[[#This Row],[P.U$]]</f>
        <v>77.95</v>
      </c>
    </row>
    <row r="827" spans="1:22" ht="72" x14ac:dyDescent="0.3">
      <c r="A827" s="457">
        <v>662</v>
      </c>
      <c r="B827" s="489" t="s">
        <v>943</v>
      </c>
      <c r="C827" s="489" t="s">
        <v>944</v>
      </c>
      <c r="D827" s="494" t="s">
        <v>339</v>
      </c>
      <c r="E827" s="494" t="s">
        <v>710</v>
      </c>
      <c r="F827" s="965">
        <v>46539</v>
      </c>
      <c r="G827" s="659">
        <v>1.27</v>
      </c>
      <c r="H827" s="337"/>
      <c r="I827" s="83">
        <v>4</v>
      </c>
      <c r="J827" s="85">
        <f t="shared" si="293"/>
        <v>5.08</v>
      </c>
      <c r="K827" s="705">
        <v>4</v>
      </c>
      <c r="L827" s="85">
        <f t="shared" si="289"/>
        <v>5.08</v>
      </c>
      <c r="M827" s="687">
        <v>4</v>
      </c>
      <c r="N827" s="85">
        <f t="shared" si="290"/>
        <v>5.08</v>
      </c>
      <c r="O827" s="83">
        <v>4</v>
      </c>
      <c r="P827" s="85">
        <f t="shared" si="291"/>
        <v>5.08</v>
      </c>
      <c r="Q827" s="83">
        <v>4</v>
      </c>
      <c r="R827" s="377">
        <f t="shared" si="292"/>
        <v>5.08</v>
      </c>
      <c r="S827" s="4">
        <v>4</v>
      </c>
      <c r="T827" s="4">
        <f>+S827*Tabla3[[#This Row],[P.U$]]</f>
        <v>5.08</v>
      </c>
      <c r="U827" s="4">
        <v>4</v>
      </c>
      <c r="V827" s="1013">
        <f>U827*Tabla3[[#This Row],[P.U$]]</f>
        <v>5.08</v>
      </c>
    </row>
    <row r="828" spans="1:22" ht="72" x14ac:dyDescent="0.3">
      <c r="A828" s="457">
        <v>663</v>
      </c>
      <c r="B828" s="484" t="s">
        <v>554</v>
      </c>
      <c r="C828" s="485" t="s">
        <v>659</v>
      </c>
      <c r="D828" s="494" t="s">
        <v>339</v>
      </c>
      <c r="E828" s="494" t="s">
        <v>710</v>
      </c>
      <c r="F828" s="964">
        <v>46204</v>
      </c>
      <c r="G828" s="487">
        <v>4.5</v>
      </c>
      <c r="H828" s="337"/>
      <c r="I828" s="233">
        <v>3</v>
      </c>
      <c r="J828" s="85">
        <f t="shared" si="293"/>
        <v>13.5</v>
      </c>
      <c r="K828" s="708">
        <v>3</v>
      </c>
      <c r="L828" s="85">
        <f t="shared" si="289"/>
        <v>13.5</v>
      </c>
      <c r="M828" s="684">
        <v>5</v>
      </c>
      <c r="N828" s="85">
        <f t="shared" si="290"/>
        <v>22.5</v>
      </c>
      <c r="O828" s="233">
        <v>5</v>
      </c>
      <c r="P828" s="85">
        <f t="shared" si="291"/>
        <v>22.5</v>
      </c>
      <c r="Q828" s="233">
        <v>4</v>
      </c>
      <c r="R828" s="377">
        <f t="shared" si="292"/>
        <v>18</v>
      </c>
      <c r="S828" s="4">
        <v>5</v>
      </c>
      <c r="T828" s="4">
        <f>+S828*Tabla3[[#This Row],[P.U$]]</f>
        <v>22.5</v>
      </c>
      <c r="U828" s="4">
        <v>5</v>
      </c>
      <c r="V828" s="1013">
        <f>U828*Tabla3[[#This Row],[P.U$]]</f>
        <v>22.5</v>
      </c>
    </row>
    <row r="829" spans="1:22" ht="72" x14ac:dyDescent="0.3">
      <c r="A829" s="457">
        <v>664</v>
      </c>
      <c r="B829" s="484" t="s">
        <v>555</v>
      </c>
      <c r="C829" s="485" t="s">
        <v>665</v>
      </c>
      <c r="D829" s="494" t="s">
        <v>339</v>
      </c>
      <c r="E829" s="494" t="s">
        <v>710</v>
      </c>
      <c r="F829" s="964">
        <v>45992</v>
      </c>
      <c r="G829" s="487">
        <v>4.5</v>
      </c>
      <c r="H829" s="337"/>
      <c r="I829" s="83">
        <v>2</v>
      </c>
      <c r="J829" s="85">
        <f t="shared" si="293"/>
        <v>9</v>
      </c>
      <c r="K829" s="705">
        <v>2</v>
      </c>
      <c r="L829" s="85">
        <f t="shared" si="289"/>
        <v>9</v>
      </c>
      <c r="M829" s="687">
        <v>2</v>
      </c>
      <c r="N829" s="85">
        <f t="shared" si="290"/>
        <v>9</v>
      </c>
      <c r="O829" s="83">
        <v>2</v>
      </c>
      <c r="P829" s="85">
        <f t="shared" si="291"/>
        <v>9</v>
      </c>
      <c r="Q829" s="83">
        <v>2</v>
      </c>
      <c r="R829" s="377">
        <f t="shared" si="292"/>
        <v>9</v>
      </c>
      <c r="S829" s="4">
        <v>1</v>
      </c>
      <c r="T829" s="4">
        <f>+S829*Tabla3[[#This Row],[P.U$]]</f>
        <v>4.5</v>
      </c>
      <c r="U829" s="4">
        <v>1</v>
      </c>
      <c r="V829" s="1013">
        <f>U829*Tabla3[[#This Row],[P.U$]]</f>
        <v>4.5</v>
      </c>
    </row>
    <row r="830" spans="1:22" ht="72" x14ac:dyDescent="0.3">
      <c r="A830" s="457">
        <v>665</v>
      </c>
      <c r="B830" s="484" t="s">
        <v>556</v>
      </c>
      <c r="C830" s="485" t="s">
        <v>666</v>
      </c>
      <c r="D830" s="494" t="s">
        <v>339</v>
      </c>
      <c r="E830" s="494" t="s">
        <v>710</v>
      </c>
      <c r="F830" s="964">
        <v>46539</v>
      </c>
      <c r="G830" s="487">
        <v>1.82</v>
      </c>
      <c r="H830" s="337"/>
      <c r="I830" s="83">
        <v>3</v>
      </c>
      <c r="J830" s="590">
        <f t="shared" si="293"/>
        <v>5.46</v>
      </c>
      <c r="K830" s="705">
        <v>3</v>
      </c>
      <c r="L830" s="85">
        <f t="shared" si="289"/>
        <v>5.46</v>
      </c>
      <c r="M830" s="687">
        <v>3</v>
      </c>
      <c r="N830" s="85">
        <f t="shared" si="290"/>
        <v>5.46</v>
      </c>
      <c r="O830" s="83"/>
      <c r="P830" s="85">
        <f t="shared" si="291"/>
        <v>0</v>
      </c>
      <c r="Q830" s="83"/>
      <c r="R830" s="377">
        <f t="shared" si="292"/>
        <v>0</v>
      </c>
      <c r="S830" s="4"/>
      <c r="T830" s="4">
        <f>+S830*Tabla3[[#This Row],[P.U$]]</f>
        <v>0</v>
      </c>
      <c r="U830" s="4"/>
      <c r="V830" s="1013">
        <f>U830*Tabla3[[#This Row],[P.U$]]</f>
        <v>0</v>
      </c>
    </row>
    <row r="831" spans="1:22" ht="28.5" x14ac:dyDescent="0.3">
      <c r="A831" s="457">
        <v>666</v>
      </c>
      <c r="B831" s="201" t="s">
        <v>17739</v>
      </c>
      <c r="C831" s="14" t="s">
        <v>17740</v>
      </c>
      <c r="D831" s="24" t="s">
        <v>339</v>
      </c>
      <c r="E831" s="24" t="s">
        <v>710</v>
      </c>
      <c r="F831" s="968">
        <v>46813</v>
      </c>
      <c r="G831" s="37">
        <v>1.44</v>
      </c>
      <c r="H831" s="337"/>
      <c r="I831" s="83"/>
      <c r="J831" s="590">
        <f t="shared" si="293"/>
        <v>0</v>
      </c>
      <c r="K831" s="705"/>
      <c r="L831" s="85">
        <f t="shared" si="289"/>
        <v>0</v>
      </c>
      <c r="M831" s="687"/>
      <c r="N831" s="85">
        <f t="shared" si="290"/>
        <v>0</v>
      </c>
      <c r="O831" s="83"/>
      <c r="P831" s="85">
        <f t="shared" si="291"/>
        <v>0</v>
      </c>
      <c r="Q831" s="83"/>
      <c r="R831" s="377">
        <f t="shared" si="292"/>
        <v>0</v>
      </c>
      <c r="S831" s="4"/>
      <c r="T831" s="4">
        <f>+S831*Tabla3[[#This Row],[P.U$]]</f>
        <v>0</v>
      </c>
      <c r="U831" s="4"/>
      <c r="V831" s="1013">
        <f>U831*Tabla3[[#This Row],[P.U$]]</f>
        <v>0</v>
      </c>
    </row>
    <row r="832" spans="1:22" ht="72" x14ac:dyDescent="0.3">
      <c r="A832" s="457">
        <v>667</v>
      </c>
      <c r="B832" s="489" t="s">
        <v>945</v>
      </c>
      <c r="C832" s="489" t="s">
        <v>921</v>
      </c>
      <c r="D832" s="494" t="s">
        <v>339</v>
      </c>
      <c r="E832" s="494" t="s">
        <v>710</v>
      </c>
      <c r="F832" s="965">
        <v>46539</v>
      </c>
      <c r="G832" s="659">
        <v>1.44</v>
      </c>
      <c r="H832" s="337"/>
      <c r="I832" s="83">
        <v>13</v>
      </c>
      <c r="J832" s="85">
        <f t="shared" si="293"/>
        <v>18.72</v>
      </c>
      <c r="K832" s="705">
        <v>11</v>
      </c>
      <c r="L832" s="85">
        <f t="shared" si="289"/>
        <v>15.84</v>
      </c>
      <c r="M832" s="687">
        <v>11</v>
      </c>
      <c r="N832" s="85">
        <f t="shared" si="290"/>
        <v>15.84</v>
      </c>
      <c r="O832" s="83">
        <v>11</v>
      </c>
      <c r="P832" s="85">
        <f t="shared" si="291"/>
        <v>15.84</v>
      </c>
      <c r="Q832" s="83">
        <v>11</v>
      </c>
      <c r="R832" s="377">
        <f t="shared" si="292"/>
        <v>15.84</v>
      </c>
      <c r="S832" s="4">
        <v>11</v>
      </c>
      <c r="T832" s="4">
        <f>+S832*Tabla3[[#This Row],[P.U$]]</f>
        <v>15.84</v>
      </c>
      <c r="U832" s="4">
        <v>10</v>
      </c>
      <c r="V832" s="1013">
        <f>U832*Tabla3[[#This Row],[P.U$]]</f>
        <v>14.399999999999999</v>
      </c>
    </row>
    <row r="833" spans="1:22" ht="72" x14ac:dyDescent="0.3">
      <c r="A833" s="457">
        <v>668</v>
      </c>
      <c r="B833" s="484" t="s">
        <v>17771</v>
      </c>
      <c r="C833" s="485" t="s">
        <v>659</v>
      </c>
      <c r="D833" s="494" t="s">
        <v>339</v>
      </c>
      <c r="E833" s="494" t="s">
        <v>710</v>
      </c>
      <c r="F833" s="964">
        <v>45717</v>
      </c>
      <c r="G833" s="487">
        <v>1.44</v>
      </c>
      <c r="H833" s="337"/>
      <c r="I833" s="83">
        <v>4</v>
      </c>
      <c r="J833" s="85">
        <f t="shared" si="293"/>
        <v>5.76</v>
      </c>
      <c r="K833" s="705">
        <v>4</v>
      </c>
      <c r="L833" s="85">
        <f t="shared" si="289"/>
        <v>5.76</v>
      </c>
      <c r="M833" s="687">
        <v>4</v>
      </c>
      <c r="N833" s="85">
        <f t="shared" si="290"/>
        <v>5.76</v>
      </c>
      <c r="O833" s="83">
        <v>4</v>
      </c>
      <c r="P833" s="85">
        <f t="shared" si="291"/>
        <v>5.76</v>
      </c>
      <c r="Q833" s="83">
        <v>3</v>
      </c>
      <c r="R833" s="377">
        <f t="shared" si="292"/>
        <v>4.32</v>
      </c>
      <c r="S833" s="4">
        <v>3</v>
      </c>
      <c r="T833" s="4">
        <f>+S833*Tabla3[[#This Row],[P.U$]]</f>
        <v>4.32</v>
      </c>
      <c r="U833" s="4">
        <v>3</v>
      </c>
      <c r="V833" s="1013">
        <f>U833*Tabla3[[#This Row],[P.U$]]</f>
        <v>4.32</v>
      </c>
    </row>
    <row r="834" spans="1:22" ht="72" x14ac:dyDescent="0.3">
      <c r="A834" s="457">
        <v>669</v>
      </c>
      <c r="B834" s="489" t="s">
        <v>946</v>
      </c>
      <c r="C834" s="489" t="s">
        <v>952</v>
      </c>
      <c r="D834" s="494" t="s">
        <v>339</v>
      </c>
      <c r="E834" s="494" t="s">
        <v>710</v>
      </c>
      <c r="F834" s="965">
        <v>46539</v>
      </c>
      <c r="G834" s="659">
        <v>0.91</v>
      </c>
      <c r="H834" s="337"/>
      <c r="I834" s="83"/>
      <c r="J834" s="590">
        <f t="shared" si="293"/>
        <v>0</v>
      </c>
      <c r="K834" s="705"/>
      <c r="L834" s="85">
        <f t="shared" si="289"/>
        <v>0</v>
      </c>
      <c r="M834" s="687"/>
      <c r="N834" s="85">
        <f t="shared" si="290"/>
        <v>0</v>
      </c>
      <c r="O834" s="83"/>
      <c r="P834" s="85">
        <f t="shared" si="291"/>
        <v>0</v>
      </c>
      <c r="Q834" s="83"/>
      <c r="R834" s="377">
        <f t="shared" si="292"/>
        <v>0</v>
      </c>
      <c r="S834" s="4"/>
      <c r="T834" s="4">
        <f>+S834*Tabla3[[#This Row],[P.U$]]</f>
        <v>0</v>
      </c>
      <c r="U834" s="4"/>
      <c r="V834" s="1013">
        <f>U834*Tabla3[[#This Row],[P.U$]]</f>
        <v>0</v>
      </c>
    </row>
    <row r="835" spans="1:22" ht="72" x14ac:dyDescent="0.3">
      <c r="A835" s="457">
        <v>670</v>
      </c>
      <c r="B835" s="489" t="s">
        <v>947</v>
      </c>
      <c r="C835" s="489" t="s">
        <v>952</v>
      </c>
      <c r="D835" s="494" t="s">
        <v>339</v>
      </c>
      <c r="E835" s="494" t="s">
        <v>710</v>
      </c>
      <c r="F835" s="965">
        <v>46569</v>
      </c>
      <c r="G835" s="659">
        <v>0.91</v>
      </c>
      <c r="H835" s="337"/>
      <c r="I835" s="83"/>
      <c r="J835" s="590">
        <f t="shared" si="293"/>
        <v>0</v>
      </c>
      <c r="K835" s="705"/>
      <c r="L835" s="85">
        <f t="shared" si="289"/>
        <v>0</v>
      </c>
      <c r="M835" s="687"/>
      <c r="N835" s="85">
        <f t="shared" si="290"/>
        <v>0</v>
      </c>
      <c r="O835" s="83"/>
      <c r="P835" s="85">
        <f t="shared" si="291"/>
        <v>0</v>
      </c>
      <c r="Q835" s="83"/>
      <c r="R835" s="377">
        <f t="shared" si="292"/>
        <v>0</v>
      </c>
      <c r="S835" s="4"/>
      <c r="T835" s="4">
        <f>+S835*Tabla3[[#This Row],[P.U$]]</f>
        <v>0</v>
      </c>
      <c r="U835" s="4"/>
      <c r="V835" s="1013">
        <f>U835*Tabla3[[#This Row],[P.U$]]</f>
        <v>0</v>
      </c>
    </row>
    <row r="836" spans="1:22" ht="72" x14ac:dyDescent="0.3">
      <c r="A836" s="457">
        <v>671</v>
      </c>
      <c r="B836" s="489" t="s">
        <v>920</v>
      </c>
      <c r="C836" s="489" t="s">
        <v>921</v>
      </c>
      <c r="D836" s="494" t="s">
        <v>339</v>
      </c>
      <c r="E836" s="494" t="s">
        <v>710</v>
      </c>
      <c r="F836" s="965">
        <v>46692</v>
      </c>
      <c r="G836" s="659">
        <v>0.18</v>
      </c>
      <c r="H836" s="337"/>
      <c r="I836" s="83"/>
      <c r="J836" s="590">
        <f t="shared" si="293"/>
        <v>0</v>
      </c>
      <c r="K836" s="705"/>
      <c r="L836" s="85">
        <f t="shared" si="289"/>
        <v>0</v>
      </c>
      <c r="M836" s="687"/>
      <c r="N836" s="85">
        <f t="shared" si="290"/>
        <v>0</v>
      </c>
      <c r="O836" s="83"/>
      <c r="P836" s="85">
        <f t="shared" si="291"/>
        <v>0</v>
      </c>
      <c r="Q836" s="83"/>
      <c r="R836" s="377">
        <f t="shared" si="292"/>
        <v>0</v>
      </c>
      <c r="S836" s="4"/>
      <c r="T836" s="4">
        <f>+S836*Tabla3[[#This Row],[P.U$]]</f>
        <v>0</v>
      </c>
      <c r="U836" s="4"/>
      <c r="V836" s="1013">
        <f>U836*Tabla3[[#This Row],[P.U$]]</f>
        <v>0</v>
      </c>
    </row>
    <row r="837" spans="1:22" ht="72" x14ac:dyDescent="0.3">
      <c r="A837" s="457">
        <v>672</v>
      </c>
      <c r="B837" s="489" t="s">
        <v>922</v>
      </c>
      <c r="C837" s="489" t="s">
        <v>915</v>
      </c>
      <c r="D837" s="494" t="s">
        <v>339</v>
      </c>
      <c r="E837" s="494" t="s">
        <v>710</v>
      </c>
      <c r="F837" s="965">
        <v>45413</v>
      </c>
      <c r="G837" s="659">
        <v>4.1500000000000004</v>
      </c>
      <c r="H837" s="337"/>
      <c r="I837" s="83"/>
      <c r="J837" s="590">
        <f t="shared" si="293"/>
        <v>0</v>
      </c>
      <c r="K837" s="705"/>
      <c r="L837" s="85">
        <f t="shared" ref="L837:L855" si="314">G837*K837</f>
        <v>0</v>
      </c>
      <c r="M837" s="687"/>
      <c r="N837" s="85">
        <f t="shared" ref="N837:N872" si="315">G837*M837</f>
        <v>0</v>
      </c>
      <c r="O837" s="83"/>
      <c r="P837" s="85">
        <f t="shared" ref="P837:P872" si="316">G837*O837</f>
        <v>0</v>
      </c>
      <c r="Q837" s="83"/>
      <c r="R837" s="377">
        <f t="shared" ref="R837:R872" si="317">G837*Q837</f>
        <v>0</v>
      </c>
      <c r="S837" s="4"/>
      <c r="T837" s="4">
        <f>+S837*Tabla3[[#This Row],[P.U$]]</f>
        <v>0</v>
      </c>
      <c r="U837" s="4"/>
      <c r="V837" s="1013">
        <f>U837*Tabla3[[#This Row],[P.U$]]</f>
        <v>0</v>
      </c>
    </row>
    <row r="838" spans="1:22" ht="72" x14ac:dyDescent="0.3">
      <c r="A838" s="457">
        <v>673</v>
      </c>
      <c r="B838" s="489" t="s">
        <v>923</v>
      </c>
      <c r="C838" s="489" t="s">
        <v>921</v>
      </c>
      <c r="D838" s="494" t="s">
        <v>339</v>
      </c>
      <c r="E838" s="494" t="s">
        <v>710</v>
      </c>
      <c r="F838" s="965" t="s">
        <v>710</v>
      </c>
      <c r="G838" s="659">
        <v>0.08</v>
      </c>
      <c r="H838" s="337"/>
      <c r="I838" s="233">
        <v>10</v>
      </c>
      <c r="J838" s="85">
        <f t="shared" si="293"/>
        <v>0.8</v>
      </c>
      <c r="K838" s="705">
        <v>10</v>
      </c>
      <c r="L838" s="85">
        <f t="shared" si="314"/>
        <v>0.8</v>
      </c>
      <c r="M838" s="684">
        <v>10</v>
      </c>
      <c r="N838" s="85">
        <f t="shared" si="315"/>
        <v>0.8</v>
      </c>
      <c r="O838" s="233">
        <v>10</v>
      </c>
      <c r="P838" s="85">
        <f t="shared" si="316"/>
        <v>0.8</v>
      </c>
      <c r="Q838" s="233">
        <v>10</v>
      </c>
      <c r="R838" s="377">
        <f t="shared" si="317"/>
        <v>0.8</v>
      </c>
      <c r="S838" s="4">
        <v>10</v>
      </c>
      <c r="T838" s="4">
        <f>+S838*Tabla3[[#This Row],[P.U$]]</f>
        <v>0.8</v>
      </c>
      <c r="U838" s="4">
        <v>10</v>
      </c>
      <c r="V838" s="1013">
        <f>U838*Tabla3[[#This Row],[P.U$]]</f>
        <v>0.8</v>
      </c>
    </row>
    <row r="839" spans="1:22" ht="72" x14ac:dyDescent="0.3">
      <c r="A839" s="457">
        <v>674</v>
      </c>
      <c r="B839" s="484" t="s">
        <v>559</v>
      </c>
      <c r="C839" s="485" t="s">
        <v>668</v>
      </c>
      <c r="D839" s="494" t="s">
        <v>339</v>
      </c>
      <c r="E839" s="494" t="s">
        <v>710</v>
      </c>
      <c r="F839" s="964">
        <v>45717</v>
      </c>
      <c r="G839" s="487">
        <v>0.33</v>
      </c>
      <c r="H839" s="337"/>
      <c r="I839" s="233"/>
      <c r="J839" s="590">
        <f t="shared" si="293"/>
        <v>0</v>
      </c>
      <c r="K839" s="705"/>
      <c r="L839" s="232">
        <f t="shared" si="314"/>
        <v>0</v>
      </c>
      <c r="M839" s="684"/>
      <c r="N839" s="232">
        <f t="shared" si="315"/>
        <v>0</v>
      </c>
      <c r="O839" s="233"/>
      <c r="P839" s="232">
        <f t="shared" si="316"/>
        <v>0</v>
      </c>
      <c r="Q839" s="233"/>
      <c r="R839" s="377">
        <f t="shared" si="317"/>
        <v>0</v>
      </c>
      <c r="S839" s="4"/>
      <c r="T839" s="4">
        <f>+S839*Tabla3[[#This Row],[P.U$]]</f>
        <v>0</v>
      </c>
      <c r="U839" s="4" t="s">
        <v>791</v>
      </c>
      <c r="V839" s="1013" t="e">
        <f>U839*Tabla3[[#This Row],[P.U$]]</f>
        <v>#VALUE!</v>
      </c>
    </row>
    <row r="840" spans="1:22" ht="72" x14ac:dyDescent="0.3">
      <c r="A840" s="457">
        <v>675</v>
      </c>
      <c r="B840" s="484" t="s">
        <v>18296</v>
      </c>
      <c r="C840" s="485" t="s">
        <v>911</v>
      </c>
      <c r="D840" s="494" t="s">
        <v>339</v>
      </c>
      <c r="E840" s="494" t="s">
        <v>710</v>
      </c>
      <c r="F840" s="964">
        <v>46388</v>
      </c>
      <c r="G840" s="487">
        <v>1.44</v>
      </c>
      <c r="H840" s="337"/>
      <c r="I840" s="83">
        <v>19</v>
      </c>
      <c r="J840" s="590">
        <f t="shared" si="293"/>
        <v>27.36</v>
      </c>
      <c r="K840" s="705">
        <v>0</v>
      </c>
      <c r="L840" s="85">
        <f t="shared" si="314"/>
        <v>0</v>
      </c>
      <c r="M840" s="687"/>
      <c r="N840" s="85">
        <f t="shared" si="315"/>
        <v>0</v>
      </c>
      <c r="O840" s="83"/>
      <c r="P840" s="85">
        <f t="shared" si="316"/>
        <v>0</v>
      </c>
      <c r="Q840" s="83">
        <v>20</v>
      </c>
      <c r="R840" s="377">
        <f t="shared" si="317"/>
        <v>28.799999999999997</v>
      </c>
      <c r="S840" s="4">
        <v>20</v>
      </c>
      <c r="T840" s="4">
        <f>+S840*Tabla3[[#This Row],[P.U$]]</f>
        <v>28.799999999999997</v>
      </c>
      <c r="U840" s="4">
        <v>20</v>
      </c>
      <c r="V840" s="1013">
        <f>U840*Tabla3[[#This Row],[P.U$]]</f>
        <v>28.799999999999997</v>
      </c>
    </row>
    <row r="841" spans="1:22" ht="72" x14ac:dyDescent="0.3">
      <c r="A841" s="457">
        <v>676</v>
      </c>
      <c r="B841" s="484" t="s">
        <v>17819</v>
      </c>
      <c r="C841" s="485" t="s">
        <v>1114</v>
      </c>
      <c r="D841" s="494" t="s">
        <v>339</v>
      </c>
      <c r="E841" s="494" t="s">
        <v>710</v>
      </c>
      <c r="F841" s="964" t="s">
        <v>710</v>
      </c>
      <c r="G841" s="487">
        <v>0.5</v>
      </c>
      <c r="H841" s="337"/>
      <c r="I841" s="83"/>
      <c r="J841" s="590">
        <f t="shared" si="293"/>
        <v>0</v>
      </c>
      <c r="K841" s="705"/>
      <c r="L841" s="85">
        <f t="shared" si="314"/>
        <v>0</v>
      </c>
      <c r="M841" s="687"/>
      <c r="N841" s="85">
        <f t="shared" si="315"/>
        <v>0</v>
      </c>
      <c r="O841" s="83"/>
      <c r="P841" s="85">
        <f t="shared" si="316"/>
        <v>0</v>
      </c>
      <c r="Q841" s="83"/>
      <c r="R841" s="377">
        <f t="shared" si="317"/>
        <v>0</v>
      </c>
      <c r="S841" s="4"/>
      <c r="T841" s="4">
        <f>+S841*Tabla3[[#This Row],[P.U$]]</f>
        <v>0</v>
      </c>
      <c r="U841" s="4"/>
      <c r="V841" s="1013">
        <f>U841*Tabla3[[#This Row],[P.U$]]</f>
        <v>0</v>
      </c>
    </row>
    <row r="842" spans="1:22" ht="72" x14ac:dyDescent="0.3">
      <c r="A842" s="457">
        <v>677</v>
      </c>
      <c r="B842" s="489" t="s">
        <v>950</v>
      </c>
      <c r="C842" s="489" t="s">
        <v>949</v>
      </c>
      <c r="D842" s="494" t="s">
        <v>339</v>
      </c>
      <c r="E842" s="494" t="s">
        <v>710</v>
      </c>
      <c r="F842" s="965">
        <v>46447</v>
      </c>
      <c r="G842" s="659">
        <v>0.18</v>
      </c>
      <c r="H842" s="337"/>
      <c r="I842" s="83"/>
      <c r="J842" s="590">
        <f t="shared" si="293"/>
        <v>0</v>
      </c>
      <c r="K842" s="705"/>
      <c r="L842" s="85">
        <f t="shared" si="314"/>
        <v>0</v>
      </c>
      <c r="M842" s="687"/>
      <c r="N842" s="85">
        <f t="shared" si="315"/>
        <v>0</v>
      </c>
      <c r="O842" s="83"/>
      <c r="P842" s="85">
        <f t="shared" si="316"/>
        <v>0</v>
      </c>
      <c r="Q842" s="83"/>
      <c r="R842" s="377">
        <f t="shared" si="317"/>
        <v>0</v>
      </c>
      <c r="S842" s="4"/>
      <c r="T842" s="4">
        <f>+S842*Tabla3[[#This Row],[P.U$]]</f>
        <v>0</v>
      </c>
      <c r="U842" s="4"/>
      <c r="V842" s="1013">
        <f>U842*Tabla3[[#This Row],[P.U$]]</f>
        <v>0</v>
      </c>
    </row>
    <row r="843" spans="1:22" ht="72" x14ac:dyDescent="0.3">
      <c r="A843" s="457">
        <v>678</v>
      </c>
      <c r="B843" s="484" t="s">
        <v>560</v>
      </c>
      <c r="C843" s="485" t="s">
        <v>669</v>
      </c>
      <c r="D843" s="494" t="s">
        <v>339</v>
      </c>
      <c r="E843" s="494" t="s">
        <v>710</v>
      </c>
      <c r="F843" s="964">
        <v>45718</v>
      </c>
      <c r="G843" s="487">
        <v>0.33</v>
      </c>
      <c r="H843" s="337"/>
      <c r="I843" s="83"/>
      <c r="J843" s="590">
        <f t="shared" si="293"/>
        <v>0</v>
      </c>
      <c r="K843" s="705"/>
      <c r="L843" s="85">
        <f t="shared" si="314"/>
        <v>0</v>
      </c>
      <c r="M843" s="687"/>
      <c r="N843" s="85">
        <f t="shared" si="315"/>
        <v>0</v>
      </c>
      <c r="O843" s="83"/>
      <c r="P843" s="85">
        <f t="shared" si="316"/>
        <v>0</v>
      </c>
      <c r="Q843" s="83"/>
      <c r="R843" s="377">
        <f t="shared" si="317"/>
        <v>0</v>
      </c>
      <c r="S843" s="4"/>
      <c r="T843" s="4">
        <f>+S843*Tabla3[[#This Row],[P.U$]]</f>
        <v>0</v>
      </c>
      <c r="U843" s="4"/>
      <c r="V843" s="1013">
        <f>U843*Tabla3[[#This Row],[P.U$]]</f>
        <v>0</v>
      </c>
    </row>
    <row r="844" spans="1:22" ht="72" x14ac:dyDescent="0.3">
      <c r="A844" s="457">
        <v>679</v>
      </c>
      <c r="B844" s="489" t="s">
        <v>561</v>
      </c>
      <c r="C844" s="489" t="s">
        <v>949</v>
      </c>
      <c r="D844" s="494" t="s">
        <v>339</v>
      </c>
      <c r="E844" s="494" t="s">
        <v>710</v>
      </c>
      <c r="F844" s="993" t="s">
        <v>710</v>
      </c>
      <c r="G844" s="659">
        <v>0.1</v>
      </c>
      <c r="H844" s="337"/>
      <c r="I844" s="233">
        <v>9</v>
      </c>
      <c r="J844" s="590">
        <f t="shared" si="293"/>
        <v>0.9</v>
      </c>
      <c r="K844" s="705">
        <v>14</v>
      </c>
      <c r="L844" s="232">
        <f t="shared" si="314"/>
        <v>1.4000000000000001</v>
      </c>
      <c r="M844" s="684">
        <v>8</v>
      </c>
      <c r="N844" s="232">
        <f t="shared" si="315"/>
        <v>0.8</v>
      </c>
      <c r="O844" s="233">
        <v>0</v>
      </c>
      <c r="P844" s="232">
        <f t="shared" si="316"/>
        <v>0</v>
      </c>
      <c r="Q844" s="233"/>
      <c r="R844" s="377">
        <f t="shared" si="317"/>
        <v>0</v>
      </c>
      <c r="S844" s="4"/>
      <c r="T844" s="4">
        <f>+S844*Tabla3[[#This Row],[P.U$]]</f>
        <v>0</v>
      </c>
      <c r="U844" s="4"/>
      <c r="V844" s="1013">
        <f>U844*Tabla3[[#This Row],[P.U$]]</f>
        <v>0</v>
      </c>
    </row>
    <row r="845" spans="1:22" ht="72" x14ac:dyDescent="0.3">
      <c r="A845" s="457">
        <v>680</v>
      </c>
      <c r="B845" s="484" t="s">
        <v>561</v>
      </c>
      <c r="C845" s="485" t="s">
        <v>661</v>
      </c>
      <c r="D845" s="494" t="s">
        <v>339</v>
      </c>
      <c r="E845" s="494" t="s">
        <v>710</v>
      </c>
      <c r="F845" s="964">
        <v>45718</v>
      </c>
      <c r="G845" s="487">
        <v>0.28999999999999998</v>
      </c>
      <c r="H845" s="337"/>
      <c r="I845" s="83"/>
      <c r="J845" s="590">
        <f t="shared" si="293"/>
        <v>0</v>
      </c>
      <c r="K845" s="705"/>
      <c r="L845" s="85">
        <f t="shared" si="314"/>
        <v>0</v>
      </c>
      <c r="M845" s="687"/>
      <c r="N845" s="85">
        <f t="shared" si="315"/>
        <v>0</v>
      </c>
      <c r="O845" s="83"/>
      <c r="P845" s="85">
        <f t="shared" si="316"/>
        <v>0</v>
      </c>
      <c r="Q845" s="83"/>
      <c r="R845" s="377">
        <f t="shared" si="317"/>
        <v>0</v>
      </c>
      <c r="S845" s="4"/>
      <c r="T845" s="4">
        <f>+S845*Tabla3[[#This Row],[P.U$]]</f>
        <v>0</v>
      </c>
      <c r="U845" s="4"/>
      <c r="V845" s="1013">
        <f>U845*Tabla3[[#This Row],[P.U$]]</f>
        <v>0</v>
      </c>
    </row>
    <row r="846" spans="1:22" ht="72" x14ac:dyDescent="0.3">
      <c r="A846" s="457">
        <v>681</v>
      </c>
      <c r="B846" s="484" t="s">
        <v>562</v>
      </c>
      <c r="C846" s="485"/>
      <c r="D846" s="494" t="s">
        <v>339</v>
      </c>
      <c r="E846" s="494" t="s">
        <v>710</v>
      </c>
      <c r="F846" s="964">
        <v>45383</v>
      </c>
      <c r="G846" s="487">
        <v>4.26</v>
      </c>
      <c r="H846" s="337"/>
      <c r="I846" s="233"/>
      <c r="J846" s="590">
        <f t="shared" si="293"/>
        <v>0</v>
      </c>
      <c r="K846" s="705"/>
      <c r="L846" s="232">
        <f t="shared" si="314"/>
        <v>0</v>
      </c>
      <c r="M846" s="684"/>
      <c r="N846" s="232">
        <f t="shared" si="315"/>
        <v>0</v>
      </c>
      <c r="O846" s="233"/>
      <c r="P846" s="232">
        <f t="shared" si="316"/>
        <v>0</v>
      </c>
      <c r="Q846" s="233"/>
      <c r="R846" s="377">
        <f t="shared" si="317"/>
        <v>0</v>
      </c>
      <c r="S846" s="4"/>
      <c r="T846" s="4">
        <f>+S846*Tabla3[[#This Row],[P.U$]]</f>
        <v>0</v>
      </c>
      <c r="U846" s="4"/>
      <c r="V846" s="1013">
        <f>U846*Tabla3[[#This Row],[P.U$]]</f>
        <v>0</v>
      </c>
    </row>
    <row r="847" spans="1:22" ht="72" x14ac:dyDescent="0.3">
      <c r="A847" s="457">
        <v>682</v>
      </c>
      <c r="B847" s="489" t="s">
        <v>948</v>
      </c>
      <c r="C847" s="489" t="s">
        <v>915</v>
      </c>
      <c r="D847" s="494" t="s">
        <v>339</v>
      </c>
      <c r="E847" s="494" t="s">
        <v>710</v>
      </c>
      <c r="F847" s="965">
        <v>46508</v>
      </c>
      <c r="G847" s="659">
        <v>0.2</v>
      </c>
      <c r="H847" s="337"/>
      <c r="I847" s="233"/>
      <c r="J847" s="590">
        <f t="shared" si="293"/>
        <v>0</v>
      </c>
      <c r="K847" s="708"/>
      <c r="L847" s="232">
        <f t="shared" si="314"/>
        <v>0</v>
      </c>
      <c r="M847" s="684"/>
      <c r="N847" s="232">
        <f t="shared" si="315"/>
        <v>0</v>
      </c>
      <c r="O847" s="233"/>
      <c r="P847" s="232">
        <f t="shared" si="316"/>
        <v>0</v>
      </c>
      <c r="Q847" s="233"/>
      <c r="R847" s="377">
        <f t="shared" si="317"/>
        <v>0</v>
      </c>
      <c r="S847" s="4"/>
      <c r="T847" s="4">
        <f>+S847*Tabla3[[#This Row],[P.U$]]</f>
        <v>0</v>
      </c>
      <c r="U847" s="4"/>
      <c r="V847" s="1013">
        <f>U847*Tabla3[[#This Row],[P.U$]]</f>
        <v>0</v>
      </c>
    </row>
    <row r="848" spans="1:22" ht="72" x14ac:dyDescent="0.3">
      <c r="A848" s="457">
        <v>683</v>
      </c>
      <c r="B848" s="484" t="s">
        <v>563</v>
      </c>
      <c r="C848" s="485" t="s">
        <v>670</v>
      </c>
      <c r="D848" s="494" t="s">
        <v>339</v>
      </c>
      <c r="E848" s="494" t="s">
        <v>710</v>
      </c>
      <c r="F848" s="964">
        <v>45992</v>
      </c>
      <c r="G848" s="487">
        <v>4.3</v>
      </c>
      <c r="H848" s="337"/>
      <c r="I848" s="593">
        <v>3</v>
      </c>
      <c r="J848" s="85">
        <f t="shared" si="293"/>
        <v>12.899999999999999</v>
      </c>
      <c r="K848" s="707">
        <v>7</v>
      </c>
      <c r="L848" s="85">
        <f t="shared" si="314"/>
        <v>30.099999999999998</v>
      </c>
      <c r="M848" s="684">
        <v>7</v>
      </c>
      <c r="N848" s="85">
        <f t="shared" si="315"/>
        <v>30.099999999999998</v>
      </c>
      <c r="O848" s="356">
        <v>6</v>
      </c>
      <c r="P848" s="85">
        <f t="shared" si="316"/>
        <v>25.799999999999997</v>
      </c>
      <c r="Q848" s="356">
        <v>4</v>
      </c>
      <c r="R848" s="377">
        <f t="shared" si="317"/>
        <v>17.2</v>
      </c>
      <c r="S848" s="4">
        <v>1</v>
      </c>
      <c r="T848" s="4">
        <f>+S848*Tabla3[[#This Row],[P.U$]]</f>
        <v>4.3</v>
      </c>
      <c r="U848" s="4">
        <v>2</v>
      </c>
      <c r="V848" s="1013">
        <f>U848*Tabla3[[#This Row],[P.U$]]</f>
        <v>8.6</v>
      </c>
    </row>
    <row r="849" spans="1:22" ht="72" x14ac:dyDescent="0.3">
      <c r="A849" s="457">
        <v>684</v>
      </c>
      <c r="B849" s="484" t="s">
        <v>837</v>
      </c>
      <c r="C849" s="485" t="s">
        <v>651</v>
      </c>
      <c r="D849" s="494" t="s">
        <v>339</v>
      </c>
      <c r="E849" s="494" t="s">
        <v>710</v>
      </c>
      <c r="F849" s="964">
        <v>45839</v>
      </c>
      <c r="G849" s="487">
        <v>4.3</v>
      </c>
      <c r="H849" s="337"/>
      <c r="I849" s="233"/>
      <c r="J849" s="590">
        <f t="shared" si="293"/>
        <v>0</v>
      </c>
      <c r="K849" s="708"/>
      <c r="L849" s="232">
        <f t="shared" si="314"/>
        <v>0</v>
      </c>
      <c r="M849" s="684"/>
      <c r="N849" s="232">
        <f t="shared" si="315"/>
        <v>0</v>
      </c>
      <c r="O849" s="233"/>
      <c r="P849" s="232">
        <f t="shared" si="316"/>
        <v>0</v>
      </c>
      <c r="Q849" s="233"/>
      <c r="R849" s="377">
        <f t="shared" si="317"/>
        <v>0</v>
      </c>
      <c r="S849" s="4"/>
      <c r="T849" s="4">
        <f>+S849*Tabla3[[#This Row],[P.U$]]</f>
        <v>0</v>
      </c>
      <c r="U849" s="4"/>
      <c r="V849" s="1013">
        <f>U849*Tabla3[[#This Row],[P.U$]]</f>
        <v>0</v>
      </c>
    </row>
    <row r="850" spans="1:22" ht="72" x14ac:dyDescent="0.3">
      <c r="A850" s="457">
        <v>685</v>
      </c>
      <c r="B850" s="484" t="s">
        <v>845</v>
      </c>
      <c r="C850" s="485"/>
      <c r="D850" s="494" t="s">
        <v>339</v>
      </c>
      <c r="E850" s="494" t="s">
        <v>710</v>
      </c>
      <c r="F850" s="964">
        <v>46447</v>
      </c>
      <c r="G850" s="487">
        <v>0.2</v>
      </c>
      <c r="H850" s="337"/>
      <c r="I850" s="233">
        <v>9</v>
      </c>
      <c r="J850" s="85">
        <f t="shared" si="293"/>
        <v>1.8</v>
      </c>
      <c r="K850" s="705">
        <v>8</v>
      </c>
      <c r="L850" s="85">
        <f t="shared" si="314"/>
        <v>1.6</v>
      </c>
      <c r="M850" s="684">
        <v>7</v>
      </c>
      <c r="N850" s="85">
        <f t="shared" si="315"/>
        <v>1.4000000000000001</v>
      </c>
      <c r="O850" s="233">
        <v>6</v>
      </c>
      <c r="P850" s="85">
        <f t="shared" si="316"/>
        <v>1.2000000000000002</v>
      </c>
      <c r="Q850" s="233">
        <v>3</v>
      </c>
      <c r="R850" s="377">
        <f t="shared" si="317"/>
        <v>0.60000000000000009</v>
      </c>
      <c r="S850" s="4">
        <v>1</v>
      </c>
      <c r="T850" s="4">
        <f>+S850*Tabla3[[#This Row],[P.U$]]</f>
        <v>0.2</v>
      </c>
      <c r="U850" s="4">
        <v>0</v>
      </c>
      <c r="V850" s="1013">
        <f>U850*Tabla3[[#This Row],[P.U$]]</f>
        <v>0</v>
      </c>
    </row>
    <row r="851" spans="1:22" ht="72" x14ac:dyDescent="0.3">
      <c r="A851" s="457">
        <v>686</v>
      </c>
      <c r="B851" s="489" t="s">
        <v>954</v>
      </c>
      <c r="C851" s="489" t="s">
        <v>659</v>
      </c>
      <c r="D851" s="494" t="s">
        <v>339</v>
      </c>
      <c r="E851" s="494" t="s">
        <v>710</v>
      </c>
      <c r="F851" s="965">
        <v>46447</v>
      </c>
      <c r="G851" s="659">
        <v>1.24</v>
      </c>
      <c r="H851" s="337"/>
      <c r="I851" s="233">
        <v>11</v>
      </c>
      <c r="J851" s="85">
        <f t="shared" si="293"/>
        <v>13.64</v>
      </c>
      <c r="K851" s="705">
        <v>11</v>
      </c>
      <c r="L851" s="85">
        <f t="shared" si="314"/>
        <v>13.64</v>
      </c>
      <c r="M851" s="684">
        <v>11</v>
      </c>
      <c r="N851" s="85">
        <f t="shared" si="315"/>
        <v>13.64</v>
      </c>
      <c r="O851" s="233">
        <v>11</v>
      </c>
      <c r="P851" s="85">
        <f t="shared" si="316"/>
        <v>13.64</v>
      </c>
      <c r="Q851" s="233">
        <v>11</v>
      </c>
      <c r="R851" s="377">
        <f t="shared" si="317"/>
        <v>13.64</v>
      </c>
      <c r="S851" s="4">
        <v>11</v>
      </c>
      <c r="T851" s="4">
        <f>+S851*Tabla3[[#This Row],[P.U$]]</f>
        <v>13.64</v>
      </c>
      <c r="U851" s="4">
        <v>11</v>
      </c>
      <c r="V851" s="1013">
        <f>U851*Tabla3[[#This Row],[P.U$]]</f>
        <v>13.64</v>
      </c>
    </row>
    <row r="852" spans="1:22" ht="72" x14ac:dyDescent="0.3">
      <c r="A852" s="457">
        <v>687</v>
      </c>
      <c r="B852" s="484" t="s">
        <v>784</v>
      </c>
      <c r="C852" s="485" t="s">
        <v>736</v>
      </c>
      <c r="D852" s="494" t="s">
        <v>339</v>
      </c>
      <c r="E852" s="494" t="s">
        <v>710</v>
      </c>
      <c r="F852" s="964">
        <v>45839</v>
      </c>
      <c r="G852" s="487">
        <v>0.77</v>
      </c>
      <c r="H852" s="337"/>
      <c r="I852" s="233">
        <v>8</v>
      </c>
      <c r="J852" s="85">
        <f t="shared" si="293"/>
        <v>6.16</v>
      </c>
      <c r="K852" s="705">
        <v>8</v>
      </c>
      <c r="L852" s="85">
        <f t="shared" si="314"/>
        <v>6.16</v>
      </c>
      <c r="M852" s="684">
        <v>8</v>
      </c>
      <c r="N852" s="85">
        <f t="shared" si="315"/>
        <v>6.16</v>
      </c>
      <c r="O852" s="233">
        <v>8</v>
      </c>
      <c r="P852" s="85">
        <f t="shared" si="316"/>
        <v>6.16</v>
      </c>
      <c r="Q852" s="233">
        <v>8</v>
      </c>
      <c r="R852" s="377">
        <f t="shared" si="317"/>
        <v>6.16</v>
      </c>
      <c r="S852" s="4">
        <v>8</v>
      </c>
      <c r="T852" s="4">
        <f>+S852*Tabla3[[#This Row],[P.U$]]</f>
        <v>6.16</v>
      </c>
      <c r="U852" s="4">
        <v>7</v>
      </c>
      <c r="V852" s="1013">
        <f>U852*Tabla3[[#This Row],[P.U$]]</f>
        <v>5.3900000000000006</v>
      </c>
    </row>
    <row r="853" spans="1:22" ht="72" x14ac:dyDescent="0.3">
      <c r="A853" s="457">
        <v>688</v>
      </c>
      <c r="B853" s="496" t="s">
        <v>1197</v>
      </c>
      <c r="C853" s="496"/>
      <c r="D853" s="494" t="s">
        <v>339</v>
      </c>
      <c r="E853" s="494" t="s">
        <v>710</v>
      </c>
      <c r="F853" s="969">
        <v>45809</v>
      </c>
      <c r="G853" s="498">
        <v>1.82</v>
      </c>
      <c r="H853" s="337"/>
      <c r="I853" s="83"/>
      <c r="J853" s="590">
        <f t="shared" si="293"/>
        <v>0</v>
      </c>
      <c r="K853" s="705"/>
      <c r="L853" s="85">
        <f t="shared" si="314"/>
        <v>0</v>
      </c>
      <c r="M853" s="687"/>
      <c r="N853" s="85">
        <f t="shared" si="315"/>
        <v>0</v>
      </c>
      <c r="O853" s="83"/>
      <c r="P853" s="85">
        <f t="shared" si="316"/>
        <v>0</v>
      </c>
      <c r="Q853" s="83"/>
      <c r="R853" s="377">
        <f t="shared" si="317"/>
        <v>0</v>
      </c>
      <c r="S853" s="4"/>
      <c r="T853" s="4">
        <f>+S853*Tabla3[[#This Row],[P.U$]]</f>
        <v>0</v>
      </c>
      <c r="U853" s="4"/>
      <c r="V853" s="1013">
        <f>U853*Tabla3[[#This Row],[P.U$]]</f>
        <v>0</v>
      </c>
    </row>
    <row r="854" spans="1:22" ht="45" x14ac:dyDescent="0.3">
      <c r="A854" s="457"/>
      <c r="B854" s="184" t="s">
        <v>17736</v>
      </c>
      <c r="C854" s="578" t="s">
        <v>18073</v>
      </c>
      <c r="D854" s="24" t="s">
        <v>339</v>
      </c>
      <c r="E854" s="24" t="s">
        <v>710</v>
      </c>
      <c r="F854" s="995">
        <v>46174</v>
      </c>
      <c r="G854" s="603">
        <v>1.47</v>
      </c>
      <c r="H854" s="337"/>
      <c r="I854" s="233">
        <v>0</v>
      </c>
      <c r="J854" s="85">
        <f t="shared" ref="J854" si="318">G854*I854</f>
        <v>0</v>
      </c>
      <c r="K854" s="708">
        <v>0</v>
      </c>
      <c r="L854" s="85">
        <f t="shared" ref="L854" si="319">G854*K854</f>
        <v>0</v>
      </c>
      <c r="M854" s="687">
        <v>0</v>
      </c>
      <c r="N854" s="85">
        <f t="shared" ref="N854" si="320">G854*M854</f>
        <v>0</v>
      </c>
      <c r="O854" s="233">
        <v>10</v>
      </c>
      <c r="P854" s="85">
        <f t="shared" ref="P854" si="321">G854*O854</f>
        <v>14.7</v>
      </c>
      <c r="Q854" s="233">
        <v>10</v>
      </c>
      <c r="R854" s="377">
        <f t="shared" ref="R854" si="322">G854*Q854</f>
        <v>14.7</v>
      </c>
      <c r="S854" s="4">
        <v>10</v>
      </c>
      <c r="T854" s="4">
        <f>+S854*Tabla3[[#This Row],[P.U$]]</f>
        <v>14.7</v>
      </c>
      <c r="U854" s="4">
        <v>10</v>
      </c>
      <c r="V854" s="1013">
        <f>U854*Tabla3[[#This Row],[P.U$]]</f>
        <v>14.7</v>
      </c>
    </row>
    <row r="855" spans="1:22" ht="45" x14ac:dyDescent="0.3">
      <c r="A855" s="457">
        <v>689</v>
      </c>
      <c r="B855" s="184" t="s">
        <v>17736</v>
      </c>
      <c r="C855" s="578" t="s">
        <v>736</v>
      </c>
      <c r="D855" s="24" t="s">
        <v>339</v>
      </c>
      <c r="E855" s="24" t="s">
        <v>710</v>
      </c>
      <c r="F855" s="995">
        <v>45505</v>
      </c>
      <c r="G855" s="603">
        <v>2.67</v>
      </c>
      <c r="H855" s="337"/>
      <c r="I855" s="233">
        <v>4</v>
      </c>
      <c r="J855" s="85">
        <f t="shared" si="293"/>
        <v>10.68</v>
      </c>
      <c r="K855" s="708">
        <v>4</v>
      </c>
      <c r="L855" s="85">
        <f t="shared" si="314"/>
        <v>10.68</v>
      </c>
      <c r="M855" s="687">
        <v>5</v>
      </c>
      <c r="N855" s="85">
        <f t="shared" si="315"/>
        <v>13.35</v>
      </c>
      <c r="O855" s="233">
        <v>5</v>
      </c>
      <c r="P855" s="85">
        <f t="shared" si="316"/>
        <v>13.35</v>
      </c>
      <c r="Q855" s="233">
        <v>3</v>
      </c>
      <c r="R855" s="377">
        <f t="shared" si="317"/>
        <v>8.01</v>
      </c>
      <c r="S855" s="4">
        <v>5</v>
      </c>
      <c r="T855" s="4">
        <f>+S855*Tabla3[[#This Row],[P.U$]]</f>
        <v>13.35</v>
      </c>
      <c r="U855" s="4">
        <v>1</v>
      </c>
      <c r="V855" s="1013">
        <f>U855*Tabla3[[#This Row],[P.U$]]</f>
        <v>2.67</v>
      </c>
    </row>
    <row r="856" spans="1:22" ht="72" x14ac:dyDescent="0.3">
      <c r="A856" s="457">
        <v>690</v>
      </c>
      <c r="B856" s="489" t="s">
        <v>1112</v>
      </c>
      <c r="C856" s="724" t="s">
        <v>666</v>
      </c>
      <c r="D856" s="494" t="s">
        <v>339</v>
      </c>
      <c r="E856" s="494" t="s">
        <v>710</v>
      </c>
      <c r="F856" s="969">
        <v>45992</v>
      </c>
      <c r="G856" s="498">
        <v>2.4700000000000002</v>
      </c>
      <c r="H856" s="337"/>
      <c r="I856" s="83"/>
      <c r="J856" s="590">
        <f t="shared" si="293"/>
        <v>0</v>
      </c>
      <c r="K856" s="705"/>
      <c r="L856" s="85"/>
      <c r="M856" s="687"/>
      <c r="N856" s="85">
        <f t="shared" si="315"/>
        <v>0</v>
      </c>
      <c r="O856" s="83"/>
      <c r="P856" s="85">
        <f t="shared" si="316"/>
        <v>0</v>
      </c>
      <c r="Q856" s="83"/>
      <c r="R856" s="377">
        <f t="shared" si="317"/>
        <v>0</v>
      </c>
      <c r="S856" s="4"/>
      <c r="T856" s="4">
        <f>+S856*Tabla3[[#This Row],[P.U$]]</f>
        <v>0</v>
      </c>
      <c r="U856" s="4"/>
      <c r="V856" s="1013">
        <f>U856*Tabla3[[#This Row],[P.U$]]</f>
        <v>0</v>
      </c>
    </row>
    <row r="857" spans="1:22" ht="72" x14ac:dyDescent="0.3">
      <c r="A857" s="457">
        <v>691</v>
      </c>
      <c r="B857" s="489" t="s">
        <v>951</v>
      </c>
      <c r="C857" s="489" t="s">
        <v>952</v>
      </c>
      <c r="D857" s="494" t="s">
        <v>339</v>
      </c>
      <c r="E857" s="494" t="s">
        <v>710</v>
      </c>
      <c r="F857" s="965">
        <v>46508</v>
      </c>
      <c r="G857" s="659">
        <v>0.1</v>
      </c>
      <c r="H857" s="337"/>
      <c r="I857" s="233">
        <v>12</v>
      </c>
      <c r="J857" s="590">
        <f t="shared" si="293"/>
        <v>1.2000000000000002</v>
      </c>
      <c r="K857" s="706">
        <v>0</v>
      </c>
      <c r="L857" s="232">
        <f t="shared" ref="L857:L890" si="323">G857*K857</f>
        <v>0</v>
      </c>
      <c r="M857" s="684"/>
      <c r="N857" s="232">
        <f t="shared" si="315"/>
        <v>0</v>
      </c>
      <c r="O857" s="233"/>
      <c r="P857" s="232">
        <f t="shared" si="316"/>
        <v>0</v>
      </c>
      <c r="Q857" s="233"/>
      <c r="R857" s="377">
        <f t="shared" si="317"/>
        <v>0</v>
      </c>
      <c r="S857" s="4"/>
      <c r="T857" s="4">
        <f>+S857*Tabla3[[#This Row],[P.U$]]</f>
        <v>0</v>
      </c>
      <c r="U857" s="4"/>
      <c r="V857" s="1013">
        <f>U857*Tabla3[[#This Row],[P.U$]]</f>
        <v>0</v>
      </c>
    </row>
    <row r="858" spans="1:22" ht="72" x14ac:dyDescent="0.3">
      <c r="A858" s="457">
        <v>692</v>
      </c>
      <c r="B858" s="489" t="s">
        <v>564</v>
      </c>
      <c r="C858" s="489" t="s">
        <v>952</v>
      </c>
      <c r="D858" s="494" t="s">
        <v>339</v>
      </c>
      <c r="E858" s="494" t="s">
        <v>710</v>
      </c>
      <c r="F858" s="965">
        <v>46204</v>
      </c>
      <c r="G858" s="659">
        <v>0.2</v>
      </c>
      <c r="H858" s="337"/>
      <c r="I858" s="83"/>
      <c r="J858" s="590">
        <f t="shared" si="293"/>
        <v>0</v>
      </c>
      <c r="K858" s="705"/>
      <c r="L858" s="85">
        <f t="shared" si="323"/>
        <v>0</v>
      </c>
      <c r="M858" s="687"/>
      <c r="N858" s="85">
        <f t="shared" si="315"/>
        <v>0</v>
      </c>
      <c r="O858" s="83"/>
      <c r="P858" s="85">
        <f t="shared" si="316"/>
        <v>0</v>
      </c>
      <c r="Q858" s="83"/>
      <c r="R858" s="377">
        <f t="shared" si="317"/>
        <v>0</v>
      </c>
      <c r="S858" s="4"/>
      <c r="T858" s="4">
        <f>+S858*Tabla3[[#This Row],[P.U$]]</f>
        <v>0</v>
      </c>
      <c r="U858" s="4"/>
      <c r="V858" s="1013">
        <f>U858*Tabla3[[#This Row],[P.U$]]</f>
        <v>0</v>
      </c>
    </row>
    <row r="859" spans="1:22" ht="72" x14ac:dyDescent="0.3">
      <c r="A859" s="457">
        <v>693</v>
      </c>
      <c r="B859" s="484" t="s">
        <v>846</v>
      </c>
      <c r="C859" s="489" t="s">
        <v>1124</v>
      </c>
      <c r="D859" s="494" t="s">
        <v>339</v>
      </c>
      <c r="E859" s="494" t="s">
        <v>710</v>
      </c>
      <c r="F859" s="996">
        <v>45078</v>
      </c>
      <c r="G859" s="487">
        <v>0.2</v>
      </c>
      <c r="H859" s="337"/>
      <c r="I859" s="83">
        <v>20</v>
      </c>
      <c r="J859" s="85">
        <f t="shared" si="293"/>
        <v>4</v>
      </c>
      <c r="K859" s="705">
        <v>13</v>
      </c>
      <c r="L859" s="85">
        <f t="shared" si="323"/>
        <v>2.6</v>
      </c>
      <c r="M859" s="687">
        <v>4</v>
      </c>
      <c r="N859" s="85">
        <f t="shared" si="315"/>
        <v>0.8</v>
      </c>
      <c r="O859" s="83">
        <v>5</v>
      </c>
      <c r="P859" s="85">
        <f t="shared" si="316"/>
        <v>1</v>
      </c>
      <c r="Q859" s="83">
        <v>4</v>
      </c>
      <c r="R859" s="377">
        <f t="shared" si="317"/>
        <v>0.8</v>
      </c>
      <c r="S859" s="4">
        <v>34</v>
      </c>
      <c r="T859" s="4">
        <f>+S859*Tabla3[[#This Row],[P.U$]]</f>
        <v>6.8000000000000007</v>
      </c>
      <c r="U859" s="4">
        <v>34</v>
      </c>
      <c r="V859" s="1013">
        <f>U859*Tabla3[[#This Row],[P.U$]]</f>
        <v>6.8000000000000007</v>
      </c>
    </row>
    <row r="860" spans="1:22" ht="72" x14ac:dyDescent="0.3">
      <c r="A860" s="457">
        <v>694</v>
      </c>
      <c r="B860" s="489" t="s">
        <v>565</v>
      </c>
      <c r="C860" s="489" t="s">
        <v>952</v>
      </c>
      <c r="D860" s="494" t="s">
        <v>339</v>
      </c>
      <c r="E860" s="494" t="s">
        <v>710</v>
      </c>
      <c r="F860" s="997">
        <v>46508</v>
      </c>
      <c r="G860" s="659">
        <v>0.25</v>
      </c>
      <c r="H860" s="337"/>
      <c r="I860" s="233">
        <v>6</v>
      </c>
      <c r="J860" s="85">
        <f t="shared" si="293"/>
        <v>1.5</v>
      </c>
      <c r="K860" s="705">
        <v>6</v>
      </c>
      <c r="L860" s="85">
        <f t="shared" si="323"/>
        <v>1.5</v>
      </c>
      <c r="M860" s="684">
        <v>4</v>
      </c>
      <c r="N860" s="85">
        <f t="shared" si="315"/>
        <v>1</v>
      </c>
      <c r="O860" s="233">
        <v>4</v>
      </c>
      <c r="P860" s="85">
        <f t="shared" si="316"/>
        <v>1</v>
      </c>
      <c r="Q860" s="233">
        <v>3</v>
      </c>
      <c r="R860" s="377">
        <f t="shared" si="317"/>
        <v>0.75</v>
      </c>
      <c r="S860" s="4">
        <v>43</v>
      </c>
      <c r="T860" s="4">
        <f>+S860*Tabla3[[#This Row],[P.U$]]</f>
        <v>10.75</v>
      </c>
      <c r="U860" s="4">
        <v>30</v>
      </c>
      <c r="V860" s="1013">
        <f>U860*Tabla3[[#This Row],[P.U$]]</f>
        <v>7.5</v>
      </c>
    </row>
    <row r="861" spans="1:22" ht="72" x14ac:dyDescent="0.3">
      <c r="A861" s="457">
        <v>695</v>
      </c>
      <c r="B861" s="484" t="s">
        <v>565</v>
      </c>
      <c r="C861" s="485" t="s">
        <v>1124</v>
      </c>
      <c r="D861" s="494" t="s">
        <v>339</v>
      </c>
      <c r="E861" s="494" t="s">
        <v>710</v>
      </c>
      <c r="F861" s="996">
        <v>45078</v>
      </c>
      <c r="G861" s="487">
        <v>0.25</v>
      </c>
      <c r="H861" s="337"/>
      <c r="I861" s="83">
        <v>1</v>
      </c>
      <c r="J861" s="85">
        <f t="shared" si="293"/>
        <v>0.25</v>
      </c>
      <c r="K861" s="705">
        <v>1</v>
      </c>
      <c r="L861" s="85">
        <f t="shared" si="323"/>
        <v>0.25</v>
      </c>
      <c r="M861" s="687">
        <v>2</v>
      </c>
      <c r="N861" s="85">
        <f t="shared" si="315"/>
        <v>0.5</v>
      </c>
      <c r="O861" s="83">
        <v>2</v>
      </c>
      <c r="P861" s="85">
        <f t="shared" si="316"/>
        <v>0.5</v>
      </c>
      <c r="Q861" s="83">
        <v>2</v>
      </c>
      <c r="R861" s="377">
        <f t="shared" si="317"/>
        <v>0.5</v>
      </c>
      <c r="S861" s="4">
        <v>0</v>
      </c>
      <c r="T861" s="4">
        <f>+S861*Tabla3[[#This Row],[P.U$]]</f>
        <v>0</v>
      </c>
      <c r="U861" s="4">
        <v>0</v>
      </c>
      <c r="V861" s="1013">
        <f>U861*Tabla3[[#This Row],[P.U$]]</f>
        <v>0</v>
      </c>
    </row>
    <row r="862" spans="1:22" ht="72" x14ac:dyDescent="0.3">
      <c r="A862" s="457">
        <v>696</v>
      </c>
      <c r="B862" s="484" t="s">
        <v>848</v>
      </c>
      <c r="C862" s="485" t="s">
        <v>661</v>
      </c>
      <c r="D862" s="494" t="s">
        <v>339</v>
      </c>
      <c r="E862" s="494" t="s">
        <v>710</v>
      </c>
      <c r="F862" s="996">
        <v>46327</v>
      </c>
      <c r="G862" s="487">
        <v>0.25</v>
      </c>
      <c r="H862" s="337"/>
      <c r="I862" s="83"/>
      <c r="J862" s="590">
        <f t="shared" si="293"/>
        <v>0</v>
      </c>
      <c r="K862" s="705"/>
      <c r="L862" s="85">
        <f t="shared" si="323"/>
        <v>0</v>
      </c>
      <c r="M862" s="687"/>
      <c r="N862" s="85">
        <f t="shared" si="315"/>
        <v>0</v>
      </c>
      <c r="O862" s="83"/>
      <c r="P862" s="85">
        <f t="shared" si="316"/>
        <v>0</v>
      </c>
      <c r="Q862" s="83"/>
      <c r="R862" s="377">
        <f t="shared" si="317"/>
        <v>0</v>
      </c>
      <c r="S862" s="4"/>
      <c r="T862" s="4">
        <f>+S862*Tabla3[[#This Row],[P.U$]]</f>
        <v>0</v>
      </c>
      <c r="U862" s="4"/>
      <c r="V862" s="1013">
        <f>U862*Tabla3[[#This Row],[P.U$]]</f>
        <v>0</v>
      </c>
    </row>
    <row r="863" spans="1:22" ht="72" x14ac:dyDescent="0.3">
      <c r="A863" s="457">
        <v>697</v>
      </c>
      <c r="B863" s="489" t="s">
        <v>566</v>
      </c>
      <c r="C863" s="489" t="s">
        <v>952</v>
      </c>
      <c r="D863" s="494" t="s">
        <v>339</v>
      </c>
      <c r="E863" s="494" t="s">
        <v>710</v>
      </c>
      <c r="F863" s="998">
        <v>46508</v>
      </c>
      <c r="G863" s="659">
        <v>25</v>
      </c>
      <c r="H863" s="337"/>
      <c r="I863" s="83">
        <v>19</v>
      </c>
      <c r="J863" s="85">
        <f t="shared" si="293"/>
        <v>475</v>
      </c>
      <c r="K863" s="705">
        <v>19</v>
      </c>
      <c r="L863" s="85">
        <f t="shared" si="323"/>
        <v>475</v>
      </c>
      <c r="M863" s="687">
        <v>18</v>
      </c>
      <c r="N863" s="85">
        <f t="shared" si="315"/>
        <v>450</v>
      </c>
      <c r="O863" s="83">
        <v>9</v>
      </c>
      <c r="P863" s="85">
        <f t="shared" si="316"/>
        <v>225</v>
      </c>
      <c r="Q863" s="83">
        <v>8</v>
      </c>
      <c r="R863" s="377">
        <f t="shared" si="317"/>
        <v>200</v>
      </c>
      <c r="S863" s="4">
        <v>37</v>
      </c>
      <c r="T863" s="4">
        <f>+S863*Tabla3[[#This Row],[P.U$]]</f>
        <v>925</v>
      </c>
      <c r="U863" s="4">
        <v>37</v>
      </c>
      <c r="V863" s="1013">
        <f>U863*Tabla3[[#This Row],[P.U$]]</f>
        <v>925</v>
      </c>
    </row>
    <row r="864" spans="1:22" ht="72" x14ac:dyDescent="0.3">
      <c r="A864" s="457">
        <v>698</v>
      </c>
      <c r="B864" s="484" t="s">
        <v>566</v>
      </c>
      <c r="C864" s="485" t="s">
        <v>662</v>
      </c>
      <c r="D864" s="494" t="s">
        <v>339</v>
      </c>
      <c r="E864" s="494" t="s">
        <v>710</v>
      </c>
      <c r="F864" s="996">
        <v>46204</v>
      </c>
      <c r="G864" s="487">
        <v>0.25</v>
      </c>
      <c r="H864" s="337"/>
      <c r="I864" s="233"/>
      <c r="J864" s="590">
        <f t="shared" si="293"/>
        <v>0</v>
      </c>
      <c r="K864" s="705"/>
      <c r="L864" s="232">
        <f t="shared" si="323"/>
        <v>0</v>
      </c>
      <c r="M864" s="684"/>
      <c r="N864" s="232">
        <f t="shared" si="315"/>
        <v>0</v>
      </c>
      <c r="O864" s="233"/>
      <c r="P864" s="232">
        <f t="shared" si="316"/>
        <v>0</v>
      </c>
      <c r="Q864" s="233"/>
      <c r="R864" s="377">
        <f t="shared" si="317"/>
        <v>0</v>
      </c>
      <c r="S864" s="4"/>
      <c r="T864" s="4">
        <f>+S864*Tabla3[[#This Row],[P.U$]]</f>
        <v>0</v>
      </c>
      <c r="U864" s="4"/>
      <c r="V864" s="1013">
        <f>U864*Tabla3[[#This Row],[P.U$]]</f>
        <v>0</v>
      </c>
    </row>
    <row r="865" spans="1:22" ht="72" x14ac:dyDescent="0.3">
      <c r="A865" s="457">
        <v>699</v>
      </c>
      <c r="B865" s="489" t="s">
        <v>953</v>
      </c>
      <c r="C865" s="489" t="s">
        <v>952</v>
      </c>
      <c r="D865" s="494" t="s">
        <v>339</v>
      </c>
      <c r="E865" s="494" t="s">
        <v>710</v>
      </c>
      <c r="F865" s="998">
        <v>46266</v>
      </c>
      <c r="G865" s="659">
        <v>1.78</v>
      </c>
      <c r="H865" s="337"/>
      <c r="I865" s="83">
        <v>10</v>
      </c>
      <c r="J865" s="85">
        <f t="shared" si="293"/>
        <v>17.8</v>
      </c>
      <c r="K865" s="705">
        <v>10</v>
      </c>
      <c r="L865" s="85">
        <f t="shared" si="323"/>
        <v>17.8</v>
      </c>
      <c r="M865" s="687">
        <v>10</v>
      </c>
      <c r="N865" s="85">
        <f t="shared" si="315"/>
        <v>17.8</v>
      </c>
      <c r="O865" s="83">
        <v>10</v>
      </c>
      <c r="P865" s="85">
        <f t="shared" si="316"/>
        <v>17.8</v>
      </c>
      <c r="Q865" s="83">
        <v>8</v>
      </c>
      <c r="R865" s="377">
        <f t="shared" si="317"/>
        <v>14.24</v>
      </c>
      <c r="S865" s="4">
        <v>8</v>
      </c>
      <c r="T865" s="4">
        <f>+S865*Tabla3[[#This Row],[P.U$]]</f>
        <v>14.24</v>
      </c>
      <c r="U865" s="4">
        <v>8</v>
      </c>
      <c r="V865" s="1013">
        <f>U865*Tabla3[[#This Row],[P.U$]]</f>
        <v>14.24</v>
      </c>
    </row>
    <row r="866" spans="1:22" ht="72" x14ac:dyDescent="0.3">
      <c r="A866" s="457">
        <v>700</v>
      </c>
      <c r="B866" s="489" t="s">
        <v>955</v>
      </c>
      <c r="C866" s="489" t="s">
        <v>952</v>
      </c>
      <c r="D866" s="494" t="s">
        <v>339</v>
      </c>
      <c r="E866" s="494" t="s">
        <v>710</v>
      </c>
      <c r="F866" s="998">
        <v>46600</v>
      </c>
      <c r="G866" s="659">
        <v>0.65</v>
      </c>
      <c r="H866" s="337"/>
      <c r="I866" s="233"/>
      <c r="J866" s="590">
        <f t="shared" si="293"/>
        <v>0</v>
      </c>
      <c r="K866" s="705"/>
      <c r="L866" s="232">
        <f t="shared" si="323"/>
        <v>0</v>
      </c>
      <c r="M866" s="684"/>
      <c r="N866" s="232">
        <f t="shared" si="315"/>
        <v>0</v>
      </c>
      <c r="O866" s="233"/>
      <c r="P866" s="232">
        <f t="shared" si="316"/>
        <v>0</v>
      </c>
      <c r="Q866" s="233"/>
      <c r="R866" s="377">
        <f t="shared" si="317"/>
        <v>0</v>
      </c>
      <c r="S866" s="4"/>
      <c r="T866" s="4">
        <f>+S866*Tabla3[[#This Row],[P.U$]]</f>
        <v>0</v>
      </c>
      <c r="U866" s="4"/>
      <c r="V866" s="1013">
        <f>U866*Tabla3[[#This Row],[P.U$]]</f>
        <v>0</v>
      </c>
    </row>
    <row r="867" spans="1:22" ht="72" x14ac:dyDescent="0.3">
      <c r="A867" s="457"/>
      <c r="B867" s="484" t="s">
        <v>17900</v>
      </c>
      <c r="C867" s="485" t="s">
        <v>672</v>
      </c>
      <c r="D867" s="494" t="s">
        <v>339</v>
      </c>
      <c r="E867" s="494" t="s">
        <v>710</v>
      </c>
      <c r="F867" s="996">
        <v>47058</v>
      </c>
      <c r="G867" s="729">
        <v>2.5</v>
      </c>
      <c r="H867" s="337"/>
      <c r="I867" s="233"/>
      <c r="J867" s="85">
        <f t="shared" si="293"/>
        <v>0</v>
      </c>
      <c r="K867" s="705">
        <v>15</v>
      </c>
      <c r="L867" s="85">
        <f t="shared" si="323"/>
        <v>37.5</v>
      </c>
      <c r="M867" s="684">
        <v>15</v>
      </c>
      <c r="N867" s="85">
        <f t="shared" si="315"/>
        <v>37.5</v>
      </c>
      <c r="O867" s="233">
        <v>15</v>
      </c>
      <c r="P867" s="85">
        <f t="shared" si="316"/>
        <v>37.5</v>
      </c>
      <c r="Q867" s="233">
        <v>15</v>
      </c>
      <c r="R867" s="377">
        <f t="shared" si="317"/>
        <v>37.5</v>
      </c>
      <c r="S867" s="4">
        <v>9</v>
      </c>
      <c r="T867" s="4">
        <f>+S867*Tabla3[[#This Row],[P.U$]]</f>
        <v>22.5</v>
      </c>
      <c r="U867" s="4">
        <v>7</v>
      </c>
      <c r="V867" s="1013">
        <f>U867*Tabla3[[#This Row],[P.U$]]</f>
        <v>17.5</v>
      </c>
    </row>
    <row r="868" spans="1:22" ht="72" x14ac:dyDescent="0.3">
      <c r="A868" s="457">
        <v>701</v>
      </c>
      <c r="B868" s="484" t="s">
        <v>851</v>
      </c>
      <c r="C868" s="485" t="s">
        <v>672</v>
      </c>
      <c r="D868" s="494" t="s">
        <v>339</v>
      </c>
      <c r="E868" s="494" t="s">
        <v>710</v>
      </c>
      <c r="F868" s="996">
        <v>47058</v>
      </c>
      <c r="G868" s="487">
        <v>2.67</v>
      </c>
      <c r="H868" s="337"/>
      <c r="I868" s="233"/>
      <c r="J868" s="85">
        <f t="shared" si="293"/>
        <v>0</v>
      </c>
      <c r="K868" s="705">
        <v>8</v>
      </c>
      <c r="L868" s="85">
        <f t="shared" si="323"/>
        <v>21.36</v>
      </c>
      <c r="M868" s="684">
        <v>8</v>
      </c>
      <c r="N868" s="85">
        <f t="shared" si="315"/>
        <v>21.36</v>
      </c>
      <c r="O868" s="233">
        <v>8</v>
      </c>
      <c r="P868" s="85">
        <f t="shared" si="316"/>
        <v>21.36</v>
      </c>
      <c r="Q868" s="233">
        <v>8</v>
      </c>
      <c r="R868" s="377">
        <f t="shared" si="317"/>
        <v>21.36</v>
      </c>
      <c r="S868" s="4">
        <v>5</v>
      </c>
      <c r="T868" s="4">
        <f>+S868*Tabla3[[#This Row],[P.U$]]</f>
        <v>13.35</v>
      </c>
      <c r="U868" s="4">
        <v>1</v>
      </c>
      <c r="V868" s="1013">
        <f>U868*Tabla3[[#This Row],[P.U$]]</f>
        <v>2.67</v>
      </c>
    </row>
    <row r="869" spans="1:22" ht="72" x14ac:dyDescent="0.3">
      <c r="A869" s="457">
        <v>702</v>
      </c>
      <c r="B869" s="489" t="s">
        <v>956</v>
      </c>
      <c r="C869" s="489" t="s">
        <v>952</v>
      </c>
      <c r="D869" s="494" t="s">
        <v>339</v>
      </c>
      <c r="E869" s="494" t="s">
        <v>710</v>
      </c>
      <c r="F869" s="998">
        <v>46600</v>
      </c>
      <c r="G869" s="659">
        <v>1.1499999999999999</v>
      </c>
      <c r="H869" s="337"/>
      <c r="I869" s="83"/>
      <c r="J869" s="590">
        <f t="shared" si="293"/>
        <v>0</v>
      </c>
      <c r="K869" s="705"/>
      <c r="L869" s="85">
        <f t="shared" si="323"/>
        <v>0</v>
      </c>
      <c r="M869" s="687">
        <v>2</v>
      </c>
      <c r="N869" s="85">
        <f t="shared" si="315"/>
        <v>2.2999999999999998</v>
      </c>
      <c r="O869" s="83"/>
      <c r="P869" s="85">
        <f t="shared" si="316"/>
        <v>0</v>
      </c>
      <c r="Q869" s="83"/>
      <c r="R869" s="377">
        <f t="shared" si="317"/>
        <v>0</v>
      </c>
      <c r="S869" s="4"/>
      <c r="T869" s="4">
        <f>+S869*Tabla3[[#This Row],[P.U$]]</f>
        <v>0</v>
      </c>
      <c r="U869" s="4"/>
      <c r="V869" s="1013">
        <f>U869*Tabla3[[#This Row],[P.U$]]</f>
        <v>0</v>
      </c>
    </row>
    <row r="870" spans="1:22" ht="72" x14ac:dyDescent="0.3">
      <c r="A870" s="457"/>
      <c r="B870" s="484" t="s">
        <v>17912</v>
      </c>
      <c r="C870" s="485" t="s">
        <v>672</v>
      </c>
      <c r="D870" s="494" t="s">
        <v>339</v>
      </c>
      <c r="E870" s="494" t="s">
        <v>710</v>
      </c>
      <c r="F870" s="996">
        <v>47058</v>
      </c>
      <c r="G870" s="729">
        <v>2.75</v>
      </c>
      <c r="H870" s="337"/>
      <c r="I870" s="83"/>
      <c r="J870" s="85">
        <f t="shared" si="293"/>
        <v>0</v>
      </c>
      <c r="K870" s="705">
        <v>14</v>
      </c>
      <c r="L870" s="85">
        <f t="shared" si="323"/>
        <v>38.5</v>
      </c>
      <c r="M870" s="687">
        <v>14</v>
      </c>
      <c r="N870" s="85">
        <f t="shared" si="315"/>
        <v>38.5</v>
      </c>
      <c r="O870" s="83">
        <v>14</v>
      </c>
      <c r="P870" s="85">
        <f t="shared" si="316"/>
        <v>38.5</v>
      </c>
      <c r="Q870" s="83">
        <v>14</v>
      </c>
      <c r="R870" s="377">
        <f t="shared" si="317"/>
        <v>38.5</v>
      </c>
      <c r="S870" s="4">
        <v>14</v>
      </c>
      <c r="T870" s="4">
        <f>+S870*Tabla3[[#This Row],[P.U$]]</f>
        <v>38.5</v>
      </c>
      <c r="U870" s="4">
        <v>14</v>
      </c>
      <c r="V870" s="1013">
        <f>U870*Tabla3[[#This Row],[P.U$]]</f>
        <v>38.5</v>
      </c>
    </row>
    <row r="871" spans="1:22" ht="72" x14ac:dyDescent="0.3">
      <c r="A871" s="457">
        <v>703</v>
      </c>
      <c r="B871" s="484" t="s">
        <v>850</v>
      </c>
      <c r="C871" s="485" t="s">
        <v>672</v>
      </c>
      <c r="D871" s="494" t="s">
        <v>339</v>
      </c>
      <c r="E871" s="494" t="s">
        <v>710</v>
      </c>
      <c r="F871" s="996">
        <v>47058</v>
      </c>
      <c r="G871" s="487">
        <v>2.86</v>
      </c>
      <c r="H871" s="337"/>
      <c r="I871" s="233"/>
      <c r="J871" s="85">
        <f t="shared" si="293"/>
        <v>0</v>
      </c>
      <c r="K871" s="705">
        <v>13</v>
      </c>
      <c r="L871" s="85">
        <f t="shared" si="323"/>
        <v>37.18</v>
      </c>
      <c r="M871" s="684">
        <v>13</v>
      </c>
      <c r="N871" s="85">
        <f t="shared" si="315"/>
        <v>37.18</v>
      </c>
      <c r="O871" s="233">
        <v>15</v>
      </c>
      <c r="P871" s="85">
        <f t="shared" si="316"/>
        <v>42.9</v>
      </c>
      <c r="Q871" s="233">
        <v>15</v>
      </c>
      <c r="R871" s="377">
        <f t="shared" si="317"/>
        <v>42.9</v>
      </c>
      <c r="S871" s="4">
        <v>13</v>
      </c>
      <c r="T871" s="4">
        <f>+S871*Tabla3[[#This Row],[P.U$]]</f>
        <v>37.18</v>
      </c>
      <c r="U871" s="4">
        <v>13</v>
      </c>
      <c r="V871" s="1013">
        <f>U871*Tabla3[[#This Row],[P.U$]]</f>
        <v>37.18</v>
      </c>
    </row>
    <row r="872" spans="1:22" ht="72" x14ac:dyDescent="0.3">
      <c r="A872" s="457">
        <v>704</v>
      </c>
      <c r="B872" s="484" t="s">
        <v>567</v>
      </c>
      <c r="C872" s="485" t="s">
        <v>672</v>
      </c>
      <c r="D872" s="494" t="s">
        <v>339</v>
      </c>
      <c r="E872" s="494" t="s">
        <v>710</v>
      </c>
      <c r="F872" s="996">
        <v>47058</v>
      </c>
      <c r="G872" s="487">
        <v>3.77</v>
      </c>
      <c r="H872" s="337"/>
      <c r="I872" s="83"/>
      <c r="J872" s="85">
        <f t="shared" si="293"/>
        <v>0</v>
      </c>
      <c r="K872" s="705">
        <v>4</v>
      </c>
      <c r="L872" s="85">
        <f t="shared" si="323"/>
        <v>15.08</v>
      </c>
      <c r="M872" s="687">
        <v>4</v>
      </c>
      <c r="N872" s="85">
        <f t="shared" si="315"/>
        <v>15.08</v>
      </c>
      <c r="O872" s="83">
        <v>4</v>
      </c>
      <c r="P872" s="85">
        <f t="shared" si="316"/>
        <v>15.08</v>
      </c>
      <c r="Q872" s="83">
        <v>4</v>
      </c>
      <c r="R872" s="377">
        <f t="shared" si="317"/>
        <v>15.08</v>
      </c>
      <c r="S872" s="7">
        <v>3</v>
      </c>
      <c r="T872" s="7">
        <f>+S872*Tabla3[[#This Row],[P.U$]]</f>
        <v>11.31</v>
      </c>
      <c r="U872" s="7">
        <v>3</v>
      </c>
      <c r="V872" s="1013">
        <f>U872*Tabla3[[#This Row],[P.U$]]</f>
        <v>11.31</v>
      </c>
    </row>
    <row r="873" spans="1:22" ht="72" x14ac:dyDescent="0.3">
      <c r="A873" s="457">
        <v>705</v>
      </c>
      <c r="B873" s="484" t="s">
        <v>568</v>
      </c>
      <c r="C873" s="485" t="s">
        <v>673</v>
      </c>
      <c r="D873" s="494" t="s">
        <v>339</v>
      </c>
      <c r="E873" s="494" t="s">
        <v>710</v>
      </c>
      <c r="F873" s="964">
        <v>45231</v>
      </c>
      <c r="G873" s="487">
        <v>2.93</v>
      </c>
      <c r="H873" s="337"/>
      <c r="I873" s="83"/>
      <c r="J873" s="590">
        <f t="shared" si="293"/>
        <v>0</v>
      </c>
      <c r="K873" s="705"/>
      <c r="L873" s="85">
        <f t="shared" si="323"/>
        <v>0</v>
      </c>
      <c r="M873" s="687"/>
      <c r="N873" s="85">
        <f t="shared" ref="N873:N903" si="324">G873*M873</f>
        <v>0</v>
      </c>
      <c r="O873" s="83"/>
      <c r="P873" s="85">
        <f t="shared" ref="P873:P903" si="325">G873*O873</f>
        <v>0</v>
      </c>
      <c r="Q873" s="83"/>
      <c r="R873" s="377">
        <f t="shared" ref="R873:R903" si="326">G873*Q873</f>
        <v>0</v>
      </c>
      <c r="S873" s="4"/>
      <c r="T873" s="4"/>
      <c r="U873" s="4"/>
      <c r="V873" s="1013">
        <f>U873*Tabla3[[#This Row],[P.U$]]</f>
        <v>0</v>
      </c>
    </row>
    <row r="874" spans="1:22" ht="72" x14ac:dyDescent="0.3">
      <c r="A874" s="457">
        <v>706</v>
      </c>
      <c r="B874" s="489" t="s">
        <v>907</v>
      </c>
      <c r="C874" s="489" t="s">
        <v>908</v>
      </c>
      <c r="D874" s="494" t="s">
        <v>339</v>
      </c>
      <c r="E874" s="494" t="s">
        <v>710</v>
      </c>
      <c r="F874" s="965">
        <v>45809</v>
      </c>
      <c r="G874" s="659">
        <v>1.93</v>
      </c>
      <c r="H874" s="337"/>
      <c r="I874" s="233"/>
      <c r="J874" s="590">
        <f t="shared" si="293"/>
        <v>0</v>
      </c>
      <c r="K874" s="705"/>
      <c r="L874" s="232">
        <f t="shared" si="323"/>
        <v>0</v>
      </c>
      <c r="M874" s="684"/>
      <c r="N874" s="232">
        <f t="shared" si="324"/>
        <v>0</v>
      </c>
      <c r="O874" s="233"/>
      <c r="P874" s="232">
        <f t="shared" si="325"/>
        <v>0</v>
      </c>
      <c r="Q874" s="233"/>
      <c r="R874" s="377">
        <f t="shared" si="326"/>
        <v>0</v>
      </c>
      <c r="S874" s="4"/>
      <c r="T874" s="4"/>
      <c r="U874" s="4"/>
      <c r="V874" s="1013">
        <f>U874*Tabla3[[#This Row],[P.U$]]</f>
        <v>0</v>
      </c>
    </row>
    <row r="875" spans="1:22" ht="54" x14ac:dyDescent="0.3">
      <c r="A875" s="457">
        <v>707</v>
      </c>
      <c r="B875" s="541" t="s">
        <v>569</v>
      </c>
      <c r="C875" s="542" t="s">
        <v>595</v>
      </c>
      <c r="D875" s="542" t="s">
        <v>13</v>
      </c>
      <c r="E875" s="542" t="s">
        <v>715</v>
      </c>
      <c r="F875" s="999">
        <v>45323</v>
      </c>
      <c r="G875" s="544">
        <v>3.3</v>
      </c>
      <c r="H875" s="337"/>
      <c r="I875" s="83">
        <v>9</v>
      </c>
      <c r="J875" s="590">
        <f t="shared" si="293"/>
        <v>29.7</v>
      </c>
      <c r="K875" s="705">
        <v>9</v>
      </c>
      <c r="L875" s="85">
        <f t="shared" si="323"/>
        <v>29.7</v>
      </c>
      <c r="M875" s="687"/>
      <c r="N875" s="85">
        <f t="shared" si="324"/>
        <v>0</v>
      </c>
      <c r="O875" s="83"/>
      <c r="P875" s="85">
        <f t="shared" si="325"/>
        <v>0</v>
      </c>
      <c r="Q875" s="83"/>
      <c r="R875" s="377">
        <f t="shared" si="326"/>
        <v>0</v>
      </c>
      <c r="S875" s="4"/>
      <c r="T875" s="4"/>
      <c r="U875" s="4"/>
      <c r="V875" s="1013">
        <f>U875*Tabla3[[#This Row],[P.U$]]</f>
        <v>0</v>
      </c>
    </row>
    <row r="876" spans="1:22" ht="54" x14ac:dyDescent="0.3">
      <c r="A876" s="457">
        <v>708</v>
      </c>
      <c r="B876" s="780" t="s">
        <v>570</v>
      </c>
      <c r="C876" s="781" t="s">
        <v>674</v>
      </c>
      <c r="D876" s="781" t="s">
        <v>13</v>
      </c>
      <c r="E876" s="781" t="s">
        <v>716</v>
      </c>
      <c r="F876" s="1000">
        <v>45717</v>
      </c>
      <c r="G876" s="782">
        <v>4.29</v>
      </c>
      <c r="H876" s="337"/>
      <c r="I876" s="593">
        <v>9</v>
      </c>
      <c r="J876" s="599">
        <f t="shared" si="293"/>
        <v>38.61</v>
      </c>
      <c r="K876" s="784">
        <v>5</v>
      </c>
      <c r="L876" s="357">
        <f t="shared" si="323"/>
        <v>21.45</v>
      </c>
      <c r="M876" s="684"/>
      <c r="N876" s="357">
        <f t="shared" si="324"/>
        <v>0</v>
      </c>
      <c r="O876" s="356"/>
      <c r="P876" s="357">
        <f t="shared" si="325"/>
        <v>0</v>
      </c>
      <c r="Q876" s="356"/>
      <c r="R876" s="377">
        <f t="shared" si="326"/>
        <v>0</v>
      </c>
      <c r="S876" s="4"/>
      <c r="T876" s="4"/>
      <c r="U876" s="4"/>
      <c r="V876" s="1013">
        <f>U876*Tabla3[[#This Row],[P.U$]]</f>
        <v>0</v>
      </c>
    </row>
    <row r="877" spans="1:22" ht="54" x14ac:dyDescent="0.3">
      <c r="A877" s="457">
        <v>709</v>
      </c>
      <c r="B877" s="831" t="s">
        <v>571</v>
      </c>
      <c r="C877" s="780" t="s">
        <v>197</v>
      </c>
      <c r="D877" s="781" t="s">
        <v>13</v>
      </c>
      <c r="E877" s="781" t="s">
        <v>717</v>
      </c>
      <c r="F877" s="1001">
        <v>45778</v>
      </c>
      <c r="G877" s="783">
        <v>9.16</v>
      </c>
      <c r="H877" s="337"/>
      <c r="I877" s="233">
        <v>15</v>
      </c>
      <c r="J877" s="590">
        <f t="shared" si="293"/>
        <v>137.4</v>
      </c>
      <c r="K877" s="784">
        <v>15</v>
      </c>
      <c r="L877" s="232">
        <f t="shared" si="323"/>
        <v>137.4</v>
      </c>
      <c r="M877" s="687"/>
      <c r="N877" s="232">
        <f t="shared" si="324"/>
        <v>0</v>
      </c>
      <c r="O877" s="233"/>
      <c r="P877" s="232">
        <f t="shared" si="325"/>
        <v>0</v>
      </c>
      <c r="Q877" s="233"/>
      <c r="R877" s="377">
        <f t="shared" si="326"/>
        <v>0</v>
      </c>
      <c r="S877" s="4"/>
      <c r="T877" s="4"/>
      <c r="U877" s="4"/>
      <c r="V877" s="1013">
        <f>U877*Tabla3[[#This Row],[P.U$]]</f>
        <v>0</v>
      </c>
    </row>
    <row r="878" spans="1:22" ht="54" x14ac:dyDescent="0.3">
      <c r="A878" s="457">
        <v>710</v>
      </c>
      <c r="B878" s="780" t="s">
        <v>572</v>
      </c>
      <c r="C878" s="780" t="s">
        <v>674</v>
      </c>
      <c r="D878" s="781" t="s">
        <v>13</v>
      </c>
      <c r="E878" s="781" t="s">
        <v>718</v>
      </c>
      <c r="F878" s="1001">
        <v>45717</v>
      </c>
      <c r="G878" s="783">
        <v>3.3</v>
      </c>
      <c r="H878" s="337"/>
      <c r="I878" s="233"/>
      <c r="J878" s="590">
        <f t="shared" si="293"/>
        <v>0</v>
      </c>
      <c r="K878" s="784"/>
      <c r="L878" s="232">
        <f t="shared" si="323"/>
        <v>0</v>
      </c>
      <c r="M878" s="684"/>
      <c r="N878" s="232">
        <f t="shared" si="324"/>
        <v>0</v>
      </c>
      <c r="O878" s="233"/>
      <c r="P878" s="232">
        <f t="shared" si="325"/>
        <v>0</v>
      </c>
      <c r="Q878" s="233"/>
      <c r="R878" s="377">
        <f t="shared" si="326"/>
        <v>0</v>
      </c>
      <c r="S878" s="4"/>
      <c r="T878" s="4"/>
      <c r="U878" s="4"/>
      <c r="V878" s="1013">
        <f>U878*Tabla3[[#This Row],[P.U$]]</f>
        <v>0</v>
      </c>
    </row>
    <row r="879" spans="1:22" ht="18.75" x14ac:dyDescent="0.3">
      <c r="A879" s="179"/>
      <c r="B879" s="201"/>
      <c r="C879" s="14"/>
      <c r="D879" s="24"/>
      <c r="E879" s="24"/>
      <c r="F879" s="1002"/>
      <c r="G879" s="37"/>
      <c r="H879" s="337"/>
      <c r="I879" s="83"/>
      <c r="J879" s="590">
        <f t="shared" si="293"/>
        <v>0</v>
      </c>
      <c r="K879" s="308"/>
      <c r="L879" s="85">
        <f t="shared" si="323"/>
        <v>0</v>
      </c>
      <c r="M879" s="687"/>
      <c r="N879" s="85">
        <f t="shared" si="324"/>
        <v>0</v>
      </c>
      <c r="O879" s="83"/>
      <c r="P879" s="85">
        <f t="shared" si="325"/>
        <v>0</v>
      </c>
      <c r="Q879" s="83"/>
      <c r="R879" s="377">
        <f t="shared" si="326"/>
        <v>0</v>
      </c>
      <c r="S879" s="4"/>
      <c r="T879" s="4"/>
      <c r="U879" s="4"/>
      <c r="V879" s="1013">
        <f>U879*Tabla3[[#This Row],[P.U$]]</f>
        <v>0</v>
      </c>
    </row>
    <row r="880" spans="1:22" ht="18.75" x14ac:dyDescent="0.3">
      <c r="A880" s="179"/>
      <c r="B880" s="184"/>
      <c r="C880" s="184"/>
      <c r="D880" s="24"/>
      <c r="E880" s="24"/>
      <c r="F880" s="995"/>
      <c r="G880" s="577"/>
      <c r="H880" s="337"/>
      <c r="I880" s="233"/>
      <c r="J880" s="590">
        <f t="shared" si="293"/>
        <v>0</v>
      </c>
      <c r="K880" s="784"/>
      <c r="L880" s="232">
        <f t="shared" si="323"/>
        <v>0</v>
      </c>
      <c r="M880" s="687"/>
      <c r="N880" s="232">
        <f t="shared" si="324"/>
        <v>0</v>
      </c>
      <c r="O880" s="233"/>
      <c r="P880" s="232">
        <f t="shared" si="325"/>
        <v>0</v>
      </c>
      <c r="Q880" s="233"/>
      <c r="R880" s="377">
        <f t="shared" si="326"/>
        <v>0</v>
      </c>
      <c r="S880" s="4"/>
      <c r="T880" s="4"/>
      <c r="U880" s="4"/>
      <c r="V880" s="1013">
        <f>U880*Tabla3[[#This Row],[P.U$]]</f>
        <v>0</v>
      </c>
    </row>
    <row r="881" spans="1:22" ht="18.75" x14ac:dyDescent="0.3">
      <c r="A881" s="179"/>
      <c r="B881" s="201"/>
      <c r="C881" s="14"/>
      <c r="D881" s="24"/>
      <c r="E881" s="24"/>
      <c r="F881" s="1002"/>
      <c r="G881" s="37"/>
      <c r="H881" s="337"/>
      <c r="I881" s="83"/>
      <c r="J881" s="590">
        <f t="shared" si="293"/>
        <v>0</v>
      </c>
      <c r="K881" s="308"/>
      <c r="L881" s="85">
        <f t="shared" si="323"/>
        <v>0</v>
      </c>
      <c r="M881" s="687"/>
      <c r="N881" s="85">
        <f t="shared" si="324"/>
        <v>0</v>
      </c>
      <c r="O881" s="83"/>
      <c r="P881" s="85">
        <f t="shared" si="325"/>
        <v>0</v>
      </c>
      <c r="Q881" s="83"/>
      <c r="R881" s="377">
        <f t="shared" si="326"/>
        <v>0</v>
      </c>
      <c r="S881" s="4"/>
      <c r="T881" s="4"/>
      <c r="U881" s="4"/>
      <c r="V881" s="1013">
        <f>U881*Tabla3[[#This Row],[P.U$]]</f>
        <v>0</v>
      </c>
    </row>
    <row r="882" spans="1:22" ht="18.75" x14ac:dyDescent="0.3">
      <c r="A882" s="179"/>
      <c r="B882" s="201"/>
      <c r="C882" s="14"/>
      <c r="D882" s="24"/>
      <c r="E882" s="24"/>
      <c r="F882" s="1002"/>
      <c r="G882" s="37"/>
      <c r="H882" s="337"/>
      <c r="I882" s="83"/>
      <c r="J882" s="590">
        <f t="shared" ref="J882:J920" si="327">G882*I882</f>
        <v>0</v>
      </c>
      <c r="K882" s="308"/>
      <c r="L882" s="85">
        <f t="shared" si="323"/>
        <v>0</v>
      </c>
      <c r="M882" s="687"/>
      <c r="N882" s="85">
        <f t="shared" si="324"/>
        <v>0</v>
      </c>
      <c r="O882" s="83"/>
      <c r="P882" s="85">
        <f t="shared" si="325"/>
        <v>0</v>
      </c>
      <c r="Q882" s="83"/>
      <c r="R882" s="377">
        <f t="shared" si="326"/>
        <v>0</v>
      </c>
      <c r="S882" s="4"/>
      <c r="T882" s="4"/>
      <c r="U882" s="4"/>
      <c r="V882" s="1013">
        <f>U882*Tabla3[[#This Row],[P.U$]]</f>
        <v>0</v>
      </c>
    </row>
    <row r="883" spans="1:22" ht="18.75" x14ac:dyDescent="0.3">
      <c r="A883" s="179"/>
      <c r="B883" s="201"/>
      <c r="C883" s="14"/>
      <c r="D883" s="24"/>
      <c r="E883" s="24"/>
      <c r="F883" s="1002"/>
      <c r="G883" s="37"/>
      <c r="H883" s="337"/>
      <c r="I883" s="83"/>
      <c r="J883" s="590">
        <f t="shared" si="327"/>
        <v>0</v>
      </c>
      <c r="K883" s="308"/>
      <c r="L883" s="85">
        <f t="shared" si="323"/>
        <v>0</v>
      </c>
      <c r="M883" s="687"/>
      <c r="N883" s="85">
        <f t="shared" si="324"/>
        <v>0</v>
      </c>
      <c r="O883" s="83"/>
      <c r="P883" s="85">
        <f t="shared" si="325"/>
        <v>0</v>
      </c>
      <c r="Q883" s="83"/>
      <c r="R883" s="377">
        <f t="shared" si="326"/>
        <v>0</v>
      </c>
      <c r="S883" s="4"/>
      <c r="T883" s="4"/>
      <c r="U883" s="4"/>
      <c r="V883" s="1013">
        <f>U883*Tabla3[[#This Row],[P.U$]]</f>
        <v>0</v>
      </c>
    </row>
    <row r="884" spans="1:22" ht="18.75" x14ac:dyDescent="0.3">
      <c r="A884" s="179"/>
      <c r="B884" s="184"/>
      <c r="C884" s="184"/>
      <c r="D884" s="24"/>
      <c r="E884" s="24"/>
      <c r="F884" s="970"/>
      <c r="G884" s="577"/>
      <c r="H884" s="337"/>
      <c r="I884" s="593"/>
      <c r="J884" s="590">
        <f t="shared" si="327"/>
        <v>0</v>
      </c>
      <c r="K884" s="784"/>
      <c r="L884" s="242">
        <f t="shared" si="323"/>
        <v>0</v>
      </c>
      <c r="M884" s="684"/>
      <c r="N884" s="242">
        <f t="shared" si="324"/>
        <v>0</v>
      </c>
      <c r="O884" s="243"/>
      <c r="P884" s="242">
        <f t="shared" si="325"/>
        <v>0</v>
      </c>
      <c r="Q884" s="243"/>
      <c r="R884" s="377">
        <f t="shared" si="326"/>
        <v>0</v>
      </c>
      <c r="S884" s="4"/>
      <c r="T884" s="4"/>
      <c r="U884" s="4"/>
      <c r="V884" s="1013">
        <f>U884*Tabla3[[#This Row],[P.U$]]</f>
        <v>0</v>
      </c>
    </row>
    <row r="885" spans="1:22" ht="18.75" x14ac:dyDescent="0.3">
      <c r="A885" s="179"/>
      <c r="B885" s="207"/>
      <c r="C885" s="26"/>
      <c r="D885" s="26"/>
      <c r="E885" s="26"/>
      <c r="F885" s="1003"/>
      <c r="G885" s="43"/>
      <c r="H885" s="337"/>
      <c r="I885" s="83"/>
      <c r="J885" s="590">
        <f t="shared" si="327"/>
        <v>0</v>
      </c>
      <c r="K885" s="308"/>
      <c r="L885" s="85">
        <f t="shared" si="323"/>
        <v>0</v>
      </c>
      <c r="M885" s="687"/>
      <c r="N885" s="85">
        <f t="shared" si="324"/>
        <v>0</v>
      </c>
      <c r="O885" s="83"/>
      <c r="P885" s="85">
        <f t="shared" si="325"/>
        <v>0</v>
      </c>
      <c r="Q885" s="83"/>
      <c r="R885" s="377">
        <f t="shared" si="326"/>
        <v>0</v>
      </c>
      <c r="S885" s="4"/>
      <c r="T885" s="4"/>
      <c r="U885" s="4"/>
      <c r="V885" s="1013">
        <f>U885*Tabla3[[#This Row],[P.U$]]</f>
        <v>0</v>
      </c>
    </row>
    <row r="886" spans="1:22" ht="18.75" x14ac:dyDescent="0.3">
      <c r="A886" s="179"/>
      <c r="B886" s="207"/>
      <c r="C886" s="26"/>
      <c r="D886" s="26"/>
      <c r="E886" s="26"/>
      <c r="F886" s="1003"/>
      <c r="G886" s="43"/>
      <c r="H886" s="337"/>
      <c r="I886" s="83"/>
      <c r="J886" s="590">
        <f t="shared" si="327"/>
        <v>0</v>
      </c>
      <c r="K886" s="308"/>
      <c r="L886" s="85">
        <f t="shared" si="323"/>
        <v>0</v>
      </c>
      <c r="M886" s="687"/>
      <c r="N886" s="85">
        <f t="shared" si="324"/>
        <v>0</v>
      </c>
      <c r="O886" s="83"/>
      <c r="P886" s="85">
        <f t="shared" si="325"/>
        <v>0</v>
      </c>
      <c r="Q886" s="83"/>
      <c r="R886" s="377">
        <f t="shared" si="326"/>
        <v>0</v>
      </c>
      <c r="S886" s="4"/>
      <c r="T886" s="4"/>
      <c r="U886" s="4"/>
      <c r="V886" s="1013">
        <f>U886*Tabla3[[#This Row],[P.U$]]</f>
        <v>0</v>
      </c>
    </row>
    <row r="887" spans="1:22" ht="18.75" x14ac:dyDescent="0.3">
      <c r="A887" s="179"/>
      <c r="B887" s="208"/>
      <c r="C887" s="25"/>
      <c r="D887" s="26"/>
      <c r="E887" s="26"/>
      <c r="F887" s="1004"/>
      <c r="G887" s="147"/>
      <c r="H887" s="337"/>
      <c r="I887" s="83"/>
      <c r="J887" s="590">
        <f t="shared" si="327"/>
        <v>0</v>
      </c>
      <c r="K887" s="308"/>
      <c r="L887" s="85">
        <f t="shared" si="323"/>
        <v>0</v>
      </c>
      <c r="M887" s="687"/>
      <c r="N887" s="85">
        <f t="shared" si="324"/>
        <v>0</v>
      </c>
      <c r="O887" s="83"/>
      <c r="P887" s="85">
        <f t="shared" si="325"/>
        <v>0</v>
      </c>
      <c r="Q887" s="83"/>
      <c r="R887" s="377">
        <f t="shared" si="326"/>
        <v>0</v>
      </c>
      <c r="S887" s="4"/>
      <c r="T887" s="4"/>
      <c r="U887" s="4"/>
      <c r="V887" s="1013">
        <f>U887*Tabla3[[#This Row],[P.U$]]</f>
        <v>0</v>
      </c>
    </row>
    <row r="888" spans="1:22" ht="18.75" x14ac:dyDescent="0.3">
      <c r="A888" s="179"/>
      <c r="B888" s="207"/>
      <c r="C888" s="25"/>
      <c r="D888" s="26"/>
      <c r="E888" s="26"/>
      <c r="F888" s="1004"/>
      <c r="G888" s="147"/>
      <c r="H888" s="337"/>
      <c r="I888" s="83"/>
      <c r="J888" s="590">
        <f t="shared" si="327"/>
        <v>0</v>
      </c>
      <c r="K888" s="308"/>
      <c r="L888" s="85">
        <f t="shared" si="323"/>
        <v>0</v>
      </c>
      <c r="M888" s="687"/>
      <c r="N888" s="85">
        <f t="shared" si="324"/>
        <v>0</v>
      </c>
      <c r="O888" s="83"/>
      <c r="P888" s="85">
        <f t="shared" si="325"/>
        <v>0</v>
      </c>
      <c r="Q888" s="83"/>
      <c r="R888" s="377">
        <f t="shared" si="326"/>
        <v>0</v>
      </c>
      <c r="S888" s="4"/>
      <c r="T888" s="4"/>
      <c r="U888" s="4"/>
      <c r="V888" s="1013">
        <f>U888*Tabla3[[#This Row],[P.U$]]</f>
        <v>0</v>
      </c>
    </row>
    <row r="889" spans="1:22" ht="18.75" x14ac:dyDescent="0.3">
      <c r="A889" s="179"/>
      <c r="B889" s="209"/>
      <c r="C889" s="209"/>
      <c r="D889" s="209"/>
      <c r="E889" s="209"/>
      <c r="F889" s="1004"/>
      <c r="G889" s="590"/>
      <c r="H889" s="209"/>
      <c r="I889" s="83"/>
      <c r="J889" s="85">
        <f t="shared" si="327"/>
        <v>0</v>
      </c>
      <c r="K889" s="308"/>
      <c r="L889" s="85">
        <f t="shared" si="323"/>
        <v>0</v>
      </c>
      <c r="M889" s="687"/>
      <c r="N889" s="85">
        <f t="shared" si="324"/>
        <v>0</v>
      </c>
      <c r="O889" s="83"/>
      <c r="P889" s="85">
        <f t="shared" si="325"/>
        <v>0</v>
      </c>
      <c r="Q889" s="83"/>
      <c r="R889" s="377">
        <f t="shared" si="326"/>
        <v>0</v>
      </c>
      <c r="S889" s="4"/>
      <c r="T889" s="4"/>
      <c r="U889" s="4"/>
      <c r="V889" s="1013">
        <f>U889*Tabla3[[#This Row],[P.U$]]</f>
        <v>0</v>
      </c>
    </row>
    <row r="890" spans="1:22" ht="18.75" x14ac:dyDescent="0.3">
      <c r="A890" s="457">
        <v>590</v>
      </c>
      <c r="B890" s="496"/>
      <c r="C890" s="496"/>
      <c r="D890" s="496"/>
      <c r="E890" s="496"/>
      <c r="F890" s="1005"/>
      <c r="G890" s="548"/>
      <c r="H890" s="496"/>
      <c r="I890" s="459"/>
      <c r="J890" s="488">
        <f t="shared" si="327"/>
        <v>0</v>
      </c>
      <c r="K890" s="413"/>
      <c r="L890" s="488">
        <f t="shared" si="323"/>
        <v>0</v>
      </c>
      <c r="M890" s="687"/>
      <c r="N890" s="458">
        <f t="shared" si="324"/>
        <v>0</v>
      </c>
      <c r="O890" s="459"/>
      <c r="P890" s="460">
        <f t="shared" si="325"/>
        <v>0</v>
      </c>
      <c r="Q890" s="459"/>
      <c r="R890" s="137">
        <f t="shared" si="326"/>
        <v>0</v>
      </c>
      <c r="S890" s="4"/>
      <c r="T890" s="4"/>
      <c r="U890" s="4"/>
      <c r="V890" s="1013">
        <f>U890*Tabla3[[#This Row],[P.U$]]</f>
        <v>0</v>
      </c>
    </row>
    <row r="891" spans="1:22" ht="18.75" x14ac:dyDescent="0.3">
      <c r="A891" s="457">
        <v>591</v>
      </c>
      <c r="B891" s="496"/>
      <c r="C891" s="496"/>
      <c r="D891" s="496"/>
      <c r="E891" s="496"/>
      <c r="F891" s="1005"/>
      <c r="G891" s="548"/>
      <c r="H891" s="496"/>
      <c r="I891" s="459"/>
      <c r="J891" s="488">
        <f t="shared" si="327"/>
        <v>0</v>
      </c>
      <c r="K891" s="413"/>
      <c r="L891" s="488">
        <f t="shared" ref="L891:L920" si="328">G891*K891</f>
        <v>0</v>
      </c>
      <c r="M891" s="687"/>
      <c r="N891" s="458">
        <f t="shared" si="324"/>
        <v>0</v>
      </c>
      <c r="O891" s="459"/>
      <c r="P891" s="460">
        <f t="shared" si="325"/>
        <v>0</v>
      </c>
      <c r="Q891" s="459"/>
      <c r="R891" s="137">
        <f t="shared" si="326"/>
        <v>0</v>
      </c>
      <c r="S891" s="4"/>
      <c r="T891" s="4"/>
      <c r="U891" s="4"/>
      <c r="V891" s="1013">
        <f>U891*Tabla3[[#This Row],[P.U$]]</f>
        <v>0</v>
      </c>
    </row>
    <row r="892" spans="1:22" ht="18.75" x14ac:dyDescent="0.3">
      <c r="A892" s="457">
        <v>592</v>
      </c>
      <c r="B892" s="496"/>
      <c r="C892" s="496"/>
      <c r="D892" s="496"/>
      <c r="E892" s="496"/>
      <c r="F892" s="1005"/>
      <c r="G892" s="548"/>
      <c r="H892" s="496"/>
      <c r="I892" s="459"/>
      <c r="J892" s="488">
        <f t="shared" si="327"/>
        <v>0</v>
      </c>
      <c r="K892" s="413"/>
      <c r="L892" s="488">
        <f t="shared" si="328"/>
        <v>0</v>
      </c>
      <c r="M892" s="687"/>
      <c r="N892" s="458">
        <f t="shared" si="324"/>
        <v>0</v>
      </c>
      <c r="O892" s="459"/>
      <c r="P892" s="460">
        <f t="shared" si="325"/>
        <v>0</v>
      </c>
      <c r="Q892" s="459"/>
      <c r="R892" s="137">
        <f t="shared" si="326"/>
        <v>0</v>
      </c>
      <c r="S892" s="4"/>
      <c r="T892" s="4"/>
      <c r="U892" s="4"/>
      <c r="V892" s="1013">
        <f>U892*Tabla3[[#This Row],[P.U$]]</f>
        <v>0</v>
      </c>
    </row>
    <row r="893" spans="1:22" ht="18.75" x14ac:dyDescent="0.3">
      <c r="A893" s="457">
        <v>593</v>
      </c>
      <c r="B893" s="496"/>
      <c r="C893" s="496"/>
      <c r="D893" s="496"/>
      <c r="E893" s="496"/>
      <c r="F893" s="1005"/>
      <c r="G893" s="548"/>
      <c r="H893" s="496"/>
      <c r="I893" s="459"/>
      <c r="J893" s="488">
        <f t="shared" si="327"/>
        <v>0</v>
      </c>
      <c r="K893" s="413"/>
      <c r="L893" s="488">
        <f t="shared" si="328"/>
        <v>0</v>
      </c>
      <c r="M893" s="687"/>
      <c r="N893" s="458">
        <f t="shared" si="324"/>
        <v>0</v>
      </c>
      <c r="O893" s="459"/>
      <c r="P893" s="460">
        <f t="shared" si="325"/>
        <v>0</v>
      </c>
      <c r="Q893" s="459"/>
      <c r="R893" s="137">
        <f t="shared" si="326"/>
        <v>0</v>
      </c>
      <c r="S893" s="4"/>
      <c r="T893" s="4"/>
      <c r="U893" s="4"/>
      <c r="V893" s="1013">
        <f>U893*Tabla3[[#This Row],[P.U$]]</f>
        <v>0</v>
      </c>
    </row>
    <row r="894" spans="1:22" ht="18.75" x14ac:dyDescent="0.3">
      <c r="A894" s="457">
        <v>594</v>
      </c>
      <c r="B894" s="496"/>
      <c r="C894" s="496"/>
      <c r="D894" s="496"/>
      <c r="E894" s="496"/>
      <c r="F894" s="1005"/>
      <c r="G894" s="548"/>
      <c r="H894" s="496"/>
      <c r="I894" s="459"/>
      <c r="J894" s="488">
        <f t="shared" si="327"/>
        <v>0</v>
      </c>
      <c r="K894" s="413"/>
      <c r="L894" s="488">
        <f t="shared" si="328"/>
        <v>0</v>
      </c>
      <c r="M894" s="687"/>
      <c r="N894" s="458">
        <f t="shared" si="324"/>
        <v>0</v>
      </c>
      <c r="O894" s="459"/>
      <c r="P894" s="460">
        <f t="shared" si="325"/>
        <v>0</v>
      </c>
      <c r="Q894" s="459"/>
      <c r="R894" s="137">
        <f t="shared" si="326"/>
        <v>0</v>
      </c>
      <c r="S894" s="4"/>
      <c r="T894" s="4"/>
      <c r="U894" s="4"/>
      <c r="V894" s="1013">
        <f>U894*Tabla3[[#This Row],[P.U$]]</f>
        <v>0</v>
      </c>
    </row>
    <row r="895" spans="1:22" ht="18.75" x14ac:dyDescent="0.3">
      <c r="A895" s="457">
        <v>595</v>
      </c>
      <c r="B895" s="496"/>
      <c r="C895" s="496"/>
      <c r="D895" s="496"/>
      <c r="E895" s="496"/>
      <c r="F895" s="1005"/>
      <c r="G895" s="548"/>
      <c r="H895" s="496"/>
      <c r="I895" s="459"/>
      <c r="J895" s="488">
        <f t="shared" si="327"/>
        <v>0</v>
      </c>
      <c r="K895" s="413"/>
      <c r="L895" s="488">
        <f t="shared" si="328"/>
        <v>0</v>
      </c>
      <c r="M895" s="687"/>
      <c r="N895" s="458">
        <f t="shared" si="324"/>
        <v>0</v>
      </c>
      <c r="O895" s="459"/>
      <c r="P895" s="460">
        <f t="shared" si="325"/>
        <v>0</v>
      </c>
      <c r="Q895" s="459"/>
      <c r="R895" s="137">
        <f t="shared" si="326"/>
        <v>0</v>
      </c>
      <c r="S895" s="4"/>
      <c r="T895" s="4"/>
      <c r="U895" s="4"/>
      <c r="V895" s="1013">
        <f>U895*Tabla3[[#This Row],[P.U$]]</f>
        <v>0</v>
      </c>
    </row>
    <row r="896" spans="1:22" ht="18.75" x14ac:dyDescent="0.3">
      <c r="A896" s="457">
        <v>596</v>
      </c>
      <c r="B896" s="496"/>
      <c r="C896" s="496"/>
      <c r="D896" s="496"/>
      <c r="E896" s="496"/>
      <c r="F896" s="1005"/>
      <c r="G896" s="548"/>
      <c r="H896" s="496"/>
      <c r="I896" s="459"/>
      <c r="J896" s="488">
        <f t="shared" si="327"/>
        <v>0</v>
      </c>
      <c r="K896" s="413"/>
      <c r="L896" s="488">
        <f t="shared" si="328"/>
        <v>0</v>
      </c>
      <c r="M896" s="687"/>
      <c r="N896" s="458">
        <f t="shared" si="324"/>
        <v>0</v>
      </c>
      <c r="O896" s="459"/>
      <c r="P896" s="460">
        <f t="shared" si="325"/>
        <v>0</v>
      </c>
      <c r="Q896" s="459"/>
      <c r="R896" s="137">
        <f t="shared" si="326"/>
        <v>0</v>
      </c>
      <c r="S896" s="4"/>
      <c r="T896" s="4"/>
      <c r="U896" s="4"/>
      <c r="V896" s="1013">
        <f>U896*Tabla3[[#This Row],[P.U$]]</f>
        <v>0</v>
      </c>
    </row>
    <row r="897" spans="1:22" ht="18.75" x14ac:dyDescent="0.3">
      <c r="A897" s="457">
        <v>597</v>
      </c>
      <c r="B897" s="496"/>
      <c r="C897" s="496"/>
      <c r="D897" s="496"/>
      <c r="E897" s="496"/>
      <c r="F897" s="1005"/>
      <c r="G897" s="548"/>
      <c r="H897" s="496"/>
      <c r="I897" s="459"/>
      <c r="J897" s="488">
        <f t="shared" si="327"/>
        <v>0</v>
      </c>
      <c r="K897" s="413"/>
      <c r="L897" s="488">
        <f t="shared" si="328"/>
        <v>0</v>
      </c>
      <c r="M897" s="687"/>
      <c r="N897" s="458">
        <f t="shared" si="324"/>
        <v>0</v>
      </c>
      <c r="O897" s="459"/>
      <c r="P897" s="460">
        <f t="shared" si="325"/>
        <v>0</v>
      </c>
      <c r="Q897" s="459"/>
      <c r="R897" s="137">
        <f t="shared" si="326"/>
        <v>0</v>
      </c>
      <c r="S897" s="4"/>
      <c r="T897" s="4"/>
      <c r="U897" s="4"/>
      <c r="V897" s="1013">
        <f>U897*Tabla3[[#This Row],[P.U$]]</f>
        <v>0</v>
      </c>
    </row>
    <row r="898" spans="1:22" ht="18.75" x14ac:dyDescent="0.3">
      <c r="A898" s="457">
        <v>598</v>
      </c>
      <c r="B898" s="496"/>
      <c r="C898" s="496"/>
      <c r="D898" s="496"/>
      <c r="E898" s="496"/>
      <c r="F898" s="1005"/>
      <c r="G898" s="548"/>
      <c r="H898" s="496"/>
      <c r="I898" s="459"/>
      <c r="J898" s="488">
        <f t="shared" si="327"/>
        <v>0</v>
      </c>
      <c r="K898" s="413"/>
      <c r="L898" s="488">
        <f t="shared" si="328"/>
        <v>0</v>
      </c>
      <c r="M898" s="687"/>
      <c r="N898" s="458">
        <f t="shared" si="324"/>
        <v>0</v>
      </c>
      <c r="O898" s="459"/>
      <c r="P898" s="460">
        <f t="shared" si="325"/>
        <v>0</v>
      </c>
      <c r="Q898" s="459"/>
      <c r="R898" s="137">
        <f t="shared" si="326"/>
        <v>0</v>
      </c>
      <c r="S898" s="4"/>
      <c r="T898" s="4"/>
      <c r="U898" s="4"/>
      <c r="V898" s="1013">
        <f>U898*Tabla3[[#This Row],[P.U$]]</f>
        <v>0</v>
      </c>
    </row>
    <row r="899" spans="1:22" ht="18.75" x14ac:dyDescent="0.3">
      <c r="A899" s="457">
        <v>599</v>
      </c>
      <c r="B899" s="496"/>
      <c r="C899" s="496"/>
      <c r="D899" s="496"/>
      <c r="E899" s="496"/>
      <c r="F899" s="1005"/>
      <c r="G899" s="548"/>
      <c r="H899" s="496"/>
      <c r="I899" s="459"/>
      <c r="J899" s="488">
        <f t="shared" si="327"/>
        <v>0</v>
      </c>
      <c r="K899" s="413"/>
      <c r="L899" s="488">
        <f t="shared" si="328"/>
        <v>0</v>
      </c>
      <c r="M899" s="687"/>
      <c r="N899" s="458">
        <f t="shared" si="324"/>
        <v>0</v>
      </c>
      <c r="O899" s="459"/>
      <c r="P899" s="460">
        <f t="shared" si="325"/>
        <v>0</v>
      </c>
      <c r="Q899" s="459"/>
      <c r="R899" s="137">
        <f t="shared" si="326"/>
        <v>0</v>
      </c>
      <c r="S899" s="4"/>
      <c r="T899" s="4"/>
      <c r="U899" s="4"/>
      <c r="V899" s="1013">
        <f>U899*Tabla3[[#This Row],[P.U$]]</f>
        <v>0</v>
      </c>
    </row>
    <row r="900" spans="1:22" ht="18.75" x14ac:dyDescent="0.3">
      <c r="A900" s="457">
        <v>600</v>
      </c>
      <c r="B900" s="496"/>
      <c r="C900" s="496"/>
      <c r="D900" s="496"/>
      <c r="E900" s="496"/>
      <c r="F900" s="1005"/>
      <c r="G900" s="548"/>
      <c r="H900" s="496"/>
      <c r="I900" s="459"/>
      <c r="J900" s="488">
        <f t="shared" si="327"/>
        <v>0</v>
      </c>
      <c r="K900" s="413"/>
      <c r="L900" s="488">
        <f t="shared" si="328"/>
        <v>0</v>
      </c>
      <c r="M900" s="687"/>
      <c r="N900" s="458">
        <f t="shared" si="324"/>
        <v>0</v>
      </c>
      <c r="O900" s="459"/>
      <c r="P900" s="460">
        <f t="shared" si="325"/>
        <v>0</v>
      </c>
      <c r="Q900" s="459"/>
      <c r="R900" s="137">
        <f t="shared" si="326"/>
        <v>0</v>
      </c>
      <c r="S900" s="4"/>
      <c r="T900" s="4"/>
      <c r="U900" s="4"/>
      <c r="V900" s="1013">
        <f>U900*Tabla3[[#This Row],[P.U$]]</f>
        <v>0</v>
      </c>
    </row>
    <row r="901" spans="1:22" ht="18.75" x14ac:dyDescent="0.3">
      <c r="A901" s="457">
        <v>601</v>
      </c>
      <c r="B901" s="496"/>
      <c r="C901" s="496"/>
      <c r="D901" s="496"/>
      <c r="E901" s="496"/>
      <c r="F901" s="1005"/>
      <c r="G901" s="548"/>
      <c r="H901" s="496"/>
      <c r="I901" s="459"/>
      <c r="J901" s="488">
        <f t="shared" si="327"/>
        <v>0</v>
      </c>
      <c r="K901" s="413"/>
      <c r="L901" s="488">
        <f t="shared" si="328"/>
        <v>0</v>
      </c>
      <c r="M901" s="687"/>
      <c r="N901" s="458">
        <f t="shared" si="324"/>
        <v>0</v>
      </c>
      <c r="O901" s="459"/>
      <c r="P901" s="460">
        <f t="shared" si="325"/>
        <v>0</v>
      </c>
      <c r="Q901" s="459"/>
      <c r="R901" s="137">
        <f t="shared" si="326"/>
        <v>0</v>
      </c>
      <c r="S901" s="4"/>
      <c r="T901" s="4"/>
      <c r="U901" s="4"/>
      <c r="V901" s="1013">
        <f>U901*Tabla3[[#This Row],[P.U$]]</f>
        <v>0</v>
      </c>
    </row>
    <row r="902" spans="1:22" ht="18.75" x14ac:dyDescent="0.3">
      <c r="A902" s="457">
        <v>602</v>
      </c>
      <c r="B902" s="496"/>
      <c r="C902" s="496"/>
      <c r="D902" s="496"/>
      <c r="E902" s="496"/>
      <c r="F902" s="1005"/>
      <c r="G902" s="548"/>
      <c r="H902" s="496"/>
      <c r="I902" s="459"/>
      <c r="J902" s="488">
        <f t="shared" si="327"/>
        <v>0</v>
      </c>
      <c r="K902" s="413"/>
      <c r="L902" s="488">
        <f t="shared" si="328"/>
        <v>0</v>
      </c>
      <c r="M902" s="687"/>
      <c r="N902" s="458">
        <f t="shared" si="324"/>
        <v>0</v>
      </c>
      <c r="O902" s="459"/>
      <c r="P902" s="460">
        <f t="shared" si="325"/>
        <v>0</v>
      </c>
      <c r="Q902" s="459"/>
      <c r="R902" s="137">
        <f t="shared" si="326"/>
        <v>0</v>
      </c>
      <c r="S902" s="4"/>
      <c r="T902" s="4"/>
      <c r="U902" s="4"/>
      <c r="V902" s="1013">
        <f>U902*Tabla3[[#This Row],[P.U$]]</f>
        <v>0</v>
      </c>
    </row>
    <row r="903" spans="1:22" ht="18.75" x14ac:dyDescent="0.3">
      <c r="A903" s="457">
        <v>603</v>
      </c>
      <c r="B903" s="496"/>
      <c r="C903" s="496"/>
      <c r="D903" s="496"/>
      <c r="E903" s="496"/>
      <c r="F903" s="1005"/>
      <c r="G903" s="548"/>
      <c r="H903" s="496"/>
      <c r="I903" s="459"/>
      <c r="J903" s="488">
        <f t="shared" si="327"/>
        <v>0</v>
      </c>
      <c r="K903" s="413"/>
      <c r="L903" s="488">
        <f t="shared" si="328"/>
        <v>0</v>
      </c>
      <c r="M903" s="687"/>
      <c r="N903" s="458">
        <f t="shared" si="324"/>
        <v>0</v>
      </c>
      <c r="O903" s="459"/>
      <c r="P903" s="460">
        <f t="shared" si="325"/>
        <v>0</v>
      </c>
      <c r="Q903" s="459"/>
      <c r="R903" s="137">
        <f t="shared" si="326"/>
        <v>0</v>
      </c>
      <c r="S903" s="4"/>
      <c r="T903" s="4"/>
      <c r="U903" s="4"/>
      <c r="V903" s="1013">
        <f>U903*Tabla3[[#This Row],[P.U$]]</f>
        <v>0</v>
      </c>
    </row>
    <row r="904" spans="1:22" ht="18.75" x14ac:dyDescent="0.3">
      <c r="A904" s="457">
        <v>604</v>
      </c>
      <c r="B904" s="496"/>
      <c r="C904" s="496"/>
      <c r="D904" s="496"/>
      <c r="E904" s="496"/>
      <c r="F904" s="1005"/>
      <c r="G904" s="548"/>
      <c r="H904" s="496"/>
      <c r="I904" s="459"/>
      <c r="J904" s="488">
        <f t="shared" si="327"/>
        <v>0</v>
      </c>
      <c r="K904" s="413"/>
      <c r="L904" s="488">
        <f t="shared" si="328"/>
        <v>0</v>
      </c>
      <c r="M904" s="687"/>
      <c r="N904" s="458">
        <f t="shared" ref="N904:N920" si="329">G904*M904</f>
        <v>0</v>
      </c>
      <c r="O904" s="459"/>
      <c r="P904" s="460">
        <f t="shared" ref="P904:P920" si="330">G904*O904</f>
        <v>0</v>
      </c>
      <c r="Q904" s="459"/>
      <c r="R904" s="137">
        <f t="shared" ref="R904:R920" si="331">G904*Q904</f>
        <v>0</v>
      </c>
      <c r="S904" s="4"/>
      <c r="T904" s="4"/>
      <c r="U904" s="4"/>
      <c r="V904" s="1013">
        <f>U904*Tabla3[[#This Row],[P.U$]]</f>
        <v>0</v>
      </c>
    </row>
    <row r="905" spans="1:22" ht="18.75" x14ac:dyDescent="0.3">
      <c r="A905" s="457">
        <v>605</v>
      </c>
      <c r="B905" s="496"/>
      <c r="C905" s="496"/>
      <c r="D905" s="496"/>
      <c r="E905" s="496"/>
      <c r="F905" s="1005"/>
      <c r="G905" s="548"/>
      <c r="H905" s="496"/>
      <c r="I905" s="459"/>
      <c r="J905" s="488">
        <f t="shared" si="327"/>
        <v>0</v>
      </c>
      <c r="K905" s="413"/>
      <c r="L905" s="488">
        <f t="shared" si="328"/>
        <v>0</v>
      </c>
      <c r="M905" s="687"/>
      <c r="N905" s="458">
        <f t="shared" si="329"/>
        <v>0</v>
      </c>
      <c r="O905" s="459"/>
      <c r="P905" s="460">
        <f t="shared" si="330"/>
        <v>0</v>
      </c>
      <c r="Q905" s="459"/>
      <c r="R905" s="137">
        <f t="shared" si="331"/>
        <v>0</v>
      </c>
      <c r="S905" s="4"/>
      <c r="T905" s="4"/>
      <c r="U905" s="4"/>
      <c r="V905" s="1013">
        <f>U905*Tabla3[[#This Row],[P.U$]]</f>
        <v>0</v>
      </c>
    </row>
    <row r="906" spans="1:22" ht="18.75" x14ac:dyDescent="0.3">
      <c r="A906" s="457">
        <v>606</v>
      </c>
      <c r="B906" s="496"/>
      <c r="C906" s="496"/>
      <c r="D906" s="496"/>
      <c r="E906" s="496"/>
      <c r="F906" s="1005"/>
      <c r="G906" s="548"/>
      <c r="H906" s="496"/>
      <c r="I906" s="459"/>
      <c r="J906" s="488">
        <f t="shared" si="327"/>
        <v>0</v>
      </c>
      <c r="K906" s="413"/>
      <c r="L906" s="488">
        <f t="shared" si="328"/>
        <v>0</v>
      </c>
      <c r="M906" s="687"/>
      <c r="N906" s="458">
        <f t="shared" si="329"/>
        <v>0</v>
      </c>
      <c r="O906" s="459"/>
      <c r="P906" s="460">
        <f t="shared" si="330"/>
        <v>0</v>
      </c>
      <c r="Q906" s="459"/>
      <c r="R906" s="137">
        <f t="shared" si="331"/>
        <v>0</v>
      </c>
      <c r="S906" s="4"/>
      <c r="T906" s="4"/>
      <c r="U906" s="4"/>
      <c r="V906" s="1013">
        <f>U906*Tabla3[[#This Row],[P.U$]]</f>
        <v>0</v>
      </c>
    </row>
    <row r="907" spans="1:22" ht="18.75" x14ac:dyDescent="0.3">
      <c r="A907" s="457">
        <v>607</v>
      </c>
      <c r="B907" s="496"/>
      <c r="C907" s="496"/>
      <c r="D907" s="496"/>
      <c r="E907" s="496"/>
      <c r="F907" s="1005"/>
      <c r="G907" s="548"/>
      <c r="H907" s="496"/>
      <c r="I907" s="459"/>
      <c r="J907" s="488">
        <f t="shared" si="327"/>
        <v>0</v>
      </c>
      <c r="K907" s="413"/>
      <c r="L907" s="488">
        <f t="shared" si="328"/>
        <v>0</v>
      </c>
      <c r="M907" s="687"/>
      <c r="N907" s="458">
        <f t="shared" si="329"/>
        <v>0</v>
      </c>
      <c r="O907" s="459"/>
      <c r="P907" s="460">
        <f t="shared" si="330"/>
        <v>0</v>
      </c>
      <c r="Q907" s="459"/>
      <c r="R907" s="137">
        <f t="shared" si="331"/>
        <v>0</v>
      </c>
      <c r="S907" s="4"/>
      <c r="T907" s="4"/>
      <c r="U907" s="4"/>
      <c r="V907" s="1013">
        <f>U907*Tabla3[[#This Row],[P.U$]]</f>
        <v>0</v>
      </c>
    </row>
    <row r="908" spans="1:22" ht="18.75" x14ac:dyDescent="0.3">
      <c r="A908" s="457">
        <v>608</v>
      </c>
      <c r="B908" s="496"/>
      <c r="C908" s="496"/>
      <c r="D908" s="496"/>
      <c r="E908" s="496"/>
      <c r="F908" s="1005"/>
      <c r="G908" s="548"/>
      <c r="H908" s="496"/>
      <c r="I908" s="459"/>
      <c r="J908" s="488">
        <f t="shared" si="327"/>
        <v>0</v>
      </c>
      <c r="K908" s="413"/>
      <c r="L908" s="488">
        <f t="shared" si="328"/>
        <v>0</v>
      </c>
      <c r="M908" s="687"/>
      <c r="N908" s="458">
        <f t="shared" si="329"/>
        <v>0</v>
      </c>
      <c r="O908" s="459"/>
      <c r="P908" s="460">
        <f t="shared" si="330"/>
        <v>0</v>
      </c>
      <c r="Q908" s="459"/>
      <c r="R908" s="137">
        <f t="shared" si="331"/>
        <v>0</v>
      </c>
      <c r="S908" s="4"/>
      <c r="T908" s="4"/>
      <c r="U908" s="4"/>
      <c r="V908" s="1013">
        <f>U908*Tabla3[[#This Row],[P.U$]]</f>
        <v>0</v>
      </c>
    </row>
    <row r="909" spans="1:22" ht="18.75" x14ac:dyDescent="0.3">
      <c r="A909" s="457">
        <v>609</v>
      </c>
      <c r="B909" s="496"/>
      <c r="C909" s="496"/>
      <c r="D909" s="496"/>
      <c r="E909" s="496"/>
      <c r="F909" s="1005"/>
      <c r="G909" s="548"/>
      <c r="H909" s="496"/>
      <c r="I909" s="459"/>
      <c r="J909" s="488">
        <f t="shared" si="327"/>
        <v>0</v>
      </c>
      <c r="K909" s="413"/>
      <c r="L909" s="488">
        <f t="shared" si="328"/>
        <v>0</v>
      </c>
      <c r="M909" s="687"/>
      <c r="N909" s="458">
        <f t="shared" si="329"/>
        <v>0</v>
      </c>
      <c r="O909" s="459"/>
      <c r="P909" s="460">
        <f t="shared" si="330"/>
        <v>0</v>
      </c>
      <c r="Q909" s="459"/>
      <c r="R909" s="137">
        <f t="shared" si="331"/>
        <v>0</v>
      </c>
      <c r="S909" s="4"/>
      <c r="T909" s="4"/>
      <c r="U909" s="4"/>
      <c r="V909" s="1013">
        <f>U909*Tabla3[[#This Row],[P.U$]]</f>
        <v>0</v>
      </c>
    </row>
    <row r="910" spans="1:22" ht="18.75" x14ac:dyDescent="0.3">
      <c r="A910" s="457">
        <v>610</v>
      </c>
      <c r="B910" s="496"/>
      <c r="C910" s="496"/>
      <c r="D910" s="496"/>
      <c r="E910" s="496"/>
      <c r="F910" s="1005"/>
      <c r="G910" s="548"/>
      <c r="H910" s="496"/>
      <c r="I910" s="459"/>
      <c r="J910" s="488">
        <f t="shared" si="327"/>
        <v>0</v>
      </c>
      <c r="K910" s="413"/>
      <c r="L910" s="488">
        <f t="shared" si="328"/>
        <v>0</v>
      </c>
      <c r="M910" s="687"/>
      <c r="N910" s="458">
        <f t="shared" si="329"/>
        <v>0</v>
      </c>
      <c r="O910" s="459"/>
      <c r="P910" s="460">
        <f t="shared" si="330"/>
        <v>0</v>
      </c>
      <c r="Q910" s="459"/>
      <c r="R910" s="137">
        <f t="shared" si="331"/>
        <v>0</v>
      </c>
      <c r="S910" s="4"/>
      <c r="T910" s="4"/>
      <c r="U910" s="4"/>
      <c r="V910" s="1013">
        <f>U910*Tabla3[[#This Row],[P.U$]]</f>
        <v>0</v>
      </c>
    </row>
    <row r="911" spans="1:22" ht="18.75" x14ac:dyDescent="0.3">
      <c r="A911" s="457">
        <v>611</v>
      </c>
      <c r="B911" s="496"/>
      <c r="C911" s="496"/>
      <c r="D911" s="496"/>
      <c r="E911" s="496"/>
      <c r="F911" s="1005"/>
      <c r="G911" s="548"/>
      <c r="H911" s="496"/>
      <c r="I911" s="459"/>
      <c r="J911" s="488">
        <f t="shared" si="327"/>
        <v>0</v>
      </c>
      <c r="K911" s="413"/>
      <c r="L911" s="488">
        <f t="shared" si="328"/>
        <v>0</v>
      </c>
      <c r="M911" s="687"/>
      <c r="N911" s="458">
        <f t="shared" si="329"/>
        <v>0</v>
      </c>
      <c r="O911" s="459"/>
      <c r="P911" s="460">
        <f t="shared" si="330"/>
        <v>0</v>
      </c>
      <c r="Q911" s="459"/>
      <c r="R911" s="137">
        <f t="shared" si="331"/>
        <v>0</v>
      </c>
      <c r="S911" s="4"/>
      <c r="T911" s="4"/>
      <c r="U911" s="4"/>
      <c r="V911" s="1013">
        <f>U911*Tabla3[[#This Row],[P.U$]]</f>
        <v>0</v>
      </c>
    </row>
    <row r="912" spans="1:22" ht="18.75" x14ac:dyDescent="0.3">
      <c r="A912" s="457">
        <v>612</v>
      </c>
      <c r="B912" s="496"/>
      <c r="C912" s="496"/>
      <c r="D912" s="496"/>
      <c r="E912" s="496"/>
      <c r="F912" s="1005"/>
      <c r="G912" s="548"/>
      <c r="H912" s="496"/>
      <c r="I912" s="459"/>
      <c r="J912" s="488">
        <f t="shared" si="327"/>
        <v>0</v>
      </c>
      <c r="K912" s="413"/>
      <c r="L912" s="488">
        <f t="shared" si="328"/>
        <v>0</v>
      </c>
      <c r="M912" s="687"/>
      <c r="N912" s="458">
        <f t="shared" si="329"/>
        <v>0</v>
      </c>
      <c r="O912" s="459"/>
      <c r="P912" s="460">
        <f t="shared" si="330"/>
        <v>0</v>
      </c>
      <c r="Q912" s="459"/>
      <c r="R912" s="137">
        <f t="shared" si="331"/>
        <v>0</v>
      </c>
      <c r="S912" s="4"/>
      <c r="T912" s="4"/>
      <c r="U912" s="4"/>
      <c r="V912" s="1013">
        <f>U912*Tabla3[[#This Row],[P.U$]]</f>
        <v>0</v>
      </c>
    </row>
    <row r="913" spans="1:22" ht="18.75" x14ac:dyDescent="0.3">
      <c r="A913" s="457">
        <v>613</v>
      </c>
      <c r="B913" s="496"/>
      <c r="C913" s="496"/>
      <c r="D913" s="496"/>
      <c r="E913" s="496"/>
      <c r="F913" s="1005"/>
      <c r="G913" s="548"/>
      <c r="H913" s="496"/>
      <c r="I913" s="459"/>
      <c r="J913" s="488">
        <f t="shared" si="327"/>
        <v>0</v>
      </c>
      <c r="K913" s="413"/>
      <c r="L913" s="488">
        <f t="shared" si="328"/>
        <v>0</v>
      </c>
      <c r="M913" s="687"/>
      <c r="N913" s="458">
        <f t="shared" si="329"/>
        <v>0</v>
      </c>
      <c r="O913" s="459"/>
      <c r="P913" s="460">
        <f t="shared" si="330"/>
        <v>0</v>
      </c>
      <c r="Q913" s="459"/>
      <c r="R913" s="137">
        <f t="shared" si="331"/>
        <v>0</v>
      </c>
      <c r="S913" s="4"/>
      <c r="T913" s="4"/>
      <c r="U913" s="4"/>
      <c r="V913" s="1013">
        <f>U913*Tabla3[[#This Row],[P.U$]]</f>
        <v>0</v>
      </c>
    </row>
    <row r="914" spans="1:22" ht="18.75" x14ac:dyDescent="0.3">
      <c r="A914" s="457">
        <v>614</v>
      </c>
      <c r="B914" s="496"/>
      <c r="C914" s="496"/>
      <c r="D914" s="496"/>
      <c r="E914" s="496"/>
      <c r="F914" s="1005"/>
      <c r="G914" s="548"/>
      <c r="H914" s="496"/>
      <c r="I914" s="459"/>
      <c r="J914" s="488">
        <f t="shared" si="327"/>
        <v>0</v>
      </c>
      <c r="K914" s="413"/>
      <c r="L914" s="488">
        <f t="shared" si="328"/>
        <v>0</v>
      </c>
      <c r="M914" s="687"/>
      <c r="N914" s="458">
        <f t="shared" si="329"/>
        <v>0</v>
      </c>
      <c r="O914" s="459"/>
      <c r="P914" s="460">
        <f t="shared" si="330"/>
        <v>0</v>
      </c>
      <c r="Q914" s="459"/>
      <c r="R914" s="137">
        <f t="shared" si="331"/>
        <v>0</v>
      </c>
      <c r="S914" s="4"/>
      <c r="T914" s="4"/>
      <c r="U914" s="4"/>
      <c r="V914" s="1013">
        <f>U914*Tabla3[[#This Row],[P.U$]]</f>
        <v>0</v>
      </c>
    </row>
    <row r="915" spans="1:22" ht="18.75" x14ac:dyDescent="0.3">
      <c r="A915" s="457">
        <v>615</v>
      </c>
      <c r="B915" s="496"/>
      <c r="C915" s="496"/>
      <c r="D915" s="496"/>
      <c r="E915" s="496"/>
      <c r="F915" s="1005"/>
      <c r="G915" s="548"/>
      <c r="H915" s="496"/>
      <c r="I915" s="459"/>
      <c r="J915" s="488">
        <f t="shared" si="327"/>
        <v>0</v>
      </c>
      <c r="K915" s="413"/>
      <c r="L915" s="488">
        <f t="shared" si="328"/>
        <v>0</v>
      </c>
      <c r="M915" s="687"/>
      <c r="N915" s="458">
        <f t="shared" si="329"/>
        <v>0</v>
      </c>
      <c r="O915" s="459"/>
      <c r="P915" s="460">
        <f t="shared" si="330"/>
        <v>0</v>
      </c>
      <c r="Q915" s="459"/>
      <c r="R915" s="137">
        <f t="shared" si="331"/>
        <v>0</v>
      </c>
      <c r="S915" s="4"/>
      <c r="T915" s="4"/>
      <c r="U915" s="4"/>
      <c r="V915" s="1013">
        <f>U915*Tabla3[[#This Row],[P.U$]]</f>
        <v>0</v>
      </c>
    </row>
    <row r="916" spans="1:22" ht="18.75" x14ac:dyDescent="0.3">
      <c r="A916" s="457">
        <v>616</v>
      </c>
      <c r="B916" s="496"/>
      <c r="C916" s="496"/>
      <c r="D916" s="496"/>
      <c r="E916" s="496"/>
      <c r="F916" s="1005"/>
      <c r="G916" s="548"/>
      <c r="H916" s="496"/>
      <c r="I916" s="711"/>
      <c r="J916" s="488">
        <f t="shared" si="327"/>
        <v>0</v>
      </c>
      <c r="K916" s="413"/>
      <c r="L916" s="488">
        <f t="shared" si="328"/>
        <v>0</v>
      </c>
      <c r="M916" s="687"/>
      <c r="N916" s="458">
        <f t="shared" si="329"/>
        <v>0</v>
      </c>
      <c r="O916" s="459"/>
      <c r="P916" s="460">
        <f t="shared" si="330"/>
        <v>0</v>
      </c>
      <c r="Q916" s="459"/>
      <c r="R916" s="137">
        <f t="shared" si="331"/>
        <v>0</v>
      </c>
      <c r="S916" s="4"/>
      <c r="T916" s="4"/>
      <c r="U916" s="4"/>
      <c r="V916" s="1013">
        <f>U916*Tabla3[[#This Row],[P.U$]]</f>
        <v>0</v>
      </c>
    </row>
    <row r="917" spans="1:22" ht="18.75" x14ac:dyDescent="0.3">
      <c r="A917" s="457">
        <v>617</v>
      </c>
      <c r="B917" s="496"/>
      <c r="C917" s="496"/>
      <c r="D917" s="496"/>
      <c r="E917" s="496"/>
      <c r="F917" s="1005"/>
      <c r="G917" s="548"/>
      <c r="H917" s="496"/>
      <c r="I917" s="711"/>
      <c r="J917" s="488">
        <f t="shared" si="327"/>
        <v>0</v>
      </c>
      <c r="K917" s="413"/>
      <c r="L917" s="488">
        <f t="shared" si="328"/>
        <v>0</v>
      </c>
      <c r="M917" s="687"/>
      <c r="N917" s="458">
        <f t="shared" si="329"/>
        <v>0</v>
      </c>
      <c r="O917" s="459"/>
      <c r="P917" s="460">
        <f t="shared" si="330"/>
        <v>0</v>
      </c>
      <c r="Q917" s="459"/>
      <c r="R917" s="137">
        <f t="shared" si="331"/>
        <v>0</v>
      </c>
      <c r="S917" s="4"/>
      <c r="T917" s="4"/>
      <c r="U917" s="4"/>
      <c r="V917" s="1013">
        <f>U917*Tabla3[[#This Row],[P.U$]]</f>
        <v>0</v>
      </c>
    </row>
    <row r="918" spans="1:22" ht="18.75" x14ac:dyDescent="0.3">
      <c r="A918" s="457">
        <v>618</v>
      </c>
      <c r="B918" s="496"/>
      <c r="C918" s="496"/>
      <c r="D918" s="496"/>
      <c r="E918" s="496"/>
      <c r="F918" s="1005"/>
      <c r="G918" s="548"/>
      <c r="H918" s="496"/>
      <c r="I918" s="711"/>
      <c r="J918" s="488">
        <f t="shared" si="327"/>
        <v>0</v>
      </c>
      <c r="K918" s="413"/>
      <c r="L918" s="488">
        <f t="shared" si="328"/>
        <v>0</v>
      </c>
      <c r="M918" s="687"/>
      <c r="N918" s="458">
        <f t="shared" si="329"/>
        <v>0</v>
      </c>
      <c r="O918" s="459"/>
      <c r="P918" s="460">
        <f t="shared" si="330"/>
        <v>0</v>
      </c>
      <c r="Q918" s="459"/>
      <c r="R918" s="137">
        <f t="shared" si="331"/>
        <v>0</v>
      </c>
      <c r="S918" s="4"/>
      <c r="T918" s="4"/>
      <c r="U918" s="4"/>
      <c r="V918" s="1013">
        <f>U918*Tabla3[[#This Row],[P.U$]]</f>
        <v>0</v>
      </c>
    </row>
    <row r="919" spans="1:22" ht="18.75" x14ac:dyDescent="0.3">
      <c r="A919" s="457">
        <v>619</v>
      </c>
      <c r="B919" s="496"/>
      <c r="C919" s="496"/>
      <c r="D919" s="496"/>
      <c r="E919" s="496"/>
      <c r="F919" s="1005"/>
      <c r="G919" s="548"/>
      <c r="H919" s="496"/>
      <c r="I919" s="712"/>
      <c r="J919" s="488">
        <f t="shared" si="327"/>
        <v>0</v>
      </c>
      <c r="K919" s="415"/>
      <c r="L919" s="488">
        <f t="shared" si="328"/>
        <v>0</v>
      </c>
      <c r="M919" s="688"/>
      <c r="N919" s="458">
        <f t="shared" si="329"/>
        <v>0</v>
      </c>
      <c r="O919" s="465"/>
      <c r="P919" s="460">
        <f t="shared" si="330"/>
        <v>0</v>
      </c>
      <c r="Q919" s="459"/>
      <c r="R919" s="137">
        <f t="shared" si="331"/>
        <v>0</v>
      </c>
      <c r="S919" s="4"/>
      <c r="T919" s="4"/>
      <c r="U919" s="4"/>
      <c r="V919" s="1013">
        <f>U919*Tabla3[[#This Row],[P.U$]]</f>
        <v>0</v>
      </c>
    </row>
    <row r="920" spans="1:22" ht="24.75" customHeight="1" thickBot="1" x14ac:dyDescent="0.35">
      <c r="A920" s="457">
        <v>620</v>
      </c>
      <c r="B920" s="489"/>
      <c r="C920" s="496"/>
      <c r="D920" s="496"/>
      <c r="E920" s="496"/>
      <c r="F920" s="1006"/>
      <c r="G920" s="730"/>
      <c r="H920" s="553"/>
      <c r="I920" s="697"/>
      <c r="J920" s="492">
        <f t="shared" si="327"/>
        <v>0</v>
      </c>
      <c r="K920" s="414"/>
      <c r="L920" s="492">
        <f t="shared" si="328"/>
        <v>0</v>
      </c>
      <c r="M920" s="684"/>
      <c r="N920" s="462">
        <f t="shared" si="329"/>
        <v>0</v>
      </c>
      <c r="O920" s="463"/>
      <c r="P920" s="464">
        <f t="shared" si="330"/>
        <v>0</v>
      </c>
      <c r="Q920" s="463"/>
      <c r="R920" s="137">
        <f t="shared" si="331"/>
        <v>0</v>
      </c>
      <c r="S920" s="4"/>
      <c r="T920" s="4"/>
      <c r="U920" s="4"/>
      <c r="V920" s="1013">
        <f>U920*Tabla3[[#This Row],[P.U$]]</f>
        <v>0</v>
      </c>
    </row>
    <row r="921" spans="1:22" ht="19.5" thickBot="1" x14ac:dyDescent="0.35">
      <c r="A921" s="466"/>
      <c r="B921" s="475"/>
      <c r="C921" s="475"/>
      <c r="D921" s="475"/>
      <c r="E921" s="475"/>
      <c r="F921" s="1007"/>
      <c r="G921" s="555"/>
      <c r="H921" s="475"/>
      <c r="I921" s="713">
        <f>SUM(I10:I920)</f>
        <v>2161</v>
      </c>
      <c r="J921" s="556">
        <f>SUM(J10:J919)</f>
        <v>5474.81</v>
      </c>
      <c r="K921" s="416">
        <f>SUM(K10:K919)</f>
        <v>1997</v>
      </c>
      <c r="L921" s="556">
        <f>SUM(L10:L919)</f>
        <v>5126.3599999999997</v>
      </c>
      <c r="M921" s="689">
        <f>SUM(M10:M919)</f>
        <v>2024</v>
      </c>
      <c r="N921" s="467">
        <f>SUM(N10:N919)</f>
        <v>5346.0500000000047</v>
      </c>
      <c r="O921" s="468">
        <f>SUM(O10:O920)</f>
        <v>2460</v>
      </c>
      <c r="P921" s="469">
        <f>SUM(P10:P919)</f>
        <v>5647.180000000003</v>
      </c>
      <c r="Q921" s="448">
        <f>SUM(Q10:Q919)</f>
        <v>3043</v>
      </c>
      <c r="R921" s="893">
        <f>SUM(R10:R920)</f>
        <v>7064.5400000000009</v>
      </c>
      <c r="S921" s="4"/>
      <c r="T921" s="4"/>
      <c r="U921" s="4"/>
      <c r="V921" s="4"/>
    </row>
    <row r="922" spans="1:22" ht="19.5" thickBot="1" x14ac:dyDescent="0.35">
      <c r="A922" s="448"/>
      <c r="B922" s="475"/>
      <c r="C922" s="282"/>
      <c r="D922" s="282"/>
      <c r="E922" s="282"/>
      <c r="F922" s="962"/>
      <c r="G922" s="479"/>
      <c r="H922" s="282"/>
      <c r="I922" s="714"/>
      <c r="J922" s="285">
        <f>SUM(J12:J913)</f>
        <v>5433.23</v>
      </c>
      <c r="K922" s="417"/>
      <c r="L922" s="285">
        <f>SUM(L12:L913)</f>
        <v>5101.2800000000007</v>
      </c>
      <c r="M922" s="690"/>
      <c r="N922" s="470">
        <f>SUM(N12:N913)</f>
        <v>5328.890000000004</v>
      </c>
      <c r="O922" s="471">
        <f>SUM(O10:O921)</f>
        <v>4920</v>
      </c>
      <c r="P922" s="470">
        <f>SUM(P12:P913)</f>
        <v>5635.9600000000037</v>
      </c>
      <c r="Q922" s="472">
        <f>SUM(Q12:Q913)</f>
        <v>3012</v>
      </c>
      <c r="R922" s="299"/>
      <c r="S922" s="4">
        <f>SUM(S10:S921)</f>
        <v>2942</v>
      </c>
      <c r="T922" s="1053">
        <f>SUM(T10:T921)</f>
        <v>7422.7800000000025</v>
      </c>
      <c r="U922" s="1040">
        <f>SUM(U10:U921)</f>
        <v>2698.81</v>
      </c>
      <c r="V922" s="1054" t="e">
        <f>SUM(V10:V921)</f>
        <v>#VALUE!</v>
      </c>
    </row>
    <row r="926" spans="1:22" x14ac:dyDescent="0.35">
      <c r="C926" s="314"/>
      <c r="D926" s="300"/>
      <c r="E926" s="300"/>
    </row>
    <row r="927" spans="1:22" ht="21.75" thickBot="1" x14ac:dyDescent="0.4">
      <c r="C927" s="314"/>
      <c r="D927" s="315"/>
      <c r="E927" s="300"/>
      <c r="G927" s="1115" t="s">
        <v>330</v>
      </c>
      <c r="H927" s="1116"/>
      <c r="I927" s="1116"/>
      <c r="J927" s="1116"/>
      <c r="K927" s="1116"/>
      <c r="L927" s="1116"/>
      <c r="M927" s="1116"/>
      <c r="N927" s="1121"/>
      <c r="O927" s="766"/>
    </row>
    <row r="928" spans="1:22" ht="32.25" thickBot="1" x14ac:dyDescent="0.4">
      <c r="C928" s="300"/>
      <c r="D928" s="315"/>
      <c r="E928" s="300"/>
      <c r="G928" s="426" t="s">
        <v>792</v>
      </c>
      <c r="H928" s="303" t="s">
        <v>331</v>
      </c>
      <c r="I928" s="698" t="s">
        <v>725</v>
      </c>
      <c r="J928" s="286" t="s">
        <v>17972</v>
      </c>
      <c r="K928" s="418" t="s">
        <v>17973</v>
      </c>
      <c r="L928" s="286" t="s">
        <v>17974</v>
      </c>
      <c r="M928" s="1050">
        <v>45192</v>
      </c>
      <c r="N928" s="1058">
        <v>45199</v>
      </c>
      <c r="O928" s="1060"/>
      <c r="R928" s="282"/>
    </row>
    <row r="929" spans="1:21" ht="21.75" thickBot="1" x14ac:dyDescent="0.4">
      <c r="C929" s="300"/>
      <c r="D929" s="315"/>
      <c r="E929" s="300"/>
      <c r="G929" s="427">
        <v>1</v>
      </c>
      <c r="H929" s="304" t="s">
        <v>10</v>
      </c>
      <c r="I929" s="699">
        <f>SUM(I10:I371)</f>
        <v>1008</v>
      </c>
      <c r="J929" s="287">
        <f>SUM(K10:K371)</f>
        <v>934</v>
      </c>
      <c r="K929" s="419">
        <f>SUM(M10:M371)</f>
        <v>908</v>
      </c>
      <c r="L929" s="288">
        <f>SUM(O10:O371)</f>
        <v>1093</v>
      </c>
      <c r="M929" s="897">
        <f>SUM(Q10:Q371)</f>
        <v>1360</v>
      </c>
      <c r="N929" s="1057">
        <f>SUM(S10:S371)</f>
        <v>1363</v>
      </c>
      <c r="O929" s="1049"/>
      <c r="P929" s="1048"/>
      <c r="Q929" s="767"/>
      <c r="R929" s="1048"/>
      <c r="S929" s="1048"/>
      <c r="T929" s="1048"/>
      <c r="U929" s="1048"/>
    </row>
    <row r="930" spans="1:21" ht="21.75" thickBot="1" x14ac:dyDescent="0.4">
      <c r="C930" s="300"/>
      <c r="D930" s="315"/>
      <c r="E930" s="300"/>
      <c r="G930" s="428">
        <v>2</v>
      </c>
      <c r="H930" s="305" t="s">
        <v>332</v>
      </c>
      <c r="I930" s="700">
        <f>SUM(I372:I452)</f>
        <v>335</v>
      </c>
      <c r="J930" s="289">
        <f>SUM(K372:K452)</f>
        <v>309</v>
      </c>
      <c r="K930" s="420">
        <f>SUM(M372:M452)</f>
        <v>324</v>
      </c>
      <c r="L930" s="290">
        <f>SUM(O372:O452)</f>
        <v>292</v>
      </c>
      <c r="M930" s="897">
        <f>SUM(Q372:Q452)</f>
        <v>364</v>
      </c>
      <c r="N930" s="1051">
        <f>SUM(S372:S452)</f>
        <v>314</v>
      </c>
      <c r="O930" s="1049"/>
      <c r="P930" s="1048"/>
      <c r="Q930" s="767"/>
      <c r="R930" s="1048"/>
      <c r="S930" s="1048"/>
      <c r="T930" s="1048"/>
      <c r="U930" s="1048"/>
    </row>
    <row r="931" spans="1:21" ht="30" customHeight="1" thickBot="1" x14ac:dyDescent="0.4">
      <c r="A931"/>
      <c r="B931" s="667"/>
      <c r="C931" s="300"/>
      <c r="D931" s="315"/>
      <c r="E931" s="300"/>
      <c r="G931" s="428">
        <v>3</v>
      </c>
      <c r="H931" s="305" t="s">
        <v>333</v>
      </c>
      <c r="I931" s="701">
        <f>SUM(I453:I541)</f>
        <v>156</v>
      </c>
      <c r="J931" s="291">
        <f>SUM(K453:K541)</f>
        <v>139</v>
      </c>
      <c r="K931" s="421">
        <f>SUM(M453:M541)</f>
        <v>131</v>
      </c>
      <c r="L931" s="292">
        <f>SUM(O453:O541)</f>
        <v>200</v>
      </c>
      <c r="M931" s="897">
        <f>SUM(Q453:Q541)</f>
        <v>252</v>
      </c>
      <c r="N931" s="1051">
        <f>SUM(S453:S541)</f>
        <v>230</v>
      </c>
      <c r="O931" s="1049"/>
      <c r="P931" s="1048"/>
      <c r="Q931" s="767"/>
      <c r="R931" s="1048"/>
      <c r="S931" s="1048"/>
      <c r="T931" s="1048"/>
      <c r="U931" s="1048"/>
    </row>
    <row r="932" spans="1:21" ht="21.75" thickBot="1" x14ac:dyDescent="0.4">
      <c r="A932"/>
      <c r="B932" s="667"/>
      <c r="C932" s="300"/>
      <c r="D932" s="315"/>
      <c r="E932" s="300"/>
      <c r="G932" s="428">
        <v>4</v>
      </c>
      <c r="H932" s="305" t="s">
        <v>334</v>
      </c>
      <c r="I932" s="700">
        <f>SUM(I542:I582)</f>
        <v>52</v>
      </c>
      <c r="J932" s="289">
        <f>SUM(K542:K582)</f>
        <v>45</v>
      </c>
      <c r="K932" s="420">
        <f>SUM(M542:M582)</f>
        <v>120</v>
      </c>
      <c r="L932" s="290">
        <f>SUM(O542:O582)</f>
        <v>124</v>
      </c>
      <c r="M932" s="897">
        <f>SUM(Q542:Q582)</f>
        <v>182</v>
      </c>
      <c r="N932" s="1051">
        <f>SUM(S542:S582)</f>
        <v>157</v>
      </c>
      <c r="O932" s="1049"/>
      <c r="P932" s="1048"/>
      <c r="Q932" s="767"/>
      <c r="R932" s="1048"/>
      <c r="S932" s="1048"/>
      <c r="T932" s="1048"/>
      <c r="U932" s="1048"/>
    </row>
    <row r="933" spans="1:21" ht="21.75" thickBot="1" x14ac:dyDescent="0.4">
      <c r="A933"/>
      <c r="B933" s="667"/>
      <c r="C933" s="300"/>
      <c r="D933" s="315"/>
      <c r="E933" s="300"/>
      <c r="G933" s="428">
        <v>5</v>
      </c>
      <c r="H933" s="305" t="s">
        <v>335</v>
      </c>
      <c r="I933" s="701">
        <f>SUM(I599:I630)</f>
        <v>47</v>
      </c>
      <c r="J933" s="291">
        <f>SUM(K599:K630)</f>
        <v>30</v>
      </c>
      <c r="K933" s="421">
        <f>SUM(M599:M630)</f>
        <v>60</v>
      </c>
      <c r="L933" s="292">
        <f>SUM(O599:O630)</f>
        <v>76</v>
      </c>
      <c r="M933" s="897">
        <f>SUM(Q599:Q630)</f>
        <v>141</v>
      </c>
      <c r="N933" s="1051">
        <f>SUM(S599:S630)</f>
        <v>126</v>
      </c>
      <c r="O933" s="1049"/>
      <c r="P933" s="1048"/>
      <c r="Q933" s="767"/>
      <c r="R933" s="1048"/>
      <c r="S933" s="1048"/>
      <c r="T933" s="1048"/>
      <c r="U933" s="1048"/>
    </row>
    <row r="934" spans="1:21" ht="21.75" thickBot="1" x14ac:dyDescent="0.4">
      <c r="A934"/>
      <c r="B934" s="667"/>
      <c r="C934" s="316"/>
      <c r="D934" s="315"/>
      <c r="E934" s="300"/>
      <c r="G934" s="428">
        <v>6</v>
      </c>
      <c r="H934" s="305" t="s">
        <v>336</v>
      </c>
      <c r="I934" s="700">
        <f>SUM(I583:I597)</f>
        <v>23</v>
      </c>
      <c r="J934" s="289">
        <f>SUM(K583:K597)</f>
        <v>22</v>
      </c>
      <c r="K934" s="420">
        <f>SUM(M583:M597)</f>
        <v>14</v>
      </c>
      <c r="L934" s="290">
        <f>SUM(O583:O597)</f>
        <v>14</v>
      </c>
      <c r="M934" s="897">
        <f>SUM(Q583:Q597)</f>
        <v>21</v>
      </c>
      <c r="N934" s="1051">
        <f>SUM(S583:S597)</f>
        <v>10</v>
      </c>
      <c r="O934" s="1049"/>
      <c r="P934" s="1048"/>
      <c r="Q934" s="767"/>
      <c r="R934" s="1048"/>
      <c r="S934" s="1048"/>
      <c r="T934" s="1048"/>
      <c r="U934" s="1048"/>
    </row>
    <row r="935" spans="1:21" ht="21.75" thickBot="1" x14ac:dyDescent="0.4">
      <c r="A935"/>
      <c r="B935" s="667"/>
      <c r="C935" s="300"/>
      <c r="D935" s="300"/>
      <c r="E935" s="300"/>
      <c r="G935" s="428">
        <v>7</v>
      </c>
      <c r="H935" s="305" t="s">
        <v>337</v>
      </c>
      <c r="I935" s="702">
        <f>SUM(I631:I651)</f>
        <v>20</v>
      </c>
      <c r="J935" s="293">
        <f>SUM(K631:K651)</f>
        <v>14</v>
      </c>
      <c r="K935" s="422">
        <f>SUM(M631:M651)</f>
        <v>14</v>
      </c>
      <c r="L935" s="294">
        <f>SUM(O631:O651)</f>
        <v>16</v>
      </c>
      <c r="M935" s="898">
        <f>SUM(Q631:Q651)</f>
        <v>38</v>
      </c>
      <c r="N935" s="1051">
        <f>SUM(S631:S651)</f>
        <v>39</v>
      </c>
      <c r="O935" s="1049"/>
      <c r="P935" s="1049"/>
      <c r="Q935" s="767"/>
      <c r="R935" s="1049"/>
      <c r="S935" s="1049"/>
      <c r="T935" s="1049"/>
      <c r="U935" s="1049"/>
    </row>
    <row r="936" spans="1:21" ht="21.75" thickBot="1" x14ac:dyDescent="0.4">
      <c r="A936"/>
      <c r="B936" s="667"/>
      <c r="C936" s="300"/>
      <c r="D936" s="300"/>
      <c r="E936" s="300"/>
      <c r="G936" s="428">
        <v>8</v>
      </c>
      <c r="H936" s="305" t="s">
        <v>338</v>
      </c>
      <c r="I936" s="702">
        <f>SUM(I652:I756)</f>
        <v>144</v>
      </c>
      <c r="J936" s="293">
        <f>SUM(K652:K756)</f>
        <v>132</v>
      </c>
      <c r="K936" s="422">
        <f>SUM(M652:M756)</f>
        <v>128</v>
      </c>
      <c r="L936" s="294">
        <f>SUM(O652:O756)</f>
        <v>153</v>
      </c>
      <c r="M936" s="898">
        <f>SUM(Q652:Q756)</f>
        <v>182</v>
      </c>
      <c r="N936" s="1051">
        <f>SUM(S652:S756)</f>
        <v>171</v>
      </c>
      <c r="O936" s="1049"/>
      <c r="P936" s="1049"/>
      <c r="Q936" s="767"/>
      <c r="R936" s="1049"/>
      <c r="S936" s="1049"/>
      <c r="T936" s="1049"/>
      <c r="U936" s="1049"/>
    </row>
    <row r="937" spans="1:21" ht="21.75" thickBot="1" x14ac:dyDescent="0.4">
      <c r="A937"/>
      <c r="B937" s="667"/>
      <c r="C937" s="300"/>
      <c r="D937" s="300"/>
      <c r="E937" s="300"/>
      <c r="G937" s="428">
        <v>9</v>
      </c>
      <c r="H937" s="305" t="s">
        <v>339</v>
      </c>
      <c r="I937" s="702">
        <f>SUM(I757:I874)</f>
        <v>341</v>
      </c>
      <c r="J937" s="293">
        <f>SUM(K757:K874)</f>
        <v>341</v>
      </c>
      <c r="K937" s="422">
        <f>SUM(M757:M874)</f>
        <v>323</v>
      </c>
      <c r="L937" s="294">
        <f>SUM(O757:O874)</f>
        <v>490</v>
      </c>
      <c r="M937" s="898">
        <f>SUM(Q757:Q874)</f>
        <v>501</v>
      </c>
      <c r="N937" s="1051">
        <f>SUM(S757:S874)</f>
        <v>530</v>
      </c>
      <c r="O937" s="1049"/>
      <c r="P937" s="1049"/>
      <c r="Q937" s="767"/>
      <c r="R937" s="1049"/>
      <c r="S937" s="1049"/>
      <c r="T937" s="1049"/>
      <c r="U937" s="1049"/>
    </row>
    <row r="938" spans="1:21" ht="21.75" thickBot="1" x14ac:dyDescent="0.4">
      <c r="A938"/>
      <c r="B938" s="667"/>
      <c r="G938" s="429">
        <v>10</v>
      </c>
      <c r="H938" s="306" t="s">
        <v>13</v>
      </c>
      <c r="I938" s="703">
        <f>SUM(I875:I878)</f>
        <v>33</v>
      </c>
      <c r="J938" s="295">
        <f>SUM(K875:K878)</f>
        <v>29</v>
      </c>
      <c r="K938" s="423">
        <f>SUM(M875:M878)</f>
        <v>0</v>
      </c>
      <c r="L938" s="296">
        <f>SUM(O875:O878)</f>
        <v>0</v>
      </c>
      <c r="M938" s="899">
        <f>SUM(Q875:Q878)</f>
        <v>0</v>
      </c>
      <c r="N938" s="1062">
        <f>SUM(S875:S878)</f>
        <v>0</v>
      </c>
      <c r="O938" s="1049"/>
      <c r="P938" s="1048"/>
      <c r="Q938" s="767"/>
      <c r="R938" s="1048"/>
      <c r="S938" s="1048"/>
      <c r="T938" s="1048"/>
      <c r="U938" s="1048"/>
    </row>
    <row r="939" spans="1:21" ht="21.75" thickBot="1" x14ac:dyDescent="0.4">
      <c r="A939"/>
      <c r="B939" s="667"/>
      <c r="F939" s="1009"/>
      <c r="G939" s="430"/>
      <c r="H939" s="307" t="s">
        <v>340</v>
      </c>
      <c r="I939" s="704">
        <f>SUM(I929:I938)</f>
        <v>2159</v>
      </c>
      <c r="J939" s="297">
        <f>SUBTOTAL(9,J929:J938)</f>
        <v>1995</v>
      </c>
      <c r="K939" s="424">
        <f>SUBTOTAL(9,K929:K938)</f>
        <v>2022</v>
      </c>
      <c r="L939" s="298">
        <f>SUBTOTAL(9,L929:L938)</f>
        <v>2458</v>
      </c>
      <c r="M939" s="900">
        <f>SUM(M929:M938)</f>
        <v>3041</v>
      </c>
      <c r="N939" s="1063">
        <f>SUM(N929:N938)</f>
        <v>2940</v>
      </c>
      <c r="O939" s="1061"/>
      <c r="R939" s="282"/>
    </row>
  </sheetData>
  <sortState ref="U421">
    <sortCondition ref="U421"/>
  </sortState>
  <mergeCells count="5">
    <mergeCell ref="A2:Q2"/>
    <mergeCell ref="A3:Q3"/>
    <mergeCell ref="A4:Q4"/>
    <mergeCell ref="H6:J6"/>
    <mergeCell ref="G927:N927"/>
  </mergeCells>
  <conditionalFormatting sqref="I919:I920">
    <cfRule type="iconSet" priority="58">
      <iconSet>
        <cfvo type="percent" val="0"/>
        <cfvo type="num" val="20"/>
        <cfvo type="num" val="50"/>
      </iconSet>
    </cfRule>
    <cfRule type="iconSet" priority="59">
      <iconSet>
        <cfvo type="percent" val="0"/>
        <cfvo type="num" val="20"/>
        <cfvo type="num" val="70"/>
      </iconSet>
    </cfRule>
  </conditionalFormatting>
  <conditionalFormatting sqref="I916:I918">
    <cfRule type="iconSet" priority="1180">
      <iconSet>
        <cfvo type="percent" val="0"/>
        <cfvo type="num" val="20"/>
        <cfvo type="num" val="50"/>
      </iconSet>
    </cfRule>
    <cfRule type="iconSet" priority="1181">
      <iconSet>
        <cfvo type="percent" val="0"/>
        <cfvo type="percent" val="20"/>
        <cfvo type="percent" val="80"/>
      </iconSet>
    </cfRule>
  </conditionalFormatting>
  <conditionalFormatting sqref="I916:I918">
    <cfRule type="iconSet" priority="1198">
      <iconSet>
        <cfvo type="percent" val="0"/>
        <cfvo type="num" val="25"/>
        <cfvo type="num" val="50"/>
      </iconSet>
    </cfRule>
    <cfRule type="iconSet" priority="1199">
      <iconSet>
        <cfvo type="percent" val="0"/>
        <cfvo type="num" val="0"/>
        <cfvo type="num" val="50"/>
      </iconSet>
    </cfRule>
  </conditionalFormatting>
  <conditionalFormatting sqref="H890:H920">
    <cfRule type="iconSet" priority="3338">
      <iconSet>
        <cfvo type="percent" val="0"/>
        <cfvo type="num" val="20"/>
        <cfvo type="num" val="50"/>
      </iconSet>
    </cfRule>
    <cfRule type="iconSet" priority="3339">
      <iconSet>
        <cfvo type="percent" val="0"/>
        <cfvo type="percent" val="20"/>
        <cfvo type="percent" val="80"/>
      </iconSet>
    </cfRule>
  </conditionalFormatting>
  <conditionalFormatting sqref="K890:K920">
    <cfRule type="iconSet" priority="3344">
      <iconSet>
        <cfvo type="percent" val="0"/>
        <cfvo type="num" val="10"/>
        <cfvo type="num" val="50"/>
      </iconSet>
    </cfRule>
  </conditionalFormatting>
  <conditionalFormatting sqref="M890:M920">
    <cfRule type="iconSet" priority="3346">
      <iconSet>
        <cfvo type="percent" val="0"/>
        <cfvo type="num" val="20"/>
        <cfvo type="num" val="50"/>
      </iconSet>
    </cfRule>
  </conditionalFormatting>
  <conditionalFormatting sqref="O890:O920">
    <cfRule type="iconSet" priority="3348">
      <iconSet>
        <cfvo type="percent" val="0"/>
        <cfvo type="num" val="20"/>
        <cfvo type="num" val="50"/>
      </iconSet>
    </cfRule>
  </conditionalFormatting>
  <conditionalFormatting sqref="Q890:Q920">
    <cfRule type="iconSet" priority="3350">
      <iconSet>
        <cfvo type="percent" val="0"/>
        <cfvo type="num" val="20"/>
        <cfvo type="num" val="50"/>
      </iconSet>
    </cfRule>
  </conditionalFormatting>
  <conditionalFormatting sqref="H890:H920">
    <cfRule type="iconSet" priority="3352">
      <iconSet>
        <cfvo type="percent" val="0"/>
        <cfvo type="num" val="25"/>
        <cfvo type="num" val="50"/>
      </iconSet>
    </cfRule>
    <cfRule type="iconSet" priority="3353">
      <iconSet>
        <cfvo type="percent" val="0"/>
        <cfvo type="num" val="0"/>
        <cfvo type="num" val="50"/>
      </iconSet>
    </cfRule>
  </conditionalFormatting>
  <conditionalFormatting sqref="H618">
    <cfRule type="iconSet" priority="26">
      <iconSet>
        <cfvo type="percent" val="0"/>
        <cfvo type="num" val="20"/>
        <cfvo type="num" val="50"/>
      </iconSet>
    </cfRule>
    <cfRule type="iconSet" priority="27">
      <iconSet>
        <cfvo type="percent" val="0"/>
        <cfvo type="percent" val="20"/>
        <cfvo type="percent" val="80"/>
      </iconSet>
    </cfRule>
  </conditionalFormatting>
  <conditionalFormatting sqref="K876:K889 K10:K89 K91:K687">
    <cfRule type="iconSet" priority="4756">
      <iconSet>
        <cfvo type="percent" val="0"/>
        <cfvo type="num" val="10"/>
        <cfvo type="num" val="50"/>
      </iconSet>
    </cfRule>
  </conditionalFormatting>
  <conditionalFormatting sqref="K768:K771 K688 K690:K691 K710:K712 K714:K717 K722:K723 K776 K778:K788 K793:K794 K797 K799:K800 K803 K813:K819 K829 K832:K834 K836:K840 K842:K846 K860 K693:K708 K850:K852 K863:K874 K725:K764">
    <cfRule type="iconSet" priority="16">
      <iconSet>
        <cfvo type="percent" val="0"/>
        <cfvo type="num" val="33"/>
        <cfvo type="num" val="100"/>
      </iconSet>
    </cfRule>
  </conditionalFormatting>
  <conditionalFormatting sqref="F10:F16 F18:F20">
    <cfRule type="iconSet" priority="15">
      <iconSet iconSet="3Signs">
        <cfvo type="percent" val="0"/>
        <cfvo type="percent" val="&quot;6 MESE&quot;"/>
        <cfvo type="percent" val="&quot;1 AÑO &quot;"/>
      </iconSet>
    </cfRule>
  </conditionalFormatting>
  <conditionalFormatting sqref="F17">
    <cfRule type="iconSet" priority="14">
      <iconSet iconSet="3Signs">
        <cfvo type="percent" val="0"/>
        <cfvo type="percent" val="&quot;6 MESE&quot;"/>
        <cfvo type="percent" val="&quot;1 AÑO &quot;"/>
      </iconSet>
    </cfRule>
  </conditionalFormatting>
  <conditionalFormatting sqref="H90">
    <cfRule type="iconSet" priority="5">
      <iconSet>
        <cfvo type="percent" val="0"/>
        <cfvo type="num" val="20"/>
        <cfvo type="num" val="50"/>
      </iconSet>
    </cfRule>
    <cfRule type="iconSet" priority="6">
      <iconSet>
        <cfvo type="percent" val="0"/>
        <cfvo type="percent" val="20"/>
        <cfvo type="percent" val="80"/>
      </iconSet>
    </cfRule>
  </conditionalFormatting>
  <conditionalFormatting sqref="K90">
    <cfRule type="iconSet" priority="7">
      <iconSet>
        <cfvo type="percent" val="0"/>
        <cfvo type="num" val="10"/>
        <cfvo type="num" val="50"/>
      </iconSet>
    </cfRule>
  </conditionalFormatting>
  <conditionalFormatting sqref="M90">
    <cfRule type="iconSet" priority="8">
      <iconSet>
        <cfvo type="percent" val="0"/>
        <cfvo type="num" val="20"/>
        <cfvo type="num" val="50"/>
      </iconSet>
    </cfRule>
  </conditionalFormatting>
  <conditionalFormatting sqref="O90">
    <cfRule type="iconSet" priority="9">
      <iconSet>
        <cfvo type="percent" val="0"/>
        <cfvo type="num" val="20"/>
        <cfvo type="num" val="50"/>
      </iconSet>
    </cfRule>
  </conditionalFormatting>
  <conditionalFormatting sqref="Q90">
    <cfRule type="iconSet" priority="10">
      <iconSet>
        <cfvo type="percent" val="0"/>
        <cfvo type="num" val="20"/>
        <cfvo type="num" val="50"/>
      </iconSet>
    </cfRule>
  </conditionalFormatting>
  <conditionalFormatting sqref="H90">
    <cfRule type="iconSet" priority="11">
      <iconSet>
        <cfvo type="percent" val="0"/>
        <cfvo type="num" val="25"/>
        <cfvo type="num" val="50"/>
      </iconSet>
    </cfRule>
    <cfRule type="iconSet" priority="12">
      <iconSet>
        <cfvo type="percent" val="0"/>
        <cfvo type="num" val="0"/>
        <cfvo type="num" val="50"/>
      </iconSet>
    </cfRule>
  </conditionalFormatting>
  <conditionalFormatting sqref="I890:I915">
    <cfRule type="iconSet" priority="2">
      <iconSet>
        <cfvo type="percent" val="0"/>
        <cfvo type="num" val="20"/>
        <cfvo type="num" val="50"/>
      </iconSet>
    </cfRule>
  </conditionalFormatting>
  <conditionalFormatting sqref="I90">
    <cfRule type="iconSet" priority="1">
      <iconSet>
        <cfvo type="percent" val="0"/>
        <cfvo type="num" val="20"/>
        <cfvo type="num" val="50"/>
      </iconSet>
    </cfRule>
  </conditionalFormatting>
  <conditionalFormatting sqref="K688:K875">
    <cfRule type="iconSet" priority="5745">
      <iconSet>
        <cfvo type="percent" val="0"/>
        <cfvo type="num" val="20"/>
        <cfvo type="num" val="50"/>
      </iconSet>
    </cfRule>
    <cfRule type="iconSet" priority="5746">
      <iconSet>
        <cfvo type="percent" val="0"/>
        <cfvo type="percent" val="20"/>
        <cfvo type="percent" val="80"/>
      </iconSet>
    </cfRule>
  </conditionalFormatting>
  <conditionalFormatting sqref="K688:K875">
    <cfRule type="iconSet" priority="5749">
      <iconSet>
        <cfvo type="percent" val="0"/>
        <cfvo type="num" val="25"/>
        <cfvo type="num" val="50"/>
      </iconSet>
    </cfRule>
    <cfRule type="iconSet" priority="5750">
      <iconSet>
        <cfvo type="percent" val="0"/>
        <cfvo type="num" val="0"/>
        <cfvo type="num" val="50"/>
      </iconSet>
    </cfRule>
  </conditionalFormatting>
  <conditionalFormatting sqref="H10:H26">
    <cfRule type="iconSet" priority="5775">
      <iconSet>
        <cfvo type="percent" val="0"/>
        <cfvo type="num" val="33"/>
        <cfvo type="num" val="100"/>
      </iconSet>
    </cfRule>
  </conditionalFormatting>
  <conditionalFormatting sqref="H10:H89 H91:H889">
    <cfRule type="iconSet" priority="5984">
      <iconSet>
        <cfvo type="percent" val="0"/>
        <cfvo type="num" val="20"/>
        <cfvo type="num" val="50"/>
      </iconSet>
    </cfRule>
    <cfRule type="iconSet" priority="5985">
      <iconSet>
        <cfvo type="percent" val="0"/>
        <cfvo type="percent" val="20"/>
        <cfvo type="percent" val="80"/>
      </iconSet>
    </cfRule>
  </conditionalFormatting>
  <conditionalFormatting sqref="M10:M89 M91:M889">
    <cfRule type="iconSet" priority="5990">
      <iconSet>
        <cfvo type="percent" val="0"/>
        <cfvo type="num" val="20"/>
        <cfvo type="num" val="50"/>
      </iconSet>
    </cfRule>
  </conditionalFormatting>
  <conditionalFormatting sqref="O10:O89 O91:O889">
    <cfRule type="iconSet" priority="5993">
      <iconSet>
        <cfvo type="percent" val="0"/>
        <cfvo type="num" val="20"/>
        <cfvo type="num" val="50"/>
      </iconSet>
    </cfRule>
  </conditionalFormatting>
  <conditionalFormatting sqref="Q10:Q89 Q91:Q889">
    <cfRule type="iconSet" priority="5996">
      <iconSet>
        <cfvo type="percent" val="0"/>
        <cfvo type="num" val="20"/>
        <cfvo type="num" val="50"/>
      </iconSet>
    </cfRule>
  </conditionalFormatting>
  <conditionalFormatting sqref="H10:H89 H91:H889">
    <cfRule type="iconSet" priority="5999">
      <iconSet>
        <cfvo type="percent" val="0"/>
        <cfvo type="num" val="25"/>
        <cfvo type="num" val="50"/>
      </iconSet>
    </cfRule>
    <cfRule type="iconSet" priority="6000">
      <iconSet>
        <cfvo type="percent" val="0"/>
        <cfvo type="num" val="0"/>
        <cfvo type="num" val="50"/>
      </iconSet>
    </cfRule>
  </conditionalFormatting>
  <conditionalFormatting sqref="I10:I89 I91:I889">
    <cfRule type="iconSet" priority="6005">
      <iconSet>
        <cfvo type="percent" val="0"/>
        <cfvo type="num" val="20"/>
        <cfvo type="num" val="50"/>
      </iconSet>
    </cfRule>
  </conditionalFormatting>
  <pageMargins left="0.25" right="0.25" top="0.75" bottom="0.75" header="0.3" footer="0.3"/>
  <pageSetup orientation="landscape" horizontalDpi="200" verticalDpi="200" r:id="rId1"/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V758"/>
  <sheetViews>
    <sheetView topLeftCell="C1" zoomScale="69" zoomScaleNormal="69" workbookViewId="0">
      <pane ySplit="9" topLeftCell="A722" activePane="bottomLeft" state="frozen"/>
      <selection activeCell="B1" sqref="B1"/>
      <selection pane="bottomLeft" activeCell="S752" sqref="S752"/>
    </sheetView>
  </sheetViews>
  <sheetFormatPr baseColWidth="10" defaultRowHeight="15" x14ac:dyDescent="0.25"/>
  <cols>
    <col min="1" max="1" width="11.42578125" customWidth="1"/>
    <col min="2" max="2" width="33.42578125" style="667" customWidth="1"/>
    <col min="3" max="3" width="12" style="667" customWidth="1"/>
    <col min="4" max="4" width="17.28515625" style="667" customWidth="1"/>
    <col min="5" max="5" width="19.42578125" style="667" customWidth="1"/>
    <col min="6" max="6" width="14.7109375" style="668" customWidth="1"/>
    <col min="7" max="7" width="16.7109375" style="665" customWidth="1"/>
    <col min="8" max="8" width="16.7109375" customWidth="1"/>
    <col min="9" max="9" width="16.7109375" style="156" customWidth="1"/>
    <col min="10" max="10" width="6.42578125" style="9" customWidth="1"/>
    <col min="11" max="11" width="9.42578125" style="934" customWidth="1"/>
    <col min="12" max="12" width="7" style="9" customWidth="1"/>
    <col min="13" max="13" width="8.85546875" customWidth="1"/>
    <col min="14" max="14" width="8.42578125" style="9" customWidth="1"/>
    <col min="15" max="15" width="8.42578125" customWidth="1"/>
    <col min="16" max="16" width="16.7109375" style="9" customWidth="1"/>
    <col min="17" max="17" width="16.7109375" customWidth="1"/>
    <col min="18" max="18" width="13.5703125" style="9" customWidth="1"/>
    <col min="19" max="19" width="15.7109375" style="1074" customWidth="1"/>
    <col min="20" max="20" width="15.42578125" bestFit="1" customWidth="1"/>
  </cols>
  <sheetData>
    <row r="1" spans="1:20" x14ac:dyDescent="0.25">
      <c r="A1" s="16"/>
      <c r="B1" s="17"/>
      <c r="C1" s="18"/>
      <c r="D1" s="17"/>
      <c r="E1" s="18"/>
      <c r="F1" s="18"/>
      <c r="G1" s="664"/>
      <c r="H1" s="17"/>
      <c r="I1" s="154"/>
      <c r="J1" s="17"/>
      <c r="K1" s="926"/>
      <c r="L1" s="17"/>
      <c r="M1" s="17"/>
      <c r="N1" s="17"/>
      <c r="O1" s="17"/>
      <c r="P1" s="17"/>
      <c r="Q1" s="17"/>
    </row>
    <row r="2" spans="1:20" ht="44.25" x14ac:dyDescent="0.25">
      <c r="A2" s="1111" t="s">
        <v>327</v>
      </c>
      <c r="B2" s="1111"/>
      <c r="C2" s="1111"/>
      <c r="D2" s="1111"/>
      <c r="E2" s="1111"/>
      <c r="F2" s="1111"/>
      <c r="G2" s="1111"/>
      <c r="H2" s="1111"/>
      <c r="I2" s="1111"/>
      <c r="J2" s="1111"/>
      <c r="K2" s="1111"/>
      <c r="L2" s="1111"/>
      <c r="M2" s="1111"/>
      <c r="N2" s="1111"/>
      <c r="O2" s="1111"/>
      <c r="P2" s="1111"/>
      <c r="Q2" s="1111"/>
    </row>
    <row r="3" spans="1:20" ht="25.5" customHeight="1" x14ac:dyDescent="0.25">
      <c r="A3" s="1112" t="s">
        <v>328</v>
      </c>
      <c r="B3" s="1112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2"/>
      <c r="O3" s="1112"/>
      <c r="P3" s="1112"/>
      <c r="Q3" s="1112"/>
    </row>
    <row r="4" spans="1:20" ht="24" thickBot="1" x14ac:dyDescent="0.3">
      <c r="A4" s="1113" t="s">
        <v>17854</v>
      </c>
      <c r="B4" s="1113"/>
      <c r="C4" s="1113"/>
      <c r="D4" s="1113"/>
      <c r="E4" s="1113"/>
      <c r="F4" s="1113"/>
      <c r="G4" s="1113"/>
      <c r="H4" s="1113"/>
      <c r="I4" s="1113"/>
      <c r="J4" s="1113"/>
      <c r="K4" s="1113"/>
      <c r="L4" s="1113"/>
      <c r="M4" s="1113"/>
      <c r="N4" s="1113"/>
      <c r="O4" s="1113"/>
      <c r="P4" s="1113"/>
      <c r="Q4" s="1113"/>
    </row>
    <row r="5" spans="1:20" ht="21.75" thickBot="1" x14ac:dyDescent="0.4">
      <c r="A5" s="19"/>
      <c r="B5" s="18"/>
      <c r="C5" s="18"/>
      <c r="D5" s="18"/>
      <c r="E5" s="18"/>
      <c r="F5" s="18"/>
      <c r="H5" s="53"/>
      <c r="I5" s="49" t="s">
        <v>329</v>
      </c>
      <c r="J5" s="80">
        <f>J740</f>
        <v>4471.2800000000016</v>
      </c>
      <c r="K5" s="927"/>
      <c r="L5" s="80">
        <f>L741</f>
        <v>4556.1899999999996</v>
      </c>
      <c r="M5" s="81"/>
      <c r="N5" s="80">
        <f>N741</f>
        <v>4439.9900000000025</v>
      </c>
      <c r="O5" s="81"/>
      <c r="P5" s="80">
        <f>P741</f>
        <v>3808.279999999997</v>
      </c>
      <c r="Q5" s="81"/>
      <c r="R5" s="82">
        <f>R740</f>
        <v>3730.1799999999971</v>
      </c>
      <c r="T5" s="1077">
        <f>T740</f>
        <v>3894.7899999999977</v>
      </c>
    </row>
    <row r="6" spans="1:20" x14ac:dyDescent="0.25">
      <c r="A6" s="16"/>
      <c r="B6" s="17"/>
      <c r="C6" s="18"/>
      <c r="D6" s="17"/>
      <c r="E6" s="18"/>
      <c r="F6" s="18"/>
      <c r="G6" s="666"/>
      <c r="H6" s="1114"/>
      <c r="I6" s="1114"/>
      <c r="J6" s="1114"/>
      <c r="K6" s="926"/>
      <c r="L6" s="17"/>
      <c r="M6" s="17"/>
      <c r="N6" s="17"/>
      <c r="O6" s="17"/>
      <c r="P6" s="17"/>
      <c r="Q6" s="17"/>
    </row>
    <row r="7" spans="1:20" x14ac:dyDescent="0.25">
      <c r="G7" s="669"/>
      <c r="H7" s="16"/>
      <c r="I7" s="155"/>
      <c r="J7" s="53"/>
      <c r="K7" s="928"/>
    </row>
    <row r="8" spans="1:20" ht="19.5" thickBot="1" x14ac:dyDescent="0.35">
      <c r="I8" s="715"/>
      <c r="J8" s="279"/>
      <c r="K8" s="710">
        <v>45170</v>
      </c>
      <c r="L8" s="279"/>
      <c r="M8" s="412">
        <v>45177</v>
      </c>
      <c r="N8" s="284"/>
      <c r="O8" s="686">
        <v>45184</v>
      </c>
      <c r="P8" s="451"/>
      <c r="Q8" s="559">
        <v>45192</v>
      </c>
      <c r="R8" s="451"/>
      <c r="S8" s="891">
        <v>45199</v>
      </c>
    </row>
    <row r="9" spans="1:20" s="79" customFormat="1" ht="36.75" customHeight="1" thickBot="1" x14ac:dyDescent="0.3">
      <c r="A9" s="1" t="s">
        <v>0</v>
      </c>
      <c r="B9" s="670" t="s">
        <v>1</v>
      </c>
      <c r="C9" s="170" t="s">
        <v>2</v>
      </c>
      <c r="D9" s="670" t="s">
        <v>3</v>
      </c>
      <c r="E9" s="670" t="s">
        <v>258</v>
      </c>
      <c r="F9" s="671" t="s">
        <v>4</v>
      </c>
      <c r="G9" s="672" t="s">
        <v>5</v>
      </c>
      <c r="H9" s="72" t="s">
        <v>793</v>
      </c>
      <c r="I9" s="157" t="s">
        <v>725</v>
      </c>
      <c r="J9" s="74" t="s">
        <v>340</v>
      </c>
      <c r="K9" s="929" t="s">
        <v>6</v>
      </c>
      <c r="L9" s="74" t="s">
        <v>721</v>
      </c>
      <c r="M9" s="75" t="s">
        <v>7</v>
      </c>
      <c r="N9" s="74" t="s">
        <v>722</v>
      </c>
      <c r="O9" s="75" t="s">
        <v>8</v>
      </c>
      <c r="P9" s="76" t="s">
        <v>723</v>
      </c>
      <c r="Q9" s="77" t="s">
        <v>9</v>
      </c>
      <c r="R9" s="78" t="s">
        <v>724</v>
      </c>
      <c r="S9" s="1075" t="s">
        <v>9</v>
      </c>
      <c r="T9" s="1076" t="s">
        <v>724</v>
      </c>
    </row>
    <row r="10" spans="1:20" ht="28.5" x14ac:dyDescent="0.25">
      <c r="A10" s="179">
        <v>1</v>
      </c>
      <c r="B10" s="201" t="s">
        <v>14</v>
      </c>
      <c r="C10" s="14" t="s">
        <v>17724</v>
      </c>
      <c r="D10" s="14" t="s">
        <v>10</v>
      </c>
      <c r="E10" s="14" t="s">
        <v>259</v>
      </c>
      <c r="F10" s="15">
        <v>45689</v>
      </c>
      <c r="G10" s="37">
        <v>0.66</v>
      </c>
      <c r="H10" s="337"/>
      <c r="I10" s="83">
        <v>1</v>
      </c>
      <c r="J10" s="85">
        <f>G10*I10</f>
        <v>0.66</v>
      </c>
      <c r="K10" s="930">
        <v>60</v>
      </c>
      <c r="L10" s="85">
        <f>G10*K10</f>
        <v>39.6</v>
      </c>
      <c r="M10" s="83">
        <v>56</v>
      </c>
      <c r="N10" s="85">
        <f>G10*M10</f>
        <v>36.96</v>
      </c>
      <c r="O10" s="83">
        <v>45</v>
      </c>
      <c r="P10" s="85">
        <f>G10*O10</f>
        <v>29.700000000000003</v>
      </c>
      <c r="Q10" s="83">
        <v>37</v>
      </c>
      <c r="R10" s="377">
        <f>G10*Q10</f>
        <v>24.42</v>
      </c>
      <c r="S10" s="1040">
        <v>32</v>
      </c>
      <c r="T10" s="4">
        <f>S10*Tabla319816[[#This Row],[P.U$]]</f>
        <v>21.12</v>
      </c>
    </row>
    <row r="11" spans="1:20" ht="28.5" x14ac:dyDescent="0.25">
      <c r="A11" s="179">
        <v>2</v>
      </c>
      <c r="B11" s="201" t="s">
        <v>15</v>
      </c>
      <c r="C11" s="14" t="s">
        <v>194</v>
      </c>
      <c r="D11" s="14" t="s">
        <v>10</v>
      </c>
      <c r="E11" s="14" t="s">
        <v>259</v>
      </c>
      <c r="F11" s="15">
        <v>45505</v>
      </c>
      <c r="G11" s="37">
        <v>1.43</v>
      </c>
      <c r="H11" s="337"/>
      <c r="I11" s="83"/>
      <c r="J11" s="85">
        <f t="shared" ref="J11:J81" si="0">G11*I11</f>
        <v>0</v>
      </c>
      <c r="K11" s="930"/>
      <c r="L11" s="85">
        <f t="shared" ref="L11:L99" si="1">G11*K11</f>
        <v>0</v>
      </c>
      <c r="M11" s="83"/>
      <c r="N11" s="85">
        <f t="shared" ref="N11:N99" si="2">G11*M11</f>
        <v>0</v>
      </c>
      <c r="O11" s="83"/>
      <c r="P11" s="85">
        <f t="shared" ref="P11:P99" si="3">G11*O11</f>
        <v>0</v>
      </c>
      <c r="Q11" s="83"/>
      <c r="R11" s="377">
        <f t="shared" ref="R11:R99" si="4">G11*Q11</f>
        <v>0</v>
      </c>
      <c r="S11" s="1040">
        <f t="shared" ref="S11:S72" si="5">SUM(R11)</f>
        <v>0</v>
      </c>
      <c r="T11" s="4">
        <f>S11*Tabla319816[[#This Row],[P.U$]]</f>
        <v>0</v>
      </c>
    </row>
    <row r="12" spans="1:20" ht="28.5" x14ac:dyDescent="0.25">
      <c r="A12" s="179">
        <v>3</v>
      </c>
      <c r="B12" s="201" t="s">
        <v>811</v>
      </c>
      <c r="C12" s="14" t="s">
        <v>195</v>
      </c>
      <c r="D12" s="14" t="s">
        <v>10</v>
      </c>
      <c r="E12" s="14" t="s">
        <v>259</v>
      </c>
      <c r="F12" s="15">
        <v>45413</v>
      </c>
      <c r="G12" s="37">
        <v>1.32</v>
      </c>
      <c r="H12" s="337"/>
      <c r="I12" s="83"/>
      <c r="J12" s="85">
        <f t="shared" si="0"/>
        <v>0</v>
      </c>
      <c r="K12" s="930"/>
      <c r="L12" s="85">
        <f>G12*K12</f>
        <v>0</v>
      </c>
      <c r="M12" s="83"/>
      <c r="N12" s="85">
        <f>G12*M12</f>
        <v>0</v>
      </c>
      <c r="O12" s="83"/>
      <c r="P12" s="85">
        <f>G12*O12</f>
        <v>0</v>
      </c>
      <c r="Q12" s="83"/>
      <c r="R12" s="377">
        <f>G12*Q12</f>
        <v>0</v>
      </c>
      <c r="S12" s="1040">
        <f t="shared" si="5"/>
        <v>0</v>
      </c>
      <c r="T12" s="4">
        <f>S12*Tabla319816[[#This Row],[P.U$]]</f>
        <v>0</v>
      </c>
    </row>
    <row r="13" spans="1:20" ht="24.75" customHeight="1" x14ac:dyDescent="0.25">
      <c r="A13" s="185">
        <v>576</v>
      </c>
      <c r="B13" s="184" t="s">
        <v>958</v>
      </c>
      <c r="C13" s="184" t="s">
        <v>254</v>
      </c>
      <c r="D13" s="184" t="s">
        <v>10</v>
      </c>
      <c r="E13" s="14" t="s">
        <v>259</v>
      </c>
      <c r="F13" s="576">
        <v>45901</v>
      </c>
      <c r="G13" s="577">
        <v>0.66</v>
      </c>
      <c r="H13" s="337"/>
      <c r="I13" s="83"/>
      <c r="J13" s="85">
        <f t="shared" si="0"/>
        <v>0</v>
      </c>
      <c r="K13" s="930"/>
      <c r="L13" s="85">
        <f t="shared" si="1"/>
        <v>0</v>
      </c>
      <c r="M13" s="83"/>
      <c r="N13" s="85">
        <f t="shared" si="2"/>
        <v>0</v>
      </c>
      <c r="O13" s="83"/>
      <c r="P13" s="85">
        <f t="shared" si="3"/>
        <v>0</v>
      </c>
      <c r="Q13" s="83"/>
      <c r="R13" s="377">
        <f t="shared" si="4"/>
        <v>0</v>
      </c>
      <c r="S13" s="1040">
        <f t="shared" si="5"/>
        <v>0</v>
      </c>
      <c r="T13" s="4">
        <f>S13*Tabla319816[[#This Row],[P.U$]]</f>
        <v>0</v>
      </c>
    </row>
    <row r="14" spans="1:20" ht="42.75" x14ac:dyDescent="0.25">
      <c r="A14" s="179">
        <v>4</v>
      </c>
      <c r="B14" s="201" t="s">
        <v>16</v>
      </c>
      <c r="C14" s="14" t="s">
        <v>194</v>
      </c>
      <c r="D14" s="14" t="s">
        <v>10</v>
      </c>
      <c r="E14" s="14" t="s">
        <v>260</v>
      </c>
      <c r="F14" s="15">
        <v>45566</v>
      </c>
      <c r="G14" s="37">
        <v>7.65</v>
      </c>
      <c r="H14" s="337"/>
      <c r="I14" s="233">
        <v>7</v>
      </c>
      <c r="J14" s="85">
        <f t="shared" si="0"/>
        <v>53.550000000000004</v>
      </c>
      <c r="K14" s="784">
        <v>7</v>
      </c>
      <c r="L14" s="232">
        <f>G14*K14</f>
        <v>53.550000000000004</v>
      </c>
      <c r="M14" s="233">
        <v>7</v>
      </c>
      <c r="N14" s="232">
        <f>G14*M14</f>
        <v>53.550000000000004</v>
      </c>
      <c r="O14" s="233">
        <v>7</v>
      </c>
      <c r="P14" s="232">
        <f>G14*O14</f>
        <v>53.550000000000004</v>
      </c>
      <c r="Q14" s="233">
        <v>6</v>
      </c>
      <c r="R14" s="377">
        <f>G14*Q14</f>
        <v>45.900000000000006</v>
      </c>
      <c r="S14" s="1040">
        <v>6</v>
      </c>
      <c r="T14" s="4">
        <f>S14*Tabla319816[[#This Row],[P.U$]]</f>
        <v>45.900000000000006</v>
      </c>
    </row>
    <row r="15" spans="1:20" ht="42.75" x14ac:dyDescent="0.25">
      <c r="A15" s="179">
        <v>5</v>
      </c>
      <c r="B15" s="201" t="s">
        <v>17</v>
      </c>
      <c r="C15" s="14" t="s">
        <v>194</v>
      </c>
      <c r="D15" s="14" t="s">
        <v>10</v>
      </c>
      <c r="E15" s="14" t="s">
        <v>261</v>
      </c>
      <c r="F15" s="15">
        <v>45474</v>
      </c>
      <c r="G15" s="37">
        <v>4.0999999999999996</v>
      </c>
      <c r="H15" s="337"/>
      <c r="I15" s="83">
        <v>10</v>
      </c>
      <c r="J15" s="85">
        <f t="shared" si="0"/>
        <v>41</v>
      </c>
      <c r="K15" s="930">
        <v>10</v>
      </c>
      <c r="L15" s="85">
        <f t="shared" si="1"/>
        <v>41</v>
      </c>
      <c r="M15" s="83">
        <v>10</v>
      </c>
      <c r="N15" s="85">
        <f t="shared" si="2"/>
        <v>41</v>
      </c>
      <c r="O15" s="83">
        <v>10</v>
      </c>
      <c r="P15" s="85">
        <f t="shared" si="3"/>
        <v>41</v>
      </c>
      <c r="Q15" s="83">
        <v>10</v>
      </c>
      <c r="R15" s="377">
        <f t="shared" si="4"/>
        <v>41</v>
      </c>
      <c r="S15" s="1040">
        <v>10</v>
      </c>
      <c r="T15" s="4">
        <f>S15*Tabla319816[[#This Row],[P.U$]]</f>
        <v>41</v>
      </c>
    </row>
    <row r="16" spans="1:20" ht="42.75" x14ac:dyDescent="0.25">
      <c r="A16" s="179">
        <v>6</v>
      </c>
      <c r="B16" s="201" t="s">
        <v>18</v>
      </c>
      <c r="C16" s="14" t="s">
        <v>196</v>
      </c>
      <c r="D16" s="14" t="s">
        <v>10</v>
      </c>
      <c r="E16" s="14" t="s">
        <v>262</v>
      </c>
      <c r="F16" s="15">
        <v>45474</v>
      </c>
      <c r="G16" s="37">
        <v>1.64</v>
      </c>
      <c r="H16" s="337"/>
      <c r="I16" s="83"/>
      <c r="J16" s="85">
        <f t="shared" si="0"/>
        <v>0</v>
      </c>
      <c r="K16" s="930"/>
      <c r="L16" s="85">
        <f t="shared" si="1"/>
        <v>0</v>
      </c>
      <c r="M16" s="83"/>
      <c r="N16" s="85">
        <f t="shared" si="2"/>
        <v>0</v>
      </c>
      <c r="O16" s="83"/>
      <c r="P16" s="85">
        <f t="shared" si="3"/>
        <v>0</v>
      </c>
      <c r="Q16" s="83"/>
      <c r="R16" s="377">
        <f t="shared" si="4"/>
        <v>0</v>
      </c>
      <c r="S16" s="1040">
        <f t="shared" si="5"/>
        <v>0</v>
      </c>
      <c r="T16" s="4">
        <f>S16*Tabla319816[[#This Row],[P.U$]]</f>
        <v>0</v>
      </c>
    </row>
    <row r="17" spans="1:20" ht="28.5" x14ac:dyDescent="0.25">
      <c r="A17" s="179">
        <v>7</v>
      </c>
      <c r="B17" s="201" t="s">
        <v>19</v>
      </c>
      <c r="C17" s="14" t="s">
        <v>197</v>
      </c>
      <c r="D17" s="14" t="s">
        <v>10</v>
      </c>
      <c r="E17" s="14" t="s">
        <v>263</v>
      </c>
      <c r="F17" s="15">
        <v>45261</v>
      </c>
      <c r="G17" s="37">
        <v>2.5499999999999998</v>
      </c>
      <c r="H17" s="337"/>
      <c r="I17" s="83"/>
      <c r="J17" s="85">
        <f t="shared" si="0"/>
        <v>0</v>
      </c>
      <c r="K17" s="930"/>
      <c r="L17" s="85">
        <f t="shared" si="1"/>
        <v>0</v>
      </c>
      <c r="M17" s="83"/>
      <c r="N17" s="85">
        <f t="shared" si="2"/>
        <v>0</v>
      </c>
      <c r="O17" s="83"/>
      <c r="P17" s="85">
        <f t="shared" si="3"/>
        <v>0</v>
      </c>
      <c r="Q17" s="83"/>
      <c r="R17" s="377">
        <f t="shared" si="4"/>
        <v>0</v>
      </c>
      <c r="S17" s="1040">
        <f t="shared" si="5"/>
        <v>0</v>
      </c>
      <c r="T17" s="4">
        <f>S17*Tabla319816[[#This Row],[P.U$]]</f>
        <v>0</v>
      </c>
    </row>
    <row r="18" spans="1:20" x14ac:dyDescent="0.25">
      <c r="A18" s="179">
        <v>8</v>
      </c>
      <c r="B18" s="201" t="s">
        <v>20</v>
      </c>
      <c r="C18" s="14" t="s">
        <v>198</v>
      </c>
      <c r="D18" s="14" t="s">
        <v>10</v>
      </c>
      <c r="E18" s="14" t="s">
        <v>263</v>
      </c>
      <c r="F18" s="15">
        <v>45536</v>
      </c>
      <c r="G18" s="37">
        <v>2.09</v>
      </c>
      <c r="H18" s="337"/>
      <c r="I18" s="83"/>
      <c r="J18" s="85">
        <f t="shared" si="0"/>
        <v>0</v>
      </c>
      <c r="K18" s="930"/>
      <c r="L18" s="85">
        <f t="shared" si="1"/>
        <v>0</v>
      </c>
      <c r="M18" s="83"/>
      <c r="N18" s="85">
        <f t="shared" si="2"/>
        <v>0</v>
      </c>
      <c r="O18" s="83"/>
      <c r="P18" s="85">
        <f t="shared" si="3"/>
        <v>0</v>
      </c>
      <c r="Q18" s="83"/>
      <c r="R18" s="377">
        <f t="shared" si="4"/>
        <v>0</v>
      </c>
      <c r="S18" s="1040">
        <f t="shared" si="5"/>
        <v>0</v>
      </c>
      <c r="T18" s="4">
        <f>S18*Tabla319816[[#This Row],[P.U$]]</f>
        <v>0</v>
      </c>
    </row>
    <row r="19" spans="1:20" x14ac:dyDescent="0.25">
      <c r="A19" s="179">
        <v>9</v>
      </c>
      <c r="B19" s="201" t="s">
        <v>21</v>
      </c>
      <c r="C19" s="14" t="s">
        <v>199</v>
      </c>
      <c r="D19" s="14" t="s">
        <v>10</v>
      </c>
      <c r="E19" s="14" t="s">
        <v>264</v>
      </c>
      <c r="F19" s="15">
        <v>45139</v>
      </c>
      <c r="G19" s="37">
        <v>0.72</v>
      </c>
      <c r="H19" s="337"/>
      <c r="I19" s="83"/>
      <c r="J19" s="85">
        <f t="shared" si="0"/>
        <v>0</v>
      </c>
      <c r="K19" s="930"/>
      <c r="L19" s="85">
        <f t="shared" si="1"/>
        <v>0</v>
      </c>
      <c r="M19" s="83"/>
      <c r="N19" s="85">
        <f t="shared" si="2"/>
        <v>0</v>
      </c>
      <c r="O19" s="83"/>
      <c r="P19" s="85">
        <f t="shared" si="3"/>
        <v>0</v>
      </c>
      <c r="Q19" s="83"/>
      <c r="R19" s="377">
        <f t="shared" si="4"/>
        <v>0</v>
      </c>
      <c r="S19" s="1040">
        <f t="shared" si="5"/>
        <v>0</v>
      </c>
      <c r="T19" s="4">
        <f>S19*Tabla319816[[#This Row],[P.U$]]</f>
        <v>0</v>
      </c>
    </row>
    <row r="20" spans="1:20" ht="28.5" x14ac:dyDescent="0.25">
      <c r="A20" s="179">
        <v>10</v>
      </c>
      <c r="B20" s="201" t="s">
        <v>22</v>
      </c>
      <c r="C20" s="14" t="s">
        <v>200</v>
      </c>
      <c r="D20" s="14" t="s">
        <v>10</v>
      </c>
      <c r="E20" s="14" t="s">
        <v>265</v>
      </c>
      <c r="F20" s="15">
        <v>45505</v>
      </c>
      <c r="G20" s="37">
        <v>0.77</v>
      </c>
      <c r="H20" s="337"/>
      <c r="I20" s="83"/>
      <c r="J20" s="85">
        <f t="shared" si="0"/>
        <v>0</v>
      </c>
      <c r="K20" s="930"/>
      <c r="L20" s="85">
        <f t="shared" si="1"/>
        <v>0</v>
      </c>
      <c r="M20" s="83"/>
      <c r="N20" s="85">
        <f t="shared" si="2"/>
        <v>0</v>
      </c>
      <c r="O20" s="83"/>
      <c r="P20" s="85">
        <f t="shared" si="3"/>
        <v>0</v>
      </c>
      <c r="Q20" s="83"/>
      <c r="R20" s="377">
        <f t="shared" si="4"/>
        <v>0</v>
      </c>
      <c r="S20" s="1040">
        <f t="shared" si="5"/>
        <v>0</v>
      </c>
      <c r="T20" s="4">
        <f>S20*Tabla319816[[#This Row],[P.U$]]</f>
        <v>0</v>
      </c>
    </row>
    <row r="21" spans="1:20" ht="28.5" x14ac:dyDescent="0.25">
      <c r="A21" s="179">
        <v>11</v>
      </c>
      <c r="B21" s="201" t="s">
        <v>22</v>
      </c>
      <c r="C21" s="14" t="s">
        <v>201</v>
      </c>
      <c r="D21" s="14" t="s">
        <v>10</v>
      </c>
      <c r="E21" s="14" t="s">
        <v>265</v>
      </c>
      <c r="F21" s="15">
        <v>45505</v>
      </c>
      <c r="G21" s="37">
        <v>0.77</v>
      </c>
      <c r="H21" s="337"/>
      <c r="I21" s="83">
        <v>1</v>
      </c>
      <c r="J21" s="85">
        <f t="shared" si="0"/>
        <v>0.77</v>
      </c>
      <c r="K21" s="930">
        <v>1</v>
      </c>
      <c r="L21" s="85">
        <f t="shared" si="1"/>
        <v>0.77</v>
      </c>
      <c r="M21" s="83">
        <v>1</v>
      </c>
      <c r="N21" s="85">
        <f t="shared" si="2"/>
        <v>0.77</v>
      </c>
      <c r="O21" s="83">
        <v>0</v>
      </c>
      <c r="P21" s="85">
        <f t="shared" si="3"/>
        <v>0</v>
      </c>
      <c r="Q21" s="83">
        <v>0</v>
      </c>
      <c r="R21" s="377">
        <f t="shared" si="4"/>
        <v>0</v>
      </c>
      <c r="S21" s="1040">
        <v>0</v>
      </c>
      <c r="T21" s="4">
        <f>S21*Tabla319816[[#This Row],[P.U$]]</f>
        <v>0</v>
      </c>
    </row>
    <row r="22" spans="1:20" x14ac:dyDescent="0.25">
      <c r="A22" s="179">
        <v>12</v>
      </c>
      <c r="B22" s="201" t="s">
        <v>23</v>
      </c>
      <c r="C22" s="14" t="s">
        <v>202</v>
      </c>
      <c r="D22" s="14" t="s">
        <v>10</v>
      </c>
      <c r="E22" s="14" t="s">
        <v>266</v>
      </c>
      <c r="F22" s="15">
        <v>45474</v>
      </c>
      <c r="G22" s="37">
        <v>2.12</v>
      </c>
      <c r="H22" s="337"/>
      <c r="I22" s="83"/>
      <c r="J22" s="85">
        <f t="shared" si="0"/>
        <v>0</v>
      </c>
      <c r="K22" s="930"/>
      <c r="L22" s="85">
        <f t="shared" si="1"/>
        <v>0</v>
      </c>
      <c r="M22" s="83"/>
      <c r="N22" s="85">
        <f t="shared" si="2"/>
        <v>0</v>
      </c>
      <c r="O22" s="83"/>
      <c r="P22" s="85">
        <f t="shared" si="3"/>
        <v>0</v>
      </c>
      <c r="Q22" s="83"/>
      <c r="R22" s="377">
        <f t="shared" si="4"/>
        <v>0</v>
      </c>
      <c r="S22" s="1040">
        <f t="shared" si="5"/>
        <v>0</v>
      </c>
      <c r="T22" s="4">
        <f>S22*Tabla319816[[#This Row],[P.U$]]</f>
        <v>0</v>
      </c>
    </row>
    <row r="23" spans="1:20" ht="28.5" x14ac:dyDescent="0.25">
      <c r="A23" s="179">
        <v>13</v>
      </c>
      <c r="B23" s="201" t="s">
        <v>893</v>
      </c>
      <c r="C23" s="14" t="s">
        <v>202</v>
      </c>
      <c r="D23" s="14" t="s">
        <v>10</v>
      </c>
      <c r="E23" s="14" t="s">
        <v>266</v>
      </c>
      <c r="F23" s="15">
        <v>45475</v>
      </c>
      <c r="G23" s="37">
        <v>1.99</v>
      </c>
      <c r="H23" s="337"/>
      <c r="I23" s="83"/>
      <c r="J23" s="85">
        <f t="shared" si="0"/>
        <v>0</v>
      </c>
      <c r="K23" s="930"/>
      <c r="L23" s="85">
        <f t="shared" si="1"/>
        <v>0</v>
      </c>
      <c r="M23" s="83"/>
      <c r="N23" s="85">
        <f>G23*M23</f>
        <v>0</v>
      </c>
      <c r="O23" s="83"/>
      <c r="P23" s="85">
        <f t="shared" si="3"/>
        <v>0</v>
      </c>
      <c r="Q23" s="83"/>
      <c r="R23" s="377">
        <f t="shared" si="4"/>
        <v>0</v>
      </c>
      <c r="S23" s="1040">
        <f t="shared" si="5"/>
        <v>0</v>
      </c>
      <c r="T23" s="4">
        <f>S23*Tabla319816[[#This Row],[P.U$]]</f>
        <v>0</v>
      </c>
    </row>
    <row r="24" spans="1:20" x14ac:dyDescent="0.25">
      <c r="A24" s="179">
        <v>14</v>
      </c>
      <c r="B24" s="201" t="s">
        <v>24</v>
      </c>
      <c r="C24" s="14" t="s">
        <v>736</v>
      </c>
      <c r="D24" s="14" t="s">
        <v>10</v>
      </c>
      <c r="E24" s="14" t="s">
        <v>266</v>
      </c>
      <c r="F24" s="15">
        <v>45323</v>
      </c>
      <c r="G24" s="37">
        <v>0.56000000000000005</v>
      </c>
      <c r="H24" s="337"/>
      <c r="I24" s="83">
        <v>30</v>
      </c>
      <c r="J24" s="85">
        <f t="shared" si="0"/>
        <v>16.8</v>
      </c>
      <c r="K24" s="930">
        <v>30</v>
      </c>
      <c r="L24" s="85">
        <f>G24*K24</f>
        <v>16.8</v>
      </c>
      <c r="M24" s="83">
        <v>30</v>
      </c>
      <c r="N24" s="85">
        <f>G24*M24</f>
        <v>16.8</v>
      </c>
      <c r="O24" s="83">
        <v>29</v>
      </c>
      <c r="P24" s="85">
        <f>G24*O24</f>
        <v>16.240000000000002</v>
      </c>
      <c r="Q24" s="83">
        <v>29</v>
      </c>
      <c r="R24" s="377">
        <f>G24*Q24</f>
        <v>16.240000000000002</v>
      </c>
      <c r="S24" s="1040">
        <v>28</v>
      </c>
      <c r="T24" s="4">
        <f>S24*Tabla319816[[#This Row],[P.U$]]</f>
        <v>15.680000000000001</v>
      </c>
    </row>
    <row r="25" spans="1:20" x14ac:dyDescent="0.25">
      <c r="A25" s="179">
        <v>15</v>
      </c>
      <c r="B25" s="201" t="s">
        <v>25</v>
      </c>
      <c r="C25" s="14" t="s">
        <v>204</v>
      </c>
      <c r="D25" s="14" t="s">
        <v>10</v>
      </c>
      <c r="E25" s="14" t="s">
        <v>266</v>
      </c>
      <c r="F25" s="15">
        <v>45505</v>
      </c>
      <c r="G25" s="37">
        <v>2.63</v>
      </c>
      <c r="H25" s="337"/>
      <c r="I25" s="83">
        <v>14</v>
      </c>
      <c r="J25" s="85">
        <f t="shared" si="0"/>
        <v>36.82</v>
      </c>
      <c r="K25" s="930">
        <v>14</v>
      </c>
      <c r="L25" s="85">
        <f t="shared" si="1"/>
        <v>36.82</v>
      </c>
      <c r="M25" s="83">
        <v>14</v>
      </c>
      <c r="N25" s="85">
        <f t="shared" si="2"/>
        <v>36.82</v>
      </c>
      <c r="O25" s="83">
        <v>14</v>
      </c>
      <c r="P25" s="85">
        <f t="shared" si="3"/>
        <v>36.82</v>
      </c>
      <c r="Q25" s="83">
        <v>14</v>
      </c>
      <c r="R25" s="377">
        <f t="shared" si="4"/>
        <v>36.82</v>
      </c>
      <c r="S25" s="1040">
        <v>14</v>
      </c>
      <c r="T25" s="4">
        <f>S25*Tabla319816[[#This Row],[P.U$]]</f>
        <v>36.82</v>
      </c>
    </row>
    <row r="26" spans="1:20" x14ac:dyDescent="0.25">
      <c r="A26" s="179">
        <v>688</v>
      </c>
      <c r="B26" s="201" t="s">
        <v>17722</v>
      </c>
      <c r="C26" s="14" t="s">
        <v>1223</v>
      </c>
      <c r="D26" s="14" t="s">
        <v>10</v>
      </c>
      <c r="E26" s="14" t="s">
        <v>266</v>
      </c>
      <c r="F26" s="15"/>
      <c r="G26" s="37">
        <v>1.6</v>
      </c>
      <c r="H26" s="337"/>
      <c r="I26" s="83">
        <v>20</v>
      </c>
      <c r="J26" s="85">
        <f t="shared" si="0"/>
        <v>32</v>
      </c>
      <c r="K26" s="930">
        <v>20</v>
      </c>
      <c r="L26" s="85">
        <f t="shared" si="1"/>
        <v>32</v>
      </c>
      <c r="M26" s="83">
        <v>20</v>
      </c>
      <c r="N26" s="85">
        <f t="shared" si="2"/>
        <v>32</v>
      </c>
      <c r="O26" s="83">
        <v>20</v>
      </c>
      <c r="P26" s="85">
        <f t="shared" si="3"/>
        <v>32</v>
      </c>
      <c r="Q26" s="83">
        <v>20</v>
      </c>
      <c r="R26" s="377">
        <f t="shared" si="4"/>
        <v>32</v>
      </c>
      <c r="S26" s="1040">
        <v>20</v>
      </c>
      <c r="T26" s="4">
        <f>S26*Tabla319816[[#This Row],[P.U$]]</f>
        <v>32</v>
      </c>
    </row>
    <row r="27" spans="1:20" ht="25.5" x14ac:dyDescent="0.25">
      <c r="A27" s="179">
        <v>687</v>
      </c>
      <c r="B27" s="201" t="s">
        <v>1087</v>
      </c>
      <c r="C27" s="14" t="s">
        <v>597</v>
      </c>
      <c r="D27" s="14" t="s">
        <v>10</v>
      </c>
      <c r="E27" s="14" t="s">
        <v>266</v>
      </c>
      <c r="F27" s="15"/>
      <c r="G27" s="37">
        <v>2.12</v>
      </c>
      <c r="H27" s="337"/>
      <c r="I27" s="83">
        <v>2</v>
      </c>
      <c r="J27" s="85">
        <f t="shared" si="0"/>
        <v>4.24</v>
      </c>
      <c r="K27" s="930">
        <v>2</v>
      </c>
      <c r="L27" s="85">
        <f t="shared" si="1"/>
        <v>4.24</v>
      </c>
      <c r="M27" s="83">
        <v>2</v>
      </c>
      <c r="N27" s="85">
        <f t="shared" si="2"/>
        <v>4.24</v>
      </c>
      <c r="O27" s="83">
        <v>2</v>
      </c>
      <c r="P27" s="85">
        <f t="shared" si="3"/>
        <v>4.24</v>
      </c>
      <c r="Q27" s="83">
        <v>2</v>
      </c>
      <c r="R27" s="377">
        <f t="shared" si="4"/>
        <v>4.24</v>
      </c>
      <c r="S27" s="1040">
        <v>2</v>
      </c>
      <c r="T27" s="4">
        <f>S27*Tabla319816[[#This Row],[P.U$]]</f>
        <v>4.24</v>
      </c>
    </row>
    <row r="28" spans="1:20" ht="28.5" x14ac:dyDescent="0.25">
      <c r="A28" s="179">
        <v>16</v>
      </c>
      <c r="B28" s="201" t="s">
        <v>26</v>
      </c>
      <c r="C28" s="14" t="s">
        <v>812</v>
      </c>
      <c r="D28" s="14" t="s">
        <v>10</v>
      </c>
      <c r="E28" s="14" t="s">
        <v>267</v>
      </c>
      <c r="F28" s="15">
        <v>45658</v>
      </c>
      <c r="G28" s="37">
        <v>2.9</v>
      </c>
      <c r="H28" s="337"/>
      <c r="I28" s="83"/>
      <c r="J28" s="85">
        <f t="shared" si="0"/>
        <v>0</v>
      </c>
      <c r="K28" s="930"/>
      <c r="L28" s="85">
        <f t="shared" si="1"/>
        <v>0</v>
      </c>
      <c r="M28" s="83"/>
      <c r="N28" s="85">
        <f t="shared" si="2"/>
        <v>0</v>
      </c>
      <c r="O28" s="83"/>
      <c r="P28" s="85">
        <f t="shared" si="3"/>
        <v>0</v>
      </c>
      <c r="Q28" s="83"/>
      <c r="R28" s="377">
        <f t="shared" si="4"/>
        <v>0</v>
      </c>
      <c r="S28" s="1040">
        <f t="shared" si="5"/>
        <v>0</v>
      </c>
      <c r="T28" s="4">
        <f>S28*Tabla319816[[#This Row],[P.U$]]</f>
        <v>0</v>
      </c>
    </row>
    <row r="29" spans="1:20" ht="28.5" x14ac:dyDescent="0.25">
      <c r="A29" s="179">
        <v>17</v>
      </c>
      <c r="B29" s="201" t="s">
        <v>26</v>
      </c>
      <c r="C29" s="14" t="s">
        <v>203</v>
      </c>
      <c r="D29" s="14" t="s">
        <v>10</v>
      </c>
      <c r="E29" s="14" t="s">
        <v>267</v>
      </c>
      <c r="F29" s="15">
        <v>45078</v>
      </c>
      <c r="G29" s="37">
        <v>2.9</v>
      </c>
      <c r="H29" s="337"/>
      <c r="I29" s="83"/>
      <c r="J29" s="85">
        <f t="shared" si="0"/>
        <v>0</v>
      </c>
      <c r="K29" s="930"/>
      <c r="L29" s="85">
        <f t="shared" si="1"/>
        <v>0</v>
      </c>
      <c r="M29" s="83"/>
      <c r="N29" s="85">
        <f t="shared" si="2"/>
        <v>0</v>
      </c>
      <c r="O29" s="83"/>
      <c r="P29" s="85">
        <f t="shared" si="3"/>
        <v>0</v>
      </c>
      <c r="Q29" s="83"/>
      <c r="R29" s="377">
        <f t="shared" si="4"/>
        <v>0</v>
      </c>
      <c r="S29" s="1040">
        <f t="shared" si="5"/>
        <v>0</v>
      </c>
      <c r="T29" s="4">
        <f>S29*Tabla319816[[#This Row],[P.U$]]</f>
        <v>0</v>
      </c>
    </row>
    <row r="30" spans="1:20" ht="28.5" x14ac:dyDescent="0.25">
      <c r="A30" s="179"/>
      <c r="B30" s="201" t="s">
        <v>1201</v>
      </c>
      <c r="C30" s="14" t="s">
        <v>208</v>
      </c>
      <c r="D30" s="14" t="s">
        <v>10</v>
      </c>
      <c r="E30" s="14" t="s">
        <v>1202</v>
      </c>
      <c r="F30" s="15"/>
      <c r="G30" s="37">
        <v>0.82</v>
      </c>
      <c r="H30" s="337"/>
      <c r="I30" s="83"/>
      <c r="J30" s="85">
        <f t="shared" si="0"/>
        <v>0</v>
      </c>
      <c r="K30" s="930"/>
      <c r="L30" s="85">
        <f t="shared" si="1"/>
        <v>0</v>
      </c>
      <c r="M30" s="83"/>
      <c r="N30" s="85">
        <f t="shared" si="2"/>
        <v>0</v>
      </c>
      <c r="O30" s="83"/>
      <c r="P30" s="85">
        <f t="shared" si="3"/>
        <v>0</v>
      </c>
      <c r="Q30" s="83"/>
      <c r="R30" s="377">
        <f t="shared" si="4"/>
        <v>0</v>
      </c>
      <c r="S30" s="1040">
        <f t="shared" si="5"/>
        <v>0</v>
      </c>
      <c r="T30" s="4">
        <f>S30*Tabla319816[[#This Row],[P.U$]]</f>
        <v>0</v>
      </c>
    </row>
    <row r="31" spans="1:20" x14ac:dyDescent="0.25">
      <c r="A31" s="179">
        <v>18</v>
      </c>
      <c r="B31" s="201" t="s">
        <v>17619</v>
      </c>
      <c r="C31" s="14" t="s">
        <v>1223</v>
      </c>
      <c r="D31" s="14" t="s">
        <v>10</v>
      </c>
      <c r="E31" s="14" t="s">
        <v>268</v>
      </c>
      <c r="F31" s="15">
        <v>45352</v>
      </c>
      <c r="G31" s="37">
        <v>0.82</v>
      </c>
      <c r="H31" s="337"/>
      <c r="I31" s="83">
        <v>4</v>
      </c>
      <c r="J31" s="85">
        <f t="shared" si="0"/>
        <v>3.28</v>
      </c>
      <c r="K31" s="930">
        <v>4</v>
      </c>
      <c r="L31" s="85">
        <f t="shared" si="1"/>
        <v>3.28</v>
      </c>
      <c r="M31" s="83">
        <v>4</v>
      </c>
      <c r="N31" s="85">
        <f t="shared" si="2"/>
        <v>3.28</v>
      </c>
      <c r="O31" s="83">
        <v>2</v>
      </c>
      <c r="P31" s="85">
        <f t="shared" si="3"/>
        <v>1.64</v>
      </c>
      <c r="Q31" s="83">
        <v>0</v>
      </c>
      <c r="R31" s="377">
        <f t="shared" si="4"/>
        <v>0</v>
      </c>
      <c r="S31" s="1040">
        <v>0</v>
      </c>
      <c r="T31" s="4">
        <f>S31*Tabla319816[[#This Row],[P.U$]]</f>
        <v>0</v>
      </c>
    </row>
    <row r="32" spans="1:20" ht="28.5" x14ac:dyDescent="0.25">
      <c r="A32" s="179">
        <v>19</v>
      </c>
      <c r="B32" s="201" t="s">
        <v>28</v>
      </c>
      <c r="C32" s="14" t="s">
        <v>203</v>
      </c>
      <c r="D32" s="14" t="s">
        <v>10</v>
      </c>
      <c r="E32" s="14" t="s">
        <v>269</v>
      </c>
      <c r="F32" s="15">
        <v>12510</v>
      </c>
      <c r="G32" s="37">
        <v>5.88</v>
      </c>
      <c r="H32" s="337"/>
      <c r="I32" s="83"/>
      <c r="J32" s="85">
        <f t="shared" si="0"/>
        <v>0</v>
      </c>
      <c r="K32" s="930"/>
      <c r="L32" s="85">
        <f>G32*K32</f>
        <v>0</v>
      </c>
      <c r="M32" s="83"/>
      <c r="N32" s="85">
        <f>G32*M32</f>
        <v>0</v>
      </c>
      <c r="O32" s="83"/>
      <c r="P32" s="85">
        <f>G32*O32</f>
        <v>0</v>
      </c>
      <c r="Q32" s="83"/>
      <c r="R32" s="377">
        <f>G32*Q32</f>
        <v>0</v>
      </c>
      <c r="S32" s="1040">
        <f t="shared" si="5"/>
        <v>0</v>
      </c>
      <c r="T32" s="4">
        <f>S32*Tabla319816[[#This Row],[P.U$]]</f>
        <v>0</v>
      </c>
    </row>
    <row r="33" spans="1:20" ht="28.5" x14ac:dyDescent="0.25">
      <c r="A33" s="179">
        <v>20</v>
      </c>
      <c r="B33" s="201" t="s">
        <v>29</v>
      </c>
      <c r="C33" s="14" t="s">
        <v>198</v>
      </c>
      <c r="D33" s="14" t="s">
        <v>10</v>
      </c>
      <c r="E33" s="14" t="s">
        <v>269</v>
      </c>
      <c r="F33" s="15">
        <v>45536</v>
      </c>
      <c r="G33" s="37">
        <v>2.09</v>
      </c>
      <c r="H33" s="337"/>
      <c r="I33" s="83"/>
      <c r="J33" s="85">
        <f t="shared" si="0"/>
        <v>0</v>
      </c>
      <c r="K33" s="930"/>
      <c r="L33" s="85">
        <f t="shared" si="1"/>
        <v>0</v>
      </c>
      <c r="M33" s="83"/>
      <c r="N33" s="85">
        <f t="shared" si="2"/>
        <v>0</v>
      </c>
      <c r="O33" s="83"/>
      <c r="P33" s="85">
        <f t="shared" si="3"/>
        <v>0</v>
      </c>
      <c r="Q33" s="83"/>
      <c r="R33" s="377">
        <f t="shared" si="4"/>
        <v>0</v>
      </c>
      <c r="S33" s="1040">
        <f t="shared" si="5"/>
        <v>0</v>
      </c>
      <c r="T33" s="4">
        <f>S33*Tabla319816[[#This Row],[P.U$]]</f>
        <v>0</v>
      </c>
    </row>
    <row r="34" spans="1:20" x14ac:dyDescent="0.25">
      <c r="A34" s="179">
        <v>21</v>
      </c>
      <c r="B34" s="201" t="s">
        <v>30</v>
      </c>
      <c r="C34" s="14" t="s">
        <v>209</v>
      </c>
      <c r="D34" s="14" t="s">
        <v>10</v>
      </c>
      <c r="E34" s="14" t="s">
        <v>270</v>
      </c>
      <c r="F34" s="15">
        <v>45658</v>
      </c>
      <c r="G34" s="37">
        <v>3.49</v>
      </c>
      <c r="H34" s="337"/>
      <c r="I34" s="83"/>
      <c r="J34" s="85">
        <f t="shared" si="0"/>
        <v>0</v>
      </c>
      <c r="K34" s="930"/>
      <c r="L34" s="85">
        <f>G34*K34</f>
        <v>0</v>
      </c>
      <c r="M34" s="83"/>
      <c r="N34" s="85">
        <f>G34*M34</f>
        <v>0</v>
      </c>
      <c r="O34" s="83"/>
      <c r="P34" s="85">
        <f>G34*O34</f>
        <v>0</v>
      </c>
      <c r="Q34" s="83"/>
      <c r="R34" s="377">
        <f>G34*Q34</f>
        <v>0</v>
      </c>
      <c r="S34" s="1040">
        <f t="shared" si="5"/>
        <v>0</v>
      </c>
      <c r="T34" s="4">
        <f>S34*Tabla319816[[#This Row],[P.U$]]</f>
        <v>0</v>
      </c>
    </row>
    <row r="35" spans="1:20" x14ac:dyDescent="0.25">
      <c r="A35" s="179">
        <v>22</v>
      </c>
      <c r="B35" s="201" t="s">
        <v>30</v>
      </c>
      <c r="C35" s="14" t="s">
        <v>207</v>
      </c>
      <c r="D35" s="14" t="s">
        <v>10</v>
      </c>
      <c r="E35" s="14" t="s">
        <v>270</v>
      </c>
      <c r="F35" s="15">
        <v>45352</v>
      </c>
      <c r="G35" s="37">
        <v>4.49</v>
      </c>
      <c r="H35" s="337"/>
      <c r="I35" s="83"/>
      <c r="J35" s="85">
        <f t="shared" si="0"/>
        <v>0</v>
      </c>
      <c r="K35" s="930"/>
      <c r="L35" s="85">
        <f t="shared" si="1"/>
        <v>0</v>
      </c>
      <c r="M35" s="83"/>
      <c r="N35" s="85">
        <f t="shared" si="2"/>
        <v>0</v>
      </c>
      <c r="O35" s="83"/>
      <c r="P35" s="85">
        <f t="shared" si="3"/>
        <v>0</v>
      </c>
      <c r="Q35" s="83"/>
      <c r="R35" s="377">
        <f t="shared" si="4"/>
        <v>0</v>
      </c>
      <c r="S35" s="1040">
        <f t="shared" si="5"/>
        <v>0</v>
      </c>
      <c r="T35" s="4">
        <f>S35*Tabla319816[[#This Row],[P.U$]]</f>
        <v>0</v>
      </c>
    </row>
    <row r="36" spans="1:20" x14ac:dyDescent="0.25">
      <c r="A36" s="179">
        <v>23</v>
      </c>
      <c r="B36" s="201" t="s">
        <v>903</v>
      </c>
      <c r="C36" s="14" t="s">
        <v>209</v>
      </c>
      <c r="D36" s="14" t="s">
        <v>10</v>
      </c>
      <c r="E36" s="14" t="s">
        <v>270</v>
      </c>
      <c r="F36" s="15"/>
      <c r="G36" s="37">
        <v>4.46</v>
      </c>
      <c r="H36" s="337"/>
      <c r="I36" s="593">
        <v>20</v>
      </c>
      <c r="J36" s="85">
        <f t="shared" si="0"/>
        <v>89.2</v>
      </c>
      <c r="K36" s="784">
        <v>20</v>
      </c>
      <c r="L36" s="236">
        <f>G36*K36</f>
        <v>89.2</v>
      </c>
      <c r="M36" s="237">
        <v>19</v>
      </c>
      <c r="N36" s="236">
        <f>G36*M36</f>
        <v>84.74</v>
      </c>
      <c r="O36" s="237">
        <v>19</v>
      </c>
      <c r="P36" s="236">
        <f>G36*O36</f>
        <v>84.74</v>
      </c>
      <c r="Q36" s="237">
        <v>19</v>
      </c>
      <c r="R36" s="377">
        <f>G36*Q36</f>
        <v>84.74</v>
      </c>
      <c r="S36" s="1040">
        <v>19</v>
      </c>
      <c r="T36" s="4">
        <f>S36*Tabla319816[[#This Row],[P.U$]]</f>
        <v>84.74</v>
      </c>
    </row>
    <row r="37" spans="1:20" x14ac:dyDescent="0.25">
      <c r="A37" s="179">
        <v>24</v>
      </c>
      <c r="B37" s="201" t="s">
        <v>31</v>
      </c>
      <c r="C37" s="14" t="s">
        <v>208</v>
      </c>
      <c r="D37" s="14" t="s">
        <v>10</v>
      </c>
      <c r="E37" s="14" t="s">
        <v>268</v>
      </c>
      <c r="F37" s="15">
        <v>45901</v>
      </c>
      <c r="G37" s="37">
        <v>0.96</v>
      </c>
      <c r="H37" s="337"/>
      <c r="I37" s="83">
        <v>6</v>
      </c>
      <c r="J37" s="85">
        <f t="shared" si="0"/>
        <v>5.76</v>
      </c>
      <c r="K37" s="930">
        <v>6</v>
      </c>
      <c r="L37" s="85">
        <f t="shared" si="1"/>
        <v>5.76</v>
      </c>
      <c r="M37" s="83">
        <v>2</v>
      </c>
      <c r="N37" s="85">
        <f t="shared" si="2"/>
        <v>1.92</v>
      </c>
      <c r="O37" s="83"/>
      <c r="P37" s="85">
        <f t="shared" si="3"/>
        <v>0</v>
      </c>
      <c r="Q37" s="83"/>
      <c r="R37" s="377">
        <f t="shared" si="4"/>
        <v>0</v>
      </c>
      <c r="S37" s="1040">
        <f t="shared" si="5"/>
        <v>0</v>
      </c>
      <c r="T37" s="4">
        <f>S37*Tabla319816[[#This Row],[P.U$]]</f>
        <v>0</v>
      </c>
    </row>
    <row r="38" spans="1:20" ht="30" x14ac:dyDescent="0.25">
      <c r="A38" s="634">
        <v>635</v>
      </c>
      <c r="B38" s="184" t="s">
        <v>17769</v>
      </c>
      <c r="C38" s="578" t="s">
        <v>206</v>
      </c>
      <c r="D38" s="184" t="s">
        <v>10</v>
      </c>
      <c r="E38" s="14" t="s">
        <v>268</v>
      </c>
      <c r="F38" s="576">
        <v>45413</v>
      </c>
      <c r="G38" s="37">
        <v>0.82</v>
      </c>
      <c r="H38" s="337"/>
      <c r="I38" s="83">
        <v>14</v>
      </c>
      <c r="J38" s="85">
        <f t="shared" si="0"/>
        <v>11.479999999999999</v>
      </c>
      <c r="K38" s="930">
        <v>14</v>
      </c>
      <c r="L38" s="85">
        <f t="shared" si="1"/>
        <v>11.479999999999999</v>
      </c>
      <c r="M38" s="83">
        <v>14</v>
      </c>
      <c r="N38" s="85">
        <f t="shared" si="2"/>
        <v>11.479999999999999</v>
      </c>
      <c r="O38" s="83">
        <v>14</v>
      </c>
      <c r="P38" s="85">
        <f t="shared" si="3"/>
        <v>11.479999999999999</v>
      </c>
      <c r="Q38" s="83">
        <v>11</v>
      </c>
      <c r="R38" s="377">
        <f t="shared" si="4"/>
        <v>9.02</v>
      </c>
      <c r="S38" s="1040">
        <v>10</v>
      </c>
      <c r="T38" s="4">
        <f>S38*Tabla319816[[#This Row],[P.U$]]</f>
        <v>8.1999999999999993</v>
      </c>
    </row>
    <row r="39" spans="1:20" ht="28.5" x14ac:dyDescent="0.25">
      <c r="A39" s="179">
        <v>25</v>
      </c>
      <c r="B39" s="201" t="s">
        <v>32</v>
      </c>
      <c r="C39" s="14" t="s">
        <v>209</v>
      </c>
      <c r="D39" s="14" t="s">
        <v>10</v>
      </c>
      <c r="E39" s="14" t="s">
        <v>271</v>
      </c>
      <c r="F39" s="15">
        <v>45627</v>
      </c>
      <c r="G39" s="37">
        <v>5.67</v>
      </c>
      <c r="H39" s="337"/>
      <c r="I39" s="83"/>
      <c r="J39" s="85">
        <f t="shared" si="0"/>
        <v>0</v>
      </c>
      <c r="K39" s="930"/>
      <c r="L39" s="85">
        <f t="shared" si="1"/>
        <v>0</v>
      </c>
      <c r="M39" s="83"/>
      <c r="N39" s="85">
        <f t="shared" si="2"/>
        <v>0</v>
      </c>
      <c r="O39" s="83"/>
      <c r="P39" s="85">
        <f t="shared" si="3"/>
        <v>0</v>
      </c>
      <c r="Q39" s="83"/>
      <c r="R39" s="377">
        <f t="shared" si="4"/>
        <v>0</v>
      </c>
      <c r="S39" s="1040">
        <f t="shared" si="5"/>
        <v>0</v>
      </c>
      <c r="T39" s="4">
        <f>S39*Tabla319816[[#This Row],[P.U$]]</f>
        <v>0</v>
      </c>
    </row>
    <row r="40" spans="1:20" x14ac:dyDescent="0.25">
      <c r="A40" s="179">
        <v>26</v>
      </c>
      <c r="B40" s="201" t="s">
        <v>33</v>
      </c>
      <c r="C40" s="14" t="s">
        <v>581</v>
      </c>
      <c r="D40" s="14" t="s">
        <v>10</v>
      </c>
      <c r="E40" s="14" t="s">
        <v>272</v>
      </c>
      <c r="F40" s="15">
        <v>45352</v>
      </c>
      <c r="G40" s="37">
        <v>2.31</v>
      </c>
      <c r="H40" s="337"/>
      <c r="I40" s="83"/>
      <c r="J40" s="85">
        <f t="shared" si="0"/>
        <v>0</v>
      </c>
      <c r="K40" s="930"/>
      <c r="L40" s="85">
        <f t="shared" si="1"/>
        <v>0</v>
      </c>
      <c r="M40" s="83"/>
      <c r="N40" s="85">
        <f t="shared" si="2"/>
        <v>0</v>
      </c>
      <c r="O40" s="83"/>
      <c r="P40" s="85">
        <f t="shared" si="3"/>
        <v>0</v>
      </c>
      <c r="Q40" s="83"/>
      <c r="R40" s="377">
        <f t="shared" si="4"/>
        <v>0</v>
      </c>
      <c r="S40" s="1040">
        <f t="shared" si="5"/>
        <v>0</v>
      </c>
      <c r="T40" s="4">
        <f>S40*Tabla319816[[#This Row],[P.U$]]</f>
        <v>0</v>
      </c>
    </row>
    <row r="41" spans="1:20" ht="25.5" x14ac:dyDescent="0.25">
      <c r="A41" s="179"/>
      <c r="B41" s="201" t="s">
        <v>17849</v>
      </c>
      <c r="C41" s="14" t="s">
        <v>17850</v>
      </c>
      <c r="D41" s="14" t="s">
        <v>10</v>
      </c>
      <c r="E41" s="14" t="s">
        <v>272</v>
      </c>
      <c r="F41" s="15"/>
      <c r="G41" s="37">
        <v>2.31</v>
      </c>
      <c r="H41" s="337"/>
      <c r="I41" s="83"/>
      <c r="J41" s="85">
        <f t="shared" si="0"/>
        <v>0</v>
      </c>
      <c r="K41" s="930"/>
      <c r="L41" s="85">
        <f t="shared" si="1"/>
        <v>0</v>
      </c>
      <c r="M41" s="83"/>
      <c r="N41" s="85">
        <f t="shared" si="2"/>
        <v>0</v>
      </c>
      <c r="O41" s="83"/>
      <c r="P41" s="85">
        <f t="shared" si="3"/>
        <v>0</v>
      </c>
      <c r="Q41" s="83"/>
      <c r="R41" s="377">
        <f t="shared" si="4"/>
        <v>0</v>
      </c>
      <c r="S41" s="1040">
        <f t="shared" si="5"/>
        <v>0</v>
      </c>
      <c r="T41" s="4">
        <f>S41*Tabla319816[[#This Row],[P.U$]]</f>
        <v>0</v>
      </c>
    </row>
    <row r="42" spans="1:20" x14ac:dyDescent="0.25">
      <c r="A42" s="179">
        <v>27</v>
      </c>
      <c r="B42" s="201" t="s">
        <v>34</v>
      </c>
      <c r="C42" s="14" t="s">
        <v>666</v>
      </c>
      <c r="D42" s="14" t="s">
        <v>10</v>
      </c>
      <c r="E42" s="14" t="s">
        <v>272</v>
      </c>
      <c r="F42" s="15">
        <v>45504</v>
      </c>
      <c r="G42" s="37">
        <v>2.31</v>
      </c>
      <c r="H42" s="337"/>
      <c r="I42" s="83"/>
      <c r="J42" s="85">
        <f t="shared" si="0"/>
        <v>0</v>
      </c>
      <c r="K42" s="930"/>
      <c r="L42" s="85">
        <f t="shared" si="1"/>
        <v>0</v>
      </c>
      <c r="M42" s="83"/>
      <c r="N42" s="85">
        <f t="shared" si="2"/>
        <v>0</v>
      </c>
      <c r="O42" s="83"/>
      <c r="P42" s="85">
        <f t="shared" si="3"/>
        <v>0</v>
      </c>
      <c r="Q42" s="83"/>
      <c r="R42" s="377">
        <f t="shared" si="4"/>
        <v>0</v>
      </c>
      <c r="S42" s="1040">
        <f t="shared" si="5"/>
        <v>0</v>
      </c>
      <c r="T42" s="4">
        <f>S42*Tabla319816[[#This Row],[P.U$]]</f>
        <v>0</v>
      </c>
    </row>
    <row r="43" spans="1:20" ht="42.75" x14ac:dyDescent="0.25">
      <c r="A43" s="179">
        <v>28</v>
      </c>
      <c r="B43" s="201" t="s">
        <v>35</v>
      </c>
      <c r="C43" s="14" t="s">
        <v>211</v>
      </c>
      <c r="D43" s="14" t="s">
        <v>10</v>
      </c>
      <c r="E43" s="14" t="s">
        <v>272</v>
      </c>
      <c r="F43" s="15">
        <v>45717</v>
      </c>
      <c r="G43" s="37">
        <v>8.8000000000000007</v>
      </c>
      <c r="H43" s="337"/>
      <c r="I43" s="83">
        <v>1</v>
      </c>
      <c r="J43" s="85">
        <f t="shared" si="0"/>
        <v>8.8000000000000007</v>
      </c>
      <c r="K43" s="930">
        <v>1</v>
      </c>
      <c r="L43" s="85">
        <f t="shared" si="1"/>
        <v>8.8000000000000007</v>
      </c>
      <c r="M43" s="83">
        <v>1</v>
      </c>
      <c r="N43" s="85">
        <f t="shared" si="2"/>
        <v>8.8000000000000007</v>
      </c>
      <c r="O43" s="83">
        <v>1</v>
      </c>
      <c r="P43" s="85">
        <f t="shared" si="3"/>
        <v>8.8000000000000007</v>
      </c>
      <c r="Q43" s="83">
        <v>1</v>
      </c>
      <c r="R43" s="377">
        <f t="shared" si="4"/>
        <v>8.8000000000000007</v>
      </c>
      <c r="S43" s="1040">
        <v>0</v>
      </c>
      <c r="T43" s="4">
        <f>S43*Tabla319816[[#This Row],[P.U$]]</f>
        <v>0</v>
      </c>
    </row>
    <row r="44" spans="1:20" ht="42.75" x14ac:dyDescent="0.25">
      <c r="A44" s="179">
        <v>29</v>
      </c>
      <c r="B44" s="201" t="s">
        <v>36</v>
      </c>
      <c r="C44" s="14" t="s">
        <v>212</v>
      </c>
      <c r="D44" s="14" t="s">
        <v>10</v>
      </c>
      <c r="E44" s="14" t="s">
        <v>272</v>
      </c>
      <c r="F44" s="15">
        <v>45292</v>
      </c>
      <c r="G44" s="37">
        <v>8.6</v>
      </c>
      <c r="H44" s="337"/>
      <c r="I44" s="83"/>
      <c r="J44" s="85">
        <f t="shared" si="0"/>
        <v>0</v>
      </c>
      <c r="K44" s="930"/>
      <c r="L44" s="85">
        <f>G44*K44</f>
        <v>0</v>
      </c>
      <c r="M44" s="83"/>
      <c r="N44" s="85">
        <f>G44*M44</f>
        <v>0</v>
      </c>
      <c r="O44" s="83"/>
      <c r="P44" s="85">
        <f>G44*O44</f>
        <v>0</v>
      </c>
      <c r="Q44" s="83"/>
      <c r="R44" s="377">
        <f>G44*Q44</f>
        <v>0</v>
      </c>
      <c r="S44" s="1040">
        <f t="shared" si="5"/>
        <v>0</v>
      </c>
      <c r="T44" s="4">
        <f>S44*Tabla319816[[#This Row],[P.U$]]</f>
        <v>0</v>
      </c>
    </row>
    <row r="45" spans="1:20" ht="25.5" x14ac:dyDescent="0.25">
      <c r="A45" s="179">
        <v>30</v>
      </c>
      <c r="B45" s="201" t="s">
        <v>37</v>
      </c>
      <c r="C45" s="14" t="s">
        <v>203</v>
      </c>
      <c r="D45" s="14" t="s">
        <v>10</v>
      </c>
      <c r="E45" s="14" t="s">
        <v>273</v>
      </c>
      <c r="F45" s="15">
        <v>45352</v>
      </c>
      <c r="G45" s="37">
        <v>0.74</v>
      </c>
      <c r="H45" s="337"/>
      <c r="I45" s="83">
        <v>27</v>
      </c>
      <c r="J45" s="85">
        <f t="shared" si="0"/>
        <v>19.98</v>
      </c>
      <c r="K45" s="930">
        <v>27</v>
      </c>
      <c r="L45" s="85">
        <f t="shared" si="1"/>
        <v>19.98</v>
      </c>
      <c r="M45" s="83">
        <v>27</v>
      </c>
      <c r="N45" s="85">
        <f t="shared" si="2"/>
        <v>19.98</v>
      </c>
      <c r="O45" s="83">
        <v>27</v>
      </c>
      <c r="P45" s="85">
        <f t="shared" si="3"/>
        <v>19.98</v>
      </c>
      <c r="Q45" s="83">
        <v>27</v>
      </c>
      <c r="R45" s="377">
        <f t="shared" si="4"/>
        <v>19.98</v>
      </c>
      <c r="S45" s="1040">
        <v>27</v>
      </c>
      <c r="T45" s="4">
        <f>S45*Tabla319816[[#This Row],[P.U$]]</f>
        <v>19.98</v>
      </c>
    </row>
    <row r="46" spans="1:20" ht="25.5" x14ac:dyDescent="0.25">
      <c r="A46" s="179">
        <v>31</v>
      </c>
      <c r="B46" s="201" t="s">
        <v>37</v>
      </c>
      <c r="C46" s="14" t="s">
        <v>234</v>
      </c>
      <c r="D46" s="14" t="s">
        <v>10</v>
      </c>
      <c r="E46" s="14" t="s">
        <v>273</v>
      </c>
      <c r="F46" s="15">
        <v>45627</v>
      </c>
      <c r="G46" s="37">
        <v>0.68</v>
      </c>
      <c r="H46" s="337"/>
      <c r="I46" s="83">
        <v>14</v>
      </c>
      <c r="J46" s="85">
        <f t="shared" si="0"/>
        <v>9.5200000000000014</v>
      </c>
      <c r="K46" s="930">
        <v>11</v>
      </c>
      <c r="L46" s="85">
        <f t="shared" si="1"/>
        <v>7.48</v>
      </c>
      <c r="M46" s="83">
        <v>11</v>
      </c>
      <c r="N46" s="85">
        <f t="shared" si="2"/>
        <v>7.48</v>
      </c>
      <c r="O46" s="83">
        <v>10</v>
      </c>
      <c r="P46" s="85">
        <f t="shared" si="3"/>
        <v>6.8000000000000007</v>
      </c>
      <c r="Q46" s="83">
        <v>10</v>
      </c>
      <c r="R46" s="377">
        <f t="shared" si="4"/>
        <v>6.8000000000000007</v>
      </c>
      <c r="S46" s="1040">
        <v>6</v>
      </c>
      <c r="T46" s="4">
        <f>S46*Tabla319816[[#This Row],[P.U$]]</f>
        <v>4.08</v>
      </c>
    </row>
    <row r="47" spans="1:20" ht="25.5" x14ac:dyDescent="0.25">
      <c r="A47" s="179">
        <v>32</v>
      </c>
      <c r="B47" s="201" t="s">
        <v>38</v>
      </c>
      <c r="C47" s="14" t="s">
        <v>240</v>
      </c>
      <c r="D47" s="14" t="s">
        <v>10</v>
      </c>
      <c r="E47" s="14" t="s">
        <v>273</v>
      </c>
      <c r="F47" s="15">
        <v>45352</v>
      </c>
      <c r="G47" s="37">
        <v>0.7</v>
      </c>
      <c r="H47" s="353"/>
      <c r="I47" s="593"/>
      <c r="J47" s="355">
        <f>G47*I47</f>
        <v>0</v>
      </c>
      <c r="K47" s="784"/>
      <c r="L47" s="357">
        <f>G47*K47</f>
        <v>0</v>
      </c>
      <c r="M47" s="83"/>
      <c r="N47" s="357">
        <f>G47*M47</f>
        <v>0</v>
      </c>
      <c r="O47" s="356"/>
      <c r="P47" s="357">
        <f>G47*O47</f>
        <v>0</v>
      </c>
      <c r="Q47" s="356"/>
      <c r="R47" s="377">
        <f>G47*Q47</f>
        <v>0</v>
      </c>
      <c r="S47" s="1040">
        <f t="shared" si="5"/>
        <v>0</v>
      </c>
      <c r="T47" s="4">
        <f>S47*Tabla319816[[#This Row],[P.U$]]</f>
        <v>0</v>
      </c>
    </row>
    <row r="48" spans="1:20" ht="25.5" x14ac:dyDescent="0.25">
      <c r="A48" s="179">
        <v>689</v>
      </c>
      <c r="B48" s="201" t="s">
        <v>38</v>
      </c>
      <c r="C48" s="14" t="s">
        <v>203</v>
      </c>
      <c r="D48" s="14" t="s">
        <v>10</v>
      </c>
      <c r="E48" s="14" t="s">
        <v>273</v>
      </c>
      <c r="F48" s="15"/>
      <c r="G48" s="37">
        <v>0.5</v>
      </c>
      <c r="H48" s="337"/>
      <c r="I48" s="83"/>
      <c r="J48" s="85">
        <f t="shared" si="0"/>
        <v>0</v>
      </c>
      <c r="K48" s="930"/>
      <c r="L48" s="85">
        <f t="shared" si="1"/>
        <v>0</v>
      </c>
      <c r="M48" s="83"/>
      <c r="N48" s="85">
        <f t="shared" si="2"/>
        <v>0</v>
      </c>
      <c r="O48" s="83"/>
      <c r="P48" s="85">
        <f t="shared" si="3"/>
        <v>0</v>
      </c>
      <c r="Q48" s="83"/>
      <c r="R48" s="377">
        <f t="shared" si="4"/>
        <v>0</v>
      </c>
      <c r="S48" s="1040">
        <f t="shared" si="5"/>
        <v>0</v>
      </c>
      <c r="T48" s="4">
        <f>S48*Tabla319816[[#This Row],[P.U$]]</f>
        <v>0</v>
      </c>
    </row>
    <row r="49" spans="1:20" ht="25.5" x14ac:dyDescent="0.25">
      <c r="A49" s="179">
        <v>33</v>
      </c>
      <c r="B49" s="201" t="s">
        <v>39</v>
      </c>
      <c r="C49" s="14" t="s">
        <v>213</v>
      </c>
      <c r="D49" s="14" t="s">
        <v>10</v>
      </c>
      <c r="E49" s="14" t="s">
        <v>273</v>
      </c>
      <c r="F49" s="15">
        <v>45108</v>
      </c>
      <c r="G49" s="37">
        <v>0.88</v>
      </c>
      <c r="H49" s="337"/>
      <c r="I49" s="83"/>
      <c r="J49" s="85">
        <f t="shared" si="0"/>
        <v>0</v>
      </c>
      <c r="K49" s="930"/>
      <c r="L49" s="85">
        <f t="shared" si="1"/>
        <v>0</v>
      </c>
      <c r="M49" s="83"/>
      <c r="N49" s="85">
        <f t="shared" si="2"/>
        <v>0</v>
      </c>
      <c r="O49" s="83"/>
      <c r="P49" s="85">
        <f t="shared" si="3"/>
        <v>0</v>
      </c>
      <c r="Q49" s="83"/>
      <c r="R49" s="377">
        <f t="shared" si="4"/>
        <v>0</v>
      </c>
      <c r="S49" s="1040">
        <f t="shared" si="5"/>
        <v>0</v>
      </c>
      <c r="T49" s="4">
        <f>S49*Tabla319816[[#This Row],[P.U$]]</f>
        <v>0</v>
      </c>
    </row>
    <row r="50" spans="1:20" ht="28.5" x14ac:dyDescent="0.25">
      <c r="A50" s="179">
        <v>34</v>
      </c>
      <c r="B50" s="201" t="s">
        <v>40</v>
      </c>
      <c r="C50" s="14" t="s">
        <v>209</v>
      </c>
      <c r="D50" s="14" t="s">
        <v>10</v>
      </c>
      <c r="E50" s="14" t="s">
        <v>274</v>
      </c>
      <c r="F50" s="15">
        <v>45627</v>
      </c>
      <c r="G50" s="37">
        <v>2.83</v>
      </c>
      <c r="H50" s="337"/>
      <c r="I50" s="83">
        <v>18</v>
      </c>
      <c r="J50" s="85">
        <f t="shared" si="0"/>
        <v>50.94</v>
      </c>
      <c r="K50" s="930">
        <v>18</v>
      </c>
      <c r="L50" s="85">
        <f t="shared" si="1"/>
        <v>50.94</v>
      </c>
      <c r="M50" s="83">
        <v>17</v>
      </c>
      <c r="N50" s="85">
        <f t="shared" si="2"/>
        <v>48.11</v>
      </c>
      <c r="O50" s="83">
        <v>17</v>
      </c>
      <c r="P50" s="85">
        <f t="shared" si="3"/>
        <v>48.11</v>
      </c>
      <c r="Q50" s="83">
        <v>16</v>
      </c>
      <c r="R50" s="377">
        <f t="shared" si="4"/>
        <v>45.28</v>
      </c>
      <c r="S50" s="1040">
        <v>14</v>
      </c>
      <c r="T50" s="4">
        <f>S50*Tabla319816[[#This Row],[P.U$]]</f>
        <v>39.620000000000005</v>
      </c>
    </row>
    <row r="51" spans="1:20" ht="28.5" x14ac:dyDescent="0.25">
      <c r="A51" s="179">
        <v>36</v>
      </c>
      <c r="B51" s="201" t="s">
        <v>41</v>
      </c>
      <c r="C51" s="14" t="s">
        <v>200</v>
      </c>
      <c r="D51" s="14" t="s">
        <v>10</v>
      </c>
      <c r="E51" s="14" t="s">
        <v>274</v>
      </c>
      <c r="F51" s="15">
        <v>45658</v>
      </c>
      <c r="G51" s="37">
        <v>2.15</v>
      </c>
      <c r="H51" s="337"/>
      <c r="I51" s="83"/>
      <c r="J51" s="85">
        <f t="shared" si="0"/>
        <v>0</v>
      </c>
      <c r="K51" s="930"/>
      <c r="L51" s="85">
        <f t="shared" si="1"/>
        <v>0</v>
      </c>
      <c r="M51" s="83"/>
      <c r="N51" s="85">
        <f t="shared" si="2"/>
        <v>0</v>
      </c>
      <c r="O51" s="83"/>
      <c r="P51" s="85">
        <f t="shared" si="3"/>
        <v>0</v>
      </c>
      <c r="Q51" s="83"/>
      <c r="R51" s="377">
        <f t="shared" si="4"/>
        <v>0</v>
      </c>
      <c r="S51" s="1040">
        <f t="shared" si="5"/>
        <v>0</v>
      </c>
      <c r="T51" s="4">
        <f>S51*Tabla319816[[#This Row],[P.U$]]</f>
        <v>0</v>
      </c>
    </row>
    <row r="52" spans="1:20" ht="28.5" x14ac:dyDescent="0.25">
      <c r="A52" s="179">
        <v>37</v>
      </c>
      <c r="B52" s="201" t="s">
        <v>803</v>
      </c>
      <c r="C52" s="14" t="s">
        <v>203</v>
      </c>
      <c r="D52" s="14" t="s">
        <v>10</v>
      </c>
      <c r="E52" s="14" t="s">
        <v>274</v>
      </c>
      <c r="F52" s="15">
        <v>45689</v>
      </c>
      <c r="G52" s="37">
        <v>1.3</v>
      </c>
      <c r="H52" s="337"/>
      <c r="I52" s="83">
        <v>29</v>
      </c>
      <c r="J52" s="85">
        <f t="shared" si="0"/>
        <v>37.700000000000003</v>
      </c>
      <c r="K52" s="930">
        <v>29</v>
      </c>
      <c r="L52" s="85">
        <f>G52*K52</f>
        <v>37.700000000000003</v>
      </c>
      <c r="M52" s="83">
        <v>29</v>
      </c>
      <c r="N52" s="85">
        <f>G52*M52</f>
        <v>37.700000000000003</v>
      </c>
      <c r="O52" s="83">
        <v>29</v>
      </c>
      <c r="P52" s="85">
        <f>G52*O52</f>
        <v>37.700000000000003</v>
      </c>
      <c r="Q52" s="83">
        <v>29</v>
      </c>
      <c r="R52" s="377">
        <f>G52*Q52</f>
        <v>37.700000000000003</v>
      </c>
      <c r="S52" s="1040">
        <v>28</v>
      </c>
      <c r="T52" s="4">
        <f>S52*Tabla319816[[#This Row],[P.U$]]</f>
        <v>36.4</v>
      </c>
    </row>
    <row r="53" spans="1:20" ht="57" x14ac:dyDescent="0.25">
      <c r="A53" s="179">
        <v>38</v>
      </c>
      <c r="B53" s="201" t="s">
        <v>726</v>
      </c>
      <c r="C53" s="14" t="s">
        <v>727</v>
      </c>
      <c r="D53" s="14" t="s">
        <v>10</v>
      </c>
      <c r="E53" s="14" t="s">
        <v>728</v>
      </c>
      <c r="F53" s="15">
        <v>45386</v>
      </c>
      <c r="G53" s="37">
        <v>3.81</v>
      </c>
      <c r="H53" s="337"/>
      <c r="I53" s="83"/>
      <c r="J53" s="85">
        <f t="shared" si="0"/>
        <v>0</v>
      </c>
      <c r="K53" s="930"/>
      <c r="L53" s="85">
        <f t="shared" si="1"/>
        <v>0</v>
      </c>
      <c r="M53" s="83"/>
      <c r="N53" s="85">
        <f t="shared" si="2"/>
        <v>0</v>
      </c>
      <c r="O53" s="83"/>
      <c r="P53" s="85">
        <f t="shared" si="3"/>
        <v>0</v>
      </c>
      <c r="Q53" s="83"/>
      <c r="R53" s="377">
        <f t="shared" si="4"/>
        <v>0</v>
      </c>
      <c r="S53" s="1040">
        <f t="shared" si="5"/>
        <v>0</v>
      </c>
      <c r="T53" s="4">
        <f>S53*Tabla319816[[#This Row],[P.U$]]</f>
        <v>0</v>
      </c>
    </row>
    <row r="54" spans="1:20" x14ac:dyDescent="0.25">
      <c r="A54" s="179">
        <v>39</v>
      </c>
      <c r="B54" s="201" t="s">
        <v>1027</v>
      </c>
      <c r="C54" s="14" t="s">
        <v>216</v>
      </c>
      <c r="D54" s="14" t="s">
        <v>10</v>
      </c>
      <c r="E54" s="14" t="s">
        <v>272</v>
      </c>
      <c r="F54" s="15">
        <v>45627</v>
      </c>
      <c r="G54" s="37">
        <v>3</v>
      </c>
      <c r="H54" s="337"/>
      <c r="I54" s="83">
        <v>20</v>
      </c>
      <c r="J54" s="85">
        <f>G54*I54</f>
        <v>60</v>
      </c>
      <c r="K54" s="930">
        <v>20</v>
      </c>
      <c r="L54" s="85">
        <f>G54*K54</f>
        <v>60</v>
      </c>
      <c r="M54" s="83">
        <v>20</v>
      </c>
      <c r="N54" s="85">
        <f>G54*M54</f>
        <v>60</v>
      </c>
      <c r="O54" s="83">
        <v>20</v>
      </c>
      <c r="P54" s="85">
        <f>G54*O54</f>
        <v>60</v>
      </c>
      <c r="Q54" s="83">
        <v>16</v>
      </c>
      <c r="R54" s="377">
        <f>G54*Q54</f>
        <v>48</v>
      </c>
      <c r="S54" s="1040">
        <v>16</v>
      </c>
      <c r="T54" s="4">
        <f>S54*Tabla319816[[#This Row],[P.U$]]</f>
        <v>48</v>
      </c>
    </row>
    <row r="55" spans="1:20" x14ac:dyDescent="0.25">
      <c r="A55" s="179">
        <v>40</v>
      </c>
      <c r="B55" s="201" t="s">
        <v>774</v>
      </c>
      <c r="C55" s="14" t="s">
        <v>1223</v>
      </c>
      <c r="D55" s="14" t="s">
        <v>10</v>
      </c>
      <c r="E55" s="14" t="s">
        <v>272</v>
      </c>
      <c r="F55" s="15">
        <v>45444</v>
      </c>
      <c r="G55" s="37">
        <v>3.39</v>
      </c>
      <c r="H55" s="337"/>
      <c r="I55" s="83">
        <v>23</v>
      </c>
      <c r="J55" s="85">
        <f t="shared" si="0"/>
        <v>77.97</v>
      </c>
      <c r="K55" s="930">
        <v>23</v>
      </c>
      <c r="L55" s="85">
        <f>G55*K55</f>
        <v>77.97</v>
      </c>
      <c r="M55" s="83">
        <v>21</v>
      </c>
      <c r="N55" s="85">
        <f>G55*M55</f>
        <v>71.19</v>
      </c>
      <c r="O55" s="83">
        <v>21</v>
      </c>
      <c r="P55" s="85">
        <f>G55*O55</f>
        <v>71.19</v>
      </c>
      <c r="Q55" s="83">
        <v>20</v>
      </c>
      <c r="R55" s="377">
        <f>G55*Q55</f>
        <v>67.8</v>
      </c>
      <c r="S55" s="1040">
        <v>19</v>
      </c>
      <c r="T55" s="4">
        <f>S55*Tabla319816[[#This Row],[P.U$]]</f>
        <v>64.41</v>
      </c>
    </row>
    <row r="56" spans="1:20" x14ac:dyDescent="0.25">
      <c r="A56" s="179">
        <v>41</v>
      </c>
      <c r="B56" s="201" t="s">
        <v>42</v>
      </c>
      <c r="C56" s="14" t="s">
        <v>209</v>
      </c>
      <c r="D56" s="14" t="s">
        <v>10</v>
      </c>
      <c r="E56" s="14" t="s">
        <v>275</v>
      </c>
      <c r="F56" s="15">
        <v>45474</v>
      </c>
      <c r="G56" s="37">
        <v>2.15</v>
      </c>
      <c r="H56" s="337"/>
      <c r="I56" s="83">
        <v>10</v>
      </c>
      <c r="J56" s="85">
        <f t="shared" si="0"/>
        <v>21.5</v>
      </c>
      <c r="K56" s="930">
        <v>10</v>
      </c>
      <c r="L56" s="85">
        <f t="shared" si="1"/>
        <v>21.5</v>
      </c>
      <c r="M56" s="83">
        <v>10</v>
      </c>
      <c r="N56" s="85">
        <f t="shared" si="2"/>
        <v>21.5</v>
      </c>
      <c r="O56" s="83">
        <v>10</v>
      </c>
      <c r="P56" s="85">
        <f t="shared" si="3"/>
        <v>21.5</v>
      </c>
      <c r="Q56" s="83">
        <v>10</v>
      </c>
      <c r="R56" s="377">
        <f t="shared" si="4"/>
        <v>21.5</v>
      </c>
      <c r="S56" s="1040">
        <v>10</v>
      </c>
      <c r="T56" s="4">
        <f>S56*Tabla319816[[#This Row],[P.U$]]</f>
        <v>21.5</v>
      </c>
    </row>
    <row r="57" spans="1:20" x14ac:dyDescent="0.25">
      <c r="A57" s="179">
        <v>42</v>
      </c>
      <c r="B57" s="201" t="s">
        <v>43</v>
      </c>
      <c r="C57" s="14" t="s">
        <v>214</v>
      </c>
      <c r="D57" s="14" t="s">
        <v>10</v>
      </c>
      <c r="E57" s="14" t="s">
        <v>276</v>
      </c>
      <c r="F57" s="15">
        <v>45505</v>
      </c>
      <c r="G57" s="37">
        <v>5.42</v>
      </c>
      <c r="H57" s="337"/>
      <c r="I57" s="83"/>
      <c r="J57" s="85">
        <f t="shared" si="0"/>
        <v>0</v>
      </c>
      <c r="K57" s="930"/>
      <c r="L57" s="85">
        <f t="shared" si="1"/>
        <v>0</v>
      </c>
      <c r="M57" s="83"/>
      <c r="N57" s="85">
        <f t="shared" si="2"/>
        <v>0</v>
      </c>
      <c r="O57" s="83"/>
      <c r="P57" s="85">
        <f t="shared" si="3"/>
        <v>0</v>
      </c>
      <c r="Q57" s="83"/>
      <c r="R57" s="377">
        <f t="shared" si="4"/>
        <v>0</v>
      </c>
      <c r="S57" s="1040">
        <f t="shared" si="5"/>
        <v>0</v>
      </c>
      <c r="T57" s="4">
        <f>S57*Tabla319816[[#This Row],[P.U$]]</f>
        <v>0</v>
      </c>
    </row>
    <row r="58" spans="1:20" x14ac:dyDescent="0.25">
      <c r="A58" s="179"/>
      <c r="B58" s="201" t="s">
        <v>1149</v>
      </c>
      <c r="C58" s="14" t="s">
        <v>736</v>
      </c>
      <c r="D58" s="24" t="s">
        <v>10</v>
      </c>
      <c r="E58" s="24" t="s">
        <v>1150</v>
      </c>
      <c r="F58" s="15"/>
      <c r="G58" s="37">
        <v>1.68</v>
      </c>
      <c r="H58" s="337"/>
      <c r="I58" s="83"/>
      <c r="J58" s="85">
        <f t="shared" si="0"/>
        <v>0</v>
      </c>
      <c r="K58" s="930"/>
      <c r="L58" s="85">
        <f t="shared" si="1"/>
        <v>0</v>
      </c>
      <c r="M58" s="83"/>
      <c r="N58" s="85">
        <f t="shared" si="2"/>
        <v>0</v>
      </c>
      <c r="O58" s="83"/>
      <c r="P58" s="85">
        <f t="shared" si="3"/>
        <v>0</v>
      </c>
      <c r="Q58" s="83"/>
      <c r="R58" s="377">
        <f t="shared" si="4"/>
        <v>0</v>
      </c>
      <c r="S58" s="1040">
        <f t="shared" si="5"/>
        <v>0</v>
      </c>
      <c r="T58" s="4">
        <f>S58*Tabla319816[[#This Row],[P.U$]]</f>
        <v>0</v>
      </c>
    </row>
    <row r="59" spans="1:20" ht="28.5" x14ac:dyDescent="0.25">
      <c r="A59" s="179">
        <v>43</v>
      </c>
      <c r="B59" s="201" t="s">
        <v>44</v>
      </c>
      <c r="C59" s="14" t="s">
        <v>203</v>
      </c>
      <c r="D59" s="14" t="s">
        <v>10</v>
      </c>
      <c r="E59" s="14" t="s">
        <v>273</v>
      </c>
      <c r="F59" s="15">
        <v>45778</v>
      </c>
      <c r="G59" s="37">
        <v>2.2999999999999998</v>
      </c>
      <c r="H59" s="337"/>
      <c r="I59" s="83"/>
      <c r="J59" s="85">
        <f t="shared" si="0"/>
        <v>0</v>
      </c>
      <c r="K59" s="930"/>
      <c r="L59" s="85">
        <f t="shared" si="1"/>
        <v>0</v>
      </c>
      <c r="M59" s="83"/>
      <c r="N59" s="85">
        <f t="shared" si="2"/>
        <v>0</v>
      </c>
      <c r="O59" s="83"/>
      <c r="P59" s="85">
        <f t="shared" si="3"/>
        <v>0</v>
      </c>
      <c r="Q59" s="83"/>
      <c r="R59" s="377">
        <f t="shared" si="4"/>
        <v>0</v>
      </c>
      <c r="S59" s="1040">
        <f t="shared" si="5"/>
        <v>0</v>
      </c>
      <c r="T59" s="4">
        <f>S59*Tabla319816[[#This Row],[P.U$]]</f>
        <v>0</v>
      </c>
    </row>
    <row r="60" spans="1:20" ht="38.25" x14ac:dyDescent="0.25">
      <c r="A60" s="179">
        <v>44</v>
      </c>
      <c r="B60" s="201" t="s">
        <v>1011</v>
      </c>
      <c r="C60" s="14" t="s">
        <v>1012</v>
      </c>
      <c r="D60" s="14" t="s">
        <v>10</v>
      </c>
      <c r="E60" s="14" t="s">
        <v>277</v>
      </c>
      <c r="F60" s="15">
        <v>45322</v>
      </c>
      <c r="G60" s="37">
        <v>2.2999999999999998</v>
      </c>
      <c r="H60" s="337"/>
      <c r="I60" s="83">
        <v>10</v>
      </c>
      <c r="J60" s="85">
        <f t="shared" si="0"/>
        <v>23</v>
      </c>
      <c r="K60" s="930">
        <v>10</v>
      </c>
      <c r="L60" s="85">
        <f t="shared" si="1"/>
        <v>23</v>
      </c>
      <c r="M60" s="83">
        <v>10</v>
      </c>
      <c r="N60" s="85">
        <f t="shared" si="2"/>
        <v>23</v>
      </c>
      <c r="O60" s="83">
        <v>10</v>
      </c>
      <c r="P60" s="85">
        <f t="shared" si="3"/>
        <v>23</v>
      </c>
      <c r="Q60" s="83">
        <v>10</v>
      </c>
      <c r="R60" s="377">
        <f t="shared" si="4"/>
        <v>23</v>
      </c>
      <c r="S60" s="1040">
        <v>10</v>
      </c>
      <c r="T60" s="4">
        <f>S60*Tabla319816[[#This Row],[P.U$]]</f>
        <v>23</v>
      </c>
    </row>
    <row r="61" spans="1:20" ht="28.5" x14ac:dyDescent="0.25">
      <c r="A61" s="179">
        <v>45</v>
      </c>
      <c r="B61" s="201" t="s">
        <v>45</v>
      </c>
      <c r="C61" s="14" t="s">
        <v>1088</v>
      </c>
      <c r="D61" s="14" t="s">
        <v>10</v>
      </c>
      <c r="E61" s="14" t="s">
        <v>277</v>
      </c>
      <c r="F61" s="15">
        <v>45444</v>
      </c>
      <c r="G61" s="37">
        <v>1.99</v>
      </c>
      <c r="H61" s="337"/>
      <c r="I61" s="593">
        <v>10</v>
      </c>
      <c r="J61" s="355">
        <f>G61*I61</f>
        <v>19.899999999999999</v>
      </c>
      <c r="K61" s="930">
        <v>10</v>
      </c>
      <c r="L61" s="85">
        <f t="shared" si="1"/>
        <v>19.899999999999999</v>
      </c>
      <c r="M61" s="83">
        <v>10</v>
      </c>
      <c r="N61" s="357">
        <f>G61*M61</f>
        <v>19.899999999999999</v>
      </c>
      <c r="O61" s="356">
        <v>10</v>
      </c>
      <c r="P61" s="357">
        <f>G61*O61</f>
        <v>19.899999999999999</v>
      </c>
      <c r="Q61" s="356">
        <v>10</v>
      </c>
      <c r="R61" s="377">
        <f>G61*Q61</f>
        <v>19.899999999999999</v>
      </c>
      <c r="S61" s="1040">
        <v>10</v>
      </c>
      <c r="T61" s="4">
        <f>S61*Tabla319816[[#This Row],[P.U$]]</f>
        <v>19.899999999999999</v>
      </c>
    </row>
    <row r="62" spans="1:20" ht="28.5" x14ac:dyDescent="0.25">
      <c r="A62" s="179">
        <v>46</v>
      </c>
      <c r="B62" s="201" t="s">
        <v>46</v>
      </c>
      <c r="C62" s="14" t="s">
        <v>217</v>
      </c>
      <c r="D62" s="14" t="s">
        <v>10</v>
      </c>
      <c r="E62" s="14" t="s">
        <v>266</v>
      </c>
      <c r="F62" s="15">
        <v>45839</v>
      </c>
      <c r="G62" s="37">
        <v>6.72</v>
      </c>
      <c r="H62" s="337"/>
      <c r="I62" s="593"/>
      <c r="J62" s="355">
        <f>G62*I62</f>
        <v>0</v>
      </c>
      <c r="K62" s="930"/>
      <c r="L62" s="357">
        <f>G62*K62</f>
        <v>0</v>
      </c>
      <c r="M62" s="83"/>
      <c r="N62" s="357">
        <f>G62*M62</f>
        <v>0</v>
      </c>
      <c r="O62" s="356"/>
      <c r="P62" s="357">
        <f>G62*O62</f>
        <v>0</v>
      </c>
      <c r="Q62" s="356"/>
      <c r="R62" s="377">
        <f>G62*Q62</f>
        <v>0</v>
      </c>
      <c r="S62" s="1040">
        <f t="shared" si="5"/>
        <v>0</v>
      </c>
      <c r="T62" s="4">
        <f>S62*Tabla319816[[#This Row],[P.U$]]</f>
        <v>0</v>
      </c>
    </row>
    <row r="63" spans="1:20" ht="28.5" x14ac:dyDescent="0.25">
      <c r="A63" s="179"/>
      <c r="B63" s="201" t="s">
        <v>17991</v>
      </c>
      <c r="C63" s="14" t="s">
        <v>218</v>
      </c>
      <c r="D63" s="14" t="s">
        <v>10</v>
      </c>
      <c r="E63" s="14" t="s">
        <v>279</v>
      </c>
      <c r="F63" s="15">
        <v>45323</v>
      </c>
      <c r="G63" s="37">
        <v>10.84</v>
      </c>
      <c r="H63" s="337"/>
      <c r="I63" s="593">
        <v>3</v>
      </c>
      <c r="J63" s="355">
        <f>G63*I63</f>
        <v>32.519999999999996</v>
      </c>
      <c r="K63" s="930">
        <v>3</v>
      </c>
      <c r="L63" s="85">
        <f t="shared" si="1"/>
        <v>32.519999999999996</v>
      </c>
      <c r="M63" s="83">
        <v>3</v>
      </c>
      <c r="N63" s="357">
        <f>G63*M63</f>
        <v>32.519999999999996</v>
      </c>
      <c r="O63" s="356">
        <v>3</v>
      </c>
      <c r="P63" s="357"/>
      <c r="Q63" s="356">
        <v>2</v>
      </c>
      <c r="R63" s="377"/>
      <c r="S63" s="1040">
        <v>2</v>
      </c>
      <c r="T63" s="4">
        <f>S63*Tabla319816[[#This Row],[P.U$]]</f>
        <v>21.68</v>
      </c>
    </row>
    <row r="64" spans="1:20" ht="28.5" x14ac:dyDescent="0.25">
      <c r="A64" s="179">
        <v>47</v>
      </c>
      <c r="B64" s="201" t="s">
        <v>1203</v>
      </c>
      <c r="C64" s="14" t="s">
        <v>232</v>
      </c>
      <c r="D64" s="14" t="s">
        <v>10</v>
      </c>
      <c r="E64" s="14" t="s">
        <v>278</v>
      </c>
      <c r="F64" s="15">
        <v>45352</v>
      </c>
      <c r="G64" s="37">
        <v>1.21</v>
      </c>
      <c r="H64" s="337"/>
      <c r="I64" s="83">
        <v>1</v>
      </c>
      <c r="J64" s="85">
        <f t="shared" si="0"/>
        <v>1.21</v>
      </c>
      <c r="K64" s="930">
        <v>1</v>
      </c>
      <c r="L64" s="85">
        <f t="shared" si="1"/>
        <v>1.21</v>
      </c>
      <c r="M64" s="83">
        <v>1</v>
      </c>
      <c r="N64" s="85">
        <f t="shared" si="2"/>
        <v>1.21</v>
      </c>
      <c r="O64" s="83">
        <v>1</v>
      </c>
      <c r="P64" s="85">
        <f t="shared" si="3"/>
        <v>1.21</v>
      </c>
      <c r="Q64" s="83">
        <v>1</v>
      </c>
      <c r="R64" s="377">
        <f t="shared" si="4"/>
        <v>1.21</v>
      </c>
      <c r="S64" s="1040">
        <v>1</v>
      </c>
      <c r="T64" s="4">
        <f>S64*Tabla319816[[#This Row],[P.U$]]</f>
        <v>1.21</v>
      </c>
    </row>
    <row r="65" spans="1:20" ht="28.5" x14ac:dyDescent="0.25">
      <c r="A65" s="179">
        <v>48</v>
      </c>
      <c r="B65" s="201" t="s">
        <v>48</v>
      </c>
      <c r="C65" s="14" t="s">
        <v>196</v>
      </c>
      <c r="D65" s="14" t="s">
        <v>10</v>
      </c>
      <c r="E65" s="14" t="s">
        <v>279</v>
      </c>
      <c r="F65" s="15">
        <v>45444</v>
      </c>
      <c r="G65" s="37">
        <v>0.75</v>
      </c>
      <c r="H65" s="337"/>
      <c r="I65" s="83"/>
      <c r="J65" s="85">
        <f t="shared" si="0"/>
        <v>0</v>
      </c>
      <c r="K65" s="930"/>
      <c r="L65" s="85">
        <f t="shared" si="1"/>
        <v>0</v>
      </c>
      <c r="M65" s="83"/>
      <c r="N65" s="85">
        <f t="shared" si="2"/>
        <v>0</v>
      </c>
      <c r="O65" s="83"/>
      <c r="P65" s="85">
        <f t="shared" si="3"/>
        <v>0</v>
      </c>
      <c r="Q65" s="83"/>
      <c r="R65" s="377">
        <f t="shared" si="4"/>
        <v>0</v>
      </c>
      <c r="S65" s="1040">
        <f t="shared" si="5"/>
        <v>0</v>
      </c>
      <c r="T65" s="4">
        <f>S65*Tabla319816[[#This Row],[P.U$]]</f>
        <v>0</v>
      </c>
    </row>
    <row r="66" spans="1:20" x14ac:dyDescent="0.25">
      <c r="A66" s="179">
        <v>690</v>
      </c>
      <c r="B66" s="201" t="s">
        <v>1089</v>
      </c>
      <c r="C66" s="14" t="s">
        <v>209</v>
      </c>
      <c r="D66" s="14" t="s">
        <v>10</v>
      </c>
      <c r="E66" s="14" t="s">
        <v>278</v>
      </c>
      <c r="F66" s="15"/>
      <c r="G66" s="37">
        <v>10.84</v>
      </c>
      <c r="H66" s="337"/>
      <c r="I66" s="83"/>
      <c r="J66" s="85">
        <f t="shared" si="0"/>
        <v>0</v>
      </c>
      <c r="K66" s="930"/>
      <c r="L66" s="85">
        <f t="shared" si="1"/>
        <v>0</v>
      </c>
      <c r="M66" s="83"/>
      <c r="N66" s="85">
        <f t="shared" si="2"/>
        <v>0</v>
      </c>
      <c r="O66" s="83"/>
      <c r="P66" s="85">
        <f t="shared" si="3"/>
        <v>0</v>
      </c>
      <c r="Q66" s="83"/>
      <c r="R66" s="377">
        <f t="shared" si="4"/>
        <v>0</v>
      </c>
      <c r="S66" s="1040">
        <f t="shared" si="5"/>
        <v>0</v>
      </c>
      <c r="T66" s="4">
        <f>S66*Tabla319816[[#This Row],[P.U$]]</f>
        <v>0</v>
      </c>
    </row>
    <row r="67" spans="1:20" ht="28.5" x14ac:dyDescent="0.25">
      <c r="A67" s="179">
        <v>49</v>
      </c>
      <c r="B67" s="201" t="s">
        <v>49</v>
      </c>
      <c r="C67" s="14" t="s">
        <v>203</v>
      </c>
      <c r="D67" s="14" t="s">
        <v>10</v>
      </c>
      <c r="E67" s="14" t="s">
        <v>266</v>
      </c>
      <c r="F67" s="15">
        <v>45108</v>
      </c>
      <c r="G67" s="37">
        <v>0.91</v>
      </c>
      <c r="H67" s="337"/>
      <c r="I67" s="83"/>
      <c r="J67" s="85">
        <f t="shared" si="0"/>
        <v>0</v>
      </c>
      <c r="K67" s="930"/>
      <c r="L67" s="85">
        <f t="shared" si="1"/>
        <v>0</v>
      </c>
      <c r="M67" s="83"/>
      <c r="N67" s="85">
        <f t="shared" si="2"/>
        <v>0</v>
      </c>
      <c r="O67" s="83"/>
      <c r="P67" s="85">
        <f t="shared" si="3"/>
        <v>0</v>
      </c>
      <c r="Q67" s="83"/>
      <c r="R67" s="377">
        <f t="shared" si="4"/>
        <v>0</v>
      </c>
      <c r="S67" s="1040">
        <f t="shared" si="5"/>
        <v>0</v>
      </c>
      <c r="T67" s="4">
        <f>S67*Tabla319816[[#This Row],[P.U$]]</f>
        <v>0</v>
      </c>
    </row>
    <row r="68" spans="1:20" ht="28.5" x14ac:dyDescent="0.25">
      <c r="A68" s="179">
        <v>50</v>
      </c>
      <c r="B68" s="201" t="s">
        <v>1204</v>
      </c>
      <c r="C68" s="14" t="s">
        <v>196</v>
      </c>
      <c r="D68" s="14" t="s">
        <v>10</v>
      </c>
      <c r="E68" s="14" t="s">
        <v>273</v>
      </c>
      <c r="F68" s="15"/>
      <c r="G68" s="37">
        <v>0.5</v>
      </c>
      <c r="H68" s="337"/>
      <c r="I68" s="83"/>
      <c r="J68" s="85">
        <f t="shared" si="0"/>
        <v>0</v>
      </c>
      <c r="K68" s="930"/>
      <c r="L68" s="85">
        <f t="shared" si="1"/>
        <v>0</v>
      </c>
      <c r="M68" s="83"/>
      <c r="N68" s="85">
        <f t="shared" si="2"/>
        <v>0</v>
      </c>
      <c r="O68" s="83"/>
      <c r="P68" s="85">
        <f t="shared" si="3"/>
        <v>0</v>
      </c>
      <c r="Q68" s="83"/>
      <c r="R68" s="377">
        <f t="shared" si="4"/>
        <v>0</v>
      </c>
      <c r="S68" s="1040">
        <f t="shared" si="5"/>
        <v>0</v>
      </c>
      <c r="T68" s="4">
        <f>S68*Tabla319816[[#This Row],[P.U$]]</f>
        <v>0</v>
      </c>
    </row>
    <row r="69" spans="1:20" ht="25.5" x14ac:dyDescent="0.25">
      <c r="A69" s="179">
        <v>51</v>
      </c>
      <c r="B69" s="201" t="s">
        <v>1205</v>
      </c>
      <c r="C69" s="14" t="s">
        <v>220</v>
      </c>
      <c r="D69" s="14" t="s">
        <v>10</v>
      </c>
      <c r="E69" s="14" t="s">
        <v>273</v>
      </c>
      <c r="F69" s="15"/>
      <c r="G69" s="37"/>
      <c r="H69" s="337"/>
      <c r="I69" s="83"/>
      <c r="J69" s="85">
        <f t="shared" si="0"/>
        <v>0</v>
      </c>
      <c r="K69" s="930"/>
      <c r="L69" s="85">
        <f t="shared" si="1"/>
        <v>0</v>
      </c>
      <c r="M69" s="83"/>
      <c r="N69" s="85">
        <f t="shared" si="2"/>
        <v>0</v>
      </c>
      <c r="O69" s="83"/>
      <c r="P69" s="85">
        <f t="shared" si="3"/>
        <v>0</v>
      </c>
      <c r="Q69" s="83"/>
      <c r="R69" s="377">
        <f t="shared" si="4"/>
        <v>0</v>
      </c>
      <c r="S69" s="1040">
        <f t="shared" si="5"/>
        <v>0</v>
      </c>
      <c r="T69" s="4">
        <f>S69*Tabla319816[[#This Row],[P.U$]]</f>
        <v>0</v>
      </c>
    </row>
    <row r="70" spans="1:20" ht="25.5" x14ac:dyDescent="0.25">
      <c r="A70" s="179">
        <v>52</v>
      </c>
      <c r="B70" s="201" t="s">
        <v>51</v>
      </c>
      <c r="C70" s="14" t="s">
        <v>219</v>
      </c>
      <c r="D70" s="14" t="s">
        <v>10</v>
      </c>
      <c r="E70" s="14" t="s">
        <v>273</v>
      </c>
      <c r="F70" s="15">
        <v>45748</v>
      </c>
      <c r="G70" s="37">
        <v>1.57</v>
      </c>
      <c r="H70" s="337"/>
      <c r="I70" s="83"/>
      <c r="J70" s="85">
        <f t="shared" si="0"/>
        <v>0</v>
      </c>
      <c r="K70" s="930"/>
      <c r="L70" s="85">
        <f t="shared" si="1"/>
        <v>0</v>
      </c>
      <c r="M70" s="83"/>
      <c r="N70" s="85">
        <f t="shared" si="2"/>
        <v>0</v>
      </c>
      <c r="O70" s="83"/>
      <c r="P70" s="85">
        <f t="shared" si="3"/>
        <v>0</v>
      </c>
      <c r="Q70" s="83"/>
      <c r="R70" s="377">
        <f t="shared" si="4"/>
        <v>0</v>
      </c>
      <c r="S70" s="1040">
        <f t="shared" si="5"/>
        <v>0</v>
      </c>
      <c r="T70" s="4">
        <f>S70*Tabla319816[[#This Row],[P.U$]]</f>
        <v>0</v>
      </c>
    </row>
    <row r="71" spans="1:20" ht="28.5" x14ac:dyDescent="0.25">
      <c r="A71" s="179">
        <v>53</v>
      </c>
      <c r="B71" s="201" t="s">
        <v>1204</v>
      </c>
      <c r="C71" s="14" t="s">
        <v>894</v>
      </c>
      <c r="D71" s="14" t="s">
        <v>10</v>
      </c>
      <c r="E71" s="14" t="s">
        <v>273</v>
      </c>
      <c r="F71" s="15">
        <v>45597</v>
      </c>
      <c r="G71" s="37">
        <v>0.5</v>
      </c>
      <c r="H71" s="337"/>
      <c r="I71" s="83">
        <v>10</v>
      </c>
      <c r="J71" s="85">
        <f t="shared" si="0"/>
        <v>5</v>
      </c>
      <c r="K71" s="930">
        <v>10</v>
      </c>
      <c r="L71" s="85">
        <f t="shared" si="1"/>
        <v>5</v>
      </c>
      <c r="M71" s="83">
        <v>10</v>
      </c>
      <c r="N71" s="85">
        <f t="shared" si="2"/>
        <v>5</v>
      </c>
      <c r="O71" s="83">
        <v>10</v>
      </c>
      <c r="P71" s="85">
        <f t="shared" si="3"/>
        <v>5</v>
      </c>
      <c r="Q71" s="83">
        <v>8</v>
      </c>
      <c r="R71" s="377">
        <f t="shared" si="4"/>
        <v>4</v>
      </c>
      <c r="S71" s="1040">
        <v>6</v>
      </c>
      <c r="T71" s="4">
        <f>S71*Tabla319816[[#This Row],[P.U$]]</f>
        <v>3</v>
      </c>
    </row>
    <row r="72" spans="1:20" ht="28.5" x14ac:dyDescent="0.25">
      <c r="A72" s="179">
        <v>54</v>
      </c>
      <c r="B72" s="201" t="s">
        <v>52</v>
      </c>
      <c r="C72" s="14" t="s">
        <v>221</v>
      </c>
      <c r="D72" s="14" t="s">
        <v>10</v>
      </c>
      <c r="E72" s="14" t="s">
        <v>273</v>
      </c>
      <c r="F72" s="15">
        <v>45566</v>
      </c>
      <c r="G72" s="37">
        <v>3.44</v>
      </c>
      <c r="H72" s="337"/>
      <c r="I72" s="83"/>
      <c r="J72" s="85">
        <f t="shared" si="0"/>
        <v>0</v>
      </c>
      <c r="K72" s="930"/>
      <c r="L72" s="85">
        <f t="shared" si="1"/>
        <v>0</v>
      </c>
      <c r="M72" s="83"/>
      <c r="N72" s="85">
        <f t="shared" si="2"/>
        <v>0</v>
      </c>
      <c r="O72" s="83"/>
      <c r="P72" s="85">
        <f t="shared" si="3"/>
        <v>0</v>
      </c>
      <c r="Q72" s="83"/>
      <c r="R72" s="377">
        <f t="shared" si="4"/>
        <v>0</v>
      </c>
      <c r="S72" s="1040">
        <f t="shared" si="5"/>
        <v>0</v>
      </c>
      <c r="T72" s="4">
        <f>S72*Tabla319816[[#This Row],[P.U$]]</f>
        <v>0</v>
      </c>
    </row>
    <row r="73" spans="1:20" ht="25.5" x14ac:dyDescent="0.25">
      <c r="A73" s="179">
        <v>55</v>
      </c>
      <c r="B73" s="201" t="s">
        <v>999</v>
      </c>
      <c r="C73" s="14" t="s">
        <v>234</v>
      </c>
      <c r="D73" s="14" t="s">
        <v>10</v>
      </c>
      <c r="E73" s="14" t="s">
        <v>273</v>
      </c>
      <c r="F73" s="15">
        <v>45567</v>
      </c>
      <c r="G73" s="37">
        <v>0.5</v>
      </c>
      <c r="H73" s="337"/>
      <c r="I73" s="83">
        <v>19</v>
      </c>
      <c r="J73" s="85">
        <f t="shared" si="0"/>
        <v>9.5</v>
      </c>
      <c r="K73" s="930">
        <v>19</v>
      </c>
      <c r="L73" s="85">
        <f>G73*K73</f>
        <v>9.5</v>
      </c>
      <c r="M73" s="83">
        <v>19</v>
      </c>
      <c r="N73" s="85">
        <f>G73*M73</f>
        <v>9.5</v>
      </c>
      <c r="O73" s="83">
        <v>9</v>
      </c>
      <c r="P73" s="85">
        <f>G73*O73</f>
        <v>4.5</v>
      </c>
      <c r="Q73" s="83">
        <v>9</v>
      </c>
      <c r="R73" s="377">
        <f>G73*Q73</f>
        <v>4.5</v>
      </c>
      <c r="S73" s="1040">
        <v>9</v>
      </c>
      <c r="T73" s="4">
        <f>S73*Tabla319816[[#This Row],[P.U$]]</f>
        <v>4.5</v>
      </c>
    </row>
    <row r="74" spans="1:20" ht="28.5" x14ac:dyDescent="0.25">
      <c r="A74" s="179">
        <v>56</v>
      </c>
      <c r="B74" s="201" t="s">
        <v>53</v>
      </c>
      <c r="C74" s="14" t="s">
        <v>222</v>
      </c>
      <c r="D74" s="14" t="s">
        <v>10</v>
      </c>
      <c r="E74" s="14" t="s">
        <v>281</v>
      </c>
      <c r="F74" s="15">
        <v>45658</v>
      </c>
      <c r="G74" s="37">
        <v>2.67</v>
      </c>
      <c r="H74" s="337"/>
      <c r="I74" s="83">
        <v>0</v>
      </c>
      <c r="J74" s="85">
        <f t="shared" si="0"/>
        <v>0</v>
      </c>
      <c r="K74" s="930"/>
      <c r="L74" s="85">
        <f t="shared" si="1"/>
        <v>0</v>
      </c>
      <c r="M74" s="83"/>
      <c r="N74" s="85">
        <f t="shared" si="2"/>
        <v>0</v>
      </c>
      <c r="O74" s="83"/>
      <c r="P74" s="85">
        <f t="shared" si="3"/>
        <v>0</v>
      </c>
      <c r="Q74" s="83"/>
      <c r="R74" s="377">
        <f t="shared" si="4"/>
        <v>0</v>
      </c>
      <c r="S74" s="1040">
        <f t="shared" ref="S74:S137" si="6">SUM(R74)</f>
        <v>0</v>
      </c>
      <c r="T74" s="4">
        <f>S74*Tabla319816[[#This Row],[P.U$]]</f>
        <v>0</v>
      </c>
    </row>
    <row r="75" spans="1:20" ht="28.5" x14ac:dyDescent="0.25">
      <c r="A75" s="179">
        <v>57</v>
      </c>
      <c r="B75" s="201" t="s">
        <v>54</v>
      </c>
      <c r="C75" s="14" t="s">
        <v>729</v>
      </c>
      <c r="D75" s="14" t="s">
        <v>10</v>
      </c>
      <c r="E75" s="14" t="s">
        <v>281</v>
      </c>
      <c r="F75" s="15">
        <v>45323</v>
      </c>
      <c r="G75" s="37">
        <v>1.33</v>
      </c>
      <c r="H75" s="337"/>
      <c r="I75" s="83"/>
      <c r="J75" s="85">
        <f t="shared" si="0"/>
        <v>0</v>
      </c>
      <c r="K75" s="930"/>
      <c r="L75" s="85">
        <f t="shared" si="1"/>
        <v>0</v>
      </c>
      <c r="M75" s="83"/>
      <c r="N75" s="85">
        <f t="shared" si="2"/>
        <v>0</v>
      </c>
      <c r="O75" s="83"/>
      <c r="P75" s="85">
        <f t="shared" si="3"/>
        <v>0</v>
      </c>
      <c r="Q75" s="83"/>
      <c r="R75" s="377">
        <f t="shared" si="4"/>
        <v>0</v>
      </c>
      <c r="S75" s="1040">
        <f t="shared" si="6"/>
        <v>0</v>
      </c>
      <c r="T75" s="4">
        <f>S75*Tabla319816[[#This Row],[P.U$]]</f>
        <v>0</v>
      </c>
    </row>
    <row r="76" spans="1:20" ht="28.5" x14ac:dyDescent="0.25">
      <c r="A76" s="179">
        <v>58</v>
      </c>
      <c r="B76" s="201" t="s">
        <v>55</v>
      </c>
      <c r="C76" s="14" t="s">
        <v>205</v>
      </c>
      <c r="D76" s="14" t="s">
        <v>10</v>
      </c>
      <c r="E76" s="14" t="s">
        <v>281</v>
      </c>
      <c r="F76" s="15">
        <v>45566</v>
      </c>
      <c r="G76" s="37">
        <v>2.4300000000000002</v>
      </c>
      <c r="H76" s="337"/>
      <c r="I76" s="83"/>
      <c r="J76" s="85">
        <f t="shared" si="0"/>
        <v>0</v>
      </c>
      <c r="K76" s="930"/>
      <c r="L76" s="85">
        <f t="shared" si="1"/>
        <v>0</v>
      </c>
      <c r="M76" s="83"/>
      <c r="N76" s="85">
        <f t="shared" si="2"/>
        <v>0</v>
      </c>
      <c r="O76" s="83"/>
      <c r="P76" s="85">
        <f t="shared" si="3"/>
        <v>0</v>
      </c>
      <c r="Q76" s="83"/>
      <c r="R76" s="377">
        <f t="shared" si="4"/>
        <v>0</v>
      </c>
      <c r="S76" s="1040">
        <f t="shared" si="6"/>
        <v>0</v>
      </c>
      <c r="T76" s="4">
        <f>S76*Tabla319816[[#This Row],[P.U$]]</f>
        <v>0</v>
      </c>
    </row>
    <row r="77" spans="1:20" ht="30" x14ac:dyDescent="0.25">
      <c r="A77" s="634">
        <v>637</v>
      </c>
      <c r="B77" s="184" t="s">
        <v>1207</v>
      </c>
      <c r="C77" s="578" t="s">
        <v>198</v>
      </c>
      <c r="D77" s="184" t="s">
        <v>10</v>
      </c>
      <c r="E77" s="560" t="s">
        <v>267</v>
      </c>
      <c r="F77" s="576">
        <v>45474</v>
      </c>
      <c r="G77" s="577">
        <v>1.84</v>
      </c>
      <c r="H77" s="337"/>
      <c r="I77" s="593">
        <v>6</v>
      </c>
      <c r="J77" s="85">
        <f t="shared" si="0"/>
        <v>11.040000000000001</v>
      </c>
      <c r="K77" s="930">
        <v>6</v>
      </c>
      <c r="L77" s="236">
        <f>G77*K77</f>
        <v>11.040000000000001</v>
      </c>
      <c r="M77" s="83">
        <v>5</v>
      </c>
      <c r="N77" s="236">
        <f>G77*M77</f>
        <v>9.2000000000000011</v>
      </c>
      <c r="O77" s="237">
        <v>5</v>
      </c>
      <c r="P77" s="236">
        <f>G77*O77</f>
        <v>9.2000000000000011</v>
      </c>
      <c r="Q77" s="237">
        <v>5</v>
      </c>
      <c r="R77" s="377">
        <f>G77*Q77</f>
        <v>9.2000000000000011</v>
      </c>
      <c r="S77" s="1040">
        <v>5</v>
      </c>
      <c r="T77" s="4">
        <f>S77*Tabla319816[[#This Row],[P.U$]]</f>
        <v>9.2000000000000011</v>
      </c>
    </row>
    <row r="78" spans="1:20" ht="28.5" x14ac:dyDescent="0.25">
      <c r="A78" s="634"/>
      <c r="B78" s="201" t="s">
        <v>1206</v>
      </c>
      <c r="C78" s="14" t="s">
        <v>232</v>
      </c>
      <c r="D78" s="14" t="s">
        <v>10</v>
      </c>
      <c r="E78" s="14" t="s">
        <v>273</v>
      </c>
      <c r="F78" s="15">
        <v>45323</v>
      </c>
      <c r="G78" s="37">
        <v>1.32</v>
      </c>
      <c r="H78" s="337"/>
      <c r="I78" s="593">
        <v>20</v>
      </c>
      <c r="J78" s="85">
        <f t="shared" si="0"/>
        <v>26.400000000000002</v>
      </c>
      <c r="K78" s="930">
        <v>20</v>
      </c>
      <c r="L78" s="236">
        <f>G78*K78</f>
        <v>26.400000000000002</v>
      </c>
      <c r="M78" s="83">
        <v>20</v>
      </c>
      <c r="N78" s="236">
        <f>G78*M78</f>
        <v>26.400000000000002</v>
      </c>
      <c r="O78" s="237">
        <v>20</v>
      </c>
      <c r="P78" s="236"/>
      <c r="Q78" s="237">
        <v>20</v>
      </c>
      <c r="R78" s="377"/>
      <c r="S78" s="1040">
        <v>15</v>
      </c>
      <c r="T78" s="4">
        <f>S78*Tabla319816[[#This Row],[P.U$]]</f>
        <v>19.8</v>
      </c>
    </row>
    <row r="79" spans="1:20" ht="28.5" x14ac:dyDescent="0.25">
      <c r="A79" s="179">
        <v>59</v>
      </c>
      <c r="B79" s="201" t="s">
        <v>1206</v>
      </c>
      <c r="C79" s="14" t="s">
        <v>232</v>
      </c>
      <c r="D79" s="14" t="s">
        <v>10</v>
      </c>
      <c r="E79" s="14" t="s">
        <v>273</v>
      </c>
      <c r="F79" s="15">
        <v>45323</v>
      </c>
      <c r="G79" s="37">
        <v>1.32</v>
      </c>
      <c r="H79" s="337"/>
      <c r="I79" s="83">
        <v>2</v>
      </c>
      <c r="J79" s="85">
        <f t="shared" si="0"/>
        <v>2.64</v>
      </c>
      <c r="K79" s="930">
        <v>2</v>
      </c>
      <c r="L79" s="85">
        <f t="shared" si="1"/>
        <v>2.64</v>
      </c>
      <c r="M79" s="83">
        <v>2</v>
      </c>
      <c r="N79" s="85">
        <f t="shared" si="2"/>
        <v>2.64</v>
      </c>
      <c r="O79" s="83">
        <v>2</v>
      </c>
      <c r="P79" s="85">
        <f t="shared" si="3"/>
        <v>2.64</v>
      </c>
      <c r="Q79" s="83"/>
      <c r="R79" s="377">
        <f t="shared" si="4"/>
        <v>0</v>
      </c>
      <c r="S79" s="1040">
        <f t="shared" si="6"/>
        <v>0</v>
      </c>
      <c r="T79" s="4">
        <f>S79*Tabla319816[[#This Row],[P.U$]]</f>
        <v>0</v>
      </c>
    </row>
    <row r="80" spans="1:20" ht="28.5" x14ac:dyDescent="0.25">
      <c r="A80" s="179">
        <v>60</v>
      </c>
      <c r="B80" s="201" t="s">
        <v>813</v>
      </c>
      <c r="C80" s="14" t="s">
        <v>205</v>
      </c>
      <c r="D80" s="14" t="s">
        <v>10</v>
      </c>
      <c r="E80" s="14" t="s">
        <v>273</v>
      </c>
      <c r="F80" s="15">
        <v>45292</v>
      </c>
      <c r="G80" s="37">
        <v>2.89</v>
      </c>
      <c r="H80" s="337"/>
      <c r="I80" s="83"/>
      <c r="J80" s="85">
        <f t="shared" si="0"/>
        <v>0</v>
      </c>
      <c r="K80" s="930"/>
      <c r="L80" s="85">
        <f t="shared" si="1"/>
        <v>0</v>
      </c>
      <c r="M80" s="83"/>
      <c r="N80" s="85">
        <f t="shared" si="2"/>
        <v>0</v>
      </c>
      <c r="O80" s="83"/>
      <c r="P80" s="85">
        <f t="shared" si="3"/>
        <v>0</v>
      </c>
      <c r="Q80" s="83"/>
      <c r="R80" s="377">
        <f t="shared" si="4"/>
        <v>0</v>
      </c>
      <c r="S80" s="1040">
        <f t="shared" si="6"/>
        <v>0</v>
      </c>
      <c r="T80" s="4">
        <f>S80*Tabla319816[[#This Row],[P.U$]]</f>
        <v>0</v>
      </c>
    </row>
    <row r="81" spans="1:20" ht="25.5" x14ac:dyDescent="0.25">
      <c r="A81" s="634">
        <v>641</v>
      </c>
      <c r="B81" s="184" t="s">
        <v>1028</v>
      </c>
      <c r="C81" s="578"/>
      <c r="D81" s="184" t="s">
        <v>10</v>
      </c>
      <c r="E81" s="14" t="s">
        <v>273</v>
      </c>
      <c r="F81" s="576"/>
      <c r="G81" s="577"/>
      <c r="H81" s="337"/>
      <c r="I81" s="593"/>
      <c r="J81" s="85">
        <f t="shared" si="0"/>
        <v>0</v>
      </c>
      <c r="K81" s="930"/>
      <c r="L81" s="236">
        <f>G81*K81</f>
        <v>0</v>
      </c>
      <c r="M81" s="83"/>
      <c r="N81" s="236">
        <f>G81*M81</f>
        <v>0</v>
      </c>
      <c r="O81" s="237"/>
      <c r="P81" s="236">
        <f>G81*O81</f>
        <v>0</v>
      </c>
      <c r="Q81" s="237"/>
      <c r="R81" s="377">
        <f>G81*Q81</f>
        <v>0</v>
      </c>
      <c r="S81" s="1040">
        <f t="shared" si="6"/>
        <v>0</v>
      </c>
      <c r="T81" s="4">
        <f>S81*Tabla319816[[#This Row],[P.U$]]</f>
        <v>0</v>
      </c>
    </row>
    <row r="82" spans="1:20" ht="25.5" x14ac:dyDescent="0.25">
      <c r="A82" s="179">
        <v>61</v>
      </c>
      <c r="B82" s="201" t="s">
        <v>56</v>
      </c>
      <c r="C82" s="14" t="s">
        <v>205</v>
      </c>
      <c r="D82" s="14" t="s">
        <v>10</v>
      </c>
      <c r="E82" s="14" t="s">
        <v>273</v>
      </c>
      <c r="F82" s="15">
        <v>45444</v>
      </c>
      <c r="G82" s="37">
        <v>1.49</v>
      </c>
      <c r="H82" s="337"/>
      <c r="I82" s="83"/>
      <c r="J82" s="85">
        <f t="shared" ref="J82:J148" si="7">G82*I82</f>
        <v>0</v>
      </c>
      <c r="K82" s="930"/>
      <c r="L82" s="85">
        <f t="shared" si="1"/>
        <v>0</v>
      </c>
      <c r="M82" s="83"/>
      <c r="N82" s="85">
        <f t="shared" si="2"/>
        <v>0</v>
      </c>
      <c r="O82" s="83"/>
      <c r="P82" s="85">
        <f t="shared" si="3"/>
        <v>0</v>
      </c>
      <c r="Q82" s="83"/>
      <c r="R82" s="377">
        <f t="shared" si="4"/>
        <v>0</v>
      </c>
      <c r="S82" s="1040">
        <f t="shared" si="6"/>
        <v>0</v>
      </c>
      <c r="T82" s="4">
        <f>S82*Tabla319816[[#This Row],[P.U$]]</f>
        <v>0</v>
      </c>
    </row>
    <row r="83" spans="1:20" ht="28.5" x14ac:dyDescent="0.25">
      <c r="A83" s="179">
        <v>62</v>
      </c>
      <c r="B83" s="202" t="s">
        <v>57</v>
      </c>
      <c r="C83" s="14" t="s">
        <v>203</v>
      </c>
      <c r="D83" s="14" t="s">
        <v>10</v>
      </c>
      <c r="E83" s="14" t="s">
        <v>272</v>
      </c>
      <c r="F83" s="15">
        <v>45108</v>
      </c>
      <c r="G83" s="37">
        <v>4</v>
      </c>
      <c r="H83" s="337"/>
      <c r="I83" s="83"/>
      <c r="J83" s="85">
        <f t="shared" si="7"/>
        <v>0</v>
      </c>
      <c r="K83" s="930"/>
      <c r="L83" s="85">
        <f t="shared" si="1"/>
        <v>0</v>
      </c>
      <c r="M83" s="83"/>
      <c r="N83" s="85">
        <f t="shared" si="2"/>
        <v>0</v>
      </c>
      <c r="O83" s="83"/>
      <c r="P83" s="85">
        <f t="shared" si="3"/>
        <v>0</v>
      </c>
      <c r="Q83" s="83"/>
      <c r="R83" s="377">
        <f t="shared" si="4"/>
        <v>0</v>
      </c>
      <c r="S83" s="1040">
        <f t="shared" si="6"/>
        <v>0</v>
      </c>
      <c r="T83" s="4">
        <f>S83*Tabla319816[[#This Row],[P.U$]]</f>
        <v>0</v>
      </c>
    </row>
    <row r="84" spans="1:20" x14ac:dyDescent="0.25">
      <c r="A84" s="179">
        <v>63</v>
      </c>
      <c r="B84" s="201" t="s">
        <v>58</v>
      </c>
      <c r="C84" s="14" t="s">
        <v>814</v>
      </c>
      <c r="D84" s="14" t="s">
        <v>10</v>
      </c>
      <c r="E84" s="14" t="s">
        <v>272</v>
      </c>
      <c r="F84" s="15">
        <v>45291</v>
      </c>
      <c r="G84" s="37">
        <v>5.58</v>
      </c>
      <c r="H84" s="337"/>
      <c r="I84" s="83"/>
      <c r="J84" s="85">
        <f t="shared" si="7"/>
        <v>0</v>
      </c>
      <c r="K84" s="930"/>
      <c r="L84" s="85">
        <f>G84*K84</f>
        <v>0</v>
      </c>
      <c r="M84" s="83"/>
      <c r="N84" s="85">
        <f>G84*M84</f>
        <v>0</v>
      </c>
      <c r="O84" s="83"/>
      <c r="P84" s="85">
        <f>G84*O84</f>
        <v>0</v>
      </c>
      <c r="Q84" s="83"/>
      <c r="R84" s="377">
        <f>G84*Q84</f>
        <v>0</v>
      </c>
      <c r="S84" s="1040">
        <f t="shared" si="6"/>
        <v>0</v>
      </c>
      <c r="T84" s="4">
        <f>S84*Tabla319816[[#This Row],[P.U$]]</f>
        <v>0</v>
      </c>
    </row>
    <row r="85" spans="1:20" ht="28.5" x14ac:dyDescent="0.25">
      <c r="A85" s="179"/>
      <c r="B85" s="201" t="s">
        <v>17992</v>
      </c>
      <c r="C85" s="14" t="s">
        <v>736</v>
      </c>
      <c r="D85" s="14" t="s">
        <v>10</v>
      </c>
      <c r="E85" s="14" t="s">
        <v>272</v>
      </c>
      <c r="F85" s="15">
        <v>45261</v>
      </c>
      <c r="G85" s="37">
        <v>4</v>
      </c>
      <c r="H85" s="337"/>
      <c r="I85" s="83">
        <v>10</v>
      </c>
      <c r="J85" s="85">
        <f t="shared" si="7"/>
        <v>40</v>
      </c>
      <c r="K85" s="930">
        <v>10</v>
      </c>
      <c r="L85" s="85">
        <f t="shared" si="1"/>
        <v>40</v>
      </c>
      <c r="M85" s="83">
        <v>10</v>
      </c>
      <c r="N85" s="85">
        <f t="shared" si="2"/>
        <v>40</v>
      </c>
      <c r="O85" s="83">
        <v>10</v>
      </c>
      <c r="P85" s="85"/>
      <c r="Q85" s="83">
        <v>7</v>
      </c>
      <c r="R85" s="377"/>
      <c r="S85" s="1040">
        <v>6</v>
      </c>
      <c r="T85" s="4">
        <f>S85*Tabla319816[[#This Row],[P.U$]]</f>
        <v>24</v>
      </c>
    </row>
    <row r="86" spans="1:20" x14ac:dyDescent="0.25">
      <c r="A86" s="179">
        <v>64</v>
      </c>
      <c r="B86" s="201" t="s">
        <v>58</v>
      </c>
      <c r="C86" s="14" t="s">
        <v>222</v>
      </c>
      <c r="D86" s="14" t="s">
        <v>10</v>
      </c>
      <c r="E86" s="14" t="s">
        <v>272</v>
      </c>
      <c r="F86" s="15">
        <v>45292</v>
      </c>
      <c r="G86" s="37">
        <v>6.58</v>
      </c>
      <c r="H86" s="337"/>
      <c r="I86" s="83">
        <v>10</v>
      </c>
      <c r="J86" s="85">
        <f t="shared" si="7"/>
        <v>65.8</v>
      </c>
      <c r="K86" s="930">
        <v>10</v>
      </c>
      <c r="L86" s="85">
        <f t="shared" si="1"/>
        <v>65.8</v>
      </c>
      <c r="M86" s="83">
        <v>10</v>
      </c>
      <c r="N86" s="85">
        <f t="shared" si="2"/>
        <v>65.8</v>
      </c>
      <c r="O86" s="83">
        <v>10</v>
      </c>
      <c r="P86" s="85">
        <f t="shared" si="3"/>
        <v>65.8</v>
      </c>
      <c r="Q86" s="83">
        <v>10</v>
      </c>
      <c r="R86" s="377">
        <f t="shared" si="4"/>
        <v>65.8</v>
      </c>
      <c r="S86" s="1040">
        <v>10</v>
      </c>
      <c r="T86" s="4">
        <f>S86*Tabla319816[[#This Row],[P.U$]]</f>
        <v>65.8</v>
      </c>
    </row>
    <row r="87" spans="1:20" ht="28.5" x14ac:dyDescent="0.25">
      <c r="A87" s="179">
        <v>65</v>
      </c>
      <c r="B87" s="201" t="s">
        <v>59</v>
      </c>
      <c r="C87" s="14" t="s">
        <v>210</v>
      </c>
      <c r="D87" s="14" t="s">
        <v>10</v>
      </c>
      <c r="E87" s="14" t="s">
        <v>282</v>
      </c>
      <c r="F87" s="15">
        <v>45748</v>
      </c>
      <c r="G87" s="37">
        <v>3.78</v>
      </c>
      <c r="H87" s="337"/>
      <c r="I87" s="83">
        <v>5</v>
      </c>
      <c r="J87" s="85">
        <f t="shared" si="7"/>
        <v>18.899999999999999</v>
      </c>
      <c r="K87" s="930">
        <v>4</v>
      </c>
      <c r="L87" s="85">
        <f t="shared" si="1"/>
        <v>15.12</v>
      </c>
      <c r="M87" s="83">
        <v>4</v>
      </c>
      <c r="N87" s="85">
        <f t="shared" si="2"/>
        <v>15.12</v>
      </c>
      <c r="O87" s="83">
        <v>4</v>
      </c>
      <c r="P87" s="85">
        <f t="shared" si="3"/>
        <v>15.12</v>
      </c>
      <c r="Q87" s="83">
        <v>4</v>
      </c>
      <c r="R87" s="377">
        <f t="shared" si="4"/>
        <v>15.12</v>
      </c>
      <c r="S87" s="1040">
        <v>4</v>
      </c>
      <c r="T87" s="4">
        <f>S87*Tabla319816[[#This Row],[P.U$]]</f>
        <v>15.12</v>
      </c>
    </row>
    <row r="88" spans="1:20" x14ac:dyDescent="0.25">
      <c r="A88" s="179"/>
      <c r="B88" s="201"/>
      <c r="C88" s="14"/>
      <c r="D88" s="14"/>
      <c r="E88" s="14"/>
      <c r="F88" s="15"/>
      <c r="G88" s="37"/>
      <c r="H88" s="337"/>
      <c r="I88" s="83"/>
      <c r="J88" s="85">
        <f t="shared" si="7"/>
        <v>0</v>
      </c>
      <c r="K88" s="930"/>
      <c r="L88" s="85">
        <f t="shared" si="1"/>
        <v>0</v>
      </c>
      <c r="M88" s="83"/>
      <c r="N88" s="85">
        <f t="shared" si="2"/>
        <v>0</v>
      </c>
      <c r="O88" s="83"/>
      <c r="P88" s="85">
        <f t="shared" si="3"/>
        <v>0</v>
      </c>
      <c r="Q88" s="83"/>
      <c r="R88" s="377">
        <f t="shared" si="4"/>
        <v>0</v>
      </c>
      <c r="S88" s="1040">
        <f t="shared" si="6"/>
        <v>0</v>
      </c>
      <c r="T88" s="4">
        <f>S88*Tabla319816[[#This Row],[P.U$]]</f>
        <v>0</v>
      </c>
    </row>
    <row r="89" spans="1:20" ht="28.5" x14ac:dyDescent="0.25">
      <c r="A89" s="179">
        <v>66</v>
      </c>
      <c r="B89" s="201" t="s">
        <v>60</v>
      </c>
      <c r="C89" s="14" t="s">
        <v>223</v>
      </c>
      <c r="D89" s="14" t="s">
        <v>10</v>
      </c>
      <c r="E89" s="14" t="s">
        <v>283</v>
      </c>
      <c r="F89" s="15">
        <v>45170</v>
      </c>
      <c r="G89" s="37">
        <v>1.72</v>
      </c>
      <c r="H89" s="337"/>
      <c r="I89" s="83"/>
      <c r="J89" s="85">
        <f t="shared" si="7"/>
        <v>0</v>
      </c>
      <c r="K89" s="930"/>
      <c r="L89" s="85">
        <f t="shared" si="1"/>
        <v>0</v>
      </c>
      <c r="M89" s="83"/>
      <c r="N89" s="85">
        <f t="shared" si="2"/>
        <v>0</v>
      </c>
      <c r="O89" s="83"/>
      <c r="P89" s="85">
        <f t="shared" si="3"/>
        <v>0</v>
      </c>
      <c r="Q89" s="83"/>
      <c r="R89" s="377">
        <f t="shared" si="4"/>
        <v>0</v>
      </c>
      <c r="S89" s="1040">
        <f t="shared" si="6"/>
        <v>0</v>
      </c>
      <c r="T89" s="4">
        <f>S89*Tabla319816[[#This Row],[P.U$]]</f>
        <v>0</v>
      </c>
    </row>
    <row r="90" spans="1:20" x14ac:dyDescent="0.25">
      <c r="A90" s="179">
        <v>67</v>
      </c>
      <c r="B90" s="201" t="s">
        <v>61</v>
      </c>
      <c r="C90" s="14" t="s">
        <v>213</v>
      </c>
      <c r="D90" s="14" t="s">
        <v>10</v>
      </c>
      <c r="E90" s="14" t="s">
        <v>283</v>
      </c>
      <c r="F90" s="15">
        <v>45444</v>
      </c>
      <c r="G90" s="37">
        <v>1.1000000000000001</v>
      </c>
      <c r="H90" s="337"/>
      <c r="I90" s="83"/>
      <c r="J90" s="85">
        <f t="shared" si="7"/>
        <v>0</v>
      </c>
      <c r="K90" s="930"/>
      <c r="L90" s="85">
        <f t="shared" si="1"/>
        <v>0</v>
      </c>
      <c r="M90" s="83"/>
      <c r="N90" s="85">
        <f t="shared" si="2"/>
        <v>0</v>
      </c>
      <c r="O90" s="83"/>
      <c r="P90" s="85">
        <f t="shared" si="3"/>
        <v>0</v>
      </c>
      <c r="Q90" s="83"/>
      <c r="R90" s="377">
        <f t="shared" si="4"/>
        <v>0</v>
      </c>
      <c r="S90" s="1040">
        <f t="shared" si="6"/>
        <v>0</v>
      </c>
      <c r="T90" s="4">
        <f>S90*Tabla319816[[#This Row],[P.U$]]</f>
        <v>0</v>
      </c>
    </row>
    <row r="91" spans="1:20" x14ac:dyDescent="0.25">
      <c r="A91" s="179">
        <v>68</v>
      </c>
      <c r="B91" s="201" t="s">
        <v>62</v>
      </c>
      <c r="C91" s="14" t="s">
        <v>209</v>
      </c>
      <c r="D91" s="14" t="s">
        <v>10</v>
      </c>
      <c r="E91" s="14" t="s">
        <v>283</v>
      </c>
      <c r="F91" s="15">
        <v>45474</v>
      </c>
      <c r="G91" s="37">
        <v>1.1000000000000001</v>
      </c>
      <c r="H91" s="337"/>
      <c r="I91" s="83">
        <v>12</v>
      </c>
      <c r="J91" s="85">
        <f t="shared" si="7"/>
        <v>13.200000000000001</v>
      </c>
      <c r="K91" s="930">
        <v>11</v>
      </c>
      <c r="L91" s="85">
        <f t="shared" si="1"/>
        <v>12.100000000000001</v>
      </c>
      <c r="M91" s="83">
        <v>11</v>
      </c>
      <c r="N91" s="85">
        <f t="shared" si="2"/>
        <v>12.100000000000001</v>
      </c>
      <c r="O91" s="83">
        <v>11</v>
      </c>
      <c r="P91" s="85">
        <f t="shared" si="3"/>
        <v>12.100000000000001</v>
      </c>
      <c r="Q91" s="83">
        <v>11</v>
      </c>
      <c r="R91" s="377">
        <f t="shared" si="4"/>
        <v>12.100000000000001</v>
      </c>
      <c r="S91" s="1040">
        <v>11</v>
      </c>
      <c r="T91" s="4">
        <f>S91*Tabla319816[[#This Row],[P.U$]]</f>
        <v>12.100000000000001</v>
      </c>
    </row>
    <row r="92" spans="1:20" ht="28.5" x14ac:dyDescent="0.25">
      <c r="A92" s="179">
        <v>69</v>
      </c>
      <c r="B92" s="201" t="s">
        <v>63</v>
      </c>
      <c r="C92" s="14" t="s">
        <v>209</v>
      </c>
      <c r="D92" s="14" t="s">
        <v>10</v>
      </c>
      <c r="E92" s="14" t="s">
        <v>284</v>
      </c>
      <c r="F92" s="15">
        <v>45474</v>
      </c>
      <c r="G92" s="37">
        <v>6.5</v>
      </c>
      <c r="H92" s="337"/>
      <c r="I92" s="83">
        <v>9</v>
      </c>
      <c r="J92" s="85">
        <f t="shared" si="7"/>
        <v>58.5</v>
      </c>
      <c r="K92" s="930">
        <v>9</v>
      </c>
      <c r="L92" s="85">
        <f>G92*K92</f>
        <v>58.5</v>
      </c>
      <c r="M92" s="83">
        <v>9</v>
      </c>
      <c r="N92" s="85">
        <f>G92*M92</f>
        <v>58.5</v>
      </c>
      <c r="O92" s="83">
        <v>9</v>
      </c>
      <c r="P92" s="85">
        <f>G92*O92</f>
        <v>58.5</v>
      </c>
      <c r="Q92" s="83">
        <v>9</v>
      </c>
      <c r="R92" s="377">
        <f>G92*Q92</f>
        <v>58.5</v>
      </c>
      <c r="S92" s="1040">
        <v>9</v>
      </c>
      <c r="T92" s="4">
        <f>S92*Tabla319816[[#This Row],[P.U$]]</f>
        <v>58.5</v>
      </c>
    </row>
    <row r="93" spans="1:20" ht="28.5" x14ac:dyDescent="0.25">
      <c r="A93" s="179">
        <v>70</v>
      </c>
      <c r="B93" s="201" t="s">
        <v>775</v>
      </c>
      <c r="C93" s="14" t="s">
        <v>736</v>
      </c>
      <c r="D93" s="14" t="s">
        <v>10</v>
      </c>
      <c r="E93" s="14" t="s">
        <v>272</v>
      </c>
      <c r="F93" s="15">
        <v>45566</v>
      </c>
      <c r="G93" s="37">
        <v>2.1800000000000002</v>
      </c>
      <c r="H93" s="337"/>
      <c r="I93" s="593"/>
      <c r="J93" s="85">
        <f t="shared" si="7"/>
        <v>0</v>
      </c>
      <c r="K93" s="930"/>
      <c r="L93" s="236">
        <f>G93*K93</f>
        <v>0</v>
      </c>
      <c r="M93" s="83"/>
      <c r="N93" s="236">
        <f>G93*M93</f>
        <v>0</v>
      </c>
      <c r="O93" s="237"/>
      <c r="P93" s="236">
        <f>G93*O93</f>
        <v>0</v>
      </c>
      <c r="Q93" s="237"/>
      <c r="R93" s="377">
        <f>G93*Q93</f>
        <v>0</v>
      </c>
      <c r="S93" s="1040">
        <f t="shared" si="6"/>
        <v>0</v>
      </c>
      <c r="T93" s="4">
        <f>S93*Tabla319816[[#This Row],[P.U$]]</f>
        <v>0</v>
      </c>
    </row>
    <row r="94" spans="1:20" ht="28.5" x14ac:dyDescent="0.25">
      <c r="A94" s="568"/>
      <c r="B94" s="201" t="s">
        <v>775</v>
      </c>
      <c r="C94" s="578" t="s">
        <v>736</v>
      </c>
      <c r="D94" s="184" t="s">
        <v>10</v>
      </c>
      <c r="E94" s="14" t="s">
        <v>272</v>
      </c>
      <c r="F94" s="576">
        <v>45689</v>
      </c>
      <c r="G94" s="37">
        <v>3.43</v>
      </c>
      <c r="H94" s="570"/>
      <c r="I94" s="593">
        <v>20</v>
      </c>
      <c r="J94" s="85">
        <f t="shared" si="7"/>
        <v>68.600000000000009</v>
      </c>
      <c r="K94" s="930">
        <v>20</v>
      </c>
      <c r="L94" s="85">
        <f>G94*K94</f>
        <v>68.600000000000009</v>
      </c>
      <c r="M94" s="83">
        <v>20</v>
      </c>
      <c r="N94" s="85">
        <f>G94*M94</f>
        <v>68.600000000000009</v>
      </c>
      <c r="O94" s="237">
        <v>20</v>
      </c>
      <c r="P94" s="236"/>
      <c r="Q94" s="237">
        <v>20</v>
      </c>
      <c r="R94" s="377"/>
      <c r="S94" s="1040">
        <v>20</v>
      </c>
      <c r="T94" s="4">
        <f>S94*Tabla319816[[#This Row],[P.U$]]</f>
        <v>68.600000000000009</v>
      </c>
    </row>
    <row r="95" spans="1:20" ht="28.5" x14ac:dyDescent="0.25">
      <c r="A95" s="634">
        <v>638</v>
      </c>
      <c r="B95" s="201" t="s">
        <v>775</v>
      </c>
      <c r="C95" s="578" t="s">
        <v>247</v>
      </c>
      <c r="D95" s="184" t="s">
        <v>10</v>
      </c>
      <c r="E95" s="14" t="s">
        <v>272</v>
      </c>
      <c r="F95" s="576">
        <v>45689</v>
      </c>
      <c r="G95" s="37">
        <v>3.43</v>
      </c>
      <c r="H95" s="353"/>
      <c r="I95" s="593">
        <v>6</v>
      </c>
      <c r="J95" s="355">
        <f>G95*I95</f>
        <v>20.580000000000002</v>
      </c>
      <c r="K95" s="930">
        <v>5</v>
      </c>
      <c r="L95" s="357">
        <f>G95*K95</f>
        <v>17.150000000000002</v>
      </c>
      <c r="M95" s="83">
        <v>4</v>
      </c>
      <c r="N95" s="236">
        <f>G95*M95</f>
        <v>13.72</v>
      </c>
      <c r="O95" s="237">
        <v>4</v>
      </c>
      <c r="P95" s="236">
        <f>G95*O95</f>
        <v>13.72</v>
      </c>
      <c r="Q95" s="356">
        <v>4</v>
      </c>
      <c r="R95" s="377">
        <f>G95*Q95</f>
        <v>13.72</v>
      </c>
      <c r="S95" s="1040">
        <v>4</v>
      </c>
      <c r="T95" s="4">
        <f>S95*Tabla319816[[#This Row],[P.U$]]</f>
        <v>13.72</v>
      </c>
    </row>
    <row r="96" spans="1:20" x14ac:dyDescent="0.25">
      <c r="A96" s="179">
        <v>71</v>
      </c>
      <c r="B96" s="201" t="s">
        <v>64</v>
      </c>
      <c r="C96" s="14" t="s">
        <v>196</v>
      </c>
      <c r="D96" s="14" t="s">
        <v>10</v>
      </c>
      <c r="E96" s="14" t="s">
        <v>285</v>
      </c>
      <c r="F96" s="15">
        <v>45505</v>
      </c>
      <c r="G96" s="37">
        <v>0.92</v>
      </c>
      <c r="H96" s="337"/>
      <c r="I96" s="83">
        <v>5</v>
      </c>
      <c r="J96" s="85">
        <f t="shared" si="7"/>
        <v>4.6000000000000005</v>
      </c>
      <c r="K96" s="930">
        <v>5</v>
      </c>
      <c r="L96" s="85">
        <f t="shared" si="1"/>
        <v>4.6000000000000005</v>
      </c>
      <c r="M96" s="83">
        <v>5</v>
      </c>
      <c r="N96" s="85">
        <f t="shared" si="2"/>
        <v>4.6000000000000005</v>
      </c>
      <c r="O96" s="83">
        <v>5</v>
      </c>
      <c r="P96" s="85">
        <f t="shared" si="3"/>
        <v>4.6000000000000005</v>
      </c>
      <c r="Q96" s="83">
        <v>5</v>
      </c>
      <c r="R96" s="377">
        <f t="shared" si="4"/>
        <v>4.6000000000000005</v>
      </c>
      <c r="S96" s="1040">
        <v>5</v>
      </c>
      <c r="T96" s="4">
        <f>S96*Tabla319816[[#This Row],[P.U$]]</f>
        <v>4.6000000000000005</v>
      </c>
    </row>
    <row r="97" spans="1:20" ht="28.5" x14ac:dyDescent="0.25">
      <c r="A97" s="179">
        <v>72</v>
      </c>
      <c r="B97" s="201" t="s">
        <v>892</v>
      </c>
      <c r="C97" s="14" t="s">
        <v>206</v>
      </c>
      <c r="D97" s="14" t="s">
        <v>10</v>
      </c>
      <c r="E97" s="14" t="s">
        <v>272</v>
      </c>
      <c r="F97" s="15">
        <v>45292</v>
      </c>
      <c r="G97" s="37">
        <v>6.95</v>
      </c>
      <c r="H97" s="337"/>
      <c r="I97" s="83">
        <v>3</v>
      </c>
      <c r="J97" s="85">
        <f t="shared" si="7"/>
        <v>20.85</v>
      </c>
      <c r="K97" s="930">
        <v>3</v>
      </c>
      <c r="L97" s="85">
        <f t="shared" si="1"/>
        <v>20.85</v>
      </c>
      <c r="M97" s="83">
        <v>3</v>
      </c>
      <c r="N97" s="85">
        <f t="shared" si="2"/>
        <v>20.85</v>
      </c>
      <c r="O97" s="83">
        <v>3</v>
      </c>
      <c r="P97" s="85">
        <f t="shared" si="3"/>
        <v>20.85</v>
      </c>
      <c r="Q97" s="83">
        <v>3</v>
      </c>
      <c r="R97" s="377">
        <f t="shared" si="4"/>
        <v>20.85</v>
      </c>
      <c r="S97" s="1040">
        <v>3</v>
      </c>
      <c r="T97" s="4">
        <f>S97*Tabla319816[[#This Row],[P.U$]]</f>
        <v>20.85</v>
      </c>
    </row>
    <row r="98" spans="1:20" ht="28.5" x14ac:dyDescent="0.25">
      <c r="A98" s="179">
        <v>73</v>
      </c>
      <c r="B98" s="201" t="s">
        <v>65</v>
      </c>
      <c r="C98" s="14" t="s">
        <v>223</v>
      </c>
      <c r="D98" s="14" t="s">
        <v>10</v>
      </c>
      <c r="E98" s="14" t="s">
        <v>266</v>
      </c>
      <c r="F98" s="15">
        <v>45352</v>
      </c>
      <c r="G98" s="37">
        <v>5.01</v>
      </c>
      <c r="H98" s="337"/>
      <c r="I98" s="83"/>
      <c r="J98" s="85">
        <f t="shared" si="7"/>
        <v>0</v>
      </c>
      <c r="K98" s="930"/>
      <c r="L98" s="85">
        <f t="shared" si="1"/>
        <v>0</v>
      </c>
      <c r="M98" s="83"/>
      <c r="N98" s="85">
        <f t="shared" si="2"/>
        <v>0</v>
      </c>
      <c r="O98" s="83"/>
      <c r="P98" s="85">
        <f t="shared" si="3"/>
        <v>0</v>
      </c>
      <c r="Q98" s="83"/>
      <c r="R98" s="377">
        <f t="shared" si="4"/>
        <v>0</v>
      </c>
      <c r="S98" s="1040">
        <f t="shared" si="6"/>
        <v>0</v>
      </c>
      <c r="T98" s="4">
        <f>S98*Tabla319816[[#This Row],[P.U$]]</f>
        <v>0</v>
      </c>
    </row>
    <row r="99" spans="1:20" ht="28.5" x14ac:dyDescent="0.25">
      <c r="A99" s="179">
        <v>74</v>
      </c>
      <c r="B99" s="201" t="s">
        <v>66</v>
      </c>
      <c r="C99" s="14" t="s">
        <v>223</v>
      </c>
      <c r="D99" s="14" t="s">
        <v>10</v>
      </c>
      <c r="E99" s="14" t="s">
        <v>266</v>
      </c>
      <c r="F99" s="15">
        <v>45352</v>
      </c>
      <c r="G99" s="37">
        <v>5.01</v>
      </c>
      <c r="H99" s="337"/>
      <c r="I99" s="83"/>
      <c r="J99" s="85">
        <f t="shared" si="7"/>
        <v>0</v>
      </c>
      <c r="K99" s="930"/>
      <c r="L99" s="85">
        <f t="shared" si="1"/>
        <v>0</v>
      </c>
      <c r="M99" s="83"/>
      <c r="N99" s="85">
        <f t="shared" si="2"/>
        <v>0</v>
      </c>
      <c r="O99" s="83"/>
      <c r="P99" s="85">
        <f t="shared" si="3"/>
        <v>0</v>
      </c>
      <c r="Q99" s="83"/>
      <c r="R99" s="377">
        <f t="shared" si="4"/>
        <v>0</v>
      </c>
      <c r="S99" s="1040">
        <f t="shared" si="6"/>
        <v>0</v>
      </c>
      <c r="T99" s="4">
        <f>S99*Tabla319816[[#This Row],[P.U$]]</f>
        <v>0</v>
      </c>
    </row>
    <row r="100" spans="1:20" x14ac:dyDescent="0.25">
      <c r="A100" s="179">
        <v>75</v>
      </c>
      <c r="B100" s="201" t="s">
        <v>67</v>
      </c>
      <c r="C100" s="14" t="s">
        <v>224</v>
      </c>
      <c r="D100" s="14" t="s">
        <v>10</v>
      </c>
      <c r="E100" s="14" t="s">
        <v>286</v>
      </c>
      <c r="F100" s="15">
        <v>45139</v>
      </c>
      <c r="G100" s="37">
        <v>0.92</v>
      </c>
      <c r="H100" s="337"/>
      <c r="I100" s="83"/>
      <c r="J100" s="85">
        <f t="shared" si="7"/>
        <v>0</v>
      </c>
      <c r="K100" s="930"/>
      <c r="L100" s="85">
        <f t="shared" ref="L100:L177" si="8">G100*K100</f>
        <v>0</v>
      </c>
      <c r="M100" s="83"/>
      <c r="N100" s="85">
        <f t="shared" ref="N100:N177" si="9">G100*M100</f>
        <v>0</v>
      </c>
      <c r="O100" s="83"/>
      <c r="P100" s="85">
        <f t="shared" ref="P100:P177" si="10">G100*O100</f>
        <v>0</v>
      </c>
      <c r="Q100" s="83"/>
      <c r="R100" s="377">
        <f t="shared" ref="R100:R177" si="11">G100*Q100</f>
        <v>0</v>
      </c>
      <c r="S100" s="1040">
        <f t="shared" si="6"/>
        <v>0</v>
      </c>
      <c r="T100" s="4">
        <f>S100*Tabla319816[[#This Row],[P.U$]]</f>
        <v>0</v>
      </c>
    </row>
    <row r="101" spans="1:20" ht="28.5" x14ac:dyDescent="0.25">
      <c r="A101" s="179">
        <v>76</v>
      </c>
      <c r="B101" s="201" t="s">
        <v>68</v>
      </c>
      <c r="C101" s="14" t="s">
        <v>225</v>
      </c>
      <c r="D101" s="14" t="s">
        <v>10</v>
      </c>
      <c r="E101" s="14" t="s">
        <v>272</v>
      </c>
      <c r="F101" s="15">
        <v>45444</v>
      </c>
      <c r="G101" s="37">
        <v>5.39</v>
      </c>
      <c r="H101" s="337"/>
      <c r="I101" s="83"/>
      <c r="J101" s="85">
        <f t="shared" si="7"/>
        <v>0</v>
      </c>
      <c r="K101" s="930"/>
      <c r="L101" s="85">
        <f t="shared" si="8"/>
        <v>0</v>
      </c>
      <c r="M101" s="83"/>
      <c r="N101" s="85">
        <f t="shared" si="9"/>
        <v>0</v>
      </c>
      <c r="O101" s="83"/>
      <c r="P101" s="85">
        <f t="shared" si="10"/>
        <v>0</v>
      </c>
      <c r="Q101" s="83"/>
      <c r="R101" s="377">
        <f t="shared" si="11"/>
        <v>0</v>
      </c>
      <c r="S101" s="1040">
        <f t="shared" si="6"/>
        <v>0</v>
      </c>
      <c r="T101" s="4">
        <f>S101*Tabla319816[[#This Row],[P.U$]]</f>
        <v>0</v>
      </c>
    </row>
    <row r="102" spans="1:20" ht="28.5" x14ac:dyDescent="0.25">
      <c r="A102" s="179">
        <v>77</v>
      </c>
      <c r="B102" s="201" t="s">
        <v>69</v>
      </c>
      <c r="C102" s="14" t="s">
        <v>815</v>
      </c>
      <c r="D102" s="14" t="s">
        <v>10</v>
      </c>
      <c r="E102" s="14" t="s">
        <v>265</v>
      </c>
      <c r="F102" s="15">
        <v>45350</v>
      </c>
      <c r="G102" s="37">
        <v>1.74</v>
      </c>
      <c r="H102" s="337"/>
      <c r="I102" s="83"/>
      <c r="J102" s="85">
        <f t="shared" si="7"/>
        <v>0</v>
      </c>
      <c r="K102" s="930"/>
      <c r="L102" s="85">
        <f>G102*K102</f>
        <v>0</v>
      </c>
      <c r="M102" s="83"/>
      <c r="N102" s="85">
        <f>G102*M102</f>
        <v>0</v>
      </c>
      <c r="O102" s="83"/>
      <c r="P102" s="85">
        <f>G102*O102</f>
        <v>0</v>
      </c>
      <c r="Q102" s="83"/>
      <c r="R102" s="377">
        <f>G102*Q102</f>
        <v>0</v>
      </c>
      <c r="S102" s="1040">
        <f t="shared" si="6"/>
        <v>0</v>
      </c>
      <c r="T102" s="4">
        <f>S102*Tabla319816[[#This Row],[P.U$]]</f>
        <v>0</v>
      </c>
    </row>
    <row r="103" spans="1:20" ht="28.5" x14ac:dyDescent="0.25">
      <c r="A103" s="179">
        <v>78</v>
      </c>
      <c r="B103" s="201" t="s">
        <v>69</v>
      </c>
      <c r="C103" s="14" t="s">
        <v>245</v>
      </c>
      <c r="D103" s="14" t="s">
        <v>10</v>
      </c>
      <c r="E103" s="14" t="s">
        <v>265</v>
      </c>
      <c r="F103" s="15">
        <v>45351</v>
      </c>
      <c r="G103" s="37">
        <v>1.74</v>
      </c>
      <c r="H103" s="337"/>
      <c r="I103" s="83"/>
      <c r="J103" s="85">
        <f t="shared" si="7"/>
        <v>0</v>
      </c>
      <c r="K103" s="930"/>
      <c r="L103" s="85">
        <f>G103*K103</f>
        <v>0</v>
      </c>
      <c r="M103" s="83"/>
      <c r="N103" s="85">
        <f>G103*M103</f>
        <v>0</v>
      </c>
      <c r="O103" s="83"/>
      <c r="P103" s="85">
        <f>G103*O103</f>
        <v>0</v>
      </c>
      <c r="Q103" s="83"/>
      <c r="R103" s="377">
        <f>G103*Q103</f>
        <v>0</v>
      </c>
      <c r="S103" s="1040">
        <f t="shared" si="6"/>
        <v>0</v>
      </c>
      <c r="T103" s="4">
        <f>S103*Tabla319816[[#This Row],[P.U$]]</f>
        <v>0</v>
      </c>
    </row>
    <row r="104" spans="1:20" ht="28.5" x14ac:dyDescent="0.25">
      <c r="A104" s="179">
        <v>79</v>
      </c>
      <c r="B104" s="201" t="s">
        <v>69</v>
      </c>
      <c r="C104" s="14" t="s">
        <v>205</v>
      </c>
      <c r="D104" s="14" t="s">
        <v>10</v>
      </c>
      <c r="E104" s="14" t="s">
        <v>265</v>
      </c>
      <c r="F104" s="15">
        <v>45352</v>
      </c>
      <c r="G104" s="37">
        <v>1.74</v>
      </c>
      <c r="H104" s="337"/>
      <c r="I104" s="83">
        <v>15</v>
      </c>
      <c r="J104" s="85">
        <f t="shared" si="7"/>
        <v>26.1</v>
      </c>
      <c r="K104" s="930">
        <v>15</v>
      </c>
      <c r="L104" s="85">
        <f t="shared" si="8"/>
        <v>26.1</v>
      </c>
      <c r="M104" s="83">
        <v>15</v>
      </c>
      <c r="N104" s="85">
        <f t="shared" si="9"/>
        <v>26.1</v>
      </c>
      <c r="O104" s="83">
        <v>15</v>
      </c>
      <c r="P104" s="85">
        <f t="shared" si="10"/>
        <v>26.1</v>
      </c>
      <c r="Q104" s="83">
        <v>15</v>
      </c>
      <c r="R104" s="377">
        <f t="shared" si="11"/>
        <v>26.1</v>
      </c>
      <c r="S104" s="1040">
        <v>15</v>
      </c>
      <c r="T104" s="4">
        <f>S104*Tabla319816[[#This Row],[P.U$]]</f>
        <v>26.1</v>
      </c>
    </row>
    <row r="105" spans="1:20" ht="28.5" x14ac:dyDescent="0.25">
      <c r="A105" s="179">
        <v>80</v>
      </c>
      <c r="B105" s="201" t="s">
        <v>70</v>
      </c>
      <c r="C105" s="14" t="s">
        <v>206</v>
      </c>
      <c r="D105" s="14" t="s">
        <v>10</v>
      </c>
      <c r="E105" s="14" t="s">
        <v>283</v>
      </c>
      <c r="F105" s="15">
        <v>45170</v>
      </c>
      <c r="G105" s="37">
        <v>0.64</v>
      </c>
      <c r="H105" s="337"/>
      <c r="I105" s="83"/>
      <c r="J105" s="85">
        <f t="shared" si="7"/>
        <v>0</v>
      </c>
      <c r="K105" s="930"/>
      <c r="L105" s="85">
        <f t="shared" si="8"/>
        <v>0</v>
      </c>
      <c r="M105" s="83"/>
      <c r="N105" s="85">
        <f t="shared" si="9"/>
        <v>0</v>
      </c>
      <c r="O105" s="83"/>
      <c r="P105" s="85">
        <f t="shared" si="10"/>
        <v>0</v>
      </c>
      <c r="Q105" s="83"/>
      <c r="R105" s="377">
        <f t="shared" si="11"/>
        <v>0</v>
      </c>
      <c r="S105" s="1040">
        <f t="shared" si="6"/>
        <v>0</v>
      </c>
      <c r="T105" s="4">
        <f>S105*Tabla319816[[#This Row],[P.U$]]</f>
        <v>0</v>
      </c>
    </row>
    <row r="106" spans="1:20" ht="28.5" x14ac:dyDescent="0.25">
      <c r="A106" s="179">
        <v>81</v>
      </c>
      <c r="B106" s="201" t="s">
        <v>1208</v>
      </c>
      <c r="C106" s="14" t="s">
        <v>203</v>
      </c>
      <c r="D106" s="14" t="s">
        <v>10</v>
      </c>
      <c r="E106" s="14" t="s">
        <v>287</v>
      </c>
      <c r="F106" s="15">
        <v>45383</v>
      </c>
      <c r="G106" s="37">
        <v>0.78</v>
      </c>
      <c r="H106" s="337"/>
      <c r="I106" s="83"/>
      <c r="J106" s="85">
        <f t="shared" si="7"/>
        <v>0</v>
      </c>
      <c r="K106" s="930"/>
      <c r="L106" s="85">
        <f t="shared" si="8"/>
        <v>0</v>
      </c>
      <c r="M106" s="83"/>
      <c r="N106" s="85">
        <f t="shared" si="9"/>
        <v>0</v>
      </c>
      <c r="O106" s="83"/>
      <c r="P106" s="85">
        <f t="shared" si="10"/>
        <v>0</v>
      </c>
      <c r="Q106" s="83"/>
      <c r="R106" s="377">
        <f t="shared" si="11"/>
        <v>0</v>
      </c>
      <c r="S106" s="1040">
        <f t="shared" si="6"/>
        <v>0</v>
      </c>
      <c r="T106" s="4">
        <f>S106*Tabla319816[[#This Row],[P.U$]]</f>
        <v>0</v>
      </c>
    </row>
    <row r="107" spans="1:20" ht="28.5" x14ac:dyDescent="0.25">
      <c r="A107" s="179">
        <v>82</v>
      </c>
      <c r="B107" s="201" t="s">
        <v>72</v>
      </c>
      <c r="C107" s="14" t="s">
        <v>203</v>
      </c>
      <c r="D107" s="14" t="s">
        <v>10</v>
      </c>
      <c r="E107" s="14" t="s">
        <v>287</v>
      </c>
      <c r="F107" s="15">
        <v>45444</v>
      </c>
      <c r="G107" s="37">
        <v>0.61</v>
      </c>
      <c r="H107" s="337"/>
      <c r="I107" s="83"/>
      <c r="J107" s="85">
        <f t="shared" si="7"/>
        <v>0</v>
      </c>
      <c r="K107" s="930"/>
      <c r="L107" s="85">
        <f t="shared" si="8"/>
        <v>0</v>
      </c>
      <c r="M107" s="83"/>
      <c r="N107" s="85">
        <f t="shared" si="9"/>
        <v>0</v>
      </c>
      <c r="O107" s="83"/>
      <c r="P107" s="85">
        <f t="shared" si="10"/>
        <v>0</v>
      </c>
      <c r="Q107" s="83"/>
      <c r="R107" s="377">
        <f t="shared" si="11"/>
        <v>0</v>
      </c>
      <c r="S107" s="1040">
        <f t="shared" si="6"/>
        <v>0</v>
      </c>
      <c r="T107" s="4">
        <f>S107*Tabla319816[[#This Row],[P.U$]]</f>
        <v>0</v>
      </c>
    </row>
    <row r="108" spans="1:20" ht="28.5" x14ac:dyDescent="0.25">
      <c r="A108" s="179">
        <v>83</v>
      </c>
      <c r="B108" s="201" t="s">
        <v>73</v>
      </c>
      <c r="C108" s="14" t="s">
        <v>203</v>
      </c>
      <c r="D108" s="14" t="s">
        <v>10</v>
      </c>
      <c r="E108" s="14" t="s">
        <v>287</v>
      </c>
      <c r="F108" s="15">
        <v>45689</v>
      </c>
      <c r="G108" s="37">
        <v>0.91</v>
      </c>
      <c r="H108" s="337"/>
      <c r="I108" s="83"/>
      <c r="J108" s="85">
        <f t="shared" si="7"/>
        <v>0</v>
      </c>
      <c r="K108" s="930"/>
      <c r="L108" s="85">
        <f t="shared" si="8"/>
        <v>0</v>
      </c>
      <c r="M108" s="83"/>
      <c r="N108" s="85">
        <f t="shared" si="9"/>
        <v>0</v>
      </c>
      <c r="O108" s="83"/>
      <c r="P108" s="85">
        <f t="shared" si="10"/>
        <v>0</v>
      </c>
      <c r="Q108" s="83"/>
      <c r="R108" s="377">
        <f t="shared" si="11"/>
        <v>0</v>
      </c>
      <c r="S108" s="1040">
        <f t="shared" si="6"/>
        <v>0</v>
      </c>
      <c r="T108" s="4">
        <f>S108*Tabla319816[[#This Row],[P.U$]]</f>
        <v>0</v>
      </c>
    </row>
    <row r="109" spans="1:20" ht="28.5" x14ac:dyDescent="0.25">
      <c r="A109" s="179">
        <v>84</v>
      </c>
      <c r="B109" s="201" t="s">
        <v>17778</v>
      </c>
      <c r="C109" s="14" t="s">
        <v>203</v>
      </c>
      <c r="D109" s="14" t="s">
        <v>10</v>
      </c>
      <c r="E109" s="14" t="s">
        <v>287</v>
      </c>
      <c r="F109" s="15">
        <v>45689</v>
      </c>
      <c r="G109" s="37">
        <v>0.78</v>
      </c>
      <c r="H109" s="337"/>
      <c r="I109" s="83"/>
      <c r="J109" s="85">
        <f t="shared" si="7"/>
        <v>0</v>
      </c>
      <c r="K109" s="930"/>
      <c r="L109" s="85">
        <f t="shared" si="8"/>
        <v>0</v>
      </c>
      <c r="M109" s="83"/>
      <c r="N109" s="85">
        <f t="shared" si="9"/>
        <v>0</v>
      </c>
      <c r="O109" s="83"/>
      <c r="P109" s="85">
        <f t="shared" si="10"/>
        <v>0</v>
      </c>
      <c r="Q109" s="83"/>
      <c r="R109" s="377">
        <f t="shared" si="11"/>
        <v>0</v>
      </c>
      <c r="S109" s="1040">
        <f t="shared" si="6"/>
        <v>0</v>
      </c>
      <c r="T109" s="4">
        <f>S109*Tabla319816[[#This Row],[P.U$]]</f>
        <v>0</v>
      </c>
    </row>
    <row r="110" spans="1:20" ht="28.5" x14ac:dyDescent="0.25">
      <c r="A110" s="179">
        <v>85</v>
      </c>
      <c r="B110" s="201" t="s">
        <v>73</v>
      </c>
      <c r="C110" s="14" t="s">
        <v>736</v>
      </c>
      <c r="D110" s="14" t="s">
        <v>10</v>
      </c>
      <c r="E110" s="14" t="s">
        <v>287</v>
      </c>
      <c r="F110" s="15">
        <v>45690</v>
      </c>
      <c r="G110" s="37">
        <v>1.73</v>
      </c>
      <c r="H110" s="337"/>
      <c r="I110" s="83"/>
      <c r="J110" s="85">
        <f t="shared" si="7"/>
        <v>0</v>
      </c>
      <c r="K110" s="930"/>
      <c r="L110" s="85">
        <f>G110*K110</f>
        <v>0</v>
      </c>
      <c r="M110" s="83"/>
      <c r="N110" s="85">
        <f>G110*M110</f>
        <v>0</v>
      </c>
      <c r="O110" s="83"/>
      <c r="P110" s="85">
        <f>G110*O110</f>
        <v>0</v>
      </c>
      <c r="Q110" s="83"/>
      <c r="R110" s="377">
        <f>G110*Q110</f>
        <v>0</v>
      </c>
      <c r="S110" s="1040">
        <f t="shared" si="6"/>
        <v>0</v>
      </c>
      <c r="T110" s="4">
        <f>S110*Tabla319816[[#This Row],[P.U$]]</f>
        <v>0</v>
      </c>
    </row>
    <row r="111" spans="1:20" ht="28.5" x14ac:dyDescent="0.25">
      <c r="A111" s="179">
        <v>86</v>
      </c>
      <c r="B111" s="201" t="s">
        <v>75</v>
      </c>
      <c r="C111" s="14" t="s">
        <v>227</v>
      </c>
      <c r="D111" s="14" t="s">
        <v>10</v>
      </c>
      <c r="E111" s="14" t="s">
        <v>288</v>
      </c>
      <c r="F111" s="15">
        <v>45323</v>
      </c>
      <c r="G111" s="37">
        <v>8.16</v>
      </c>
      <c r="H111" s="337"/>
      <c r="I111" s="83"/>
      <c r="J111" s="85">
        <f t="shared" si="7"/>
        <v>0</v>
      </c>
      <c r="K111" s="930"/>
      <c r="L111" s="85">
        <f t="shared" si="8"/>
        <v>0</v>
      </c>
      <c r="M111" s="83"/>
      <c r="N111" s="85">
        <f t="shared" si="9"/>
        <v>0</v>
      </c>
      <c r="O111" s="83"/>
      <c r="P111" s="85">
        <f t="shared" si="10"/>
        <v>0</v>
      </c>
      <c r="Q111" s="83"/>
      <c r="R111" s="377">
        <f t="shared" si="11"/>
        <v>0</v>
      </c>
      <c r="S111" s="1040">
        <f t="shared" si="6"/>
        <v>0</v>
      </c>
      <c r="T111" s="4">
        <f>S111*Tabla319816[[#This Row],[P.U$]]</f>
        <v>0</v>
      </c>
    </row>
    <row r="112" spans="1:20" ht="28.5" x14ac:dyDescent="0.25">
      <c r="A112" s="179">
        <v>87</v>
      </c>
      <c r="B112" s="201" t="s">
        <v>76</v>
      </c>
      <c r="C112" s="14" t="s">
        <v>203</v>
      </c>
      <c r="D112" s="14" t="s">
        <v>10</v>
      </c>
      <c r="E112" s="14" t="s">
        <v>288</v>
      </c>
      <c r="F112" s="15">
        <v>45689</v>
      </c>
      <c r="G112" s="37">
        <v>0.77</v>
      </c>
      <c r="H112" s="337"/>
      <c r="I112" s="83">
        <v>26</v>
      </c>
      <c r="J112" s="85">
        <f t="shared" si="7"/>
        <v>20.02</v>
      </c>
      <c r="K112" s="930">
        <v>26</v>
      </c>
      <c r="L112" s="85">
        <f t="shared" si="8"/>
        <v>20.02</v>
      </c>
      <c r="M112" s="83">
        <v>26</v>
      </c>
      <c r="N112" s="85">
        <f t="shared" si="9"/>
        <v>20.02</v>
      </c>
      <c r="O112" s="83">
        <v>26</v>
      </c>
      <c r="P112" s="85">
        <f t="shared" si="10"/>
        <v>20.02</v>
      </c>
      <c r="Q112" s="83">
        <v>26</v>
      </c>
      <c r="R112" s="377">
        <f t="shared" si="11"/>
        <v>20.02</v>
      </c>
      <c r="S112" s="1040">
        <v>26</v>
      </c>
      <c r="T112" s="4">
        <f>S112*Tabla319816[[#This Row],[P.U$]]</f>
        <v>20.02</v>
      </c>
    </row>
    <row r="113" spans="1:20" ht="28.5" x14ac:dyDescent="0.25">
      <c r="A113" s="179">
        <v>88</v>
      </c>
      <c r="B113" s="201" t="s">
        <v>77</v>
      </c>
      <c r="C113" s="14" t="s">
        <v>200</v>
      </c>
      <c r="D113" s="14" t="s">
        <v>10</v>
      </c>
      <c r="E113" s="14" t="s">
        <v>288</v>
      </c>
      <c r="F113" s="15">
        <v>45658</v>
      </c>
      <c r="G113" s="37">
        <v>1.72</v>
      </c>
      <c r="H113" s="337"/>
      <c r="I113" s="83"/>
      <c r="J113" s="85">
        <f t="shared" si="7"/>
        <v>0</v>
      </c>
      <c r="K113" s="930"/>
      <c r="L113" s="85">
        <f t="shared" si="8"/>
        <v>0</v>
      </c>
      <c r="M113" s="83"/>
      <c r="N113" s="85">
        <f t="shared" si="9"/>
        <v>0</v>
      </c>
      <c r="O113" s="83"/>
      <c r="P113" s="85">
        <f t="shared" si="10"/>
        <v>0</v>
      </c>
      <c r="Q113" s="83"/>
      <c r="R113" s="377">
        <f t="shared" si="11"/>
        <v>0</v>
      </c>
      <c r="S113" s="1040">
        <f t="shared" si="6"/>
        <v>0</v>
      </c>
      <c r="T113" s="4">
        <f>S113*Tabla319816[[#This Row],[P.U$]]</f>
        <v>0</v>
      </c>
    </row>
    <row r="114" spans="1:20" ht="28.5" x14ac:dyDescent="0.25">
      <c r="A114" s="179">
        <v>89</v>
      </c>
      <c r="B114" s="201" t="s">
        <v>78</v>
      </c>
      <c r="C114" s="14" t="s">
        <v>736</v>
      </c>
      <c r="D114" s="14" t="s">
        <v>10</v>
      </c>
      <c r="E114" s="14" t="s">
        <v>289</v>
      </c>
      <c r="F114" s="15">
        <v>45505</v>
      </c>
      <c r="G114" s="37">
        <v>1.69</v>
      </c>
      <c r="H114" s="337"/>
      <c r="I114" s="83"/>
      <c r="J114" s="85">
        <f t="shared" si="7"/>
        <v>0</v>
      </c>
      <c r="K114" s="930"/>
      <c r="L114" s="85">
        <f t="shared" si="8"/>
        <v>0</v>
      </c>
      <c r="M114" s="83"/>
      <c r="N114" s="85">
        <f t="shared" si="9"/>
        <v>0</v>
      </c>
      <c r="O114" s="83"/>
      <c r="P114" s="85">
        <f t="shared" si="10"/>
        <v>0</v>
      </c>
      <c r="Q114" s="83"/>
      <c r="R114" s="377">
        <f t="shared" si="11"/>
        <v>0</v>
      </c>
      <c r="S114" s="1040">
        <f t="shared" si="6"/>
        <v>0</v>
      </c>
      <c r="T114" s="4">
        <f>S114*Tabla319816[[#This Row],[P.U$]]</f>
        <v>0</v>
      </c>
    </row>
    <row r="115" spans="1:20" ht="28.5" x14ac:dyDescent="0.25">
      <c r="A115" s="179">
        <v>90</v>
      </c>
      <c r="B115" s="201" t="s">
        <v>78</v>
      </c>
      <c r="C115" s="14" t="s">
        <v>209</v>
      </c>
      <c r="D115" s="14" t="s">
        <v>10</v>
      </c>
      <c r="E115" s="14" t="s">
        <v>289</v>
      </c>
      <c r="F115" s="15">
        <v>45505</v>
      </c>
      <c r="G115" s="37">
        <v>1.69</v>
      </c>
      <c r="H115" s="337"/>
      <c r="I115" s="83"/>
      <c r="J115" s="85">
        <f t="shared" si="7"/>
        <v>0</v>
      </c>
      <c r="K115" s="930"/>
      <c r="L115" s="85">
        <f t="shared" si="8"/>
        <v>0</v>
      </c>
      <c r="M115" s="83"/>
      <c r="N115" s="85">
        <f t="shared" si="9"/>
        <v>0</v>
      </c>
      <c r="O115" s="83"/>
      <c r="P115" s="85">
        <f t="shared" si="10"/>
        <v>0</v>
      </c>
      <c r="Q115" s="83"/>
      <c r="R115" s="377">
        <f t="shared" si="11"/>
        <v>0</v>
      </c>
      <c r="S115" s="1040">
        <f t="shared" si="6"/>
        <v>0</v>
      </c>
      <c r="T115" s="4">
        <f>S115*Tabla319816[[#This Row],[P.U$]]</f>
        <v>0</v>
      </c>
    </row>
    <row r="116" spans="1:20" ht="25.5" x14ac:dyDescent="0.25">
      <c r="A116" s="179">
        <v>91</v>
      </c>
      <c r="B116" s="201" t="s">
        <v>79</v>
      </c>
      <c r="C116" s="14" t="s">
        <v>196</v>
      </c>
      <c r="D116" s="14" t="s">
        <v>10</v>
      </c>
      <c r="E116" s="14" t="s">
        <v>290</v>
      </c>
      <c r="F116" s="15">
        <v>45536</v>
      </c>
      <c r="G116" s="37">
        <v>0.86</v>
      </c>
      <c r="H116" s="337"/>
      <c r="I116" s="83"/>
      <c r="J116" s="85">
        <f t="shared" si="7"/>
        <v>0</v>
      </c>
      <c r="K116" s="930"/>
      <c r="L116" s="85">
        <f t="shared" si="8"/>
        <v>0</v>
      </c>
      <c r="M116" s="83"/>
      <c r="N116" s="85">
        <f t="shared" si="9"/>
        <v>0</v>
      </c>
      <c r="O116" s="83"/>
      <c r="P116" s="85">
        <f t="shared" si="10"/>
        <v>0</v>
      </c>
      <c r="Q116" s="83"/>
      <c r="R116" s="377">
        <f t="shared" si="11"/>
        <v>0</v>
      </c>
      <c r="S116" s="1040">
        <f t="shared" si="6"/>
        <v>0</v>
      </c>
      <c r="T116" s="4">
        <f>S116*Tabla319816[[#This Row],[P.U$]]</f>
        <v>0</v>
      </c>
    </row>
    <row r="117" spans="1:20" ht="25.5" x14ac:dyDescent="0.25">
      <c r="A117" s="179">
        <v>92</v>
      </c>
      <c r="B117" s="201" t="s">
        <v>79</v>
      </c>
      <c r="C117" s="14" t="s">
        <v>205</v>
      </c>
      <c r="D117" s="14" t="s">
        <v>10</v>
      </c>
      <c r="E117" s="14" t="s">
        <v>290</v>
      </c>
      <c r="F117" s="15">
        <v>45444</v>
      </c>
      <c r="G117" s="37">
        <v>0.86</v>
      </c>
      <c r="H117" s="337"/>
      <c r="I117" s="83"/>
      <c r="J117" s="85">
        <f t="shared" si="7"/>
        <v>0</v>
      </c>
      <c r="K117" s="930"/>
      <c r="L117" s="85">
        <f t="shared" si="8"/>
        <v>0</v>
      </c>
      <c r="M117" s="83"/>
      <c r="N117" s="85">
        <f t="shared" si="9"/>
        <v>0</v>
      </c>
      <c r="O117" s="83"/>
      <c r="P117" s="85">
        <f t="shared" si="10"/>
        <v>0</v>
      </c>
      <c r="Q117" s="83"/>
      <c r="R117" s="377">
        <f t="shared" si="11"/>
        <v>0</v>
      </c>
      <c r="S117" s="1040">
        <f t="shared" si="6"/>
        <v>0</v>
      </c>
      <c r="T117" s="4">
        <f>S117*Tabla319816[[#This Row],[P.U$]]</f>
        <v>0</v>
      </c>
    </row>
    <row r="118" spans="1:20" ht="28.5" x14ac:dyDescent="0.25">
      <c r="A118" s="179">
        <v>93</v>
      </c>
      <c r="B118" s="201" t="s">
        <v>80</v>
      </c>
      <c r="C118" s="14" t="s">
        <v>222</v>
      </c>
      <c r="D118" s="14" t="s">
        <v>10</v>
      </c>
      <c r="E118" s="14" t="s">
        <v>291</v>
      </c>
      <c r="F118" s="15">
        <v>45689</v>
      </c>
      <c r="G118" s="37">
        <v>5.18</v>
      </c>
      <c r="H118" s="337"/>
      <c r="I118" s="83">
        <v>5</v>
      </c>
      <c r="J118" s="85">
        <f t="shared" si="7"/>
        <v>25.9</v>
      </c>
      <c r="K118" s="930">
        <v>5</v>
      </c>
      <c r="L118" s="85">
        <f t="shared" si="8"/>
        <v>25.9</v>
      </c>
      <c r="M118" s="83">
        <v>5</v>
      </c>
      <c r="N118" s="85">
        <f t="shared" si="9"/>
        <v>25.9</v>
      </c>
      <c r="O118" s="83">
        <v>5</v>
      </c>
      <c r="P118" s="85">
        <f t="shared" si="10"/>
        <v>25.9</v>
      </c>
      <c r="Q118" s="83">
        <v>5</v>
      </c>
      <c r="R118" s="377">
        <f t="shared" si="11"/>
        <v>25.9</v>
      </c>
      <c r="S118" s="1040">
        <v>5</v>
      </c>
      <c r="T118" s="4">
        <f>S118*Tabla319816[[#This Row],[P.U$]]</f>
        <v>25.9</v>
      </c>
    </row>
    <row r="119" spans="1:20" x14ac:dyDescent="0.25">
      <c r="A119" s="179">
        <v>94</v>
      </c>
      <c r="B119" s="201" t="s">
        <v>81</v>
      </c>
      <c r="C119" s="14" t="s">
        <v>209</v>
      </c>
      <c r="D119" s="14" t="s">
        <v>10</v>
      </c>
      <c r="E119" s="14" t="s">
        <v>291</v>
      </c>
      <c r="F119" s="15">
        <v>45200</v>
      </c>
      <c r="G119" s="37">
        <v>5.15</v>
      </c>
      <c r="H119" s="337"/>
      <c r="I119" s="83"/>
      <c r="J119" s="85">
        <f t="shared" si="7"/>
        <v>0</v>
      </c>
      <c r="K119" s="930">
        <v>0</v>
      </c>
      <c r="L119" s="85">
        <f t="shared" si="8"/>
        <v>0</v>
      </c>
      <c r="M119" s="83"/>
      <c r="N119" s="85">
        <f t="shared" si="9"/>
        <v>0</v>
      </c>
      <c r="O119" s="83"/>
      <c r="P119" s="85">
        <f t="shared" si="10"/>
        <v>0</v>
      </c>
      <c r="Q119" s="83"/>
      <c r="R119" s="377">
        <f t="shared" si="11"/>
        <v>0</v>
      </c>
      <c r="S119" s="1040">
        <f t="shared" si="6"/>
        <v>0</v>
      </c>
      <c r="T119" s="4">
        <f>S119*Tabla319816[[#This Row],[P.U$]]</f>
        <v>0</v>
      </c>
    </row>
    <row r="120" spans="1:20" ht="28.5" x14ac:dyDescent="0.25">
      <c r="A120" s="179">
        <v>95</v>
      </c>
      <c r="B120" s="201" t="s">
        <v>82</v>
      </c>
      <c r="C120" s="14" t="s">
        <v>228</v>
      </c>
      <c r="D120" s="14" t="s">
        <v>10</v>
      </c>
      <c r="E120" s="14" t="s">
        <v>292</v>
      </c>
      <c r="F120" s="15">
        <v>45778</v>
      </c>
      <c r="G120" s="37">
        <v>1.68</v>
      </c>
      <c r="H120" s="337"/>
      <c r="I120" s="83"/>
      <c r="J120" s="85">
        <f t="shared" si="7"/>
        <v>0</v>
      </c>
      <c r="K120" s="930"/>
      <c r="L120" s="85">
        <f t="shared" si="8"/>
        <v>0</v>
      </c>
      <c r="M120" s="83"/>
      <c r="N120" s="85">
        <f t="shared" si="9"/>
        <v>0</v>
      </c>
      <c r="O120" s="83"/>
      <c r="P120" s="85">
        <f t="shared" si="10"/>
        <v>0</v>
      </c>
      <c r="Q120" s="83"/>
      <c r="R120" s="377">
        <f t="shared" si="11"/>
        <v>0</v>
      </c>
      <c r="S120" s="1040">
        <f t="shared" si="6"/>
        <v>0</v>
      </c>
      <c r="T120" s="4">
        <f>S120*Tabla319816[[#This Row],[P.U$]]</f>
        <v>0</v>
      </c>
    </row>
    <row r="121" spans="1:20" ht="42.75" x14ac:dyDescent="0.25">
      <c r="A121" s="179">
        <v>96</v>
      </c>
      <c r="B121" s="201" t="s">
        <v>83</v>
      </c>
      <c r="C121" s="14" t="s">
        <v>203</v>
      </c>
      <c r="D121" s="14" t="s">
        <v>10</v>
      </c>
      <c r="E121" s="14" t="s">
        <v>262</v>
      </c>
      <c r="F121" s="15">
        <v>45870</v>
      </c>
      <c r="G121" s="37">
        <v>2.0699999999999998</v>
      </c>
      <c r="H121" s="337"/>
      <c r="I121" s="83"/>
      <c r="J121" s="85">
        <f t="shared" si="7"/>
        <v>0</v>
      </c>
      <c r="K121" s="930"/>
      <c r="L121" s="85">
        <f t="shared" si="8"/>
        <v>0</v>
      </c>
      <c r="M121" s="83"/>
      <c r="N121" s="85">
        <f t="shared" si="9"/>
        <v>0</v>
      </c>
      <c r="O121" s="83"/>
      <c r="P121" s="85">
        <f t="shared" si="10"/>
        <v>0</v>
      </c>
      <c r="Q121" s="83"/>
      <c r="R121" s="377">
        <f t="shared" si="11"/>
        <v>0</v>
      </c>
      <c r="S121" s="1040">
        <f t="shared" si="6"/>
        <v>0</v>
      </c>
      <c r="T121" s="4">
        <f>S121*Tabla319816[[#This Row],[P.U$]]</f>
        <v>0</v>
      </c>
    </row>
    <row r="122" spans="1:20" ht="28.5" x14ac:dyDescent="0.25">
      <c r="A122" s="179">
        <v>97</v>
      </c>
      <c r="B122" s="201" t="s">
        <v>84</v>
      </c>
      <c r="C122" s="14" t="s">
        <v>1223</v>
      </c>
      <c r="D122" s="14" t="s">
        <v>10</v>
      </c>
      <c r="E122" s="14" t="s">
        <v>293</v>
      </c>
      <c r="F122" s="15">
        <v>45505</v>
      </c>
      <c r="G122" s="37">
        <v>3.77</v>
      </c>
      <c r="H122" s="337"/>
      <c r="I122" s="83">
        <v>5</v>
      </c>
      <c r="J122" s="85">
        <f t="shared" si="7"/>
        <v>18.850000000000001</v>
      </c>
      <c r="K122" s="930">
        <v>5</v>
      </c>
      <c r="L122" s="85">
        <f t="shared" si="8"/>
        <v>18.850000000000001</v>
      </c>
      <c r="M122" s="83">
        <v>5</v>
      </c>
      <c r="N122" s="85">
        <f t="shared" si="9"/>
        <v>18.850000000000001</v>
      </c>
      <c r="O122" s="83">
        <v>5</v>
      </c>
      <c r="P122" s="85">
        <f t="shared" si="10"/>
        <v>18.850000000000001</v>
      </c>
      <c r="Q122" s="83">
        <v>5</v>
      </c>
      <c r="R122" s="377">
        <f t="shared" si="11"/>
        <v>18.850000000000001</v>
      </c>
      <c r="S122" s="1040">
        <v>5</v>
      </c>
      <c r="T122" s="4">
        <f>S122*Tabla319816[[#This Row],[P.U$]]</f>
        <v>18.850000000000001</v>
      </c>
    </row>
    <row r="123" spans="1:20" ht="57" x14ac:dyDescent="0.25">
      <c r="A123" s="179">
        <v>98</v>
      </c>
      <c r="B123" s="201" t="s">
        <v>85</v>
      </c>
      <c r="C123" s="14" t="s">
        <v>219</v>
      </c>
      <c r="D123" s="14" t="s">
        <v>10</v>
      </c>
      <c r="E123" s="14" t="s">
        <v>262</v>
      </c>
      <c r="F123" s="15">
        <v>45413</v>
      </c>
      <c r="G123" s="37">
        <v>1.47</v>
      </c>
      <c r="H123" s="337"/>
      <c r="I123" s="83"/>
      <c r="J123" s="85">
        <f t="shared" si="7"/>
        <v>0</v>
      </c>
      <c r="K123" s="930"/>
      <c r="L123" s="85">
        <f t="shared" si="8"/>
        <v>0</v>
      </c>
      <c r="M123" s="83"/>
      <c r="N123" s="85">
        <f t="shared" si="9"/>
        <v>0</v>
      </c>
      <c r="O123" s="83"/>
      <c r="P123" s="85">
        <f t="shared" si="10"/>
        <v>0</v>
      </c>
      <c r="Q123" s="83"/>
      <c r="R123" s="377">
        <f t="shared" si="11"/>
        <v>0</v>
      </c>
      <c r="S123" s="1040">
        <f t="shared" si="6"/>
        <v>0</v>
      </c>
      <c r="T123" s="4">
        <f>S123*Tabla319816[[#This Row],[P.U$]]</f>
        <v>0</v>
      </c>
    </row>
    <row r="124" spans="1:20" x14ac:dyDescent="0.25">
      <c r="A124" s="179">
        <v>99</v>
      </c>
      <c r="B124" s="201" t="s">
        <v>86</v>
      </c>
      <c r="C124" s="14" t="s">
        <v>736</v>
      </c>
      <c r="D124" s="14" t="s">
        <v>10</v>
      </c>
      <c r="E124" s="14" t="s">
        <v>272</v>
      </c>
      <c r="F124" s="15">
        <v>45383</v>
      </c>
      <c r="G124" s="37">
        <v>2.62</v>
      </c>
      <c r="H124" s="337"/>
      <c r="I124" s="83">
        <v>15</v>
      </c>
      <c r="J124" s="85">
        <f>G124*I124</f>
        <v>39.300000000000004</v>
      </c>
      <c r="K124" s="930">
        <v>15</v>
      </c>
      <c r="L124" s="85">
        <f t="shared" si="8"/>
        <v>39.300000000000004</v>
      </c>
      <c r="M124" s="83">
        <v>15</v>
      </c>
      <c r="N124" s="85">
        <f t="shared" si="9"/>
        <v>39.300000000000004</v>
      </c>
      <c r="O124" s="83">
        <v>15</v>
      </c>
      <c r="P124" s="85">
        <f t="shared" si="10"/>
        <v>39.300000000000004</v>
      </c>
      <c r="Q124" s="83">
        <v>14</v>
      </c>
      <c r="R124" s="377">
        <f t="shared" si="11"/>
        <v>36.68</v>
      </c>
      <c r="S124" s="1040">
        <v>13</v>
      </c>
      <c r="T124" s="4">
        <f>S124*Tabla319816[[#This Row],[P.U$]]</f>
        <v>34.06</v>
      </c>
    </row>
    <row r="125" spans="1:20" ht="28.5" x14ac:dyDescent="0.25">
      <c r="A125" s="179">
        <v>100</v>
      </c>
      <c r="B125" s="201" t="s">
        <v>87</v>
      </c>
      <c r="C125" s="14" t="s">
        <v>215</v>
      </c>
      <c r="D125" s="14" t="s">
        <v>10</v>
      </c>
      <c r="E125" s="14" t="s">
        <v>294</v>
      </c>
      <c r="F125" s="15">
        <v>45505</v>
      </c>
      <c r="G125" s="37">
        <v>0.73</v>
      </c>
      <c r="H125" s="337"/>
      <c r="I125" s="83"/>
      <c r="J125" s="85">
        <f t="shared" si="7"/>
        <v>0</v>
      </c>
      <c r="K125" s="930"/>
      <c r="L125" s="85">
        <f t="shared" si="8"/>
        <v>0</v>
      </c>
      <c r="M125" s="83"/>
      <c r="N125" s="85">
        <f t="shared" si="9"/>
        <v>0</v>
      </c>
      <c r="O125" s="83"/>
      <c r="P125" s="85">
        <f t="shared" si="10"/>
        <v>0</v>
      </c>
      <c r="Q125" s="83"/>
      <c r="R125" s="377">
        <f t="shared" si="11"/>
        <v>0</v>
      </c>
      <c r="S125" s="1040">
        <f t="shared" si="6"/>
        <v>0</v>
      </c>
      <c r="T125" s="4">
        <f>S125*Tabla319816[[#This Row],[P.U$]]</f>
        <v>0</v>
      </c>
    </row>
    <row r="126" spans="1:20" ht="28.5" x14ac:dyDescent="0.25">
      <c r="A126" s="179">
        <v>101</v>
      </c>
      <c r="B126" s="201" t="s">
        <v>816</v>
      </c>
      <c r="C126" s="14" t="s">
        <v>205</v>
      </c>
      <c r="D126" s="14" t="s">
        <v>10</v>
      </c>
      <c r="E126" s="14" t="s">
        <v>273</v>
      </c>
      <c r="F126" s="15">
        <v>45566</v>
      </c>
      <c r="G126" s="37">
        <v>1.54</v>
      </c>
      <c r="H126" s="337"/>
      <c r="I126" s="83">
        <v>15</v>
      </c>
      <c r="J126" s="85">
        <f t="shared" si="7"/>
        <v>23.1</v>
      </c>
      <c r="K126" s="930">
        <v>15</v>
      </c>
      <c r="L126" s="85">
        <f t="shared" si="8"/>
        <v>23.1</v>
      </c>
      <c r="M126" s="83">
        <v>15</v>
      </c>
      <c r="N126" s="85">
        <f t="shared" si="9"/>
        <v>23.1</v>
      </c>
      <c r="O126" s="83">
        <v>14</v>
      </c>
      <c r="P126" s="85">
        <f t="shared" si="10"/>
        <v>21.560000000000002</v>
      </c>
      <c r="Q126" s="83">
        <v>13</v>
      </c>
      <c r="R126" s="377">
        <f t="shared" si="11"/>
        <v>20.02</v>
      </c>
      <c r="S126" s="1040">
        <v>13</v>
      </c>
      <c r="T126" s="4">
        <f>S126*Tabla319816[[#This Row],[P.U$]]</f>
        <v>20.02</v>
      </c>
    </row>
    <row r="127" spans="1:20" ht="28.5" x14ac:dyDescent="0.25">
      <c r="A127" s="179">
        <v>102</v>
      </c>
      <c r="B127" s="201" t="s">
        <v>816</v>
      </c>
      <c r="C127" s="14" t="s">
        <v>205</v>
      </c>
      <c r="D127" s="14" t="s">
        <v>10</v>
      </c>
      <c r="E127" s="14" t="s">
        <v>273</v>
      </c>
      <c r="F127" s="15">
        <v>45567</v>
      </c>
      <c r="G127" s="37">
        <v>1.54</v>
      </c>
      <c r="H127" s="337"/>
      <c r="I127" s="83"/>
      <c r="J127" s="85">
        <f t="shared" si="7"/>
        <v>0</v>
      </c>
      <c r="K127" s="930"/>
      <c r="L127" s="85">
        <f>G127*K127</f>
        <v>0</v>
      </c>
      <c r="M127" s="83"/>
      <c r="N127" s="85">
        <f>G127*M127</f>
        <v>0</v>
      </c>
      <c r="O127" s="83"/>
      <c r="P127" s="85">
        <f>G127*O127</f>
        <v>0</v>
      </c>
      <c r="Q127" s="83"/>
      <c r="R127" s="377">
        <f>G127*Q127</f>
        <v>0</v>
      </c>
      <c r="S127" s="1040">
        <f t="shared" si="6"/>
        <v>0</v>
      </c>
      <c r="T127" s="4">
        <f>S127*Tabla319816[[#This Row],[P.U$]]</f>
        <v>0</v>
      </c>
    </row>
    <row r="128" spans="1:20" ht="28.5" x14ac:dyDescent="0.25">
      <c r="A128" s="179">
        <v>103</v>
      </c>
      <c r="B128" s="201" t="s">
        <v>816</v>
      </c>
      <c r="C128" s="14" t="s">
        <v>224</v>
      </c>
      <c r="D128" s="14" t="s">
        <v>10</v>
      </c>
      <c r="E128" s="14" t="s">
        <v>273</v>
      </c>
      <c r="F128" s="15">
        <v>45566</v>
      </c>
      <c r="G128" s="37">
        <v>0.44</v>
      </c>
      <c r="H128" s="337"/>
      <c r="I128" s="83"/>
      <c r="J128" s="85">
        <f t="shared" si="7"/>
        <v>0</v>
      </c>
      <c r="K128" s="930"/>
      <c r="L128" s="85">
        <f>G128*K128</f>
        <v>0</v>
      </c>
      <c r="M128" s="83"/>
      <c r="N128" s="85">
        <f>G128*M128</f>
        <v>0</v>
      </c>
      <c r="O128" s="83"/>
      <c r="P128" s="85">
        <f>G128*O128</f>
        <v>0</v>
      </c>
      <c r="Q128" s="83"/>
      <c r="R128" s="377">
        <f>G128*Q128</f>
        <v>0</v>
      </c>
      <c r="S128" s="1040">
        <f t="shared" si="6"/>
        <v>0</v>
      </c>
      <c r="T128" s="4">
        <f>S128*Tabla319816[[#This Row],[P.U$]]</f>
        <v>0</v>
      </c>
    </row>
    <row r="129" spans="1:20" ht="28.5" x14ac:dyDescent="0.25">
      <c r="A129" s="179">
        <v>104</v>
      </c>
      <c r="B129" s="201" t="s">
        <v>89</v>
      </c>
      <c r="C129" s="14" t="s">
        <v>736</v>
      </c>
      <c r="D129" s="14" t="s">
        <v>10</v>
      </c>
      <c r="E129" s="14" t="s">
        <v>273</v>
      </c>
      <c r="F129" s="15">
        <v>45444</v>
      </c>
      <c r="G129" s="37">
        <v>1.54</v>
      </c>
      <c r="H129" s="337"/>
      <c r="I129" s="83"/>
      <c r="J129" s="85">
        <f t="shared" si="7"/>
        <v>0</v>
      </c>
      <c r="K129" s="930"/>
      <c r="L129" s="85">
        <f t="shared" si="8"/>
        <v>0</v>
      </c>
      <c r="M129" s="83"/>
      <c r="N129" s="85">
        <f t="shared" si="9"/>
        <v>0</v>
      </c>
      <c r="O129" s="83"/>
      <c r="P129" s="85">
        <f t="shared" si="10"/>
        <v>0</v>
      </c>
      <c r="Q129" s="83"/>
      <c r="R129" s="377">
        <f t="shared" si="11"/>
        <v>0</v>
      </c>
      <c r="S129" s="1040">
        <f t="shared" si="6"/>
        <v>0</v>
      </c>
      <c r="T129" s="4">
        <f>S129*Tabla319816[[#This Row],[P.U$]]</f>
        <v>0</v>
      </c>
    </row>
    <row r="130" spans="1:20" x14ac:dyDescent="0.25">
      <c r="A130" s="179">
        <v>105</v>
      </c>
      <c r="B130" s="201" t="s">
        <v>90</v>
      </c>
      <c r="C130" s="14" t="s">
        <v>226</v>
      </c>
      <c r="D130" s="14" t="s">
        <v>10</v>
      </c>
      <c r="E130" s="14" t="s">
        <v>295</v>
      </c>
      <c r="F130" s="15">
        <v>45352</v>
      </c>
      <c r="G130" s="37">
        <v>1.22</v>
      </c>
      <c r="H130" s="337"/>
      <c r="I130" s="83">
        <v>5</v>
      </c>
      <c r="J130" s="85">
        <f t="shared" si="7"/>
        <v>6.1</v>
      </c>
      <c r="K130" s="930">
        <v>3</v>
      </c>
      <c r="L130" s="85">
        <f t="shared" si="8"/>
        <v>3.66</v>
      </c>
      <c r="M130" s="83"/>
      <c r="N130" s="85">
        <f t="shared" si="9"/>
        <v>0</v>
      </c>
      <c r="O130" s="83"/>
      <c r="P130" s="85">
        <f t="shared" si="10"/>
        <v>0</v>
      </c>
      <c r="Q130" s="83"/>
      <c r="R130" s="377">
        <f t="shared" si="11"/>
        <v>0</v>
      </c>
      <c r="S130" s="1040">
        <f t="shared" si="6"/>
        <v>0</v>
      </c>
      <c r="T130" s="4">
        <f>S130*Tabla319816[[#This Row],[P.U$]]</f>
        <v>0</v>
      </c>
    </row>
    <row r="131" spans="1:20" ht="25.5" x14ac:dyDescent="0.25">
      <c r="A131" s="179">
        <v>106</v>
      </c>
      <c r="B131" s="201" t="s">
        <v>90</v>
      </c>
      <c r="C131" s="14" t="s">
        <v>200</v>
      </c>
      <c r="D131" s="14" t="s">
        <v>10</v>
      </c>
      <c r="E131" s="14" t="s">
        <v>295</v>
      </c>
      <c r="F131" s="15">
        <v>45352</v>
      </c>
      <c r="G131" s="37">
        <v>1.22</v>
      </c>
      <c r="H131" s="337"/>
      <c r="I131" s="83"/>
      <c r="J131" s="85">
        <f t="shared" si="7"/>
        <v>0</v>
      </c>
      <c r="K131" s="930"/>
      <c r="L131" s="85">
        <f t="shared" si="8"/>
        <v>0</v>
      </c>
      <c r="M131" s="83"/>
      <c r="N131" s="85">
        <f t="shared" si="9"/>
        <v>0</v>
      </c>
      <c r="O131" s="83"/>
      <c r="P131" s="85">
        <f t="shared" si="10"/>
        <v>0</v>
      </c>
      <c r="Q131" s="83"/>
      <c r="R131" s="377">
        <f t="shared" si="11"/>
        <v>0</v>
      </c>
      <c r="S131" s="1040">
        <f t="shared" si="6"/>
        <v>0</v>
      </c>
      <c r="T131" s="4">
        <f>S131*Tabla319816[[#This Row],[P.U$]]</f>
        <v>0</v>
      </c>
    </row>
    <row r="132" spans="1:20" x14ac:dyDescent="0.25">
      <c r="A132" s="179">
        <v>107</v>
      </c>
      <c r="B132" s="201" t="s">
        <v>90</v>
      </c>
      <c r="C132" s="14" t="s">
        <v>203</v>
      </c>
      <c r="D132" s="14" t="s">
        <v>10</v>
      </c>
      <c r="E132" s="14" t="s">
        <v>295</v>
      </c>
      <c r="F132" s="15">
        <v>45352</v>
      </c>
      <c r="G132" s="37">
        <v>1.22</v>
      </c>
      <c r="H132" s="337"/>
      <c r="I132" s="83"/>
      <c r="J132" s="85">
        <f t="shared" si="7"/>
        <v>0</v>
      </c>
      <c r="K132" s="930"/>
      <c r="L132" s="85">
        <f t="shared" si="8"/>
        <v>0</v>
      </c>
      <c r="M132" s="83"/>
      <c r="N132" s="85">
        <f t="shared" si="9"/>
        <v>0</v>
      </c>
      <c r="O132" s="83"/>
      <c r="P132" s="85">
        <f t="shared" si="10"/>
        <v>0</v>
      </c>
      <c r="Q132" s="83"/>
      <c r="R132" s="377">
        <f t="shared" si="11"/>
        <v>0</v>
      </c>
      <c r="S132" s="1040">
        <f t="shared" si="6"/>
        <v>0</v>
      </c>
      <c r="T132" s="4">
        <f>S132*Tabla319816[[#This Row],[P.U$]]</f>
        <v>0</v>
      </c>
    </row>
    <row r="133" spans="1:20" ht="28.5" x14ac:dyDescent="0.25">
      <c r="A133" s="179">
        <v>108</v>
      </c>
      <c r="B133" s="201" t="s">
        <v>91</v>
      </c>
      <c r="C133" s="14" t="s">
        <v>196</v>
      </c>
      <c r="D133" s="14" t="s">
        <v>10</v>
      </c>
      <c r="E133" s="14" t="s">
        <v>296</v>
      </c>
      <c r="F133" s="15">
        <v>45566</v>
      </c>
      <c r="G133" s="37">
        <v>3.19</v>
      </c>
      <c r="H133" s="337"/>
      <c r="I133" s="83"/>
      <c r="J133" s="85">
        <f t="shared" si="7"/>
        <v>0</v>
      </c>
      <c r="K133" s="930"/>
      <c r="L133" s="85">
        <f t="shared" si="8"/>
        <v>0</v>
      </c>
      <c r="M133" s="83"/>
      <c r="N133" s="85">
        <f t="shared" si="9"/>
        <v>0</v>
      </c>
      <c r="O133" s="83"/>
      <c r="P133" s="85">
        <f t="shared" si="10"/>
        <v>0</v>
      </c>
      <c r="Q133" s="83"/>
      <c r="R133" s="377">
        <f t="shared" si="11"/>
        <v>0</v>
      </c>
      <c r="S133" s="1040">
        <f t="shared" si="6"/>
        <v>0</v>
      </c>
      <c r="T133" s="4">
        <f>S133*Tabla319816[[#This Row],[P.U$]]</f>
        <v>0</v>
      </c>
    </row>
    <row r="134" spans="1:20" ht="28.5" x14ac:dyDescent="0.25">
      <c r="A134" s="179">
        <v>109</v>
      </c>
      <c r="B134" s="201" t="s">
        <v>884</v>
      </c>
      <c r="C134" s="14" t="s">
        <v>864</v>
      </c>
      <c r="D134" s="14" t="s">
        <v>10</v>
      </c>
      <c r="E134" s="14"/>
      <c r="F134" s="15">
        <v>45689</v>
      </c>
      <c r="G134" s="37"/>
      <c r="H134" s="337"/>
      <c r="I134" s="83"/>
      <c r="J134" s="85">
        <f t="shared" si="7"/>
        <v>0</v>
      </c>
      <c r="K134" s="930"/>
      <c r="L134" s="85">
        <f t="shared" si="8"/>
        <v>0</v>
      </c>
      <c r="M134" s="83"/>
      <c r="N134" s="85">
        <f t="shared" si="9"/>
        <v>0</v>
      </c>
      <c r="O134" s="83"/>
      <c r="P134" s="85">
        <f t="shared" si="10"/>
        <v>0</v>
      </c>
      <c r="Q134" s="83"/>
      <c r="R134" s="377">
        <f t="shared" si="11"/>
        <v>0</v>
      </c>
      <c r="S134" s="1040">
        <f t="shared" si="6"/>
        <v>0</v>
      </c>
      <c r="T134" s="4">
        <f>S134*Tabla319816[[#This Row],[P.U$]]</f>
        <v>0</v>
      </c>
    </row>
    <row r="135" spans="1:20" ht="42.75" x14ac:dyDescent="0.25">
      <c r="A135" s="179">
        <v>110</v>
      </c>
      <c r="B135" s="201" t="s">
        <v>92</v>
      </c>
      <c r="C135" s="14" t="s">
        <v>218</v>
      </c>
      <c r="D135" s="14" t="s">
        <v>10</v>
      </c>
      <c r="E135" s="14" t="s">
        <v>297</v>
      </c>
      <c r="F135" s="15">
        <v>45413</v>
      </c>
      <c r="G135" s="37">
        <v>3.85</v>
      </c>
      <c r="H135" s="337"/>
      <c r="I135" s="83"/>
      <c r="J135" s="85">
        <f t="shared" si="7"/>
        <v>0</v>
      </c>
      <c r="K135" s="930"/>
      <c r="L135" s="85">
        <f>G135*K135</f>
        <v>0</v>
      </c>
      <c r="M135" s="83"/>
      <c r="N135" s="85">
        <f>G135*M135</f>
        <v>0</v>
      </c>
      <c r="O135" s="83"/>
      <c r="P135" s="85">
        <f>G135*O135</f>
        <v>0</v>
      </c>
      <c r="Q135" s="83"/>
      <c r="R135" s="377">
        <f>G135*Q135</f>
        <v>0</v>
      </c>
      <c r="S135" s="1040">
        <f t="shared" si="6"/>
        <v>0</v>
      </c>
      <c r="T135" s="4">
        <f>S135*Tabla319816[[#This Row],[P.U$]]</f>
        <v>0</v>
      </c>
    </row>
    <row r="136" spans="1:20" ht="28.5" x14ac:dyDescent="0.25">
      <c r="A136" s="179">
        <v>111</v>
      </c>
      <c r="B136" s="201" t="s">
        <v>93</v>
      </c>
      <c r="C136" s="14" t="s">
        <v>229</v>
      </c>
      <c r="D136" s="14" t="s">
        <v>10</v>
      </c>
      <c r="E136" s="14" t="s">
        <v>281</v>
      </c>
      <c r="F136" s="15">
        <v>45231</v>
      </c>
      <c r="G136" s="37">
        <v>1.75</v>
      </c>
      <c r="H136" s="337"/>
      <c r="I136" s="83"/>
      <c r="J136" s="85">
        <f t="shared" si="7"/>
        <v>0</v>
      </c>
      <c r="K136" s="930"/>
      <c r="L136" s="85">
        <f t="shared" si="8"/>
        <v>0</v>
      </c>
      <c r="M136" s="83"/>
      <c r="N136" s="85">
        <f t="shared" si="9"/>
        <v>0</v>
      </c>
      <c r="O136" s="83"/>
      <c r="P136" s="85">
        <f t="shared" si="10"/>
        <v>0</v>
      </c>
      <c r="Q136" s="83"/>
      <c r="R136" s="377">
        <f t="shared" si="11"/>
        <v>0</v>
      </c>
      <c r="S136" s="1040">
        <f t="shared" si="6"/>
        <v>0</v>
      </c>
      <c r="T136" s="4">
        <f>S136*Tabla319816[[#This Row],[P.U$]]</f>
        <v>0</v>
      </c>
    </row>
    <row r="137" spans="1:20" ht="28.5" x14ac:dyDescent="0.25">
      <c r="A137" s="179">
        <v>112</v>
      </c>
      <c r="B137" s="201" t="s">
        <v>94</v>
      </c>
      <c r="C137" s="14" t="s">
        <v>216</v>
      </c>
      <c r="D137" s="14" t="s">
        <v>10</v>
      </c>
      <c r="E137" s="14" t="s">
        <v>298</v>
      </c>
      <c r="F137" s="15">
        <v>45383</v>
      </c>
      <c r="G137" s="37">
        <v>5.17</v>
      </c>
      <c r="H137" s="337"/>
      <c r="I137" s="83"/>
      <c r="J137" s="85">
        <f t="shared" si="7"/>
        <v>0</v>
      </c>
      <c r="K137" s="930"/>
      <c r="L137" s="85">
        <f t="shared" si="8"/>
        <v>0</v>
      </c>
      <c r="M137" s="83"/>
      <c r="N137" s="85">
        <f t="shared" si="9"/>
        <v>0</v>
      </c>
      <c r="O137" s="83"/>
      <c r="P137" s="85">
        <f t="shared" si="10"/>
        <v>0</v>
      </c>
      <c r="Q137" s="83"/>
      <c r="R137" s="377">
        <f t="shared" si="11"/>
        <v>0</v>
      </c>
      <c r="S137" s="1040">
        <f t="shared" si="6"/>
        <v>0</v>
      </c>
      <c r="T137" s="4">
        <f>S137*Tabla319816[[#This Row],[P.U$]]</f>
        <v>0</v>
      </c>
    </row>
    <row r="138" spans="1:20" x14ac:dyDescent="0.25">
      <c r="A138" s="179">
        <v>113</v>
      </c>
      <c r="B138" s="201" t="s">
        <v>95</v>
      </c>
      <c r="C138" s="14" t="s">
        <v>222</v>
      </c>
      <c r="D138" s="14" t="s">
        <v>10</v>
      </c>
      <c r="E138" s="14" t="s">
        <v>299</v>
      </c>
      <c r="F138" s="15">
        <v>45658</v>
      </c>
      <c r="G138" s="37">
        <v>3.72</v>
      </c>
      <c r="H138" s="337"/>
      <c r="I138" s="83">
        <v>2</v>
      </c>
      <c r="J138" s="85">
        <f t="shared" si="7"/>
        <v>7.44</v>
      </c>
      <c r="K138" s="930">
        <v>2</v>
      </c>
      <c r="L138" s="85">
        <f t="shared" si="8"/>
        <v>7.44</v>
      </c>
      <c r="M138" s="83">
        <v>2</v>
      </c>
      <c r="N138" s="85">
        <f t="shared" si="9"/>
        <v>7.44</v>
      </c>
      <c r="O138" s="83">
        <v>2</v>
      </c>
      <c r="P138" s="85">
        <f t="shared" si="10"/>
        <v>7.44</v>
      </c>
      <c r="Q138" s="83">
        <v>2</v>
      </c>
      <c r="R138" s="377">
        <f t="shared" si="11"/>
        <v>7.44</v>
      </c>
      <c r="S138" s="1040">
        <v>2</v>
      </c>
      <c r="T138" s="4">
        <f>S138*Tabla319816[[#This Row],[P.U$]]</f>
        <v>7.44</v>
      </c>
    </row>
    <row r="139" spans="1:20" ht="28.5" x14ac:dyDescent="0.25">
      <c r="A139" s="179">
        <v>114</v>
      </c>
      <c r="B139" s="201" t="s">
        <v>96</v>
      </c>
      <c r="C139" s="14" t="s">
        <v>230</v>
      </c>
      <c r="D139" s="14" t="s">
        <v>10</v>
      </c>
      <c r="E139" s="14" t="s">
        <v>299</v>
      </c>
      <c r="F139" s="15">
        <v>45047</v>
      </c>
      <c r="G139" s="37">
        <v>3.3</v>
      </c>
      <c r="H139" s="337"/>
      <c r="I139" s="83"/>
      <c r="J139" s="85">
        <f t="shared" si="7"/>
        <v>0</v>
      </c>
      <c r="K139" s="930"/>
      <c r="L139" s="85">
        <f t="shared" si="8"/>
        <v>0</v>
      </c>
      <c r="M139" s="83"/>
      <c r="N139" s="85">
        <f t="shared" si="9"/>
        <v>0</v>
      </c>
      <c r="O139" s="83"/>
      <c r="P139" s="85">
        <f t="shared" si="10"/>
        <v>0</v>
      </c>
      <c r="Q139" s="83"/>
      <c r="R139" s="377">
        <f t="shared" si="11"/>
        <v>0</v>
      </c>
      <c r="S139" s="1040">
        <f t="shared" ref="S139:S201" si="12">SUM(R139)</f>
        <v>0</v>
      </c>
      <c r="T139" s="4">
        <f>S139*Tabla319816[[#This Row],[P.U$]]</f>
        <v>0</v>
      </c>
    </row>
    <row r="140" spans="1:20" x14ac:dyDescent="0.25">
      <c r="A140" s="179">
        <v>115</v>
      </c>
      <c r="B140" s="201" t="s">
        <v>97</v>
      </c>
      <c r="C140" s="14" t="s">
        <v>209</v>
      </c>
      <c r="D140" s="14" t="s">
        <v>10</v>
      </c>
      <c r="E140" s="14" t="s">
        <v>299</v>
      </c>
      <c r="F140" s="15">
        <v>45627</v>
      </c>
      <c r="G140" s="37">
        <v>3.3</v>
      </c>
      <c r="H140" s="337"/>
      <c r="I140" s="83"/>
      <c r="J140" s="85">
        <f t="shared" si="7"/>
        <v>0</v>
      </c>
      <c r="K140" s="930"/>
      <c r="L140" s="85">
        <f t="shared" si="8"/>
        <v>0</v>
      </c>
      <c r="M140" s="83"/>
      <c r="N140" s="85">
        <f t="shared" si="9"/>
        <v>0</v>
      </c>
      <c r="O140" s="83"/>
      <c r="P140" s="85">
        <f t="shared" si="10"/>
        <v>0</v>
      </c>
      <c r="Q140" s="83"/>
      <c r="R140" s="377">
        <f t="shared" si="11"/>
        <v>0</v>
      </c>
      <c r="S140" s="1040">
        <f t="shared" si="12"/>
        <v>0</v>
      </c>
      <c r="T140" s="4">
        <f>S140*Tabla319816[[#This Row],[P.U$]]</f>
        <v>0</v>
      </c>
    </row>
    <row r="141" spans="1:20" ht="25.5" x14ac:dyDescent="0.25">
      <c r="A141" s="179">
        <v>116</v>
      </c>
      <c r="B141" s="201" t="s">
        <v>98</v>
      </c>
      <c r="C141" s="14" t="s">
        <v>231</v>
      </c>
      <c r="D141" s="14" t="s">
        <v>10</v>
      </c>
      <c r="E141" s="14" t="s">
        <v>287</v>
      </c>
      <c r="F141" s="15">
        <v>45108</v>
      </c>
      <c r="G141" s="37">
        <v>11</v>
      </c>
      <c r="H141" s="337"/>
      <c r="I141" s="83"/>
      <c r="J141" s="85">
        <f t="shared" si="7"/>
        <v>0</v>
      </c>
      <c r="K141" s="930"/>
      <c r="L141" s="85">
        <f t="shared" si="8"/>
        <v>0</v>
      </c>
      <c r="M141" s="83"/>
      <c r="N141" s="85">
        <f t="shared" si="9"/>
        <v>0</v>
      </c>
      <c r="O141" s="83"/>
      <c r="P141" s="85">
        <f t="shared" si="10"/>
        <v>0</v>
      </c>
      <c r="Q141" s="83"/>
      <c r="R141" s="377">
        <f t="shared" si="11"/>
        <v>0</v>
      </c>
      <c r="S141" s="1040">
        <f t="shared" si="12"/>
        <v>0</v>
      </c>
      <c r="T141" s="4">
        <f>S141*Tabla319816[[#This Row],[P.U$]]</f>
        <v>0</v>
      </c>
    </row>
    <row r="142" spans="1:20" x14ac:dyDescent="0.25">
      <c r="A142" s="179">
        <v>117</v>
      </c>
      <c r="B142" s="201" t="s">
        <v>776</v>
      </c>
      <c r="C142" s="14" t="s">
        <v>736</v>
      </c>
      <c r="D142" s="14" t="s">
        <v>10</v>
      </c>
      <c r="E142" s="14"/>
      <c r="F142" s="15">
        <v>45992</v>
      </c>
      <c r="G142" s="37">
        <v>1.1299999999999999</v>
      </c>
      <c r="H142" s="337"/>
      <c r="I142" s="83"/>
      <c r="J142" s="85">
        <f t="shared" si="7"/>
        <v>0</v>
      </c>
      <c r="K142" s="930"/>
      <c r="L142" s="85">
        <f t="shared" si="8"/>
        <v>0</v>
      </c>
      <c r="M142" s="83"/>
      <c r="N142" s="85">
        <f t="shared" si="9"/>
        <v>0</v>
      </c>
      <c r="O142" s="83"/>
      <c r="P142" s="85">
        <f t="shared" si="10"/>
        <v>0</v>
      </c>
      <c r="Q142" s="83"/>
      <c r="R142" s="377">
        <f t="shared" si="11"/>
        <v>0</v>
      </c>
      <c r="S142" s="1040">
        <f t="shared" si="12"/>
        <v>0</v>
      </c>
      <c r="T142" s="4">
        <f>S142*Tabla319816[[#This Row],[P.U$]]</f>
        <v>0</v>
      </c>
    </row>
    <row r="143" spans="1:20" ht="28.5" x14ac:dyDescent="0.25">
      <c r="A143" s="179">
        <v>118</v>
      </c>
      <c r="B143" s="201" t="s">
        <v>99</v>
      </c>
      <c r="C143" s="14" t="s">
        <v>216</v>
      </c>
      <c r="D143" s="14" t="s">
        <v>10</v>
      </c>
      <c r="E143" s="14" t="s">
        <v>300</v>
      </c>
      <c r="F143" s="15">
        <v>45108</v>
      </c>
      <c r="G143" s="37">
        <v>1.0900000000000001</v>
      </c>
      <c r="H143" s="337"/>
      <c r="I143" s="83"/>
      <c r="J143" s="85">
        <f t="shared" si="7"/>
        <v>0</v>
      </c>
      <c r="K143" s="930"/>
      <c r="L143" s="85">
        <f>G143*K143</f>
        <v>0</v>
      </c>
      <c r="M143" s="83"/>
      <c r="N143" s="85">
        <f>G143*M143</f>
        <v>0</v>
      </c>
      <c r="O143" s="83"/>
      <c r="P143" s="85">
        <f>G143*O143</f>
        <v>0</v>
      </c>
      <c r="Q143" s="83"/>
      <c r="R143" s="377">
        <f>G143*Q143</f>
        <v>0</v>
      </c>
      <c r="S143" s="1040">
        <f t="shared" si="12"/>
        <v>0</v>
      </c>
      <c r="T143" s="4">
        <f>S143*Tabla319816[[#This Row],[P.U$]]</f>
        <v>0</v>
      </c>
    </row>
    <row r="144" spans="1:20" ht="28.5" x14ac:dyDescent="0.25">
      <c r="A144" s="179">
        <v>119</v>
      </c>
      <c r="B144" s="201" t="s">
        <v>895</v>
      </c>
      <c r="C144" s="14" t="s">
        <v>203</v>
      </c>
      <c r="D144" s="14" t="s">
        <v>10</v>
      </c>
      <c r="E144" s="14" t="s">
        <v>296</v>
      </c>
      <c r="F144" s="15">
        <v>45689</v>
      </c>
      <c r="G144" s="37">
        <v>0.39</v>
      </c>
      <c r="H144" s="337"/>
      <c r="I144" s="83">
        <v>21</v>
      </c>
      <c r="J144" s="85">
        <f t="shared" si="7"/>
        <v>8.19</v>
      </c>
      <c r="K144" s="930">
        <v>21</v>
      </c>
      <c r="L144" s="85">
        <f t="shared" si="8"/>
        <v>8.19</v>
      </c>
      <c r="M144" s="83">
        <v>21</v>
      </c>
      <c r="N144" s="85">
        <f t="shared" si="9"/>
        <v>8.19</v>
      </c>
      <c r="O144" s="83">
        <v>21</v>
      </c>
      <c r="P144" s="85">
        <f t="shared" si="10"/>
        <v>8.19</v>
      </c>
      <c r="Q144" s="83">
        <v>21</v>
      </c>
      <c r="R144" s="377">
        <f t="shared" si="11"/>
        <v>8.19</v>
      </c>
      <c r="S144" s="1040">
        <v>21</v>
      </c>
      <c r="T144" s="4">
        <f>S144*Tabla319816[[#This Row],[P.U$]]</f>
        <v>8.19</v>
      </c>
    </row>
    <row r="145" spans="1:20" ht="28.5" x14ac:dyDescent="0.25">
      <c r="A145" s="179">
        <v>120</v>
      </c>
      <c r="B145" s="201" t="s">
        <v>100</v>
      </c>
      <c r="C145" s="14" t="s">
        <v>203</v>
      </c>
      <c r="D145" s="14" t="s">
        <v>10</v>
      </c>
      <c r="E145" s="14" t="s">
        <v>301</v>
      </c>
      <c r="F145" s="15">
        <v>45444</v>
      </c>
      <c r="G145" s="37">
        <v>0.5</v>
      </c>
      <c r="H145" s="337"/>
      <c r="I145" s="83">
        <v>9</v>
      </c>
      <c r="J145" s="85">
        <f t="shared" si="7"/>
        <v>4.5</v>
      </c>
      <c r="K145" s="930">
        <v>9</v>
      </c>
      <c r="L145" s="85">
        <f t="shared" si="8"/>
        <v>4.5</v>
      </c>
      <c r="M145" s="83">
        <v>6</v>
      </c>
      <c r="N145" s="85">
        <f t="shared" si="9"/>
        <v>3</v>
      </c>
      <c r="O145" s="83">
        <v>6</v>
      </c>
      <c r="P145" s="85">
        <f t="shared" si="10"/>
        <v>3</v>
      </c>
      <c r="Q145" s="83">
        <v>4</v>
      </c>
      <c r="R145" s="377">
        <f t="shared" si="11"/>
        <v>2</v>
      </c>
      <c r="S145" s="1040">
        <v>4</v>
      </c>
      <c r="T145" s="4">
        <f>S145*Tabla319816[[#This Row],[P.U$]]</f>
        <v>2</v>
      </c>
    </row>
    <row r="146" spans="1:20" ht="28.5" x14ac:dyDescent="0.25">
      <c r="A146" s="179">
        <v>121</v>
      </c>
      <c r="B146" s="201" t="s">
        <v>896</v>
      </c>
      <c r="C146" s="14" t="s">
        <v>216</v>
      </c>
      <c r="D146" s="14" t="s">
        <v>10</v>
      </c>
      <c r="E146" s="14" t="s">
        <v>301</v>
      </c>
      <c r="F146" s="15">
        <v>45200</v>
      </c>
      <c r="G146" s="37">
        <v>2.4500000000000002</v>
      </c>
      <c r="H146" s="337"/>
      <c r="I146" s="83"/>
      <c r="J146" s="85">
        <f t="shared" si="7"/>
        <v>0</v>
      </c>
      <c r="K146" s="930"/>
      <c r="L146" s="85">
        <f t="shared" si="8"/>
        <v>0</v>
      </c>
      <c r="M146" s="83"/>
      <c r="N146" s="85">
        <f t="shared" si="9"/>
        <v>0</v>
      </c>
      <c r="O146" s="83"/>
      <c r="P146" s="85">
        <f t="shared" si="10"/>
        <v>0</v>
      </c>
      <c r="Q146" s="83"/>
      <c r="R146" s="377">
        <f t="shared" si="11"/>
        <v>0</v>
      </c>
      <c r="S146" s="1040">
        <f t="shared" si="12"/>
        <v>0</v>
      </c>
      <c r="T146" s="4">
        <f>S146*Tabla319816[[#This Row],[P.U$]]</f>
        <v>0</v>
      </c>
    </row>
    <row r="147" spans="1:20" x14ac:dyDescent="0.25">
      <c r="A147" s="179">
        <v>122</v>
      </c>
      <c r="B147" s="201" t="s">
        <v>101</v>
      </c>
      <c r="C147" s="14" t="s">
        <v>196</v>
      </c>
      <c r="D147" s="14" t="s">
        <v>10</v>
      </c>
      <c r="E147" s="14" t="s">
        <v>302</v>
      </c>
      <c r="F147" s="15">
        <v>45139</v>
      </c>
      <c r="G147" s="37">
        <v>0.61</v>
      </c>
      <c r="H147" s="337"/>
      <c r="I147" s="83"/>
      <c r="J147" s="85">
        <f t="shared" si="7"/>
        <v>0</v>
      </c>
      <c r="K147" s="930"/>
      <c r="L147" s="85">
        <f t="shared" si="8"/>
        <v>0</v>
      </c>
      <c r="M147" s="83"/>
      <c r="N147" s="85">
        <f t="shared" si="9"/>
        <v>0</v>
      </c>
      <c r="O147" s="83"/>
      <c r="P147" s="85">
        <f t="shared" si="10"/>
        <v>0</v>
      </c>
      <c r="Q147" s="83"/>
      <c r="R147" s="377">
        <f t="shared" si="11"/>
        <v>0</v>
      </c>
      <c r="S147" s="1040">
        <f t="shared" si="12"/>
        <v>0</v>
      </c>
      <c r="T147" s="4">
        <f>S147*Tabla319816[[#This Row],[P.U$]]</f>
        <v>0</v>
      </c>
    </row>
    <row r="148" spans="1:20" ht="28.5" x14ac:dyDescent="0.25">
      <c r="A148" s="179">
        <v>123</v>
      </c>
      <c r="B148" s="201" t="s">
        <v>102</v>
      </c>
      <c r="C148" s="14" t="s">
        <v>206</v>
      </c>
      <c r="D148" s="14" t="s">
        <v>10</v>
      </c>
      <c r="E148" s="14" t="s">
        <v>302</v>
      </c>
      <c r="F148" s="15">
        <v>46023</v>
      </c>
      <c r="G148" s="37">
        <v>0.61</v>
      </c>
      <c r="H148" s="337"/>
      <c r="I148" s="83"/>
      <c r="J148" s="85">
        <f t="shared" si="7"/>
        <v>0</v>
      </c>
      <c r="K148" s="930"/>
      <c r="L148" s="85">
        <f t="shared" si="8"/>
        <v>0</v>
      </c>
      <c r="M148" s="83"/>
      <c r="N148" s="85">
        <f t="shared" si="9"/>
        <v>0</v>
      </c>
      <c r="O148" s="83"/>
      <c r="P148" s="85">
        <f t="shared" si="10"/>
        <v>0</v>
      </c>
      <c r="Q148" s="83"/>
      <c r="R148" s="377">
        <f t="shared" si="11"/>
        <v>0</v>
      </c>
      <c r="S148" s="1040">
        <f t="shared" si="12"/>
        <v>0</v>
      </c>
      <c r="T148" s="4">
        <f>S148*Tabla319816[[#This Row],[P.U$]]</f>
        <v>0</v>
      </c>
    </row>
    <row r="149" spans="1:20" ht="28.5" x14ac:dyDescent="0.25">
      <c r="A149" s="179">
        <v>124</v>
      </c>
      <c r="B149" s="201" t="s">
        <v>103</v>
      </c>
      <c r="C149" s="14" t="s">
        <v>226</v>
      </c>
      <c r="D149" s="14" t="s">
        <v>10</v>
      </c>
      <c r="E149" s="14" t="s">
        <v>296</v>
      </c>
      <c r="F149" s="15">
        <v>45536</v>
      </c>
      <c r="G149" s="37">
        <v>0.63</v>
      </c>
      <c r="H149" s="337"/>
      <c r="I149" s="83"/>
      <c r="J149" s="85">
        <f t="shared" ref="J149:J218" si="13">G149*I149</f>
        <v>0</v>
      </c>
      <c r="K149" s="930"/>
      <c r="L149" s="85">
        <f t="shared" si="8"/>
        <v>0</v>
      </c>
      <c r="M149" s="83"/>
      <c r="N149" s="85">
        <f t="shared" si="9"/>
        <v>0</v>
      </c>
      <c r="O149" s="83"/>
      <c r="P149" s="85">
        <f t="shared" si="10"/>
        <v>0</v>
      </c>
      <c r="Q149" s="83"/>
      <c r="R149" s="377">
        <f t="shared" si="11"/>
        <v>0</v>
      </c>
      <c r="S149" s="1040">
        <f t="shared" si="12"/>
        <v>0</v>
      </c>
      <c r="T149" s="4">
        <f>S149*Tabla319816[[#This Row],[P.U$]]</f>
        <v>0</v>
      </c>
    </row>
    <row r="150" spans="1:20" ht="28.5" x14ac:dyDescent="0.25">
      <c r="A150" s="179">
        <v>125</v>
      </c>
      <c r="B150" s="201" t="s">
        <v>104</v>
      </c>
      <c r="C150" s="14" t="s">
        <v>233</v>
      </c>
      <c r="D150" s="14" t="s">
        <v>10</v>
      </c>
      <c r="E150" s="14" t="s">
        <v>296</v>
      </c>
      <c r="F150" s="15">
        <v>45078</v>
      </c>
      <c r="G150" s="37">
        <v>0.28999999999999998</v>
      </c>
      <c r="H150" s="337"/>
      <c r="I150" s="83"/>
      <c r="J150" s="85">
        <f t="shared" si="13"/>
        <v>0</v>
      </c>
      <c r="K150" s="930"/>
      <c r="L150" s="85">
        <f t="shared" si="8"/>
        <v>0</v>
      </c>
      <c r="M150" s="83"/>
      <c r="N150" s="85">
        <f t="shared" si="9"/>
        <v>0</v>
      </c>
      <c r="O150" s="83"/>
      <c r="P150" s="85">
        <f t="shared" si="10"/>
        <v>0</v>
      </c>
      <c r="Q150" s="83"/>
      <c r="R150" s="377">
        <f t="shared" si="11"/>
        <v>0</v>
      </c>
      <c r="S150" s="1040">
        <f t="shared" si="12"/>
        <v>0</v>
      </c>
      <c r="T150" s="4">
        <f>S150*Tabla319816[[#This Row],[P.U$]]</f>
        <v>0</v>
      </c>
    </row>
    <row r="151" spans="1:20" ht="28.5" x14ac:dyDescent="0.25">
      <c r="A151" s="179">
        <v>126</v>
      </c>
      <c r="B151" s="201" t="s">
        <v>105</v>
      </c>
      <c r="C151" s="14" t="s">
        <v>234</v>
      </c>
      <c r="D151" s="14" t="s">
        <v>10</v>
      </c>
      <c r="E151" s="14" t="s">
        <v>303</v>
      </c>
      <c r="F151" s="15">
        <v>45566</v>
      </c>
      <c r="G151" s="37">
        <v>3.3</v>
      </c>
      <c r="H151" s="337"/>
      <c r="I151" s="83"/>
      <c r="J151" s="85">
        <f t="shared" si="13"/>
        <v>0</v>
      </c>
      <c r="K151" s="930"/>
      <c r="L151" s="85">
        <f t="shared" si="8"/>
        <v>0</v>
      </c>
      <c r="M151" s="83"/>
      <c r="N151" s="85">
        <f t="shared" si="9"/>
        <v>0</v>
      </c>
      <c r="O151" s="83"/>
      <c r="P151" s="85">
        <f t="shared" si="10"/>
        <v>0</v>
      </c>
      <c r="Q151" s="83"/>
      <c r="R151" s="377">
        <f t="shared" si="11"/>
        <v>0</v>
      </c>
      <c r="S151" s="1040">
        <f t="shared" si="12"/>
        <v>0</v>
      </c>
      <c r="T151" s="4">
        <f>S151*Tabla319816[[#This Row],[P.U$]]</f>
        <v>0</v>
      </c>
    </row>
    <row r="152" spans="1:20" ht="28.5" x14ac:dyDescent="0.25">
      <c r="A152" s="179">
        <v>795</v>
      </c>
      <c r="B152" s="201" t="s">
        <v>17616</v>
      </c>
      <c r="C152" s="14" t="s">
        <v>1223</v>
      </c>
      <c r="D152" s="14" t="s">
        <v>10</v>
      </c>
      <c r="E152" s="14" t="s">
        <v>262</v>
      </c>
      <c r="F152" s="15">
        <v>45534</v>
      </c>
      <c r="G152" s="37">
        <v>1.88</v>
      </c>
      <c r="H152" s="337"/>
      <c r="I152" s="83">
        <v>9</v>
      </c>
      <c r="J152" s="85">
        <f t="shared" si="13"/>
        <v>16.919999999999998</v>
      </c>
      <c r="K152" s="930">
        <v>5</v>
      </c>
      <c r="L152" s="85">
        <f t="shared" si="8"/>
        <v>9.3999999999999986</v>
      </c>
      <c r="M152" s="83">
        <v>3</v>
      </c>
      <c r="N152" s="85">
        <f t="shared" si="9"/>
        <v>5.64</v>
      </c>
      <c r="O152" s="83">
        <v>0</v>
      </c>
      <c r="P152" s="85">
        <f t="shared" si="10"/>
        <v>0</v>
      </c>
      <c r="Q152" s="83">
        <v>0</v>
      </c>
      <c r="R152" s="377">
        <f t="shared" si="11"/>
        <v>0</v>
      </c>
      <c r="S152" s="1040">
        <v>0</v>
      </c>
      <c r="T152" s="4">
        <f>S152*Tabla319816[[#This Row],[P.U$]]</f>
        <v>0</v>
      </c>
    </row>
    <row r="153" spans="1:20" ht="28.5" x14ac:dyDescent="0.25">
      <c r="A153" s="179">
        <v>127</v>
      </c>
      <c r="B153" s="201" t="s">
        <v>897</v>
      </c>
      <c r="C153" s="14" t="s">
        <v>226</v>
      </c>
      <c r="D153" s="14" t="s">
        <v>10</v>
      </c>
      <c r="E153" s="14" t="s">
        <v>262</v>
      </c>
      <c r="F153" s="15">
        <v>45505</v>
      </c>
      <c r="G153" s="37">
        <v>1</v>
      </c>
      <c r="H153" s="353"/>
      <c r="I153" s="593">
        <v>5</v>
      </c>
      <c r="J153" s="355">
        <f>G153*I153</f>
        <v>5</v>
      </c>
      <c r="K153" s="784">
        <v>5</v>
      </c>
      <c r="L153" s="357">
        <f>G153*K153</f>
        <v>5</v>
      </c>
      <c r="M153" s="83">
        <v>5</v>
      </c>
      <c r="N153" s="357">
        <f>G153*M153</f>
        <v>5</v>
      </c>
      <c r="O153" s="356">
        <v>4</v>
      </c>
      <c r="P153" s="357">
        <f>G153*O153</f>
        <v>4</v>
      </c>
      <c r="Q153" s="356">
        <v>0</v>
      </c>
      <c r="R153" s="377">
        <f>G153*Q153</f>
        <v>0</v>
      </c>
      <c r="S153" s="1040">
        <v>0</v>
      </c>
      <c r="T153" s="4">
        <f>S153*Tabla319816[[#This Row],[P.U$]]</f>
        <v>0</v>
      </c>
    </row>
    <row r="154" spans="1:20" ht="28.5" x14ac:dyDescent="0.25">
      <c r="A154" s="179">
        <v>128</v>
      </c>
      <c r="B154" s="201" t="s">
        <v>106</v>
      </c>
      <c r="C154" s="14" t="s">
        <v>212</v>
      </c>
      <c r="D154" s="14" t="s">
        <v>10</v>
      </c>
      <c r="E154" s="14" t="s">
        <v>262</v>
      </c>
      <c r="F154" s="15">
        <v>45597</v>
      </c>
      <c r="G154" s="37">
        <v>1.86</v>
      </c>
      <c r="H154" s="337"/>
      <c r="I154" s="83"/>
      <c r="J154" s="85">
        <f t="shared" si="13"/>
        <v>0</v>
      </c>
      <c r="K154" s="930"/>
      <c r="L154" s="85">
        <f t="shared" si="8"/>
        <v>0</v>
      </c>
      <c r="M154" s="83"/>
      <c r="N154" s="85">
        <f t="shared" si="9"/>
        <v>0</v>
      </c>
      <c r="O154" s="83"/>
      <c r="P154" s="85">
        <f t="shared" si="10"/>
        <v>0</v>
      </c>
      <c r="Q154" s="83"/>
      <c r="R154" s="377">
        <f t="shared" si="11"/>
        <v>0</v>
      </c>
      <c r="S154" s="1040">
        <f t="shared" si="12"/>
        <v>0</v>
      </c>
      <c r="T154" s="4">
        <f>S154*Tabla319816[[#This Row],[P.U$]]</f>
        <v>0</v>
      </c>
    </row>
    <row r="155" spans="1:20" x14ac:dyDescent="0.25">
      <c r="A155" s="179">
        <v>129</v>
      </c>
      <c r="B155" s="201" t="s">
        <v>107</v>
      </c>
      <c r="C155" s="14" t="s">
        <v>203</v>
      </c>
      <c r="D155" s="14" t="s">
        <v>10</v>
      </c>
      <c r="E155" s="14" t="s">
        <v>262</v>
      </c>
      <c r="F155" s="15">
        <v>45658</v>
      </c>
      <c r="G155" s="37">
        <v>1.01</v>
      </c>
      <c r="H155" s="337"/>
      <c r="I155" s="83"/>
      <c r="J155" s="85">
        <f>G155*I155</f>
        <v>0</v>
      </c>
      <c r="K155" s="930"/>
      <c r="L155" s="85">
        <f>G155*K155</f>
        <v>0</v>
      </c>
      <c r="M155" s="83"/>
      <c r="N155" s="85">
        <f>G155*M155</f>
        <v>0</v>
      </c>
      <c r="O155" s="83"/>
      <c r="P155" s="85">
        <f>G155*O155</f>
        <v>0</v>
      </c>
      <c r="Q155" s="83"/>
      <c r="R155" s="377">
        <f>G155*Q155</f>
        <v>0</v>
      </c>
      <c r="S155" s="1040">
        <f t="shared" si="12"/>
        <v>0</v>
      </c>
      <c r="T155" s="4">
        <f>S155*Tabla319816[[#This Row],[P.U$]]</f>
        <v>0</v>
      </c>
    </row>
    <row r="156" spans="1:20" ht="28.5" x14ac:dyDescent="0.25">
      <c r="A156" s="179">
        <v>130</v>
      </c>
      <c r="B156" s="201" t="s">
        <v>108</v>
      </c>
      <c r="C156" s="14" t="s">
        <v>575</v>
      </c>
      <c r="D156" s="14" t="s">
        <v>10</v>
      </c>
      <c r="E156" s="14" t="s">
        <v>262</v>
      </c>
      <c r="F156" s="15">
        <v>45566</v>
      </c>
      <c r="G156" s="37">
        <v>1.79</v>
      </c>
      <c r="H156" s="337"/>
      <c r="I156" s="83"/>
      <c r="J156" s="85">
        <f t="shared" si="13"/>
        <v>0</v>
      </c>
      <c r="K156" s="930"/>
      <c r="L156" s="85">
        <f t="shared" si="8"/>
        <v>0</v>
      </c>
      <c r="M156" s="83"/>
      <c r="N156" s="85">
        <f t="shared" si="9"/>
        <v>0</v>
      </c>
      <c r="O156" s="83"/>
      <c r="P156" s="85">
        <f t="shared" si="10"/>
        <v>0</v>
      </c>
      <c r="Q156" s="83"/>
      <c r="R156" s="377">
        <f t="shared" si="11"/>
        <v>0</v>
      </c>
      <c r="S156" s="1040">
        <f t="shared" si="12"/>
        <v>0</v>
      </c>
      <c r="T156" s="4">
        <f>S156*Tabla319816[[#This Row],[P.U$]]</f>
        <v>0</v>
      </c>
    </row>
    <row r="157" spans="1:20" ht="28.5" x14ac:dyDescent="0.25">
      <c r="A157" s="179">
        <v>131</v>
      </c>
      <c r="B157" s="201" t="s">
        <v>109</v>
      </c>
      <c r="C157" s="14" t="s">
        <v>203</v>
      </c>
      <c r="D157" s="14" t="s">
        <v>10</v>
      </c>
      <c r="E157" s="14" t="s">
        <v>262</v>
      </c>
      <c r="F157" s="15">
        <v>45809</v>
      </c>
      <c r="G157" s="37">
        <v>1.79</v>
      </c>
      <c r="H157" s="337"/>
      <c r="I157" s="83"/>
      <c r="J157" s="85">
        <f t="shared" si="13"/>
        <v>0</v>
      </c>
      <c r="K157" s="930"/>
      <c r="L157" s="85">
        <f t="shared" si="8"/>
        <v>0</v>
      </c>
      <c r="M157" s="83"/>
      <c r="N157" s="85">
        <f t="shared" si="9"/>
        <v>0</v>
      </c>
      <c r="O157" s="83"/>
      <c r="P157" s="85">
        <f t="shared" si="10"/>
        <v>0</v>
      </c>
      <c r="Q157" s="83"/>
      <c r="R157" s="377">
        <f t="shared" si="11"/>
        <v>0</v>
      </c>
      <c r="S157" s="1040">
        <f t="shared" si="12"/>
        <v>0</v>
      </c>
      <c r="T157" s="4">
        <f>S157*Tabla319816[[#This Row],[P.U$]]</f>
        <v>0</v>
      </c>
    </row>
    <row r="158" spans="1:20" ht="28.5" x14ac:dyDescent="0.25">
      <c r="A158" s="179">
        <v>132</v>
      </c>
      <c r="B158" s="201" t="s">
        <v>110</v>
      </c>
      <c r="C158" s="14" t="s">
        <v>203</v>
      </c>
      <c r="D158" s="14" t="s">
        <v>10</v>
      </c>
      <c r="E158" s="14" t="s">
        <v>262</v>
      </c>
      <c r="F158" s="15">
        <v>45809</v>
      </c>
      <c r="G158" s="37">
        <v>2.74</v>
      </c>
      <c r="H158" s="337"/>
      <c r="I158" s="83"/>
      <c r="J158" s="85">
        <f t="shared" si="13"/>
        <v>0</v>
      </c>
      <c r="K158" s="930"/>
      <c r="L158" s="85">
        <f t="shared" si="8"/>
        <v>0</v>
      </c>
      <c r="M158" s="83"/>
      <c r="N158" s="85">
        <f t="shared" si="9"/>
        <v>0</v>
      </c>
      <c r="O158" s="83"/>
      <c r="P158" s="85">
        <f t="shared" si="10"/>
        <v>0</v>
      </c>
      <c r="Q158" s="83"/>
      <c r="R158" s="377">
        <f t="shared" si="11"/>
        <v>0</v>
      </c>
      <c r="S158" s="1040">
        <f t="shared" si="12"/>
        <v>0</v>
      </c>
      <c r="T158" s="4">
        <f>S158*Tabla319816[[#This Row],[P.U$]]</f>
        <v>0</v>
      </c>
    </row>
    <row r="159" spans="1:20" ht="28.5" x14ac:dyDescent="0.25">
      <c r="A159" s="179"/>
      <c r="B159" s="201" t="s">
        <v>17993</v>
      </c>
      <c r="C159" s="14" t="s">
        <v>203</v>
      </c>
      <c r="D159" s="14" t="s">
        <v>10</v>
      </c>
      <c r="E159" s="14" t="s">
        <v>262</v>
      </c>
      <c r="F159" s="15">
        <v>45505</v>
      </c>
      <c r="G159" s="37">
        <v>1.88</v>
      </c>
      <c r="H159" s="337"/>
      <c r="I159" s="83">
        <v>15</v>
      </c>
      <c r="J159" s="355">
        <f>G159*I159</f>
        <v>28.2</v>
      </c>
      <c r="K159" s="930">
        <v>13</v>
      </c>
      <c r="L159" s="357">
        <f>G159*K159</f>
        <v>24.439999999999998</v>
      </c>
      <c r="M159" s="83">
        <v>13</v>
      </c>
      <c r="N159" s="357">
        <f>G159*M159</f>
        <v>24.439999999999998</v>
      </c>
      <c r="O159" s="83">
        <v>0</v>
      </c>
      <c r="P159" s="85"/>
      <c r="Q159" s="83">
        <v>0</v>
      </c>
      <c r="R159" s="377"/>
      <c r="S159" s="1040">
        <v>0</v>
      </c>
      <c r="T159" s="4">
        <f>S159*Tabla319816[[#This Row],[P.U$]]</f>
        <v>0</v>
      </c>
    </row>
    <row r="160" spans="1:20" ht="42.75" x14ac:dyDescent="0.25">
      <c r="A160" s="179"/>
      <c r="B160" s="201" t="s">
        <v>17994</v>
      </c>
      <c r="C160" s="14" t="s">
        <v>203</v>
      </c>
      <c r="D160" s="14" t="s">
        <v>10</v>
      </c>
      <c r="E160" s="14" t="s">
        <v>262</v>
      </c>
      <c r="F160" s="15">
        <v>45505</v>
      </c>
      <c r="G160" s="37">
        <v>3.81</v>
      </c>
      <c r="H160" s="337"/>
      <c r="I160" s="83">
        <v>0</v>
      </c>
      <c r="J160" s="355">
        <f>G160*I160</f>
        <v>0</v>
      </c>
      <c r="K160" s="930">
        <v>12</v>
      </c>
      <c r="L160" s="357">
        <f>G160*K160</f>
        <v>45.72</v>
      </c>
      <c r="M160" s="83">
        <v>12</v>
      </c>
      <c r="N160" s="357">
        <f>G160*M160</f>
        <v>45.72</v>
      </c>
      <c r="O160" s="83">
        <v>9</v>
      </c>
      <c r="P160" s="85"/>
      <c r="Q160" s="83">
        <v>9</v>
      </c>
      <c r="R160" s="377"/>
      <c r="S160" s="1040">
        <v>7</v>
      </c>
      <c r="T160" s="4">
        <f>S160*Tabla319816[[#This Row],[P.U$]]</f>
        <v>26.67</v>
      </c>
    </row>
    <row r="161" spans="1:20" ht="28.5" x14ac:dyDescent="0.25">
      <c r="A161" s="179">
        <v>133</v>
      </c>
      <c r="B161" s="201" t="s">
        <v>111</v>
      </c>
      <c r="C161" s="14" t="s">
        <v>209</v>
      </c>
      <c r="D161" s="14" t="s">
        <v>10</v>
      </c>
      <c r="E161" s="14" t="s">
        <v>304</v>
      </c>
      <c r="F161" s="15">
        <v>45627</v>
      </c>
      <c r="G161" s="37">
        <v>4.51</v>
      </c>
      <c r="H161" s="337"/>
      <c r="I161" s="83">
        <v>12</v>
      </c>
      <c r="J161" s="85">
        <f t="shared" si="13"/>
        <v>54.12</v>
      </c>
      <c r="K161" s="930">
        <v>12</v>
      </c>
      <c r="L161" s="85">
        <f t="shared" si="8"/>
        <v>54.12</v>
      </c>
      <c r="M161" s="83">
        <v>12</v>
      </c>
      <c r="N161" s="85">
        <f t="shared" si="9"/>
        <v>54.12</v>
      </c>
      <c r="O161" s="83">
        <v>12</v>
      </c>
      <c r="P161" s="85">
        <f t="shared" si="10"/>
        <v>54.12</v>
      </c>
      <c r="Q161" s="83">
        <v>11</v>
      </c>
      <c r="R161" s="377">
        <f t="shared" si="11"/>
        <v>49.61</v>
      </c>
      <c r="S161" s="1040">
        <v>11</v>
      </c>
      <c r="T161" s="4">
        <f>S161*Tabla319816[[#This Row],[P.U$]]</f>
        <v>49.61</v>
      </c>
    </row>
    <row r="162" spans="1:20" ht="28.5" x14ac:dyDescent="0.25">
      <c r="A162" s="179">
        <v>134</v>
      </c>
      <c r="B162" s="201" t="s">
        <v>111</v>
      </c>
      <c r="C162" s="14" t="s">
        <v>216</v>
      </c>
      <c r="D162" s="14" t="s">
        <v>10</v>
      </c>
      <c r="E162" s="14" t="s">
        <v>304</v>
      </c>
      <c r="F162" s="15">
        <v>45108</v>
      </c>
      <c r="G162" s="37">
        <v>4.53</v>
      </c>
      <c r="H162" s="337"/>
      <c r="I162" s="83"/>
      <c r="J162" s="85">
        <f t="shared" si="13"/>
        <v>0</v>
      </c>
      <c r="K162" s="930"/>
      <c r="L162" s="85">
        <f t="shared" si="8"/>
        <v>0</v>
      </c>
      <c r="M162" s="83"/>
      <c r="N162" s="85">
        <f t="shared" si="9"/>
        <v>0</v>
      </c>
      <c r="O162" s="83"/>
      <c r="P162" s="85">
        <f t="shared" si="10"/>
        <v>0</v>
      </c>
      <c r="Q162" s="83"/>
      <c r="R162" s="377">
        <f t="shared" si="11"/>
        <v>0</v>
      </c>
      <c r="S162" s="1040">
        <f t="shared" si="12"/>
        <v>0</v>
      </c>
      <c r="T162" s="4">
        <f>S162*Tabla319816[[#This Row],[P.U$]]</f>
        <v>0</v>
      </c>
    </row>
    <row r="163" spans="1:20" ht="28.5" x14ac:dyDescent="0.25">
      <c r="A163" s="179">
        <v>135</v>
      </c>
      <c r="B163" s="201" t="s">
        <v>112</v>
      </c>
      <c r="C163" s="14" t="s">
        <v>224</v>
      </c>
      <c r="D163" s="14" t="s">
        <v>10</v>
      </c>
      <c r="E163" s="14" t="s">
        <v>305</v>
      </c>
      <c r="F163" s="15">
        <v>45078</v>
      </c>
      <c r="G163" s="37">
        <v>6</v>
      </c>
      <c r="H163" s="337"/>
      <c r="I163" s="83"/>
      <c r="J163" s="85">
        <f t="shared" si="13"/>
        <v>0</v>
      </c>
      <c r="K163" s="930"/>
      <c r="L163" s="85">
        <f t="shared" si="8"/>
        <v>0</v>
      </c>
      <c r="M163" s="83"/>
      <c r="N163" s="85">
        <f t="shared" si="9"/>
        <v>0</v>
      </c>
      <c r="O163" s="83"/>
      <c r="P163" s="85">
        <f t="shared" si="10"/>
        <v>0</v>
      </c>
      <c r="Q163" s="83"/>
      <c r="R163" s="377">
        <f t="shared" si="11"/>
        <v>0</v>
      </c>
      <c r="S163" s="1040">
        <f t="shared" si="12"/>
        <v>0</v>
      </c>
      <c r="T163" s="4">
        <f>S163*Tabla319816[[#This Row],[P.U$]]</f>
        <v>0</v>
      </c>
    </row>
    <row r="164" spans="1:20" ht="28.5" x14ac:dyDescent="0.25">
      <c r="A164" s="179">
        <v>136</v>
      </c>
      <c r="B164" s="201" t="s">
        <v>113</v>
      </c>
      <c r="C164" s="14" t="s">
        <v>223</v>
      </c>
      <c r="D164" s="14" t="s">
        <v>10</v>
      </c>
      <c r="E164" s="14" t="s">
        <v>262</v>
      </c>
      <c r="F164" s="15">
        <v>45870</v>
      </c>
      <c r="G164" s="37">
        <v>3.6</v>
      </c>
      <c r="H164" s="337"/>
      <c r="I164" s="83"/>
      <c r="J164" s="85">
        <f t="shared" si="13"/>
        <v>0</v>
      </c>
      <c r="K164" s="930"/>
      <c r="L164" s="85">
        <f>G164*K164</f>
        <v>0</v>
      </c>
      <c r="M164" s="83"/>
      <c r="N164" s="85">
        <f>G164*M164</f>
        <v>0</v>
      </c>
      <c r="O164" s="83"/>
      <c r="P164" s="85">
        <f>G164*O164</f>
        <v>0</v>
      </c>
      <c r="Q164" s="83"/>
      <c r="R164" s="377">
        <f>G164*Q164</f>
        <v>0</v>
      </c>
      <c r="S164" s="1040">
        <f t="shared" si="12"/>
        <v>0</v>
      </c>
      <c r="T164" s="4">
        <f>S164*Tabla319816[[#This Row],[P.U$]]</f>
        <v>0</v>
      </c>
    </row>
    <row r="165" spans="1:20" ht="28.5" x14ac:dyDescent="0.25">
      <c r="A165" s="179">
        <v>137</v>
      </c>
      <c r="B165" s="201" t="s">
        <v>114</v>
      </c>
      <c r="C165" s="14" t="s">
        <v>209</v>
      </c>
      <c r="D165" s="14" t="s">
        <v>10</v>
      </c>
      <c r="E165" s="14" t="s">
        <v>262</v>
      </c>
      <c r="F165" s="15">
        <v>45474</v>
      </c>
      <c r="G165" s="37">
        <v>1.25</v>
      </c>
      <c r="H165" s="337"/>
      <c r="I165" s="83">
        <v>32</v>
      </c>
      <c r="J165" s="85">
        <f t="shared" si="13"/>
        <v>40</v>
      </c>
      <c r="K165" s="930">
        <v>30</v>
      </c>
      <c r="L165" s="85">
        <f t="shared" si="8"/>
        <v>37.5</v>
      </c>
      <c r="M165" s="83">
        <v>30</v>
      </c>
      <c r="N165" s="85">
        <f t="shared" si="9"/>
        <v>37.5</v>
      </c>
      <c r="O165" s="83">
        <v>30</v>
      </c>
      <c r="P165" s="85">
        <f t="shared" si="10"/>
        <v>37.5</v>
      </c>
      <c r="Q165" s="83">
        <v>30</v>
      </c>
      <c r="R165" s="377">
        <f t="shared" si="11"/>
        <v>37.5</v>
      </c>
      <c r="S165" s="1040">
        <v>30</v>
      </c>
      <c r="T165" s="4">
        <f>S165*Tabla319816[[#This Row],[P.U$]]</f>
        <v>37.5</v>
      </c>
    </row>
    <row r="166" spans="1:20" ht="28.5" x14ac:dyDescent="0.25">
      <c r="A166" s="179">
        <v>138</v>
      </c>
      <c r="B166" s="201" t="s">
        <v>115</v>
      </c>
      <c r="C166" s="14" t="s">
        <v>236</v>
      </c>
      <c r="D166" s="14" t="s">
        <v>10</v>
      </c>
      <c r="E166" s="14" t="s">
        <v>306</v>
      </c>
      <c r="F166" s="15">
        <v>45352</v>
      </c>
      <c r="G166" s="37">
        <v>2.25</v>
      </c>
      <c r="H166" s="337"/>
      <c r="I166" s="83"/>
      <c r="J166" s="85">
        <f t="shared" si="13"/>
        <v>0</v>
      </c>
      <c r="K166" s="930"/>
      <c r="L166" s="85">
        <f t="shared" si="8"/>
        <v>0</v>
      </c>
      <c r="M166" s="83"/>
      <c r="N166" s="85">
        <f t="shared" si="9"/>
        <v>0</v>
      </c>
      <c r="O166" s="83"/>
      <c r="P166" s="85">
        <f t="shared" si="10"/>
        <v>0</v>
      </c>
      <c r="Q166" s="83"/>
      <c r="R166" s="377">
        <f t="shared" si="11"/>
        <v>0</v>
      </c>
      <c r="S166" s="1040">
        <f t="shared" si="12"/>
        <v>0</v>
      </c>
      <c r="T166" s="4">
        <f>S166*Tabla319816[[#This Row],[P.U$]]</f>
        <v>0</v>
      </c>
    </row>
    <row r="167" spans="1:20" ht="28.5" x14ac:dyDescent="0.25">
      <c r="A167" s="179">
        <v>139</v>
      </c>
      <c r="B167" s="201" t="s">
        <v>116</v>
      </c>
      <c r="C167" s="14" t="s">
        <v>196</v>
      </c>
      <c r="D167" s="14" t="s">
        <v>10</v>
      </c>
      <c r="E167" s="14" t="s">
        <v>307</v>
      </c>
      <c r="F167" s="15">
        <v>45444</v>
      </c>
      <c r="G167" s="37">
        <v>1.07</v>
      </c>
      <c r="H167" s="337"/>
      <c r="I167" s="83"/>
      <c r="J167" s="85">
        <f t="shared" si="13"/>
        <v>0</v>
      </c>
      <c r="K167" s="930"/>
      <c r="L167" s="85">
        <f t="shared" si="8"/>
        <v>0</v>
      </c>
      <c r="M167" s="83"/>
      <c r="N167" s="85">
        <f t="shared" si="9"/>
        <v>0</v>
      </c>
      <c r="O167" s="83"/>
      <c r="P167" s="85">
        <f t="shared" si="10"/>
        <v>0</v>
      </c>
      <c r="Q167" s="83"/>
      <c r="R167" s="377">
        <f t="shared" si="11"/>
        <v>0</v>
      </c>
      <c r="S167" s="1040">
        <f t="shared" si="12"/>
        <v>0</v>
      </c>
      <c r="T167" s="4">
        <f>S167*Tabla319816[[#This Row],[P.U$]]</f>
        <v>0</v>
      </c>
    </row>
    <row r="168" spans="1:20" ht="28.5" x14ac:dyDescent="0.25">
      <c r="A168" s="179">
        <v>140</v>
      </c>
      <c r="B168" s="201" t="s">
        <v>117</v>
      </c>
      <c r="C168" s="14" t="s">
        <v>216</v>
      </c>
      <c r="D168" s="14" t="s">
        <v>10</v>
      </c>
      <c r="E168" s="14" t="s">
        <v>272</v>
      </c>
      <c r="F168" s="15">
        <v>45444</v>
      </c>
      <c r="G168" s="37">
        <v>3.6</v>
      </c>
      <c r="H168" s="337"/>
      <c r="I168" s="83"/>
      <c r="J168" s="85">
        <f t="shared" si="13"/>
        <v>0</v>
      </c>
      <c r="K168" s="930"/>
      <c r="L168" s="85">
        <f t="shared" si="8"/>
        <v>0</v>
      </c>
      <c r="M168" s="83"/>
      <c r="N168" s="85">
        <f t="shared" si="9"/>
        <v>0</v>
      </c>
      <c r="O168" s="83"/>
      <c r="P168" s="85">
        <f t="shared" si="10"/>
        <v>0</v>
      </c>
      <c r="Q168" s="83"/>
      <c r="R168" s="377">
        <f t="shared" si="11"/>
        <v>0</v>
      </c>
      <c r="S168" s="1040">
        <f t="shared" si="12"/>
        <v>0</v>
      </c>
      <c r="T168" s="4">
        <f>S168*Tabla319816[[#This Row],[P.U$]]</f>
        <v>0</v>
      </c>
    </row>
    <row r="169" spans="1:20" ht="28.5" x14ac:dyDescent="0.25">
      <c r="A169" s="179">
        <v>141</v>
      </c>
      <c r="B169" s="201" t="s">
        <v>118</v>
      </c>
      <c r="C169" s="14" t="s">
        <v>203</v>
      </c>
      <c r="D169" s="14" t="s">
        <v>10</v>
      </c>
      <c r="E169" s="14" t="s">
        <v>272</v>
      </c>
      <c r="F169" s="15">
        <v>45566</v>
      </c>
      <c r="G169" s="37">
        <v>2.71</v>
      </c>
      <c r="H169" s="337"/>
      <c r="I169" s="83"/>
      <c r="J169" s="85">
        <f t="shared" si="13"/>
        <v>0</v>
      </c>
      <c r="K169" s="930"/>
      <c r="L169" s="85">
        <f t="shared" si="8"/>
        <v>0</v>
      </c>
      <c r="M169" s="83"/>
      <c r="N169" s="85">
        <f t="shared" si="9"/>
        <v>0</v>
      </c>
      <c r="O169" s="83"/>
      <c r="P169" s="85">
        <f t="shared" si="10"/>
        <v>0</v>
      </c>
      <c r="Q169" s="83"/>
      <c r="R169" s="377">
        <f t="shared" si="11"/>
        <v>0</v>
      </c>
      <c r="S169" s="1040">
        <f t="shared" si="12"/>
        <v>0</v>
      </c>
      <c r="T169" s="4">
        <f>S169*Tabla319816[[#This Row],[P.U$]]</f>
        <v>0</v>
      </c>
    </row>
    <row r="170" spans="1:20" ht="31.5" customHeight="1" x14ac:dyDescent="0.25">
      <c r="A170" s="179">
        <v>142</v>
      </c>
      <c r="B170" s="201" t="s">
        <v>119</v>
      </c>
      <c r="C170" s="14" t="s">
        <v>209</v>
      </c>
      <c r="D170" s="14" t="s">
        <v>10</v>
      </c>
      <c r="E170" s="14" t="s">
        <v>272</v>
      </c>
      <c r="F170" s="15">
        <v>45597</v>
      </c>
      <c r="G170" s="37">
        <v>2.64</v>
      </c>
      <c r="H170" s="337"/>
      <c r="I170" s="83"/>
      <c r="J170" s="85">
        <f t="shared" si="13"/>
        <v>0</v>
      </c>
      <c r="K170" s="930"/>
      <c r="L170" s="85">
        <f t="shared" si="8"/>
        <v>0</v>
      </c>
      <c r="M170" s="83"/>
      <c r="N170" s="85">
        <f t="shared" si="9"/>
        <v>0</v>
      </c>
      <c r="O170" s="83"/>
      <c r="P170" s="85">
        <f t="shared" si="10"/>
        <v>0</v>
      </c>
      <c r="Q170" s="83"/>
      <c r="R170" s="377">
        <f t="shared" si="11"/>
        <v>0</v>
      </c>
      <c r="S170" s="1040">
        <f t="shared" si="12"/>
        <v>0</v>
      </c>
      <c r="T170" s="4">
        <f>S170*Tabla319816[[#This Row],[P.U$]]</f>
        <v>0</v>
      </c>
    </row>
    <row r="171" spans="1:20" ht="28.5" x14ac:dyDescent="0.25">
      <c r="A171" s="179">
        <v>143</v>
      </c>
      <c r="B171" s="201" t="s">
        <v>898</v>
      </c>
      <c r="C171" s="14" t="s">
        <v>203</v>
      </c>
      <c r="D171" s="14" t="s">
        <v>10</v>
      </c>
      <c r="E171" s="14" t="s">
        <v>272</v>
      </c>
      <c r="F171" s="15">
        <v>45566</v>
      </c>
      <c r="G171" s="37">
        <v>4</v>
      </c>
      <c r="H171" s="337"/>
      <c r="I171" s="83"/>
      <c r="J171" s="85">
        <f t="shared" si="13"/>
        <v>0</v>
      </c>
      <c r="K171" s="930"/>
      <c r="L171" s="85">
        <f t="shared" si="8"/>
        <v>0</v>
      </c>
      <c r="M171" s="83"/>
      <c r="N171" s="85">
        <f t="shared" si="9"/>
        <v>0</v>
      </c>
      <c r="O171" s="83"/>
      <c r="P171" s="85">
        <f t="shared" si="10"/>
        <v>0</v>
      </c>
      <c r="Q171" s="83"/>
      <c r="R171" s="377">
        <f t="shared" si="11"/>
        <v>0</v>
      </c>
      <c r="S171" s="1040">
        <f t="shared" si="12"/>
        <v>0</v>
      </c>
      <c r="T171" s="4">
        <f>S171*Tabla319816[[#This Row],[P.U$]]</f>
        <v>0</v>
      </c>
    </row>
    <row r="172" spans="1:20" ht="28.5" x14ac:dyDescent="0.25">
      <c r="A172" s="179">
        <v>144</v>
      </c>
      <c r="B172" s="201" t="s">
        <v>120</v>
      </c>
      <c r="C172" s="14" t="s">
        <v>222</v>
      </c>
      <c r="D172" s="14" t="s">
        <v>10</v>
      </c>
      <c r="E172" s="14" t="s">
        <v>308</v>
      </c>
      <c r="F172" s="15">
        <v>45809</v>
      </c>
      <c r="G172" s="37">
        <v>3.25</v>
      </c>
      <c r="H172" s="337"/>
      <c r="I172" s="83"/>
      <c r="J172" s="85">
        <f t="shared" si="13"/>
        <v>0</v>
      </c>
      <c r="K172" s="930"/>
      <c r="L172" s="85">
        <f t="shared" si="8"/>
        <v>0</v>
      </c>
      <c r="M172" s="83"/>
      <c r="N172" s="85">
        <f t="shared" si="9"/>
        <v>0</v>
      </c>
      <c r="O172" s="83"/>
      <c r="P172" s="85">
        <f t="shared" si="10"/>
        <v>0</v>
      </c>
      <c r="Q172" s="83"/>
      <c r="R172" s="377">
        <f t="shared" si="11"/>
        <v>0</v>
      </c>
      <c r="S172" s="1040">
        <f t="shared" si="12"/>
        <v>0</v>
      </c>
      <c r="T172" s="4">
        <f>S172*Tabla319816[[#This Row],[P.U$]]</f>
        <v>0</v>
      </c>
    </row>
    <row r="173" spans="1:20" ht="28.5" x14ac:dyDescent="0.25">
      <c r="A173" s="179">
        <v>145</v>
      </c>
      <c r="B173" s="201" t="s">
        <v>121</v>
      </c>
      <c r="C173" s="14" t="s">
        <v>237</v>
      </c>
      <c r="D173" s="14" t="s">
        <v>10</v>
      </c>
      <c r="E173" s="14" t="s">
        <v>308</v>
      </c>
      <c r="F173" s="15">
        <v>45962</v>
      </c>
      <c r="G173" s="37">
        <v>4.25</v>
      </c>
      <c r="H173" s="337"/>
      <c r="I173" s="83"/>
      <c r="J173" s="85">
        <f t="shared" si="13"/>
        <v>0</v>
      </c>
      <c r="K173" s="930"/>
      <c r="L173" s="85">
        <f t="shared" si="8"/>
        <v>0</v>
      </c>
      <c r="M173" s="83"/>
      <c r="N173" s="85">
        <f t="shared" si="9"/>
        <v>0</v>
      </c>
      <c r="O173" s="83"/>
      <c r="P173" s="85">
        <f t="shared" si="10"/>
        <v>0</v>
      </c>
      <c r="Q173" s="83"/>
      <c r="R173" s="377">
        <f t="shared" si="11"/>
        <v>0</v>
      </c>
      <c r="S173" s="1040">
        <f t="shared" si="12"/>
        <v>0</v>
      </c>
      <c r="T173" s="4">
        <f>S173*Tabla319816[[#This Row],[P.U$]]</f>
        <v>0</v>
      </c>
    </row>
    <row r="174" spans="1:20" x14ac:dyDescent="0.25">
      <c r="A174" s="179"/>
      <c r="B174" s="201" t="s">
        <v>458</v>
      </c>
      <c r="C174" s="14" t="s">
        <v>613</v>
      </c>
      <c r="D174" s="14" t="s">
        <v>10</v>
      </c>
      <c r="E174" s="14" t="s">
        <v>17995</v>
      </c>
      <c r="F174" s="15">
        <v>45323</v>
      </c>
      <c r="G174" s="37">
        <v>2.54</v>
      </c>
      <c r="H174" s="337"/>
      <c r="I174" s="83">
        <v>1</v>
      </c>
      <c r="J174" s="85">
        <f t="shared" si="13"/>
        <v>2.54</v>
      </c>
      <c r="K174" s="930">
        <v>1</v>
      </c>
      <c r="L174" s="85">
        <f t="shared" si="8"/>
        <v>2.54</v>
      </c>
      <c r="M174" s="83">
        <v>1</v>
      </c>
      <c r="N174" s="85">
        <f t="shared" si="9"/>
        <v>2.54</v>
      </c>
      <c r="O174" s="83">
        <v>1</v>
      </c>
      <c r="P174" s="85"/>
      <c r="Q174" s="83">
        <v>1</v>
      </c>
      <c r="R174" s="377"/>
      <c r="S174" s="1040">
        <v>0</v>
      </c>
      <c r="T174" s="4">
        <f>S174*Tabla319816[[#This Row],[P.U$]]</f>
        <v>0</v>
      </c>
    </row>
    <row r="175" spans="1:20" ht="28.5" x14ac:dyDescent="0.25">
      <c r="A175" s="179">
        <v>146</v>
      </c>
      <c r="B175" s="201" t="s">
        <v>817</v>
      </c>
      <c r="C175" s="14" t="s">
        <v>232</v>
      </c>
      <c r="D175" s="14" t="s">
        <v>10</v>
      </c>
      <c r="E175" s="14" t="s">
        <v>308</v>
      </c>
      <c r="F175" s="15">
        <v>45627</v>
      </c>
      <c r="G175" s="37">
        <v>2.09</v>
      </c>
      <c r="H175" s="337"/>
      <c r="I175" s="83">
        <v>15</v>
      </c>
      <c r="J175" s="85">
        <f t="shared" si="13"/>
        <v>31.349999999999998</v>
      </c>
      <c r="K175" s="930">
        <v>15</v>
      </c>
      <c r="L175" s="85">
        <f t="shared" si="8"/>
        <v>31.349999999999998</v>
      </c>
      <c r="M175" s="83">
        <v>13</v>
      </c>
      <c r="N175" s="85">
        <f t="shared" si="9"/>
        <v>27.169999999999998</v>
      </c>
      <c r="O175" s="83">
        <v>13</v>
      </c>
      <c r="P175" s="85">
        <f t="shared" si="10"/>
        <v>27.169999999999998</v>
      </c>
      <c r="Q175" s="83">
        <v>13</v>
      </c>
      <c r="R175" s="377">
        <f t="shared" si="11"/>
        <v>27.169999999999998</v>
      </c>
      <c r="S175" s="1040">
        <v>13</v>
      </c>
      <c r="T175" s="4">
        <f>S175*Tabla319816[[#This Row],[P.U$]]</f>
        <v>27.169999999999998</v>
      </c>
    </row>
    <row r="176" spans="1:20" ht="28.5" x14ac:dyDescent="0.25">
      <c r="A176" s="179">
        <v>147</v>
      </c>
      <c r="B176" s="201" t="s">
        <v>122</v>
      </c>
      <c r="C176" s="14" t="s">
        <v>205</v>
      </c>
      <c r="D176" s="14" t="s">
        <v>10</v>
      </c>
      <c r="E176" s="14" t="s">
        <v>308</v>
      </c>
      <c r="F176" s="15">
        <v>45627</v>
      </c>
      <c r="G176" s="37">
        <v>2</v>
      </c>
      <c r="H176" s="337"/>
      <c r="I176" s="83"/>
      <c r="J176" s="85">
        <f t="shared" si="13"/>
        <v>0</v>
      </c>
      <c r="K176" s="930"/>
      <c r="L176" s="85">
        <f t="shared" si="8"/>
        <v>0</v>
      </c>
      <c r="M176" s="83"/>
      <c r="N176" s="85">
        <f t="shared" si="9"/>
        <v>0</v>
      </c>
      <c r="O176" s="83"/>
      <c r="P176" s="85">
        <f t="shared" si="10"/>
        <v>0</v>
      </c>
      <c r="Q176" s="83"/>
      <c r="R176" s="377">
        <f t="shared" si="11"/>
        <v>0</v>
      </c>
      <c r="S176" s="1040">
        <f t="shared" si="12"/>
        <v>0</v>
      </c>
      <c r="T176" s="4">
        <f>S176*Tabla319816[[#This Row],[P.U$]]</f>
        <v>0</v>
      </c>
    </row>
    <row r="177" spans="1:20" ht="38.25" x14ac:dyDescent="0.25">
      <c r="A177" s="179">
        <v>148</v>
      </c>
      <c r="B177" s="201" t="s">
        <v>123</v>
      </c>
      <c r="C177" s="14" t="s">
        <v>238</v>
      </c>
      <c r="D177" s="14" t="s">
        <v>10</v>
      </c>
      <c r="E177" s="14" t="s">
        <v>308</v>
      </c>
      <c r="F177" s="15">
        <v>45444</v>
      </c>
      <c r="G177" s="37">
        <v>1.76</v>
      </c>
      <c r="H177" s="337"/>
      <c r="I177" s="83"/>
      <c r="J177" s="85">
        <f t="shared" si="13"/>
        <v>0</v>
      </c>
      <c r="K177" s="930"/>
      <c r="L177" s="85">
        <f t="shared" si="8"/>
        <v>0</v>
      </c>
      <c r="M177" s="83"/>
      <c r="N177" s="85">
        <f t="shared" si="9"/>
        <v>0</v>
      </c>
      <c r="O177" s="83"/>
      <c r="P177" s="85">
        <f t="shared" si="10"/>
        <v>0</v>
      </c>
      <c r="Q177" s="83"/>
      <c r="R177" s="377">
        <f t="shared" si="11"/>
        <v>0</v>
      </c>
      <c r="S177" s="1040">
        <f t="shared" si="12"/>
        <v>0</v>
      </c>
      <c r="T177" s="4">
        <f>S177*Tabla319816[[#This Row],[P.U$]]</f>
        <v>0</v>
      </c>
    </row>
    <row r="178" spans="1:20" ht="25.5" x14ac:dyDescent="0.25">
      <c r="A178" s="179">
        <v>644</v>
      </c>
      <c r="B178" s="13" t="s">
        <v>730</v>
      </c>
      <c r="C178" s="14" t="s">
        <v>232</v>
      </c>
      <c r="D178" s="14" t="s">
        <v>10</v>
      </c>
      <c r="E178" s="14" t="s">
        <v>308</v>
      </c>
      <c r="F178" s="15">
        <v>45444</v>
      </c>
      <c r="G178" s="37">
        <v>2.09</v>
      </c>
      <c r="H178" s="337"/>
      <c r="I178" s="83"/>
      <c r="J178" s="85">
        <f t="shared" si="13"/>
        <v>0</v>
      </c>
      <c r="K178" s="930"/>
      <c r="L178" s="85">
        <f>G178*K178</f>
        <v>0</v>
      </c>
      <c r="M178" s="83"/>
      <c r="N178" s="85">
        <f>G178*M178</f>
        <v>0</v>
      </c>
      <c r="O178" s="83"/>
      <c r="P178" s="85">
        <f>G178*O178</f>
        <v>0</v>
      </c>
      <c r="Q178" s="83"/>
      <c r="R178" s="377">
        <f>G178*Q178</f>
        <v>0</v>
      </c>
      <c r="S178" s="1040">
        <f t="shared" si="12"/>
        <v>0</v>
      </c>
      <c r="T178" s="4">
        <f>S178*Tabla319816[[#This Row],[P.U$]]</f>
        <v>0</v>
      </c>
    </row>
    <row r="179" spans="1:20" ht="25.5" x14ac:dyDescent="0.25">
      <c r="A179" s="634">
        <v>645</v>
      </c>
      <c r="B179" s="13" t="s">
        <v>883</v>
      </c>
      <c r="C179" s="14" t="s">
        <v>205</v>
      </c>
      <c r="D179" s="14" t="s">
        <v>10</v>
      </c>
      <c r="E179" s="14" t="s">
        <v>308</v>
      </c>
      <c r="F179" s="15">
        <v>45627</v>
      </c>
      <c r="G179" s="37">
        <v>2.09</v>
      </c>
      <c r="H179" s="337"/>
      <c r="I179" s="83"/>
      <c r="J179" s="85">
        <f t="shared" si="13"/>
        <v>0</v>
      </c>
      <c r="K179" s="930"/>
      <c r="L179" s="85">
        <f t="shared" ref="L179:L262" si="14">G179*K179</f>
        <v>0</v>
      </c>
      <c r="M179" s="83"/>
      <c r="N179" s="85">
        <f t="shared" ref="N179:N262" si="15">G179*M179</f>
        <v>0</v>
      </c>
      <c r="O179" s="83"/>
      <c r="P179" s="85">
        <f t="shared" ref="P179:P262" si="16">G179*O179</f>
        <v>0</v>
      </c>
      <c r="Q179" s="83"/>
      <c r="R179" s="377">
        <f t="shared" ref="R179:R262" si="17">G179*Q179</f>
        <v>0</v>
      </c>
      <c r="S179" s="1040">
        <f t="shared" si="12"/>
        <v>0</v>
      </c>
      <c r="T179" s="4">
        <f>S179*Tabla319816[[#This Row],[P.U$]]</f>
        <v>0</v>
      </c>
    </row>
    <row r="180" spans="1:20" ht="28.5" x14ac:dyDescent="0.25">
      <c r="A180" s="179">
        <v>149</v>
      </c>
      <c r="B180" s="201" t="s">
        <v>124</v>
      </c>
      <c r="C180" s="14" t="s">
        <v>232</v>
      </c>
      <c r="D180" s="14" t="s">
        <v>10</v>
      </c>
      <c r="E180" s="14" t="s">
        <v>288</v>
      </c>
      <c r="F180" s="15">
        <v>45444</v>
      </c>
      <c r="G180" s="37">
        <v>0.84</v>
      </c>
      <c r="H180" s="337"/>
      <c r="I180" s="83"/>
      <c r="J180" s="85">
        <f t="shared" si="13"/>
        <v>0</v>
      </c>
      <c r="K180" s="930"/>
      <c r="L180" s="85">
        <f t="shared" si="14"/>
        <v>0</v>
      </c>
      <c r="M180" s="83"/>
      <c r="N180" s="85">
        <f t="shared" si="15"/>
        <v>0</v>
      </c>
      <c r="O180" s="83"/>
      <c r="P180" s="85">
        <f t="shared" si="16"/>
        <v>0</v>
      </c>
      <c r="Q180" s="83"/>
      <c r="R180" s="377">
        <f t="shared" si="17"/>
        <v>0</v>
      </c>
      <c r="S180" s="1040">
        <f t="shared" si="12"/>
        <v>0</v>
      </c>
      <c r="T180" s="4">
        <f>S180*Tabla319816[[#This Row],[P.U$]]</f>
        <v>0</v>
      </c>
    </row>
    <row r="181" spans="1:20" ht="28.5" x14ac:dyDescent="0.25">
      <c r="A181" s="179">
        <v>150</v>
      </c>
      <c r="B181" s="201" t="s">
        <v>125</v>
      </c>
      <c r="C181" s="14" t="s">
        <v>241</v>
      </c>
      <c r="D181" s="14" t="s">
        <v>10</v>
      </c>
      <c r="E181" s="14" t="s">
        <v>288</v>
      </c>
      <c r="F181" s="15">
        <v>45747</v>
      </c>
      <c r="G181" s="37">
        <v>0.92</v>
      </c>
      <c r="H181" s="337"/>
      <c r="I181" s="593">
        <v>4</v>
      </c>
      <c r="J181" s="85">
        <f t="shared" si="13"/>
        <v>3.68</v>
      </c>
      <c r="K181" s="930">
        <v>4</v>
      </c>
      <c r="L181" s="276">
        <f>G181*K181</f>
        <v>3.68</v>
      </c>
      <c r="M181" s="83">
        <v>3</v>
      </c>
      <c r="N181" s="276">
        <f>G181*M181</f>
        <v>2.7600000000000002</v>
      </c>
      <c r="O181" s="277">
        <v>0</v>
      </c>
      <c r="P181" s="276">
        <f>G181*O181</f>
        <v>0</v>
      </c>
      <c r="Q181" s="277">
        <v>0</v>
      </c>
      <c r="R181" s="377">
        <f>G181*Q181</f>
        <v>0</v>
      </c>
      <c r="S181" s="1040">
        <v>0</v>
      </c>
      <c r="T181" s="4">
        <f>S181*Tabla319816[[#This Row],[P.U$]]</f>
        <v>0</v>
      </c>
    </row>
    <row r="182" spans="1:20" x14ac:dyDescent="0.25">
      <c r="A182" s="634">
        <v>639</v>
      </c>
      <c r="B182" s="201" t="s">
        <v>1019</v>
      </c>
      <c r="C182" s="578" t="s">
        <v>198</v>
      </c>
      <c r="D182" s="184" t="s">
        <v>10</v>
      </c>
      <c r="E182" s="14" t="s">
        <v>288</v>
      </c>
      <c r="F182" s="576">
        <v>46569</v>
      </c>
      <c r="G182" s="577">
        <v>0.92</v>
      </c>
      <c r="H182" s="337"/>
      <c r="I182" s="593"/>
      <c r="J182" s="85">
        <f t="shared" si="13"/>
        <v>0</v>
      </c>
      <c r="K182" s="930"/>
      <c r="L182" s="276">
        <f>G182*K182</f>
        <v>0</v>
      </c>
      <c r="M182" s="83"/>
      <c r="N182" s="276">
        <f>G182*M182</f>
        <v>0</v>
      </c>
      <c r="O182" s="277"/>
      <c r="P182" s="276">
        <f>G182*O182</f>
        <v>0</v>
      </c>
      <c r="Q182" s="277"/>
      <c r="R182" s="377">
        <f>G182*Q182</f>
        <v>0</v>
      </c>
      <c r="S182" s="1040">
        <f t="shared" si="12"/>
        <v>0</v>
      </c>
      <c r="T182" s="4">
        <f>S182*Tabla319816[[#This Row],[P.U$]]</f>
        <v>0</v>
      </c>
    </row>
    <row r="183" spans="1:20" ht="28.5" x14ac:dyDescent="0.25">
      <c r="A183" s="179">
        <v>151</v>
      </c>
      <c r="B183" s="201" t="s">
        <v>125</v>
      </c>
      <c r="C183" s="14" t="s">
        <v>1223</v>
      </c>
      <c r="D183" s="14" t="s">
        <v>10</v>
      </c>
      <c r="E183" s="14" t="s">
        <v>288</v>
      </c>
      <c r="F183" s="15">
        <v>45748</v>
      </c>
      <c r="G183" s="37">
        <v>0.92</v>
      </c>
      <c r="H183" s="337"/>
      <c r="I183" s="83"/>
      <c r="J183" s="85">
        <f t="shared" si="13"/>
        <v>0</v>
      </c>
      <c r="K183" s="930"/>
      <c r="L183" s="85">
        <f t="shared" si="14"/>
        <v>0</v>
      </c>
      <c r="M183" s="83"/>
      <c r="N183" s="85">
        <f t="shared" si="15"/>
        <v>0</v>
      </c>
      <c r="O183" s="83"/>
      <c r="P183" s="85">
        <f t="shared" si="16"/>
        <v>0</v>
      </c>
      <c r="Q183" s="83"/>
      <c r="R183" s="377">
        <f t="shared" si="17"/>
        <v>0</v>
      </c>
      <c r="S183" s="1040">
        <f t="shared" si="12"/>
        <v>0</v>
      </c>
      <c r="T183" s="4">
        <f>S183*Tabla319816[[#This Row],[P.U$]]</f>
        <v>0</v>
      </c>
    </row>
    <row r="184" spans="1:20" x14ac:dyDescent="0.25">
      <c r="A184" s="179">
        <v>152</v>
      </c>
      <c r="B184" s="201" t="s">
        <v>126</v>
      </c>
      <c r="C184" s="14" t="s">
        <v>240</v>
      </c>
      <c r="D184" s="14" t="s">
        <v>10</v>
      </c>
      <c r="E184" s="14" t="s">
        <v>309</v>
      </c>
      <c r="F184" s="15">
        <v>45962</v>
      </c>
      <c r="G184" s="37">
        <v>1.37</v>
      </c>
      <c r="H184" s="337"/>
      <c r="I184" s="83"/>
      <c r="J184" s="85">
        <f t="shared" si="13"/>
        <v>0</v>
      </c>
      <c r="K184" s="930"/>
      <c r="L184" s="85">
        <f>G184*K184</f>
        <v>0</v>
      </c>
      <c r="M184" s="83"/>
      <c r="N184" s="85">
        <f>G184*M184</f>
        <v>0</v>
      </c>
      <c r="O184" s="83"/>
      <c r="P184" s="85">
        <f>G184*O184</f>
        <v>0</v>
      </c>
      <c r="Q184" s="83"/>
      <c r="R184" s="377">
        <f>G184*Q184</f>
        <v>0</v>
      </c>
      <c r="S184" s="1040">
        <f t="shared" si="12"/>
        <v>0</v>
      </c>
      <c r="T184" s="4">
        <f>S184*Tabla319816[[#This Row],[P.U$]]</f>
        <v>0</v>
      </c>
    </row>
    <row r="185" spans="1:20" x14ac:dyDescent="0.25">
      <c r="A185" s="179">
        <v>153</v>
      </c>
      <c r="B185" s="201" t="s">
        <v>126</v>
      </c>
      <c r="C185" s="14" t="s">
        <v>241</v>
      </c>
      <c r="D185" s="14" t="s">
        <v>10</v>
      </c>
      <c r="E185" s="14" t="s">
        <v>309</v>
      </c>
      <c r="F185" s="15">
        <v>45963</v>
      </c>
      <c r="G185" s="37">
        <v>2.37</v>
      </c>
      <c r="H185" s="337"/>
      <c r="I185" s="593"/>
      <c r="J185" s="85">
        <f t="shared" si="13"/>
        <v>0</v>
      </c>
      <c r="K185" s="930"/>
      <c r="L185" s="236">
        <f>G185*K185</f>
        <v>0</v>
      </c>
      <c r="M185" s="83"/>
      <c r="N185" s="236">
        <f>G185*M185</f>
        <v>0</v>
      </c>
      <c r="O185" s="237"/>
      <c r="P185" s="236">
        <f>G185*O185</f>
        <v>0</v>
      </c>
      <c r="Q185" s="237"/>
      <c r="R185" s="377">
        <f>G185*Q185</f>
        <v>0</v>
      </c>
      <c r="S185" s="1040">
        <f t="shared" si="12"/>
        <v>0</v>
      </c>
      <c r="T185" s="4">
        <f>S185*Tabla319816[[#This Row],[P.U$]]</f>
        <v>0</v>
      </c>
    </row>
    <row r="186" spans="1:20" ht="28.5" x14ac:dyDescent="0.25">
      <c r="A186" s="179">
        <v>154</v>
      </c>
      <c r="B186" s="201" t="s">
        <v>127</v>
      </c>
      <c r="C186" s="14" t="s">
        <v>209</v>
      </c>
      <c r="D186" s="14" t="s">
        <v>10</v>
      </c>
      <c r="E186" s="14" t="s">
        <v>273</v>
      </c>
      <c r="F186" s="15">
        <v>45536</v>
      </c>
      <c r="G186" s="37">
        <v>2.2200000000000002</v>
      </c>
      <c r="H186" s="337"/>
      <c r="I186" s="83"/>
      <c r="J186" s="85">
        <f t="shared" si="13"/>
        <v>0</v>
      </c>
      <c r="K186" s="930"/>
      <c r="L186" s="85">
        <f t="shared" si="14"/>
        <v>0</v>
      </c>
      <c r="M186" s="83"/>
      <c r="N186" s="85">
        <f t="shared" si="15"/>
        <v>0</v>
      </c>
      <c r="O186" s="83"/>
      <c r="P186" s="85">
        <f t="shared" si="16"/>
        <v>0</v>
      </c>
      <c r="Q186" s="83"/>
      <c r="R186" s="377">
        <f t="shared" si="17"/>
        <v>0</v>
      </c>
      <c r="S186" s="1040">
        <f t="shared" si="12"/>
        <v>0</v>
      </c>
      <c r="T186" s="4">
        <f>S186*Tabla319816[[#This Row],[P.U$]]</f>
        <v>0</v>
      </c>
    </row>
    <row r="187" spans="1:20" ht="28.5" x14ac:dyDescent="0.25">
      <c r="A187" s="179">
        <v>155</v>
      </c>
      <c r="B187" s="201" t="s">
        <v>128</v>
      </c>
      <c r="C187" s="14" t="s">
        <v>242</v>
      </c>
      <c r="D187" s="14" t="s">
        <v>10</v>
      </c>
      <c r="E187" s="14" t="s">
        <v>273</v>
      </c>
      <c r="F187" s="15">
        <v>45536</v>
      </c>
      <c r="G187" s="37">
        <v>2.2200000000000002</v>
      </c>
      <c r="H187" s="337"/>
      <c r="I187" s="83"/>
      <c r="J187" s="85">
        <f t="shared" si="13"/>
        <v>0</v>
      </c>
      <c r="K187" s="930"/>
      <c r="L187" s="85">
        <f t="shared" si="14"/>
        <v>0</v>
      </c>
      <c r="M187" s="83"/>
      <c r="N187" s="85">
        <f t="shared" si="15"/>
        <v>0</v>
      </c>
      <c r="O187" s="83"/>
      <c r="P187" s="85">
        <f t="shared" si="16"/>
        <v>0</v>
      </c>
      <c r="Q187" s="83"/>
      <c r="R187" s="377">
        <f t="shared" si="17"/>
        <v>0</v>
      </c>
      <c r="S187" s="1040">
        <f t="shared" si="12"/>
        <v>0</v>
      </c>
      <c r="T187" s="4">
        <f>S187*Tabla319816[[#This Row],[P.U$]]</f>
        <v>0</v>
      </c>
    </row>
    <row r="188" spans="1:20" ht="28.5" x14ac:dyDescent="0.25">
      <c r="A188" s="179">
        <v>692</v>
      </c>
      <c r="B188" s="201" t="s">
        <v>1090</v>
      </c>
      <c r="C188" s="14" t="s">
        <v>17779</v>
      </c>
      <c r="D188" s="14" t="s">
        <v>10</v>
      </c>
      <c r="E188" s="14" t="s">
        <v>273</v>
      </c>
      <c r="F188" s="15">
        <v>45536</v>
      </c>
      <c r="G188" s="37">
        <v>1.01</v>
      </c>
      <c r="H188" s="337"/>
      <c r="I188" s="83"/>
      <c r="J188" s="85">
        <f t="shared" si="13"/>
        <v>0</v>
      </c>
      <c r="K188" s="930"/>
      <c r="L188" s="85">
        <f t="shared" si="14"/>
        <v>0</v>
      </c>
      <c r="M188" s="83"/>
      <c r="N188" s="85">
        <f t="shared" si="15"/>
        <v>0</v>
      </c>
      <c r="O188" s="83"/>
      <c r="P188" s="85">
        <f t="shared" si="16"/>
        <v>0</v>
      </c>
      <c r="Q188" s="83"/>
      <c r="R188" s="377">
        <f t="shared" si="17"/>
        <v>0</v>
      </c>
      <c r="S188" s="1040">
        <f t="shared" si="12"/>
        <v>0</v>
      </c>
      <c r="T188" s="4">
        <f>S188*Tabla319816[[#This Row],[P.U$]]</f>
        <v>0</v>
      </c>
    </row>
    <row r="189" spans="1:20" ht="28.5" x14ac:dyDescent="0.25">
      <c r="A189" s="179">
        <v>156</v>
      </c>
      <c r="B189" s="201" t="s">
        <v>129</v>
      </c>
      <c r="C189" s="14" t="s">
        <v>203</v>
      </c>
      <c r="D189" s="14" t="s">
        <v>10</v>
      </c>
      <c r="E189" s="14" t="s">
        <v>273</v>
      </c>
      <c r="F189" s="15">
        <v>46174</v>
      </c>
      <c r="G189" s="37">
        <v>1.42</v>
      </c>
      <c r="H189" s="337"/>
      <c r="I189" s="83">
        <v>14</v>
      </c>
      <c r="J189" s="85">
        <f t="shared" si="13"/>
        <v>19.88</v>
      </c>
      <c r="K189" s="930">
        <v>11</v>
      </c>
      <c r="L189" s="85">
        <f t="shared" si="14"/>
        <v>15.62</v>
      </c>
      <c r="M189" s="83">
        <v>10</v>
      </c>
      <c r="N189" s="85">
        <f t="shared" si="15"/>
        <v>14.2</v>
      </c>
      <c r="O189" s="83">
        <v>8</v>
      </c>
      <c r="P189" s="85">
        <f t="shared" si="16"/>
        <v>11.36</v>
      </c>
      <c r="Q189" s="83">
        <v>8</v>
      </c>
      <c r="R189" s="377">
        <f t="shared" si="17"/>
        <v>11.36</v>
      </c>
      <c r="S189" s="1040">
        <v>7</v>
      </c>
      <c r="T189" s="4">
        <f>S189*Tabla319816[[#This Row],[P.U$]]</f>
        <v>9.94</v>
      </c>
    </row>
    <row r="190" spans="1:20" ht="28.5" x14ac:dyDescent="0.25">
      <c r="A190" s="179">
        <v>157</v>
      </c>
      <c r="B190" s="201" t="s">
        <v>129</v>
      </c>
      <c r="C190" s="14" t="s">
        <v>232</v>
      </c>
      <c r="D190" s="14" t="s">
        <v>10</v>
      </c>
      <c r="E190" s="14" t="s">
        <v>273</v>
      </c>
      <c r="F190" s="15">
        <v>46143</v>
      </c>
      <c r="G190" s="37">
        <v>1.42</v>
      </c>
      <c r="H190" s="337"/>
      <c r="I190" s="83"/>
      <c r="J190" s="85">
        <f t="shared" si="13"/>
        <v>0</v>
      </c>
      <c r="K190" s="930"/>
      <c r="L190" s="85">
        <f t="shared" si="14"/>
        <v>0</v>
      </c>
      <c r="M190" s="83"/>
      <c r="N190" s="85">
        <f t="shared" si="15"/>
        <v>0</v>
      </c>
      <c r="O190" s="83"/>
      <c r="P190" s="85">
        <f t="shared" si="16"/>
        <v>0</v>
      </c>
      <c r="Q190" s="83"/>
      <c r="R190" s="377">
        <f t="shared" si="17"/>
        <v>0</v>
      </c>
      <c r="S190" s="1040">
        <f t="shared" si="12"/>
        <v>0</v>
      </c>
      <c r="T190" s="4">
        <f>S190*Tabla319816[[#This Row],[P.U$]]</f>
        <v>0</v>
      </c>
    </row>
    <row r="191" spans="1:20" ht="28.5" x14ac:dyDescent="0.25">
      <c r="A191" s="179">
        <v>158</v>
      </c>
      <c r="B191" s="201" t="s">
        <v>899</v>
      </c>
      <c r="C191" s="14" t="s">
        <v>736</v>
      </c>
      <c r="D191" s="14" t="s">
        <v>10</v>
      </c>
      <c r="E191" s="14" t="s">
        <v>273</v>
      </c>
      <c r="F191" s="15">
        <v>45323</v>
      </c>
      <c r="G191" s="37">
        <v>0.83</v>
      </c>
      <c r="H191" s="337"/>
      <c r="I191" s="83"/>
      <c r="J191" s="85">
        <f t="shared" si="13"/>
        <v>0</v>
      </c>
      <c r="K191" s="930"/>
      <c r="L191" s="85">
        <f t="shared" si="14"/>
        <v>0</v>
      </c>
      <c r="M191" s="83"/>
      <c r="N191" s="85">
        <f t="shared" si="15"/>
        <v>0</v>
      </c>
      <c r="O191" s="83"/>
      <c r="P191" s="85">
        <f t="shared" si="16"/>
        <v>0</v>
      </c>
      <c r="Q191" s="83"/>
      <c r="R191" s="377">
        <f t="shared" si="17"/>
        <v>0</v>
      </c>
      <c r="S191" s="1040">
        <f t="shared" si="12"/>
        <v>0</v>
      </c>
      <c r="T191" s="4">
        <f>S191*Tabla319816[[#This Row],[P.U$]]</f>
        <v>0</v>
      </c>
    </row>
    <row r="192" spans="1:20" ht="30" x14ac:dyDescent="0.25">
      <c r="A192" s="179">
        <v>159</v>
      </c>
      <c r="B192" s="97" t="s">
        <v>818</v>
      </c>
      <c r="C192" s="14" t="s">
        <v>237</v>
      </c>
      <c r="D192" s="14" t="s">
        <v>10</v>
      </c>
      <c r="E192" s="14" t="s">
        <v>282</v>
      </c>
      <c r="F192" s="15">
        <v>45444</v>
      </c>
      <c r="G192" s="37">
        <v>4</v>
      </c>
      <c r="H192" s="337"/>
      <c r="I192" s="83"/>
      <c r="J192" s="85">
        <f t="shared" si="13"/>
        <v>0</v>
      </c>
      <c r="K192" s="930"/>
      <c r="L192" s="85">
        <f t="shared" si="14"/>
        <v>0</v>
      </c>
      <c r="M192" s="83"/>
      <c r="N192" s="85">
        <f t="shared" si="15"/>
        <v>0</v>
      </c>
      <c r="O192" s="83"/>
      <c r="P192" s="85">
        <f t="shared" si="16"/>
        <v>0</v>
      </c>
      <c r="Q192" s="83"/>
      <c r="R192" s="377">
        <f t="shared" si="17"/>
        <v>0</v>
      </c>
      <c r="S192" s="1040">
        <f t="shared" si="12"/>
        <v>0</v>
      </c>
      <c r="T192" s="4">
        <f>S192*Tabla319816[[#This Row],[P.U$]]</f>
        <v>0</v>
      </c>
    </row>
    <row r="193" spans="1:20" ht="42.75" x14ac:dyDescent="0.25">
      <c r="A193" s="179">
        <v>160</v>
      </c>
      <c r="B193" s="201" t="s">
        <v>130</v>
      </c>
      <c r="C193" s="14" t="s">
        <v>196</v>
      </c>
      <c r="D193" s="14" t="s">
        <v>10</v>
      </c>
      <c r="E193" s="14" t="s">
        <v>273</v>
      </c>
      <c r="F193" s="15">
        <v>45382</v>
      </c>
      <c r="G193" s="37">
        <v>1.36</v>
      </c>
      <c r="H193" s="337"/>
      <c r="I193" s="83"/>
      <c r="J193" s="85">
        <f t="shared" si="13"/>
        <v>0</v>
      </c>
      <c r="K193" s="930"/>
      <c r="L193" s="85">
        <f>G193*K193</f>
        <v>0</v>
      </c>
      <c r="M193" s="83"/>
      <c r="N193" s="85">
        <f>G193*M193</f>
        <v>0</v>
      </c>
      <c r="O193" s="83"/>
      <c r="P193" s="85">
        <f>G193*O193</f>
        <v>0</v>
      </c>
      <c r="Q193" s="83"/>
      <c r="R193" s="377">
        <f>G193*Q193</f>
        <v>0</v>
      </c>
      <c r="S193" s="1040">
        <f t="shared" si="12"/>
        <v>0</v>
      </c>
      <c r="T193" s="4">
        <f>S193*Tabla319816[[#This Row],[P.U$]]</f>
        <v>0</v>
      </c>
    </row>
    <row r="194" spans="1:20" ht="42.75" x14ac:dyDescent="0.25">
      <c r="A194" s="179">
        <v>161</v>
      </c>
      <c r="B194" s="201" t="s">
        <v>130</v>
      </c>
      <c r="C194" s="14" t="s">
        <v>203</v>
      </c>
      <c r="D194" s="14" t="s">
        <v>10</v>
      </c>
      <c r="E194" s="14" t="s">
        <v>273</v>
      </c>
      <c r="F194" s="15">
        <v>45383</v>
      </c>
      <c r="G194" s="37">
        <v>1.36</v>
      </c>
      <c r="H194" s="337"/>
      <c r="I194" s="83"/>
      <c r="J194" s="85">
        <f t="shared" si="13"/>
        <v>0</v>
      </c>
      <c r="K194" s="930"/>
      <c r="L194" s="85">
        <f>G194*K194</f>
        <v>0</v>
      </c>
      <c r="M194" s="83"/>
      <c r="N194" s="85">
        <f>G194*M194</f>
        <v>0</v>
      </c>
      <c r="O194" s="83"/>
      <c r="P194" s="85">
        <f>G194*O194</f>
        <v>0</v>
      </c>
      <c r="Q194" s="83"/>
      <c r="R194" s="377">
        <f>G194*Q194</f>
        <v>0</v>
      </c>
      <c r="S194" s="1040">
        <f t="shared" si="12"/>
        <v>0</v>
      </c>
      <c r="T194" s="4">
        <f>S194*Tabla319816[[#This Row],[P.U$]]</f>
        <v>0</v>
      </c>
    </row>
    <row r="195" spans="1:20" ht="28.5" x14ac:dyDescent="0.25">
      <c r="A195" s="179">
        <v>162</v>
      </c>
      <c r="B195" s="201" t="s">
        <v>131</v>
      </c>
      <c r="C195" s="14" t="s">
        <v>218</v>
      </c>
      <c r="D195" s="14" t="s">
        <v>10</v>
      </c>
      <c r="E195" s="14" t="s">
        <v>273</v>
      </c>
      <c r="F195" s="15">
        <v>45047</v>
      </c>
      <c r="G195" s="37">
        <v>2</v>
      </c>
      <c r="H195" s="337"/>
      <c r="I195" s="83"/>
      <c r="J195" s="85">
        <f t="shared" si="13"/>
        <v>0</v>
      </c>
      <c r="K195" s="930"/>
      <c r="L195" s="85">
        <f>G195*K195</f>
        <v>0</v>
      </c>
      <c r="M195" s="83"/>
      <c r="N195" s="85">
        <f>G195*M195</f>
        <v>0</v>
      </c>
      <c r="O195" s="83"/>
      <c r="P195" s="85">
        <f>G195*O195</f>
        <v>0</v>
      </c>
      <c r="Q195" s="83"/>
      <c r="R195" s="377">
        <f>G195*Q195</f>
        <v>0</v>
      </c>
      <c r="S195" s="1040">
        <f t="shared" si="12"/>
        <v>0</v>
      </c>
      <c r="T195" s="4">
        <f>S195*Tabla319816[[#This Row],[P.U$]]</f>
        <v>0</v>
      </c>
    </row>
    <row r="196" spans="1:20" x14ac:dyDescent="0.25">
      <c r="A196" s="179">
        <v>163</v>
      </c>
      <c r="B196" s="201" t="s">
        <v>132</v>
      </c>
      <c r="C196" s="14" t="s">
        <v>243</v>
      </c>
      <c r="D196" s="14" t="s">
        <v>10</v>
      </c>
      <c r="E196" s="14" t="s">
        <v>262</v>
      </c>
      <c r="F196" s="15">
        <v>45413</v>
      </c>
      <c r="G196" s="37">
        <v>1.18</v>
      </c>
      <c r="H196" s="337"/>
      <c r="I196" s="83"/>
      <c r="J196" s="85">
        <f t="shared" si="13"/>
        <v>0</v>
      </c>
      <c r="K196" s="930"/>
      <c r="L196" s="85">
        <f>G196*K196</f>
        <v>0</v>
      </c>
      <c r="M196" s="83"/>
      <c r="N196" s="85">
        <f>G196*M196</f>
        <v>0</v>
      </c>
      <c r="O196" s="83"/>
      <c r="P196" s="85">
        <f>G196*O196</f>
        <v>0</v>
      </c>
      <c r="Q196" s="83"/>
      <c r="R196" s="377">
        <f>G196*Q196</f>
        <v>0</v>
      </c>
      <c r="S196" s="1040">
        <f t="shared" si="12"/>
        <v>0</v>
      </c>
      <c r="T196" s="4">
        <f>S196*Tabla319816[[#This Row],[P.U$]]</f>
        <v>0</v>
      </c>
    </row>
    <row r="197" spans="1:20" x14ac:dyDescent="0.25">
      <c r="A197" s="179">
        <v>164</v>
      </c>
      <c r="B197" s="201" t="s">
        <v>132</v>
      </c>
      <c r="C197" s="14" t="s">
        <v>196</v>
      </c>
      <c r="D197" s="14" t="s">
        <v>10</v>
      </c>
      <c r="E197" s="14" t="s">
        <v>262</v>
      </c>
      <c r="F197" s="15">
        <v>45413</v>
      </c>
      <c r="G197" s="37">
        <v>1.18</v>
      </c>
      <c r="H197" s="337"/>
      <c r="I197" s="83"/>
      <c r="J197" s="85">
        <f t="shared" si="13"/>
        <v>0</v>
      </c>
      <c r="K197" s="930"/>
      <c r="L197" s="85">
        <f>G197*K197</f>
        <v>0</v>
      </c>
      <c r="M197" s="83"/>
      <c r="N197" s="85">
        <f>G197*M197</f>
        <v>0</v>
      </c>
      <c r="O197" s="83"/>
      <c r="P197" s="85">
        <f>G197*O197</f>
        <v>0</v>
      </c>
      <c r="Q197" s="83"/>
      <c r="R197" s="377">
        <f>G197*Q197</f>
        <v>0</v>
      </c>
      <c r="S197" s="1040">
        <f t="shared" si="12"/>
        <v>0</v>
      </c>
      <c r="T197" s="4">
        <f>S197*Tabla319816[[#This Row],[P.U$]]</f>
        <v>0</v>
      </c>
    </row>
    <row r="198" spans="1:20" x14ac:dyDescent="0.25">
      <c r="A198" s="179">
        <v>165</v>
      </c>
      <c r="B198" s="201" t="s">
        <v>132</v>
      </c>
      <c r="C198" s="14" t="s">
        <v>209</v>
      </c>
      <c r="D198" s="14" t="s">
        <v>10</v>
      </c>
      <c r="E198" s="14" t="s">
        <v>262</v>
      </c>
      <c r="F198" s="15">
        <v>45413</v>
      </c>
      <c r="G198" s="37">
        <v>1.18</v>
      </c>
      <c r="H198" s="337"/>
      <c r="I198" s="83"/>
      <c r="J198" s="85">
        <f t="shared" si="13"/>
        <v>0</v>
      </c>
      <c r="K198" s="930"/>
      <c r="L198" s="85">
        <f t="shared" si="14"/>
        <v>0</v>
      </c>
      <c r="M198" s="83"/>
      <c r="N198" s="85">
        <f t="shared" si="15"/>
        <v>0</v>
      </c>
      <c r="O198" s="83"/>
      <c r="P198" s="85">
        <f t="shared" si="16"/>
        <v>0</v>
      </c>
      <c r="Q198" s="83"/>
      <c r="R198" s="377">
        <f t="shared" si="17"/>
        <v>0</v>
      </c>
      <c r="S198" s="1040">
        <f t="shared" si="12"/>
        <v>0</v>
      </c>
      <c r="T198" s="4">
        <f>S198*Tabla319816[[#This Row],[P.U$]]</f>
        <v>0</v>
      </c>
    </row>
    <row r="199" spans="1:20" ht="28.5" x14ac:dyDescent="0.25">
      <c r="A199" s="179">
        <v>166</v>
      </c>
      <c r="B199" s="201" t="s">
        <v>1233</v>
      </c>
      <c r="C199" s="14" t="s">
        <v>205</v>
      </c>
      <c r="D199" s="14" t="s">
        <v>10</v>
      </c>
      <c r="E199" s="14" t="s">
        <v>310</v>
      </c>
      <c r="F199" s="15">
        <v>45536</v>
      </c>
      <c r="G199" s="37">
        <v>1.44</v>
      </c>
      <c r="H199" s="337"/>
      <c r="I199" s="83">
        <v>20</v>
      </c>
      <c r="J199" s="85">
        <f t="shared" si="13"/>
        <v>28.799999999999997</v>
      </c>
      <c r="K199" s="930">
        <v>20</v>
      </c>
      <c r="L199" s="85">
        <f t="shared" si="14"/>
        <v>28.799999999999997</v>
      </c>
      <c r="M199" s="83">
        <v>20</v>
      </c>
      <c r="N199" s="85">
        <f t="shared" si="15"/>
        <v>28.799999999999997</v>
      </c>
      <c r="O199" s="83">
        <v>20</v>
      </c>
      <c r="P199" s="85">
        <f t="shared" si="16"/>
        <v>28.799999999999997</v>
      </c>
      <c r="Q199" s="83">
        <v>20</v>
      </c>
      <c r="R199" s="377">
        <f t="shared" si="17"/>
        <v>28.799999999999997</v>
      </c>
      <c r="S199" s="1040">
        <v>20</v>
      </c>
      <c r="T199" s="4">
        <f>S199*Tabla319816[[#This Row],[P.U$]]</f>
        <v>28.799999999999997</v>
      </c>
    </row>
    <row r="200" spans="1:20" ht="28.5" x14ac:dyDescent="0.25">
      <c r="A200" s="179">
        <v>167</v>
      </c>
      <c r="B200" s="201" t="s">
        <v>133</v>
      </c>
      <c r="C200" s="14" t="s">
        <v>244</v>
      </c>
      <c r="D200" s="14" t="s">
        <v>10</v>
      </c>
      <c r="E200" s="14" t="s">
        <v>311</v>
      </c>
      <c r="F200" s="15">
        <v>45597</v>
      </c>
      <c r="G200" s="37">
        <v>2.2799999999999998</v>
      </c>
      <c r="H200" s="337"/>
      <c r="I200" s="83">
        <v>25</v>
      </c>
      <c r="J200" s="85">
        <f t="shared" si="13"/>
        <v>56.999999999999993</v>
      </c>
      <c r="K200" s="930">
        <v>25</v>
      </c>
      <c r="L200" s="85">
        <f t="shared" si="14"/>
        <v>56.999999999999993</v>
      </c>
      <c r="M200" s="83">
        <v>25</v>
      </c>
      <c r="N200" s="85">
        <f t="shared" si="15"/>
        <v>56.999999999999993</v>
      </c>
      <c r="O200" s="83">
        <v>25</v>
      </c>
      <c r="P200" s="85">
        <f t="shared" si="16"/>
        <v>56.999999999999993</v>
      </c>
      <c r="Q200" s="83">
        <v>25</v>
      </c>
      <c r="R200" s="377">
        <f t="shared" si="17"/>
        <v>56.999999999999993</v>
      </c>
      <c r="S200" s="1040">
        <v>25</v>
      </c>
      <c r="T200" s="4">
        <f>S200*Tabla319816[[#This Row],[P.U$]]</f>
        <v>56.999999999999993</v>
      </c>
    </row>
    <row r="201" spans="1:20" ht="28.5" x14ac:dyDescent="0.25">
      <c r="A201" s="179">
        <v>168</v>
      </c>
      <c r="B201" s="201" t="s">
        <v>134</v>
      </c>
      <c r="C201" s="14" t="s">
        <v>820</v>
      </c>
      <c r="D201" s="14" t="s">
        <v>10</v>
      </c>
      <c r="E201" s="14" t="s">
        <v>312</v>
      </c>
      <c r="F201" s="15">
        <v>45444</v>
      </c>
      <c r="G201" s="37">
        <v>1.1000000000000001</v>
      </c>
      <c r="H201" s="337"/>
      <c r="I201" s="83"/>
      <c r="J201" s="85">
        <f t="shared" si="13"/>
        <v>0</v>
      </c>
      <c r="K201" s="930"/>
      <c r="L201" s="85">
        <f t="shared" si="14"/>
        <v>0</v>
      </c>
      <c r="M201" s="83"/>
      <c r="N201" s="85">
        <f t="shared" si="15"/>
        <v>0</v>
      </c>
      <c r="O201" s="83"/>
      <c r="P201" s="85">
        <f t="shared" si="16"/>
        <v>0</v>
      </c>
      <c r="Q201" s="83"/>
      <c r="R201" s="377">
        <f t="shared" si="17"/>
        <v>0</v>
      </c>
      <c r="S201" s="1040">
        <f t="shared" si="12"/>
        <v>0</v>
      </c>
      <c r="T201" s="4">
        <f>S201*Tabla319816[[#This Row],[P.U$]]</f>
        <v>0</v>
      </c>
    </row>
    <row r="202" spans="1:20" ht="28.5" x14ac:dyDescent="0.25">
      <c r="A202" s="179">
        <v>169</v>
      </c>
      <c r="B202" s="201" t="s">
        <v>885</v>
      </c>
      <c r="C202" s="14" t="s">
        <v>235</v>
      </c>
      <c r="D202" s="14" t="s">
        <v>10</v>
      </c>
      <c r="E202" s="14" t="s">
        <v>312</v>
      </c>
      <c r="F202" s="15">
        <v>45445</v>
      </c>
      <c r="G202" s="37">
        <v>2.1</v>
      </c>
      <c r="H202" s="353"/>
      <c r="I202" s="593"/>
      <c r="J202" s="355">
        <f>G202*I202</f>
        <v>0</v>
      </c>
      <c r="K202" s="930"/>
      <c r="L202" s="357">
        <f>G202*K202</f>
        <v>0</v>
      </c>
      <c r="M202" s="83"/>
      <c r="N202" s="357">
        <f>G202*M202</f>
        <v>0</v>
      </c>
      <c r="O202" s="356"/>
      <c r="P202" s="357">
        <f>G202*O202</f>
        <v>0</v>
      </c>
      <c r="Q202" s="356"/>
      <c r="R202" s="377">
        <f>G202*Q202</f>
        <v>0</v>
      </c>
      <c r="S202" s="1040">
        <f t="shared" ref="S202:S265" si="18">SUM(R202)</f>
        <v>0</v>
      </c>
      <c r="T202" s="4">
        <f>S202*Tabla319816[[#This Row],[P.U$]]</f>
        <v>0</v>
      </c>
    </row>
    <row r="203" spans="1:20" ht="28.5" x14ac:dyDescent="0.25">
      <c r="A203" s="179">
        <v>170</v>
      </c>
      <c r="B203" s="201" t="s">
        <v>819</v>
      </c>
      <c r="C203" s="14" t="s">
        <v>243</v>
      </c>
      <c r="D203" s="14" t="s">
        <v>10</v>
      </c>
      <c r="E203" s="14" t="s">
        <v>312</v>
      </c>
      <c r="F203" s="15">
        <v>45292</v>
      </c>
      <c r="G203" s="37">
        <v>1.02</v>
      </c>
      <c r="H203" s="337"/>
      <c r="I203" s="83"/>
      <c r="J203" s="85">
        <f t="shared" si="13"/>
        <v>0</v>
      </c>
      <c r="K203" s="930"/>
      <c r="L203" s="85">
        <f t="shared" si="14"/>
        <v>0</v>
      </c>
      <c r="M203" s="83"/>
      <c r="N203" s="85">
        <f t="shared" si="15"/>
        <v>0</v>
      </c>
      <c r="O203" s="83"/>
      <c r="P203" s="85">
        <f t="shared" si="16"/>
        <v>0</v>
      </c>
      <c r="Q203" s="83"/>
      <c r="R203" s="377">
        <f t="shared" si="17"/>
        <v>0</v>
      </c>
      <c r="S203" s="1040">
        <f t="shared" si="18"/>
        <v>0</v>
      </c>
      <c r="T203" s="4">
        <f>S203*Tabla319816[[#This Row],[P.U$]]</f>
        <v>0</v>
      </c>
    </row>
    <row r="204" spans="1:20" ht="28.5" x14ac:dyDescent="0.25">
      <c r="A204" s="179">
        <v>171</v>
      </c>
      <c r="B204" s="201" t="s">
        <v>135</v>
      </c>
      <c r="C204" s="14" t="s">
        <v>235</v>
      </c>
      <c r="D204" s="14" t="s">
        <v>10</v>
      </c>
      <c r="E204" s="14" t="s">
        <v>312</v>
      </c>
      <c r="F204" s="15">
        <v>45292</v>
      </c>
      <c r="G204" s="37">
        <v>1.02</v>
      </c>
      <c r="H204" s="337"/>
      <c r="I204" s="83"/>
      <c r="J204" s="85">
        <f t="shared" si="13"/>
        <v>0</v>
      </c>
      <c r="K204" s="930"/>
      <c r="L204" s="85">
        <f t="shared" si="14"/>
        <v>0</v>
      </c>
      <c r="M204" s="83"/>
      <c r="N204" s="85">
        <f t="shared" si="15"/>
        <v>0</v>
      </c>
      <c r="O204" s="83"/>
      <c r="P204" s="85">
        <f t="shared" si="16"/>
        <v>0</v>
      </c>
      <c r="Q204" s="83"/>
      <c r="R204" s="377">
        <f t="shared" si="17"/>
        <v>0</v>
      </c>
      <c r="S204" s="1040">
        <f t="shared" si="18"/>
        <v>0</v>
      </c>
      <c r="T204" s="4">
        <f>S204*Tabla319816[[#This Row],[P.U$]]</f>
        <v>0</v>
      </c>
    </row>
    <row r="205" spans="1:20" ht="28.5" x14ac:dyDescent="0.25">
      <c r="A205" s="179">
        <v>172</v>
      </c>
      <c r="B205" s="201" t="s">
        <v>136</v>
      </c>
      <c r="C205" s="14" t="s">
        <v>236</v>
      </c>
      <c r="D205" s="14" t="s">
        <v>10</v>
      </c>
      <c r="E205" s="14" t="s">
        <v>312</v>
      </c>
      <c r="F205" s="15">
        <v>45962</v>
      </c>
      <c r="G205" s="37">
        <v>4.4000000000000004</v>
      </c>
      <c r="H205" s="337"/>
      <c r="I205" s="83"/>
      <c r="J205" s="85">
        <f t="shared" si="13"/>
        <v>0</v>
      </c>
      <c r="K205" s="930"/>
      <c r="L205" s="85">
        <f t="shared" si="14"/>
        <v>0</v>
      </c>
      <c r="M205" s="83"/>
      <c r="N205" s="85">
        <f t="shared" si="15"/>
        <v>0</v>
      </c>
      <c r="O205" s="83"/>
      <c r="P205" s="85">
        <f t="shared" si="16"/>
        <v>0</v>
      </c>
      <c r="Q205" s="83"/>
      <c r="R205" s="377">
        <f t="shared" si="17"/>
        <v>0</v>
      </c>
      <c r="S205" s="1040">
        <f t="shared" si="18"/>
        <v>0</v>
      </c>
      <c r="T205" s="4">
        <f>S205*Tabla319816[[#This Row],[P.U$]]</f>
        <v>0</v>
      </c>
    </row>
    <row r="206" spans="1:20" x14ac:dyDescent="0.25">
      <c r="A206" s="179">
        <v>173</v>
      </c>
      <c r="B206" s="201" t="s">
        <v>137</v>
      </c>
      <c r="C206" s="14" t="s">
        <v>203</v>
      </c>
      <c r="D206" s="14" t="s">
        <v>10</v>
      </c>
      <c r="E206" s="14" t="s">
        <v>312</v>
      </c>
      <c r="F206" s="15">
        <v>45139</v>
      </c>
      <c r="G206" s="37">
        <v>1.02</v>
      </c>
      <c r="H206" s="337"/>
      <c r="I206" s="83"/>
      <c r="J206" s="85">
        <f t="shared" si="13"/>
        <v>0</v>
      </c>
      <c r="K206" s="930"/>
      <c r="L206" s="85">
        <f>G206*K206</f>
        <v>0</v>
      </c>
      <c r="M206" s="83"/>
      <c r="N206" s="85">
        <f>G206*M206</f>
        <v>0</v>
      </c>
      <c r="O206" s="83"/>
      <c r="P206" s="85">
        <f>G206*O206</f>
        <v>0</v>
      </c>
      <c r="Q206" s="83"/>
      <c r="R206" s="377">
        <f>G206*Q206</f>
        <v>0</v>
      </c>
      <c r="S206" s="1040">
        <f t="shared" si="18"/>
        <v>0</v>
      </c>
      <c r="T206" s="4">
        <f>S206*Tabla319816[[#This Row],[P.U$]]</f>
        <v>0</v>
      </c>
    </row>
    <row r="207" spans="1:20" ht="28.5" x14ac:dyDescent="0.25">
      <c r="A207" s="179">
        <v>174</v>
      </c>
      <c r="B207" s="201" t="s">
        <v>138</v>
      </c>
      <c r="C207" s="14" t="s">
        <v>239</v>
      </c>
      <c r="D207" s="14" t="s">
        <v>10</v>
      </c>
      <c r="E207" s="14" t="s">
        <v>313</v>
      </c>
      <c r="F207" s="15">
        <v>45688</v>
      </c>
      <c r="G207" s="37">
        <v>2.5</v>
      </c>
      <c r="H207" s="337"/>
      <c r="I207" s="83"/>
      <c r="J207" s="85">
        <f t="shared" si="13"/>
        <v>0</v>
      </c>
      <c r="K207" s="930"/>
      <c r="L207" s="85">
        <f>G207*K207</f>
        <v>0</v>
      </c>
      <c r="M207" s="83"/>
      <c r="N207" s="85">
        <f>G207*M207</f>
        <v>0</v>
      </c>
      <c r="O207" s="83"/>
      <c r="P207" s="85">
        <f>G207*O207</f>
        <v>0</v>
      </c>
      <c r="Q207" s="83"/>
      <c r="R207" s="377">
        <f>G207*Q207</f>
        <v>0</v>
      </c>
      <c r="S207" s="1040">
        <f t="shared" si="18"/>
        <v>0</v>
      </c>
      <c r="T207" s="4">
        <f>S207*Tabla319816[[#This Row],[P.U$]]</f>
        <v>0</v>
      </c>
    </row>
    <row r="208" spans="1:20" ht="28.5" x14ac:dyDescent="0.25">
      <c r="A208" s="179">
        <v>175</v>
      </c>
      <c r="B208" s="201" t="s">
        <v>1211</v>
      </c>
      <c r="C208" s="14" t="s">
        <v>241</v>
      </c>
      <c r="D208" s="14" t="s">
        <v>10</v>
      </c>
      <c r="E208" s="14" t="s">
        <v>313</v>
      </c>
      <c r="F208" s="15">
        <v>45689</v>
      </c>
      <c r="G208" s="37">
        <v>0.87</v>
      </c>
      <c r="H208" s="337"/>
      <c r="I208" s="83">
        <v>14</v>
      </c>
      <c r="J208" s="85">
        <f t="shared" si="13"/>
        <v>12.18</v>
      </c>
      <c r="K208" s="930">
        <v>13</v>
      </c>
      <c r="L208" s="85">
        <f t="shared" si="14"/>
        <v>11.31</v>
      </c>
      <c r="M208" s="83">
        <v>12</v>
      </c>
      <c r="N208" s="85">
        <f t="shared" si="15"/>
        <v>10.44</v>
      </c>
      <c r="O208" s="83">
        <v>11</v>
      </c>
      <c r="P208" s="85">
        <f t="shared" si="16"/>
        <v>9.57</v>
      </c>
      <c r="Q208" s="83">
        <v>11</v>
      </c>
      <c r="R208" s="377">
        <f t="shared" si="17"/>
        <v>9.57</v>
      </c>
      <c r="S208" s="1040">
        <v>11</v>
      </c>
      <c r="T208" s="4">
        <f>S208*Tabla319816[[#This Row],[P.U$]]</f>
        <v>9.57</v>
      </c>
    </row>
    <row r="209" spans="1:20" ht="38.25" x14ac:dyDescent="0.25">
      <c r="A209" s="179"/>
      <c r="B209" s="201" t="s">
        <v>17895</v>
      </c>
      <c r="C209" s="14" t="s">
        <v>1012</v>
      </c>
      <c r="D209" s="14" t="s">
        <v>10</v>
      </c>
      <c r="E209" s="14" t="s">
        <v>272</v>
      </c>
      <c r="F209" s="15">
        <v>45323</v>
      </c>
      <c r="G209" s="37">
        <v>1.18</v>
      </c>
      <c r="H209" s="337"/>
      <c r="I209" s="83">
        <v>0</v>
      </c>
      <c r="J209" s="85">
        <f t="shared" si="13"/>
        <v>0</v>
      </c>
      <c r="K209" s="930">
        <v>10</v>
      </c>
      <c r="L209" s="85">
        <f t="shared" si="14"/>
        <v>11.799999999999999</v>
      </c>
      <c r="M209" s="83">
        <v>7</v>
      </c>
      <c r="N209" s="85">
        <f t="shared" si="15"/>
        <v>8.26</v>
      </c>
      <c r="O209" s="83">
        <v>6</v>
      </c>
      <c r="P209" s="85"/>
      <c r="Q209" s="83">
        <v>2</v>
      </c>
      <c r="R209" s="377"/>
      <c r="S209" s="1040">
        <v>2</v>
      </c>
      <c r="T209" s="4">
        <f>S209*Tabla319816[[#This Row],[P.U$]]</f>
        <v>2.36</v>
      </c>
    </row>
    <row r="210" spans="1:20" ht="28.5" x14ac:dyDescent="0.25">
      <c r="A210" s="179">
        <v>176</v>
      </c>
      <c r="B210" s="201" t="s">
        <v>138</v>
      </c>
      <c r="C210" s="14" t="s">
        <v>226</v>
      </c>
      <c r="D210" s="14" t="s">
        <v>10</v>
      </c>
      <c r="E210" s="14" t="s">
        <v>313</v>
      </c>
      <c r="F210" s="15">
        <v>45689</v>
      </c>
      <c r="G210" s="37">
        <v>0.87</v>
      </c>
      <c r="H210" s="337"/>
      <c r="I210" s="83">
        <v>9</v>
      </c>
      <c r="J210" s="85">
        <f t="shared" si="13"/>
        <v>7.83</v>
      </c>
      <c r="K210" s="930">
        <v>9</v>
      </c>
      <c r="L210" s="85">
        <f t="shared" si="14"/>
        <v>7.83</v>
      </c>
      <c r="M210" s="83">
        <v>9</v>
      </c>
      <c r="N210" s="85">
        <f t="shared" si="15"/>
        <v>7.83</v>
      </c>
      <c r="O210" s="83">
        <v>9</v>
      </c>
      <c r="P210" s="85">
        <f t="shared" si="16"/>
        <v>7.83</v>
      </c>
      <c r="Q210" s="83">
        <v>9</v>
      </c>
      <c r="R210" s="377">
        <f t="shared" si="17"/>
        <v>7.83</v>
      </c>
      <c r="S210" s="1040">
        <v>9</v>
      </c>
      <c r="T210" s="4">
        <f>S210*Tabla319816[[#This Row],[P.U$]]</f>
        <v>7.83</v>
      </c>
    </row>
    <row r="211" spans="1:20" ht="28.5" x14ac:dyDescent="0.25">
      <c r="A211" s="179">
        <v>177</v>
      </c>
      <c r="B211" s="201" t="s">
        <v>139</v>
      </c>
      <c r="C211" s="14" t="s">
        <v>239</v>
      </c>
      <c r="D211" s="14" t="s">
        <v>10</v>
      </c>
      <c r="E211" s="14" t="s">
        <v>272</v>
      </c>
      <c r="F211" s="15">
        <v>45504</v>
      </c>
      <c r="G211" s="37">
        <v>0.18</v>
      </c>
      <c r="H211" s="337"/>
      <c r="I211" s="83"/>
      <c r="J211" s="85">
        <f t="shared" si="13"/>
        <v>0</v>
      </c>
      <c r="K211" s="930"/>
      <c r="L211" s="85">
        <f t="shared" si="14"/>
        <v>0</v>
      </c>
      <c r="M211" s="83"/>
      <c r="N211" s="85">
        <f t="shared" si="15"/>
        <v>0</v>
      </c>
      <c r="O211" s="83"/>
      <c r="P211" s="85">
        <f t="shared" si="16"/>
        <v>0</v>
      </c>
      <c r="Q211" s="83"/>
      <c r="R211" s="377">
        <f t="shared" si="17"/>
        <v>0</v>
      </c>
      <c r="S211" s="1040">
        <f t="shared" si="18"/>
        <v>0</v>
      </c>
      <c r="T211" s="4">
        <f>S211*Tabla319816[[#This Row],[P.U$]]</f>
        <v>0</v>
      </c>
    </row>
    <row r="212" spans="1:20" ht="28.5" x14ac:dyDescent="0.25">
      <c r="A212" s="179">
        <v>178</v>
      </c>
      <c r="B212" s="201" t="s">
        <v>139</v>
      </c>
      <c r="C212" s="14" t="s">
        <v>226</v>
      </c>
      <c r="D212" s="14" t="s">
        <v>10</v>
      </c>
      <c r="E212" s="14" t="s">
        <v>272</v>
      </c>
      <c r="F212" s="15">
        <v>45505</v>
      </c>
      <c r="G212" s="37">
        <v>1.18</v>
      </c>
      <c r="H212" s="337"/>
      <c r="I212" s="83"/>
      <c r="J212" s="85">
        <f t="shared" si="13"/>
        <v>0</v>
      </c>
      <c r="K212" s="930"/>
      <c r="L212" s="85">
        <f t="shared" si="14"/>
        <v>0</v>
      </c>
      <c r="M212" s="83"/>
      <c r="N212" s="85">
        <f t="shared" si="15"/>
        <v>0</v>
      </c>
      <c r="O212" s="83"/>
      <c r="P212" s="85">
        <f t="shared" si="16"/>
        <v>0</v>
      </c>
      <c r="Q212" s="83"/>
      <c r="R212" s="377">
        <f t="shared" si="17"/>
        <v>0</v>
      </c>
      <c r="S212" s="1040">
        <f t="shared" si="18"/>
        <v>0</v>
      </c>
      <c r="T212" s="4">
        <f>S212*Tabla319816[[#This Row],[P.U$]]</f>
        <v>0</v>
      </c>
    </row>
    <row r="213" spans="1:20" ht="28.5" x14ac:dyDescent="0.25">
      <c r="A213" s="179">
        <v>179</v>
      </c>
      <c r="B213" s="201" t="s">
        <v>139</v>
      </c>
      <c r="C213" s="14" t="s">
        <v>225</v>
      </c>
      <c r="D213" s="14" t="s">
        <v>10</v>
      </c>
      <c r="E213" s="14" t="s">
        <v>272</v>
      </c>
      <c r="F213" s="15">
        <v>45506</v>
      </c>
      <c r="G213" s="37">
        <v>1.18</v>
      </c>
      <c r="H213" s="337"/>
      <c r="I213" s="83"/>
      <c r="J213" s="85">
        <f t="shared" si="13"/>
        <v>0</v>
      </c>
      <c r="K213" s="930"/>
      <c r="L213" s="85">
        <f t="shared" si="14"/>
        <v>0</v>
      </c>
      <c r="M213" s="83"/>
      <c r="N213" s="85">
        <f t="shared" si="15"/>
        <v>0</v>
      </c>
      <c r="O213" s="83"/>
      <c r="P213" s="85">
        <f t="shared" si="16"/>
        <v>0</v>
      </c>
      <c r="Q213" s="83"/>
      <c r="R213" s="377">
        <f t="shared" si="17"/>
        <v>0</v>
      </c>
      <c r="S213" s="1040">
        <f t="shared" si="18"/>
        <v>0</v>
      </c>
      <c r="T213" s="4">
        <f>S213*Tabla319816[[#This Row],[P.U$]]</f>
        <v>0</v>
      </c>
    </row>
    <row r="214" spans="1:20" ht="28.5" x14ac:dyDescent="0.25">
      <c r="A214" s="179">
        <v>180</v>
      </c>
      <c r="B214" s="201" t="s">
        <v>140</v>
      </c>
      <c r="C214" s="14" t="s">
        <v>223</v>
      </c>
      <c r="D214" s="14" t="s">
        <v>10</v>
      </c>
      <c r="E214" s="14" t="s">
        <v>266</v>
      </c>
      <c r="F214" s="15">
        <v>45323</v>
      </c>
      <c r="G214" s="37">
        <v>6.45</v>
      </c>
      <c r="H214" s="337"/>
      <c r="I214" s="83">
        <v>2</v>
      </c>
      <c r="J214" s="85">
        <f t="shared" si="13"/>
        <v>12.9</v>
      </c>
      <c r="K214" s="930">
        <v>2</v>
      </c>
      <c r="L214" s="85">
        <f t="shared" si="14"/>
        <v>12.9</v>
      </c>
      <c r="M214" s="83">
        <v>1</v>
      </c>
      <c r="N214" s="85">
        <f t="shared" si="15"/>
        <v>6.45</v>
      </c>
      <c r="O214" s="83">
        <v>1</v>
      </c>
      <c r="P214" s="85">
        <f t="shared" si="16"/>
        <v>6.45</v>
      </c>
      <c r="Q214" s="83">
        <v>0</v>
      </c>
      <c r="R214" s="377">
        <f t="shared" si="17"/>
        <v>0</v>
      </c>
      <c r="S214" s="1040">
        <v>0</v>
      </c>
      <c r="T214" s="4">
        <f>S214*Tabla319816[[#This Row],[P.U$]]</f>
        <v>0</v>
      </c>
    </row>
    <row r="215" spans="1:20" ht="25.5" x14ac:dyDescent="0.25">
      <c r="A215" s="179">
        <v>181</v>
      </c>
      <c r="B215" s="201" t="s">
        <v>141</v>
      </c>
      <c r="C215" s="14" t="s">
        <v>246</v>
      </c>
      <c r="D215" s="14" t="s">
        <v>10</v>
      </c>
      <c r="E215" s="14" t="s">
        <v>272</v>
      </c>
      <c r="F215" s="15">
        <v>45444</v>
      </c>
      <c r="G215" s="37">
        <v>2.97</v>
      </c>
      <c r="H215" s="337"/>
      <c r="I215" s="83"/>
      <c r="J215" s="85">
        <f t="shared" si="13"/>
        <v>0</v>
      </c>
      <c r="K215" s="930"/>
      <c r="L215" s="85">
        <f>G215*K215</f>
        <v>0</v>
      </c>
      <c r="M215" s="83"/>
      <c r="N215" s="85">
        <f>G215*M215</f>
        <v>0</v>
      </c>
      <c r="O215" s="83"/>
      <c r="P215" s="85">
        <f>G215*O215</f>
        <v>0</v>
      </c>
      <c r="Q215" s="83"/>
      <c r="R215" s="377">
        <f>G215*Q215</f>
        <v>0</v>
      </c>
      <c r="S215" s="1040">
        <f t="shared" si="18"/>
        <v>0</v>
      </c>
      <c r="T215" s="4">
        <f>S215*Tabla319816[[#This Row],[P.U$]]</f>
        <v>0</v>
      </c>
    </row>
    <row r="216" spans="1:20" ht="28.5" x14ac:dyDescent="0.25">
      <c r="A216" s="179">
        <v>182</v>
      </c>
      <c r="B216" s="201" t="s">
        <v>142</v>
      </c>
      <c r="C216" s="14" t="s">
        <v>203</v>
      </c>
      <c r="D216" s="14" t="s">
        <v>10</v>
      </c>
      <c r="E216" s="14" t="s">
        <v>288</v>
      </c>
      <c r="F216" s="15">
        <v>45689</v>
      </c>
      <c r="G216" s="37">
        <v>1.83</v>
      </c>
      <c r="H216" s="337"/>
      <c r="I216" s="83">
        <v>25</v>
      </c>
      <c r="J216" s="85">
        <f t="shared" si="13"/>
        <v>45.75</v>
      </c>
      <c r="K216" s="930">
        <v>25</v>
      </c>
      <c r="L216" s="85">
        <f t="shared" si="14"/>
        <v>45.75</v>
      </c>
      <c r="M216" s="83">
        <v>23</v>
      </c>
      <c r="N216" s="85">
        <f t="shared" si="15"/>
        <v>42.09</v>
      </c>
      <c r="O216" s="83">
        <v>23</v>
      </c>
      <c r="P216" s="85">
        <f t="shared" si="16"/>
        <v>42.09</v>
      </c>
      <c r="Q216" s="83">
        <v>23</v>
      </c>
      <c r="R216" s="377">
        <f t="shared" si="17"/>
        <v>42.09</v>
      </c>
      <c r="S216" s="1040">
        <v>23</v>
      </c>
      <c r="T216" s="4">
        <f>S216*Tabla319816[[#This Row],[P.U$]]</f>
        <v>42.09</v>
      </c>
    </row>
    <row r="217" spans="1:20" ht="28.5" x14ac:dyDescent="0.25">
      <c r="A217" s="179">
        <v>183</v>
      </c>
      <c r="B217" s="201" t="s">
        <v>143</v>
      </c>
      <c r="C217" s="14" t="s">
        <v>212</v>
      </c>
      <c r="D217" s="14" t="s">
        <v>10</v>
      </c>
      <c r="E217" s="14" t="s">
        <v>288</v>
      </c>
      <c r="F217" s="15">
        <v>45323</v>
      </c>
      <c r="G217" s="37">
        <v>1.23</v>
      </c>
      <c r="H217" s="337"/>
      <c r="I217" s="83"/>
      <c r="J217" s="85">
        <f t="shared" si="13"/>
        <v>0</v>
      </c>
      <c r="K217" s="930"/>
      <c r="L217" s="85">
        <f>G217*K217</f>
        <v>0</v>
      </c>
      <c r="M217" s="83"/>
      <c r="N217" s="85">
        <f>G217*M217</f>
        <v>0</v>
      </c>
      <c r="O217" s="83"/>
      <c r="P217" s="85">
        <f>G217*O217</f>
        <v>0</v>
      </c>
      <c r="Q217" s="83"/>
      <c r="R217" s="377">
        <f>G217*Q217</f>
        <v>0</v>
      </c>
      <c r="S217" s="1040">
        <f t="shared" si="18"/>
        <v>0</v>
      </c>
      <c r="T217" s="4">
        <f>S217*Tabla319816[[#This Row],[P.U$]]</f>
        <v>0</v>
      </c>
    </row>
    <row r="218" spans="1:20" ht="28.5" x14ac:dyDescent="0.25">
      <c r="A218" s="179">
        <v>184</v>
      </c>
      <c r="B218" s="201" t="s">
        <v>144</v>
      </c>
      <c r="C218" s="14" t="s">
        <v>206</v>
      </c>
      <c r="D218" s="14" t="s">
        <v>10</v>
      </c>
      <c r="E218" s="14" t="s">
        <v>299</v>
      </c>
      <c r="F218" s="15">
        <v>45444</v>
      </c>
      <c r="G218" s="37">
        <v>2.72</v>
      </c>
      <c r="H218" s="337"/>
      <c r="I218" s="83"/>
      <c r="J218" s="85">
        <f t="shared" si="13"/>
        <v>0</v>
      </c>
      <c r="K218" s="930"/>
      <c r="L218" s="85">
        <f t="shared" si="14"/>
        <v>0</v>
      </c>
      <c r="M218" s="83"/>
      <c r="N218" s="85">
        <f t="shared" si="15"/>
        <v>0</v>
      </c>
      <c r="O218" s="83"/>
      <c r="P218" s="85">
        <f t="shared" si="16"/>
        <v>0</v>
      </c>
      <c r="Q218" s="83"/>
      <c r="R218" s="377">
        <f t="shared" si="17"/>
        <v>0</v>
      </c>
      <c r="S218" s="1040">
        <f t="shared" si="18"/>
        <v>0</v>
      </c>
      <c r="T218" s="4">
        <f>S218*Tabla319816[[#This Row],[P.U$]]</f>
        <v>0</v>
      </c>
    </row>
    <row r="219" spans="1:20" ht="28.5" x14ac:dyDescent="0.25">
      <c r="A219" s="179">
        <v>185</v>
      </c>
      <c r="B219" s="201" t="s">
        <v>145</v>
      </c>
      <c r="C219" s="14" t="s">
        <v>206</v>
      </c>
      <c r="D219" s="14" t="s">
        <v>10</v>
      </c>
      <c r="E219" s="14" t="s">
        <v>262</v>
      </c>
      <c r="F219" s="15">
        <v>45565</v>
      </c>
      <c r="G219" s="37">
        <v>3.34</v>
      </c>
      <c r="H219" s="337"/>
      <c r="I219" s="83">
        <v>7</v>
      </c>
      <c r="J219" s="85">
        <f t="shared" ref="J219:J284" si="19">G219*I219</f>
        <v>23.38</v>
      </c>
      <c r="K219" s="930">
        <v>7</v>
      </c>
      <c r="L219" s="85">
        <f t="shared" si="14"/>
        <v>23.38</v>
      </c>
      <c r="M219" s="83">
        <v>7</v>
      </c>
      <c r="N219" s="85">
        <f t="shared" si="15"/>
        <v>23.38</v>
      </c>
      <c r="O219" s="83">
        <v>7</v>
      </c>
      <c r="P219" s="85">
        <f t="shared" si="16"/>
        <v>23.38</v>
      </c>
      <c r="Q219" s="83">
        <v>7</v>
      </c>
      <c r="R219" s="377">
        <f t="shared" si="17"/>
        <v>23.38</v>
      </c>
      <c r="S219" s="1040">
        <v>7</v>
      </c>
      <c r="T219" s="4">
        <f>S219*Tabla319816[[#This Row],[P.U$]]</f>
        <v>23.38</v>
      </c>
    </row>
    <row r="220" spans="1:20" ht="25.5" x14ac:dyDescent="0.25">
      <c r="A220" s="179">
        <v>186</v>
      </c>
      <c r="B220" s="201" t="s">
        <v>146</v>
      </c>
      <c r="C220" s="14" t="s">
        <v>203</v>
      </c>
      <c r="D220" s="14" t="s">
        <v>10</v>
      </c>
      <c r="E220" s="14" t="s">
        <v>273</v>
      </c>
      <c r="F220" s="15">
        <v>45689</v>
      </c>
      <c r="G220" s="37">
        <v>0.56000000000000005</v>
      </c>
      <c r="H220" s="337"/>
      <c r="I220" s="83"/>
      <c r="J220" s="85">
        <f t="shared" si="19"/>
        <v>0</v>
      </c>
      <c r="K220" s="930"/>
      <c r="L220" s="85">
        <f t="shared" si="14"/>
        <v>0</v>
      </c>
      <c r="M220" s="83"/>
      <c r="N220" s="85">
        <f t="shared" si="15"/>
        <v>0</v>
      </c>
      <c r="O220" s="83"/>
      <c r="P220" s="85">
        <f t="shared" si="16"/>
        <v>0</v>
      </c>
      <c r="Q220" s="83"/>
      <c r="R220" s="377">
        <f t="shared" si="17"/>
        <v>0</v>
      </c>
      <c r="S220" s="1040">
        <f t="shared" si="18"/>
        <v>0</v>
      </c>
      <c r="T220" s="4">
        <f>S220*Tabla319816[[#This Row],[P.U$]]</f>
        <v>0</v>
      </c>
    </row>
    <row r="221" spans="1:20" ht="28.5" x14ac:dyDescent="0.25">
      <c r="A221" s="179">
        <v>187</v>
      </c>
      <c r="B221" s="201" t="s">
        <v>147</v>
      </c>
      <c r="C221" s="14" t="s">
        <v>247</v>
      </c>
      <c r="D221" s="14" t="s">
        <v>10</v>
      </c>
      <c r="E221" s="14" t="s">
        <v>273</v>
      </c>
      <c r="F221" s="15">
        <v>45689</v>
      </c>
      <c r="G221" s="37">
        <v>0.56000000000000005</v>
      </c>
      <c r="H221" s="337"/>
      <c r="I221" s="83">
        <v>38</v>
      </c>
      <c r="J221" s="85">
        <f t="shared" si="19"/>
        <v>21.28</v>
      </c>
      <c r="K221" s="930">
        <v>38</v>
      </c>
      <c r="L221" s="85">
        <f t="shared" si="14"/>
        <v>21.28</v>
      </c>
      <c r="M221" s="83">
        <v>38</v>
      </c>
      <c r="N221" s="85">
        <f t="shared" si="15"/>
        <v>21.28</v>
      </c>
      <c r="O221" s="83">
        <v>38</v>
      </c>
      <c r="P221" s="85">
        <f t="shared" si="16"/>
        <v>21.28</v>
      </c>
      <c r="Q221" s="83">
        <v>38</v>
      </c>
      <c r="R221" s="377">
        <f t="shared" si="17"/>
        <v>21.28</v>
      </c>
      <c r="S221" s="1040">
        <v>38</v>
      </c>
      <c r="T221" s="4">
        <f>S221*Tabla319816[[#This Row],[P.U$]]</f>
        <v>21.28</v>
      </c>
    </row>
    <row r="222" spans="1:20" ht="28.5" x14ac:dyDescent="0.25">
      <c r="A222" s="179">
        <v>188</v>
      </c>
      <c r="B222" s="201" t="s">
        <v>148</v>
      </c>
      <c r="C222" s="14" t="s">
        <v>196</v>
      </c>
      <c r="D222" s="14" t="s">
        <v>10</v>
      </c>
      <c r="E222" s="14" t="s">
        <v>273</v>
      </c>
      <c r="F222" s="15">
        <v>45108</v>
      </c>
      <c r="G222" s="37">
        <v>0.56000000000000005</v>
      </c>
      <c r="H222" s="337"/>
      <c r="I222" s="83"/>
      <c r="J222" s="85">
        <f t="shared" si="19"/>
        <v>0</v>
      </c>
      <c r="K222" s="930"/>
      <c r="L222" s="85">
        <f t="shared" si="14"/>
        <v>0</v>
      </c>
      <c r="M222" s="83"/>
      <c r="N222" s="85">
        <f t="shared" si="15"/>
        <v>0</v>
      </c>
      <c r="O222" s="83"/>
      <c r="P222" s="85">
        <f t="shared" si="16"/>
        <v>0</v>
      </c>
      <c r="Q222" s="83"/>
      <c r="R222" s="377">
        <f t="shared" si="17"/>
        <v>0</v>
      </c>
      <c r="S222" s="1040">
        <f t="shared" si="18"/>
        <v>0</v>
      </c>
      <c r="T222" s="4">
        <f>S222*Tabla319816[[#This Row],[P.U$]]</f>
        <v>0</v>
      </c>
    </row>
    <row r="223" spans="1:20" x14ac:dyDescent="0.25">
      <c r="A223" s="179">
        <v>189</v>
      </c>
      <c r="B223" s="201" t="s">
        <v>149</v>
      </c>
      <c r="C223" s="14" t="s">
        <v>248</v>
      </c>
      <c r="D223" s="14" t="s">
        <v>10</v>
      </c>
      <c r="E223" s="14" t="s">
        <v>314</v>
      </c>
      <c r="F223" s="15">
        <v>45444</v>
      </c>
      <c r="G223" s="37">
        <v>9.3000000000000007</v>
      </c>
      <c r="H223" s="337"/>
      <c r="I223" s="83"/>
      <c r="J223" s="85">
        <f t="shared" si="19"/>
        <v>0</v>
      </c>
      <c r="K223" s="930"/>
      <c r="L223" s="85">
        <f t="shared" si="14"/>
        <v>0</v>
      </c>
      <c r="M223" s="83"/>
      <c r="N223" s="85">
        <f t="shared" si="15"/>
        <v>0</v>
      </c>
      <c r="O223" s="83"/>
      <c r="P223" s="85">
        <f t="shared" si="16"/>
        <v>0</v>
      </c>
      <c r="Q223" s="83"/>
      <c r="R223" s="377">
        <f t="shared" si="17"/>
        <v>0</v>
      </c>
      <c r="S223" s="1040">
        <f t="shared" si="18"/>
        <v>0</v>
      </c>
      <c r="T223" s="4">
        <f>S223*Tabla319816[[#This Row],[P.U$]]</f>
        <v>0</v>
      </c>
    </row>
    <row r="224" spans="1:20" ht="42.75" x14ac:dyDescent="0.25">
      <c r="A224" s="179">
        <v>190</v>
      </c>
      <c r="B224" s="201" t="s">
        <v>150</v>
      </c>
      <c r="C224" s="14" t="s">
        <v>217</v>
      </c>
      <c r="D224" s="14" t="s">
        <v>10</v>
      </c>
      <c r="E224" s="14" t="s">
        <v>315</v>
      </c>
      <c r="F224" s="15">
        <v>45292</v>
      </c>
      <c r="G224" s="37">
        <v>4.29</v>
      </c>
      <c r="H224" s="337"/>
      <c r="I224" s="83"/>
      <c r="J224" s="85">
        <f t="shared" si="19"/>
        <v>0</v>
      </c>
      <c r="K224" s="930"/>
      <c r="L224" s="85">
        <f t="shared" si="14"/>
        <v>0</v>
      </c>
      <c r="M224" s="83"/>
      <c r="N224" s="85">
        <f t="shared" si="15"/>
        <v>0</v>
      </c>
      <c r="O224" s="83"/>
      <c r="P224" s="85">
        <f t="shared" si="16"/>
        <v>0</v>
      </c>
      <c r="Q224" s="83"/>
      <c r="R224" s="377">
        <f t="shared" si="17"/>
        <v>0</v>
      </c>
      <c r="S224" s="1040">
        <f t="shared" si="18"/>
        <v>0</v>
      </c>
      <c r="T224" s="4">
        <f>S224*Tabla319816[[#This Row],[P.U$]]</f>
        <v>0</v>
      </c>
    </row>
    <row r="225" spans="1:20" ht="28.5" x14ac:dyDescent="0.25">
      <c r="A225" s="179">
        <v>191</v>
      </c>
      <c r="B225" s="201" t="s">
        <v>151</v>
      </c>
      <c r="C225" s="14" t="s">
        <v>249</v>
      </c>
      <c r="D225" s="14" t="s">
        <v>10</v>
      </c>
      <c r="E225" s="14" t="s">
        <v>316</v>
      </c>
      <c r="F225" s="15">
        <v>45658</v>
      </c>
      <c r="G225" s="37">
        <v>4.6399999999999997</v>
      </c>
      <c r="H225" s="337"/>
      <c r="I225" s="83"/>
      <c r="J225" s="85">
        <f t="shared" si="19"/>
        <v>0</v>
      </c>
      <c r="K225" s="930"/>
      <c r="L225" s="85">
        <f t="shared" si="14"/>
        <v>0</v>
      </c>
      <c r="M225" s="83"/>
      <c r="N225" s="85">
        <f t="shared" si="15"/>
        <v>0</v>
      </c>
      <c r="O225" s="83"/>
      <c r="P225" s="85">
        <f t="shared" si="16"/>
        <v>0</v>
      </c>
      <c r="Q225" s="83"/>
      <c r="R225" s="377">
        <f t="shared" si="17"/>
        <v>0</v>
      </c>
      <c r="S225" s="1040">
        <f t="shared" si="18"/>
        <v>0</v>
      </c>
      <c r="T225" s="4">
        <f>S225*Tabla319816[[#This Row],[P.U$]]</f>
        <v>0</v>
      </c>
    </row>
    <row r="226" spans="1:20" ht="42.75" x14ac:dyDescent="0.25">
      <c r="A226" s="179">
        <v>192</v>
      </c>
      <c r="B226" s="201" t="s">
        <v>152</v>
      </c>
      <c r="C226" s="14" t="s">
        <v>203</v>
      </c>
      <c r="D226" s="14" t="s">
        <v>10</v>
      </c>
      <c r="E226" s="14" t="s">
        <v>317</v>
      </c>
      <c r="F226" s="15">
        <v>45444</v>
      </c>
      <c r="G226" s="37">
        <v>2.52</v>
      </c>
      <c r="H226" s="337"/>
      <c r="I226" s="83"/>
      <c r="J226" s="85">
        <f t="shared" si="19"/>
        <v>0</v>
      </c>
      <c r="K226" s="930"/>
      <c r="L226" s="85">
        <f t="shared" si="14"/>
        <v>0</v>
      </c>
      <c r="M226" s="83"/>
      <c r="N226" s="85">
        <f t="shared" si="15"/>
        <v>0</v>
      </c>
      <c r="O226" s="83"/>
      <c r="P226" s="85">
        <f t="shared" si="16"/>
        <v>0</v>
      </c>
      <c r="Q226" s="83"/>
      <c r="R226" s="377">
        <f t="shared" si="17"/>
        <v>0</v>
      </c>
      <c r="S226" s="1040">
        <f t="shared" si="18"/>
        <v>0</v>
      </c>
      <c r="T226" s="4">
        <f>S226*Tabla319816[[#This Row],[P.U$]]</f>
        <v>0</v>
      </c>
    </row>
    <row r="227" spans="1:20" ht="28.5" x14ac:dyDescent="0.25">
      <c r="A227" s="179">
        <v>193</v>
      </c>
      <c r="B227" s="201" t="s">
        <v>153</v>
      </c>
      <c r="C227" s="14" t="s">
        <v>224</v>
      </c>
      <c r="D227" s="14" t="s">
        <v>10</v>
      </c>
      <c r="E227" s="14" t="s">
        <v>318</v>
      </c>
      <c r="F227" s="15">
        <v>45078</v>
      </c>
      <c r="G227" s="37">
        <v>2.5</v>
      </c>
      <c r="H227" s="337"/>
      <c r="I227" s="83"/>
      <c r="J227" s="85">
        <f t="shared" si="19"/>
        <v>0</v>
      </c>
      <c r="K227" s="930"/>
      <c r="L227" s="85">
        <f t="shared" si="14"/>
        <v>0</v>
      </c>
      <c r="M227" s="83"/>
      <c r="N227" s="85">
        <f t="shared" si="15"/>
        <v>0</v>
      </c>
      <c r="O227" s="83"/>
      <c r="P227" s="85">
        <f t="shared" si="16"/>
        <v>0</v>
      </c>
      <c r="Q227" s="83"/>
      <c r="R227" s="377">
        <f t="shared" si="17"/>
        <v>0</v>
      </c>
      <c r="S227" s="1040">
        <f t="shared" si="18"/>
        <v>0</v>
      </c>
      <c r="T227" s="4">
        <f>S227*Tabla319816[[#This Row],[P.U$]]</f>
        <v>0</v>
      </c>
    </row>
    <row r="228" spans="1:20" ht="28.5" x14ac:dyDescent="0.25">
      <c r="A228" s="179">
        <v>194</v>
      </c>
      <c r="B228" s="201" t="s">
        <v>154</v>
      </c>
      <c r="C228" s="14" t="s">
        <v>246</v>
      </c>
      <c r="D228" s="14" t="s">
        <v>10</v>
      </c>
      <c r="E228" s="14" t="s">
        <v>318</v>
      </c>
      <c r="F228" s="15">
        <v>45352</v>
      </c>
      <c r="G228" s="37">
        <v>3.16</v>
      </c>
      <c r="H228" s="337"/>
      <c r="I228" s="83"/>
      <c r="J228" s="85">
        <f t="shared" si="19"/>
        <v>0</v>
      </c>
      <c r="K228" s="930"/>
      <c r="L228" s="85">
        <f t="shared" si="14"/>
        <v>0</v>
      </c>
      <c r="M228" s="83"/>
      <c r="N228" s="85">
        <f t="shared" si="15"/>
        <v>0</v>
      </c>
      <c r="O228" s="83"/>
      <c r="P228" s="85">
        <f t="shared" si="16"/>
        <v>0</v>
      </c>
      <c r="Q228" s="83"/>
      <c r="R228" s="377">
        <f t="shared" si="17"/>
        <v>0</v>
      </c>
      <c r="S228" s="1040">
        <f t="shared" si="18"/>
        <v>0</v>
      </c>
      <c r="T228" s="4">
        <f>S228*Tabla319816[[#This Row],[P.U$]]</f>
        <v>0</v>
      </c>
    </row>
    <row r="229" spans="1:20" x14ac:dyDescent="0.25">
      <c r="A229" s="179">
        <v>195</v>
      </c>
      <c r="B229" s="201" t="s">
        <v>731</v>
      </c>
      <c r="C229" s="14" t="s">
        <v>732</v>
      </c>
      <c r="D229" s="14" t="s">
        <v>10</v>
      </c>
      <c r="E229" s="14" t="s">
        <v>733</v>
      </c>
      <c r="F229" s="15">
        <v>45627</v>
      </c>
      <c r="G229" s="37">
        <v>0.56999999999999995</v>
      </c>
      <c r="H229" s="337"/>
      <c r="I229" s="83"/>
      <c r="J229" s="85">
        <f t="shared" si="19"/>
        <v>0</v>
      </c>
      <c r="K229" s="930"/>
      <c r="L229" s="85">
        <f t="shared" si="14"/>
        <v>0</v>
      </c>
      <c r="M229" s="83"/>
      <c r="N229" s="85">
        <f t="shared" si="15"/>
        <v>0</v>
      </c>
      <c r="O229" s="83"/>
      <c r="P229" s="85">
        <f t="shared" si="16"/>
        <v>0</v>
      </c>
      <c r="Q229" s="83"/>
      <c r="R229" s="377">
        <f t="shared" si="17"/>
        <v>0</v>
      </c>
      <c r="S229" s="1040">
        <f t="shared" si="18"/>
        <v>0</v>
      </c>
      <c r="T229" s="4">
        <f>S229*Tabla319816[[#This Row],[P.U$]]</f>
        <v>0</v>
      </c>
    </row>
    <row r="230" spans="1:20" x14ac:dyDescent="0.25">
      <c r="A230" s="194">
        <v>196</v>
      </c>
      <c r="B230" s="201" t="s">
        <v>901</v>
      </c>
      <c r="C230" s="14" t="s">
        <v>736</v>
      </c>
      <c r="D230" s="14" t="s">
        <v>10</v>
      </c>
      <c r="E230" s="14" t="s">
        <v>733</v>
      </c>
      <c r="F230" s="15">
        <v>45627</v>
      </c>
      <c r="G230" s="37">
        <v>0.56999999999999995</v>
      </c>
      <c r="H230" s="337"/>
      <c r="I230" s="83"/>
      <c r="J230" s="85">
        <f t="shared" si="19"/>
        <v>0</v>
      </c>
      <c r="K230" s="930"/>
      <c r="L230" s="85">
        <f t="shared" si="14"/>
        <v>0</v>
      </c>
      <c r="M230" s="83"/>
      <c r="N230" s="85">
        <f t="shared" si="15"/>
        <v>0</v>
      </c>
      <c r="O230" s="83"/>
      <c r="P230" s="85">
        <f t="shared" si="16"/>
        <v>0</v>
      </c>
      <c r="Q230" s="83"/>
      <c r="R230" s="377">
        <f t="shared" si="17"/>
        <v>0</v>
      </c>
      <c r="S230" s="1040">
        <f t="shared" si="18"/>
        <v>0</v>
      </c>
      <c r="T230" s="4">
        <f>S230*Tabla319816[[#This Row],[P.U$]]</f>
        <v>0</v>
      </c>
    </row>
    <row r="231" spans="1:20" ht="42.75" x14ac:dyDescent="0.25">
      <c r="A231" s="179">
        <v>197</v>
      </c>
      <c r="B231" s="201" t="s">
        <v>155</v>
      </c>
      <c r="C231" s="14" t="s">
        <v>200</v>
      </c>
      <c r="D231" s="14" t="s">
        <v>10</v>
      </c>
      <c r="E231" s="14" t="s">
        <v>319</v>
      </c>
      <c r="F231" s="15">
        <v>45658</v>
      </c>
      <c r="G231" s="37">
        <v>1.22</v>
      </c>
      <c r="H231" s="337"/>
      <c r="I231" s="83"/>
      <c r="J231" s="85">
        <f t="shared" si="19"/>
        <v>0</v>
      </c>
      <c r="K231" s="930"/>
      <c r="L231" s="85">
        <f t="shared" si="14"/>
        <v>0</v>
      </c>
      <c r="M231" s="83"/>
      <c r="N231" s="85">
        <f t="shared" si="15"/>
        <v>0</v>
      </c>
      <c r="O231" s="83"/>
      <c r="P231" s="85">
        <f t="shared" si="16"/>
        <v>0</v>
      </c>
      <c r="Q231" s="83"/>
      <c r="R231" s="377">
        <f t="shared" si="17"/>
        <v>0</v>
      </c>
      <c r="S231" s="1040">
        <f t="shared" si="18"/>
        <v>0</v>
      </c>
      <c r="T231" s="4">
        <f>S231*Tabla319816[[#This Row],[P.U$]]</f>
        <v>0</v>
      </c>
    </row>
    <row r="232" spans="1:20" ht="28.5" x14ac:dyDescent="0.25">
      <c r="A232" s="179">
        <v>198</v>
      </c>
      <c r="B232" s="201" t="s">
        <v>156</v>
      </c>
      <c r="C232" s="14" t="s">
        <v>250</v>
      </c>
      <c r="D232" s="14" t="s">
        <v>10</v>
      </c>
      <c r="E232" s="14" t="s">
        <v>268</v>
      </c>
      <c r="F232" s="15">
        <v>45200</v>
      </c>
      <c r="G232" s="37">
        <v>3.37</v>
      </c>
      <c r="H232" s="337"/>
      <c r="I232" s="83"/>
      <c r="J232" s="85">
        <f t="shared" si="19"/>
        <v>0</v>
      </c>
      <c r="K232" s="930"/>
      <c r="L232" s="85">
        <f t="shared" si="14"/>
        <v>0</v>
      </c>
      <c r="M232" s="83"/>
      <c r="N232" s="85">
        <f t="shared" si="15"/>
        <v>0</v>
      </c>
      <c r="O232" s="83"/>
      <c r="P232" s="85">
        <f t="shared" si="16"/>
        <v>0</v>
      </c>
      <c r="Q232" s="83"/>
      <c r="R232" s="377">
        <f t="shared" si="17"/>
        <v>0</v>
      </c>
      <c r="S232" s="1040">
        <f t="shared" si="18"/>
        <v>0</v>
      </c>
      <c r="T232" s="4">
        <f>S232*Tabla319816[[#This Row],[P.U$]]</f>
        <v>0</v>
      </c>
    </row>
    <row r="233" spans="1:20" ht="28.5" x14ac:dyDescent="0.25">
      <c r="A233" s="179">
        <v>199</v>
      </c>
      <c r="B233" s="201" t="s">
        <v>821</v>
      </c>
      <c r="C233" s="14" t="s">
        <v>887</v>
      </c>
      <c r="D233" s="14" t="s">
        <v>10</v>
      </c>
      <c r="E233" s="14" t="s">
        <v>680</v>
      </c>
      <c r="F233" s="15">
        <v>45200</v>
      </c>
      <c r="G233" s="37">
        <v>0.93</v>
      </c>
      <c r="H233" s="337"/>
      <c r="I233" s="83"/>
      <c r="J233" s="85">
        <f t="shared" si="19"/>
        <v>0</v>
      </c>
      <c r="K233" s="930"/>
      <c r="L233" s="85">
        <f>G233*K233</f>
        <v>0</v>
      </c>
      <c r="M233" s="83"/>
      <c r="N233" s="85">
        <f>G233*M233</f>
        <v>0</v>
      </c>
      <c r="O233" s="83"/>
      <c r="P233" s="85">
        <f>G233*O233</f>
        <v>0</v>
      </c>
      <c r="Q233" s="83"/>
      <c r="R233" s="377">
        <f>G233*Q233</f>
        <v>0</v>
      </c>
      <c r="S233" s="1040">
        <f t="shared" si="18"/>
        <v>0</v>
      </c>
      <c r="T233" s="4">
        <f>S233*Tabla319816[[#This Row],[P.U$]]</f>
        <v>0</v>
      </c>
    </row>
    <row r="234" spans="1:20" ht="28.5" x14ac:dyDescent="0.25">
      <c r="A234" s="179">
        <v>200</v>
      </c>
      <c r="B234" s="201" t="s">
        <v>886</v>
      </c>
      <c r="C234" s="14" t="s">
        <v>887</v>
      </c>
      <c r="D234" s="14" t="s">
        <v>10</v>
      </c>
      <c r="E234" s="14" t="s">
        <v>680</v>
      </c>
      <c r="F234" s="15">
        <v>45200</v>
      </c>
      <c r="G234" s="37">
        <v>0.93</v>
      </c>
      <c r="H234" s="337"/>
      <c r="I234" s="235"/>
      <c r="J234" s="85">
        <f t="shared" si="19"/>
        <v>0</v>
      </c>
      <c r="K234" s="930"/>
      <c r="L234" s="234">
        <f>G234*K234</f>
        <v>0</v>
      </c>
      <c r="M234" s="83"/>
      <c r="N234" s="234">
        <f>G234*M234</f>
        <v>0</v>
      </c>
      <c r="O234" s="235"/>
      <c r="P234" s="234">
        <f>G234*O234</f>
        <v>0</v>
      </c>
      <c r="Q234" s="235"/>
      <c r="R234" s="895">
        <f>G234*Q234</f>
        <v>0</v>
      </c>
      <c r="S234" s="1040">
        <f t="shared" si="18"/>
        <v>0</v>
      </c>
      <c r="T234" s="4">
        <f>S234*Tabla319816[[#This Row],[P.U$]]</f>
        <v>0</v>
      </c>
    </row>
    <row r="235" spans="1:20" ht="42.75" x14ac:dyDescent="0.25">
      <c r="A235" s="179">
        <v>201</v>
      </c>
      <c r="B235" s="201" t="s">
        <v>157</v>
      </c>
      <c r="C235" s="14" t="s">
        <v>196</v>
      </c>
      <c r="D235" s="14" t="s">
        <v>10</v>
      </c>
      <c r="E235" s="14" t="s">
        <v>287</v>
      </c>
      <c r="F235" s="15">
        <v>45444</v>
      </c>
      <c r="G235" s="37">
        <v>1.1399999999999999</v>
      </c>
      <c r="H235" s="337"/>
      <c r="I235" s="83"/>
      <c r="J235" s="85">
        <f t="shared" si="19"/>
        <v>0</v>
      </c>
      <c r="K235" s="930"/>
      <c r="L235" s="85">
        <f t="shared" si="14"/>
        <v>0</v>
      </c>
      <c r="M235" s="83"/>
      <c r="N235" s="85">
        <f t="shared" si="15"/>
        <v>0</v>
      </c>
      <c r="O235" s="83"/>
      <c r="P235" s="85">
        <f t="shared" si="16"/>
        <v>0</v>
      </c>
      <c r="Q235" s="83"/>
      <c r="R235" s="377">
        <f t="shared" si="17"/>
        <v>0</v>
      </c>
      <c r="S235" s="1040">
        <f t="shared" si="18"/>
        <v>0</v>
      </c>
      <c r="T235" s="4">
        <f>S235*Tabla319816[[#This Row],[P.U$]]</f>
        <v>0</v>
      </c>
    </row>
    <row r="236" spans="1:20" ht="28.5" x14ac:dyDescent="0.25">
      <c r="A236" s="179">
        <v>202</v>
      </c>
      <c r="B236" s="201" t="s">
        <v>158</v>
      </c>
      <c r="C236" s="14" t="s">
        <v>203</v>
      </c>
      <c r="D236" s="14" t="s">
        <v>10</v>
      </c>
      <c r="E236" s="14" t="s">
        <v>320</v>
      </c>
      <c r="F236" s="15">
        <v>45689</v>
      </c>
      <c r="G236" s="37">
        <v>0.9</v>
      </c>
      <c r="H236" s="337"/>
      <c r="I236" s="83"/>
      <c r="J236" s="85">
        <f t="shared" si="19"/>
        <v>0</v>
      </c>
      <c r="K236" s="930"/>
      <c r="L236" s="85">
        <f t="shared" si="14"/>
        <v>0</v>
      </c>
      <c r="M236" s="83"/>
      <c r="N236" s="85">
        <f t="shared" si="15"/>
        <v>0</v>
      </c>
      <c r="O236" s="83"/>
      <c r="P236" s="85">
        <f t="shared" si="16"/>
        <v>0</v>
      </c>
      <c r="Q236" s="83"/>
      <c r="R236" s="377">
        <f t="shared" si="17"/>
        <v>0</v>
      </c>
      <c r="S236" s="1040">
        <f t="shared" si="18"/>
        <v>0</v>
      </c>
      <c r="T236" s="4">
        <f>S236*Tabla319816[[#This Row],[P.U$]]</f>
        <v>0</v>
      </c>
    </row>
    <row r="237" spans="1:20" ht="28.5" x14ac:dyDescent="0.25">
      <c r="A237" s="179">
        <v>203</v>
      </c>
      <c r="B237" s="201" t="s">
        <v>159</v>
      </c>
      <c r="C237" s="14" t="s">
        <v>203</v>
      </c>
      <c r="D237" s="14" t="s">
        <v>10</v>
      </c>
      <c r="E237" s="14" t="s">
        <v>321</v>
      </c>
      <c r="F237" s="15">
        <v>45870</v>
      </c>
      <c r="G237" s="37">
        <v>3.78</v>
      </c>
      <c r="H237" s="337"/>
      <c r="I237" s="83">
        <v>10</v>
      </c>
      <c r="J237" s="85">
        <f t="shared" si="19"/>
        <v>37.799999999999997</v>
      </c>
      <c r="K237" s="930">
        <v>10</v>
      </c>
      <c r="L237" s="85">
        <f>G237*K237</f>
        <v>37.799999999999997</v>
      </c>
      <c r="M237" s="83">
        <v>10</v>
      </c>
      <c r="N237" s="85">
        <f>G237*M237</f>
        <v>37.799999999999997</v>
      </c>
      <c r="O237" s="83">
        <v>10</v>
      </c>
      <c r="P237" s="85">
        <f>G237*O237</f>
        <v>37.799999999999997</v>
      </c>
      <c r="Q237" s="83">
        <v>10</v>
      </c>
      <c r="R237" s="377">
        <f>G237*Q237</f>
        <v>37.799999999999997</v>
      </c>
      <c r="S237" s="1040">
        <v>10</v>
      </c>
      <c r="T237" s="4">
        <f>S237*Tabla319816[[#This Row],[P.U$]]</f>
        <v>37.799999999999997</v>
      </c>
    </row>
    <row r="238" spans="1:20" x14ac:dyDescent="0.25">
      <c r="A238" s="179">
        <v>695</v>
      </c>
      <c r="B238" s="201" t="s">
        <v>1091</v>
      </c>
      <c r="C238" s="14" t="s">
        <v>575</v>
      </c>
      <c r="D238" s="14" t="s">
        <v>10</v>
      </c>
      <c r="E238" s="14" t="s">
        <v>287</v>
      </c>
      <c r="F238" s="15"/>
      <c r="G238" s="37">
        <v>0.47</v>
      </c>
      <c r="H238" s="337"/>
      <c r="I238" s="83"/>
      <c r="J238" s="85">
        <f t="shared" si="19"/>
        <v>0</v>
      </c>
      <c r="K238" s="930"/>
      <c r="L238" s="85">
        <f>G238*K238</f>
        <v>0</v>
      </c>
      <c r="M238" s="83"/>
      <c r="N238" s="85">
        <f>G238*M238</f>
        <v>0</v>
      </c>
      <c r="O238" s="83"/>
      <c r="P238" s="85">
        <f>G238*O238</f>
        <v>0</v>
      </c>
      <c r="Q238" s="83"/>
      <c r="R238" s="377">
        <f>G238*Q238</f>
        <v>0</v>
      </c>
      <c r="S238" s="1040">
        <f t="shared" si="18"/>
        <v>0</v>
      </c>
      <c r="T238" s="4">
        <f>S238*Tabla319816[[#This Row],[P.U$]]</f>
        <v>0</v>
      </c>
    </row>
    <row r="239" spans="1:20" ht="28.5" x14ac:dyDescent="0.25">
      <c r="A239" s="179">
        <v>204</v>
      </c>
      <c r="B239" s="201" t="s">
        <v>160</v>
      </c>
      <c r="C239" s="14" t="s">
        <v>215</v>
      </c>
      <c r="D239" s="14" t="s">
        <v>10</v>
      </c>
      <c r="E239" s="14" t="s">
        <v>287</v>
      </c>
      <c r="F239" s="15">
        <v>45352</v>
      </c>
      <c r="G239" s="37">
        <v>3.58</v>
      </c>
      <c r="H239" s="337"/>
      <c r="I239" s="83"/>
      <c r="J239" s="85">
        <f t="shared" si="19"/>
        <v>0</v>
      </c>
      <c r="K239" s="930"/>
      <c r="L239" s="85">
        <f t="shared" si="14"/>
        <v>0</v>
      </c>
      <c r="M239" s="83"/>
      <c r="N239" s="85">
        <f t="shared" si="15"/>
        <v>0</v>
      </c>
      <c r="O239" s="83"/>
      <c r="P239" s="85">
        <f t="shared" si="16"/>
        <v>0</v>
      </c>
      <c r="Q239" s="83"/>
      <c r="R239" s="377">
        <f t="shared" si="17"/>
        <v>0</v>
      </c>
      <c r="S239" s="1040">
        <f t="shared" si="18"/>
        <v>0</v>
      </c>
      <c r="T239" s="4">
        <f>S239*Tabla319816[[#This Row],[P.U$]]</f>
        <v>0</v>
      </c>
    </row>
    <row r="240" spans="1:20" ht="25.5" x14ac:dyDescent="0.25">
      <c r="A240" s="179">
        <v>205</v>
      </c>
      <c r="B240" s="201" t="s">
        <v>161</v>
      </c>
      <c r="C240" s="14" t="s">
        <v>200</v>
      </c>
      <c r="D240" s="14" t="s">
        <v>10</v>
      </c>
      <c r="E240" s="14" t="s">
        <v>287</v>
      </c>
      <c r="F240" s="15">
        <v>45261</v>
      </c>
      <c r="G240" s="37">
        <v>0.97</v>
      </c>
      <c r="H240" s="337"/>
      <c r="I240" s="83">
        <v>22</v>
      </c>
      <c r="J240" s="85">
        <f t="shared" si="19"/>
        <v>21.34</v>
      </c>
      <c r="K240" s="930">
        <v>22</v>
      </c>
      <c r="L240" s="85">
        <f t="shared" si="14"/>
        <v>21.34</v>
      </c>
      <c r="M240" s="83">
        <v>21</v>
      </c>
      <c r="N240" s="85">
        <f t="shared" si="15"/>
        <v>20.37</v>
      </c>
      <c r="O240" s="83">
        <v>21</v>
      </c>
      <c r="P240" s="85">
        <f t="shared" si="16"/>
        <v>20.37</v>
      </c>
      <c r="Q240" s="83">
        <v>21</v>
      </c>
      <c r="R240" s="377">
        <f t="shared" si="17"/>
        <v>20.37</v>
      </c>
      <c r="S240" s="1040">
        <v>21</v>
      </c>
      <c r="T240" s="4">
        <f>S240*Tabla319816[[#This Row],[P.U$]]</f>
        <v>20.37</v>
      </c>
    </row>
    <row r="241" spans="1:20" ht="28.5" x14ac:dyDescent="0.25">
      <c r="A241" s="179">
        <v>206</v>
      </c>
      <c r="B241" s="201" t="s">
        <v>162</v>
      </c>
      <c r="C241" s="14" t="s">
        <v>203</v>
      </c>
      <c r="D241" s="14" t="s">
        <v>10</v>
      </c>
      <c r="E241" s="14" t="s">
        <v>287</v>
      </c>
      <c r="F241" s="15">
        <v>45748</v>
      </c>
      <c r="G241" s="37">
        <v>3</v>
      </c>
      <c r="H241" s="337"/>
      <c r="I241" s="83"/>
      <c r="J241" s="85">
        <f t="shared" si="19"/>
        <v>0</v>
      </c>
      <c r="K241" s="930"/>
      <c r="L241" s="85">
        <f t="shared" si="14"/>
        <v>0</v>
      </c>
      <c r="M241" s="83"/>
      <c r="N241" s="85">
        <f t="shared" si="15"/>
        <v>0</v>
      </c>
      <c r="O241" s="83"/>
      <c r="P241" s="85">
        <f t="shared" si="16"/>
        <v>0</v>
      </c>
      <c r="Q241" s="83"/>
      <c r="R241" s="377">
        <f t="shared" si="17"/>
        <v>0</v>
      </c>
      <c r="S241" s="1040">
        <f t="shared" si="18"/>
        <v>0</v>
      </c>
      <c r="T241" s="4">
        <f>S241*Tabla319816[[#This Row],[P.U$]]</f>
        <v>0</v>
      </c>
    </row>
    <row r="242" spans="1:20" ht="38.25" x14ac:dyDescent="0.25">
      <c r="A242" s="179">
        <v>207</v>
      </c>
      <c r="B242" s="201" t="s">
        <v>163</v>
      </c>
      <c r="C242" s="14" t="s">
        <v>251</v>
      </c>
      <c r="D242" s="14" t="s">
        <v>10</v>
      </c>
      <c r="E242" s="14" t="s">
        <v>287</v>
      </c>
      <c r="F242" s="15">
        <v>45748</v>
      </c>
      <c r="G242" s="37">
        <v>1.41</v>
      </c>
      <c r="H242" s="337"/>
      <c r="I242" s="83"/>
      <c r="J242" s="85">
        <f t="shared" si="19"/>
        <v>0</v>
      </c>
      <c r="K242" s="930"/>
      <c r="L242" s="85">
        <f t="shared" si="14"/>
        <v>0</v>
      </c>
      <c r="M242" s="83"/>
      <c r="N242" s="85">
        <f t="shared" si="15"/>
        <v>0</v>
      </c>
      <c r="O242" s="83"/>
      <c r="P242" s="85">
        <f t="shared" si="16"/>
        <v>0</v>
      </c>
      <c r="Q242" s="83"/>
      <c r="R242" s="377">
        <f t="shared" si="17"/>
        <v>0</v>
      </c>
      <c r="S242" s="1040">
        <f t="shared" si="18"/>
        <v>0</v>
      </c>
      <c r="T242" s="4">
        <f>S242*Tabla319816[[#This Row],[P.U$]]</f>
        <v>0</v>
      </c>
    </row>
    <row r="243" spans="1:20" ht="28.5" x14ac:dyDescent="0.25">
      <c r="A243" s="179">
        <v>208</v>
      </c>
      <c r="B243" s="201" t="s">
        <v>164</v>
      </c>
      <c r="C243" s="14" t="s">
        <v>252</v>
      </c>
      <c r="D243" s="14" t="s">
        <v>10</v>
      </c>
      <c r="E243" s="14" t="s">
        <v>286</v>
      </c>
      <c r="F243" s="15">
        <v>45505</v>
      </c>
      <c r="G243" s="37">
        <v>1.99</v>
      </c>
      <c r="H243" s="337"/>
      <c r="I243" s="83"/>
      <c r="J243" s="85">
        <f t="shared" si="19"/>
        <v>0</v>
      </c>
      <c r="K243" s="930"/>
      <c r="L243" s="85">
        <f t="shared" si="14"/>
        <v>0</v>
      </c>
      <c r="M243" s="83"/>
      <c r="N243" s="85">
        <f t="shared" si="15"/>
        <v>0</v>
      </c>
      <c r="O243" s="83"/>
      <c r="P243" s="85">
        <f t="shared" si="16"/>
        <v>0</v>
      </c>
      <c r="Q243" s="83"/>
      <c r="R243" s="377">
        <f t="shared" si="17"/>
        <v>0</v>
      </c>
      <c r="S243" s="1040">
        <f t="shared" si="18"/>
        <v>0</v>
      </c>
      <c r="T243" s="4">
        <f>S243*Tabla319816[[#This Row],[P.U$]]</f>
        <v>0</v>
      </c>
    </row>
    <row r="244" spans="1:20" ht="28.5" x14ac:dyDescent="0.25">
      <c r="A244" s="179">
        <v>209</v>
      </c>
      <c r="B244" s="201" t="s">
        <v>165</v>
      </c>
      <c r="C244" s="14" t="s">
        <v>253</v>
      </c>
      <c r="D244" s="14" t="s">
        <v>10</v>
      </c>
      <c r="E244" s="14" t="s">
        <v>286</v>
      </c>
      <c r="F244" s="15">
        <v>45505</v>
      </c>
      <c r="G244" s="37">
        <v>1.35</v>
      </c>
      <c r="H244" s="337"/>
      <c r="I244" s="83"/>
      <c r="J244" s="85">
        <f t="shared" si="19"/>
        <v>0</v>
      </c>
      <c r="K244" s="930"/>
      <c r="L244" s="85">
        <f t="shared" si="14"/>
        <v>0</v>
      </c>
      <c r="M244" s="83"/>
      <c r="N244" s="85">
        <f t="shared" si="15"/>
        <v>0</v>
      </c>
      <c r="O244" s="83"/>
      <c r="P244" s="85">
        <f t="shared" si="16"/>
        <v>0</v>
      </c>
      <c r="Q244" s="83"/>
      <c r="R244" s="377">
        <f t="shared" si="17"/>
        <v>0</v>
      </c>
      <c r="S244" s="1040">
        <f t="shared" si="18"/>
        <v>0</v>
      </c>
      <c r="T244" s="4">
        <f>S244*Tabla319816[[#This Row],[P.U$]]</f>
        <v>0</v>
      </c>
    </row>
    <row r="245" spans="1:20" x14ac:dyDescent="0.25">
      <c r="A245" s="179">
        <v>210</v>
      </c>
      <c r="B245" s="201" t="s">
        <v>166</v>
      </c>
      <c r="C245" s="14" t="s">
        <v>209</v>
      </c>
      <c r="D245" s="14" t="s">
        <v>10</v>
      </c>
      <c r="E245" s="14" t="s">
        <v>318</v>
      </c>
      <c r="F245" s="15">
        <v>45474</v>
      </c>
      <c r="G245" s="37">
        <v>7.07</v>
      </c>
      <c r="H245" s="337"/>
      <c r="I245" s="83"/>
      <c r="J245" s="85">
        <f t="shared" si="19"/>
        <v>0</v>
      </c>
      <c r="K245" s="930"/>
      <c r="L245" s="85">
        <f t="shared" si="14"/>
        <v>0</v>
      </c>
      <c r="M245" s="83"/>
      <c r="N245" s="85">
        <f t="shared" si="15"/>
        <v>0</v>
      </c>
      <c r="O245" s="83"/>
      <c r="P245" s="85">
        <f t="shared" si="16"/>
        <v>0</v>
      </c>
      <c r="Q245" s="83"/>
      <c r="R245" s="377">
        <f t="shared" si="17"/>
        <v>0</v>
      </c>
      <c r="S245" s="1040">
        <f t="shared" si="18"/>
        <v>0</v>
      </c>
      <c r="T245" s="4">
        <f>S245*Tabla319816[[#This Row],[P.U$]]</f>
        <v>0</v>
      </c>
    </row>
    <row r="246" spans="1:20" ht="25.5" x14ac:dyDescent="0.25">
      <c r="A246" s="179">
        <v>696</v>
      </c>
      <c r="B246" s="201" t="s">
        <v>1092</v>
      </c>
      <c r="C246" s="14" t="s">
        <v>1093</v>
      </c>
      <c r="D246" s="14" t="s">
        <v>10</v>
      </c>
      <c r="E246" s="24" t="s">
        <v>1094</v>
      </c>
      <c r="F246" s="15"/>
      <c r="G246" s="37">
        <v>3.48</v>
      </c>
      <c r="H246" s="337"/>
      <c r="I246" s="83">
        <v>2</v>
      </c>
      <c r="J246" s="85">
        <f t="shared" si="19"/>
        <v>6.96</v>
      </c>
      <c r="K246" s="930">
        <v>2</v>
      </c>
      <c r="L246" s="85">
        <f t="shared" si="14"/>
        <v>6.96</v>
      </c>
      <c r="M246" s="83">
        <v>2</v>
      </c>
      <c r="N246" s="85">
        <f t="shared" si="15"/>
        <v>6.96</v>
      </c>
      <c r="O246" s="83">
        <v>2</v>
      </c>
      <c r="P246" s="85">
        <f t="shared" si="16"/>
        <v>6.96</v>
      </c>
      <c r="Q246" s="83">
        <v>2</v>
      </c>
      <c r="R246" s="377">
        <f t="shared" si="17"/>
        <v>6.96</v>
      </c>
      <c r="S246" s="1040">
        <v>0</v>
      </c>
      <c r="T246" s="4">
        <f>S246*Tabla319816[[#This Row],[P.U$]]</f>
        <v>0</v>
      </c>
    </row>
    <row r="247" spans="1:20" ht="28.5" x14ac:dyDescent="0.25">
      <c r="A247" s="179">
        <v>211</v>
      </c>
      <c r="B247" s="201" t="s">
        <v>167</v>
      </c>
      <c r="C247" s="14" t="s">
        <v>223</v>
      </c>
      <c r="D247" s="14" t="s">
        <v>10</v>
      </c>
      <c r="E247" s="14" t="s">
        <v>287</v>
      </c>
      <c r="F247" s="15">
        <v>45108</v>
      </c>
      <c r="G247" s="37">
        <v>5.15</v>
      </c>
      <c r="H247" s="337"/>
      <c r="I247" s="83"/>
      <c r="J247" s="85">
        <f t="shared" si="19"/>
        <v>0</v>
      </c>
      <c r="K247" s="930"/>
      <c r="L247" s="85">
        <f t="shared" si="14"/>
        <v>0</v>
      </c>
      <c r="M247" s="83"/>
      <c r="N247" s="85">
        <f t="shared" si="15"/>
        <v>0</v>
      </c>
      <c r="O247" s="83"/>
      <c r="P247" s="85">
        <f t="shared" si="16"/>
        <v>0</v>
      </c>
      <c r="Q247" s="83"/>
      <c r="R247" s="377">
        <f t="shared" si="17"/>
        <v>0</v>
      </c>
      <c r="S247" s="1040">
        <f t="shared" si="18"/>
        <v>0</v>
      </c>
      <c r="T247" s="4">
        <f>S247*Tabla319816[[#This Row],[P.U$]]</f>
        <v>0</v>
      </c>
    </row>
    <row r="248" spans="1:20" ht="28.5" x14ac:dyDescent="0.25">
      <c r="A248" s="179">
        <v>212</v>
      </c>
      <c r="B248" s="201" t="s">
        <v>168</v>
      </c>
      <c r="C248" s="14" t="s">
        <v>209</v>
      </c>
      <c r="D248" s="14" t="s">
        <v>10</v>
      </c>
      <c r="E248" s="14" t="s">
        <v>302</v>
      </c>
      <c r="F248" s="15">
        <v>45474</v>
      </c>
      <c r="G248" s="37">
        <v>1.86</v>
      </c>
      <c r="H248" s="337"/>
      <c r="I248" s="83">
        <v>14</v>
      </c>
      <c r="J248" s="85">
        <f t="shared" si="19"/>
        <v>26.040000000000003</v>
      </c>
      <c r="K248" s="930">
        <v>14</v>
      </c>
      <c r="L248" s="85">
        <f t="shared" si="14"/>
        <v>26.040000000000003</v>
      </c>
      <c r="M248" s="83">
        <v>14</v>
      </c>
      <c r="N248" s="85">
        <f t="shared" si="15"/>
        <v>26.040000000000003</v>
      </c>
      <c r="O248" s="83">
        <v>14</v>
      </c>
      <c r="P248" s="85">
        <f t="shared" si="16"/>
        <v>26.040000000000003</v>
      </c>
      <c r="Q248" s="83">
        <v>14</v>
      </c>
      <c r="R248" s="377">
        <f t="shared" si="17"/>
        <v>26.040000000000003</v>
      </c>
      <c r="S248" s="1040">
        <v>0</v>
      </c>
      <c r="T248" s="4">
        <f>S248*Tabla319816[[#This Row],[P.U$]]</f>
        <v>0</v>
      </c>
    </row>
    <row r="249" spans="1:20" ht="28.5" x14ac:dyDescent="0.25">
      <c r="A249" s="179">
        <v>213</v>
      </c>
      <c r="B249" s="201" t="s">
        <v>168</v>
      </c>
      <c r="C249" s="14" t="s">
        <v>209</v>
      </c>
      <c r="D249" s="14" t="s">
        <v>10</v>
      </c>
      <c r="E249" s="14" t="s">
        <v>302</v>
      </c>
      <c r="F249" s="15">
        <v>45261</v>
      </c>
      <c r="G249" s="37">
        <v>1.86</v>
      </c>
      <c r="H249" s="337"/>
      <c r="I249" s="83"/>
      <c r="J249" s="85">
        <f t="shared" si="19"/>
        <v>0</v>
      </c>
      <c r="K249" s="930"/>
      <c r="L249" s="85">
        <f t="shared" si="14"/>
        <v>0</v>
      </c>
      <c r="M249" s="83"/>
      <c r="N249" s="85">
        <f t="shared" si="15"/>
        <v>0</v>
      </c>
      <c r="O249" s="83"/>
      <c r="P249" s="85">
        <f t="shared" si="16"/>
        <v>0</v>
      </c>
      <c r="Q249" s="83"/>
      <c r="R249" s="377">
        <f t="shared" si="17"/>
        <v>0</v>
      </c>
      <c r="S249" s="1040">
        <f t="shared" si="18"/>
        <v>0</v>
      </c>
      <c r="T249" s="4">
        <f>S249*Tabla319816[[#This Row],[P.U$]]</f>
        <v>0</v>
      </c>
    </row>
    <row r="250" spans="1:20" ht="28.5" x14ac:dyDescent="0.25">
      <c r="A250" s="179">
        <v>214</v>
      </c>
      <c r="B250" s="201" t="s">
        <v>169</v>
      </c>
      <c r="C250" s="14" t="s">
        <v>209</v>
      </c>
      <c r="D250" s="14" t="s">
        <v>10</v>
      </c>
      <c r="E250" s="14" t="s">
        <v>302</v>
      </c>
      <c r="F250" s="15">
        <v>45474</v>
      </c>
      <c r="G250" s="37">
        <v>2.2200000000000002</v>
      </c>
      <c r="H250" s="337"/>
      <c r="I250" s="83">
        <v>6</v>
      </c>
      <c r="J250" s="85">
        <f t="shared" si="19"/>
        <v>13.32</v>
      </c>
      <c r="K250" s="930">
        <v>6</v>
      </c>
      <c r="L250" s="85">
        <f>G250*K250</f>
        <v>13.32</v>
      </c>
      <c r="M250" s="83">
        <v>9</v>
      </c>
      <c r="N250" s="85">
        <f>G250*M250</f>
        <v>19.98</v>
      </c>
      <c r="O250" s="83">
        <v>6</v>
      </c>
      <c r="P250" s="85">
        <f>G250*O250</f>
        <v>13.32</v>
      </c>
      <c r="Q250" s="83">
        <v>6</v>
      </c>
      <c r="R250" s="377">
        <f>G250*Q250</f>
        <v>13.32</v>
      </c>
      <c r="S250" s="1040">
        <v>0</v>
      </c>
      <c r="T250" s="4">
        <f>S250*Tabla319816[[#This Row],[P.U$]]</f>
        <v>0</v>
      </c>
    </row>
    <row r="251" spans="1:20" ht="28.5" x14ac:dyDescent="0.25">
      <c r="A251" s="179">
        <v>215</v>
      </c>
      <c r="B251" s="201" t="s">
        <v>170</v>
      </c>
      <c r="C251" s="14" t="s">
        <v>216</v>
      </c>
      <c r="D251" s="14" t="s">
        <v>10</v>
      </c>
      <c r="E251" s="14" t="s">
        <v>274</v>
      </c>
      <c r="F251" s="15">
        <v>45108</v>
      </c>
      <c r="G251" s="37">
        <v>3.7</v>
      </c>
      <c r="H251" s="337"/>
      <c r="I251" s="83"/>
      <c r="J251" s="85">
        <f t="shared" si="19"/>
        <v>0</v>
      </c>
      <c r="K251" s="930"/>
      <c r="L251" s="85">
        <f t="shared" si="14"/>
        <v>0</v>
      </c>
      <c r="M251" s="83"/>
      <c r="N251" s="85">
        <f t="shared" si="15"/>
        <v>0</v>
      </c>
      <c r="O251" s="83"/>
      <c r="P251" s="85">
        <f t="shared" si="16"/>
        <v>0</v>
      </c>
      <c r="Q251" s="83"/>
      <c r="R251" s="377">
        <f t="shared" si="17"/>
        <v>0</v>
      </c>
      <c r="S251" s="1040">
        <f t="shared" si="18"/>
        <v>0</v>
      </c>
      <c r="T251" s="4">
        <f>S251*Tabla319816[[#This Row],[P.U$]]</f>
        <v>0</v>
      </c>
    </row>
    <row r="252" spans="1:20" ht="28.5" x14ac:dyDescent="0.25">
      <c r="A252" s="179">
        <v>216</v>
      </c>
      <c r="B252" s="201" t="s">
        <v>171</v>
      </c>
      <c r="C252" s="14" t="s">
        <v>226</v>
      </c>
      <c r="D252" s="14" t="s">
        <v>10</v>
      </c>
      <c r="E252" s="14" t="s">
        <v>274</v>
      </c>
      <c r="F252" s="15">
        <v>45200</v>
      </c>
      <c r="G252" s="37">
        <v>2.1</v>
      </c>
      <c r="H252" s="337"/>
      <c r="I252" s="83"/>
      <c r="J252" s="85">
        <f t="shared" si="19"/>
        <v>0</v>
      </c>
      <c r="K252" s="930"/>
      <c r="L252" s="85">
        <f>G252*K252</f>
        <v>0</v>
      </c>
      <c r="M252" s="83"/>
      <c r="N252" s="85">
        <f>G252*M252</f>
        <v>0</v>
      </c>
      <c r="O252" s="83"/>
      <c r="P252" s="85">
        <f>G252*O252</f>
        <v>0</v>
      </c>
      <c r="Q252" s="83"/>
      <c r="R252" s="377">
        <f>G252*Q252</f>
        <v>0</v>
      </c>
      <c r="S252" s="1040">
        <f t="shared" si="18"/>
        <v>0</v>
      </c>
      <c r="T252" s="4">
        <f>S252*Tabla319816[[#This Row],[P.U$]]</f>
        <v>0</v>
      </c>
    </row>
    <row r="253" spans="1:20" ht="25.5" x14ac:dyDescent="0.25">
      <c r="A253" s="179">
        <v>217</v>
      </c>
      <c r="B253" s="201" t="s">
        <v>172</v>
      </c>
      <c r="C253" s="14" t="s">
        <v>206</v>
      </c>
      <c r="D253" s="14" t="s">
        <v>10</v>
      </c>
      <c r="E253" s="14" t="s">
        <v>268</v>
      </c>
      <c r="F253" s="15">
        <v>45474</v>
      </c>
      <c r="G253" s="37">
        <v>2.82</v>
      </c>
      <c r="H253" s="337"/>
      <c r="I253" s="83">
        <v>19</v>
      </c>
      <c r="J253" s="85">
        <f t="shared" si="19"/>
        <v>53.58</v>
      </c>
      <c r="K253" s="930">
        <v>17</v>
      </c>
      <c r="L253" s="85">
        <f t="shared" si="14"/>
        <v>47.94</v>
      </c>
      <c r="M253" s="83">
        <v>17</v>
      </c>
      <c r="N253" s="85">
        <f t="shared" si="15"/>
        <v>47.94</v>
      </c>
      <c r="O253" s="83">
        <v>14</v>
      </c>
      <c r="P253" s="85">
        <f t="shared" si="16"/>
        <v>39.479999999999997</v>
      </c>
      <c r="Q253" s="83">
        <v>14</v>
      </c>
      <c r="R253" s="377">
        <f t="shared" si="17"/>
        <v>39.479999999999997</v>
      </c>
      <c r="S253" s="1040">
        <v>14</v>
      </c>
      <c r="T253" s="4">
        <f>S253*Tabla319816[[#This Row],[P.U$]]</f>
        <v>39.479999999999997</v>
      </c>
    </row>
    <row r="254" spans="1:20" ht="28.5" x14ac:dyDescent="0.25">
      <c r="A254" s="179">
        <v>218</v>
      </c>
      <c r="B254" s="201" t="s">
        <v>173</v>
      </c>
      <c r="C254" s="14" t="s">
        <v>209</v>
      </c>
      <c r="D254" s="14" t="s">
        <v>10</v>
      </c>
      <c r="E254" s="14" t="s">
        <v>302</v>
      </c>
      <c r="F254" s="15">
        <v>45474</v>
      </c>
      <c r="G254" s="37">
        <v>3.24</v>
      </c>
      <c r="H254" s="337"/>
      <c r="I254" s="83"/>
      <c r="J254" s="85">
        <f t="shared" si="19"/>
        <v>0</v>
      </c>
      <c r="K254" s="930"/>
      <c r="L254" s="85">
        <f t="shared" si="14"/>
        <v>0</v>
      </c>
      <c r="M254" s="83"/>
      <c r="N254" s="85">
        <f t="shared" si="15"/>
        <v>0</v>
      </c>
      <c r="O254" s="83"/>
      <c r="P254" s="85">
        <f t="shared" si="16"/>
        <v>0</v>
      </c>
      <c r="Q254" s="83"/>
      <c r="R254" s="377">
        <f t="shared" si="17"/>
        <v>0</v>
      </c>
      <c r="S254" s="1040">
        <f t="shared" si="18"/>
        <v>0</v>
      </c>
      <c r="T254" s="4">
        <f>S254*Tabla319816[[#This Row],[P.U$]]</f>
        <v>0</v>
      </c>
    </row>
    <row r="255" spans="1:20" x14ac:dyDescent="0.25">
      <c r="A255" s="179">
        <v>219</v>
      </c>
      <c r="B255" s="201" t="s">
        <v>1209</v>
      </c>
      <c r="C255" s="14" t="s">
        <v>203</v>
      </c>
      <c r="D255" s="14" t="s">
        <v>10</v>
      </c>
      <c r="E255" s="14" t="s">
        <v>294</v>
      </c>
      <c r="F255" s="15">
        <v>45383</v>
      </c>
      <c r="G255" s="37">
        <v>1.31</v>
      </c>
      <c r="H255" s="337"/>
      <c r="I255" s="83"/>
      <c r="J255" s="85">
        <f t="shared" si="19"/>
        <v>0</v>
      </c>
      <c r="K255" s="930"/>
      <c r="L255" s="85">
        <f t="shared" si="14"/>
        <v>0</v>
      </c>
      <c r="M255" s="83"/>
      <c r="N255" s="85">
        <f t="shared" si="15"/>
        <v>0</v>
      </c>
      <c r="O255" s="83"/>
      <c r="P255" s="85">
        <f t="shared" si="16"/>
        <v>0</v>
      </c>
      <c r="Q255" s="83"/>
      <c r="R255" s="377">
        <f t="shared" si="17"/>
        <v>0</v>
      </c>
      <c r="S255" s="1040">
        <f t="shared" si="18"/>
        <v>0</v>
      </c>
      <c r="T255" s="4">
        <f>S255*Tabla319816[[#This Row],[P.U$]]</f>
        <v>0</v>
      </c>
    </row>
    <row r="256" spans="1:20" ht="28.5" x14ac:dyDescent="0.25">
      <c r="A256" s="179">
        <v>220</v>
      </c>
      <c r="B256" s="201" t="s">
        <v>175</v>
      </c>
      <c r="C256" s="14" t="s">
        <v>240</v>
      </c>
      <c r="D256" s="14" t="s">
        <v>10</v>
      </c>
      <c r="E256" s="14" t="s">
        <v>322</v>
      </c>
      <c r="F256" s="15">
        <v>45809</v>
      </c>
      <c r="G256" s="37">
        <v>0.55000000000000004</v>
      </c>
      <c r="H256" s="337"/>
      <c r="I256" s="83">
        <v>10</v>
      </c>
      <c r="J256" s="85">
        <f t="shared" si="19"/>
        <v>5.5</v>
      </c>
      <c r="K256" s="930">
        <v>9</v>
      </c>
      <c r="L256" s="85">
        <f t="shared" si="14"/>
        <v>4.95</v>
      </c>
      <c r="M256" s="83">
        <v>9</v>
      </c>
      <c r="N256" s="85">
        <f t="shared" si="15"/>
        <v>4.95</v>
      </c>
      <c r="O256" s="83">
        <v>8</v>
      </c>
      <c r="P256" s="85">
        <f t="shared" si="16"/>
        <v>4.4000000000000004</v>
      </c>
      <c r="Q256" s="83">
        <v>8</v>
      </c>
      <c r="R256" s="377">
        <f t="shared" si="17"/>
        <v>4.4000000000000004</v>
      </c>
      <c r="S256" s="1040">
        <v>7</v>
      </c>
      <c r="T256" s="4">
        <f>S256*Tabla319816[[#This Row],[P.U$]]</f>
        <v>3.8500000000000005</v>
      </c>
    </row>
    <row r="257" spans="1:20" ht="28.5" x14ac:dyDescent="0.25">
      <c r="A257" s="179">
        <v>697</v>
      </c>
      <c r="B257" s="201" t="s">
        <v>1095</v>
      </c>
      <c r="C257" s="14" t="s">
        <v>241</v>
      </c>
      <c r="D257" s="14" t="s">
        <v>10</v>
      </c>
      <c r="E257" s="14" t="s">
        <v>322</v>
      </c>
      <c r="F257" s="15">
        <v>45809</v>
      </c>
      <c r="G257" s="37">
        <v>0.55000000000000004</v>
      </c>
      <c r="H257" s="337"/>
      <c r="I257" s="83"/>
      <c r="J257" s="85">
        <f t="shared" si="19"/>
        <v>0</v>
      </c>
      <c r="K257" s="930"/>
      <c r="L257" s="85">
        <f t="shared" si="14"/>
        <v>0</v>
      </c>
      <c r="M257" s="83"/>
      <c r="N257" s="85">
        <f t="shared" si="15"/>
        <v>0</v>
      </c>
      <c r="O257" s="83"/>
      <c r="P257" s="85">
        <f t="shared" si="16"/>
        <v>0</v>
      </c>
      <c r="Q257" s="83"/>
      <c r="R257" s="377">
        <f t="shared" si="17"/>
        <v>0</v>
      </c>
      <c r="S257" s="1040">
        <f t="shared" si="18"/>
        <v>0</v>
      </c>
      <c r="T257" s="4">
        <f>S257*Tabla319816[[#This Row],[P.U$]]</f>
        <v>0</v>
      </c>
    </row>
    <row r="258" spans="1:20" x14ac:dyDescent="0.25">
      <c r="A258" s="179">
        <v>221</v>
      </c>
      <c r="B258" s="201" t="s">
        <v>176</v>
      </c>
      <c r="C258" s="14" t="s">
        <v>213</v>
      </c>
      <c r="D258" s="14" t="s">
        <v>10</v>
      </c>
      <c r="E258" s="14" t="s">
        <v>274</v>
      </c>
      <c r="F258" s="15">
        <v>45413</v>
      </c>
      <c r="G258" s="37">
        <v>0.61</v>
      </c>
      <c r="H258" s="337"/>
      <c r="I258" s="83"/>
      <c r="J258" s="85">
        <f t="shared" si="19"/>
        <v>0</v>
      </c>
      <c r="K258" s="930"/>
      <c r="L258" s="85">
        <f t="shared" si="14"/>
        <v>0</v>
      </c>
      <c r="M258" s="83"/>
      <c r="N258" s="85">
        <f t="shared" si="15"/>
        <v>0</v>
      </c>
      <c r="O258" s="83"/>
      <c r="P258" s="85">
        <f t="shared" si="16"/>
        <v>0</v>
      </c>
      <c r="Q258" s="83"/>
      <c r="R258" s="377">
        <f t="shared" si="17"/>
        <v>0</v>
      </c>
      <c r="S258" s="1040">
        <f t="shared" si="18"/>
        <v>0</v>
      </c>
      <c r="T258" s="4">
        <f>S258*Tabla319816[[#This Row],[P.U$]]</f>
        <v>0</v>
      </c>
    </row>
    <row r="259" spans="1:20" ht="42.75" x14ac:dyDescent="0.25">
      <c r="A259" s="179"/>
      <c r="B259" s="201" t="s">
        <v>183</v>
      </c>
      <c r="C259" s="14" t="s">
        <v>239</v>
      </c>
      <c r="D259" s="14" t="s">
        <v>10</v>
      </c>
      <c r="E259" s="14" t="s">
        <v>292</v>
      </c>
      <c r="F259" s="15">
        <v>45323</v>
      </c>
      <c r="G259" s="37">
        <v>4.6100000000000003</v>
      </c>
      <c r="H259" s="337"/>
      <c r="I259" s="83">
        <v>3</v>
      </c>
      <c r="J259" s="85">
        <f t="shared" si="19"/>
        <v>13.830000000000002</v>
      </c>
      <c r="K259" s="930">
        <v>3</v>
      </c>
      <c r="L259" s="85">
        <f t="shared" si="14"/>
        <v>13.830000000000002</v>
      </c>
      <c r="M259" s="83">
        <v>3</v>
      </c>
      <c r="N259" s="85">
        <f t="shared" si="15"/>
        <v>13.830000000000002</v>
      </c>
      <c r="O259" s="83"/>
      <c r="P259" s="85"/>
      <c r="Q259" s="83"/>
      <c r="R259" s="377"/>
      <c r="S259" s="1040">
        <f t="shared" si="18"/>
        <v>0</v>
      </c>
      <c r="T259" s="4">
        <f>S259*Tabla319816[[#This Row],[P.U$]]</f>
        <v>0</v>
      </c>
    </row>
    <row r="260" spans="1:20" ht="28.5" x14ac:dyDescent="0.25">
      <c r="A260" s="179">
        <v>222</v>
      </c>
      <c r="B260" s="201" t="s">
        <v>177</v>
      </c>
      <c r="C260" s="14" t="s">
        <v>1022</v>
      </c>
      <c r="D260" s="14" t="s">
        <v>10</v>
      </c>
      <c r="E260" s="14" t="s">
        <v>323</v>
      </c>
      <c r="F260" s="15">
        <v>45748</v>
      </c>
      <c r="G260" s="37">
        <v>1.87</v>
      </c>
      <c r="H260" s="337"/>
      <c r="I260" s="83">
        <v>1</v>
      </c>
      <c r="J260" s="85">
        <f t="shared" si="19"/>
        <v>1.87</v>
      </c>
      <c r="K260" s="930">
        <v>1</v>
      </c>
      <c r="L260" s="85">
        <f t="shared" si="14"/>
        <v>1.87</v>
      </c>
      <c r="M260" s="83">
        <v>18</v>
      </c>
      <c r="N260" s="85">
        <f t="shared" si="15"/>
        <v>33.660000000000004</v>
      </c>
      <c r="O260" s="83">
        <v>17</v>
      </c>
      <c r="P260" s="85">
        <f t="shared" si="16"/>
        <v>31.790000000000003</v>
      </c>
      <c r="Q260" s="83">
        <v>15</v>
      </c>
      <c r="R260" s="377">
        <f t="shared" si="17"/>
        <v>28.05</v>
      </c>
      <c r="S260" s="1040">
        <v>14</v>
      </c>
      <c r="T260" s="4">
        <f>S260*Tabla319816[[#This Row],[P.U$]]</f>
        <v>26.18</v>
      </c>
    </row>
    <row r="261" spans="1:20" ht="38.25" x14ac:dyDescent="0.25">
      <c r="A261" s="179">
        <v>223</v>
      </c>
      <c r="B261" s="201" t="s">
        <v>1021</v>
      </c>
      <c r="C261" s="14" t="s">
        <v>251</v>
      </c>
      <c r="D261" s="14" t="s">
        <v>10</v>
      </c>
      <c r="E261" s="14" t="s">
        <v>323</v>
      </c>
      <c r="F261" s="15">
        <v>45748</v>
      </c>
      <c r="G261" s="37">
        <v>2.16</v>
      </c>
      <c r="H261" s="337"/>
      <c r="I261" s="83"/>
      <c r="J261" s="85">
        <f t="shared" si="19"/>
        <v>0</v>
      </c>
      <c r="K261" s="930"/>
      <c r="L261" s="85">
        <f t="shared" si="14"/>
        <v>0</v>
      </c>
      <c r="M261" s="83"/>
      <c r="N261" s="85">
        <f t="shared" si="15"/>
        <v>0</v>
      </c>
      <c r="O261" s="83"/>
      <c r="P261" s="85">
        <f t="shared" si="16"/>
        <v>0</v>
      </c>
      <c r="Q261" s="83"/>
      <c r="R261" s="377">
        <f t="shared" si="17"/>
        <v>0</v>
      </c>
      <c r="S261" s="1040">
        <f t="shared" si="18"/>
        <v>0</v>
      </c>
      <c r="T261" s="4">
        <f>S261*Tabla319816[[#This Row],[P.U$]]</f>
        <v>0</v>
      </c>
    </row>
    <row r="262" spans="1:20" ht="28.5" x14ac:dyDescent="0.25">
      <c r="A262" s="179">
        <v>224</v>
      </c>
      <c r="B262" s="201" t="s">
        <v>178</v>
      </c>
      <c r="C262" s="14" t="s">
        <v>254</v>
      </c>
      <c r="D262" s="14" t="s">
        <v>10</v>
      </c>
      <c r="E262" s="14" t="s">
        <v>294</v>
      </c>
      <c r="F262" s="15">
        <v>45413</v>
      </c>
      <c r="G262" s="37">
        <v>0.92</v>
      </c>
      <c r="H262" s="337"/>
      <c r="I262" s="83"/>
      <c r="J262" s="85">
        <f t="shared" si="19"/>
        <v>0</v>
      </c>
      <c r="K262" s="930"/>
      <c r="L262" s="85">
        <f t="shared" si="14"/>
        <v>0</v>
      </c>
      <c r="M262" s="83"/>
      <c r="N262" s="85">
        <f t="shared" si="15"/>
        <v>0</v>
      </c>
      <c r="O262" s="83"/>
      <c r="P262" s="85">
        <f t="shared" si="16"/>
        <v>0</v>
      </c>
      <c r="Q262" s="83"/>
      <c r="R262" s="377">
        <f t="shared" si="17"/>
        <v>0</v>
      </c>
      <c r="S262" s="1040">
        <f t="shared" si="18"/>
        <v>0</v>
      </c>
      <c r="T262" s="4">
        <f>S262*Tabla319816[[#This Row],[P.U$]]</f>
        <v>0</v>
      </c>
    </row>
    <row r="263" spans="1:20" ht="38.25" x14ac:dyDescent="0.25">
      <c r="A263" s="179">
        <v>225</v>
      </c>
      <c r="B263" s="201" t="s">
        <v>178</v>
      </c>
      <c r="C263" s="14" t="s">
        <v>251</v>
      </c>
      <c r="D263" s="14" t="s">
        <v>10</v>
      </c>
      <c r="E263" s="14" t="s">
        <v>294</v>
      </c>
      <c r="F263" s="15">
        <v>45413</v>
      </c>
      <c r="G263" s="37">
        <v>1.49</v>
      </c>
      <c r="H263" s="337"/>
      <c r="I263" s="83"/>
      <c r="J263" s="85">
        <f t="shared" si="19"/>
        <v>0</v>
      </c>
      <c r="K263" s="930"/>
      <c r="L263" s="85">
        <f>G263*K263</f>
        <v>0</v>
      </c>
      <c r="M263" s="83"/>
      <c r="N263" s="85">
        <f>G263*M263</f>
        <v>0</v>
      </c>
      <c r="O263" s="83"/>
      <c r="P263" s="85">
        <f>G263*O263</f>
        <v>0</v>
      </c>
      <c r="Q263" s="83"/>
      <c r="R263" s="377">
        <f>G263*Q263</f>
        <v>0</v>
      </c>
      <c r="S263" s="1040">
        <f t="shared" si="18"/>
        <v>0</v>
      </c>
      <c r="T263" s="4">
        <f>S263*Tabla319816[[#This Row],[P.U$]]</f>
        <v>0</v>
      </c>
    </row>
    <row r="264" spans="1:20" ht="28.5" x14ac:dyDescent="0.25">
      <c r="A264" s="179">
        <v>226</v>
      </c>
      <c r="B264" s="201" t="s">
        <v>179</v>
      </c>
      <c r="C264" s="14" t="s">
        <v>255</v>
      </c>
      <c r="D264" s="14" t="s">
        <v>10</v>
      </c>
      <c r="E264" s="14" t="s">
        <v>324</v>
      </c>
      <c r="F264" s="15">
        <v>45809</v>
      </c>
      <c r="G264" s="37">
        <v>3.63</v>
      </c>
      <c r="H264" s="337"/>
      <c r="I264" s="83">
        <v>5</v>
      </c>
      <c r="J264" s="85">
        <f t="shared" si="19"/>
        <v>18.149999999999999</v>
      </c>
      <c r="K264" s="930">
        <v>5</v>
      </c>
      <c r="L264" s="85">
        <f t="shared" ref="L264:L345" si="20">G264*K264</f>
        <v>18.149999999999999</v>
      </c>
      <c r="M264" s="83">
        <v>3</v>
      </c>
      <c r="N264" s="85">
        <f t="shared" ref="N264:N345" si="21">G264*M264</f>
        <v>10.89</v>
      </c>
      <c r="O264" s="83">
        <v>3</v>
      </c>
      <c r="P264" s="85">
        <f t="shared" ref="P264:P345" si="22">G264*O264</f>
        <v>10.89</v>
      </c>
      <c r="Q264" s="83">
        <v>3</v>
      </c>
      <c r="R264" s="377">
        <f t="shared" ref="R264:R345" si="23">G264*Q264</f>
        <v>10.89</v>
      </c>
      <c r="S264" s="1040">
        <v>3</v>
      </c>
      <c r="T264" s="4">
        <f>S264*Tabla319816[[#This Row],[P.U$]]</f>
        <v>10.89</v>
      </c>
    </row>
    <row r="265" spans="1:20" ht="28.5" x14ac:dyDescent="0.25">
      <c r="A265" s="179">
        <v>227</v>
      </c>
      <c r="B265" s="201" t="s">
        <v>180</v>
      </c>
      <c r="C265" s="14" t="s">
        <v>213</v>
      </c>
      <c r="D265" s="14" t="s">
        <v>10</v>
      </c>
      <c r="E265" s="14" t="s">
        <v>268</v>
      </c>
      <c r="F265" s="15">
        <v>45292</v>
      </c>
      <c r="G265" s="37">
        <v>1.23</v>
      </c>
      <c r="H265" s="337"/>
      <c r="I265" s="83"/>
      <c r="J265" s="85">
        <f t="shared" si="19"/>
        <v>0</v>
      </c>
      <c r="K265" s="930"/>
      <c r="L265" s="85">
        <f t="shared" si="20"/>
        <v>0</v>
      </c>
      <c r="M265" s="83"/>
      <c r="N265" s="85">
        <f t="shared" si="21"/>
        <v>0</v>
      </c>
      <c r="O265" s="83"/>
      <c r="P265" s="85">
        <f t="shared" si="22"/>
        <v>0</v>
      </c>
      <c r="Q265" s="83"/>
      <c r="R265" s="377">
        <f t="shared" si="23"/>
        <v>0</v>
      </c>
      <c r="S265" s="1040">
        <f t="shared" si="18"/>
        <v>0</v>
      </c>
      <c r="T265" s="4">
        <f>S265*Tabla319816[[#This Row],[P.U$]]</f>
        <v>0</v>
      </c>
    </row>
    <row r="266" spans="1:20" ht="28.5" x14ac:dyDescent="0.25">
      <c r="A266" s="179">
        <v>228</v>
      </c>
      <c r="B266" s="201" t="s">
        <v>181</v>
      </c>
      <c r="C266" s="14" t="s">
        <v>218</v>
      </c>
      <c r="D266" s="14" t="s">
        <v>10</v>
      </c>
      <c r="E266" s="14" t="s">
        <v>325</v>
      </c>
      <c r="F266" s="15">
        <v>45413</v>
      </c>
      <c r="G266" s="37">
        <v>4.82</v>
      </c>
      <c r="H266" s="337"/>
      <c r="I266" s="83">
        <v>6</v>
      </c>
      <c r="J266" s="85">
        <f t="shared" si="19"/>
        <v>28.92</v>
      </c>
      <c r="K266" s="930">
        <v>6</v>
      </c>
      <c r="L266" s="85">
        <f t="shared" si="20"/>
        <v>28.92</v>
      </c>
      <c r="M266" s="83">
        <v>5</v>
      </c>
      <c r="N266" s="85">
        <f t="shared" si="21"/>
        <v>24.1</v>
      </c>
      <c r="O266" s="83">
        <v>5</v>
      </c>
      <c r="P266" s="85">
        <f t="shared" si="22"/>
        <v>24.1</v>
      </c>
      <c r="Q266" s="83">
        <v>5</v>
      </c>
      <c r="R266" s="377">
        <f t="shared" si="23"/>
        <v>24.1</v>
      </c>
      <c r="S266" s="1040">
        <v>5</v>
      </c>
      <c r="T266" s="4">
        <f>S266*Tabla319816[[#This Row],[P.U$]]</f>
        <v>24.1</v>
      </c>
    </row>
    <row r="267" spans="1:20" ht="28.5" x14ac:dyDescent="0.25">
      <c r="A267" s="179">
        <v>229</v>
      </c>
      <c r="B267" s="201" t="s">
        <v>182</v>
      </c>
      <c r="C267" s="14" t="s">
        <v>217</v>
      </c>
      <c r="D267" s="14" t="s">
        <v>10</v>
      </c>
      <c r="E267" s="14" t="s">
        <v>293</v>
      </c>
      <c r="F267" s="15">
        <v>10</v>
      </c>
      <c r="G267" s="37">
        <v>3.77</v>
      </c>
      <c r="H267" s="337"/>
      <c r="I267" s="83"/>
      <c r="J267" s="85">
        <f t="shared" si="19"/>
        <v>0</v>
      </c>
      <c r="K267" s="930"/>
      <c r="L267" s="85">
        <f t="shared" si="20"/>
        <v>0</v>
      </c>
      <c r="M267" s="83"/>
      <c r="N267" s="85">
        <f t="shared" si="21"/>
        <v>0</v>
      </c>
      <c r="O267" s="83"/>
      <c r="P267" s="85">
        <f t="shared" si="22"/>
        <v>0</v>
      </c>
      <c r="Q267" s="83"/>
      <c r="R267" s="377">
        <f t="shared" si="23"/>
        <v>0</v>
      </c>
      <c r="S267" s="1040"/>
      <c r="T267" s="4">
        <f>S267*Tabla319816[[#This Row],[P.U$]]</f>
        <v>0</v>
      </c>
    </row>
    <row r="268" spans="1:20" ht="42.75" x14ac:dyDescent="0.25">
      <c r="A268" s="179">
        <v>230</v>
      </c>
      <c r="B268" s="201" t="s">
        <v>183</v>
      </c>
      <c r="C268" s="14" t="s">
        <v>239</v>
      </c>
      <c r="D268" s="14" t="s">
        <v>10</v>
      </c>
      <c r="E268" s="14" t="s">
        <v>292</v>
      </c>
      <c r="F268" s="15">
        <v>45474</v>
      </c>
      <c r="G268" s="37">
        <v>4.6100000000000003</v>
      </c>
      <c r="H268" s="337"/>
      <c r="I268" s="83"/>
      <c r="J268" s="85">
        <f t="shared" si="19"/>
        <v>0</v>
      </c>
      <c r="K268" s="930"/>
      <c r="L268" s="85">
        <f t="shared" si="20"/>
        <v>0</v>
      </c>
      <c r="M268" s="83"/>
      <c r="N268" s="85">
        <f t="shared" si="21"/>
        <v>0</v>
      </c>
      <c r="O268" s="83"/>
      <c r="P268" s="85">
        <f t="shared" si="22"/>
        <v>0</v>
      </c>
      <c r="Q268" s="83"/>
      <c r="R268" s="377">
        <f t="shared" si="23"/>
        <v>0</v>
      </c>
      <c r="S268" s="1040">
        <f t="shared" ref="S268:S329" si="24">SUM(R268)</f>
        <v>0</v>
      </c>
      <c r="T268" s="4">
        <f>S268*Tabla319816[[#This Row],[P.U$]]</f>
        <v>0</v>
      </c>
    </row>
    <row r="269" spans="1:20" ht="42.75" x14ac:dyDescent="0.25">
      <c r="A269" s="179">
        <v>231</v>
      </c>
      <c r="B269" s="201" t="s">
        <v>184</v>
      </c>
      <c r="C269" s="14" t="s">
        <v>213</v>
      </c>
      <c r="D269" s="14" t="s">
        <v>10</v>
      </c>
      <c r="E269" s="14" t="s">
        <v>272</v>
      </c>
      <c r="F269" s="15">
        <v>45658</v>
      </c>
      <c r="G269" s="37">
        <v>1.65</v>
      </c>
      <c r="H269" s="337"/>
      <c r="I269" s="83"/>
      <c r="J269" s="85">
        <f t="shared" si="19"/>
        <v>0</v>
      </c>
      <c r="K269" s="930"/>
      <c r="L269" s="85">
        <f t="shared" si="20"/>
        <v>0</v>
      </c>
      <c r="M269" s="83"/>
      <c r="N269" s="85">
        <f t="shared" si="21"/>
        <v>0</v>
      </c>
      <c r="O269" s="83"/>
      <c r="P269" s="85">
        <f t="shared" si="22"/>
        <v>0</v>
      </c>
      <c r="Q269" s="83"/>
      <c r="R269" s="377">
        <f t="shared" si="23"/>
        <v>0</v>
      </c>
      <c r="S269" s="1040">
        <f t="shared" si="24"/>
        <v>0</v>
      </c>
      <c r="T269" s="4">
        <f>S269*Tabla319816[[#This Row],[P.U$]]</f>
        <v>0</v>
      </c>
    </row>
    <row r="270" spans="1:20" ht="42.75" x14ac:dyDescent="0.25">
      <c r="A270" s="179">
        <v>232</v>
      </c>
      <c r="B270" s="201" t="s">
        <v>185</v>
      </c>
      <c r="C270" s="14" t="s">
        <v>203</v>
      </c>
      <c r="D270" s="14" t="s">
        <v>10</v>
      </c>
      <c r="E270" s="14" t="s">
        <v>272</v>
      </c>
      <c r="F270" s="15">
        <v>45535</v>
      </c>
      <c r="G270" s="37">
        <v>4.6100000000000003</v>
      </c>
      <c r="H270" s="337"/>
      <c r="I270" s="83">
        <v>11</v>
      </c>
      <c r="J270" s="85">
        <f t="shared" si="19"/>
        <v>50.71</v>
      </c>
      <c r="K270" s="930">
        <v>10</v>
      </c>
      <c r="L270" s="85">
        <f t="shared" si="20"/>
        <v>46.1</v>
      </c>
      <c r="M270" s="83">
        <v>10</v>
      </c>
      <c r="N270" s="85">
        <f t="shared" si="21"/>
        <v>46.1</v>
      </c>
      <c r="O270" s="83">
        <v>10</v>
      </c>
      <c r="P270" s="85">
        <f t="shared" si="22"/>
        <v>46.1</v>
      </c>
      <c r="Q270" s="83">
        <v>10</v>
      </c>
      <c r="R270" s="377">
        <f t="shared" si="23"/>
        <v>46.1</v>
      </c>
      <c r="S270" s="1040">
        <v>9</v>
      </c>
      <c r="T270" s="4">
        <f>S270*Tabla319816[[#This Row],[P.U$]]</f>
        <v>41.49</v>
      </c>
    </row>
    <row r="271" spans="1:20" ht="28.5" x14ac:dyDescent="0.25">
      <c r="A271" s="179">
        <v>233</v>
      </c>
      <c r="B271" s="201" t="s">
        <v>186</v>
      </c>
      <c r="C271" s="14" t="s">
        <v>256</v>
      </c>
      <c r="D271" s="14" t="s">
        <v>10</v>
      </c>
      <c r="E271" s="14" t="s">
        <v>326</v>
      </c>
      <c r="F271" s="15">
        <v>7.23</v>
      </c>
      <c r="G271" s="37">
        <v>6.44</v>
      </c>
      <c r="H271" s="337"/>
      <c r="I271" s="83"/>
      <c r="J271" s="85">
        <f t="shared" si="19"/>
        <v>0</v>
      </c>
      <c r="K271" s="930"/>
      <c r="L271" s="85">
        <f t="shared" si="20"/>
        <v>0</v>
      </c>
      <c r="M271" s="83"/>
      <c r="N271" s="85">
        <f t="shared" si="21"/>
        <v>0</v>
      </c>
      <c r="O271" s="83"/>
      <c r="P271" s="85">
        <f t="shared" si="22"/>
        <v>0</v>
      </c>
      <c r="Q271" s="83"/>
      <c r="R271" s="377">
        <f t="shared" si="23"/>
        <v>0</v>
      </c>
      <c r="S271" s="1040">
        <f t="shared" si="24"/>
        <v>0</v>
      </c>
      <c r="T271" s="4">
        <f>S271*Tabla319816[[#This Row],[P.U$]]</f>
        <v>0</v>
      </c>
    </row>
    <row r="272" spans="1:20" ht="38.25" x14ac:dyDescent="0.25">
      <c r="A272" s="179">
        <v>234</v>
      </c>
      <c r="B272" s="201" t="s">
        <v>187</v>
      </c>
      <c r="C272" s="14" t="s">
        <v>251</v>
      </c>
      <c r="D272" s="14" t="s">
        <v>10</v>
      </c>
      <c r="E272" s="14" t="s">
        <v>314</v>
      </c>
      <c r="F272" s="15">
        <v>45078</v>
      </c>
      <c r="G272" s="37">
        <v>1.24</v>
      </c>
      <c r="H272" s="337"/>
      <c r="I272" s="83"/>
      <c r="J272" s="85">
        <f t="shared" si="19"/>
        <v>0</v>
      </c>
      <c r="K272" s="930"/>
      <c r="L272" s="85">
        <f t="shared" si="20"/>
        <v>0</v>
      </c>
      <c r="M272" s="83"/>
      <c r="N272" s="85">
        <f t="shared" si="21"/>
        <v>0</v>
      </c>
      <c r="O272" s="83"/>
      <c r="P272" s="85">
        <f t="shared" si="22"/>
        <v>0</v>
      </c>
      <c r="Q272" s="83"/>
      <c r="R272" s="377">
        <f t="shared" si="23"/>
        <v>0</v>
      </c>
      <c r="S272" s="1040">
        <f t="shared" si="24"/>
        <v>0</v>
      </c>
      <c r="T272" s="4">
        <f>S272*Tabla319816[[#This Row],[P.U$]]</f>
        <v>0</v>
      </c>
    </row>
    <row r="273" spans="1:20" ht="28.5" x14ac:dyDescent="0.25">
      <c r="A273" s="179">
        <v>235</v>
      </c>
      <c r="B273" s="201" t="s">
        <v>734</v>
      </c>
      <c r="C273" s="14" t="s">
        <v>735</v>
      </c>
      <c r="D273" s="14" t="s">
        <v>10</v>
      </c>
      <c r="E273" s="14" t="s">
        <v>266</v>
      </c>
      <c r="F273" s="15">
        <v>45323</v>
      </c>
      <c r="G273" s="37">
        <v>5.97</v>
      </c>
      <c r="H273" s="337"/>
      <c r="I273" s="83"/>
      <c r="J273" s="85">
        <f t="shared" si="19"/>
        <v>0</v>
      </c>
      <c r="K273" s="930"/>
      <c r="L273" s="85">
        <f t="shared" si="20"/>
        <v>0</v>
      </c>
      <c r="M273" s="83"/>
      <c r="N273" s="85">
        <f t="shared" si="21"/>
        <v>0</v>
      </c>
      <c r="O273" s="83"/>
      <c r="P273" s="85">
        <f t="shared" si="22"/>
        <v>0</v>
      </c>
      <c r="Q273" s="83"/>
      <c r="R273" s="377">
        <f t="shared" si="23"/>
        <v>0</v>
      </c>
      <c r="S273" s="1040">
        <f t="shared" si="24"/>
        <v>0</v>
      </c>
      <c r="T273" s="4">
        <f>S273*Tabla319816[[#This Row],[P.U$]]</f>
        <v>0</v>
      </c>
    </row>
    <row r="274" spans="1:20" ht="28.5" x14ac:dyDescent="0.25">
      <c r="A274" s="179">
        <v>236</v>
      </c>
      <c r="B274" s="201" t="s">
        <v>188</v>
      </c>
      <c r="C274" s="14" t="s">
        <v>203</v>
      </c>
      <c r="D274" s="14" t="s">
        <v>10</v>
      </c>
      <c r="E274" s="14" t="s">
        <v>266</v>
      </c>
      <c r="F274" s="15">
        <v>45200</v>
      </c>
      <c r="G274" s="37">
        <v>1.1000000000000001</v>
      </c>
      <c r="H274" s="337"/>
      <c r="I274" s="83"/>
      <c r="J274" s="85">
        <f t="shared" si="19"/>
        <v>0</v>
      </c>
      <c r="K274" s="930"/>
      <c r="L274" s="85">
        <f t="shared" si="20"/>
        <v>0</v>
      </c>
      <c r="M274" s="83"/>
      <c r="N274" s="85">
        <f t="shared" si="21"/>
        <v>0</v>
      </c>
      <c r="O274" s="83"/>
      <c r="P274" s="85">
        <f t="shared" si="22"/>
        <v>0</v>
      </c>
      <c r="Q274" s="83"/>
      <c r="R274" s="377">
        <f t="shared" si="23"/>
        <v>0</v>
      </c>
      <c r="S274" s="1040">
        <f t="shared" si="24"/>
        <v>0</v>
      </c>
      <c r="T274" s="4">
        <f>S274*Tabla319816[[#This Row],[P.U$]]</f>
        <v>0</v>
      </c>
    </row>
    <row r="275" spans="1:20" x14ac:dyDescent="0.25">
      <c r="A275" s="179">
        <v>237</v>
      </c>
      <c r="B275" s="201" t="s">
        <v>189</v>
      </c>
      <c r="C275" s="14" t="s">
        <v>257</v>
      </c>
      <c r="D275" s="14" t="s">
        <v>10</v>
      </c>
      <c r="E275" s="14" t="s">
        <v>266</v>
      </c>
      <c r="F275" s="15">
        <v>45078</v>
      </c>
      <c r="G275" s="37">
        <v>2.2000000000000002</v>
      </c>
      <c r="H275" s="337"/>
      <c r="I275" s="83"/>
      <c r="J275" s="85">
        <f t="shared" si="19"/>
        <v>0</v>
      </c>
      <c r="K275" s="930"/>
      <c r="L275" s="85">
        <f>G275*K275</f>
        <v>0</v>
      </c>
      <c r="M275" s="83"/>
      <c r="N275" s="85">
        <f>G275*M275</f>
        <v>0</v>
      </c>
      <c r="O275" s="83"/>
      <c r="P275" s="85">
        <f>G275*O275</f>
        <v>0</v>
      </c>
      <c r="Q275" s="83"/>
      <c r="R275" s="377">
        <f>G275*Q275</f>
        <v>0</v>
      </c>
      <c r="S275" s="1040">
        <f t="shared" si="24"/>
        <v>0</v>
      </c>
      <c r="T275" s="4">
        <f>S275*Tabla319816[[#This Row],[P.U$]]</f>
        <v>0</v>
      </c>
    </row>
    <row r="276" spans="1:20" x14ac:dyDescent="0.25">
      <c r="A276" s="179">
        <v>238</v>
      </c>
      <c r="B276" s="201" t="s">
        <v>190</v>
      </c>
      <c r="C276" s="14" t="s">
        <v>226</v>
      </c>
      <c r="D276" s="14" t="s">
        <v>10</v>
      </c>
      <c r="E276" s="14" t="s">
        <v>266</v>
      </c>
      <c r="F276" s="15">
        <v>46023</v>
      </c>
      <c r="G276" s="37">
        <v>1.65</v>
      </c>
      <c r="H276" s="337"/>
      <c r="I276" s="83"/>
      <c r="J276" s="85">
        <f t="shared" si="19"/>
        <v>0</v>
      </c>
      <c r="K276" s="930">
        <v>30</v>
      </c>
      <c r="L276" s="85">
        <f t="shared" si="20"/>
        <v>49.5</v>
      </c>
      <c r="M276" s="83">
        <v>28</v>
      </c>
      <c r="N276" s="85">
        <f t="shared" si="21"/>
        <v>46.199999999999996</v>
      </c>
      <c r="O276" s="83">
        <v>28</v>
      </c>
      <c r="P276" s="85">
        <f t="shared" si="22"/>
        <v>46.199999999999996</v>
      </c>
      <c r="Q276" s="83">
        <v>28</v>
      </c>
      <c r="R276" s="377">
        <f t="shared" si="23"/>
        <v>46.199999999999996</v>
      </c>
      <c r="S276" s="1040">
        <v>26</v>
      </c>
      <c r="T276" s="4">
        <f>S276*Tabla319816[[#This Row],[P.U$]]</f>
        <v>42.9</v>
      </c>
    </row>
    <row r="277" spans="1:20" ht="28.5" x14ac:dyDescent="0.25">
      <c r="A277" s="179">
        <v>239</v>
      </c>
      <c r="B277" s="201" t="s">
        <v>191</v>
      </c>
      <c r="C277" s="14" t="s">
        <v>203</v>
      </c>
      <c r="D277" s="14" t="s">
        <v>10</v>
      </c>
      <c r="E277" s="14" t="s">
        <v>266</v>
      </c>
      <c r="F277" s="15">
        <v>45078</v>
      </c>
      <c r="G277" s="37">
        <v>4.72</v>
      </c>
      <c r="H277" s="337"/>
      <c r="I277" s="83"/>
      <c r="J277" s="85">
        <f t="shared" si="19"/>
        <v>0</v>
      </c>
      <c r="K277" s="930"/>
      <c r="L277" s="85">
        <f t="shared" si="20"/>
        <v>0</v>
      </c>
      <c r="M277" s="83"/>
      <c r="N277" s="85">
        <f t="shared" si="21"/>
        <v>0</v>
      </c>
      <c r="O277" s="83"/>
      <c r="P277" s="85">
        <f t="shared" si="22"/>
        <v>0</v>
      </c>
      <c r="Q277" s="83"/>
      <c r="R277" s="377">
        <f t="shared" si="23"/>
        <v>0</v>
      </c>
      <c r="S277" s="1040">
        <f t="shared" si="24"/>
        <v>0</v>
      </c>
      <c r="T277" s="4">
        <f>S277*Tabla319816[[#This Row],[P.U$]]</f>
        <v>0</v>
      </c>
    </row>
    <row r="278" spans="1:20" x14ac:dyDescent="0.25">
      <c r="A278" s="179">
        <v>240</v>
      </c>
      <c r="B278" s="203" t="s">
        <v>822</v>
      </c>
      <c r="C278" s="24" t="s">
        <v>823</v>
      </c>
      <c r="D278" s="24" t="s">
        <v>10</v>
      </c>
      <c r="E278" s="24" t="s">
        <v>266</v>
      </c>
      <c r="F278" s="56">
        <v>45170</v>
      </c>
      <c r="G278" s="42">
        <v>1.02</v>
      </c>
      <c r="H278" s="337"/>
      <c r="I278" s="83">
        <v>9</v>
      </c>
      <c r="J278" s="85">
        <f t="shared" si="19"/>
        <v>9.18</v>
      </c>
      <c r="K278" s="930">
        <v>9</v>
      </c>
      <c r="L278" s="85">
        <f t="shared" si="20"/>
        <v>9.18</v>
      </c>
      <c r="M278" s="83">
        <v>9</v>
      </c>
      <c r="N278" s="85">
        <f t="shared" si="21"/>
        <v>9.18</v>
      </c>
      <c r="O278" s="83">
        <v>9</v>
      </c>
      <c r="P278" s="85">
        <f t="shared" si="22"/>
        <v>9.18</v>
      </c>
      <c r="Q278" s="83"/>
      <c r="R278" s="377">
        <f t="shared" si="23"/>
        <v>0</v>
      </c>
      <c r="S278" s="1040">
        <f t="shared" si="24"/>
        <v>0</v>
      </c>
      <c r="T278" s="4">
        <f>S278*Tabla319816[[#This Row],[P.U$]]</f>
        <v>0</v>
      </c>
    </row>
    <row r="279" spans="1:20" x14ac:dyDescent="0.25">
      <c r="A279" s="179">
        <v>241</v>
      </c>
      <c r="B279" s="203" t="s">
        <v>192</v>
      </c>
      <c r="C279" s="24" t="s">
        <v>223</v>
      </c>
      <c r="D279" s="24" t="s">
        <v>10</v>
      </c>
      <c r="E279" s="24" t="s">
        <v>266</v>
      </c>
      <c r="F279" s="56">
        <v>45352</v>
      </c>
      <c r="G279" s="42">
        <v>7.14</v>
      </c>
      <c r="H279" s="337"/>
      <c r="I279" s="83"/>
      <c r="J279" s="85">
        <f t="shared" si="19"/>
        <v>0</v>
      </c>
      <c r="K279" s="930"/>
      <c r="L279" s="85">
        <f t="shared" si="20"/>
        <v>0</v>
      </c>
      <c r="M279" s="83"/>
      <c r="N279" s="85">
        <f t="shared" si="21"/>
        <v>0</v>
      </c>
      <c r="O279" s="83"/>
      <c r="P279" s="85">
        <f t="shared" si="22"/>
        <v>0</v>
      </c>
      <c r="Q279" s="83"/>
      <c r="R279" s="377">
        <f t="shared" si="23"/>
        <v>0</v>
      </c>
      <c r="S279" s="1040">
        <f t="shared" si="24"/>
        <v>0</v>
      </c>
      <c r="T279" s="4">
        <f>S279*Tabla319816[[#This Row],[P.U$]]</f>
        <v>0</v>
      </c>
    </row>
    <row r="280" spans="1:20" ht="28.5" x14ac:dyDescent="0.25">
      <c r="A280" s="179">
        <v>242</v>
      </c>
      <c r="B280" s="204" t="s">
        <v>354</v>
      </c>
      <c r="C280" s="21" t="s">
        <v>229</v>
      </c>
      <c r="D280" s="21" t="s">
        <v>11</v>
      </c>
      <c r="E280" s="21" t="s">
        <v>321</v>
      </c>
      <c r="F280" s="27">
        <v>45748</v>
      </c>
      <c r="G280" s="38">
        <v>2.19</v>
      </c>
      <c r="H280" s="337"/>
      <c r="I280" s="83">
        <v>10</v>
      </c>
      <c r="J280" s="85">
        <f t="shared" si="19"/>
        <v>21.9</v>
      </c>
      <c r="K280" s="930">
        <v>10</v>
      </c>
      <c r="L280" s="85">
        <f>G280*K280</f>
        <v>21.9</v>
      </c>
      <c r="M280" s="83">
        <v>10</v>
      </c>
      <c r="N280" s="85">
        <f>G280*M280</f>
        <v>21.9</v>
      </c>
      <c r="O280" s="83">
        <v>10</v>
      </c>
      <c r="P280" s="85">
        <f>G280*O280</f>
        <v>21.9</v>
      </c>
      <c r="Q280" s="83">
        <v>10</v>
      </c>
      <c r="R280" s="377">
        <f>G280*Q280</f>
        <v>21.9</v>
      </c>
      <c r="S280" s="1040">
        <v>10</v>
      </c>
      <c r="T280" s="4">
        <f>S280*Tabla319816[[#This Row],[P.U$]]</f>
        <v>21.9</v>
      </c>
    </row>
    <row r="281" spans="1:20" ht="25.5" x14ac:dyDescent="0.25">
      <c r="A281" s="179">
        <v>243</v>
      </c>
      <c r="B281" s="204" t="s">
        <v>355</v>
      </c>
      <c r="C281" s="21" t="s">
        <v>229</v>
      </c>
      <c r="D281" s="21" t="s">
        <v>11</v>
      </c>
      <c r="E281" s="23" t="s">
        <v>675</v>
      </c>
      <c r="F281" s="27">
        <v>45292</v>
      </c>
      <c r="G281" s="38">
        <v>0.48</v>
      </c>
      <c r="H281" s="337"/>
      <c r="I281" s="83">
        <v>20</v>
      </c>
      <c r="J281" s="85">
        <f t="shared" si="19"/>
        <v>9.6</v>
      </c>
      <c r="K281" s="930">
        <v>20</v>
      </c>
      <c r="L281" s="85">
        <f t="shared" si="20"/>
        <v>9.6</v>
      </c>
      <c r="M281" s="83">
        <v>20</v>
      </c>
      <c r="N281" s="85">
        <f t="shared" si="21"/>
        <v>9.6</v>
      </c>
      <c r="O281" s="83">
        <v>20</v>
      </c>
      <c r="P281" s="85">
        <f t="shared" si="22"/>
        <v>9.6</v>
      </c>
      <c r="Q281" s="83">
        <v>20</v>
      </c>
      <c r="R281" s="377">
        <f t="shared" si="23"/>
        <v>9.6</v>
      </c>
      <c r="S281" s="1040">
        <v>20</v>
      </c>
      <c r="T281" s="4">
        <f>S281*Tabla319816[[#This Row],[P.U$]]</f>
        <v>9.6</v>
      </c>
    </row>
    <row r="282" spans="1:20" x14ac:dyDescent="0.25">
      <c r="A282" s="179">
        <v>244</v>
      </c>
      <c r="B282" s="204" t="s">
        <v>356</v>
      </c>
      <c r="C282" s="21" t="s">
        <v>573</v>
      </c>
      <c r="D282" s="21" t="s">
        <v>11</v>
      </c>
      <c r="E282" s="23" t="s">
        <v>282</v>
      </c>
      <c r="F282" s="27">
        <v>45078</v>
      </c>
      <c r="G282" s="38">
        <v>1.65</v>
      </c>
      <c r="H282" s="337"/>
      <c r="I282" s="83"/>
      <c r="J282" s="85">
        <f t="shared" si="19"/>
        <v>0</v>
      </c>
      <c r="K282" s="930"/>
      <c r="L282" s="85">
        <f t="shared" si="20"/>
        <v>0</v>
      </c>
      <c r="M282" s="83"/>
      <c r="N282" s="85">
        <f t="shared" si="21"/>
        <v>0</v>
      </c>
      <c r="O282" s="83"/>
      <c r="P282" s="85">
        <f t="shared" si="22"/>
        <v>0</v>
      </c>
      <c r="Q282" s="83"/>
      <c r="R282" s="377">
        <f t="shared" si="23"/>
        <v>0</v>
      </c>
      <c r="S282" s="1040">
        <f t="shared" si="24"/>
        <v>0</v>
      </c>
      <c r="T282" s="4">
        <f>S282*Tabla319816[[#This Row],[P.U$]]</f>
        <v>0</v>
      </c>
    </row>
    <row r="283" spans="1:20" x14ac:dyDescent="0.25">
      <c r="A283" s="179">
        <v>245</v>
      </c>
      <c r="B283" s="204" t="s">
        <v>828</v>
      </c>
      <c r="C283" s="21" t="s">
        <v>736</v>
      </c>
      <c r="D283" s="21" t="s">
        <v>11</v>
      </c>
      <c r="E283" s="21" t="s">
        <v>676</v>
      </c>
      <c r="F283" s="27">
        <v>45474</v>
      </c>
      <c r="G283" s="38">
        <v>1.8</v>
      </c>
      <c r="H283" s="337"/>
      <c r="I283" s="593"/>
      <c r="J283" s="355">
        <f>G283*I283</f>
        <v>0</v>
      </c>
      <c r="K283" s="930"/>
      <c r="L283" s="357">
        <f>G283*K283</f>
        <v>0</v>
      </c>
      <c r="M283" s="83"/>
      <c r="N283" s="357">
        <f>G283*M283</f>
        <v>0</v>
      </c>
      <c r="O283" s="356"/>
      <c r="P283" s="357">
        <f>G283*O283</f>
        <v>0</v>
      </c>
      <c r="Q283" s="356"/>
      <c r="R283" s="377">
        <f>G283*Q283</f>
        <v>0</v>
      </c>
      <c r="S283" s="1040">
        <f t="shared" si="24"/>
        <v>0</v>
      </c>
      <c r="T283" s="4">
        <f>S283*Tabla319816[[#This Row],[P.U$]]</f>
        <v>0</v>
      </c>
    </row>
    <row r="284" spans="1:20" ht="28.5" x14ac:dyDescent="0.25">
      <c r="A284" s="179">
        <v>246</v>
      </c>
      <c r="B284" s="204" t="s">
        <v>357</v>
      </c>
      <c r="C284" s="21" t="s">
        <v>573</v>
      </c>
      <c r="D284" s="21" t="s">
        <v>11</v>
      </c>
      <c r="E284" s="21" t="s">
        <v>677</v>
      </c>
      <c r="F284" s="27">
        <v>45078</v>
      </c>
      <c r="G284" s="38">
        <v>1.1000000000000001</v>
      </c>
      <c r="H284" s="337"/>
      <c r="I284" s="83"/>
      <c r="J284" s="85">
        <f t="shared" si="19"/>
        <v>0</v>
      </c>
      <c r="K284" s="930"/>
      <c r="L284" s="85">
        <f t="shared" si="20"/>
        <v>0</v>
      </c>
      <c r="M284" s="83"/>
      <c r="N284" s="85">
        <f t="shared" si="21"/>
        <v>0</v>
      </c>
      <c r="O284" s="83"/>
      <c r="P284" s="85">
        <f t="shared" si="22"/>
        <v>0</v>
      </c>
      <c r="Q284" s="83"/>
      <c r="R284" s="377">
        <f t="shared" si="23"/>
        <v>0</v>
      </c>
      <c r="S284" s="1040">
        <f t="shared" si="24"/>
        <v>0</v>
      </c>
      <c r="T284" s="4">
        <f>S284*Tabla319816[[#This Row],[P.U$]]</f>
        <v>0</v>
      </c>
    </row>
    <row r="285" spans="1:20" x14ac:dyDescent="0.25">
      <c r="A285" s="179">
        <v>247</v>
      </c>
      <c r="B285" s="204" t="s">
        <v>358</v>
      </c>
      <c r="C285" s="21" t="s">
        <v>574</v>
      </c>
      <c r="D285" s="21" t="s">
        <v>11</v>
      </c>
      <c r="E285" s="21" t="s">
        <v>282</v>
      </c>
      <c r="F285" s="27">
        <v>45505</v>
      </c>
      <c r="G285" s="38">
        <v>1.39</v>
      </c>
      <c r="H285" s="337"/>
      <c r="I285" s="83">
        <v>9</v>
      </c>
      <c r="J285" s="85">
        <f t="shared" ref="J285:J354" si="25">G285*I285</f>
        <v>12.51</v>
      </c>
      <c r="K285" s="930">
        <v>9</v>
      </c>
      <c r="L285" s="85">
        <f t="shared" si="20"/>
        <v>12.51</v>
      </c>
      <c r="M285" s="83">
        <v>9</v>
      </c>
      <c r="N285" s="85">
        <f t="shared" si="21"/>
        <v>12.51</v>
      </c>
      <c r="O285" s="83">
        <v>9</v>
      </c>
      <c r="P285" s="85">
        <f t="shared" si="22"/>
        <v>12.51</v>
      </c>
      <c r="Q285" s="83">
        <v>9</v>
      </c>
      <c r="R285" s="377">
        <f t="shared" si="23"/>
        <v>12.51</v>
      </c>
      <c r="S285" s="1040">
        <v>9</v>
      </c>
      <c r="T285" s="4">
        <f>S285*Tabla319816[[#This Row],[P.U$]]</f>
        <v>12.51</v>
      </c>
    </row>
    <row r="286" spans="1:20" x14ac:dyDescent="0.25">
      <c r="A286" s="179">
        <v>248</v>
      </c>
      <c r="B286" s="204" t="s">
        <v>359</v>
      </c>
      <c r="C286" s="21" t="s">
        <v>575</v>
      </c>
      <c r="D286" s="21" t="s">
        <v>11</v>
      </c>
      <c r="E286" s="21" t="s">
        <v>282</v>
      </c>
      <c r="F286" s="27">
        <v>45231</v>
      </c>
      <c r="G286" s="38">
        <v>0.9</v>
      </c>
      <c r="H286" s="337"/>
      <c r="I286" s="83">
        <v>14</v>
      </c>
      <c r="J286" s="85">
        <f t="shared" si="25"/>
        <v>12.6</v>
      </c>
      <c r="K286" s="930">
        <v>14</v>
      </c>
      <c r="L286" s="85">
        <f t="shared" si="20"/>
        <v>12.6</v>
      </c>
      <c r="M286" s="83">
        <v>14</v>
      </c>
      <c r="N286" s="85">
        <f t="shared" si="21"/>
        <v>12.6</v>
      </c>
      <c r="O286" s="83">
        <v>14</v>
      </c>
      <c r="P286" s="85">
        <f t="shared" si="22"/>
        <v>12.6</v>
      </c>
      <c r="Q286" s="83">
        <v>14</v>
      </c>
      <c r="R286" s="377">
        <f t="shared" si="23"/>
        <v>12.6</v>
      </c>
      <c r="S286" s="1040">
        <v>14</v>
      </c>
      <c r="T286" s="4">
        <f>S286*Tabla319816[[#This Row],[P.U$]]</f>
        <v>12.6</v>
      </c>
    </row>
    <row r="287" spans="1:20" ht="28.5" x14ac:dyDescent="0.25">
      <c r="A287" s="179">
        <v>249</v>
      </c>
      <c r="B287" s="204" t="s">
        <v>360</v>
      </c>
      <c r="C287" s="21" t="s">
        <v>576</v>
      </c>
      <c r="D287" s="21" t="s">
        <v>11</v>
      </c>
      <c r="E287" s="21" t="s">
        <v>278</v>
      </c>
      <c r="F287" s="27">
        <v>45170</v>
      </c>
      <c r="G287" s="38">
        <v>1.96</v>
      </c>
      <c r="H287" s="337"/>
      <c r="I287" s="83"/>
      <c r="J287" s="85">
        <f t="shared" si="25"/>
        <v>0</v>
      </c>
      <c r="K287" s="930"/>
      <c r="L287" s="85">
        <f t="shared" si="20"/>
        <v>0</v>
      </c>
      <c r="M287" s="83"/>
      <c r="N287" s="85">
        <f t="shared" si="21"/>
        <v>0</v>
      </c>
      <c r="O287" s="83"/>
      <c r="P287" s="85">
        <f t="shared" si="22"/>
        <v>0</v>
      </c>
      <c r="Q287" s="83"/>
      <c r="R287" s="377">
        <f t="shared" si="23"/>
        <v>0</v>
      </c>
      <c r="S287" s="1040">
        <f t="shared" si="24"/>
        <v>0</v>
      </c>
      <c r="T287" s="4">
        <f>S287*Tabla319816[[#This Row],[P.U$]]</f>
        <v>0</v>
      </c>
    </row>
    <row r="288" spans="1:20" x14ac:dyDescent="0.25">
      <c r="A288" s="179">
        <v>250</v>
      </c>
      <c r="B288" s="204" t="s">
        <v>361</v>
      </c>
      <c r="C288" s="21" t="s">
        <v>577</v>
      </c>
      <c r="D288" s="21" t="s">
        <v>11</v>
      </c>
      <c r="E288" s="21" t="s">
        <v>289</v>
      </c>
      <c r="F288" s="27">
        <v>45352</v>
      </c>
      <c r="G288" s="38">
        <v>0.6</v>
      </c>
      <c r="H288" s="337"/>
      <c r="I288" s="83"/>
      <c r="J288" s="85">
        <f t="shared" si="25"/>
        <v>0</v>
      </c>
      <c r="K288" s="930"/>
      <c r="L288" s="85">
        <f t="shared" si="20"/>
        <v>0</v>
      </c>
      <c r="M288" s="83"/>
      <c r="N288" s="85">
        <f t="shared" si="21"/>
        <v>0</v>
      </c>
      <c r="O288" s="83"/>
      <c r="P288" s="85">
        <f t="shared" si="22"/>
        <v>0</v>
      </c>
      <c r="Q288" s="83"/>
      <c r="R288" s="377">
        <f t="shared" si="23"/>
        <v>0</v>
      </c>
      <c r="S288" s="1040">
        <f t="shared" si="24"/>
        <v>0</v>
      </c>
      <c r="T288" s="4">
        <f>S288*Tabla319816[[#This Row],[P.U$]]</f>
        <v>0</v>
      </c>
    </row>
    <row r="289" spans="1:20" x14ac:dyDescent="0.25">
      <c r="A289" s="179">
        <v>251</v>
      </c>
      <c r="B289" s="204" t="s">
        <v>362</v>
      </c>
      <c r="C289" s="21" t="s">
        <v>576</v>
      </c>
      <c r="D289" s="21" t="s">
        <v>11</v>
      </c>
      <c r="E289" s="21" t="s">
        <v>289</v>
      </c>
      <c r="F289" s="27">
        <v>45078</v>
      </c>
      <c r="G289" s="38">
        <v>0.6</v>
      </c>
      <c r="H289" s="337"/>
      <c r="I289" s="83">
        <v>20</v>
      </c>
      <c r="J289" s="85">
        <f t="shared" si="25"/>
        <v>12</v>
      </c>
      <c r="K289" s="930">
        <v>10</v>
      </c>
      <c r="L289" s="85">
        <f t="shared" si="20"/>
        <v>6</v>
      </c>
      <c r="M289" s="83">
        <v>7</v>
      </c>
      <c r="N289" s="85">
        <f t="shared" si="21"/>
        <v>4.2</v>
      </c>
      <c r="O289" s="83">
        <v>6</v>
      </c>
      <c r="P289" s="85">
        <f t="shared" si="22"/>
        <v>3.5999999999999996</v>
      </c>
      <c r="Q289" s="83">
        <v>6</v>
      </c>
      <c r="R289" s="377">
        <f t="shared" si="23"/>
        <v>3.5999999999999996</v>
      </c>
      <c r="S289" s="1040">
        <v>6</v>
      </c>
      <c r="T289" s="4">
        <f>S289*Tabla319816[[#This Row],[P.U$]]</f>
        <v>3.5999999999999996</v>
      </c>
    </row>
    <row r="290" spans="1:20" x14ac:dyDescent="0.25">
      <c r="A290" s="179">
        <v>252</v>
      </c>
      <c r="B290" s="204" t="s">
        <v>363</v>
      </c>
      <c r="C290" s="21" t="s">
        <v>210</v>
      </c>
      <c r="D290" s="21" t="s">
        <v>11</v>
      </c>
      <c r="E290" s="21" t="s">
        <v>272</v>
      </c>
      <c r="F290" s="27">
        <v>45108</v>
      </c>
      <c r="G290" s="38">
        <v>0.86</v>
      </c>
      <c r="H290" s="337"/>
      <c r="I290" s="83"/>
      <c r="J290" s="85">
        <f t="shared" si="25"/>
        <v>0</v>
      </c>
      <c r="K290" s="930"/>
      <c r="L290" s="85">
        <f t="shared" si="20"/>
        <v>0</v>
      </c>
      <c r="M290" s="83"/>
      <c r="N290" s="85">
        <f t="shared" si="21"/>
        <v>0</v>
      </c>
      <c r="O290" s="83"/>
      <c r="P290" s="85">
        <f t="shared" si="22"/>
        <v>0</v>
      </c>
      <c r="Q290" s="83"/>
      <c r="R290" s="377">
        <f t="shared" si="23"/>
        <v>0</v>
      </c>
      <c r="S290" s="1040">
        <f t="shared" si="24"/>
        <v>0</v>
      </c>
      <c r="T290" s="4">
        <f>S290*Tabla319816[[#This Row],[P.U$]]</f>
        <v>0</v>
      </c>
    </row>
    <row r="291" spans="1:20" x14ac:dyDescent="0.25">
      <c r="A291" s="179">
        <v>253</v>
      </c>
      <c r="B291" s="204" t="s">
        <v>364</v>
      </c>
      <c r="C291" s="21" t="s">
        <v>578</v>
      </c>
      <c r="D291" s="21" t="s">
        <v>11</v>
      </c>
      <c r="E291" s="21" t="s">
        <v>272</v>
      </c>
      <c r="F291" s="27">
        <v>45413</v>
      </c>
      <c r="G291" s="38">
        <v>2.2000000000000002</v>
      </c>
      <c r="H291" s="337"/>
      <c r="I291" s="83">
        <v>38</v>
      </c>
      <c r="J291" s="85">
        <f t="shared" si="25"/>
        <v>83.600000000000009</v>
      </c>
      <c r="K291" s="930">
        <v>35</v>
      </c>
      <c r="L291" s="85">
        <f t="shared" si="20"/>
        <v>77</v>
      </c>
      <c r="M291" s="83">
        <v>35</v>
      </c>
      <c r="N291" s="85">
        <f t="shared" si="21"/>
        <v>77</v>
      </c>
      <c r="O291" s="83">
        <v>34</v>
      </c>
      <c r="P291" s="85">
        <f t="shared" si="22"/>
        <v>74.800000000000011</v>
      </c>
      <c r="Q291" s="83">
        <v>30</v>
      </c>
      <c r="R291" s="377">
        <f t="shared" si="23"/>
        <v>66</v>
      </c>
      <c r="S291" s="1040">
        <v>30</v>
      </c>
      <c r="T291" s="4">
        <f>S291*Tabla319816[[#This Row],[P.U$]]</f>
        <v>66</v>
      </c>
    </row>
    <row r="292" spans="1:20" ht="25.5" x14ac:dyDescent="0.25">
      <c r="A292" s="179">
        <v>254</v>
      </c>
      <c r="B292" s="204" t="s">
        <v>365</v>
      </c>
      <c r="C292" s="21" t="s">
        <v>197</v>
      </c>
      <c r="D292" s="21" t="s">
        <v>11</v>
      </c>
      <c r="E292" s="21" t="s">
        <v>678</v>
      </c>
      <c r="F292" s="27">
        <v>45444</v>
      </c>
      <c r="G292" s="38">
        <v>4.4000000000000004</v>
      </c>
      <c r="H292" s="337"/>
      <c r="I292" s="83"/>
      <c r="J292" s="85">
        <f t="shared" si="25"/>
        <v>0</v>
      </c>
      <c r="K292" s="930"/>
      <c r="L292" s="85">
        <f>G292*K292</f>
        <v>0</v>
      </c>
      <c r="M292" s="83"/>
      <c r="N292" s="85">
        <f>G292*M292</f>
        <v>0</v>
      </c>
      <c r="O292" s="83"/>
      <c r="P292" s="85">
        <f>G292*O292</f>
        <v>0</v>
      </c>
      <c r="Q292" s="83"/>
      <c r="R292" s="377">
        <f>G292*Q292</f>
        <v>0</v>
      </c>
      <c r="S292" s="1040">
        <f t="shared" si="24"/>
        <v>0</v>
      </c>
      <c r="T292" s="4">
        <f>S292*Tabla319816[[#This Row],[P.U$]]</f>
        <v>0</v>
      </c>
    </row>
    <row r="293" spans="1:20" x14ac:dyDescent="0.25">
      <c r="A293" s="179">
        <v>255</v>
      </c>
      <c r="B293" s="204" t="s">
        <v>365</v>
      </c>
      <c r="C293" s="21" t="s">
        <v>203</v>
      </c>
      <c r="D293" s="21" t="s">
        <v>11</v>
      </c>
      <c r="E293" s="21" t="s">
        <v>678</v>
      </c>
      <c r="F293" s="27">
        <v>45444</v>
      </c>
      <c r="G293" s="38">
        <v>4.4000000000000004</v>
      </c>
      <c r="H293" s="337"/>
      <c r="I293" s="83"/>
      <c r="J293" s="85">
        <f t="shared" si="25"/>
        <v>0</v>
      </c>
      <c r="K293" s="930"/>
      <c r="L293" s="85">
        <f t="shared" si="20"/>
        <v>0</v>
      </c>
      <c r="M293" s="83"/>
      <c r="N293" s="85">
        <f t="shared" si="21"/>
        <v>0</v>
      </c>
      <c r="O293" s="83"/>
      <c r="P293" s="85">
        <f t="shared" si="22"/>
        <v>0</v>
      </c>
      <c r="Q293" s="83"/>
      <c r="R293" s="377">
        <f t="shared" si="23"/>
        <v>0</v>
      </c>
      <c r="S293" s="1040">
        <f t="shared" si="24"/>
        <v>0</v>
      </c>
      <c r="T293" s="4">
        <f>S293*Tabla319816[[#This Row],[P.U$]]</f>
        <v>0</v>
      </c>
    </row>
    <row r="294" spans="1:20" x14ac:dyDescent="0.25">
      <c r="A294" s="179">
        <v>256</v>
      </c>
      <c r="B294" s="204" t="s">
        <v>366</v>
      </c>
      <c r="C294" s="21" t="s">
        <v>232</v>
      </c>
      <c r="D294" s="21" t="s">
        <v>11</v>
      </c>
      <c r="E294" s="21" t="s">
        <v>282</v>
      </c>
      <c r="F294" s="27">
        <v>45200</v>
      </c>
      <c r="G294" s="38">
        <v>2.78</v>
      </c>
      <c r="H294" s="337"/>
      <c r="I294" s="83"/>
      <c r="J294" s="85">
        <f t="shared" si="25"/>
        <v>0</v>
      </c>
      <c r="K294" s="930"/>
      <c r="L294" s="85">
        <f t="shared" si="20"/>
        <v>0</v>
      </c>
      <c r="M294" s="83"/>
      <c r="N294" s="85">
        <f t="shared" si="21"/>
        <v>0</v>
      </c>
      <c r="O294" s="83"/>
      <c r="P294" s="85">
        <f t="shared" si="22"/>
        <v>0</v>
      </c>
      <c r="Q294" s="83"/>
      <c r="R294" s="377">
        <f t="shared" si="23"/>
        <v>0</v>
      </c>
      <c r="S294" s="1040">
        <f t="shared" si="24"/>
        <v>0</v>
      </c>
      <c r="T294" s="4">
        <f>S294*Tabla319816[[#This Row],[P.U$]]</f>
        <v>0</v>
      </c>
    </row>
    <row r="295" spans="1:20" ht="28.5" x14ac:dyDescent="0.25">
      <c r="A295" s="179">
        <v>257</v>
      </c>
      <c r="B295" s="204" t="s">
        <v>367</v>
      </c>
      <c r="C295" s="21" t="s">
        <v>205</v>
      </c>
      <c r="D295" s="21" t="s">
        <v>341</v>
      </c>
      <c r="E295" s="21" t="s">
        <v>282</v>
      </c>
      <c r="F295" s="27">
        <v>45597</v>
      </c>
      <c r="G295" s="38">
        <v>1.97</v>
      </c>
      <c r="H295" s="337"/>
      <c r="I295" s="83"/>
      <c r="J295" s="85">
        <f t="shared" si="25"/>
        <v>0</v>
      </c>
      <c r="K295" s="930"/>
      <c r="L295" s="85">
        <f t="shared" si="20"/>
        <v>0</v>
      </c>
      <c r="M295" s="83"/>
      <c r="N295" s="85">
        <f t="shared" si="21"/>
        <v>0</v>
      </c>
      <c r="O295" s="83"/>
      <c r="P295" s="85">
        <f t="shared" si="22"/>
        <v>0</v>
      </c>
      <c r="Q295" s="83"/>
      <c r="R295" s="377">
        <f t="shared" si="23"/>
        <v>0</v>
      </c>
      <c r="S295" s="1040">
        <f t="shared" si="24"/>
        <v>0</v>
      </c>
      <c r="T295" s="4">
        <f>S295*Tabla319816[[#This Row],[P.U$]]</f>
        <v>0</v>
      </c>
    </row>
    <row r="296" spans="1:20" x14ac:dyDescent="0.25">
      <c r="A296" s="185">
        <v>625</v>
      </c>
      <c r="B296" s="151" t="s">
        <v>1004</v>
      </c>
      <c r="C296" s="151" t="s">
        <v>1005</v>
      </c>
      <c r="D296" s="151" t="s">
        <v>11</v>
      </c>
      <c r="E296" s="151" t="s">
        <v>266</v>
      </c>
      <c r="F296" s="579">
        <v>45535</v>
      </c>
      <c r="G296" s="580"/>
      <c r="H296" s="337"/>
      <c r="I296" s="83">
        <v>18</v>
      </c>
      <c r="J296" s="85">
        <f t="shared" si="25"/>
        <v>0</v>
      </c>
      <c r="K296" s="930">
        <v>18</v>
      </c>
      <c r="L296" s="85">
        <f t="shared" si="20"/>
        <v>0</v>
      </c>
      <c r="M296" s="83">
        <v>17</v>
      </c>
      <c r="N296" s="85">
        <f t="shared" si="21"/>
        <v>0</v>
      </c>
      <c r="O296" s="83">
        <v>17</v>
      </c>
      <c r="P296" s="85">
        <f t="shared" si="22"/>
        <v>0</v>
      </c>
      <c r="Q296" s="83">
        <v>12</v>
      </c>
      <c r="R296" s="377">
        <f t="shared" si="23"/>
        <v>0</v>
      </c>
      <c r="S296" s="1040">
        <v>10</v>
      </c>
      <c r="T296" s="4">
        <f>S296*Tabla319816[[#This Row],[P.U$]]</f>
        <v>0</v>
      </c>
    </row>
    <row r="297" spans="1:20" x14ac:dyDescent="0.25">
      <c r="A297" s="179">
        <v>258</v>
      </c>
      <c r="B297" s="204" t="s">
        <v>368</v>
      </c>
      <c r="C297" s="21" t="s">
        <v>575</v>
      </c>
      <c r="D297" s="21" t="s">
        <v>11</v>
      </c>
      <c r="E297" s="21" t="s">
        <v>289</v>
      </c>
      <c r="F297" s="27">
        <v>45231</v>
      </c>
      <c r="G297" s="38">
        <v>1.1000000000000001</v>
      </c>
      <c r="H297" s="337"/>
      <c r="I297" s="83">
        <v>7</v>
      </c>
      <c r="J297" s="85">
        <f t="shared" si="25"/>
        <v>7.7000000000000011</v>
      </c>
      <c r="K297" s="930">
        <v>3</v>
      </c>
      <c r="L297" s="85">
        <f t="shared" si="20"/>
        <v>3.3000000000000003</v>
      </c>
      <c r="M297" s="83">
        <v>3</v>
      </c>
      <c r="N297" s="85">
        <f t="shared" si="21"/>
        <v>3.3000000000000003</v>
      </c>
      <c r="O297" s="83">
        <v>3</v>
      </c>
      <c r="P297" s="85">
        <f t="shared" si="22"/>
        <v>3.3000000000000003</v>
      </c>
      <c r="Q297" s="83">
        <v>2</v>
      </c>
      <c r="R297" s="377">
        <f t="shared" si="23"/>
        <v>2.2000000000000002</v>
      </c>
      <c r="S297" s="1040">
        <v>0</v>
      </c>
      <c r="T297" s="4">
        <f>S297*Tabla319816[[#This Row],[P.U$]]</f>
        <v>0</v>
      </c>
    </row>
    <row r="298" spans="1:20" ht="28.5" x14ac:dyDescent="0.25">
      <c r="A298" s="179">
        <v>259</v>
      </c>
      <c r="B298" s="204" t="s">
        <v>369</v>
      </c>
      <c r="C298" s="21" t="s">
        <v>666</v>
      </c>
      <c r="D298" s="21" t="s">
        <v>11</v>
      </c>
      <c r="E298" s="21" t="s">
        <v>287</v>
      </c>
      <c r="F298" s="27">
        <v>45444</v>
      </c>
      <c r="G298" s="38">
        <v>0.88</v>
      </c>
      <c r="H298" s="337"/>
      <c r="I298" s="83"/>
      <c r="J298" s="85">
        <f t="shared" si="25"/>
        <v>0</v>
      </c>
      <c r="K298" s="930"/>
      <c r="L298" s="85">
        <f t="shared" si="20"/>
        <v>0</v>
      </c>
      <c r="M298" s="83"/>
      <c r="N298" s="85">
        <f t="shared" si="21"/>
        <v>0</v>
      </c>
      <c r="O298" s="83"/>
      <c r="P298" s="85">
        <f t="shared" si="22"/>
        <v>0</v>
      </c>
      <c r="Q298" s="83"/>
      <c r="R298" s="377">
        <f t="shared" si="23"/>
        <v>0</v>
      </c>
      <c r="S298" s="1040">
        <f t="shared" si="24"/>
        <v>0</v>
      </c>
      <c r="T298" s="4">
        <f>S298*Tabla319816[[#This Row],[P.U$]]</f>
        <v>0</v>
      </c>
    </row>
    <row r="299" spans="1:20" ht="28.5" x14ac:dyDescent="0.25">
      <c r="A299" s="185">
        <v>626</v>
      </c>
      <c r="B299" s="204" t="s">
        <v>369</v>
      </c>
      <c r="C299" s="151" t="s">
        <v>736</v>
      </c>
      <c r="D299" s="21" t="s">
        <v>11</v>
      </c>
      <c r="E299" s="21" t="s">
        <v>287</v>
      </c>
      <c r="F299" s="579">
        <v>45412</v>
      </c>
      <c r="G299" s="580">
        <v>0.91</v>
      </c>
      <c r="H299" s="337"/>
      <c r="I299" s="83"/>
      <c r="J299" s="85">
        <f t="shared" si="25"/>
        <v>0</v>
      </c>
      <c r="K299" s="930"/>
      <c r="L299" s="85">
        <f t="shared" si="20"/>
        <v>0</v>
      </c>
      <c r="M299" s="83"/>
      <c r="N299" s="85">
        <f t="shared" si="21"/>
        <v>0</v>
      </c>
      <c r="O299" s="83"/>
      <c r="P299" s="85">
        <f t="shared" si="22"/>
        <v>0</v>
      </c>
      <c r="Q299" s="83"/>
      <c r="R299" s="377">
        <f t="shared" si="23"/>
        <v>0</v>
      </c>
      <c r="S299" s="1040">
        <f t="shared" si="24"/>
        <v>0</v>
      </c>
      <c r="T299" s="4">
        <f>S299*Tabla319816[[#This Row],[P.U$]]</f>
        <v>0</v>
      </c>
    </row>
    <row r="300" spans="1:20" ht="28.5" x14ac:dyDescent="0.25">
      <c r="A300" s="179">
        <v>260</v>
      </c>
      <c r="B300" s="204" t="s">
        <v>370</v>
      </c>
      <c r="C300" s="21" t="s">
        <v>576</v>
      </c>
      <c r="D300" s="21" t="s">
        <v>11</v>
      </c>
      <c r="E300" s="21" t="s">
        <v>287</v>
      </c>
      <c r="F300" s="27">
        <v>45352</v>
      </c>
      <c r="G300" s="38">
        <v>2.2000000000000002</v>
      </c>
      <c r="H300" s="337"/>
      <c r="I300" s="593"/>
      <c r="J300" s="85">
        <f t="shared" si="25"/>
        <v>0</v>
      </c>
      <c r="K300" s="930"/>
      <c r="L300" s="236">
        <f>G300*K300</f>
        <v>0</v>
      </c>
      <c r="M300" s="83"/>
      <c r="N300" s="236">
        <f>G300*M300</f>
        <v>0</v>
      </c>
      <c r="O300" s="237"/>
      <c r="P300" s="236">
        <f>G300*O300</f>
        <v>0</v>
      </c>
      <c r="Q300" s="237"/>
      <c r="R300" s="377">
        <f>G300*Q300</f>
        <v>0</v>
      </c>
      <c r="S300" s="1040">
        <f t="shared" si="24"/>
        <v>0</v>
      </c>
      <c r="T300" s="4">
        <f>S300*Tabla319816[[#This Row],[P.U$]]</f>
        <v>0</v>
      </c>
    </row>
    <row r="301" spans="1:20" ht="28.5" x14ac:dyDescent="0.25">
      <c r="A301" s="179">
        <v>261</v>
      </c>
      <c r="B301" s="204" t="s">
        <v>369</v>
      </c>
      <c r="C301" s="21" t="s">
        <v>904</v>
      </c>
      <c r="D301" s="21" t="s">
        <v>11</v>
      </c>
      <c r="E301" s="21" t="s">
        <v>287</v>
      </c>
      <c r="F301" s="27">
        <v>45352</v>
      </c>
      <c r="G301" s="38">
        <v>2.2000000000000002</v>
      </c>
      <c r="H301" s="337"/>
      <c r="I301" s="83">
        <v>0</v>
      </c>
      <c r="J301" s="85">
        <f t="shared" si="25"/>
        <v>0</v>
      </c>
      <c r="K301" s="930"/>
      <c r="L301" s="85">
        <f t="shared" si="20"/>
        <v>0</v>
      </c>
      <c r="M301" s="83"/>
      <c r="N301" s="85">
        <f t="shared" si="21"/>
        <v>0</v>
      </c>
      <c r="O301" s="83"/>
      <c r="P301" s="85">
        <f t="shared" si="22"/>
        <v>0</v>
      </c>
      <c r="Q301" s="83"/>
      <c r="R301" s="377">
        <f t="shared" si="23"/>
        <v>0</v>
      </c>
      <c r="S301" s="1040">
        <f t="shared" si="24"/>
        <v>0</v>
      </c>
      <c r="T301" s="4">
        <f>S301*Tabla319816[[#This Row],[P.U$]]</f>
        <v>0</v>
      </c>
    </row>
    <row r="302" spans="1:20" ht="28.5" x14ac:dyDescent="0.25">
      <c r="A302" s="185">
        <v>627</v>
      </c>
      <c r="B302" s="204" t="s">
        <v>370</v>
      </c>
      <c r="C302" s="151" t="s">
        <v>666</v>
      </c>
      <c r="D302" s="21" t="s">
        <v>11</v>
      </c>
      <c r="E302" s="21" t="s">
        <v>287</v>
      </c>
      <c r="F302" s="579">
        <v>45869</v>
      </c>
      <c r="G302" s="580"/>
      <c r="H302" s="337"/>
      <c r="I302" s="83"/>
      <c r="J302" s="85">
        <f t="shared" si="25"/>
        <v>0</v>
      </c>
      <c r="K302" s="930"/>
      <c r="L302" s="85">
        <f t="shared" si="20"/>
        <v>0</v>
      </c>
      <c r="M302" s="83"/>
      <c r="N302" s="85">
        <f t="shared" si="21"/>
        <v>0</v>
      </c>
      <c r="O302" s="83"/>
      <c r="P302" s="85">
        <f t="shared" si="22"/>
        <v>0</v>
      </c>
      <c r="Q302" s="83"/>
      <c r="R302" s="377">
        <f t="shared" si="23"/>
        <v>0</v>
      </c>
      <c r="S302" s="1040">
        <f t="shared" si="24"/>
        <v>0</v>
      </c>
      <c r="T302" s="4">
        <f>S302*Tabla319816[[#This Row],[P.U$]]</f>
        <v>0</v>
      </c>
    </row>
    <row r="303" spans="1:20" ht="28.5" x14ac:dyDescent="0.25">
      <c r="A303" s="179">
        <v>262</v>
      </c>
      <c r="B303" s="204" t="s">
        <v>370</v>
      </c>
      <c r="C303" s="21" t="s">
        <v>17853</v>
      </c>
      <c r="D303" s="21" t="s">
        <v>11</v>
      </c>
      <c r="E303" s="21" t="s">
        <v>684</v>
      </c>
      <c r="F303" s="27">
        <v>45352</v>
      </c>
      <c r="G303" s="38">
        <v>2.2000000000000002</v>
      </c>
      <c r="H303" s="337"/>
      <c r="I303" s="593"/>
      <c r="J303" s="85">
        <f t="shared" si="25"/>
        <v>0</v>
      </c>
      <c r="K303" s="784"/>
      <c r="L303" s="236">
        <f>G303*K303</f>
        <v>0</v>
      </c>
      <c r="M303" s="237">
        <v>20</v>
      </c>
      <c r="N303" s="236">
        <f>G303*M303</f>
        <v>44</v>
      </c>
      <c r="O303" s="237">
        <v>18</v>
      </c>
      <c r="P303" s="236">
        <f>G303*O303</f>
        <v>39.6</v>
      </c>
      <c r="Q303" s="237">
        <v>18</v>
      </c>
      <c r="R303" s="377">
        <f>G303*Q303</f>
        <v>39.6</v>
      </c>
      <c r="S303" s="1040">
        <v>18</v>
      </c>
      <c r="T303" s="4">
        <f>S303*Tabla319816[[#This Row],[P.U$]]</f>
        <v>39.6</v>
      </c>
    </row>
    <row r="304" spans="1:20" x14ac:dyDescent="0.25">
      <c r="A304" s="179">
        <v>263</v>
      </c>
      <c r="B304" s="204" t="s">
        <v>371</v>
      </c>
      <c r="C304" s="21" t="s">
        <v>579</v>
      </c>
      <c r="D304" s="21" t="s">
        <v>11</v>
      </c>
      <c r="E304" s="21" t="s">
        <v>326</v>
      </c>
      <c r="F304" s="27">
        <v>45505</v>
      </c>
      <c r="G304" s="38">
        <v>6.2</v>
      </c>
      <c r="H304" s="337"/>
      <c r="I304" s="83"/>
      <c r="J304" s="85">
        <f t="shared" si="25"/>
        <v>0</v>
      </c>
      <c r="K304" s="930"/>
      <c r="L304" s="85">
        <f>G304*K304</f>
        <v>0</v>
      </c>
      <c r="M304" s="83"/>
      <c r="N304" s="85">
        <f>G304*M304</f>
        <v>0</v>
      </c>
      <c r="O304" s="83"/>
      <c r="P304" s="85">
        <f>G304*O304</f>
        <v>0</v>
      </c>
      <c r="Q304" s="83"/>
      <c r="R304" s="377">
        <f>G304*Q304</f>
        <v>0</v>
      </c>
      <c r="S304" s="1040">
        <f t="shared" si="24"/>
        <v>0</v>
      </c>
      <c r="T304" s="4">
        <f>S304*Tabla319816[[#This Row],[P.U$]]</f>
        <v>0</v>
      </c>
    </row>
    <row r="305" spans="1:20" ht="28.5" x14ac:dyDescent="0.25">
      <c r="A305" s="179">
        <v>264</v>
      </c>
      <c r="B305" s="204" t="s">
        <v>372</v>
      </c>
      <c r="C305" s="21" t="s">
        <v>580</v>
      </c>
      <c r="D305" s="21" t="s">
        <v>11</v>
      </c>
      <c r="E305" s="21" t="s">
        <v>679</v>
      </c>
      <c r="F305" s="27">
        <v>45658</v>
      </c>
      <c r="G305" s="38">
        <v>1.52</v>
      </c>
      <c r="H305" s="337"/>
      <c r="I305" s="83">
        <v>17</v>
      </c>
      <c r="J305" s="85">
        <f t="shared" si="25"/>
        <v>25.84</v>
      </c>
      <c r="K305" s="930">
        <v>17</v>
      </c>
      <c r="L305" s="85">
        <f t="shared" si="20"/>
        <v>25.84</v>
      </c>
      <c r="M305" s="83">
        <v>15</v>
      </c>
      <c r="N305" s="85">
        <f t="shared" si="21"/>
        <v>22.8</v>
      </c>
      <c r="O305" s="83"/>
      <c r="P305" s="85">
        <f t="shared" si="22"/>
        <v>0</v>
      </c>
      <c r="Q305" s="83"/>
      <c r="R305" s="377">
        <f t="shared" si="23"/>
        <v>0</v>
      </c>
      <c r="S305" s="1040">
        <f t="shared" si="24"/>
        <v>0</v>
      </c>
      <c r="T305" s="4">
        <f>S305*Tabla319816[[#This Row],[P.U$]]</f>
        <v>0</v>
      </c>
    </row>
    <row r="306" spans="1:20" x14ac:dyDescent="0.25">
      <c r="A306" s="179">
        <v>265</v>
      </c>
      <c r="B306" s="204" t="s">
        <v>373</v>
      </c>
      <c r="C306" s="21" t="s">
        <v>203</v>
      </c>
      <c r="D306" s="21" t="s">
        <v>11</v>
      </c>
      <c r="E306" s="21" t="s">
        <v>679</v>
      </c>
      <c r="F306" s="27">
        <v>45231</v>
      </c>
      <c r="G306" s="38">
        <v>1.52</v>
      </c>
      <c r="H306" s="337"/>
      <c r="I306" s="593"/>
      <c r="J306" s="85">
        <f t="shared" si="25"/>
        <v>0</v>
      </c>
      <c r="K306" s="930"/>
      <c r="L306" s="236">
        <f>G306*K306</f>
        <v>0</v>
      </c>
      <c r="M306" s="83"/>
      <c r="N306" s="236">
        <f>G306*M306</f>
        <v>0</v>
      </c>
      <c r="O306" s="237"/>
      <c r="P306" s="236">
        <f>G306*O306</f>
        <v>0</v>
      </c>
      <c r="Q306" s="237"/>
      <c r="R306" s="377">
        <f>G306*Q306</f>
        <v>0</v>
      </c>
      <c r="S306" s="1040">
        <f t="shared" si="24"/>
        <v>0</v>
      </c>
      <c r="T306" s="4">
        <f>S306*Tabla319816[[#This Row],[P.U$]]</f>
        <v>0</v>
      </c>
    </row>
    <row r="307" spans="1:20" x14ac:dyDescent="0.25">
      <c r="A307" s="179">
        <v>266</v>
      </c>
      <c r="B307" s="204" t="s">
        <v>374</v>
      </c>
      <c r="C307" s="21" t="s">
        <v>581</v>
      </c>
      <c r="D307" s="21" t="s">
        <v>11</v>
      </c>
      <c r="E307" s="21" t="s">
        <v>680</v>
      </c>
      <c r="F307" s="27">
        <v>45748</v>
      </c>
      <c r="G307" s="38">
        <v>0.75</v>
      </c>
      <c r="H307" s="337"/>
      <c r="I307" s="83">
        <v>34</v>
      </c>
      <c r="J307" s="85">
        <f t="shared" si="25"/>
        <v>25.5</v>
      </c>
      <c r="K307" s="930">
        <v>33</v>
      </c>
      <c r="L307" s="85">
        <f>G307*K307</f>
        <v>24.75</v>
      </c>
      <c r="M307" s="83">
        <v>33</v>
      </c>
      <c r="N307" s="85">
        <f>G307*M307</f>
        <v>24.75</v>
      </c>
      <c r="O307" s="83">
        <v>31</v>
      </c>
      <c r="P307" s="85">
        <f>G307*O307</f>
        <v>23.25</v>
      </c>
      <c r="Q307" s="83">
        <v>31</v>
      </c>
      <c r="R307" s="377">
        <f>G307*Q307</f>
        <v>23.25</v>
      </c>
      <c r="S307" s="1040">
        <v>31</v>
      </c>
      <c r="T307" s="4">
        <f>S307*Tabla319816[[#This Row],[P.U$]]</f>
        <v>23.25</v>
      </c>
    </row>
    <row r="308" spans="1:20" x14ac:dyDescent="0.25">
      <c r="A308" s="179">
        <v>267</v>
      </c>
      <c r="B308" s="204" t="s">
        <v>375</v>
      </c>
      <c r="C308" s="21" t="s">
        <v>577</v>
      </c>
      <c r="D308" s="21" t="s">
        <v>11</v>
      </c>
      <c r="E308" s="21" t="s">
        <v>680</v>
      </c>
      <c r="F308" s="27">
        <v>45566</v>
      </c>
      <c r="G308" s="38">
        <v>0.52</v>
      </c>
      <c r="H308" s="337"/>
      <c r="I308" s="83"/>
      <c r="J308" s="85">
        <f t="shared" si="25"/>
        <v>0</v>
      </c>
      <c r="K308" s="930"/>
      <c r="L308" s="85">
        <f t="shared" si="20"/>
        <v>0</v>
      </c>
      <c r="M308" s="83"/>
      <c r="N308" s="85">
        <f t="shared" si="21"/>
        <v>0</v>
      </c>
      <c r="O308" s="83"/>
      <c r="P308" s="85">
        <f t="shared" si="22"/>
        <v>0</v>
      </c>
      <c r="Q308" s="83"/>
      <c r="R308" s="377">
        <f t="shared" si="23"/>
        <v>0</v>
      </c>
      <c r="S308" s="1040">
        <f t="shared" si="24"/>
        <v>0</v>
      </c>
      <c r="T308" s="4">
        <f>S308*Tabla319816[[#This Row],[P.U$]]</f>
        <v>0</v>
      </c>
    </row>
    <row r="309" spans="1:20" ht="28.5" x14ac:dyDescent="0.25">
      <c r="A309" s="179">
        <v>268</v>
      </c>
      <c r="B309" s="204" t="s">
        <v>376</v>
      </c>
      <c r="C309" s="21" t="s">
        <v>197</v>
      </c>
      <c r="D309" s="21" t="s">
        <v>11</v>
      </c>
      <c r="E309" s="21" t="s">
        <v>679</v>
      </c>
      <c r="F309" s="27">
        <v>45170</v>
      </c>
      <c r="G309" s="38">
        <v>9.32</v>
      </c>
      <c r="H309" s="337"/>
      <c r="I309" s="83"/>
      <c r="J309" s="85">
        <f t="shared" si="25"/>
        <v>0</v>
      </c>
      <c r="K309" s="930"/>
      <c r="L309" s="85">
        <f t="shared" si="20"/>
        <v>0</v>
      </c>
      <c r="M309" s="83"/>
      <c r="N309" s="85">
        <f t="shared" si="21"/>
        <v>0</v>
      </c>
      <c r="O309" s="83"/>
      <c r="P309" s="85">
        <f t="shared" si="22"/>
        <v>0</v>
      </c>
      <c r="Q309" s="83"/>
      <c r="R309" s="377">
        <f t="shared" si="23"/>
        <v>0</v>
      </c>
      <c r="S309" s="1040">
        <f t="shared" si="24"/>
        <v>0</v>
      </c>
      <c r="T309" s="4">
        <f>S309*Tabla319816[[#This Row],[P.U$]]</f>
        <v>0</v>
      </c>
    </row>
    <row r="310" spans="1:20" x14ac:dyDescent="0.25">
      <c r="A310" s="179">
        <v>269</v>
      </c>
      <c r="B310" s="204" t="s">
        <v>770</v>
      </c>
      <c r="C310" s="21" t="s">
        <v>736</v>
      </c>
      <c r="D310" s="21" t="s">
        <v>11</v>
      </c>
      <c r="E310" s="21"/>
      <c r="F310" s="27">
        <v>45444</v>
      </c>
      <c r="G310" s="38">
        <v>0.28999999999999998</v>
      </c>
      <c r="H310" s="337"/>
      <c r="I310" s="83"/>
      <c r="J310" s="85">
        <f t="shared" si="25"/>
        <v>0</v>
      </c>
      <c r="K310" s="930"/>
      <c r="L310" s="85">
        <f t="shared" si="20"/>
        <v>0</v>
      </c>
      <c r="M310" s="83"/>
      <c r="N310" s="85">
        <f t="shared" si="21"/>
        <v>0</v>
      </c>
      <c r="O310" s="83"/>
      <c r="P310" s="85">
        <f t="shared" si="22"/>
        <v>0</v>
      </c>
      <c r="Q310" s="83"/>
      <c r="R310" s="377">
        <f t="shared" si="23"/>
        <v>0</v>
      </c>
      <c r="S310" s="1040">
        <f t="shared" si="24"/>
        <v>0</v>
      </c>
      <c r="T310" s="4">
        <f>S310*Tabla319816[[#This Row],[P.U$]]</f>
        <v>0</v>
      </c>
    </row>
    <row r="311" spans="1:20" ht="28.5" x14ac:dyDescent="0.25">
      <c r="A311" s="179">
        <v>270</v>
      </c>
      <c r="B311" s="204" t="s">
        <v>377</v>
      </c>
      <c r="C311" s="21" t="s">
        <v>232</v>
      </c>
      <c r="D311" s="21" t="s">
        <v>11</v>
      </c>
      <c r="E311" s="21" t="s">
        <v>269</v>
      </c>
      <c r="F311" s="27">
        <v>45597</v>
      </c>
      <c r="G311" s="38">
        <v>1.86</v>
      </c>
      <c r="H311" s="337"/>
      <c r="I311" s="83">
        <v>4</v>
      </c>
      <c r="J311" s="85">
        <f t="shared" si="25"/>
        <v>7.44</v>
      </c>
      <c r="K311" s="930">
        <v>4</v>
      </c>
      <c r="L311" s="85">
        <f t="shared" si="20"/>
        <v>7.44</v>
      </c>
      <c r="M311" s="83">
        <v>4</v>
      </c>
      <c r="N311" s="85">
        <f t="shared" si="21"/>
        <v>7.44</v>
      </c>
      <c r="O311" s="83">
        <v>4</v>
      </c>
      <c r="P311" s="85">
        <f t="shared" si="22"/>
        <v>7.44</v>
      </c>
      <c r="Q311" s="83">
        <v>4</v>
      </c>
      <c r="R311" s="377">
        <f t="shared" si="23"/>
        <v>7.44</v>
      </c>
      <c r="S311" s="1040">
        <v>4</v>
      </c>
      <c r="T311" s="4">
        <f>S311*Tabla319816[[#This Row],[P.U$]]</f>
        <v>7.44</v>
      </c>
    </row>
    <row r="312" spans="1:20" ht="28.5" x14ac:dyDescent="0.25">
      <c r="A312" s="179">
        <v>271</v>
      </c>
      <c r="B312" s="204" t="s">
        <v>378</v>
      </c>
      <c r="C312" s="23" t="s">
        <v>197</v>
      </c>
      <c r="D312" s="21" t="s">
        <v>11</v>
      </c>
      <c r="E312" s="23" t="s">
        <v>681</v>
      </c>
      <c r="F312" s="238">
        <v>45261</v>
      </c>
      <c r="G312" s="239">
        <v>8.1199999999999992</v>
      </c>
      <c r="H312" s="337"/>
      <c r="I312" s="83"/>
      <c r="J312" s="85">
        <f t="shared" si="25"/>
        <v>0</v>
      </c>
      <c r="K312" s="930"/>
      <c r="L312" s="85">
        <f t="shared" si="20"/>
        <v>0</v>
      </c>
      <c r="M312" s="83"/>
      <c r="N312" s="85">
        <f t="shared" si="21"/>
        <v>0</v>
      </c>
      <c r="O312" s="83"/>
      <c r="P312" s="85">
        <f t="shared" si="22"/>
        <v>0</v>
      </c>
      <c r="Q312" s="83"/>
      <c r="R312" s="377">
        <f t="shared" si="23"/>
        <v>0</v>
      </c>
      <c r="S312" s="1040">
        <f t="shared" si="24"/>
        <v>0</v>
      </c>
      <c r="T312" s="4">
        <f>S312*Tabla319816[[#This Row],[P.U$]]</f>
        <v>0</v>
      </c>
    </row>
    <row r="313" spans="1:20" x14ac:dyDescent="0.25">
      <c r="A313" s="179">
        <v>272</v>
      </c>
      <c r="B313" s="204" t="s">
        <v>379</v>
      </c>
      <c r="C313" s="21" t="s">
        <v>575</v>
      </c>
      <c r="D313" s="21" t="s">
        <v>11</v>
      </c>
      <c r="E313" s="21" t="s">
        <v>282</v>
      </c>
      <c r="F313" s="240">
        <v>45017</v>
      </c>
      <c r="G313" s="241">
        <v>3.08</v>
      </c>
      <c r="H313" s="337"/>
      <c r="I313" s="83"/>
      <c r="J313" s="85">
        <f t="shared" si="25"/>
        <v>0</v>
      </c>
      <c r="K313" s="930"/>
      <c r="L313" s="85">
        <f t="shared" si="20"/>
        <v>0</v>
      </c>
      <c r="M313" s="83"/>
      <c r="N313" s="85">
        <f t="shared" si="21"/>
        <v>0</v>
      </c>
      <c r="O313" s="83"/>
      <c r="P313" s="85">
        <f t="shared" si="22"/>
        <v>0</v>
      </c>
      <c r="Q313" s="83"/>
      <c r="R313" s="377">
        <f t="shared" si="23"/>
        <v>0</v>
      </c>
      <c r="S313" s="1040">
        <f t="shared" si="24"/>
        <v>0</v>
      </c>
      <c r="T313" s="4">
        <f>S313*Tabla319816[[#This Row],[P.U$]]</f>
        <v>0</v>
      </c>
    </row>
    <row r="314" spans="1:20" x14ac:dyDescent="0.25">
      <c r="A314" s="179">
        <v>273</v>
      </c>
      <c r="B314" s="204" t="s">
        <v>380</v>
      </c>
      <c r="C314" s="21" t="s">
        <v>582</v>
      </c>
      <c r="D314" s="21" t="s">
        <v>11</v>
      </c>
      <c r="E314" s="21" t="s">
        <v>282</v>
      </c>
      <c r="F314" s="240">
        <v>45139</v>
      </c>
      <c r="G314" s="241">
        <v>3.08</v>
      </c>
      <c r="H314" s="337"/>
      <c r="I314" s="83"/>
      <c r="J314" s="85">
        <f t="shared" si="25"/>
        <v>0</v>
      </c>
      <c r="K314" s="930"/>
      <c r="L314" s="85">
        <f>G314*K314</f>
        <v>0</v>
      </c>
      <c r="M314" s="83"/>
      <c r="N314" s="85">
        <f>G314*M314</f>
        <v>0</v>
      </c>
      <c r="O314" s="83"/>
      <c r="P314" s="85">
        <f>G314*O314</f>
        <v>0</v>
      </c>
      <c r="Q314" s="83"/>
      <c r="R314" s="377">
        <f>G314*Q314</f>
        <v>0</v>
      </c>
      <c r="S314" s="1040">
        <f t="shared" si="24"/>
        <v>0</v>
      </c>
      <c r="T314" s="4">
        <f>S314*Tabla319816[[#This Row],[P.U$]]</f>
        <v>0</v>
      </c>
    </row>
    <row r="315" spans="1:20" x14ac:dyDescent="0.25">
      <c r="A315" s="179">
        <v>274</v>
      </c>
      <c r="B315" s="204" t="s">
        <v>381</v>
      </c>
      <c r="C315" s="21" t="s">
        <v>583</v>
      </c>
      <c r="D315" s="21" t="s">
        <v>11</v>
      </c>
      <c r="E315" s="21" t="s">
        <v>682</v>
      </c>
      <c r="F315" s="240">
        <v>45809</v>
      </c>
      <c r="G315" s="241">
        <v>1.55</v>
      </c>
      <c r="H315" s="337"/>
      <c r="I315" s="83"/>
      <c r="J315" s="85">
        <f t="shared" si="25"/>
        <v>0</v>
      </c>
      <c r="K315" s="930"/>
      <c r="L315" s="85">
        <f t="shared" si="20"/>
        <v>0</v>
      </c>
      <c r="M315" s="83"/>
      <c r="N315" s="85">
        <f t="shared" si="21"/>
        <v>0</v>
      </c>
      <c r="O315" s="83"/>
      <c r="P315" s="85">
        <f t="shared" si="22"/>
        <v>0</v>
      </c>
      <c r="Q315" s="83"/>
      <c r="R315" s="377">
        <f t="shared" si="23"/>
        <v>0</v>
      </c>
      <c r="S315" s="1040">
        <f t="shared" si="24"/>
        <v>0</v>
      </c>
      <c r="T315" s="4">
        <f>S315*Tabla319816[[#This Row],[P.U$]]</f>
        <v>0</v>
      </c>
    </row>
    <row r="316" spans="1:20" ht="28.5" x14ac:dyDescent="0.25">
      <c r="A316" s="179">
        <v>275</v>
      </c>
      <c r="B316" s="204" t="s">
        <v>382</v>
      </c>
      <c r="C316" s="21" t="s">
        <v>197</v>
      </c>
      <c r="D316" s="21" t="s">
        <v>11</v>
      </c>
      <c r="E316" s="21" t="s">
        <v>278</v>
      </c>
      <c r="F316" s="240">
        <v>45108</v>
      </c>
      <c r="G316" s="241">
        <v>3.55</v>
      </c>
      <c r="H316" s="337"/>
      <c r="I316" s="83"/>
      <c r="J316" s="85">
        <f t="shared" si="25"/>
        <v>0</v>
      </c>
      <c r="K316" s="930"/>
      <c r="L316" s="85">
        <f t="shared" si="20"/>
        <v>0</v>
      </c>
      <c r="M316" s="83"/>
      <c r="N316" s="85">
        <f t="shared" si="21"/>
        <v>0</v>
      </c>
      <c r="O316" s="83"/>
      <c r="P316" s="85">
        <f t="shared" si="22"/>
        <v>0</v>
      </c>
      <c r="Q316" s="83"/>
      <c r="R316" s="377">
        <f t="shared" si="23"/>
        <v>0</v>
      </c>
      <c r="S316" s="1040">
        <f t="shared" si="24"/>
        <v>0</v>
      </c>
      <c r="T316" s="4">
        <f>S316*Tabla319816[[#This Row],[P.U$]]</f>
        <v>0</v>
      </c>
    </row>
    <row r="317" spans="1:20" ht="28.5" x14ac:dyDescent="0.25">
      <c r="A317" s="179">
        <v>276</v>
      </c>
      <c r="B317" s="204" t="s">
        <v>383</v>
      </c>
      <c r="C317" s="21" t="s">
        <v>573</v>
      </c>
      <c r="D317" s="21" t="s">
        <v>11</v>
      </c>
      <c r="E317" s="21" t="s">
        <v>299</v>
      </c>
      <c r="F317" s="240">
        <v>45108</v>
      </c>
      <c r="G317" s="241">
        <v>1.97</v>
      </c>
      <c r="H317" s="337"/>
      <c r="I317" s="83"/>
      <c r="J317" s="85">
        <f t="shared" si="25"/>
        <v>0</v>
      </c>
      <c r="K317" s="930"/>
      <c r="L317" s="85">
        <f t="shared" si="20"/>
        <v>0</v>
      </c>
      <c r="M317" s="83"/>
      <c r="N317" s="85">
        <f t="shared" si="21"/>
        <v>0</v>
      </c>
      <c r="O317" s="83"/>
      <c r="P317" s="85">
        <f t="shared" si="22"/>
        <v>0</v>
      </c>
      <c r="Q317" s="83"/>
      <c r="R317" s="377">
        <f t="shared" si="23"/>
        <v>0</v>
      </c>
      <c r="S317" s="1040">
        <f t="shared" si="24"/>
        <v>0</v>
      </c>
      <c r="T317" s="4">
        <f>S317*Tabla319816[[#This Row],[P.U$]]</f>
        <v>0</v>
      </c>
    </row>
    <row r="318" spans="1:20" ht="25.5" x14ac:dyDescent="0.25">
      <c r="A318" s="179">
        <v>277</v>
      </c>
      <c r="B318" s="204" t="s">
        <v>384</v>
      </c>
      <c r="C318" s="21" t="s">
        <v>584</v>
      </c>
      <c r="D318" s="21" t="s">
        <v>11</v>
      </c>
      <c r="E318" s="21" t="s">
        <v>683</v>
      </c>
      <c r="F318" s="240">
        <v>45413</v>
      </c>
      <c r="G318" s="241">
        <v>4.3899999999999997</v>
      </c>
      <c r="H318" s="337"/>
      <c r="I318" s="83"/>
      <c r="J318" s="85">
        <f t="shared" si="25"/>
        <v>0</v>
      </c>
      <c r="K318" s="930"/>
      <c r="L318" s="85">
        <f t="shared" si="20"/>
        <v>0</v>
      </c>
      <c r="M318" s="83"/>
      <c r="N318" s="85">
        <f t="shared" si="21"/>
        <v>0</v>
      </c>
      <c r="O318" s="83"/>
      <c r="P318" s="85">
        <f t="shared" si="22"/>
        <v>0</v>
      </c>
      <c r="Q318" s="83"/>
      <c r="R318" s="377">
        <f t="shared" si="23"/>
        <v>0</v>
      </c>
      <c r="S318" s="1040">
        <f t="shared" si="24"/>
        <v>0</v>
      </c>
      <c r="T318" s="4">
        <f>S318*Tabla319816[[#This Row],[P.U$]]</f>
        <v>0</v>
      </c>
    </row>
    <row r="319" spans="1:20" ht="25.5" x14ac:dyDescent="0.25">
      <c r="A319" s="179">
        <v>278</v>
      </c>
      <c r="B319" s="204" t="s">
        <v>385</v>
      </c>
      <c r="C319" s="21" t="s">
        <v>237</v>
      </c>
      <c r="D319" s="21" t="s">
        <v>11</v>
      </c>
      <c r="E319" s="21" t="s">
        <v>683</v>
      </c>
      <c r="F319" s="240" t="s">
        <v>830</v>
      </c>
      <c r="G319" s="241">
        <v>2.59</v>
      </c>
      <c r="H319" s="337"/>
      <c r="I319" s="83">
        <v>18</v>
      </c>
      <c r="J319" s="85">
        <f t="shared" si="25"/>
        <v>46.62</v>
      </c>
      <c r="K319" s="930">
        <v>18</v>
      </c>
      <c r="L319" s="85">
        <f t="shared" si="20"/>
        <v>46.62</v>
      </c>
      <c r="M319" s="83"/>
      <c r="N319" s="85">
        <f t="shared" si="21"/>
        <v>0</v>
      </c>
      <c r="O319" s="83"/>
      <c r="P319" s="85">
        <f t="shared" si="22"/>
        <v>0</v>
      </c>
      <c r="Q319" s="83"/>
      <c r="R319" s="377">
        <f t="shared" si="23"/>
        <v>0</v>
      </c>
      <c r="S319" s="1040">
        <f t="shared" si="24"/>
        <v>0</v>
      </c>
      <c r="T319" s="4">
        <f>S319*Tabla319816[[#This Row],[P.U$]]</f>
        <v>0</v>
      </c>
    </row>
    <row r="320" spans="1:20" x14ac:dyDescent="0.25">
      <c r="A320" s="179">
        <v>279</v>
      </c>
      <c r="B320" s="204" t="s">
        <v>385</v>
      </c>
      <c r="C320" s="21" t="s">
        <v>232</v>
      </c>
      <c r="D320" s="21" t="s">
        <v>11</v>
      </c>
      <c r="E320" s="21" t="s">
        <v>289</v>
      </c>
      <c r="F320" s="240">
        <v>45352</v>
      </c>
      <c r="G320" s="241">
        <v>2.82</v>
      </c>
      <c r="H320" s="337"/>
      <c r="I320" s="83"/>
      <c r="J320" s="85">
        <f t="shared" si="25"/>
        <v>0</v>
      </c>
      <c r="K320" s="930"/>
      <c r="L320" s="85">
        <f t="shared" si="20"/>
        <v>0</v>
      </c>
      <c r="M320" s="83"/>
      <c r="N320" s="85">
        <f t="shared" si="21"/>
        <v>0</v>
      </c>
      <c r="O320" s="83"/>
      <c r="P320" s="85">
        <f t="shared" si="22"/>
        <v>0</v>
      </c>
      <c r="Q320" s="83"/>
      <c r="R320" s="377">
        <f t="shared" si="23"/>
        <v>0</v>
      </c>
      <c r="S320" s="1040">
        <f t="shared" si="24"/>
        <v>0</v>
      </c>
      <c r="T320" s="4">
        <f>S320*Tabla319816[[#This Row],[P.U$]]</f>
        <v>0</v>
      </c>
    </row>
    <row r="321" spans="1:20" x14ac:dyDescent="0.25">
      <c r="A321" s="179">
        <v>280</v>
      </c>
      <c r="B321" s="204" t="s">
        <v>386</v>
      </c>
      <c r="C321" s="21" t="s">
        <v>232</v>
      </c>
      <c r="D321" s="21" t="s">
        <v>11</v>
      </c>
      <c r="E321" s="21" t="s">
        <v>684</v>
      </c>
      <c r="F321" s="240">
        <v>45231</v>
      </c>
      <c r="G321" s="241">
        <v>1.54</v>
      </c>
      <c r="H321" s="337"/>
      <c r="I321" s="83">
        <v>66</v>
      </c>
      <c r="J321" s="85">
        <f t="shared" si="25"/>
        <v>101.64</v>
      </c>
      <c r="K321" s="930">
        <v>66</v>
      </c>
      <c r="L321" s="85">
        <f t="shared" si="20"/>
        <v>101.64</v>
      </c>
      <c r="M321" s="83"/>
      <c r="N321" s="85">
        <f t="shared" si="21"/>
        <v>0</v>
      </c>
      <c r="O321" s="83"/>
      <c r="P321" s="85">
        <f t="shared" si="22"/>
        <v>0</v>
      </c>
      <c r="Q321" s="83"/>
      <c r="R321" s="377">
        <f t="shared" si="23"/>
        <v>0</v>
      </c>
      <c r="S321" s="1040">
        <f t="shared" si="24"/>
        <v>0</v>
      </c>
      <c r="T321" s="4">
        <f>S321*Tabla319816[[#This Row],[P.U$]]</f>
        <v>0</v>
      </c>
    </row>
    <row r="322" spans="1:20" ht="28.5" x14ac:dyDescent="0.25">
      <c r="A322" s="179">
        <v>281</v>
      </c>
      <c r="B322" s="204" t="s">
        <v>387</v>
      </c>
      <c r="C322" s="21" t="s">
        <v>252</v>
      </c>
      <c r="D322" s="21" t="s">
        <v>341</v>
      </c>
      <c r="E322" s="21" t="s">
        <v>287</v>
      </c>
      <c r="F322" s="240">
        <v>45627</v>
      </c>
      <c r="G322" s="241">
        <v>1.25</v>
      </c>
      <c r="H322" s="337"/>
      <c r="I322" s="83"/>
      <c r="J322" s="85">
        <f t="shared" si="25"/>
        <v>0</v>
      </c>
      <c r="K322" s="930"/>
      <c r="L322" s="85">
        <f t="shared" si="20"/>
        <v>0</v>
      </c>
      <c r="M322" s="83">
        <v>66</v>
      </c>
      <c r="N322" s="85">
        <f t="shared" si="21"/>
        <v>82.5</v>
      </c>
      <c r="O322" s="83">
        <v>56</v>
      </c>
      <c r="P322" s="85">
        <f t="shared" si="22"/>
        <v>70</v>
      </c>
      <c r="Q322" s="83">
        <v>56</v>
      </c>
      <c r="R322" s="377">
        <f t="shared" si="23"/>
        <v>70</v>
      </c>
      <c r="S322" s="1040">
        <v>56</v>
      </c>
      <c r="T322" s="4">
        <f>S322*Tabla319816[[#This Row],[P.U$]]</f>
        <v>70</v>
      </c>
    </row>
    <row r="323" spans="1:20" ht="28.5" x14ac:dyDescent="0.25">
      <c r="A323" s="179">
        <v>282</v>
      </c>
      <c r="B323" s="204" t="s">
        <v>388</v>
      </c>
      <c r="C323" s="21" t="s">
        <v>585</v>
      </c>
      <c r="D323" s="21" t="s">
        <v>11</v>
      </c>
      <c r="E323" s="21" t="s">
        <v>282</v>
      </c>
      <c r="F323" s="240">
        <v>45383</v>
      </c>
      <c r="G323" s="241">
        <v>2.39</v>
      </c>
      <c r="H323" s="337"/>
      <c r="I323" s="83"/>
      <c r="J323" s="85">
        <f t="shared" si="25"/>
        <v>0</v>
      </c>
      <c r="K323" s="930"/>
      <c r="L323" s="85">
        <f>G323*K323</f>
        <v>0</v>
      </c>
      <c r="M323" s="83"/>
      <c r="N323" s="85">
        <f>G323*M323</f>
        <v>0</v>
      </c>
      <c r="O323" s="83"/>
      <c r="P323" s="85">
        <f>G323*O323</f>
        <v>0</v>
      </c>
      <c r="Q323" s="83"/>
      <c r="R323" s="377">
        <f>G323*Q323</f>
        <v>0</v>
      </c>
      <c r="S323" s="1040">
        <f t="shared" si="24"/>
        <v>0</v>
      </c>
      <c r="T323" s="4">
        <f>S323*Tabla319816[[#This Row],[P.U$]]</f>
        <v>0</v>
      </c>
    </row>
    <row r="324" spans="1:20" x14ac:dyDescent="0.25">
      <c r="A324" s="179">
        <v>283</v>
      </c>
      <c r="B324" s="204" t="s">
        <v>389</v>
      </c>
      <c r="C324" s="21" t="s">
        <v>586</v>
      </c>
      <c r="D324" s="21" t="s">
        <v>11</v>
      </c>
      <c r="E324" s="21" t="s">
        <v>282</v>
      </c>
      <c r="F324" s="240">
        <v>45536</v>
      </c>
      <c r="G324" s="241">
        <v>2.39</v>
      </c>
      <c r="H324" s="337"/>
      <c r="I324" s="83"/>
      <c r="J324" s="85">
        <f t="shared" si="25"/>
        <v>0</v>
      </c>
      <c r="K324" s="930"/>
      <c r="L324" s="85">
        <f t="shared" si="20"/>
        <v>0</v>
      </c>
      <c r="M324" s="83"/>
      <c r="N324" s="85">
        <f t="shared" si="21"/>
        <v>0</v>
      </c>
      <c r="O324" s="83"/>
      <c r="P324" s="85">
        <f t="shared" si="22"/>
        <v>0</v>
      </c>
      <c r="Q324" s="83"/>
      <c r="R324" s="377">
        <f t="shared" si="23"/>
        <v>0</v>
      </c>
      <c r="S324" s="1040">
        <f t="shared" si="24"/>
        <v>0</v>
      </c>
      <c r="T324" s="4">
        <f>S324*Tabla319816[[#This Row],[P.U$]]</f>
        <v>0</v>
      </c>
    </row>
    <row r="325" spans="1:20" x14ac:dyDescent="0.25">
      <c r="A325" s="179">
        <v>284</v>
      </c>
      <c r="B325" s="204" t="s">
        <v>771</v>
      </c>
      <c r="C325" s="21" t="s">
        <v>736</v>
      </c>
      <c r="D325" s="21" t="s">
        <v>11</v>
      </c>
      <c r="E325" s="21" t="s">
        <v>685</v>
      </c>
      <c r="F325" s="240">
        <v>45870</v>
      </c>
      <c r="G325" s="241">
        <v>1.4</v>
      </c>
      <c r="H325" s="337"/>
      <c r="I325" s="83"/>
      <c r="J325" s="85">
        <f t="shared" si="25"/>
        <v>0</v>
      </c>
      <c r="K325" s="930"/>
      <c r="L325" s="85">
        <f t="shared" si="20"/>
        <v>0</v>
      </c>
      <c r="M325" s="83"/>
      <c r="N325" s="85">
        <f t="shared" si="21"/>
        <v>0</v>
      </c>
      <c r="O325" s="83"/>
      <c r="P325" s="85">
        <f t="shared" si="22"/>
        <v>0</v>
      </c>
      <c r="Q325" s="83"/>
      <c r="R325" s="377">
        <f t="shared" si="23"/>
        <v>0</v>
      </c>
      <c r="S325" s="1040">
        <f t="shared" si="24"/>
        <v>0</v>
      </c>
      <c r="T325" s="4">
        <f>S325*Tabla319816[[#This Row],[P.U$]]</f>
        <v>0</v>
      </c>
    </row>
    <row r="326" spans="1:20" x14ac:dyDescent="0.25">
      <c r="A326" s="179">
        <v>285</v>
      </c>
      <c r="B326" s="204" t="s">
        <v>390</v>
      </c>
      <c r="C326" s="21" t="s">
        <v>198</v>
      </c>
      <c r="D326" s="21" t="s">
        <v>11</v>
      </c>
      <c r="E326" s="21" t="s">
        <v>685</v>
      </c>
      <c r="F326" s="240">
        <v>45505</v>
      </c>
      <c r="G326" s="241">
        <v>2.2200000000000002</v>
      </c>
      <c r="H326" s="337"/>
      <c r="I326" s="83">
        <v>3</v>
      </c>
      <c r="J326" s="85">
        <f t="shared" si="25"/>
        <v>6.66</v>
      </c>
      <c r="K326" s="930">
        <v>3</v>
      </c>
      <c r="L326" s="85">
        <f t="shared" si="20"/>
        <v>6.66</v>
      </c>
      <c r="M326" s="83">
        <v>3</v>
      </c>
      <c r="N326" s="85">
        <f t="shared" si="21"/>
        <v>6.66</v>
      </c>
      <c r="O326" s="83">
        <v>3</v>
      </c>
      <c r="P326" s="85">
        <f t="shared" si="22"/>
        <v>6.66</v>
      </c>
      <c r="Q326" s="83">
        <v>3</v>
      </c>
      <c r="R326" s="377">
        <f t="shared" si="23"/>
        <v>6.66</v>
      </c>
      <c r="S326" s="1040">
        <v>3</v>
      </c>
      <c r="T326" s="4">
        <f>S326*Tabla319816[[#This Row],[P.U$]]</f>
        <v>6.66</v>
      </c>
    </row>
    <row r="327" spans="1:20" ht="42.75" x14ac:dyDescent="0.25">
      <c r="A327" s="179">
        <v>286</v>
      </c>
      <c r="B327" s="204" t="s">
        <v>829</v>
      </c>
      <c r="C327" s="21" t="s">
        <v>194</v>
      </c>
      <c r="D327" s="21" t="s">
        <v>11</v>
      </c>
      <c r="E327" s="21" t="s">
        <v>266</v>
      </c>
      <c r="F327" s="240">
        <v>45717</v>
      </c>
      <c r="G327" s="241">
        <v>7.59</v>
      </c>
      <c r="H327" s="337"/>
      <c r="I327" s="83"/>
      <c r="J327" s="85">
        <f t="shared" si="25"/>
        <v>0</v>
      </c>
      <c r="K327" s="930"/>
      <c r="L327" s="85">
        <f t="shared" si="20"/>
        <v>0</v>
      </c>
      <c r="M327" s="83"/>
      <c r="N327" s="85">
        <f t="shared" si="21"/>
        <v>0</v>
      </c>
      <c r="O327" s="83"/>
      <c r="P327" s="85">
        <f t="shared" si="22"/>
        <v>0</v>
      </c>
      <c r="Q327" s="83"/>
      <c r="R327" s="377">
        <f t="shared" si="23"/>
        <v>0</v>
      </c>
      <c r="S327" s="1040">
        <f t="shared" si="24"/>
        <v>0</v>
      </c>
      <c r="T327" s="4">
        <f>S327*Tabla319816[[#This Row],[P.U$]]</f>
        <v>0</v>
      </c>
    </row>
    <row r="328" spans="1:20" ht="42.75" x14ac:dyDescent="0.25">
      <c r="A328" s="179">
        <v>287</v>
      </c>
      <c r="B328" s="204" t="s">
        <v>804</v>
      </c>
      <c r="C328" s="21" t="s">
        <v>194</v>
      </c>
      <c r="D328" s="21" t="s">
        <v>11</v>
      </c>
      <c r="E328" s="21" t="s">
        <v>278</v>
      </c>
      <c r="F328" s="240">
        <v>45778</v>
      </c>
      <c r="G328" s="241">
        <v>7.59</v>
      </c>
      <c r="H328" s="337"/>
      <c r="I328" s="83">
        <v>18</v>
      </c>
      <c r="J328" s="85">
        <f t="shared" si="25"/>
        <v>136.62</v>
      </c>
      <c r="K328" s="930">
        <v>18</v>
      </c>
      <c r="L328" s="85">
        <f t="shared" si="20"/>
        <v>136.62</v>
      </c>
      <c r="M328" s="83">
        <v>17</v>
      </c>
      <c r="N328" s="85">
        <f t="shared" si="21"/>
        <v>129.03</v>
      </c>
      <c r="O328" s="83">
        <v>17</v>
      </c>
      <c r="P328" s="85">
        <f t="shared" si="22"/>
        <v>129.03</v>
      </c>
      <c r="Q328" s="83">
        <v>17</v>
      </c>
      <c r="R328" s="377">
        <f t="shared" si="23"/>
        <v>129.03</v>
      </c>
      <c r="S328" s="1040">
        <v>16</v>
      </c>
      <c r="T328" s="4">
        <f>S328*Tabla319816[[#This Row],[P.U$]]</f>
        <v>121.44</v>
      </c>
    </row>
    <row r="329" spans="1:20" ht="28.5" x14ac:dyDescent="0.25">
      <c r="A329" s="179">
        <v>288</v>
      </c>
      <c r="B329" s="204" t="s">
        <v>391</v>
      </c>
      <c r="C329" s="21" t="s">
        <v>587</v>
      </c>
      <c r="D329" s="21" t="s">
        <v>11</v>
      </c>
      <c r="E329" s="21" t="s">
        <v>282</v>
      </c>
      <c r="F329" s="240">
        <v>45901</v>
      </c>
      <c r="G329" s="241">
        <v>3.29</v>
      </c>
      <c r="H329" s="337"/>
      <c r="I329" s="83">
        <v>7</v>
      </c>
      <c r="J329" s="85">
        <f t="shared" si="25"/>
        <v>23.03</v>
      </c>
      <c r="K329" s="930">
        <v>7</v>
      </c>
      <c r="L329" s="85">
        <f>G329*K329</f>
        <v>23.03</v>
      </c>
      <c r="M329" s="83">
        <v>7</v>
      </c>
      <c r="N329" s="85">
        <f>G329*M329</f>
        <v>23.03</v>
      </c>
      <c r="O329" s="83">
        <v>7</v>
      </c>
      <c r="P329" s="85">
        <f>G329*O329</f>
        <v>23.03</v>
      </c>
      <c r="Q329" s="83"/>
      <c r="R329" s="377">
        <f>G329*Q329</f>
        <v>0</v>
      </c>
      <c r="S329" s="1040">
        <f t="shared" si="24"/>
        <v>0</v>
      </c>
      <c r="T329" s="4">
        <f>S329*Tabla319816[[#This Row],[P.U$]]</f>
        <v>0</v>
      </c>
    </row>
    <row r="330" spans="1:20" ht="28.5" x14ac:dyDescent="0.25">
      <c r="A330" s="179">
        <v>289</v>
      </c>
      <c r="B330" s="204" t="s">
        <v>392</v>
      </c>
      <c r="C330" s="21" t="s">
        <v>736</v>
      </c>
      <c r="D330" s="21" t="s">
        <v>11</v>
      </c>
      <c r="E330" s="21" t="s">
        <v>293</v>
      </c>
      <c r="F330" s="240">
        <v>45597</v>
      </c>
      <c r="G330" s="241">
        <v>0.41</v>
      </c>
      <c r="H330" s="337"/>
      <c r="I330" s="83"/>
      <c r="J330" s="85">
        <f t="shared" si="25"/>
        <v>0</v>
      </c>
      <c r="K330" s="930"/>
      <c r="L330" s="85">
        <f t="shared" si="20"/>
        <v>0</v>
      </c>
      <c r="M330" s="83"/>
      <c r="N330" s="85">
        <f t="shared" si="21"/>
        <v>0</v>
      </c>
      <c r="O330" s="83"/>
      <c r="P330" s="85">
        <f t="shared" si="22"/>
        <v>0</v>
      </c>
      <c r="Q330" s="83"/>
      <c r="R330" s="377">
        <f t="shared" si="23"/>
        <v>0</v>
      </c>
      <c r="S330" s="1040">
        <f t="shared" ref="S330:S393" si="26">SUM(R330)</f>
        <v>0</v>
      </c>
      <c r="T330" s="4">
        <f>S330*Tabla319816[[#This Row],[P.U$]]</f>
        <v>0</v>
      </c>
    </row>
    <row r="331" spans="1:20" x14ac:dyDescent="0.25">
      <c r="A331" s="179">
        <v>290</v>
      </c>
      <c r="B331" s="204" t="s">
        <v>393</v>
      </c>
      <c r="C331" s="21" t="s">
        <v>588</v>
      </c>
      <c r="D331" s="21" t="s">
        <v>11</v>
      </c>
      <c r="E331" s="21" t="s">
        <v>683</v>
      </c>
      <c r="F331" s="240">
        <v>45170</v>
      </c>
      <c r="G331" s="241"/>
      <c r="H331" s="337"/>
      <c r="I331" s="83"/>
      <c r="J331" s="85">
        <f t="shared" si="25"/>
        <v>0</v>
      </c>
      <c r="K331" s="930"/>
      <c r="L331" s="85">
        <f>G331*K331</f>
        <v>0</v>
      </c>
      <c r="M331" s="83"/>
      <c r="N331" s="85">
        <f>G331*M331</f>
        <v>0</v>
      </c>
      <c r="O331" s="83"/>
      <c r="P331" s="85">
        <f>G331*O331</f>
        <v>0</v>
      </c>
      <c r="Q331" s="83"/>
      <c r="R331" s="377">
        <f>G331*Q331</f>
        <v>0</v>
      </c>
      <c r="S331" s="1040">
        <f t="shared" si="26"/>
        <v>0</v>
      </c>
      <c r="T331" s="4">
        <f>S331*Tabla319816[[#This Row],[P.U$]]</f>
        <v>0</v>
      </c>
    </row>
    <row r="332" spans="1:20" x14ac:dyDescent="0.25">
      <c r="A332" s="179">
        <v>266</v>
      </c>
      <c r="B332" s="204" t="s">
        <v>374</v>
      </c>
      <c r="C332" s="21" t="s">
        <v>581</v>
      </c>
      <c r="D332" s="21" t="s">
        <v>11</v>
      </c>
      <c r="E332" s="23"/>
      <c r="F332" s="240">
        <v>45171</v>
      </c>
      <c r="G332" s="37"/>
      <c r="H332" s="337"/>
      <c r="I332" s="83"/>
      <c r="J332" s="85">
        <f t="shared" si="25"/>
        <v>0</v>
      </c>
      <c r="K332" s="930"/>
      <c r="L332" s="85">
        <f t="shared" si="20"/>
        <v>0</v>
      </c>
      <c r="M332" s="83"/>
      <c r="N332" s="85">
        <f t="shared" si="21"/>
        <v>0</v>
      </c>
      <c r="O332" s="83"/>
      <c r="P332" s="85">
        <f t="shared" si="22"/>
        <v>0</v>
      </c>
      <c r="Q332" s="83"/>
      <c r="R332" s="377">
        <f t="shared" si="23"/>
        <v>0</v>
      </c>
      <c r="S332" s="1040">
        <f t="shared" si="26"/>
        <v>0</v>
      </c>
      <c r="T332" s="4">
        <f>S332*Tabla319816[[#This Row],[P.U$]]</f>
        <v>0</v>
      </c>
    </row>
    <row r="333" spans="1:20" x14ac:dyDescent="0.25">
      <c r="A333" s="179">
        <v>291</v>
      </c>
      <c r="B333" s="204" t="s">
        <v>394</v>
      </c>
      <c r="C333" s="21" t="s">
        <v>232</v>
      </c>
      <c r="D333" s="21" t="s">
        <v>11</v>
      </c>
      <c r="E333" s="21" t="s">
        <v>287</v>
      </c>
      <c r="F333" s="240">
        <v>45536</v>
      </c>
      <c r="G333" s="241">
        <v>4.68</v>
      </c>
      <c r="H333" s="337"/>
      <c r="I333" s="83">
        <v>4</v>
      </c>
      <c r="J333" s="85">
        <f t="shared" si="25"/>
        <v>18.72</v>
      </c>
      <c r="K333" s="930">
        <v>4</v>
      </c>
      <c r="L333" s="85">
        <f t="shared" si="20"/>
        <v>18.72</v>
      </c>
      <c r="M333" s="83">
        <v>4</v>
      </c>
      <c r="N333" s="85">
        <f t="shared" si="21"/>
        <v>18.72</v>
      </c>
      <c r="O333" s="83">
        <v>4</v>
      </c>
      <c r="P333" s="85">
        <f t="shared" si="22"/>
        <v>18.72</v>
      </c>
      <c r="Q333" s="83">
        <v>4</v>
      </c>
      <c r="R333" s="377">
        <f t="shared" si="23"/>
        <v>18.72</v>
      </c>
      <c r="S333" s="1040">
        <v>4</v>
      </c>
      <c r="T333" s="4">
        <f>S333*Tabla319816[[#This Row],[P.U$]]</f>
        <v>18.72</v>
      </c>
    </row>
    <row r="334" spans="1:20" ht="30" x14ac:dyDescent="0.25">
      <c r="A334" s="381">
        <v>801</v>
      </c>
      <c r="B334" s="573" t="s">
        <v>1229</v>
      </c>
      <c r="C334" s="573" t="s">
        <v>17853</v>
      </c>
      <c r="D334" s="21" t="s">
        <v>11</v>
      </c>
      <c r="E334" s="673"/>
      <c r="F334" s="647">
        <v>45352</v>
      </c>
      <c r="G334" s="650">
        <v>2.08</v>
      </c>
      <c r="H334" s="337"/>
      <c r="I334" s="83">
        <v>2</v>
      </c>
      <c r="J334" s="85">
        <f t="shared" si="25"/>
        <v>4.16</v>
      </c>
      <c r="K334" s="930">
        <v>0</v>
      </c>
      <c r="L334" s="85">
        <f t="shared" si="20"/>
        <v>0</v>
      </c>
      <c r="M334" s="83"/>
      <c r="N334" s="85">
        <f t="shared" si="21"/>
        <v>0</v>
      </c>
      <c r="O334" s="83"/>
      <c r="P334" s="85">
        <f t="shared" si="22"/>
        <v>0</v>
      </c>
      <c r="Q334" s="83"/>
      <c r="R334" s="377">
        <f t="shared" si="23"/>
        <v>0</v>
      </c>
      <c r="S334" s="1040">
        <f t="shared" si="26"/>
        <v>0</v>
      </c>
      <c r="T334" s="4">
        <f>S334*Tabla319816[[#This Row],[P.U$]]</f>
        <v>0</v>
      </c>
    </row>
    <row r="335" spans="1:20" x14ac:dyDescent="0.25">
      <c r="A335" s="179">
        <v>292</v>
      </c>
      <c r="B335" s="204" t="s">
        <v>395</v>
      </c>
      <c r="C335" s="21" t="s">
        <v>220</v>
      </c>
      <c r="D335" s="21" t="s">
        <v>11</v>
      </c>
      <c r="E335" s="21" t="s">
        <v>293</v>
      </c>
      <c r="F335" s="240">
        <v>45536</v>
      </c>
      <c r="G335" s="241">
        <v>1.51</v>
      </c>
      <c r="H335" s="337"/>
      <c r="I335" s="83"/>
      <c r="J335" s="85">
        <f t="shared" si="25"/>
        <v>0</v>
      </c>
      <c r="K335" s="930"/>
      <c r="L335" s="85">
        <f t="shared" si="20"/>
        <v>0</v>
      </c>
      <c r="M335" s="83"/>
      <c r="N335" s="85">
        <f t="shared" si="21"/>
        <v>0</v>
      </c>
      <c r="O335" s="83"/>
      <c r="P335" s="85">
        <f t="shared" si="22"/>
        <v>0</v>
      </c>
      <c r="Q335" s="83">
        <v>0</v>
      </c>
      <c r="R335" s="377">
        <f t="shared" si="23"/>
        <v>0</v>
      </c>
      <c r="S335" s="1040">
        <f t="shared" si="26"/>
        <v>0</v>
      </c>
      <c r="T335" s="4">
        <f>S335*Tabla319816[[#This Row],[P.U$]]</f>
        <v>0</v>
      </c>
    </row>
    <row r="336" spans="1:20" x14ac:dyDescent="0.25">
      <c r="A336" s="185">
        <v>629</v>
      </c>
      <c r="B336" s="204" t="s">
        <v>395</v>
      </c>
      <c r="C336" s="21" t="s">
        <v>229</v>
      </c>
      <c r="D336" s="21" t="s">
        <v>11</v>
      </c>
      <c r="E336" s="21" t="s">
        <v>293</v>
      </c>
      <c r="F336" s="584">
        <v>45930</v>
      </c>
      <c r="G336" s="585">
        <v>1.51</v>
      </c>
      <c r="H336" s="337"/>
      <c r="I336" s="83"/>
      <c r="J336" s="85">
        <f t="shared" si="25"/>
        <v>0</v>
      </c>
      <c r="K336" s="930">
        <v>10</v>
      </c>
      <c r="L336" s="85">
        <f>G336*K336</f>
        <v>15.1</v>
      </c>
      <c r="M336" s="83">
        <v>10</v>
      </c>
      <c r="N336" s="85">
        <f>G336*M336</f>
        <v>15.1</v>
      </c>
      <c r="O336" s="83">
        <v>10</v>
      </c>
      <c r="P336" s="85">
        <f>G336*O336</f>
        <v>15.1</v>
      </c>
      <c r="Q336" s="83">
        <v>10</v>
      </c>
      <c r="R336" s="377">
        <f>G336*Q336</f>
        <v>15.1</v>
      </c>
      <c r="S336" s="1040">
        <v>10</v>
      </c>
      <c r="T336" s="4">
        <f>S336*Tabla319816[[#This Row],[P.U$]]</f>
        <v>15.1</v>
      </c>
    </row>
    <row r="337" spans="1:20" ht="25.5" x14ac:dyDescent="0.25">
      <c r="A337" s="179">
        <v>293</v>
      </c>
      <c r="B337" s="204" t="s">
        <v>396</v>
      </c>
      <c r="C337" s="21" t="s">
        <v>589</v>
      </c>
      <c r="D337" s="21" t="s">
        <v>11</v>
      </c>
      <c r="E337" s="21" t="s">
        <v>320</v>
      </c>
      <c r="F337" s="240">
        <v>46054</v>
      </c>
      <c r="G337" s="241">
        <v>1.78</v>
      </c>
      <c r="H337" s="337"/>
      <c r="I337" s="83"/>
      <c r="J337" s="85">
        <f t="shared" si="25"/>
        <v>0</v>
      </c>
      <c r="K337" s="930"/>
      <c r="L337" s="85">
        <f t="shared" si="20"/>
        <v>0</v>
      </c>
      <c r="M337" s="83"/>
      <c r="N337" s="85">
        <f t="shared" si="21"/>
        <v>0</v>
      </c>
      <c r="O337" s="83"/>
      <c r="P337" s="85">
        <f t="shared" si="22"/>
        <v>0</v>
      </c>
      <c r="Q337" s="83"/>
      <c r="R337" s="377">
        <f t="shared" si="23"/>
        <v>0</v>
      </c>
      <c r="S337" s="1040">
        <f t="shared" si="26"/>
        <v>0</v>
      </c>
      <c r="T337" s="4">
        <f>S337*Tabla319816[[#This Row],[P.U$]]</f>
        <v>0</v>
      </c>
    </row>
    <row r="338" spans="1:20" ht="25.5" x14ac:dyDescent="0.25">
      <c r="A338" s="179">
        <v>294</v>
      </c>
      <c r="B338" s="204" t="s">
        <v>396</v>
      </c>
      <c r="C338" s="21" t="s">
        <v>590</v>
      </c>
      <c r="D338" s="21" t="s">
        <v>11</v>
      </c>
      <c r="E338" s="21" t="s">
        <v>320</v>
      </c>
      <c r="F338" s="240">
        <v>45444</v>
      </c>
      <c r="G338" s="241">
        <v>2.2400000000000002</v>
      </c>
      <c r="H338" s="337"/>
      <c r="I338" s="83"/>
      <c r="J338" s="85">
        <f t="shared" si="25"/>
        <v>0</v>
      </c>
      <c r="K338" s="930"/>
      <c r="L338" s="85">
        <f t="shared" si="20"/>
        <v>0</v>
      </c>
      <c r="M338" s="83"/>
      <c r="N338" s="85">
        <f t="shared" si="21"/>
        <v>0</v>
      </c>
      <c r="O338" s="83"/>
      <c r="P338" s="85">
        <f t="shared" si="22"/>
        <v>0</v>
      </c>
      <c r="Q338" s="83"/>
      <c r="R338" s="377">
        <f t="shared" si="23"/>
        <v>0</v>
      </c>
      <c r="S338" s="1040">
        <f t="shared" si="26"/>
        <v>0</v>
      </c>
      <c r="T338" s="4">
        <f>S338*Tabla319816[[#This Row],[P.U$]]</f>
        <v>0</v>
      </c>
    </row>
    <row r="339" spans="1:20" x14ac:dyDescent="0.25">
      <c r="A339" s="179">
        <v>295</v>
      </c>
      <c r="B339" s="204" t="s">
        <v>397</v>
      </c>
      <c r="C339" s="21" t="s">
        <v>210</v>
      </c>
      <c r="D339" s="21" t="s">
        <v>11</v>
      </c>
      <c r="E339" s="21" t="s">
        <v>680</v>
      </c>
      <c r="F339" s="240">
        <v>45413</v>
      </c>
      <c r="G339" s="241">
        <v>2.2400000000000002</v>
      </c>
      <c r="H339" s="337"/>
      <c r="I339" s="593"/>
      <c r="J339" s="355">
        <f>G339*I339</f>
        <v>0</v>
      </c>
      <c r="K339" s="930"/>
      <c r="L339" s="357">
        <f>G339*K339</f>
        <v>0</v>
      </c>
      <c r="M339" s="83"/>
      <c r="N339" s="357">
        <f>G339*M339</f>
        <v>0</v>
      </c>
      <c r="O339" s="356"/>
      <c r="P339" s="357">
        <f>G339*O339</f>
        <v>0</v>
      </c>
      <c r="Q339" s="356"/>
      <c r="R339" s="377">
        <f>G339*Q339</f>
        <v>0</v>
      </c>
      <c r="S339" s="1040">
        <f t="shared" si="26"/>
        <v>0</v>
      </c>
      <c r="T339" s="4">
        <f>S339*Tabla319816[[#This Row],[P.U$]]</f>
        <v>0</v>
      </c>
    </row>
    <row r="340" spans="1:20" x14ac:dyDescent="0.25">
      <c r="A340" s="179">
        <v>296</v>
      </c>
      <c r="B340" s="204" t="s">
        <v>398</v>
      </c>
      <c r="C340" s="21" t="s">
        <v>591</v>
      </c>
      <c r="D340" s="21" t="s">
        <v>11</v>
      </c>
      <c r="E340" s="21" t="s">
        <v>282</v>
      </c>
      <c r="F340" s="240"/>
      <c r="G340" s="241">
        <v>0.84</v>
      </c>
      <c r="H340" s="337"/>
      <c r="I340" s="593">
        <v>27</v>
      </c>
      <c r="J340" s="355">
        <f>G340*I340</f>
        <v>22.68</v>
      </c>
      <c r="K340" s="930">
        <v>27</v>
      </c>
      <c r="L340" s="357">
        <f>G340*K340</f>
        <v>22.68</v>
      </c>
      <c r="M340" s="356">
        <v>27</v>
      </c>
      <c r="N340" s="357">
        <f>G340*M340</f>
        <v>22.68</v>
      </c>
      <c r="O340" s="356">
        <v>26</v>
      </c>
      <c r="P340" s="357">
        <f>G340*O340</f>
        <v>21.84</v>
      </c>
      <c r="Q340" s="356">
        <v>26</v>
      </c>
      <c r="R340" s="377">
        <f>G340*Q340</f>
        <v>21.84</v>
      </c>
      <c r="S340" s="1040">
        <v>26</v>
      </c>
      <c r="T340" s="4">
        <f>S340*Tabla319816[[#This Row],[P.U$]]</f>
        <v>21.84</v>
      </c>
    </row>
    <row r="341" spans="1:20" x14ac:dyDescent="0.25">
      <c r="A341" s="179">
        <v>297</v>
      </c>
      <c r="B341" s="204" t="s">
        <v>399</v>
      </c>
      <c r="C341" s="21" t="s">
        <v>592</v>
      </c>
      <c r="D341" s="21" t="s">
        <v>11</v>
      </c>
      <c r="E341" s="21" t="s">
        <v>282</v>
      </c>
      <c r="F341" s="240">
        <v>45505</v>
      </c>
      <c r="G341" s="241">
        <v>1.38</v>
      </c>
      <c r="H341" s="337"/>
      <c r="I341" s="83">
        <v>13</v>
      </c>
      <c r="J341" s="85">
        <f t="shared" si="25"/>
        <v>17.939999999999998</v>
      </c>
      <c r="K341" s="930">
        <v>13</v>
      </c>
      <c r="L341" s="85">
        <f t="shared" si="20"/>
        <v>17.939999999999998</v>
      </c>
      <c r="M341" s="83">
        <v>13</v>
      </c>
      <c r="N341" s="85">
        <f t="shared" si="21"/>
        <v>17.939999999999998</v>
      </c>
      <c r="O341" s="83">
        <v>13</v>
      </c>
      <c r="P341" s="85">
        <f t="shared" si="22"/>
        <v>17.939999999999998</v>
      </c>
      <c r="Q341" s="83">
        <v>13</v>
      </c>
      <c r="R341" s="377">
        <f t="shared" si="23"/>
        <v>17.939999999999998</v>
      </c>
      <c r="S341" s="1040">
        <v>13</v>
      </c>
      <c r="T341" s="4">
        <f>S341*Tabla319816[[#This Row],[P.U$]]</f>
        <v>17.939999999999998</v>
      </c>
    </row>
    <row r="342" spans="1:20" ht="25.5" x14ac:dyDescent="0.25">
      <c r="A342" s="179">
        <v>298</v>
      </c>
      <c r="B342" s="204" t="s">
        <v>1010</v>
      </c>
      <c r="C342" s="21" t="s">
        <v>1009</v>
      </c>
      <c r="D342" s="21" t="s">
        <v>11</v>
      </c>
      <c r="E342" s="21" t="s">
        <v>320</v>
      </c>
      <c r="F342" s="240">
        <v>45505</v>
      </c>
      <c r="G342" s="241">
        <v>0.7</v>
      </c>
      <c r="H342" s="337"/>
      <c r="I342" s="593">
        <v>26</v>
      </c>
      <c r="J342" s="85">
        <f t="shared" si="25"/>
        <v>18.2</v>
      </c>
      <c r="K342" s="930">
        <v>17</v>
      </c>
      <c r="L342" s="236">
        <f>G342*K342</f>
        <v>11.899999999999999</v>
      </c>
      <c r="M342" s="237">
        <v>10</v>
      </c>
      <c r="N342" s="236">
        <f>G342*M342</f>
        <v>7</v>
      </c>
      <c r="O342" s="237">
        <v>10</v>
      </c>
      <c r="P342" s="236">
        <f>G342*O342</f>
        <v>7</v>
      </c>
      <c r="Q342" s="237">
        <v>10</v>
      </c>
      <c r="R342" s="377">
        <f>G342*Q342</f>
        <v>7</v>
      </c>
      <c r="S342" s="1040">
        <v>10</v>
      </c>
      <c r="T342" s="4">
        <f>S342*Tabla319816[[#This Row],[P.U$]]</f>
        <v>7</v>
      </c>
    </row>
    <row r="343" spans="1:20" x14ac:dyDescent="0.25">
      <c r="A343" s="634">
        <v>636</v>
      </c>
      <c r="B343" s="204" t="s">
        <v>772</v>
      </c>
      <c r="C343" s="581" t="s">
        <v>247</v>
      </c>
      <c r="D343" s="151" t="s">
        <v>11</v>
      </c>
      <c r="E343" s="21" t="s">
        <v>773</v>
      </c>
      <c r="F343" s="584">
        <v>45505</v>
      </c>
      <c r="G343" s="585">
        <v>1.25</v>
      </c>
      <c r="H343" s="337"/>
      <c r="I343" s="83">
        <v>12</v>
      </c>
      <c r="J343" s="85">
        <f t="shared" si="25"/>
        <v>15</v>
      </c>
      <c r="K343" s="930">
        <v>12</v>
      </c>
      <c r="L343" s="85">
        <f t="shared" si="20"/>
        <v>15</v>
      </c>
      <c r="M343" s="83">
        <v>12</v>
      </c>
      <c r="N343" s="85">
        <f t="shared" si="21"/>
        <v>15</v>
      </c>
      <c r="O343" s="83">
        <v>11</v>
      </c>
      <c r="P343" s="85">
        <f t="shared" si="22"/>
        <v>13.75</v>
      </c>
      <c r="Q343" s="83">
        <v>11</v>
      </c>
      <c r="R343" s="377">
        <f t="shared" si="23"/>
        <v>13.75</v>
      </c>
      <c r="S343" s="1040">
        <v>11</v>
      </c>
      <c r="T343" s="4">
        <f>S343*Tabla319816[[#This Row],[P.U$]]</f>
        <v>13.75</v>
      </c>
    </row>
    <row r="344" spans="1:20" x14ac:dyDescent="0.25">
      <c r="A344" s="179">
        <v>299</v>
      </c>
      <c r="B344" s="204" t="s">
        <v>772</v>
      </c>
      <c r="C344" s="21" t="s">
        <v>736</v>
      </c>
      <c r="D344" s="21" t="s">
        <v>11</v>
      </c>
      <c r="E344" s="21" t="s">
        <v>773</v>
      </c>
      <c r="F344" s="240">
        <v>45717</v>
      </c>
      <c r="G344" s="241">
        <v>0.86</v>
      </c>
      <c r="H344" s="337"/>
      <c r="I344" s="83"/>
      <c r="J344" s="85">
        <f t="shared" si="25"/>
        <v>0</v>
      </c>
      <c r="K344" s="930"/>
      <c r="L344" s="85">
        <f t="shared" si="20"/>
        <v>0</v>
      </c>
      <c r="M344" s="83"/>
      <c r="N344" s="85">
        <f t="shared" si="21"/>
        <v>0</v>
      </c>
      <c r="O344" s="83"/>
      <c r="P344" s="85">
        <f t="shared" si="22"/>
        <v>0</v>
      </c>
      <c r="Q344" s="83"/>
      <c r="R344" s="377">
        <f t="shared" si="23"/>
        <v>0</v>
      </c>
      <c r="S344" s="1040">
        <f t="shared" si="26"/>
        <v>0</v>
      </c>
      <c r="T344" s="4">
        <f>S344*Tabla319816[[#This Row],[P.U$]]</f>
        <v>0</v>
      </c>
    </row>
    <row r="345" spans="1:20" ht="25.5" x14ac:dyDescent="0.25">
      <c r="A345" s="179">
        <v>300</v>
      </c>
      <c r="B345" s="204" t="s">
        <v>400</v>
      </c>
      <c r="C345" s="21" t="s">
        <v>210</v>
      </c>
      <c r="D345" s="21" t="s">
        <v>11</v>
      </c>
      <c r="E345" s="21" t="s">
        <v>324</v>
      </c>
      <c r="F345" s="240">
        <v>45413</v>
      </c>
      <c r="G345" s="241">
        <v>2.2599999999999998</v>
      </c>
      <c r="H345" s="337"/>
      <c r="I345" s="83"/>
      <c r="J345" s="85">
        <f t="shared" si="25"/>
        <v>0</v>
      </c>
      <c r="K345" s="930">
        <v>10</v>
      </c>
      <c r="L345" s="85">
        <f t="shared" si="20"/>
        <v>22.599999999999998</v>
      </c>
      <c r="M345" s="83">
        <v>10</v>
      </c>
      <c r="N345" s="85">
        <f t="shared" si="21"/>
        <v>22.599999999999998</v>
      </c>
      <c r="O345" s="83">
        <v>10</v>
      </c>
      <c r="P345" s="85">
        <f t="shared" si="22"/>
        <v>22.599999999999998</v>
      </c>
      <c r="Q345" s="83">
        <v>10</v>
      </c>
      <c r="R345" s="377">
        <f t="shared" si="23"/>
        <v>22.599999999999998</v>
      </c>
      <c r="S345" s="1040">
        <v>10</v>
      </c>
      <c r="T345" s="4">
        <f>S345*Tabla319816[[#This Row],[P.U$]]</f>
        <v>22.599999999999998</v>
      </c>
    </row>
    <row r="346" spans="1:20" ht="28.5" x14ac:dyDescent="0.25">
      <c r="A346" s="754">
        <v>301</v>
      </c>
      <c r="B346" s="755" t="s">
        <v>401</v>
      </c>
      <c r="C346" s="756" t="s">
        <v>593</v>
      </c>
      <c r="D346" s="756" t="s">
        <v>342</v>
      </c>
      <c r="E346" s="756" t="s">
        <v>259</v>
      </c>
      <c r="F346" s="757">
        <v>45717</v>
      </c>
      <c r="G346" s="758">
        <v>2.72</v>
      </c>
      <c r="H346" s="337"/>
      <c r="I346" s="83"/>
      <c r="J346" s="85">
        <f t="shared" si="25"/>
        <v>0</v>
      </c>
      <c r="K346" s="930"/>
      <c r="L346" s="85">
        <f t="shared" ref="L346:L462" si="27">G346*K346</f>
        <v>0</v>
      </c>
      <c r="M346" s="83"/>
      <c r="N346" s="85">
        <f t="shared" ref="N346:N462" si="28">G346*M346</f>
        <v>0</v>
      </c>
      <c r="O346" s="83"/>
      <c r="P346" s="85">
        <f t="shared" ref="P346:P462" si="29">G346*O346</f>
        <v>0</v>
      </c>
      <c r="Q346" s="83"/>
      <c r="R346" s="377">
        <f t="shared" ref="R346:R462" si="30">G346*Q346</f>
        <v>0</v>
      </c>
      <c r="S346" s="1040">
        <f t="shared" si="26"/>
        <v>0</v>
      </c>
      <c r="T346" s="4">
        <f>S346*Tabla319816[[#This Row],[P.U$]]</f>
        <v>0</v>
      </c>
    </row>
    <row r="347" spans="1:20" ht="30" x14ac:dyDescent="0.25">
      <c r="A347" s="185">
        <v>536</v>
      </c>
      <c r="B347" s="184" t="s">
        <v>909</v>
      </c>
      <c r="C347" s="184" t="s">
        <v>241</v>
      </c>
      <c r="D347" s="14" t="s">
        <v>342</v>
      </c>
      <c r="E347" s="14" t="s">
        <v>259</v>
      </c>
      <c r="F347" s="576">
        <v>45658</v>
      </c>
      <c r="G347" s="577">
        <v>3.23</v>
      </c>
      <c r="H347" s="337"/>
      <c r="I347" s="83"/>
      <c r="J347" s="85">
        <f t="shared" si="25"/>
        <v>0</v>
      </c>
      <c r="K347" s="930"/>
      <c r="L347" s="85">
        <f>G347*K347</f>
        <v>0</v>
      </c>
      <c r="M347" s="83"/>
      <c r="N347" s="85">
        <f>G347*M347</f>
        <v>0</v>
      </c>
      <c r="O347" s="83"/>
      <c r="P347" s="85">
        <f>G347*O347</f>
        <v>0</v>
      </c>
      <c r="Q347" s="83"/>
      <c r="R347" s="377">
        <f>G347*Q347</f>
        <v>0</v>
      </c>
      <c r="S347" s="1040">
        <f t="shared" si="26"/>
        <v>0</v>
      </c>
      <c r="T347" s="4">
        <f>S347*Tabla319816[[#This Row],[P.U$]]</f>
        <v>0</v>
      </c>
    </row>
    <row r="348" spans="1:20" ht="30" x14ac:dyDescent="0.25">
      <c r="A348" s="185">
        <v>630</v>
      </c>
      <c r="B348" s="184" t="s">
        <v>1015</v>
      </c>
      <c r="C348" s="184" t="s">
        <v>241</v>
      </c>
      <c r="D348" s="14" t="s">
        <v>342</v>
      </c>
      <c r="E348" s="14" t="s">
        <v>259</v>
      </c>
      <c r="F348" s="576">
        <v>45991</v>
      </c>
      <c r="G348" s="577">
        <v>1.43</v>
      </c>
      <c r="H348" s="337"/>
      <c r="I348" s="83"/>
      <c r="J348" s="85">
        <f t="shared" si="25"/>
        <v>0</v>
      </c>
      <c r="K348" s="930"/>
      <c r="L348" s="85">
        <f t="shared" si="27"/>
        <v>0</v>
      </c>
      <c r="M348" s="83"/>
      <c r="N348" s="85">
        <f t="shared" si="28"/>
        <v>0</v>
      </c>
      <c r="O348" s="83"/>
      <c r="P348" s="85">
        <f t="shared" si="29"/>
        <v>0</v>
      </c>
      <c r="Q348" s="83"/>
      <c r="R348" s="377">
        <f t="shared" si="30"/>
        <v>0</v>
      </c>
      <c r="S348" s="1040">
        <f t="shared" si="26"/>
        <v>0</v>
      </c>
      <c r="T348" s="4">
        <f>S348*Tabla319816[[#This Row],[P.U$]]</f>
        <v>0</v>
      </c>
    </row>
    <row r="349" spans="1:20" x14ac:dyDescent="0.25">
      <c r="A349" s="381">
        <v>690</v>
      </c>
      <c r="B349" s="184" t="s">
        <v>1127</v>
      </c>
      <c r="C349" s="578" t="s">
        <v>1128</v>
      </c>
      <c r="D349" s="14" t="s">
        <v>342</v>
      </c>
      <c r="E349" s="184" t="s">
        <v>259</v>
      </c>
      <c r="F349" s="576">
        <v>45870</v>
      </c>
      <c r="G349" s="603">
        <v>2.5</v>
      </c>
      <c r="H349" s="337"/>
      <c r="I349" s="83">
        <v>10</v>
      </c>
      <c r="J349" s="85">
        <f t="shared" si="25"/>
        <v>25</v>
      </c>
      <c r="K349" s="930">
        <v>10</v>
      </c>
      <c r="L349" s="85">
        <f t="shared" si="27"/>
        <v>25</v>
      </c>
      <c r="M349" s="83">
        <v>10</v>
      </c>
      <c r="N349" s="85">
        <f t="shared" si="28"/>
        <v>25</v>
      </c>
      <c r="O349" s="83">
        <v>9</v>
      </c>
      <c r="P349" s="85">
        <f t="shared" si="29"/>
        <v>22.5</v>
      </c>
      <c r="Q349" s="83">
        <v>9</v>
      </c>
      <c r="R349" s="377">
        <f t="shared" si="30"/>
        <v>22.5</v>
      </c>
      <c r="S349" s="1040">
        <v>8</v>
      </c>
      <c r="T349" s="4">
        <f>S349*Tabla319816[[#This Row],[P.U$]]</f>
        <v>20</v>
      </c>
    </row>
    <row r="350" spans="1:20" ht="30" x14ac:dyDescent="0.25">
      <c r="A350" s="185">
        <v>624</v>
      </c>
      <c r="B350" s="273" t="s">
        <v>1003</v>
      </c>
      <c r="C350" s="583" t="s">
        <v>206</v>
      </c>
      <c r="D350" s="14" t="s">
        <v>342</v>
      </c>
      <c r="E350" s="14" t="s">
        <v>268</v>
      </c>
      <c r="F350" s="586">
        <v>45657</v>
      </c>
      <c r="G350" s="652">
        <v>1.9</v>
      </c>
      <c r="H350" s="337"/>
      <c r="I350" s="83"/>
      <c r="J350" s="85">
        <f t="shared" si="25"/>
        <v>0</v>
      </c>
      <c r="K350" s="930"/>
      <c r="L350" s="85">
        <f t="shared" si="27"/>
        <v>0</v>
      </c>
      <c r="M350" s="83"/>
      <c r="N350" s="85">
        <f t="shared" si="28"/>
        <v>0</v>
      </c>
      <c r="O350" s="83"/>
      <c r="P350" s="85">
        <f t="shared" si="29"/>
        <v>0</v>
      </c>
      <c r="Q350" s="83"/>
      <c r="R350" s="377">
        <f t="shared" si="30"/>
        <v>0</v>
      </c>
      <c r="S350" s="1040">
        <f t="shared" si="26"/>
        <v>0</v>
      </c>
      <c r="T350" s="4">
        <f>S350*Tabla319816[[#This Row],[P.U$]]</f>
        <v>0</v>
      </c>
    </row>
    <row r="351" spans="1:20" ht="30" x14ac:dyDescent="0.25">
      <c r="A351" s="185"/>
      <c r="B351" s="184" t="s">
        <v>17996</v>
      </c>
      <c r="C351" s="583" t="s">
        <v>736</v>
      </c>
      <c r="D351" s="14" t="s">
        <v>342</v>
      </c>
      <c r="E351" s="14" t="s">
        <v>325</v>
      </c>
      <c r="F351" s="586">
        <v>45323</v>
      </c>
      <c r="G351" s="651">
        <v>6.44</v>
      </c>
      <c r="H351" s="337"/>
      <c r="I351" s="83">
        <v>0</v>
      </c>
      <c r="J351" s="85">
        <f t="shared" si="25"/>
        <v>0</v>
      </c>
      <c r="K351" s="930">
        <v>8</v>
      </c>
      <c r="L351" s="85">
        <f t="shared" si="27"/>
        <v>51.52</v>
      </c>
      <c r="M351" s="83">
        <v>8</v>
      </c>
      <c r="N351" s="85">
        <f t="shared" si="28"/>
        <v>51.52</v>
      </c>
      <c r="O351" s="83">
        <v>8</v>
      </c>
      <c r="P351" s="85"/>
      <c r="Q351" s="83">
        <v>8</v>
      </c>
      <c r="R351" s="377"/>
      <c r="S351" s="1040">
        <v>8</v>
      </c>
      <c r="T351" s="4">
        <f>S351*Tabla319816[[#This Row],[P.U$]]</f>
        <v>51.52</v>
      </c>
    </row>
    <row r="352" spans="1:20" x14ac:dyDescent="0.25">
      <c r="A352" s="185"/>
      <c r="B352" s="273" t="s">
        <v>17997</v>
      </c>
      <c r="C352" s="583" t="s">
        <v>736</v>
      </c>
      <c r="D352" s="14" t="s">
        <v>342</v>
      </c>
      <c r="E352" s="14" t="s">
        <v>272</v>
      </c>
      <c r="F352" s="586">
        <v>45323</v>
      </c>
      <c r="G352" s="651">
        <v>3.51</v>
      </c>
      <c r="H352" s="337"/>
      <c r="I352" s="83">
        <v>1</v>
      </c>
      <c r="J352" s="85">
        <f t="shared" si="25"/>
        <v>3.51</v>
      </c>
      <c r="K352" s="930">
        <v>1</v>
      </c>
      <c r="L352" s="85">
        <f t="shared" si="27"/>
        <v>3.51</v>
      </c>
      <c r="M352" s="83">
        <v>1</v>
      </c>
      <c r="N352" s="85">
        <f t="shared" si="28"/>
        <v>3.51</v>
      </c>
      <c r="O352" s="83"/>
      <c r="P352" s="85"/>
      <c r="Q352" s="83"/>
      <c r="R352" s="377"/>
      <c r="S352" s="1040">
        <f t="shared" si="26"/>
        <v>0</v>
      </c>
      <c r="T352" s="4">
        <f>S352*Tabla319816[[#This Row],[P.U$]]</f>
        <v>0</v>
      </c>
    </row>
    <row r="353" spans="1:20" x14ac:dyDescent="0.25">
      <c r="A353" s="179">
        <v>790</v>
      </c>
      <c r="B353" s="273" t="s">
        <v>1003</v>
      </c>
      <c r="C353" s="582" t="s">
        <v>1223</v>
      </c>
      <c r="D353" s="14" t="s">
        <v>342</v>
      </c>
      <c r="E353" s="14" t="s">
        <v>268</v>
      </c>
      <c r="F353" s="586">
        <v>45961</v>
      </c>
      <c r="G353" s="651">
        <v>2.09</v>
      </c>
      <c r="H353" s="337"/>
      <c r="I353" s="83">
        <v>6</v>
      </c>
      <c r="J353" s="85">
        <f t="shared" si="25"/>
        <v>12.54</v>
      </c>
      <c r="K353" s="930">
        <v>4</v>
      </c>
      <c r="L353" s="85">
        <f t="shared" si="27"/>
        <v>8.36</v>
      </c>
      <c r="M353" s="83">
        <v>4</v>
      </c>
      <c r="N353" s="85">
        <f t="shared" si="28"/>
        <v>8.36</v>
      </c>
      <c r="O353" s="83"/>
      <c r="P353" s="85">
        <f t="shared" si="29"/>
        <v>0</v>
      </c>
      <c r="Q353" s="83"/>
      <c r="R353" s="377">
        <f t="shared" si="30"/>
        <v>0</v>
      </c>
      <c r="S353" s="1040">
        <f t="shared" si="26"/>
        <v>0</v>
      </c>
      <c r="T353" s="4">
        <f>S353*Tabla319816[[#This Row],[P.U$]]</f>
        <v>0</v>
      </c>
    </row>
    <row r="354" spans="1:20" x14ac:dyDescent="0.25">
      <c r="A354" s="179">
        <v>302</v>
      </c>
      <c r="B354" s="201" t="s">
        <v>402</v>
      </c>
      <c r="C354" s="14" t="s">
        <v>594</v>
      </c>
      <c r="D354" s="14" t="s">
        <v>12</v>
      </c>
      <c r="E354" s="14" t="s">
        <v>261</v>
      </c>
      <c r="F354" s="15">
        <v>45689</v>
      </c>
      <c r="G354" s="37">
        <v>7.78</v>
      </c>
      <c r="H354" s="337"/>
      <c r="I354" s="593"/>
      <c r="J354" s="85">
        <f t="shared" si="25"/>
        <v>0</v>
      </c>
      <c r="K354" s="930"/>
      <c r="L354" s="236">
        <f>G354*K354</f>
        <v>0</v>
      </c>
      <c r="M354" s="83"/>
      <c r="N354" s="236">
        <f>G354*M354</f>
        <v>0</v>
      </c>
      <c r="O354" s="237"/>
      <c r="P354" s="236">
        <f>G354*O354</f>
        <v>0</v>
      </c>
      <c r="Q354" s="237"/>
      <c r="R354" s="377">
        <f>G354*Q354</f>
        <v>0</v>
      </c>
      <c r="S354" s="1040">
        <f t="shared" si="26"/>
        <v>0</v>
      </c>
      <c r="T354" s="4">
        <f>S354*Tabla319816[[#This Row],[P.U$]]</f>
        <v>0</v>
      </c>
    </row>
    <row r="355" spans="1:20" ht="28.5" x14ac:dyDescent="0.25">
      <c r="A355" s="179">
        <v>303</v>
      </c>
      <c r="B355" s="201" t="s">
        <v>403</v>
      </c>
      <c r="C355" s="14" t="s">
        <v>198</v>
      </c>
      <c r="D355" s="14" t="s">
        <v>12</v>
      </c>
      <c r="E355" s="14" t="s">
        <v>267</v>
      </c>
      <c r="F355" s="15">
        <v>45139</v>
      </c>
      <c r="G355" s="37">
        <v>2.9</v>
      </c>
      <c r="H355" s="337"/>
      <c r="I355" s="83"/>
      <c r="J355" s="85">
        <f t="shared" ref="J355:J441" si="31">G355*I355</f>
        <v>0</v>
      </c>
      <c r="K355" s="930"/>
      <c r="L355" s="85">
        <f>G355*K355</f>
        <v>0</v>
      </c>
      <c r="M355" s="83"/>
      <c r="N355" s="85">
        <f>G355*M355</f>
        <v>0</v>
      </c>
      <c r="O355" s="83"/>
      <c r="P355" s="85">
        <f>G355*O355</f>
        <v>0</v>
      </c>
      <c r="Q355" s="83"/>
      <c r="R355" s="377">
        <f>G355*Q355</f>
        <v>0</v>
      </c>
      <c r="S355" s="1040">
        <f t="shared" si="26"/>
        <v>0</v>
      </c>
      <c r="T355" s="4">
        <f>S355*Tabla319816[[#This Row],[P.U$]]</f>
        <v>0</v>
      </c>
    </row>
    <row r="356" spans="1:20" ht="28.5" x14ac:dyDescent="0.25">
      <c r="A356" s="179">
        <v>698</v>
      </c>
      <c r="B356" s="201" t="s">
        <v>403</v>
      </c>
      <c r="C356" s="14" t="s">
        <v>230</v>
      </c>
      <c r="D356" s="14" t="s">
        <v>12</v>
      </c>
      <c r="E356" s="14" t="s">
        <v>267</v>
      </c>
      <c r="F356" s="15">
        <v>45139</v>
      </c>
      <c r="G356" s="37">
        <v>2.9</v>
      </c>
      <c r="H356" s="337"/>
      <c r="I356" s="83">
        <v>2</v>
      </c>
      <c r="J356" s="85">
        <f t="shared" si="31"/>
        <v>5.8</v>
      </c>
      <c r="K356" s="930">
        <v>2</v>
      </c>
      <c r="L356" s="85">
        <f t="shared" si="27"/>
        <v>5.8</v>
      </c>
      <c r="M356" s="83">
        <v>2</v>
      </c>
      <c r="N356" s="85">
        <f t="shared" si="28"/>
        <v>5.8</v>
      </c>
      <c r="O356" s="83">
        <v>2</v>
      </c>
      <c r="P356" s="85">
        <f t="shared" si="29"/>
        <v>5.8</v>
      </c>
      <c r="Q356" s="83">
        <v>2</v>
      </c>
      <c r="R356" s="377">
        <f t="shared" si="30"/>
        <v>5.8</v>
      </c>
      <c r="S356" s="1040">
        <v>2</v>
      </c>
      <c r="T356" s="4">
        <f>S356*Tabla319816[[#This Row],[P.U$]]</f>
        <v>5.8</v>
      </c>
    </row>
    <row r="357" spans="1:20" x14ac:dyDescent="0.25">
      <c r="A357" s="179">
        <v>791</v>
      </c>
      <c r="B357" s="201" t="s">
        <v>17610</v>
      </c>
      <c r="C357" s="14" t="s">
        <v>1223</v>
      </c>
      <c r="D357" s="14" t="s">
        <v>342</v>
      </c>
      <c r="E357" s="14" t="s">
        <v>687</v>
      </c>
      <c r="F357" s="15">
        <v>45808</v>
      </c>
      <c r="G357" s="37">
        <v>2.64</v>
      </c>
      <c r="H357" s="337"/>
      <c r="I357" s="83">
        <v>14</v>
      </c>
      <c r="J357" s="85">
        <f t="shared" si="31"/>
        <v>36.96</v>
      </c>
      <c r="K357" s="930">
        <v>13</v>
      </c>
      <c r="L357" s="85">
        <f t="shared" si="27"/>
        <v>34.32</v>
      </c>
      <c r="M357" s="83">
        <v>13</v>
      </c>
      <c r="N357" s="85">
        <f t="shared" si="28"/>
        <v>34.32</v>
      </c>
      <c r="O357" s="83">
        <v>13</v>
      </c>
      <c r="P357" s="85">
        <f t="shared" si="29"/>
        <v>34.32</v>
      </c>
      <c r="Q357" s="83">
        <v>13</v>
      </c>
      <c r="R357" s="377">
        <f t="shared" si="30"/>
        <v>34.32</v>
      </c>
      <c r="S357" s="1040">
        <v>13</v>
      </c>
      <c r="T357" s="4">
        <f>S357*Tabla319816[[#This Row],[P.U$]]</f>
        <v>34.32</v>
      </c>
    </row>
    <row r="358" spans="1:20" ht="28.5" x14ac:dyDescent="0.25">
      <c r="A358" s="179">
        <v>304</v>
      </c>
      <c r="B358" s="201" t="s">
        <v>404</v>
      </c>
      <c r="C358" s="14" t="s">
        <v>595</v>
      </c>
      <c r="D358" s="14" t="s">
        <v>342</v>
      </c>
      <c r="E358" s="14" t="s">
        <v>282</v>
      </c>
      <c r="F358" s="15">
        <v>45717</v>
      </c>
      <c r="G358" s="37">
        <v>8.23</v>
      </c>
      <c r="H358" s="337"/>
      <c r="I358" s="83"/>
      <c r="J358" s="85">
        <f t="shared" si="31"/>
        <v>0</v>
      </c>
      <c r="K358" s="930"/>
      <c r="L358" s="85">
        <f t="shared" si="27"/>
        <v>0</v>
      </c>
      <c r="M358" s="83"/>
      <c r="N358" s="85">
        <f t="shared" si="28"/>
        <v>0</v>
      </c>
      <c r="O358" s="83"/>
      <c r="P358" s="85">
        <f t="shared" si="29"/>
        <v>0</v>
      </c>
      <c r="Q358" s="83"/>
      <c r="R358" s="377">
        <f t="shared" si="30"/>
        <v>0</v>
      </c>
      <c r="S358" s="1040">
        <f t="shared" si="26"/>
        <v>0</v>
      </c>
      <c r="T358" s="4">
        <f>S358*Tabla319816[[#This Row],[P.U$]]</f>
        <v>0</v>
      </c>
    </row>
    <row r="359" spans="1:20" ht="28.5" x14ac:dyDescent="0.25">
      <c r="A359" s="179">
        <v>797</v>
      </c>
      <c r="B359" s="201" t="s">
        <v>824</v>
      </c>
      <c r="C359" s="21" t="s">
        <v>736</v>
      </c>
      <c r="D359" s="14" t="s">
        <v>342</v>
      </c>
      <c r="E359" s="14" t="s">
        <v>272</v>
      </c>
      <c r="F359" s="15">
        <v>45870</v>
      </c>
      <c r="G359" s="37">
        <v>3.51</v>
      </c>
      <c r="H359" s="337"/>
      <c r="I359" s="83"/>
      <c r="J359" s="85">
        <f t="shared" si="31"/>
        <v>0</v>
      </c>
      <c r="K359" s="930"/>
      <c r="L359" s="85">
        <f t="shared" si="27"/>
        <v>0</v>
      </c>
      <c r="M359" s="83"/>
      <c r="N359" s="85">
        <f t="shared" si="28"/>
        <v>0</v>
      </c>
      <c r="O359" s="83"/>
      <c r="P359" s="85">
        <f t="shared" si="29"/>
        <v>0</v>
      </c>
      <c r="Q359" s="83"/>
      <c r="R359" s="377">
        <f t="shared" si="30"/>
        <v>0</v>
      </c>
      <c r="S359" s="1040">
        <f t="shared" si="26"/>
        <v>0</v>
      </c>
      <c r="T359" s="4">
        <f>S359*Tabla319816[[#This Row],[P.U$]]</f>
        <v>0</v>
      </c>
    </row>
    <row r="360" spans="1:20" ht="28.5" x14ac:dyDescent="0.25">
      <c r="A360" s="179">
        <v>305</v>
      </c>
      <c r="B360" s="201" t="s">
        <v>825</v>
      </c>
      <c r="C360" s="14" t="s">
        <v>209</v>
      </c>
      <c r="D360" s="14" t="s">
        <v>342</v>
      </c>
      <c r="E360" s="14" t="s">
        <v>272</v>
      </c>
      <c r="F360" s="15">
        <v>45261</v>
      </c>
      <c r="G360" s="37">
        <v>2.5</v>
      </c>
      <c r="H360" s="337"/>
      <c r="I360" s="593"/>
      <c r="J360" s="85">
        <f t="shared" si="31"/>
        <v>0</v>
      </c>
      <c r="K360" s="930"/>
      <c r="L360" s="242">
        <f t="shared" si="27"/>
        <v>0</v>
      </c>
      <c r="M360" s="83"/>
      <c r="N360" s="242">
        <f t="shared" si="28"/>
        <v>0</v>
      </c>
      <c r="O360" s="243"/>
      <c r="P360" s="242">
        <f t="shared" si="29"/>
        <v>0</v>
      </c>
      <c r="Q360" s="243"/>
      <c r="R360" s="377">
        <f t="shared" si="30"/>
        <v>0</v>
      </c>
      <c r="S360" s="1040">
        <f t="shared" si="26"/>
        <v>0</v>
      </c>
      <c r="T360" s="4">
        <f>S360*Tabla319816[[#This Row],[P.U$]]</f>
        <v>0</v>
      </c>
    </row>
    <row r="361" spans="1:20" ht="28.5" x14ac:dyDescent="0.25">
      <c r="A361" s="179">
        <v>306</v>
      </c>
      <c r="B361" s="201" t="s">
        <v>824</v>
      </c>
      <c r="C361" s="14" t="s">
        <v>239</v>
      </c>
      <c r="D361" s="14" t="s">
        <v>342</v>
      </c>
      <c r="E361" s="14" t="s">
        <v>272</v>
      </c>
      <c r="F361" s="15">
        <v>45566</v>
      </c>
      <c r="G361" s="37">
        <v>4.5</v>
      </c>
      <c r="H361" s="337"/>
      <c r="I361" s="233"/>
      <c r="J361" s="85">
        <f t="shared" si="31"/>
        <v>0</v>
      </c>
      <c r="K361" s="930"/>
      <c r="L361" s="232">
        <f t="shared" si="27"/>
        <v>0</v>
      </c>
      <c r="M361" s="83"/>
      <c r="N361" s="232">
        <f t="shared" si="28"/>
        <v>0</v>
      </c>
      <c r="O361" s="233"/>
      <c r="P361" s="232">
        <f t="shared" si="29"/>
        <v>0</v>
      </c>
      <c r="Q361" s="233"/>
      <c r="R361" s="377">
        <f t="shared" si="30"/>
        <v>0</v>
      </c>
      <c r="S361" s="1040">
        <f t="shared" si="26"/>
        <v>0</v>
      </c>
      <c r="T361" s="4">
        <f>S361*Tabla319816[[#This Row],[P.U$]]</f>
        <v>0</v>
      </c>
    </row>
    <row r="362" spans="1:20" ht="25.5" x14ac:dyDescent="0.25">
      <c r="A362" s="179">
        <v>307</v>
      </c>
      <c r="B362" s="201" t="s">
        <v>405</v>
      </c>
      <c r="C362" s="14" t="s">
        <v>239</v>
      </c>
      <c r="D362" s="14" t="s">
        <v>343</v>
      </c>
      <c r="E362" s="14" t="s">
        <v>686</v>
      </c>
      <c r="F362" s="15">
        <v>45626</v>
      </c>
      <c r="G362" s="37">
        <v>4.3899999999999997</v>
      </c>
      <c r="H362" s="364"/>
      <c r="I362" s="233"/>
      <c r="J362" s="366">
        <f>G362*I362</f>
        <v>0</v>
      </c>
      <c r="K362" s="784"/>
      <c r="L362" s="232">
        <f t="shared" si="27"/>
        <v>0</v>
      </c>
      <c r="M362" s="233"/>
      <c r="N362" s="232">
        <f t="shared" si="28"/>
        <v>0</v>
      </c>
      <c r="O362" s="233"/>
      <c r="P362" s="232">
        <f t="shared" si="29"/>
        <v>0</v>
      </c>
      <c r="Q362" s="233"/>
      <c r="R362" s="377">
        <f t="shared" si="30"/>
        <v>0</v>
      </c>
      <c r="S362" s="1040">
        <f t="shared" si="26"/>
        <v>0</v>
      </c>
      <c r="T362" s="4">
        <f>S362*Tabla319816[[#This Row],[P.U$]]</f>
        <v>0</v>
      </c>
    </row>
    <row r="363" spans="1:20" ht="25.5" x14ac:dyDescent="0.25">
      <c r="A363" s="179">
        <v>699</v>
      </c>
      <c r="B363" s="201" t="s">
        <v>405</v>
      </c>
      <c r="C363" s="14" t="s">
        <v>735</v>
      </c>
      <c r="D363" s="14" t="s">
        <v>343</v>
      </c>
      <c r="E363" s="14" t="s">
        <v>686</v>
      </c>
      <c r="F363" s="15">
        <v>45626</v>
      </c>
      <c r="G363" s="37">
        <v>4.71</v>
      </c>
      <c r="H363" s="337"/>
      <c r="I363" s="593"/>
      <c r="J363" s="355">
        <f>G363*I363</f>
        <v>0</v>
      </c>
      <c r="K363" s="930"/>
      <c r="L363" s="357">
        <f t="shared" si="27"/>
        <v>0</v>
      </c>
      <c r="M363" s="83"/>
      <c r="N363" s="357">
        <f t="shared" si="28"/>
        <v>0</v>
      </c>
      <c r="O363" s="356"/>
      <c r="P363" s="357">
        <f t="shared" si="29"/>
        <v>0</v>
      </c>
      <c r="Q363" s="356"/>
      <c r="R363" s="377">
        <f t="shared" si="30"/>
        <v>0</v>
      </c>
      <c r="S363" s="1040">
        <f t="shared" si="26"/>
        <v>0</v>
      </c>
      <c r="T363" s="4">
        <f>S363*Tabla319816[[#This Row],[P.U$]]</f>
        <v>0</v>
      </c>
    </row>
    <row r="364" spans="1:20" ht="42.75" x14ac:dyDescent="0.25">
      <c r="A364" s="179">
        <v>308</v>
      </c>
      <c r="B364" s="201" t="s">
        <v>777</v>
      </c>
      <c r="C364" s="14" t="s">
        <v>736</v>
      </c>
      <c r="D364" s="14" t="s">
        <v>12</v>
      </c>
      <c r="E364" s="14" t="s">
        <v>272</v>
      </c>
      <c r="F364" s="15">
        <v>45627</v>
      </c>
      <c r="G364" s="37">
        <v>9.09</v>
      </c>
      <c r="H364" s="337"/>
      <c r="I364" s="593"/>
      <c r="J364" s="355">
        <f>G364*I364</f>
        <v>0</v>
      </c>
      <c r="K364" s="930"/>
      <c r="L364" s="357">
        <f t="shared" si="27"/>
        <v>0</v>
      </c>
      <c r="M364" s="83"/>
      <c r="N364" s="357">
        <f t="shared" si="28"/>
        <v>0</v>
      </c>
      <c r="O364" s="356"/>
      <c r="P364" s="357">
        <f t="shared" si="29"/>
        <v>0</v>
      </c>
      <c r="Q364" s="356"/>
      <c r="R364" s="377">
        <f t="shared" si="30"/>
        <v>0</v>
      </c>
      <c r="S364" s="1040">
        <f t="shared" si="26"/>
        <v>0</v>
      </c>
      <c r="T364" s="4">
        <f>S364*Tabla319816[[#This Row],[P.U$]]</f>
        <v>0</v>
      </c>
    </row>
    <row r="365" spans="1:20" x14ac:dyDescent="0.25">
      <c r="A365" s="179">
        <v>309</v>
      </c>
      <c r="B365" s="201" t="s">
        <v>405</v>
      </c>
      <c r="C365" s="14" t="s">
        <v>736</v>
      </c>
      <c r="D365" s="14" t="s">
        <v>12</v>
      </c>
      <c r="E365" s="14" t="s">
        <v>686</v>
      </c>
      <c r="F365" s="15">
        <v>45809</v>
      </c>
      <c r="G365" s="37">
        <v>4.71</v>
      </c>
      <c r="H365" s="337"/>
      <c r="I365" s="593"/>
      <c r="J365" s="85">
        <f t="shared" si="31"/>
        <v>0</v>
      </c>
      <c r="K365" s="930"/>
      <c r="L365" s="242">
        <f t="shared" si="27"/>
        <v>0</v>
      </c>
      <c r="M365" s="83"/>
      <c r="N365" s="242">
        <f t="shared" si="28"/>
        <v>0</v>
      </c>
      <c r="O365" s="243"/>
      <c r="P365" s="242">
        <f t="shared" si="29"/>
        <v>0</v>
      </c>
      <c r="Q365" s="243"/>
      <c r="R365" s="377">
        <f t="shared" si="30"/>
        <v>0</v>
      </c>
      <c r="S365" s="1040">
        <f t="shared" si="26"/>
        <v>0</v>
      </c>
      <c r="T365" s="4">
        <f>S365*Tabla319816[[#This Row],[P.U$]]</f>
        <v>0</v>
      </c>
    </row>
    <row r="366" spans="1:20" ht="28.5" x14ac:dyDescent="0.25">
      <c r="A366" s="179">
        <v>310</v>
      </c>
      <c r="B366" s="201" t="s">
        <v>406</v>
      </c>
      <c r="C366" s="14" t="s">
        <v>197</v>
      </c>
      <c r="D366" s="14" t="s">
        <v>344</v>
      </c>
      <c r="E366" s="14" t="s">
        <v>686</v>
      </c>
      <c r="F366" s="15">
        <v>45717</v>
      </c>
      <c r="G366" s="37">
        <v>3.86</v>
      </c>
      <c r="H366" s="337"/>
      <c r="I366" s="83"/>
      <c r="J366" s="85">
        <f t="shared" si="31"/>
        <v>0</v>
      </c>
      <c r="K366" s="930"/>
      <c r="L366" s="85">
        <f t="shared" si="27"/>
        <v>0</v>
      </c>
      <c r="M366" s="83"/>
      <c r="N366" s="85">
        <f t="shared" si="28"/>
        <v>0</v>
      </c>
      <c r="O366" s="83"/>
      <c r="P366" s="85">
        <f t="shared" si="29"/>
        <v>0</v>
      </c>
      <c r="Q366" s="83"/>
      <c r="R366" s="377">
        <f t="shared" si="30"/>
        <v>0</v>
      </c>
      <c r="S366" s="1040">
        <f t="shared" si="26"/>
        <v>0</v>
      </c>
      <c r="T366" s="4">
        <f>S366*Tabla319816[[#This Row],[P.U$]]</f>
        <v>0</v>
      </c>
    </row>
    <row r="367" spans="1:20" x14ac:dyDescent="0.25">
      <c r="A367" s="179">
        <v>691</v>
      </c>
      <c r="B367" s="201" t="s">
        <v>1096</v>
      </c>
      <c r="C367" s="14" t="s">
        <v>194</v>
      </c>
      <c r="D367" s="14" t="s">
        <v>12</v>
      </c>
      <c r="E367" s="14" t="s">
        <v>686</v>
      </c>
      <c r="F367" s="15">
        <v>45597</v>
      </c>
      <c r="G367" s="37">
        <v>2.46</v>
      </c>
      <c r="H367" s="337"/>
      <c r="I367" s="83"/>
      <c r="J367" s="85">
        <f t="shared" si="31"/>
        <v>0</v>
      </c>
      <c r="K367" s="930"/>
      <c r="L367" s="85">
        <f t="shared" si="27"/>
        <v>0</v>
      </c>
      <c r="M367" s="83"/>
      <c r="N367" s="85">
        <f t="shared" si="28"/>
        <v>0</v>
      </c>
      <c r="O367" s="83"/>
      <c r="P367" s="85">
        <f t="shared" si="29"/>
        <v>0</v>
      </c>
      <c r="Q367" s="83"/>
      <c r="R367" s="377">
        <f t="shared" si="30"/>
        <v>0</v>
      </c>
      <c r="S367" s="1040">
        <f t="shared" si="26"/>
        <v>0</v>
      </c>
      <c r="T367" s="4">
        <f>S367*Tabla319816[[#This Row],[P.U$]]</f>
        <v>0</v>
      </c>
    </row>
    <row r="368" spans="1:20" ht="28.5" x14ac:dyDescent="0.25">
      <c r="A368" s="179">
        <v>311</v>
      </c>
      <c r="B368" s="201" t="s">
        <v>407</v>
      </c>
      <c r="C368" s="14" t="s">
        <v>194</v>
      </c>
      <c r="D368" s="14" t="s">
        <v>12</v>
      </c>
      <c r="E368" s="14" t="s">
        <v>17998</v>
      </c>
      <c r="F368" s="15">
        <v>45597</v>
      </c>
      <c r="G368" s="37">
        <v>2.46</v>
      </c>
      <c r="H368" s="337"/>
      <c r="I368" s="83">
        <v>1</v>
      </c>
      <c r="J368" s="85">
        <f t="shared" si="31"/>
        <v>2.46</v>
      </c>
      <c r="K368" s="930">
        <v>1</v>
      </c>
      <c r="L368" s="85">
        <f t="shared" si="27"/>
        <v>2.46</v>
      </c>
      <c r="M368" s="83">
        <v>1</v>
      </c>
      <c r="N368" s="85">
        <f t="shared" si="28"/>
        <v>2.46</v>
      </c>
      <c r="O368" s="83">
        <v>1</v>
      </c>
      <c r="P368" s="85">
        <f t="shared" si="29"/>
        <v>2.46</v>
      </c>
      <c r="Q368" s="83">
        <v>1</v>
      </c>
      <c r="R368" s="377">
        <f t="shared" si="30"/>
        <v>2.46</v>
      </c>
      <c r="S368" s="1040">
        <v>1</v>
      </c>
      <c r="T368" s="4">
        <f>S368*Tabla319816[[#This Row],[P.U$]]</f>
        <v>2.46</v>
      </c>
    </row>
    <row r="369" spans="1:20" x14ac:dyDescent="0.25">
      <c r="A369" s="179">
        <v>312</v>
      </c>
      <c r="B369" s="201" t="s">
        <v>1096</v>
      </c>
      <c r="C369" s="14" t="s">
        <v>17999</v>
      </c>
      <c r="D369" s="14" t="s">
        <v>12</v>
      </c>
      <c r="E369" s="14" t="s">
        <v>686</v>
      </c>
      <c r="F369" s="15">
        <v>45717</v>
      </c>
      <c r="G369" s="37">
        <v>2.46</v>
      </c>
      <c r="H369" s="337"/>
      <c r="I369" s="83">
        <v>15</v>
      </c>
      <c r="J369" s="85">
        <f t="shared" si="31"/>
        <v>36.9</v>
      </c>
      <c r="K369" s="930">
        <v>14</v>
      </c>
      <c r="L369" s="85">
        <f t="shared" ref="L369:L374" si="32">G369*K369</f>
        <v>34.44</v>
      </c>
      <c r="M369" s="83">
        <v>13</v>
      </c>
      <c r="N369" s="85">
        <f t="shared" si="28"/>
        <v>31.98</v>
      </c>
      <c r="O369" s="83">
        <v>13</v>
      </c>
      <c r="P369" s="85">
        <f t="shared" si="29"/>
        <v>31.98</v>
      </c>
      <c r="Q369" s="83">
        <v>13</v>
      </c>
      <c r="R369" s="377">
        <f t="shared" si="30"/>
        <v>31.98</v>
      </c>
      <c r="S369" s="1040">
        <v>13</v>
      </c>
      <c r="T369" s="4">
        <f>S369*Tabla319816[[#This Row],[P.U$]]</f>
        <v>31.98</v>
      </c>
    </row>
    <row r="370" spans="1:20" x14ac:dyDescent="0.25">
      <c r="A370" s="179"/>
      <c r="B370" s="201" t="s">
        <v>826</v>
      </c>
      <c r="C370" s="14" t="s">
        <v>609</v>
      </c>
      <c r="D370" s="14" t="s">
        <v>12</v>
      </c>
      <c r="E370" s="14" t="s">
        <v>686</v>
      </c>
      <c r="F370" s="15">
        <v>45717</v>
      </c>
      <c r="G370" s="37">
        <v>3.86</v>
      </c>
      <c r="H370" s="337"/>
      <c r="I370" s="83">
        <v>15</v>
      </c>
      <c r="J370" s="85">
        <f t="shared" si="31"/>
        <v>57.9</v>
      </c>
      <c r="K370" s="930">
        <v>15</v>
      </c>
      <c r="L370" s="85">
        <f t="shared" si="32"/>
        <v>57.9</v>
      </c>
      <c r="M370" s="83">
        <v>15</v>
      </c>
      <c r="N370" s="85">
        <f t="shared" si="28"/>
        <v>57.9</v>
      </c>
      <c r="O370" s="83">
        <v>4</v>
      </c>
      <c r="P370" s="85"/>
      <c r="Q370" s="83">
        <v>4</v>
      </c>
      <c r="R370" s="377"/>
      <c r="S370" s="1040">
        <v>4</v>
      </c>
      <c r="T370" s="4">
        <f>S370*Tabla319816[[#This Row],[P.U$]]</f>
        <v>15.44</v>
      </c>
    </row>
    <row r="371" spans="1:20" ht="28.5" x14ac:dyDescent="0.25">
      <c r="A371" s="179"/>
      <c r="B371" s="201" t="s">
        <v>18000</v>
      </c>
      <c r="C371" s="14" t="s">
        <v>212</v>
      </c>
      <c r="D371" s="14" t="s">
        <v>12</v>
      </c>
      <c r="E371" s="14" t="s">
        <v>686</v>
      </c>
      <c r="F371" s="15">
        <v>45717</v>
      </c>
      <c r="G371" s="37">
        <v>3.86</v>
      </c>
      <c r="H371" s="337"/>
      <c r="I371" s="83">
        <v>15</v>
      </c>
      <c r="J371" s="85">
        <f t="shared" si="31"/>
        <v>57.9</v>
      </c>
      <c r="K371" s="930">
        <v>15</v>
      </c>
      <c r="L371" s="85">
        <f t="shared" si="32"/>
        <v>57.9</v>
      </c>
      <c r="M371" s="83">
        <v>15</v>
      </c>
      <c r="N371" s="85">
        <f t="shared" si="28"/>
        <v>57.9</v>
      </c>
      <c r="O371" s="83">
        <v>15</v>
      </c>
      <c r="P371" s="85"/>
      <c r="Q371" s="83">
        <v>15</v>
      </c>
      <c r="R371" s="377"/>
      <c r="S371" s="1040">
        <v>15</v>
      </c>
      <c r="T371" s="4">
        <f>S371*Tabla319816[[#This Row],[P.U$]]</f>
        <v>57.9</v>
      </c>
    </row>
    <row r="372" spans="1:20" ht="28.5" x14ac:dyDescent="0.25">
      <c r="A372" s="179">
        <v>313</v>
      </c>
      <c r="B372" s="201" t="s">
        <v>1156</v>
      </c>
      <c r="C372" s="14" t="s">
        <v>203</v>
      </c>
      <c r="D372" s="14" t="s">
        <v>12</v>
      </c>
      <c r="E372" s="14" t="s">
        <v>686</v>
      </c>
      <c r="F372" s="15">
        <v>45809</v>
      </c>
      <c r="G372" s="37">
        <v>3.72</v>
      </c>
      <c r="H372" s="337"/>
      <c r="I372" s="83">
        <v>7</v>
      </c>
      <c r="J372" s="85">
        <f>G372*I372</f>
        <v>26.040000000000003</v>
      </c>
      <c r="K372" s="930">
        <v>7</v>
      </c>
      <c r="L372" s="85">
        <f t="shared" si="32"/>
        <v>26.040000000000003</v>
      </c>
      <c r="M372" s="83">
        <v>6</v>
      </c>
      <c r="N372" s="85">
        <f>G372*M372</f>
        <v>22.32</v>
      </c>
      <c r="O372" s="83">
        <v>6</v>
      </c>
      <c r="P372" s="85">
        <f>G372*O372</f>
        <v>22.32</v>
      </c>
      <c r="Q372" s="83">
        <v>6</v>
      </c>
      <c r="R372" s="377">
        <f>G372*Q372</f>
        <v>22.32</v>
      </c>
      <c r="S372" s="1040">
        <v>5</v>
      </c>
      <c r="T372" s="4">
        <f>S372*Tabla319816[[#This Row],[P.U$]]</f>
        <v>18.600000000000001</v>
      </c>
    </row>
    <row r="373" spans="1:20" x14ac:dyDescent="0.25">
      <c r="A373" s="179">
        <v>314</v>
      </c>
      <c r="B373" s="201" t="s">
        <v>409</v>
      </c>
      <c r="C373" s="14" t="s">
        <v>203</v>
      </c>
      <c r="D373" s="14" t="s">
        <v>12</v>
      </c>
      <c r="E373" s="14" t="s">
        <v>686</v>
      </c>
      <c r="F373" s="15">
        <v>45231</v>
      </c>
      <c r="G373" s="37">
        <v>2.46</v>
      </c>
      <c r="H373" s="337"/>
      <c r="I373" s="83">
        <v>7</v>
      </c>
      <c r="J373" s="85">
        <f t="shared" si="31"/>
        <v>17.22</v>
      </c>
      <c r="K373" s="930">
        <v>7</v>
      </c>
      <c r="L373" s="85">
        <f t="shared" si="32"/>
        <v>17.22</v>
      </c>
      <c r="M373" s="83"/>
      <c r="N373" s="85">
        <f>G373*M373</f>
        <v>0</v>
      </c>
      <c r="O373" s="83"/>
      <c r="P373" s="85">
        <f>G373*O373</f>
        <v>0</v>
      </c>
      <c r="Q373" s="83"/>
      <c r="R373" s="377">
        <f>G373*Q373</f>
        <v>0</v>
      </c>
      <c r="S373" s="1040">
        <f t="shared" si="26"/>
        <v>0</v>
      </c>
      <c r="T373" s="4">
        <f>S373*Tabla319816[[#This Row],[P.U$]]</f>
        <v>0</v>
      </c>
    </row>
    <row r="374" spans="1:20" ht="25.5" x14ac:dyDescent="0.25">
      <c r="A374" s="179">
        <v>315</v>
      </c>
      <c r="B374" s="201" t="s">
        <v>410</v>
      </c>
      <c r="C374" s="14" t="s">
        <v>206</v>
      </c>
      <c r="D374" s="14" t="s">
        <v>342</v>
      </c>
      <c r="E374" s="14" t="s">
        <v>686</v>
      </c>
      <c r="F374" s="15">
        <v>45170</v>
      </c>
      <c r="G374" s="37">
        <v>9.32</v>
      </c>
      <c r="H374" s="337"/>
      <c r="I374" s="83"/>
      <c r="J374" s="85">
        <f>G374*I374</f>
        <v>0</v>
      </c>
      <c r="K374" s="930"/>
      <c r="L374" s="85">
        <f t="shared" si="32"/>
        <v>0</v>
      </c>
      <c r="M374" s="83"/>
      <c r="N374" s="85">
        <f>G374*M374</f>
        <v>0</v>
      </c>
      <c r="O374" s="83"/>
      <c r="P374" s="85">
        <f>G374*O374</f>
        <v>0</v>
      </c>
      <c r="Q374" s="83"/>
      <c r="R374" s="377">
        <f>G374*Q374</f>
        <v>0</v>
      </c>
      <c r="S374" s="1040">
        <f t="shared" si="26"/>
        <v>0</v>
      </c>
      <c r="T374" s="4">
        <f>S374*Tabla319816[[#This Row],[P.U$]]</f>
        <v>0</v>
      </c>
    </row>
    <row r="375" spans="1:20" ht="28.5" x14ac:dyDescent="0.25">
      <c r="A375" s="179">
        <v>692</v>
      </c>
      <c r="B375" s="201" t="s">
        <v>1097</v>
      </c>
      <c r="C375" s="14" t="s">
        <v>194</v>
      </c>
      <c r="D375" s="14" t="s">
        <v>342</v>
      </c>
      <c r="E375" s="24"/>
      <c r="F375" s="15"/>
      <c r="G375" s="37">
        <v>4.29</v>
      </c>
      <c r="H375" s="337"/>
      <c r="I375" s="83"/>
      <c r="J375" s="85">
        <f t="shared" si="31"/>
        <v>0</v>
      </c>
      <c r="K375" s="930"/>
      <c r="L375" s="85">
        <f t="shared" si="27"/>
        <v>0</v>
      </c>
      <c r="M375" s="83"/>
      <c r="N375" s="85">
        <f t="shared" si="28"/>
        <v>0</v>
      </c>
      <c r="O375" s="83"/>
      <c r="P375" s="85">
        <f t="shared" si="29"/>
        <v>0</v>
      </c>
      <c r="Q375" s="83"/>
      <c r="R375" s="377">
        <f t="shared" si="30"/>
        <v>0</v>
      </c>
      <c r="S375" s="1040">
        <f t="shared" si="26"/>
        <v>0</v>
      </c>
      <c r="T375" s="4">
        <f>S375*Tabla319816[[#This Row],[P.U$]]</f>
        <v>0</v>
      </c>
    </row>
    <row r="376" spans="1:20" ht="28.5" x14ac:dyDescent="0.25">
      <c r="A376" s="179">
        <v>316</v>
      </c>
      <c r="B376" s="201" t="s">
        <v>827</v>
      </c>
      <c r="C376" s="14" t="s">
        <v>219</v>
      </c>
      <c r="D376" s="14" t="s">
        <v>342</v>
      </c>
      <c r="E376" s="14" t="s">
        <v>272</v>
      </c>
      <c r="F376" s="15">
        <v>45717</v>
      </c>
      <c r="G376" s="37">
        <v>4.5</v>
      </c>
      <c r="H376" s="337"/>
      <c r="I376" s="83"/>
      <c r="J376" s="85">
        <f t="shared" si="31"/>
        <v>0</v>
      </c>
      <c r="K376" s="930"/>
      <c r="L376" s="85">
        <f>G376*K376</f>
        <v>0</v>
      </c>
      <c r="M376" s="83"/>
      <c r="N376" s="85">
        <f>G376*M376</f>
        <v>0</v>
      </c>
      <c r="O376" s="83"/>
      <c r="P376" s="85">
        <f>G376*O376</f>
        <v>0</v>
      </c>
      <c r="Q376" s="83"/>
      <c r="R376" s="377">
        <f>G376*Q376</f>
        <v>0</v>
      </c>
      <c r="S376" s="1040">
        <f t="shared" si="26"/>
        <v>0</v>
      </c>
      <c r="T376" s="4">
        <f>S376*Tabla319816[[#This Row],[P.U$]]</f>
        <v>0</v>
      </c>
    </row>
    <row r="377" spans="1:20" ht="28.5" x14ac:dyDescent="0.25">
      <c r="A377" s="179">
        <v>317</v>
      </c>
      <c r="B377" s="201" t="s">
        <v>411</v>
      </c>
      <c r="C377" s="14" t="s">
        <v>597</v>
      </c>
      <c r="D377" s="14" t="s">
        <v>12</v>
      </c>
      <c r="E377" s="14" t="s">
        <v>686</v>
      </c>
      <c r="F377" s="15">
        <v>45717</v>
      </c>
      <c r="G377" s="37">
        <v>3.6</v>
      </c>
      <c r="H377" s="337"/>
      <c r="I377" s="83"/>
      <c r="J377" s="85">
        <f t="shared" si="31"/>
        <v>0</v>
      </c>
      <c r="K377" s="930"/>
      <c r="L377" s="85">
        <f t="shared" si="27"/>
        <v>0</v>
      </c>
      <c r="M377" s="83"/>
      <c r="N377" s="85">
        <f t="shared" si="28"/>
        <v>0</v>
      </c>
      <c r="O377" s="83"/>
      <c r="P377" s="85">
        <f t="shared" si="29"/>
        <v>0</v>
      </c>
      <c r="Q377" s="83"/>
      <c r="R377" s="377">
        <f t="shared" si="30"/>
        <v>0</v>
      </c>
      <c r="S377" s="1040">
        <f t="shared" si="26"/>
        <v>0</v>
      </c>
      <c r="T377" s="4">
        <f>S377*Tabla319816[[#This Row],[P.U$]]</f>
        <v>0</v>
      </c>
    </row>
    <row r="378" spans="1:20" ht="28.5" x14ac:dyDescent="0.25">
      <c r="A378" s="179">
        <v>318</v>
      </c>
      <c r="B378" s="201" t="s">
        <v>412</v>
      </c>
      <c r="C378" s="14" t="s">
        <v>596</v>
      </c>
      <c r="D378" s="14" t="s">
        <v>12</v>
      </c>
      <c r="E378" s="14" t="s">
        <v>261</v>
      </c>
      <c r="F378" s="15">
        <v>45778</v>
      </c>
      <c r="G378" s="37">
        <v>2.48</v>
      </c>
      <c r="H378" s="337"/>
      <c r="I378" s="83">
        <v>5</v>
      </c>
      <c r="J378" s="85">
        <f t="shared" si="31"/>
        <v>12.4</v>
      </c>
      <c r="K378" s="930">
        <v>5</v>
      </c>
      <c r="L378" s="85">
        <f t="shared" si="27"/>
        <v>12.4</v>
      </c>
      <c r="M378" s="83">
        <v>5</v>
      </c>
      <c r="N378" s="85">
        <f t="shared" si="28"/>
        <v>12.4</v>
      </c>
      <c r="O378" s="83">
        <v>5</v>
      </c>
      <c r="P378" s="85">
        <f t="shared" si="29"/>
        <v>12.4</v>
      </c>
      <c r="Q378" s="83">
        <v>5</v>
      </c>
      <c r="R378" s="377">
        <f t="shared" si="30"/>
        <v>12.4</v>
      </c>
      <c r="S378" s="1040">
        <v>5</v>
      </c>
      <c r="T378" s="4">
        <f>S378*Tabla319816[[#This Row],[P.U$]]</f>
        <v>12.4</v>
      </c>
    </row>
    <row r="379" spans="1:20" ht="30" x14ac:dyDescent="0.25">
      <c r="A379" s="634">
        <v>642</v>
      </c>
      <c r="B379" s="184" t="s">
        <v>1029</v>
      </c>
      <c r="C379" s="578" t="s">
        <v>195</v>
      </c>
      <c r="D379" s="14" t="s">
        <v>12</v>
      </c>
      <c r="E379" s="14" t="s">
        <v>687</v>
      </c>
      <c r="F379" s="576">
        <v>45474</v>
      </c>
      <c r="G379" s="577"/>
      <c r="H379" s="337"/>
      <c r="I379" s="83"/>
      <c r="J379" s="85">
        <f t="shared" si="31"/>
        <v>0</v>
      </c>
      <c r="K379" s="930"/>
      <c r="L379" s="85">
        <f t="shared" si="27"/>
        <v>0</v>
      </c>
      <c r="M379" s="83"/>
      <c r="N379" s="85">
        <f t="shared" si="28"/>
        <v>0</v>
      </c>
      <c r="O379" s="83"/>
      <c r="P379" s="85">
        <f t="shared" si="29"/>
        <v>0</v>
      </c>
      <c r="Q379" s="83"/>
      <c r="R379" s="377">
        <f t="shared" si="30"/>
        <v>0</v>
      </c>
      <c r="S379" s="1040">
        <f t="shared" si="26"/>
        <v>0</v>
      </c>
      <c r="T379" s="4">
        <f>S379*Tabla319816[[#This Row],[P.U$]]</f>
        <v>0</v>
      </c>
    </row>
    <row r="380" spans="1:20" ht="28.5" x14ac:dyDescent="0.25">
      <c r="A380" s="179">
        <v>319</v>
      </c>
      <c r="B380" s="201" t="s">
        <v>413</v>
      </c>
      <c r="C380" s="14" t="s">
        <v>247</v>
      </c>
      <c r="D380" s="14" t="s">
        <v>12</v>
      </c>
      <c r="E380" s="14" t="s">
        <v>686</v>
      </c>
      <c r="F380" s="15">
        <v>45383</v>
      </c>
      <c r="G380" s="37">
        <v>5.64</v>
      </c>
      <c r="H380" s="337"/>
      <c r="I380" s="83">
        <v>18</v>
      </c>
      <c r="J380" s="85">
        <f t="shared" si="31"/>
        <v>101.52</v>
      </c>
      <c r="K380" s="930">
        <v>17</v>
      </c>
      <c r="L380" s="85">
        <f t="shared" si="27"/>
        <v>95.88</v>
      </c>
      <c r="M380" s="83">
        <v>16</v>
      </c>
      <c r="N380" s="85">
        <f t="shared" si="28"/>
        <v>90.24</v>
      </c>
      <c r="O380" s="83">
        <v>15</v>
      </c>
      <c r="P380" s="85">
        <f t="shared" si="29"/>
        <v>84.6</v>
      </c>
      <c r="Q380" s="83">
        <v>15</v>
      </c>
      <c r="R380" s="377">
        <f t="shared" si="30"/>
        <v>84.6</v>
      </c>
      <c r="S380" s="1040">
        <v>14</v>
      </c>
      <c r="T380" s="4">
        <f>S380*Tabla319816[[#This Row],[P.U$]]</f>
        <v>78.959999999999994</v>
      </c>
    </row>
    <row r="381" spans="1:20" x14ac:dyDescent="0.25">
      <c r="A381" s="179">
        <v>320</v>
      </c>
      <c r="B381" s="201" t="s">
        <v>414</v>
      </c>
      <c r="C381" s="14" t="s">
        <v>598</v>
      </c>
      <c r="D381" s="14" t="s">
        <v>12</v>
      </c>
      <c r="E381" s="14" t="s">
        <v>686</v>
      </c>
      <c r="F381" s="15">
        <v>45383</v>
      </c>
      <c r="G381" s="37">
        <v>2.99</v>
      </c>
      <c r="H381" s="337"/>
      <c r="I381" s="83"/>
      <c r="J381" s="85">
        <f t="shared" si="31"/>
        <v>0</v>
      </c>
      <c r="K381" s="930"/>
      <c r="L381" s="85">
        <f t="shared" si="27"/>
        <v>0</v>
      </c>
      <c r="M381" s="83"/>
      <c r="N381" s="85">
        <f t="shared" si="28"/>
        <v>0</v>
      </c>
      <c r="O381" s="83"/>
      <c r="P381" s="85">
        <f t="shared" si="29"/>
        <v>0</v>
      </c>
      <c r="Q381" s="83"/>
      <c r="R381" s="377">
        <f t="shared" si="30"/>
        <v>0</v>
      </c>
      <c r="S381" s="1040">
        <f t="shared" si="26"/>
        <v>0</v>
      </c>
      <c r="T381" s="4">
        <f>S381*Tabla319816[[#This Row],[P.U$]]</f>
        <v>0</v>
      </c>
    </row>
    <row r="382" spans="1:20" ht="28.5" x14ac:dyDescent="0.25">
      <c r="A382" s="179">
        <v>321</v>
      </c>
      <c r="B382" s="201" t="s">
        <v>415</v>
      </c>
      <c r="C382" s="14" t="s">
        <v>599</v>
      </c>
      <c r="D382" s="14" t="s">
        <v>342</v>
      </c>
      <c r="E382" s="14" t="s">
        <v>686</v>
      </c>
      <c r="F382" s="15">
        <v>45170</v>
      </c>
      <c r="G382" s="37">
        <v>4.29</v>
      </c>
      <c r="H382" s="337"/>
      <c r="I382" s="83"/>
      <c r="J382" s="85">
        <f t="shared" si="31"/>
        <v>0</v>
      </c>
      <c r="K382" s="930"/>
      <c r="L382" s="85">
        <f t="shared" si="27"/>
        <v>0</v>
      </c>
      <c r="M382" s="83"/>
      <c r="N382" s="85">
        <f t="shared" si="28"/>
        <v>0</v>
      </c>
      <c r="O382" s="83"/>
      <c r="P382" s="85">
        <f t="shared" si="29"/>
        <v>0</v>
      </c>
      <c r="Q382" s="83"/>
      <c r="R382" s="377">
        <f t="shared" si="30"/>
        <v>0</v>
      </c>
      <c r="S382" s="1040">
        <f t="shared" si="26"/>
        <v>0</v>
      </c>
      <c r="T382" s="4">
        <f>S382*Tabla319816[[#This Row],[P.U$]]</f>
        <v>0</v>
      </c>
    </row>
    <row r="383" spans="1:20" ht="28.5" x14ac:dyDescent="0.25">
      <c r="A383" s="179">
        <v>322</v>
      </c>
      <c r="B383" s="201" t="s">
        <v>416</v>
      </c>
      <c r="C383" s="14" t="s">
        <v>597</v>
      </c>
      <c r="D383" s="14" t="s">
        <v>342</v>
      </c>
      <c r="E383" s="14" t="s">
        <v>687</v>
      </c>
      <c r="F383" s="15">
        <v>45352</v>
      </c>
      <c r="G383" s="37">
        <v>2.4300000000000002</v>
      </c>
      <c r="H383" s="337"/>
      <c r="I383" s="83">
        <v>2</v>
      </c>
      <c r="J383" s="85">
        <f t="shared" si="31"/>
        <v>4.8600000000000003</v>
      </c>
      <c r="K383" s="930">
        <v>2</v>
      </c>
      <c r="L383" s="85">
        <f t="shared" si="27"/>
        <v>4.8600000000000003</v>
      </c>
      <c r="M383" s="83">
        <v>2</v>
      </c>
      <c r="N383" s="85">
        <f t="shared" si="28"/>
        <v>4.8600000000000003</v>
      </c>
      <c r="O383" s="83">
        <v>2</v>
      </c>
      <c r="P383" s="85">
        <f t="shared" si="29"/>
        <v>4.8600000000000003</v>
      </c>
      <c r="Q383" s="83">
        <v>2</v>
      </c>
      <c r="R383" s="377">
        <f t="shared" si="30"/>
        <v>4.8600000000000003</v>
      </c>
      <c r="S383" s="1040">
        <v>2</v>
      </c>
      <c r="T383" s="4">
        <f>S383*Tabla319816[[#This Row],[P.U$]]</f>
        <v>4.8600000000000003</v>
      </c>
    </row>
    <row r="384" spans="1:20" ht="25.5" x14ac:dyDescent="0.25">
      <c r="A384" s="179">
        <v>693</v>
      </c>
      <c r="B384" s="201" t="s">
        <v>1081</v>
      </c>
      <c r="C384" s="14" t="s">
        <v>597</v>
      </c>
      <c r="D384" s="14" t="s">
        <v>342</v>
      </c>
      <c r="E384" s="14" t="s">
        <v>687</v>
      </c>
      <c r="F384" s="15">
        <v>45352</v>
      </c>
      <c r="G384" s="37">
        <v>2.93</v>
      </c>
      <c r="H384" s="337"/>
      <c r="I384" s="83"/>
      <c r="J384" s="85">
        <f t="shared" si="31"/>
        <v>0</v>
      </c>
      <c r="K384" s="930"/>
      <c r="L384" s="85">
        <f>G384*K384</f>
        <v>0</v>
      </c>
      <c r="M384" s="83"/>
      <c r="N384" s="85">
        <f>G384*M384</f>
        <v>0</v>
      </c>
      <c r="O384" s="83"/>
      <c r="P384" s="85">
        <f>G384*O384</f>
        <v>0</v>
      </c>
      <c r="Q384" s="83"/>
      <c r="R384" s="377">
        <f>G384*Q384</f>
        <v>0</v>
      </c>
      <c r="S384" s="1040">
        <f t="shared" si="26"/>
        <v>0</v>
      </c>
      <c r="T384" s="4">
        <f>S384*Tabla319816[[#This Row],[P.U$]]</f>
        <v>0</v>
      </c>
    </row>
    <row r="385" spans="1:20" x14ac:dyDescent="0.25">
      <c r="A385" s="179">
        <v>683</v>
      </c>
      <c r="B385" s="575" t="s">
        <v>1081</v>
      </c>
      <c r="C385" s="575" t="s">
        <v>1222</v>
      </c>
      <c r="D385" s="14" t="s">
        <v>342</v>
      </c>
      <c r="E385" s="14" t="s">
        <v>687</v>
      </c>
      <c r="F385" s="576">
        <v>45626</v>
      </c>
      <c r="G385" s="603">
        <v>1.51</v>
      </c>
      <c r="H385" s="337"/>
      <c r="I385" s="83">
        <v>9</v>
      </c>
      <c r="J385" s="85">
        <f t="shared" si="31"/>
        <v>13.59</v>
      </c>
      <c r="K385" s="930">
        <v>9</v>
      </c>
      <c r="L385" s="85">
        <f>G385*K385</f>
        <v>13.59</v>
      </c>
      <c r="M385" s="83">
        <v>9</v>
      </c>
      <c r="N385" s="85">
        <f>G385*M385</f>
        <v>13.59</v>
      </c>
      <c r="O385" s="83">
        <v>9</v>
      </c>
      <c r="P385" s="85">
        <f>G385*O385</f>
        <v>13.59</v>
      </c>
      <c r="Q385" s="83">
        <v>9</v>
      </c>
      <c r="R385" s="377">
        <f>G385*Q385</f>
        <v>13.59</v>
      </c>
      <c r="S385" s="1040">
        <v>9</v>
      </c>
      <c r="T385" s="4">
        <f>S385*Tabla319816[[#This Row],[P.U$]]</f>
        <v>13.59</v>
      </c>
    </row>
    <row r="386" spans="1:20" ht="28.5" x14ac:dyDescent="0.25">
      <c r="A386" s="179">
        <v>323</v>
      </c>
      <c r="B386" s="201" t="s">
        <v>778</v>
      </c>
      <c r="C386" s="14" t="s">
        <v>736</v>
      </c>
      <c r="D386" s="14" t="s">
        <v>12</v>
      </c>
      <c r="E386" s="14" t="s">
        <v>272</v>
      </c>
      <c r="F386" s="15">
        <v>45627</v>
      </c>
      <c r="G386" s="37">
        <v>5.88</v>
      </c>
      <c r="H386" s="337"/>
      <c r="I386" s="83"/>
      <c r="J386" s="85">
        <f t="shared" si="31"/>
        <v>0</v>
      </c>
      <c r="K386" s="930"/>
      <c r="L386" s="85">
        <f t="shared" si="27"/>
        <v>0</v>
      </c>
      <c r="M386" s="83"/>
      <c r="N386" s="85">
        <f t="shared" si="28"/>
        <v>0</v>
      </c>
      <c r="O386" s="83"/>
      <c r="P386" s="85">
        <f t="shared" si="29"/>
        <v>0</v>
      </c>
      <c r="Q386" s="83"/>
      <c r="R386" s="377">
        <f t="shared" si="30"/>
        <v>0</v>
      </c>
      <c r="S386" s="1040">
        <f t="shared" si="26"/>
        <v>0</v>
      </c>
      <c r="T386" s="4">
        <f>S386*Tabla319816[[#This Row],[P.U$]]</f>
        <v>0</v>
      </c>
    </row>
    <row r="387" spans="1:20" ht="28.5" x14ac:dyDescent="0.25">
      <c r="A387" s="179">
        <v>324</v>
      </c>
      <c r="B387" s="201" t="s">
        <v>417</v>
      </c>
      <c r="C387" s="14" t="s">
        <v>600</v>
      </c>
      <c r="D387" s="14" t="s">
        <v>12</v>
      </c>
      <c r="E387" s="14" t="s">
        <v>687</v>
      </c>
      <c r="F387" s="15">
        <v>45139</v>
      </c>
      <c r="G387" s="37">
        <v>2.65</v>
      </c>
      <c r="H387" s="337"/>
      <c r="I387" s="83"/>
      <c r="J387" s="85">
        <f t="shared" si="31"/>
        <v>0</v>
      </c>
      <c r="K387" s="930"/>
      <c r="L387" s="85">
        <f t="shared" si="27"/>
        <v>0</v>
      </c>
      <c r="M387" s="83"/>
      <c r="N387" s="85">
        <f t="shared" si="28"/>
        <v>0</v>
      </c>
      <c r="O387" s="83"/>
      <c r="P387" s="85">
        <f t="shared" si="29"/>
        <v>0</v>
      </c>
      <c r="Q387" s="83"/>
      <c r="R387" s="377">
        <f t="shared" si="30"/>
        <v>0</v>
      </c>
      <c r="S387" s="1040">
        <f t="shared" si="26"/>
        <v>0</v>
      </c>
      <c r="T387" s="4">
        <f>S387*Tabla319816[[#This Row],[P.U$]]</f>
        <v>0</v>
      </c>
    </row>
    <row r="388" spans="1:20" ht="28.5" x14ac:dyDescent="0.25">
      <c r="A388" s="568">
        <v>799</v>
      </c>
      <c r="B388" s="201" t="s">
        <v>1228</v>
      </c>
      <c r="C388" s="14" t="s">
        <v>736</v>
      </c>
      <c r="D388" s="14" t="s">
        <v>12</v>
      </c>
      <c r="E388" s="184" t="s">
        <v>1226</v>
      </c>
      <c r="F388" s="15">
        <v>45992</v>
      </c>
      <c r="G388" s="569">
        <v>1.98</v>
      </c>
      <c r="H388" s="337"/>
      <c r="I388" s="83">
        <v>10</v>
      </c>
      <c r="J388" s="85">
        <f t="shared" si="31"/>
        <v>19.8</v>
      </c>
      <c r="K388" s="930">
        <v>10</v>
      </c>
      <c r="L388" s="85">
        <f t="shared" si="27"/>
        <v>19.8</v>
      </c>
      <c r="M388" s="83">
        <v>20</v>
      </c>
      <c r="N388" s="85">
        <f t="shared" si="28"/>
        <v>39.6</v>
      </c>
      <c r="O388" s="83">
        <v>20</v>
      </c>
      <c r="P388" s="85">
        <f t="shared" si="29"/>
        <v>39.6</v>
      </c>
      <c r="Q388" s="83">
        <v>20</v>
      </c>
      <c r="R388" s="377">
        <f t="shared" si="30"/>
        <v>39.6</v>
      </c>
      <c r="S388" s="1040">
        <v>19</v>
      </c>
      <c r="T388" s="4">
        <f>S388*Tabla319816[[#This Row],[P.U$]]</f>
        <v>37.619999999999997</v>
      </c>
    </row>
    <row r="389" spans="1:20" x14ac:dyDescent="0.25">
      <c r="A389" s="381">
        <v>794</v>
      </c>
      <c r="B389" s="184" t="s">
        <v>1225</v>
      </c>
      <c r="C389" s="578" t="s">
        <v>1223</v>
      </c>
      <c r="D389" s="14" t="s">
        <v>12</v>
      </c>
      <c r="E389" s="184" t="s">
        <v>1226</v>
      </c>
      <c r="F389" s="576">
        <v>45473</v>
      </c>
      <c r="G389" s="603">
        <v>1.68</v>
      </c>
      <c r="H389" s="337"/>
      <c r="I389" s="83">
        <v>6</v>
      </c>
      <c r="J389" s="85">
        <f t="shared" si="31"/>
        <v>10.08</v>
      </c>
      <c r="K389" s="930">
        <v>4</v>
      </c>
      <c r="L389" s="85">
        <f t="shared" si="27"/>
        <v>6.72</v>
      </c>
      <c r="M389" s="83">
        <v>4</v>
      </c>
      <c r="N389" s="85">
        <f t="shared" si="28"/>
        <v>6.72</v>
      </c>
      <c r="O389" s="83">
        <v>3</v>
      </c>
      <c r="P389" s="85">
        <f t="shared" si="29"/>
        <v>5.04</v>
      </c>
      <c r="Q389" s="83">
        <v>1</v>
      </c>
      <c r="R389" s="377">
        <f t="shared" si="30"/>
        <v>1.68</v>
      </c>
      <c r="S389" s="1040">
        <v>1</v>
      </c>
      <c r="T389" s="4">
        <f>S389*Tabla319816[[#This Row],[P.U$]]</f>
        <v>1.68</v>
      </c>
    </row>
    <row r="390" spans="1:20" ht="28.5" x14ac:dyDescent="0.25">
      <c r="A390" s="179">
        <v>325</v>
      </c>
      <c r="B390" s="201" t="s">
        <v>418</v>
      </c>
      <c r="C390" s="14" t="s">
        <v>194</v>
      </c>
      <c r="D390" s="14" t="s">
        <v>12</v>
      </c>
      <c r="E390" s="14" t="s">
        <v>278</v>
      </c>
      <c r="F390" s="15">
        <v>45809</v>
      </c>
      <c r="G390" s="37">
        <v>8.5299999999999994</v>
      </c>
      <c r="H390" s="337"/>
      <c r="I390" s="593"/>
      <c r="J390" s="85">
        <f t="shared" si="31"/>
        <v>0</v>
      </c>
      <c r="K390" s="784"/>
      <c r="L390" s="236">
        <f>G390*K390</f>
        <v>0</v>
      </c>
      <c r="M390" s="83"/>
      <c r="N390" s="236">
        <f>G390*M390</f>
        <v>0</v>
      </c>
      <c r="O390" s="237"/>
      <c r="P390" s="236">
        <f>G390*O390</f>
        <v>0</v>
      </c>
      <c r="Q390" s="237"/>
      <c r="R390" s="377">
        <f>G390*Q390</f>
        <v>0</v>
      </c>
      <c r="S390" s="1040">
        <f t="shared" si="26"/>
        <v>0</v>
      </c>
      <c r="T390" s="4">
        <f>S390*Tabla319816[[#This Row],[P.U$]]</f>
        <v>0</v>
      </c>
    </row>
    <row r="391" spans="1:20" ht="28.5" x14ac:dyDescent="0.25">
      <c r="A391" s="179">
        <v>326</v>
      </c>
      <c r="B391" s="201" t="s">
        <v>419</v>
      </c>
      <c r="C391" s="14" t="s">
        <v>194</v>
      </c>
      <c r="D391" s="14" t="s">
        <v>12</v>
      </c>
      <c r="E391" s="14" t="s">
        <v>278</v>
      </c>
      <c r="F391" s="15">
        <v>45809</v>
      </c>
      <c r="G391" s="37">
        <v>10.4</v>
      </c>
      <c r="H391" s="337"/>
      <c r="I391" s="593">
        <v>9</v>
      </c>
      <c r="J391" s="355">
        <f>G391*I391</f>
        <v>93.600000000000009</v>
      </c>
      <c r="K391" s="784">
        <v>9</v>
      </c>
      <c r="L391" s="357">
        <f>G391*K391</f>
        <v>93.600000000000009</v>
      </c>
      <c r="M391" s="356">
        <v>9</v>
      </c>
      <c r="N391" s="357">
        <f>G391*M391</f>
        <v>93.600000000000009</v>
      </c>
      <c r="O391" s="356">
        <v>9</v>
      </c>
      <c r="P391" s="357">
        <f>G391*O391</f>
        <v>93.600000000000009</v>
      </c>
      <c r="Q391" s="356">
        <v>9</v>
      </c>
      <c r="R391" s="377">
        <f>G391*Q391</f>
        <v>93.600000000000009</v>
      </c>
      <c r="S391" s="1040">
        <v>9</v>
      </c>
      <c r="T391" s="4">
        <f>S391*Tabla319816[[#This Row],[P.U$]]</f>
        <v>93.600000000000009</v>
      </c>
    </row>
    <row r="392" spans="1:20" ht="25.5" x14ac:dyDescent="0.25">
      <c r="A392" s="179">
        <v>694</v>
      </c>
      <c r="B392" s="201" t="s">
        <v>1098</v>
      </c>
      <c r="C392" s="14" t="s">
        <v>787</v>
      </c>
      <c r="D392" s="14" t="s">
        <v>12</v>
      </c>
      <c r="E392" s="14" t="s">
        <v>687</v>
      </c>
      <c r="F392" s="15">
        <v>45809</v>
      </c>
      <c r="G392" s="37">
        <v>1.7</v>
      </c>
      <c r="H392" s="337"/>
      <c r="I392" s="593"/>
      <c r="J392" s="355">
        <f>G392*I392</f>
        <v>0</v>
      </c>
      <c r="K392" s="930"/>
      <c r="L392" s="357">
        <f>G392*K392</f>
        <v>0</v>
      </c>
      <c r="M392" s="83"/>
      <c r="N392" s="357">
        <f>G392*M392</f>
        <v>0</v>
      </c>
      <c r="O392" s="356"/>
      <c r="P392" s="357">
        <f>G392*O392</f>
        <v>0</v>
      </c>
      <c r="Q392" s="356"/>
      <c r="R392" s="377">
        <f>G392*Q392</f>
        <v>0</v>
      </c>
      <c r="S392" s="1040">
        <f t="shared" si="26"/>
        <v>0</v>
      </c>
      <c r="T392" s="4">
        <f>S392*Tabla319816[[#This Row],[P.U$]]</f>
        <v>0</v>
      </c>
    </row>
    <row r="393" spans="1:20" ht="28.5" x14ac:dyDescent="0.25">
      <c r="A393" s="179">
        <v>327</v>
      </c>
      <c r="B393" s="201" t="s">
        <v>786</v>
      </c>
      <c r="C393" s="14" t="s">
        <v>787</v>
      </c>
      <c r="D393" s="14" t="s">
        <v>12</v>
      </c>
      <c r="E393" s="14" t="s">
        <v>278</v>
      </c>
      <c r="F393" s="15">
        <v>45231</v>
      </c>
      <c r="G393" s="37">
        <v>4.29</v>
      </c>
      <c r="H393" s="337"/>
      <c r="I393" s="83"/>
      <c r="J393" s="85">
        <f t="shared" si="31"/>
        <v>0</v>
      </c>
      <c r="K393" s="930"/>
      <c r="L393" s="85">
        <f t="shared" si="27"/>
        <v>0</v>
      </c>
      <c r="M393" s="83"/>
      <c r="N393" s="85">
        <f t="shared" si="28"/>
        <v>0</v>
      </c>
      <c r="O393" s="83"/>
      <c r="P393" s="85">
        <f t="shared" si="29"/>
        <v>0</v>
      </c>
      <c r="Q393" s="83"/>
      <c r="R393" s="377">
        <f t="shared" si="30"/>
        <v>0</v>
      </c>
      <c r="S393" s="1040">
        <f t="shared" si="26"/>
        <v>0</v>
      </c>
      <c r="T393" s="4">
        <f>S393*Tabla319816[[#This Row],[P.U$]]</f>
        <v>0</v>
      </c>
    </row>
    <row r="394" spans="1:20" ht="28.5" x14ac:dyDescent="0.25">
      <c r="A394" s="179">
        <v>328</v>
      </c>
      <c r="B394" s="201" t="s">
        <v>420</v>
      </c>
      <c r="C394" s="14" t="s">
        <v>217</v>
      </c>
      <c r="D394" s="14" t="s">
        <v>12</v>
      </c>
      <c r="E394" s="14" t="s">
        <v>686</v>
      </c>
      <c r="F394" s="15">
        <v>45139</v>
      </c>
      <c r="G394" s="37">
        <v>4</v>
      </c>
      <c r="H394" s="337"/>
      <c r="I394" s="83"/>
      <c r="J394" s="85">
        <f t="shared" si="31"/>
        <v>0</v>
      </c>
      <c r="K394" s="930"/>
      <c r="L394" s="85">
        <f t="shared" si="27"/>
        <v>0</v>
      </c>
      <c r="M394" s="83"/>
      <c r="N394" s="85">
        <f t="shared" si="28"/>
        <v>0</v>
      </c>
      <c r="O394" s="83"/>
      <c r="P394" s="85">
        <f t="shared" si="29"/>
        <v>0</v>
      </c>
      <c r="Q394" s="83"/>
      <c r="R394" s="377">
        <f t="shared" si="30"/>
        <v>0</v>
      </c>
      <c r="S394" s="1040">
        <f t="shared" ref="S394:S457" si="33">SUM(R394)</f>
        <v>0</v>
      </c>
      <c r="T394" s="4">
        <f>S394*Tabla319816[[#This Row],[P.U$]]</f>
        <v>0</v>
      </c>
    </row>
    <row r="395" spans="1:20" ht="28.5" x14ac:dyDescent="0.25">
      <c r="A395" s="179">
        <v>694</v>
      </c>
      <c r="B395" s="201" t="s">
        <v>1099</v>
      </c>
      <c r="C395" s="14" t="s">
        <v>1100</v>
      </c>
      <c r="D395" s="14" t="s">
        <v>12</v>
      </c>
      <c r="E395" s="14" t="s">
        <v>687</v>
      </c>
      <c r="F395" s="15"/>
      <c r="G395" s="37">
        <v>3.42</v>
      </c>
      <c r="H395" s="337"/>
      <c r="I395" s="83"/>
      <c r="J395" s="85">
        <f t="shared" si="31"/>
        <v>0</v>
      </c>
      <c r="K395" s="930"/>
      <c r="L395" s="85">
        <f t="shared" si="27"/>
        <v>0</v>
      </c>
      <c r="M395" s="83"/>
      <c r="N395" s="85">
        <f t="shared" si="28"/>
        <v>0</v>
      </c>
      <c r="O395" s="83"/>
      <c r="P395" s="85">
        <f t="shared" si="29"/>
        <v>0</v>
      </c>
      <c r="Q395" s="83"/>
      <c r="R395" s="377">
        <f t="shared" si="30"/>
        <v>0</v>
      </c>
      <c r="S395" s="1040">
        <f t="shared" si="33"/>
        <v>0</v>
      </c>
      <c r="T395" s="4">
        <f>S395*Tabla319816[[#This Row],[P.U$]]</f>
        <v>0</v>
      </c>
    </row>
    <row r="396" spans="1:20" ht="25.5" x14ac:dyDescent="0.25">
      <c r="A396" s="179">
        <v>329</v>
      </c>
      <c r="B396" s="201" t="s">
        <v>421</v>
      </c>
      <c r="C396" s="14" t="s">
        <v>206</v>
      </c>
      <c r="D396" s="14" t="s">
        <v>12</v>
      </c>
      <c r="E396" s="14" t="s">
        <v>687</v>
      </c>
      <c r="F396" s="15">
        <v>45505</v>
      </c>
      <c r="G396" s="37">
        <v>4</v>
      </c>
      <c r="H396" s="337"/>
      <c r="I396" s="593"/>
      <c r="J396" s="355">
        <f>G396*I396</f>
        <v>0</v>
      </c>
      <c r="K396" s="930"/>
      <c r="L396" s="357">
        <f>G396*K396</f>
        <v>0</v>
      </c>
      <c r="M396" s="83"/>
      <c r="N396" s="357">
        <f>G396*M396</f>
        <v>0</v>
      </c>
      <c r="O396" s="356"/>
      <c r="P396" s="357">
        <f>G396*O396</f>
        <v>0</v>
      </c>
      <c r="Q396" s="356"/>
      <c r="R396" s="377">
        <f>G396*Q396</f>
        <v>0</v>
      </c>
      <c r="S396" s="1040">
        <f t="shared" si="33"/>
        <v>0</v>
      </c>
      <c r="T396" s="4">
        <f>S396*Tabla319816[[#This Row],[P.U$]]</f>
        <v>0</v>
      </c>
    </row>
    <row r="397" spans="1:20" ht="25.5" x14ac:dyDescent="0.25">
      <c r="A397" s="179">
        <v>330</v>
      </c>
      <c r="B397" s="201" t="s">
        <v>422</v>
      </c>
      <c r="C397" s="14" t="s">
        <v>225</v>
      </c>
      <c r="D397" s="14" t="s">
        <v>12</v>
      </c>
      <c r="E397" s="14" t="s">
        <v>686</v>
      </c>
      <c r="F397" s="15">
        <v>45536</v>
      </c>
      <c r="G397" s="37">
        <v>1.57</v>
      </c>
      <c r="H397" s="337"/>
      <c r="I397" s="83"/>
      <c r="J397" s="85">
        <f t="shared" si="31"/>
        <v>0</v>
      </c>
      <c r="K397" s="930"/>
      <c r="L397" s="85">
        <f t="shared" si="27"/>
        <v>0</v>
      </c>
      <c r="M397" s="83"/>
      <c r="N397" s="85">
        <f t="shared" si="28"/>
        <v>0</v>
      </c>
      <c r="O397" s="83"/>
      <c r="P397" s="85">
        <f t="shared" si="29"/>
        <v>0</v>
      </c>
      <c r="Q397" s="83"/>
      <c r="R397" s="377">
        <f t="shared" si="30"/>
        <v>0</v>
      </c>
      <c r="S397" s="1040">
        <f t="shared" si="33"/>
        <v>0</v>
      </c>
      <c r="T397" s="4">
        <f>S397*Tabla319816[[#This Row],[P.U$]]</f>
        <v>0</v>
      </c>
    </row>
    <row r="398" spans="1:20" x14ac:dyDescent="0.25">
      <c r="A398" s="179">
        <v>331</v>
      </c>
      <c r="B398" s="201" t="s">
        <v>422</v>
      </c>
      <c r="C398" s="14" t="s">
        <v>736</v>
      </c>
      <c r="D398" s="14" t="s">
        <v>12</v>
      </c>
      <c r="E398" s="14" t="s">
        <v>686</v>
      </c>
      <c r="F398" s="15">
        <v>45992</v>
      </c>
      <c r="G398" s="37">
        <v>1.96</v>
      </c>
      <c r="H398" s="337"/>
      <c r="I398" s="593">
        <v>2</v>
      </c>
      <c r="J398" s="355">
        <f>G398*I398</f>
        <v>3.92</v>
      </c>
      <c r="K398" s="784">
        <v>2</v>
      </c>
      <c r="L398" s="357">
        <f>G398*K398</f>
        <v>3.92</v>
      </c>
      <c r="M398" s="356">
        <v>2</v>
      </c>
      <c r="N398" s="357">
        <f>G398*M398</f>
        <v>3.92</v>
      </c>
      <c r="O398" s="356">
        <v>2</v>
      </c>
      <c r="P398" s="357">
        <f>G398*O398</f>
        <v>3.92</v>
      </c>
      <c r="Q398" s="356">
        <v>1</v>
      </c>
      <c r="R398" s="377">
        <f>G398*Q398</f>
        <v>1.96</v>
      </c>
      <c r="S398" s="1040">
        <v>1</v>
      </c>
      <c r="T398" s="4">
        <f>S398*Tabla319816[[#This Row],[P.U$]]</f>
        <v>1.96</v>
      </c>
    </row>
    <row r="399" spans="1:20" ht="28.5" x14ac:dyDescent="0.25">
      <c r="A399" s="179">
        <v>332</v>
      </c>
      <c r="B399" s="201" t="s">
        <v>788</v>
      </c>
      <c r="C399" s="14" t="s">
        <v>607</v>
      </c>
      <c r="D399" s="14" t="s">
        <v>12</v>
      </c>
      <c r="E399" s="14"/>
      <c r="F399" s="15">
        <v>45352</v>
      </c>
      <c r="G399" s="37">
        <v>5.71</v>
      </c>
      <c r="H399" s="337"/>
      <c r="I399" s="83"/>
      <c r="J399" s="85">
        <f t="shared" si="31"/>
        <v>0</v>
      </c>
      <c r="K399" s="930"/>
      <c r="L399" s="85">
        <f>G399*K399</f>
        <v>0</v>
      </c>
      <c r="M399" s="83"/>
      <c r="N399" s="85">
        <f>G399*M399</f>
        <v>0</v>
      </c>
      <c r="O399" s="83"/>
      <c r="P399" s="85">
        <f>G399*O399</f>
        <v>0</v>
      </c>
      <c r="Q399" s="83"/>
      <c r="R399" s="377">
        <f>G399*Q399</f>
        <v>0</v>
      </c>
      <c r="S399" s="1040">
        <f t="shared" si="33"/>
        <v>0</v>
      </c>
      <c r="T399" s="4">
        <f>S399*Tabla319816[[#This Row],[P.U$]]</f>
        <v>0</v>
      </c>
    </row>
    <row r="400" spans="1:20" ht="28.5" x14ac:dyDescent="0.25">
      <c r="A400" s="634">
        <v>643</v>
      </c>
      <c r="B400" s="201" t="s">
        <v>1030</v>
      </c>
      <c r="C400" s="578" t="s">
        <v>247</v>
      </c>
      <c r="D400" s="14" t="s">
        <v>12</v>
      </c>
      <c r="E400" s="184"/>
      <c r="F400" s="576">
        <v>45717</v>
      </c>
      <c r="G400" s="577">
        <v>4.84</v>
      </c>
      <c r="H400" s="337"/>
      <c r="I400" s="83">
        <v>12</v>
      </c>
      <c r="J400" s="85">
        <f t="shared" si="31"/>
        <v>58.08</v>
      </c>
      <c r="K400" s="930">
        <v>12</v>
      </c>
      <c r="L400" s="85">
        <f>G400*K400</f>
        <v>58.08</v>
      </c>
      <c r="M400" s="83">
        <v>12</v>
      </c>
      <c r="N400" s="85">
        <f>G400*M400</f>
        <v>58.08</v>
      </c>
      <c r="O400" s="83">
        <v>12</v>
      </c>
      <c r="P400" s="85">
        <f>G400*O400</f>
        <v>58.08</v>
      </c>
      <c r="Q400" s="83">
        <v>11</v>
      </c>
      <c r="R400" s="377">
        <f>G400*Q400</f>
        <v>53.239999999999995</v>
      </c>
      <c r="S400" s="1040">
        <v>11</v>
      </c>
      <c r="T400" s="4">
        <f>S400*Tabla319816[[#This Row],[P.U$]]</f>
        <v>53.239999999999995</v>
      </c>
    </row>
    <row r="401" spans="1:20" x14ac:dyDescent="0.25">
      <c r="A401" s="179">
        <v>333</v>
      </c>
      <c r="B401" s="201" t="s">
        <v>423</v>
      </c>
      <c r="C401" s="14" t="s">
        <v>194</v>
      </c>
      <c r="D401" s="14" t="s">
        <v>12</v>
      </c>
      <c r="E401" s="14" t="s">
        <v>288</v>
      </c>
      <c r="F401" s="15">
        <v>45444</v>
      </c>
      <c r="G401" s="37">
        <v>4.7300000000000004</v>
      </c>
      <c r="H401" s="337"/>
      <c r="I401" s="593">
        <v>3</v>
      </c>
      <c r="J401" s="355">
        <f>G401*I401</f>
        <v>14.190000000000001</v>
      </c>
      <c r="K401" s="930">
        <v>3</v>
      </c>
      <c r="L401" s="85">
        <f>G401*K401</f>
        <v>14.190000000000001</v>
      </c>
      <c r="M401" s="83">
        <v>3</v>
      </c>
      <c r="N401" s="85">
        <f>G401*M401</f>
        <v>14.190000000000001</v>
      </c>
      <c r="O401" s="83">
        <v>3</v>
      </c>
      <c r="P401" s="357">
        <f>G401*O401</f>
        <v>14.190000000000001</v>
      </c>
      <c r="Q401" s="356">
        <v>3</v>
      </c>
      <c r="R401" s="377">
        <f>G401*Q401</f>
        <v>14.190000000000001</v>
      </c>
      <c r="S401" s="1040">
        <v>2</v>
      </c>
      <c r="T401" s="4">
        <f>S401*Tabla319816[[#This Row],[P.U$]]</f>
        <v>9.4600000000000009</v>
      </c>
    </row>
    <row r="402" spans="1:20" x14ac:dyDescent="0.25">
      <c r="A402" s="179">
        <v>334</v>
      </c>
      <c r="B402" s="201" t="s">
        <v>424</v>
      </c>
      <c r="C402" s="14" t="s">
        <v>194</v>
      </c>
      <c r="D402" s="14" t="s">
        <v>12</v>
      </c>
      <c r="E402" s="14" t="s">
        <v>686</v>
      </c>
      <c r="F402" s="15">
        <v>45231</v>
      </c>
      <c r="G402" s="37">
        <v>6.6</v>
      </c>
      <c r="H402" s="337"/>
      <c r="I402" s="83">
        <v>1</v>
      </c>
      <c r="J402" s="85">
        <f t="shared" si="31"/>
        <v>6.6</v>
      </c>
      <c r="K402" s="930">
        <v>1</v>
      </c>
      <c r="L402" s="85">
        <f t="shared" si="27"/>
        <v>6.6</v>
      </c>
      <c r="M402" s="83">
        <v>1</v>
      </c>
      <c r="N402" s="85">
        <f t="shared" si="28"/>
        <v>6.6</v>
      </c>
      <c r="O402" s="83">
        <v>1</v>
      </c>
      <c r="P402" s="85">
        <f t="shared" si="29"/>
        <v>6.6</v>
      </c>
      <c r="Q402" s="83">
        <v>1</v>
      </c>
      <c r="R402" s="377">
        <f t="shared" si="30"/>
        <v>6.6</v>
      </c>
      <c r="S402" s="1040">
        <v>1</v>
      </c>
      <c r="T402" s="4">
        <f>S402*Tabla319816[[#This Row],[P.U$]]</f>
        <v>6.6</v>
      </c>
    </row>
    <row r="403" spans="1:20" ht="25.5" x14ac:dyDescent="0.25">
      <c r="A403" s="179">
        <v>335</v>
      </c>
      <c r="B403" s="201" t="s">
        <v>1212</v>
      </c>
      <c r="C403" s="14" t="s">
        <v>597</v>
      </c>
      <c r="D403" s="14" t="s">
        <v>12</v>
      </c>
      <c r="E403" s="14" t="s">
        <v>686</v>
      </c>
      <c r="F403" s="15">
        <v>45352</v>
      </c>
      <c r="G403" s="37">
        <v>4.3499999999999996</v>
      </c>
      <c r="H403" s="570"/>
      <c r="I403" s="83">
        <v>1</v>
      </c>
      <c r="J403" s="572">
        <f>G403*I403</f>
        <v>4.3499999999999996</v>
      </c>
      <c r="K403" s="930">
        <v>1</v>
      </c>
      <c r="L403" s="85">
        <f>G403*K403</f>
        <v>4.3499999999999996</v>
      </c>
      <c r="M403" s="83">
        <v>1</v>
      </c>
      <c r="N403" s="85">
        <f>G403*M403</f>
        <v>4.3499999999999996</v>
      </c>
      <c r="O403" s="83">
        <v>1</v>
      </c>
      <c r="P403" s="85">
        <f>G403*O403</f>
        <v>4.3499999999999996</v>
      </c>
      <c r="Q403" s="83">
        <v>1</v>
      </c>
      <c r="R403" s="377">
        <f>G403*Q403</f>
        <v>4.3499999999999996</v>
      </c>
      <c r="S403" s="1040">
        <v>1</v>
      </c>
      <c r="T403" s="4">
        <f>S403*Tabla319816[[#This Row],[P.U$]]</f>
        <v>4.3499999999999996</v>
      </c>
    </row>
    <row r="404" spans="1:20" x14ac:dyDescent="0.25">
      <c r="A404" s="179">
        <v>336</v>
      </c>
      <c r="B404" s="201" t="s">
        <v>790</v>
      </c>
      <c r="C404" s="14" t="s">
        <v>607</v>
      </c>
      <c r="D404" s="14" t="s">
        <v>12</v>
      </c>
      <c r="E404" s="14"/>
      <c r="F404" s="15">
        <v>45352</v>
      </c>
      <c r="G404" s="37">
        <v>4.84</v>
      </c>
      <c r="H404" s="563"/>
      <c r="I404" s="593"/>
      <c r="J404" s="565">
        <f>G404*I404</f>
        <v>0</v>
      </c>
      <c r="K404" s="930"/>
      <c r="L404" s="567">
        <f>G404*K404</f>
        <v>0</v>
      </c>
      <c r="M404" s="83"/>
      <c r="N404" s="567">
        <f>G404*M404</f>
        <v>0</v>
      </c>
      <c r="O404" s="566"/>
      <c r="P404" s="567">
        <f>G404*O404</f>
        <v>0</v>
      </c>
      <c r="Q404" s="566"/>
      <c r="R404" s="377">
        <f>G404*Q404</f>
        <v>0</v>
      </c>
      <c r="S404" s="1040">
        <f t="shared" si="33"/>
        <v>0</v>
      </c>
      <c r="T404" s="4">
        <f>S404*Tabla319816[[#This Row],[P.U$]]</f>
        <v>0</v>
      </c>
    </row>
    <row r="405" spans="1:20" ht="28.5" x14ac:dyDescent="0.25">
      <c r="A405" s="179">
        <v>337</v>
      </c>
      <c r="B405" s="201" t="s">
        <v>425</v>
      </c>
      <c r="C405" s="14" t="s">
        <v>601</v>
      </c>
      <c r="D405" s="14" t="s">
        <v>12</v>
      </c>
      <c r="E405" s="14" t="s">
        <v>266</v>
      </c>
      <c r="F405" s="15">
        <v>45413</v>
      </c>
      <c r="G405" s="37">
        <v>4.84</v>
      </c>
      <c r="H405" s="337"/>
      <c r="I405" s="83">
        <v>8</v>
      </c>
      <c r="J405" s="85">
        <f t="shared" si="31"/>
        <v>38.72</v>
      </c>
      <c r="K405" s="930">
        <v>8</v>
      </c>
      <c r="L405" s="85">
        <f t="shared" si="27"/>
        <v>38.72</v>
      </c>
      <c r="M405" s="83">
        <v>8</v>
      </c>
      <c r="N405" s="85">
        <f t="shared" si="28"/>
        <v>38.72</v>
      </c>
      <c r="O405" s="83">
        <v>8</v>
      </c>
      <c r="P405" s="85">
        <f t="shared" si="29"/>
        <v>38.72</v>
      </c>
      <c r="Q405" s="83">
        <v>8</v>
      </c>
      <c r="R405" s="377">
        <f t="shared" si="30"/>
        <v>38.72</v>
      </c>
      <c r="S405" s="1040">
        <v>8</v>
      </c>
      <c r="T405" s="4">
        <f>S405*Tabla319816[[#This Row],[P.U$]]</f>
        <v>38.72</v>
      </c>
    </row>
    <row r="406" spans="1:20" ht="28.5" x14ac:dyDescent="0.25">
      <c r="A406" s="179">
        <v>338</v>
      </c>
      <c r="B406" s="201" t="s">
        <v>426</v>
      </c>
      <c r="C406" s="14" t="s">
        <v>601</v>
      </c>
      <c r="D406" s="14" t="s">
        <v>12</v>
      </c>
      <c r="E406" s="14" t="s">
        <v>266</v>
      </c>
      <c r="F406" s="15">
        <v>45352</v>
      </c>
      <c r="G406" s="37">
        <v>4.54</v>
      </c>
      <c r="H406" s="337"/>
      <c r="I406" s="83">
        <v>14</v>
      </c>
      <c r="J406" s="85">
        <f t="shared" si="31"/>
        <v>63.56</v>
      </c>
      <c r="K406" s="930">
        <v>13</v>
      </c>
      <c r="L406" s="85">
        <f t="shared" si="27"/>
        <v>59.02</v>
      </c>
      <c r="M406" s="83">
        <v>13</v>
      </c>
      <c r="N406" s="85">
        <f t="shared" si="28"/>
        <v>59.02</v>
      </c>
      <c r="O406" s="83">
        <v>13</v>
      </c>
      <c r="P406" s="85">
        <f t="shared" si="29"/>
        <v>59.02</v>
      </c>
      <c r="Q406" s="83">
        <v>12</v>
      </c>
      <c r="R406" s="377">
        <f t="shared" si="30"/>
        <v>54.480000000000004</v>
      </c>
      <c r="S406" s="1040">
        <v>12</v>
      </c>
      <c r="T406" s="4">
        <f>S406*Tabla319816[[#This Row],[P.U$]]</f>
        <v>54.480000000000004</v>
      </c>
    </row>
    <row r="407" spans="1:20" x14ac:dyDescent="0.25">
      <c r="A407" s="179">
        <v>339</v>
      </c>
      <c r="B407" s="201" t="s">
        <v>1213</v>
      </c>
      <c r="C407" s="14" t="s">
        <v>1020</v>
      </c>
      <c r="D407" s="14" t="s">
        <v>342</v>
      </c>
      <c r="E407" s="14" t="s">
        <v>316</v>
      </c>
      <c r="F407" s="15">
        <v>45565</v>
      </c>
      <c r="G407" s="37">
        <v>8.02</v>
      </c>
      <c r="H407" s="337"/>
      <c r="I407" s="83">
        <v>5</v>
      </c>
      <c r="J407" s="85">
        <f t="shared" si="31"/>
        <v>40.099999999999994</v>
      </c>
      <c r="K407" s="930">
        <v>5</v>
      </c>
      <c r="L407" s="85">
        <f>G407*K407</f>
        <v>40.099999999999994</v>
      </c>
      <c r="M407" s="83">
        <v>5</v>
      </c>
      <c r="N407" s="85">
        <f>G407*M407</f>
        <v>40.099999999999994</v>
      </c>
      <c r="O407" s="83">
        <v>5</v>
      </c>
      <c r="P407" s="85">
        <f>G407*O407</f>
        <v>40.099999999999994</v>
      </c>
      <c r="Q407" s="83">
        <v>5</v>
      </c>
      <c r="R407" s="377">
        <f>G407*Q407</f>
        <v>40.099999999999994</v>
      </c>
      <c r="S407" s="1040">
        <v>5</v>
      </c>
      <c r="T407" s="4">
        <f>S407*Tabla319816[[#This Row],[P.U$]]</f>
        <v>40.099999999999994</v>
      </c>
    </row>
    <row r="408" spans="1:20" ht="25.5" x14ac:dyDescent="0.25">
      <c r="A408" s="179">
        <v>340</v>
      </c>
      <c r="B408" s="201" t="s">
        <v>428</v>
      </c>
      <c r="C408" s="14" t="s">
        <v>206</v>
      </c>
      <c r="D408" s="14" t="s">
        <v>12</v>
      </c>
      <c r="E408" s="14" t="s">
        <v>288</v>
      </c>
      <c r="F408" s="15">
        <v>45505</v>
      </c>
      <c r="G408" s="37">
        <v>2.99</v>
      </c>
      <c r="H408" s="337"/>
      <c r="I408" s="83"/>
      <c r="J408" s="85">
        <f t="shared" si="31"/>
        <v>0</v>
      </c>
      <c r="K408" s="930"/>
      <c r="L408" s="85">
        <f t="shared" si="27"/>
        <v>0</v>
      </c>
      <c r="M408" s="83"/>
      <c r="N408" s="85">
        <f t="shared" si="28"/>
        <v>0</v>
      </c>
      <c r="O408" s="83"/>
      <c r="P408" s="85">
        <f t="shared" si="29"/>
        <v>0</v>
      </c>
      <c r="Q408" s="83"/>
      <c r="R408" s="377">
        <f t="shared" si="30"/>
        <v>0</v>
      </c>
      <c r="S408" s="1040">
        <f t="shared" si="33"/>
        <v>0</v>
      </c>
      <c r="T408" s="4">
        <f>S408*Tabla319816[[#This Row],[P.U$]]</f>
        <v>0</v>
      </c>
    </row>
    <row r="409" spans="1:20" x14ac:dyDescent="0.25">
      <c r="A409" s="179">
        <v>341</v>
      </c>
      <c r="B409" s="201" t="s">
        <v>779</v>
      </c>
      <c r="C409" s="14" t="s">
        <v>736</v>
      </c>
      <c r="D409" s="14" t="s">
        <v>12</v>
      </c>
      <c r="E409" s="14" t="s">
        <v>288</v>
      </c>
      <c r="F409" s="15">
        <v>45992</v>
      </c>
      <c r="G409" s="37">
        <v>2.99</v>
      </c>
      <c r="H409" s="337"/>
      <c r="I409" s="83"/>
      <c r="J409" s="85">
        <f t="shared" si="31"/>
        <v>0</v>
      </c>
      <c r="K409" s="930"/>
      <c r="L409" s="85">
        <f t="shared" si="27"/>
        <v>0</v>
      </c>
      <c r="M409" s="83"/>
      <c r="N409" s="85">
        <f t="shared" si="28"/>
        <v>0</v>
      </c>
      <c r="O409" s="83"/>
      <c r="P409" s="85">
        <f t="shared" si="29"/>
        <v>0</v>
      </c>
      <c r="Q409" s="83"/>
      <c r="R409" s="377">
        <f t="shared" si="30"/>
        <v>0</v>
      </c>
      <c r="S409" s="1040">
        <f t="shared" si="33"/>
        <v>0</v>
      </c>
      <c r="T409" s="4">
        <f>S409*Tabla319816[[#This Row],[P.U$]]</f>
        <v>0</v>
      </c>
    </row>
    <row r="410" spans="1:20" ht="28.5" x14ac:dyDescent="0.25">
      <c r="A410" s="179">
        <v>796</v>
      </c>
      <c r="B410" s="201" t="s">
        <v>1227</v>
      </c>
      <c r="C410" s="14" t="s">
        <v>1223</v>
      </c>
      <c r="D410" s="14" t="s">
        <v>12</v>
      </c>
      <c r="E410" s="14" t="s">
        <v>282</v>
      </c>
      <c r="F410" s="15">
        <v>46081</v>
      </c>
      <c r="G410" s="37">
        <v>2.08</v>
      </c>
      <c r="H410" s="337"/>
      <c r="I410" s="83">
        <v>7</v>
      </c>
      <c r="J410" s="85">
        <f t="shared" si="31"/>
        <v>14.56</v>
      </c>
      <c r="K410" s="930">
        <v>6</v>
      </c>
      <c r="L410" s="85">
        <f t="shared" si="27"/>
        <v>12.48</v>
      </c>
      <c r="M410" s="83">
        <v>6</v>
      </c>
      <c r="N410" s="85">
        <f t="shared" si="28"/>
        <v>12.48</v>
      </c>
      <c r="O410" s="83">
        <v>6</v>
      </c>
      <c r="P410" s="85">
        <f t="shared" si="29"/>
        <v>12.48</v>
      </c>
      <c r="Q410" s="83">
        <v>6</v>
      </c>
      <c r="R410" s="377">
        <f t="shared" si="30"/>
        <v>12.48</v>
      </c>
      <c r="S410" s="1040">
        <v>6</v>
      </c>
      <c r="T410" s="4">
        <f>S410*Tabla319816[[#This Row],[P.U$]]</f>
        <v>12.48</v>
      </c>
    </row>
    <row r="411" spans="1:20" ht="25.5" x14ac:dyDescent="0.25">
      <c r="A411" s="179">
        <v>342</v>
      </c>
      <c r="B411" s="201" t="s">
        <v>429</v>
      </c>
      <c r="C411" s="14" t="s">
        <v>197</v>
      </c>
      <c r="D411" s="14" t="s">
        <v>12</v>
      </c>
      <c r="E411" s="14" t="s">
        <v>288</v>
      </c>
      <c r="F411" s="15">
        <v>45658</v>
      </c>
      <c r="G411" s="37">
        <v>2.4900000000000002</v>
      </c>
      <c r="H411" s="337"/>
      <c r="I411" s="83"/>
      <c r="J411" s="85">
        <f t="shared" si="31"/>
        <v>0</v>
      </c>
      <c r="K411" s="930"/>
      <c r="L411" s="85">
        <f>G411*K411</f>
        <v>0</v>
      </c>
      <c r="M411" s="83"/>
      <c r="N411" s="85">
        <f>G411*M411</f>
        <v>0</v>
      </c>
      <c r="O411" s="83"/>
      <c r="P411" s="85">
        <f>G411*O411</f>
        <v>0</v>
      </c>
      <c r="Q411" s="83"/>
      <c r="R411" s="377">
        <f>G411*Q411</f>
        <v>0</v>
      </c>
      <c r="S411" s="1040">
        <f t="shared" si="33"/>
        <v>0</v>
      </c>
      <c r="T411" s="4">
        <f>S411*Tabla319816[[#This Row],[P.U$]]</f>
        <v>0</v>
      </c>
    </row>
    <row r="412" spans="1:20" x14ac:dyDescent="0.25">
      <c r="A412" s="179">
        <v>343</v>
      </c>
      <c r="B412" s="201" t="s">
        <v>430</v>
      </c>
      <c r="C412" s="14" t="s">
        <v>203</v>
      </c>
      <c r="D412" s="14" t="s">
        <v>12</v>
      </c>
      <c r="E412" s="14" t="s">
        <v>688</v>
      </c>
      <c r="F412" s="15">
        <v>45078</v>
      </c>
      <c r="G412" s="37">
        <v>2.46</v>
      </c>
      <c r="H412" s="337"/>
      <c r="I412" s="83"/>
      <c r="J412" s="85">
        <f t="shared" si="31"/>
        <v>0</v>
      </c>
      <c r="K412" s="930"/>
      <c r="L412" s="85">
        <f>G412*K412</f>
        <v>0</v>
      </c>
      <c r="M412" s="83"/>
      <c r="N412" s="85">
        <f>G412*M412</f>
        <v>0</v>
      </c>
      <c r="O412" s="83"/>
      <c r="P412" s="85">
        <f>G412*O412</f>
        <v>0</v>
      </c>
      <c r="Q412" s="83"/>
      <c r="R412" s="377">
        <f>G412*Q412</f>
        <v>0</v>
      </c>
      <c r="S412" s="1040">
        <f t="shared" si="33"/>
        <v>0</v>
      </c>
      <c r="T412" s="4">
        <f>S412*Tabla319816[[#This Row],[P.U$]]</f>
        <v>0</v>
      </c>
    </row>
    <row r="413" spans="1:20" ht="25.5" x14ac:dyDescent="0.25">
      <c r="A413" s="179">
        <v>344</v>
      </c>
      <c r="B413" s="204" t="s">
        <v>431</v>
      </c>
      <c r="C413" s="21" t="s">
        <v>206</v>
      </c>
      <c r="D413" s="23" t="s">
        <v>345</v>
      </c>
      <c r="E413" s="23" t="s">
        <v>269</v>
      </c>
      <c r="F413" s="28">
        <v>45474</v>
      </c>
      <c r="G413" s="39">
        <v>3.3</v>
      </c>
      <c r="H413" s="337"/>
      <c r="I413" s="593"/>
      <c r="J413" s="355">
        <f>G413*I413</f>
        <v>0</v>
      </c>
      <c r="K413" s="930"/>
      <c r="L413" s="357">
        <f>G413*K413</f>
        <v>0</v>
      </c>
      <c r="M413" s="83"/>
      <c r="N413" s="357">
        <f>G413*M413</f>
        <v>0</v>
      </c>
      <c r="O413" s="356"/>
      <c r="P413" s="357">
        <f>G413*O413</f>
        <v>0</v>
      </c>
      <c r="Q413" s="356"/>
      <c r="R413" s="377">
        <f>G413*Q413</f>
        <v>0</v>
      </c>
      <c r="S413" s="1040">
        <f t="shared" si="33"/>
        <v>0</v>
      </c>
      <c r="T413" s="4">
        <f>S413*Tabla319816[[#This Row],[P.U$]]</f>
        <v>0</v>
      </c>
    </row>
    <row r="414" spans="1:20" x14ac:dyDescent="0.25">
      <c r="A414" s="179">
        <v>345</v>
      </c>
      <c r="B414" s="204" t="s">
        <v>431</v>
      </c>
      <c r="C414" s="21" t="s">
        <v>602</v>
      </c>
      <c r="D414" s="23" t="s">
        <v>345</v>
      </c>
      <c r="E414" s="23" t="s">
        <v>269</v>
      </c>
      <c r="F414" s="28">
        <v>45352</v>
      </c>
      <c r="G414" s="39">
        <v>3.3</v>
      </c>
      <c r="H414" s="337"/>
      <c r="I414" s="83"/>
      <c r="J414" s="85">
        <f t="shared" si="31"/>
        <v>0</v>
      </c>
      <c r="K414" s="930"/>
      <c r="L414" s="85">
        <f>G414*K414</f>
        <v>0</v>
      </c>
      <c r="M414" s="83"/>
      <c r="N414" s="85">
        <f>G414*M414</f>
        <v>0</v>
      </c>
      <c r="O414" s="83"/>
      <c r="P414" s="85">
        <f>G414*O414</f>
        <v>0</v>
      </c>
      <c r="Q414" s="83"/>
      <c r="R414" s="377">
        <f>G414*Q414</f>
        <v>0</v>
      </c>
      <c r="S414" s="1040">
        <f t="shared" si="33"/>
        <v>0</v>
      </c>
      <c r="T414" s="4">
        <f>S414*Tabla319816[[#This Row],[P.U$]]</f>
        <v>0</v>
      </c>
    </row>
    <row r="415" spans="1:20" ht="28.5" x14ac:dyDescent="0.25">
      <c r="A415" s="179">
        <v>346</v>
      </c>
      <c r="B415" s="204" t="s">
        <v>432</v>
      </c>
      <c r="C415" s="21" t="s">
        <v>603</v>
      </c>
      <c r="D415" s="23" t="s">
        <v>345</v>
      </c>
      <c r="E415" s="23" t="s">
        <v>689</v>
      </c>
      <c r="F415" s="28">
        <v>45139</v>
      </c>
      <c r="G415" s="39">
        <v>2.97</v>
      </c>
      <c r="H415" s="337"/>
      <c r="I415" s="593"/>
      <c r="J415" s="85">
        <f t="shared" si="31"/>
        <v>0</v>
      </c>
      <c r="K415" s="930"/>
      <c r="L415" s="236">
        <f>G415*K415</f>
        <v>0</v>
      </c>
      <c r="M415" s="83"/>
      <c r="N415" s="236">
        <f>G415*M415</f>
        <v>0</v>
      </c>
      <c r="O415" s="237"/>
      <c r="P415" s="236">
        <f>G415*O415</f>
        <v>0</v>
      </c>
      <c r="Q415" s="237"/>
      <c r="R415" s="377">
        <f>G415*Q415</f>
        <v>0</v>
      </c>
      <c r="S415" s="1040">
        <f t="shared" si="33"/>
        <v>0</v>
      </c>
      <c r="T415" s="4">
        <f>S415*Tabla319816[[#This Row],[P.U$]]</f>
        <v>0</v>
      </c>
    </row>
    <row r="416" spans="1:20" ht="28.5" x14ac:dyDescent="0.25">
      <c r="A416" s="185">
        <v>579</v>
      </c>
      <c r="B416" s="204" t="s">
        <v>962</v>
      </c>
      <c r="C416" s="151" t="s">
        <v>624</v>
      </c>
      <c r="D416" s="151" t="s">
        <v>345</v>
      </c>
      <c r="E416" s="151" t="s">
        <v>689</v>
      </c>
      <c r="F416" s="579">
        <v>45597</v>
      </c>
      <c r="G416" s="580">
        <v>3.85</v>
      </c>
      <c r="H416" s="337"/>
      <c r="I416" s="83"/>
      <c r="J416" s="85">
        <f t="shared" si="31"/>
        <v>0</v>
      </c>
      <c r="K416" s="930"/>
      <c r="L416" s="85">
        <f t="shared" si="27"/>
        <v>0</v>
      </c>
      <c r="M416" s="83"/>
      <c r="N416" s="85">
        <f t="shared" si="28"/>
        <v>0</v>
      </c>
      <c r="O416" s="83"/>
      <c r="P416" s="85">
        <f t="shared" si="29"/>
        <v>0</v>
      </c>
      <c r="Q416" s="83"/>
      <c r="R416" s="377">
        <f t="shared" si="30"/>
        <v>0</v>
      </c>
      <c r="S416" s="1040">
        <f t="shared" si="33"/>
        <v>0</v>
      </c>
      <c r="T416" s="4">
        <f>S416*Tabla319816[[#This Row],[P.U$]]</f>
        <v>0</v>
      </c>
    </row>
    <row r="417" spans="1:20" ht="25.5" x14ac:dyDescent="0.25">
      <c r="A417" s="179">
        <v>347</v>
      </c>
      <c r="B417" s="204" t="s">
        <v>433</v>
      </c>
      <c r="C417" s="21" t="s">
        <v>604</v>
      </c>
      <c r="D417" s="23" t="s">
        <v>345</v>
      </c>
      <c r="E417" s="23" t="s">
        <v>324</v>
      </c>
      <c r="F417" s="28">
        <v>45505</v>
      </c>
      <c r="G417" s="39">
        <v>3.83</v>
      </c>
      <c r="H417" s="337"/>
      <c r="I417" s="83"/>
      <c r="J417" s="85">
        <f t="shared" si="31"/>
        <v>0</v>
      </c>
      <c r="K417" s="930"/>
      <c r="L417" s="85">
        <f t="shared" si="27"/>
        <v>0</v>
      </c>
      <c r="M417" s="83"/>
      <c r="N417" s="85">
        <f t="shared" si="28"/>
        <v>0</v>
      </c>
      <c r="O417" s="83"/>
      <c r="P417" s="85">
        <f t="shared" si="29"/>
        <v>0</v>
      </c>
      <c r="Q417" s="83"/>
      <c r="R417" s="377">
        <f t="shared" si="30"/>
        <v>0</v>
      </c>
      <c r="S417" s="1040">
        <f t="shared" si="33"/>
        <v>0</v>
      </c>
      <c r="T417" s="4">
        <f>S417*Tabla319816[[#This Row],[P.U$]]</f>
        <v>0</v>
      </c>
    </row>
    <row r="418" spans="1:20" ht="28.5" x14ac:dyDescent="0.25">
      <c r="A418" s="179"/>
      <c r="B418" s="204" t="s">
        <v>18001</v>
      </c>
      <c r="C418" s="21" t="s">
        <v>736</v>
      </c>
      <c r="D418" s="23" t="s">
        <v>12</v>
      </c>
      <c r="E418" s="23" t="s">
        <v>18002</v>
      </c>
      <c r="F418" s="28">
        <v>45261</v>
      </c>
      <c r="G418" s="39">
        <v>2.46</v>
      </c>
      <c r="H418" s="337"/>
      <c r="I418" s="83">
        <v>0</v>
      </c>
      <c r="J418" s="85">
        <f t="shared" si="31"/>
        <v>0</v>
      </c>
      <c r="K418" s="930">
        <v>7</v>
      </c>
      <c r="L418" s="85">
        <f t="shared" si="27"/>
        <v>17.22</v>
      </c>
      <c r="M418" s="83">
        <v>12</v>
      </c>
      <c r="N418" s="85">
        <f t="shared" si="28"/>
        <v>29.52</v>
      </c>
      <c r="O418" s="83"/>
      <c r="P418" s="85"/>
      <c r="Q418" s="83"/>
      <c r="R418" s="377"/>
      <c r="S418" s="1040">
        <f t="shared" si="33"/>
        <v>0</v>
      </c>
      <c r="T418" s="4">
        <f>S418*Tabla319816[[#This Row],[P.U$]]</f>
        <v>0</v>
      </c>
    </row>
    <row r="419" spans="1:20" x14ac:dyDescent="0.25">
      <c r="A419" s="179">
        <v>348</v>
      </c>
      <c r="B419" s="204" t="s">
        <v>434</v>
      </c>
      <c r="C419" s="21" t="s">
        <v>605</v>
      </c>
      <c r="D419" s="23" t="s">
        <v>345</v>
      </c>
      <c r="E419" s="23" t="s">
        <v>690</v>
      </c>
      <c r="F419" s="28">
        <v>45292</v>
      </c>
      <c r="G419" s="39">
        <v>2.57</v>
      </c>
      <c r="H419" s="337"/>
      <c r="I419" s="83">
        <v>17</v>
      </c>
      <c r="J419" s="85">
        <f t="shared" si="31"/>
        <v>43.69</v>
      </c>
      <c r="K419" s="930">
        <v>16</v>
      </c>
      <c r="L419" s="85">
        <f>G419*K419</f>
        <v>41.12</v>
      </c>
      <c r="M419" s="83">
        <v>16</v>
      </c>
      <c r="N419" s="85">
        <f>G419*M419</f>
        <v>41.12</v>
      </c>
      <c r="O419" s="83">
        <v>16</v>
      </c>
      <c r="P419" s="85">
        <f>G419*O419</f>
        <v>41.12</v>
      </c>
      <c r="Q419" s="83">
        <v>15</v>
      </c>
      <c r="R419" s="377">
        <f>G419*Q419</f>
        <v>38.549999999999997</v>
      </c>
      <c r="S419" s="1040">
        <v>15</v>
      </c>
      <c r="T419" s="4">
        <f>S419*Tabla319816[[#This Row],[P.U$]]</f>
        <v>38.549999999999997</v>
      </c>
    </row>
    <row r="420" spans="1:20" ht="25.5" x14ac:dyDescent="0.25">
      <c r="A420" s="179">
        <v>349</v>
      </c>
      <c r="B420" s="204" t="s">
        <v>435</v>
      </c>
      <c r="C420" s="21" t="s">
        <v>206</v>
      </c>
      <c r="D420" s="23" t="s">
        <v>345</v>
      </c>
      <c r="E420" s="23" t="s">
        <v>683</v>
      </c>
      <c r="F420" s="28">
        <v>45383</v>
      </c>
      <c r="G420" s="39">
        <v>3.3</v>
      </c>
      <c r="H420" s="337"/>
      <c r="I420" s="83"/>
      <c r="J420" s="85">
        <f t="shared" si="31"/>
        <v>0</v>
      </c>
      <c r="K420" s="930"/>
      <c r="L420" s="85">
        <f>G420*K420</f>
        <v>0</v>
      </c>
      <c r="M420" s="83"/>
      <c r="N420" s="85">
        <f>G420*M420</f>
        <v>0</v>
      </c>
      <c r="O420" s="83"/>
      <c r="P420" s="85">
        <f>G420*O420</f>
        <v>0</v>
      </c>
      <c r="Q420" s="83"/>
      <c r="R420" s="377">
        <f>G420*Q420</f>
        <v>0</v>
      </c>
      <c r="S420" s="1040">
        <f t="shared" si="33"/>
        <v>0</v>
      </c>
      <c r="T420" s="4">
        <f>S420*Tabla319816[[#This Row],[P.U$]]</f>
        <v>0</v>
      </c>
    </row>
    <row r="421" spans="1:20" x14ac:dyDescent="0.25">
      <c r="A421" s="179">
        <v>350</v>
      </c>
      <c r="B421" s="204" t="s">
        <v>436</v>
      </c>
      <c r="C421" s="21" t="s">
        <v>606</v>
      </c>
      <c r="D421" s="23" t="s">
        <v>345</v>
      </c>
      <c r="E421" s="23" t="s">
        <v>691</v>
      </c>
      <c r="F421" s="28">
        <v>45748</v>
      </c>
      <c r="G421" s="39">
        <v>5.53</v>
      </c>
      <c r="H421" s="337"/>
      <c r="I421" s="83"/>
      <c r="J421" s="85">
        <f t="shared" si="31"/>
        <v>0</v>
      </c>
      <c r="K421" s="930"/>
      <c r="L421" s="85">
        <f t="shared" si="27"/>
        <v>0</v>
      </c>
      <c r="M421" s="83"/>
      <c r="N421" s="85">
        <f t="shared" si="28"/>
        <v>0</v>
      </c>
      <c r="O421" s="83"/>
      <c r="P421" s="85">
        <f t="shared" si="29"/>
        <v>0</v>
      </c>
      <c r="Q421" s="83"/>
      <c r="R421" s="377">
        <f t="shared" si="30"/>
        <v>0</v>
      </c>
      <c r="S421" s="1040">
        <f t="shared" si="33"/>
        <v>0</v>
      </c>
      <c r="T421" s="4">
        <f>S421*Tabla319816[[#This Row],[P.U$]]</f>
        <v>0</v>
      </c>
    </row>
    <row r="422" spans="1:20" x14ac:dyDescent="0.25">
      <c r="A422" s="179">
        <v>351</v>
      </c>
      <c r="B422" s="204" t="s">
        <v>437</v>
      </c>
      <c r="C422" s="21" t="s">
        <v>606</v>
      </c>
      <c r="D422" s="23" t="s">
        <v>345</v>
      </c>
      <c r="E422" s="23" t="s">
        <v>691</v>
      </c>
      <c r="F422" s="28">
        <v>45717</v>
      </c>
      <c r="G422" s="39">
        <v>5.53</v>
      </c>
      <c r="H422" s="337"/>
      <c r="I422" s="83"/>
      <c r="J422" s="85">
        <f t="shared" si="31"/>
        <v>0</v>
      </c>
      <c r="K422" s="930"/>
      <c r="L422" s="85">
        <f t="shared" si="27"/>
        <v>0</v>
      </c>
      <c r="M422" s="83"/>
      <c r="N422" s="85">
        <f t="shared" si="28"/>
        <v>0</v>
      </c>
      <c r="O422" s="83"/>
      <c r="P422" s="85">
        <f t="shared" si="29"/>
        <v>0</v>
      </c>
      <c r="Q422" s="83"/>
      <c r="R422" s="377">
        <f t="shared" si="30"/>
        <v>0</v>
      </c>
      <c r="S422" s="1040">
        <f t="shared" si="33"/>
        <v>0</v>
      </c>
      <c r="T422" s="4">
        <f>S422*Tabla319816[[#This Row],[P.U$]]</f>
        <v>0</v>
      </c>
    </row>
    <row r="423" spans="1:20" x14ac:dyDescent="0.25">
      <c r="A423" s="185">
        <v>580</v>
      </c>
      <c r="B423" s="151" t="s">
        <v>963</v>
      </c>
      <c r="C423" s="151" t="s">
        <v>964</v>
      </c>
      <c r="D423" s="151" t="s">
        <v>346</v>
      </c>
      <c r="E423" s="151"/>
      <c r="F423" s="579">
        <v>45962</v>
      </c>
      <c r="G423" s="580">
        <v>6.44</v>
      </c>
      <c r="H423" s="337"/>
      <c r="I423" s="83"/>
      <c r="J423" s="85">
        <f t="shared" si="31"/>
        <v>0</v>
      </c>
      <c r="K423" s="930"/>
      <c r="L423" s="85">
        <f t="shared" si="27"/>
        <v>0</v>
      </c>
      <c r="M423" s="83"/>
      <c r="N423" s="85">
        <f t="shared" si="28"/>
        <v>0</v>
      </c>
      <c r="O423" s="83"/>
      <c r="P423" s="85">
        <f t="shared" si="29"/>
        <v>0</v>
      </c>
      <c r="Q423" s="83"/>
      <c r="R423" s="377">
        <f t="shared" si="30"/>
        <v>0</v>
      </c>
      <c r="S423" s="1040">
        <f t="shared" si="33"/>
        <v>0</v>
      </c>
      <c r="T423" s="4">
        <f>S423*Tabla319816[[#This Row],[P.U$]]</f>
        <v>0</v>
      </c>
    </row>
    <row r="424" spans="1:20" ht="42.75" x14ac:dyDescent="0.25">
      <c r="A424" s="179">
        <v>352</v>
      </c>
      <c r="B424" s="204" t="s">
        <v>781</v>
      </c>
      <c r="C424" s="21" t="s">
        <v>736</v>
      </c>
      <c r="D424" s="23" t="s">
        <v>334</v>
      </c>
      <c r="E424" s="23" t="s">
        <v>304</v>
      </c>
      <c r="F424" s="28">
        <v>45627</v>
      </c>
      <c r="G424" s="39">
        <v>4.1500000000000004</v>
      </c>
      <c r="H424" s="337"/>
      <c r="I424" s="83"/>
      <c r="J424" s="85">
        <f t="shared" si="31"/>
        <v>0</v>
      </c>
      <c r="K424" s="930">
        <v>20</v>
      </c>
      <c r="L424" s="85">
        <f t="shared" si="27"/>
        <v>83</v>
      </c>
      <c r="M424" s="83">
        <v>15</v>
      </c>
      <c r="N424" s="85">
        <f t="shared" si="28"/>
        <v>62.250000000000007</v>
      </c>
      <c r="O424" s="83">
        <v>11</v>
      </c>
      <c r="P424" s="85">
        <f t="shared" si="29"/>
        <v>45.650000000000006</v>
      </c>
      <c r="Q424" s="83">
        <v>11</v>
      </c>
      <c r="R424" s="377">
        <f t="shared" si="30"/>
        <v>45.650000000000006</v>
      </c>
      <c r="S424" s="1040">
        <v>11</v>
      </c>
      <c r="T424" s="4">
        <f>S424*Tabla319816[[#This Row],[P.U$]]</f>
        <v>45.650000000000006</v>
      </c>
    </row>
    <row r="425" spans="1:20" x14ac:dyDescent="0.25">
      <c r="A425" s="179">
        <v>353</v>
      </c>
      <c r="B425" s="204" t="s">
        <v>438</v>
      </c>
      <c r="C425" s="21" t="s">
        <v>605</v>
      </c>
      <c r="D425" s="23" t="s">
        <v>345</v>
      </c>
      <c r="E425" s="23" t="s">
        <v>269</v>
      </c>
      <c r="F425" s="28">
        <v>45261</v>
      </c>
      <c r="G425" s="39">
        <v>3.3</v>
      </c>
      <c r="H425" s="337"/>
      <c r="I425" s="83"/>
      <c r="J425" s="85">
        <f t="shared" si="31"/>
        <v>0</v>
      </c>
      <c r="K425" s="930"/>
      <c r="L425" s="85">
        <f>G425*K425</f>
        <v>0</v>
      </c>
      <c r="M425" s="83"/>
      <c r="N425" s="85">
        <f>G425*M425</f>
        <v>0</v>
      </c>
      <c r="O425" s="83"/>
      <c r="P425" s="85">
        <f>G425*O425</f>
        <v>0</v>
      </c>
      <c r="Q425" s="83"/>
      <c r="R425" s="377">
        <f>G425*Q425</f>
        <v>0</v>
      </c>
      <c r="S425" s="1040">
        <f t="shared" si="33"/>
        <v>0</v>
      </c>
      <c r="T425" s="4">
        <f>S425*Tabla319816[[#This Row],[P.U$]]</f>
        <v>0</v>
      </c>
    </row>
    <row r="426" spans="1:20" ht="28.5" x14ac:dyDescent="0.25">
      <c r="A426" s="179">
        <v>354</v>
      </c>
      <c r="B426" s="204" t="s">
        <v>439</v>
      </c>
      <c r="C426" s="21" t="s">
        <v>607</v>
      </c>
      <c r="D426" s="23" t="s">
        <v>345</v>
      </c>
      <c r="E426" s="23" t="s">
        <v>269</v>
      </c>
      <c r="F426" s="28">
        <v>45444</v>
      </c>
      <c r="G426" s="39">
        <v>4.29</v>
      </c>
      <c r="H426" s="337"/>
      <c r="I426" s="83"/>
      <c r="J426" s="85">
        <f>G426*I426</f>
        <v>0</v>
      </c>
      <c r="K426" s="930"/>
      <c r="L426" s="85">
        <f>G426*K426</f>
        <v>0</v>
      </c>
      <c r="M426" s="83"/>
      <c r="N426" s="85">
        <f>G426*M426</f>
        <v>0</v>
      </c>
      <c r="O426" s="83"/>
      <c r="P426" s="85">
        <f>G426*O426</f>
        <v>0</v>
      </c>
      <c r="Q426" s="83"/>
      <c r="R426" s="377">
        <f>G426*Q426</f>
        <v>0</v>
      </c>
      <c r="S426" s="1040">
        <f t="shared" si="33"/>
        <v>0</v>
      </c>
      <c r="T426" s="4">
        <f>S426*Tabla319816[[#This Row],[P.U$]]</f>
        <v>0</v>
      </c>
    </row>
    <row r="427" spans="1:20" ht="28.5" x14ac:dyDescent="0.25">
      <c r="A427" s="179"/>
      <c r="B427" s="204" t="s">
        <v>440</v>
      </c>
      <c r="C427" s="21" t="s">
        <v>613</v>
      </c>
      <c r="D427" s="23" t="s">
        <v>334</v>
      </c>
      <c r="E427" s="23" t="s">
        <v>269</v>
      </c>
      <c r="F427" s="28">
        <v>45444</v>
      </c>
      <c r="G427" s="37">
        <v>5.51</v>
      </c>
      <c r="H427" s="337"/>
      <c r="I427" s="83">
        <v>1</v>
      </c>
      <c r="J427" s="85">
        <f t="shared" si="31"/>
        <v>5.51</v>
      </c>
      <c r="K427" s="930">
        <v>1</v>
      </c>
      <c r="L427" s="85">
        <f>G427*K427</f>
        <v>5.51</v>
      </c>
      <c r="M427" s="83">
        <v>1</v>
      </c>
      <c r="N427" s="85">
        <f t="shared" si="28"/>
        <v>5.51</v>
      </c>
      <c r="O427" s="83">
        <v>1</v>
      </c>
      <c r="P427" s="85">
        <f t="shared" si="29"/>
        <v>5.51</v>
      </c>
      <c r="Q427" s="83">
        <v>1</v>
      </c>
      <c r="R427" s="377">
        <f t="shared" si="30"/>
        <v>5.51</v>
      </c>
      <c r="S427" s="1040">
        <v>1</v>
      </c>
      <c r="T427" s="4">
        <f>S427*Tabla319816[[#This Row],[P.U$]]</f>
        <v>5.51</v>
      </c>
    </row>
    <row r="428" spans="1:20" ht="28.5" x14ac:dyDescent="0.25">
      <c r="A428" s="179">
        <v>355</v>
      </c>
      <c r="B428" s="204" t="s">
        <v>1151</v>
      </c>
      <c r="C428" s="21" t="s">
        <v>608</v>
      </c>
      <c r="D428" s="23" t="s">
        <v>345</v>
      </c>
      <c r="E428" s="23" t="s">
        <v>269</v>
      </c>
      <c r="F428" s="28">
        <v>45444</v>
      </c>
      <c r="G428" s="39">
        <v>5.51</v>
      </c>
      <c r="H428" s="337"/>
      <c r="I428" s="83">
        <v>10</v>
      </c>
      <c r="J428" s="85">
        <f t="shared" si="31"/>
        <v>55.099999999999994</v>
      </c>
      <c r="K428" s="930">
        <v>10</v>
      </c>
      <c r="L428" s="85">
        <f t="shared" si="27"/>
        <v>55.099999999999994</v>
      </c>
      <c r="M428" s="83">
        <v>10</v>
      </c>
      <c r="N428" s="85">
        <f t="shared" si="28"/>
        <v>55.099999999999994</v>
      </c>
      <c r="O428" s="83">
        <v>10</v>
      </c>
      <c r="P428" s="85">
        <f t="shared" si="29"/>
        <v>55.099999999999994</v>
      </c>
      <c r="Q428" s="83">
        <v>9</v>
      </c>
      <c r="R428" s="377">
        <f t="shared" si="30"/>
        <v>49.589999999999996</v>
      </c>
      <c r="S428" s="1040">
        <v>9</v>
      </c>
      <c r="T428" s="4">
        <f>S428*Tabla319816[[#This Row],[P.U$]]</f>
        <v>49.589999999999996</v>
      </c>
    </row>
    <row r="429" spans="1:20" x14ac:dyDescent="0.25">
      <c r="A429" s="179">
        <v>356</v>
      </c>
      <c r="B429" s="204" t="s">
        <v>441</v>
      </c>
      <c r="C429" s="21" t="s">
        <v>609</v>
      </c>
      <c r="D429" s="23" t="s">
        <v>345</v>
      </c>
      <c r="E429" s="23" t="s">
        <v>692</v>
      </c>
      <c r="F429" s="28">
        <v>45809</v>
      </c>
      <c r="G429" s="39">
        <v>3.25</v>
      </c>
      <c r="H429" s="337"/>
      <c r="I429" s="83"/>
      <c r="J429" s="85">
        <f t="shared" si="31"/>
        <v>0</v>
      </c>
      <c r="K429" s="930"/>
      <c r="L429" s="85">
        <f t="shared" si="27"/>
        <v>0</v>
      </c>
      <c r="M429" s="83"/>
      <c r="N429" s="85">
        <f t="shared" si="28"/>
        <v>0</v>
      </c>
      <c r="O429" s="83"/>
      <c r="P429" s="85">
        <f t="shared" si="29"/>
        <v>0</v>
      </c>
      <c r="Q429" s="83"/>
      <c r="R429" s="377">
        <f t="shared" si="30"/>
        <v>0</v>
      </c>
      <c r="S429" s="1040">
        <f t="shared" si="33"/>
        <v>0</v>
      </c>
      <c r="T429" s="4">
        <f>S429*Tabla319816[[#This Row],[P.U$]]</f>
        <v>0</v>
      </c>
    </row>
    <row r="430" spans="1:20" ht="25.5" x14ac:dyDescent="0.25">
      <c r="A430" s="179">
        <v>357</v>
      </c>
      <c r="B430" s="204" t="s">
        <v>442</v>
      </c>
      <c r="C430" s="21" t="s">
        <v>610</v>
      </c>
      <c r="D430" s="23" t="s">
        <v>346</v>
      </c>
      <c r="E430" s="23" t="s">
        <v>287</v>
      </c>
      <c r="F430" s="28">
        <v>45383</v>
      </c>
      <c r="G430" s="39">
        <v>3.55</v>
      </c>
      <c r="H430" s="337"/>
      <c r="I430" s="83"/>
      <c r="J430" s="85">
        <f t="shared" si="31"/>
        <v>0</v>
      </c>
      <c r="K430" s="930"/>
      <c r="L430" s="85">
        <f t="shared" si="27"/>
        <v>0</v>
      </c>
      <c r="M430" s="83"/>
      <c r="N430" s="85">
        <f t="shared" si="28"/>
        <v>0</v>
      </c>
      <c r="O430" s="83"/>
      <c r="P430" s="85">
        <f t="shared" si="29"/>
        <v>0</v>
      </c>
      <c r="Q430" s="83"/>
      <c r="R430" s="377">
        <f t="shared" si="30"/>
        <v>0</v>
      </c>
      <c r="S430" s="1040">
        <f t="shared" si="33"/>
        <v>0</v>
      </c>
      <c r="T430" s="4">
        <f>S430*Tabla319816[[#This Row],[P.U$]]</f>
        <v>0</v>
      </c>
    </row>
    <row r="431" spans="1:20" ht="25.5" x14ac:dyDescent="0.25">
      <c r="A431" s="179">
        <v>358</v>
      </c>
      <c r="B431" s="204" t="s">
        <v>443</v>
      </c>
      <c r="C431" s="21" t="s">
        <v>206</v>
      </c>
      <c r="D431" s="23" t="s">
        <v>345</v>
      </c>
      <c r="E431" s="23" t="s">
        <v>287</v>
      </c>
      <c r="F431" s="28">
        <v>45413</v>
      </c>
      <c r="G431" s="39">
        <v>2.35</v>
      </c>
      <c r="H431" s="337"/>
      <c r="I431" s="83"/>
      <c r="J431" s="85">
        <f t="shared" si="31"/>
        <v>0</v>
      </c>
      <c r="K431" s="930"/>
      <c r="L431" s="85">
        <f t="shared" si="27"/>
        <v>0</v>
      </c>
      <c r="M431" s="83"/>
      <c r="N431" s="85">
        <f t="shared" si="28"/>
        <v>0</v>
      </c>
      <c r="O431" s="83"/>
      <c r="P431" s="85">
        <f t="shared" si="29"/>
        <v>0</v>
      </c>
      <c r="Q431" s="83"/>
      <c r="R431" s="377">
        <f t="shared" si="30"/>
        <v>0</v>
      </c>
      <c r="S431" s="1040">
        <f t="shared" si="33"/>
        <v>0</v>
      </c>
      <c r="T431" s="4">
        <f>S431*Tabla319816[[#This Row],[P.U$]]</f>
        <v>0</v>
      </c>
    </row>
    <row r="432" spans="1:20" x14ac:dyDescent="0.25">
      <c r="A432" s="179">
        <v>359</v>
      </c>
      <c r="B432" s="204" t="s">
        <v>444</v>
      </c>
      <c r="C432" s="21" t="s">
        <v>203</v>
      </c>
      <c r="D432" s="23" t="s">
        <v>345</v>
      </c>
      <c r="E432" s="23" t="s">
        <v>282</v>
      </c>
      <c r="F432" s="28">
        <v>45717</v>
      </c>
      <c r="G432" s="39">
        <v>1.58</v>
      </c>
      <c r="H432" s="337"/>
      <c r="I432" s="233"/>
      <c r="J432" s="85">
        <f t="shared" si="31"/>
        <v>0</v>
      </c>
      <c r="K432" s="930"/>
      <c r="L432" s="232">
        <f>G432*K432</f>
        <v>0</v>
      </c>
      <c r="M432" s="83"/>
      <c r="N432" s="232">
        <f>G432*M432</f>
        <v>0</v>
      </c>
      <c r="O432" s="233"/>
      <c r="P432" s="232">
        <f>G432*O432</f>
        <v>0</v>
      </c>
      <c r="Q432" s="233"/>
      <c r="R432" s="377">
        <f>G432*Q432</f>
        <v>0</v>
      </c>
      <c r="S432" s="1040">
        <f t="shared" si="33"/>
        <v>0</v>
      </c>
      <c r="T432" s="4">
        <f>S432*Tabla319816[[#This Row],[P.U$]]</f>
        <v>0</v>
      </c>
    </row>
    <row r="433" spans="1:20" x14ac:dyDescent="0.25">
      <c r="A433" s="179">
        <v>695</v>
      </c>
      <c r="B433" s="204" t="s">
        <v>1086</v>
      </c>
      <c r="C433" s="21" t="s">
        <v>575</v>
      </c>
      <c r="D433" s="23" t="s">
        <v>345</v>
      </c>
      <c r="E433" s="23"/>
      <c r="F433" s="15"/>
      <c r="G433" s="37">
        <v>2.5</v>
      </c>
      <c r="H433" s="337"/>
      <c r="I433" s="83">
        <v>3</v>
      </c>
      <c r="J433" s="85">
        <f t="shared" si="31"/>
        <v>7.5</v>
      </c>
      <c r="K433" s="930">
        <v>3</v>
      </c>
      <c r="L433" s="85">
        <f t="shared" si="27"/>
        <v>7.5</v>
      </c>
      <c r="M433" s="83">
        <v>3</v>
      </c>
      <c r="N433" s="85">
        <f t="shared" si="28"/>
        <v>7.5</v>
      </c>
      <c r="O433" s="83">
        <v>3</v>
      </c>
      <c r="P433" s="85">
        <f t="shared" si="29"/>
        <v>7.5</v>
      </c>
      <c r="Q433" s="83">
        <v>3</v>
      </c>
      <c r="R433" s="377">
        <f t="shared" si="30"/>
        <v>7.5</v>
      </c>
      <c r="S433" s="1040">
        <v>3</v>
      </c>
      <c r="T433" s="4">
        <f>S433*Tabla319816[[#This Row],[P.U$]]</f>
        <v>7.5</v>
      </c>
    </row>
    <row r="434" spans="1:20" x14ac:dyDescent="0.25">
      <c r="A434" s="179">
        <v>360</v>
      </c>
      <c r="B434" s="204" t="s">
        <v>445</v>
      </c>
      <c r="C434" s="21" t="s">
        <v>194</v>
      </c>
      <c r="D434" s="23" t="s">
        <v>345</v>
      </c>
      <c r="E434" s="23" t="s">
        <v>269</v>
      </c>
      <c r="F434" s="28">
        <v>45597</v>
      </c>
      <c r="G434" s="39">
        <v>6.23</v>
      </c>
      <c r="H434" s="337"/>
      <c r="I434" s="83"/>
      <c r="J434" s="85">
        <f t="shared" si="31"/>
        <v>0</v>
      </c>
      <c r="K434" s="930"/>
      <c r="L434" s="85">
        <f t="shared" si="27"/>
        <v>0</v>
      </c>
      <c r="M434" s="83"/>
      <c r="N434" s="85">
        <f t="shared" si="28"/>
        <v>0</v>
      </c>
      <c r="O434" s="83"/>
      <c r="P434" s="85">
        <f t="shared" si="29"/>
        <v>0</v>
      </c>
      <c r="Q434" s="83"/>
      <c r="R434" s="377">
        <f t="shared" si="30"/>
        <v>0</v>
      </c>
      <c r="S434" s="1040">
        <f t="shared" si="33"/>
        <v>0</v>
      </c>
      <c r="T434" s="4">
        <f>S434*Tabla319816[[#This Row],[P.U$]]</f>
        <v>0</v>
      </c>
    </row>
    <row r="435" spans="1:20" x14ac:dyDescent="0.25">
      <c r="A435" s="179"/>
      <c r="B435" s="204" t="s">
        <v>18003</v>
      </c>
      <c r="C435" s="21" t="s">
        <v>736</v>
      </c>
      <c r="D435" s="23" t="s">
        <v>345</v>
      </c>
      <c r="E435" s="23" t="s">
        <v>269</v>
      </c>
      <c r="F435" s="28"/>
      <c r="G435" s="39">
        <v>3.2</v>
      </c>
      <c r="H435" s="337"/>
      <c r="I435" s="83"/>
      <c r="J435" s="85">
        <f>G435*I435</f>
        <v>0</v>
      </c>
      <c r="K435" s="930">
        <v>5</v>
      </c>
      <c r="L435" s="85">
        <f>G435*K435</f>
        <v>16</v>
      </c>
      <c r="M435" s="83">
        <v>4</v>
      </c>
      <c r="N435" s="85">
        <f>G435*M435</f>
        <v>12.8</v>
      </c>
      <c r="O435" s="83">
        <v>1</v>
      </c>
      <c r="P435" s="85">
        <f>G435*O435</f>
        <v>3.2</v>
      </c>
      <c r="Q435" s="83">
        <v>0</v>
      </c>
      <c r="R435" s="377">
        <f>G435*Q435</f>
        <v>0</v>
      </c>
      <c r="S435" s="1040">
        <v>0</v>
      </c>
      <c r="T435" s="4">
        <f>S435*Tabla319816[[#This Row],[P.U$]]</f>
        <v>0</v>
      </c>
    </row>
    <row r="436" spans="1:20" ht="25.5" x14ac:dyDescent="0.25">
      <c r="A436" s="179">
        <v>361</v>
      </c>
      <c r="B436" s="204" t="s">
        <v>446</v>
      </c>
      <c r="C436" s="21" t="s">
        <v>610</v>
      </c>
      <c r="D436" s="23" t="s">
        <v>345</v>
      </c>
      <c r="E436" s="23" t="s">
        <v>692</v>
      </c>
      <c r="F436" s="28">
        <v>45901</v>
      </c>
      <c r="G436" s="39">
        <v>5.89</v>
      </c>
      <c r="H436" s="337"/>
      <c r="I436" s="83"/>
      <c r="J436" s="85">
        <f t="shared" si="31"/>
        <v>0</v>
      </c>
      <c r="K436" s="930"/>
      <c r="L436" s="85">
        <f t="shared" si="27"/>
        <v>0</v>
      </c>
      <c r="M436" s="83"/>
      <c r="N436" s="85">
        <f t="shared" si="28"/>
        <v>0</v>
      </c>
      <c r="O436" s="83"/>
      <c r="P436" s="85">
        <f t="shared" si="29"/>
        <v>0</v>
      </c>
      <c r="Q436" s="83"/>
      <c r="R436" s="377">
        <f t="shared" si="30"/>
        <v>0</v>
      </c>
      <c r="S436" s="1040">
        <f t="shared" si="33"/>
        <v>0</v>
      </c>
      <c r="T436" s="4">
        <f>S436*Tabla319816[[#This Row],[P.U$]]</f>
        <v>0</v>
      </c>
    </row>
    <row r="437" spans="1:20" ht="30" x14ac:dyDescent="0.25">
      <c r="A437" s="185">
        <v>599</v>
      </c>
      <c r="B437" s="151" t="s">
        <v>976</v>
      </c>
      <c r="C437" s="151" t="s">
        <v>610</v>
      </c>
      <c r="D437" s="151" t="s">
        <v>334</v>
      </c>
      <c r="E437" s="23" t="s">
        <v>692</v>
      </c>
      <c r="F437" s="579">
        <v>45962</v>
      </c>
      <c r="G437" s="580">
        <v>5.6</v>
      </c>
      <c r="H437" s="337"/>
      <c r="I437" s="83"/>
      <c r="J437" s="85">
        <f t="shared" si="31"/>
        <v>0</v>
      </c>
      <c r="K437" s="930"/>
      <c r="L437" s="85">
        <f t="shared" si="27"/>
        <v>0</v>
      </c>
      <c r="M437" s="83"/>
      <c r="N437" s="85">
        <f t="shared" si="28"/>
        <v>0</v>
      </c>
      <c r="O437" s="83"/>
      <c r="P437" s="85">
        <f t="shared" si="29"/>
        <v>0</v>
      </c>
      <c r="Q437" s="83"/>
      <c r="R437" s="377">
        <f t="shared" si="30"/>
        <v>0</v>
      </c>
      <c r="S437" s="1040">
        <f t="shared" si="33"/>
        <v>0</v>
      </c>
      <c r="T437" s="4">
        <f>S437*Tabla319816[[#This Row],[P.U$]]</f>
        <v>0</v>
      </c>
    </row>
    <row r="438" spans="1:20" ht="25.5" x14ac:dyDescent="0.25">
      <c r="A438" s="179">
        <v>362</v>
      </c>
      <c r="B438" s="204" t="s">
        <v>447</v>
      </c>
      <c r="C438" s="21" t="s">
        <v>611</v>
      </c>
      <c r="D438" s="23" t="s">
        <v>345</v>
      </c>
      <c r="E438" s="23" t="s">
        <v>287</v>
      </c>
      <c r="F438" s="28">
        <v>45413</v>
      </c>
      <c r="G438" s="39">
        <v>2.77</v>
      </c>
      <c r="H438" s="337"/>
      <c r="I438" s="83">
        <v>20</v>
      </c>
      <c r="J438" s="85">
        <f t="shared" si="31"/>
        <v>55.4</v>
      </c>
      <c r="K438" s="930">
        <v>19</v>
      </c>
      <c r="L438" s="85">
        <f t="shared" si="27"/>
        <v>52.63</v>
      </c>
      <c r="M438" s="83">
        <v>18</v>
      </c>
      <c r="N438" s="85">
        <f t="shared" si="28"/>
        <v>49.86</v>
      </c>
      <c r="O438" s="83">
        <v>17</v>
      </c>
      <c r="P438" s="85">
        <f t="shared" si="29"/>
        <v>47.09</v>
      </c>
      <c r="Q438" s="83">
        <v>17</v>
      </c>
      <c r="R438" s="377">
        <f t="shared" si="30"/>
        <v>47.09</v>
      </c>
      <c r="S438" s="1040">
        <v>17</v>
      </c>
      <c r="T438" s="4">
        <f>S438*Tabla319816[[#This Row],[P.U$]]</f>
        <v>47.09</v>
      </c>
    </row>
    <row r="439" spans="1:20" ht="25.5" x14ac:dyDescent="0.25">
      <c r="A439" s="179">
        <v>363</v>
      </c>
      <c r="B439" s="204" t="s">
        <v>448</v>
      </c>
      <c r="C439" s="21" t="s">
        <v>239</v>
      </c>
      <c r="D439" s="23" t="s">
        <v>347</v>
      </c>
      <c r="E439" s="23" t="s">
        <v>693</v>
      </c>
      <c r="F439" s="28">
        <v>45383</v>
      </c>
      <c r="G439" s="39">
        <v>4.3099999999999996</v>
      </c>
      <c r="H439" s="337"/>
      <c r="I439" s="233"/>
      <c r="J439" s="85">
        <f t="shared" si="31"/>
        <v>0</v>
      </c>
      <c r="K439" s="930"/>
      <c r="L439" s="232">
        <f>G439*K439</f>
        <v>0</v>
      </c>
      <c r="M439" s="83"/>
      <c r="N439" s="232">
        <f>G439*M439</f>
        <v>0</v>
      </c>
      <c r="O439" s="233"/>
      <c r="P439" s="232">
        <f>G439*O439</f>
        <v>0</v>
      </c>
      <c r="Q439" s="233"/>
      <c r="R439" s="377">
        <f>G439*Q439</f>
        <v>0</v>
      </c>
      <c r="S439" s="1040">
        <f t="shared" si="33"/>
        <v>0</v>
      </c>
      <c r="T439" s="4">
        <f>S439*Tabla319816[[#This Row],[P.U$]]</f>
        <v>0</v>
      </c>
    </row>
    <row r="440" spans="1:20" ht="25.5" x14ac:dyDescent="0.25">
      <c r="A440" s="179">
        <v>364</v>
      </c>
      <c r="B440" s="204" t="s">
        <v>449</v>
      </c>
      <c r="C440" s="21" t="s">
        <v>599</v>
      </c>
      <c r="D440" s="23" t="s">
        <v>345</v>
      </c>
      <c r="E440" s="23" t="s">
        <v>694</v>
      </c>
      <c r="F440" s="28">
        <v>45658</v>
      </c>
      <c r="G440" s="39">
        <v>0.83</v>
      </c>
      <c r="H440" s="337"/>
      <c r="I440" s="83"/>
      <c r="J440" s="85">
        <f t="shared" si="31"/>
        <v>0</v>
      </c>
      <c r="K440" s="930"/>
      <c r="L440" s="85">
        <f>G440*K440</f>
        <v>0</v>
      </c>
      <c r="M440" s="83"/>
      <c r="N440" s="85">
        <f>G440*M440</f>
        <v>0</v>
      </c>
      <c r="O440" s="83"/>
      <c r="P440" s="85">
        <f>G440*O440</f>
        <v>0</v>
      </c>
      <c r="Q440" s="83"/>
      <c r="R440" s="377">
        <f>G440*Q440</f>
        <v>0</v>
      </c>
      <c r="S440" s="1040">
        <f t="shared" si="33"/>
        <v>0</v>
      </c>
      <c r="T440" s="4">
        <f>S440*Tabla319816[[#This Row],[P.U$]]</f>
        <v>0</v>
      </c>
    </row>
    <row r="441" spans="1:20" x14ac:dyDescent="0.25">
      <c r="A441" s="179">
        <v>365</v>
      </c>
      <c r="B441" s="204" t="s">
        <v>450</v>
      </c>
      <c r="C441" s="21" t="s">
        <v>612</v>
      </c>
      <c r="D441" s="23" t="s">
        <v>348</v>
      </c>
      <c r="E441" s="23" t="s">
        <v>695</v>
      </c>
      <c r="F441" s="28">
        <v>45659</v>
      </c>
      <c r="G441" s="39">
        <v>10.8</v>
      </c>
      <c r="H441" s="337"/>
      <c r="I441" s="83"/>
      <c r="J441" s="85">
        <f t="shared" si="31"/>
        <v>0</v>
      </c>
      <c r="K441" s="930"/>
      <c r="L441" s="85">
        <f t="shared" si="27"/>
        <v>0</v>
      </c>
      <c r="M441" s="83"/>
      <c r="N441" s="85">
        <f t="shared" si="28"/>
        <v>0</v>
      </c>
      <c r="O441" s="83"/>
      <c r="P441" s="85">
        <f t="shared" si="29"/>
        <v>0</v>
      </c>
      <c r="Q441" s="83"/>
      <c r="R441" s="377">
        <f t="shared" si="30"/>
        <v>0</v>
      </c>
      <c r="S441" s="1040">
        <f t="shared" si="33"/>
        <v>0</v>
      </c>
      <c r="T441" s="4">
        <f>S441*Tabla319816[[#This Row],[P.U$]]</f>
        <v>0</v>
      </c>
    </row>
    <row r="442" spans="1:20" x14ac:dyDescent="0.25">
      <c r="A442" s="179">
        <v>366</v>
      </c>
      <c r="B442" s="204" t="s">
        <v>767</v>
      </c>
      <c r="C442" s="21" t="s">
        <v>612</v>
      </c>
      <c r="D442" s="23" t="s">
        <v>348</v>
      </c>
      <c r="E442" s="23" t="s">
        <v>696</v>
      </c>
      <c r="F442" s="28">
        <v>45660</v>
      </c>
      <c r="G442" s="39">
        <v>3</v>
      </c>
      <c r="H442" s="337"/>
      <c r="I442" s="83"/>
      <c r="J442" s="85">
        <f t="shared" ref="J442:J508" si="34">G442*I442</f>
        <v>0</v>
      </c>
      <c r="K442" s="930"/>
      <c r="L442" s="85">
        <f t="shared" si="27"/>
        <v>0</v>
      </c>
      <c r="M442" s="83"/>
      <c r="N442" s="85">
        <f t="shared" si="28"/>
        <v>0</v>
      </c>
      <c r="O442" s="83"/>
      <c r="P442" s="85">
        <f t="shared" si="29"/>
        <v>0</v>
      </c>
      <c r="Q442" s="83"/>
      <c r="R442" s="377">
        <f t="shared" si="30"/>
        <v>0</v>
      </c>
      <c r="S442" s="1040">
        <f t="shared" si="33"/>
        <v>0</v>
      </c>
      <c r="T442" s="4">
        <f>S442*Tabla319816[[#This Row],[P.U$]]</f>
        <v>0</v>
      </c>
    </row>
    <row r="443" spans="1:20" x14ac:dyDescent="0.25">
      <c r="A443" s="179">
        <v>367</v>
      </c>
      <c r="B443" s="204" t="s">
        <v>768</v>
      </c>
      <c r="C443" s="21" t="s">
        <v>612</v>
      </c>
      <c r="D443" s="23" t="s">
        <v>348</v>
      </c>
      <c r="E443" s="23" t="s">
        <v>348</v>
      </c>
      <c r="F443" s="28">
        <v>45661</v>
      </c>
      <c r="G443" s="39">
        <v>3</v>
      </c>
      <c r="H443" s="337"/>
      <c r="I443" s="83"/>
      <c r="J443" s="85">
        <f t="shared" si="34"/>
        <v>0</v>
      </c>
      <c r="K443" s="930"/>
      <c r="L443" s="85">
        <f t="shared" si="27"/>
        <v>0</v>
      </c>
      <c r="M443" s="83"/>
      <c r="N443" s="85">
        <f t="shared" si="28"/>
        <v>0</v>
      </c>
      <c r="O443" s="83"/>
      <c r="P443" s="85">
        <f t="shared" si="29"/>
        <v>0</v>
      </c>
      <c r="Q443" s="83"/>
      <c r="R443" s="377">
        <f t="shared" si="30"/>
        <v>0</v>
      </c>
      <c r="S443" s="1040">
        <f t="shared" si="33"/>
        <v>0</v>
      </c>
      <c r="T443" s="4">
        <f>S443*Tabla319816[[#This Row],[P.U$]]</f>
        <v>0</v>
      </c>
    </row>
    <row r="444" spans="1:20" x14ac:dyDescent="0.25">
      <c r="A444" s="179">
        <v>368</v>
      </c>
      <c r="B444" s="204" t="s">
        <v>451</v>
      </c>
      <c r="C444" s="21" t="s">
        <v>194</v>
      </c>
      <c r="D444" s="23" t="s">
        <v>345</v>
      </c>
      <c r="E444" s="23" t="s">
        <v>287</v>
      </c>
      <c r="F444" s="28">
        <v>45383</v>
      </c>
      <c r="G444" s="39">
        <v>4.62</v>
      </c>
      <c r="H444" s="337"/>
      <c r="I444" s="83"/>
      <c r="J444" s="85">
        <f t="shared" si="34"/>
        <v>0</v>
      </c>
      <c r="K444" s="930"/>
      <c r="L444" s="85">
        <f t="shared" si="27"/>
        <v>0</v>
      </c>
      <c r="M444" s="83"/>
      <c r="N444" s="85">
        <f t="shared" si="28"/>
        <v>0</v>
      </c>
      <c r="O444" s="83"/>
      <c r="P444" s="85">
        <f t="shared" si="29"/>
        <v>0</v>
      </c>
      <c r="Q444" s="83"/>
      <c r="R444" s="377">
        <f t="shared" si="30"/>
        <v>0</v>
      </c>
      <c r="S444" s="1040">
        <f t="shared" si="33"/>
        <v>0</v>
      </c>
      <c r="T444" s="4">
        <f>S444*Tabla319816[[#This Row],[P.U$]]</f>
        <v>0</v>
      </c>
    </row>
    <row r="445" spans="1:20" ht="30" x14ac:dyDescent="0.25">
      <c r="A445" s="634">
        <v>640</v>
      </c>
      <c r="B445" s="151" t="s">
        <v>1026</v>
      </c>
      <c r="C445" s="581" t="s">
        <v>613</v>
      </c>
      <c r="D445" s="151" t="s">
        <v>334</v>
      </c>
      <c r="E445" s="151" t="s">
        <v>304</v>
      </c>
      <c r="F445" s="579">
        <v>45809</v>
      </c>
      <c r="G445" s="580">
        <v>3.8</v>
      </c>
      <c r="H445" s="337"/>
      <c r="I445" s="83">
        <v>9</v>
      </c>
      <c r="J445" s="85">
        <f>G445*I445</f>
        <v>34.199999999999996</v>
      </c>
      <c r="K445" s="930">
        <v>9</v>
      </c>
      <c r="L445" s="85">
        <f>G445*K445</f>
        <v>34.199999999999996</v>
      </c>
      <c r="M445" s="83">
        <v>9</v>
      </c>
      <c r="N445" s="85">
        <f>G445*M445</f>
        <v>34.199999999999996</v>
      </c>
      <c r="O445" s="83">
        <v>9</v>
      </c>
      <c r="P445" s="85">
        <f>G445*O445</f>
        <v>34.199999999999996</v>
      </c>
      <c r="Q445" s="83">
        <v>9</v>
      </c>
      <c r="R445" s="377">
        <f>G445*Q445</f>
        <v>34.199999999999996</v>
      </c>
      <c r="S445" s="1040">
        <v>9</v>
      </c>
      <c r="T445" s="4">
        <f>S445*Tabla319816[[#This Row],[P.U$]]</f>
        <v>34.199999999999996</v>
      </c>
    </row>
    <row r="446" spans="1:20" ht="28.5" x14ac:dyDescent="0.25">
      <c r="A446" s="179">
        <v>369</v>
      </c>
      <c r="B446" s="204" t="s">
        <v>452</v>
      </c>
      <c r="C446" s="21" t="s">
        <v>613</v>
      </c>
      <c r="D446" s="21" t="s">
        <v>349</v>
      </c>
      <c r="E446" s="21" t="s">
        <v>697</v>
      </c>
      <c r="F446" s="28">
        <v>45689</v>
      </c>
      <c r="G446" s="39">
        <v>4.3899999999999997</v>
      </c>
      <c r="H446" s="337"/>
      <c r="I446" s="83"/>
      <c r="J446" s="85">
        <f t="shared" si="34"/>
        <v>0</v>
      </c>
      <c r="K446" s="930">
        <v>6</v>
      </c>
      <c r="L446" s="85">
        <f t="shared" si="27"/>
        <v>26.339999999999996</v>
      </c>
      <c r="M446" s="83">
        <v>6</v>
      </c>
      <c r="N446" s="85">
        <f t="shared" si="28"/>
        <v>26.339999999999996</v>
      </c>
      <c r="O446" s="83">
        <v>6</v>
      </c>
      <c r="P446" s="85">
        <f t="shared" si="29"/>
        <v>26.339999999999996</v>
      </c>
      <c r="Q446" s="83"/>
      <c r="R446" s="377">
        <f t="shared" si="30"/>
        <v>0</v>
      </c>
      <c r="S446" s="1040">
        <f t="shared" si="33"/>
        <v>0</v>
      </c>
      <c r="T446" s="4">
        <f>S446*Tabla319816[[#This Row],[P.U$]]</f>
        <v>0</v>
      </c>
    </row>
    <row r="447" spans="1:20" ht="28.5" x14ac:dyDescent="0.25">
      <c r="A447" s="179">
        <v>370</v>
      </c>
      <c r="B447" s="204" t="s">
        <v>453</v>
      </c>
      <c r="C447" s="21" t="s">
        <v>614</v>
      </c>
      <c r="D447" s="21" t="s">
        <v>350</v>
      </c>
      <c r="E447" s="21" t="s">
        <v>680</v>
      </c>
      <c r="F447" s="28">
        <v>45323</v>
      </c>
      <c r="G447" s="39">
        <v>0.51</v>
      </c>
      <c r="H447" s="337"/>
      <c r="I447" s="83">
        <v>4</v>
      </c>
      <c r="J447" s="85">
        <f t="shared" si="34"/>
        <v>2.04</v>
      </c>
      <c r="K447" s="930">
        <v>4</v>
      </c>
      <c r="L447" s="85">
        <f t="shared" si="27"/>
        <v>2.04</v>
      </c>
      <c r="M447" s="83">
        <v>4</v>
      </c>
      <c r="N447" s="85">
        <f t="shared" si="28"/>
        <v>2.04</v>
      </c>
      <c r="O447" s="83">
        <v>4</v>
      </c>
      <c r="P447" s="85">
        <f t="shared" si="29"/>
        <v>2.04</v>
      </c>
      <c r="Q447" s="83">
        <v>4</v>
      </c>
      <c r="R447" s="377">
        <f t="shared" si="30"/>
        <v>2.04</v>
      </c>
      <c r="S447" s="1040">
        <v>4</v>
      </c>
      <c r="T447" s="4">
        <f>S447*Tabla319816[[#This Row],[P.U$]]</f>
        <v>2.04</v>
      </c>
    </row>
    <row r="448" spans="1:20" ht="28.5" x14ac:dyDescent="0.25">
      <c r="A448" s="179">
        <v>371</v>
      </c>
      <c r="B448" s="204" t="s">
        <v>454</v>
      </c>
      <c r="C448" s="21" t="s">
        <v>615</v>
      </c>
      <c r="D448" s="21" t="s">
        <v>351</v>
      </c>
      <c r="E448" s="21" t="s">
        <v>287</v>
      </c>
      <c r="F448" s="28">
        <v>45108</v>
      </c>
      <c r="G448" s="39">
        <v>4.68</v>
      </c>
      <c r="H448" s="337"/>
      <c r="I448" s="83"/>
      <c r="J448" s="85">
        <f t="shared" si="34"/>
        <v>0</v>
      </c>
      <c r="K448" s="930"/>
      <c r="L448" s="85">
        <f t="shared" si="27"/>
        <v>0</v>
      </c>
      <c r="M448" s="83"/>
      <c r="N448" s="85">
        <f t="shared" si="28"/>
        <v>0</v>
      </c>
      <c r="O448" s="83"/>
      <c r="P448" s="85">
        <f t="shared" si="29"/>
        <v>0</v>
      </c>
      <c r="Q448" s="83"/>
      <c r="R448" s="377">
        <f t="shared" si="30"/>
        <v>0</v>
      </c>
      <c r="S448" s="1040">
        <f t="shared" si="33"/>
        <v>0</v>
      </c>
      <c r="T448" s="4">
        <f>S448*Tabla319816[[#This Row],[P.U$]]</f>
        <v>0</v>
      </c>
    </row>
    <row r="449" spans="1:20" x14ac:dyDescent="0.25">
      <c r="A449" s="185">
        <v>628</v>
      </c>
      <c r="B449" s="151" t="s">
        <v>1006</v>
      </c>
      <c r="C449" s="151" t="s">
        <v>1007</v>
      </c>
      <c r="D449" s="151" t="s">
        <v>349</v>
      </c>
      <c r="E449" s="151"/>
      <c r="F449" s="579">
        <v>45473</v>
      </c>
      <c r="G449" s="580">
        <v>2.5099999999999998</v>
      </c>
      <c r="H449" s="337"/>
      <c r="I449" s="83"/>
      <c r="J449" s="85">
        <f t="shared" si="34"/>
        <v>0</v>
      </c>
      <c r="K449" s="930"/>
      <c r="L449" s="85">
        <f t="shared" si="27"/>
        <v>0</v>
      </c>
      <c r="M449" s="83"/>
      <c r="N449" s="85">
        <f t="shared" si="28"/>
        <v>0</v>
      </c>
      <c r="O449" s="83"/>
      <c r="P449" s="85">
        <f t="shared" si="29"/>
        <v>0</v>
      </c>
      <c r="Q449" s="83"/>
      <c r="R449" s="377">
        <f t="shared" si="30"/>
        <v>0</v>
      </c>
      <c r="S449" s="1040">
        <f t="shared" si="33"/>
        <v>0</v>
      </c>
      <c r="T449" s="4">
        <f>S449*Tabla319816[[#This Row],[P.U$]]</f>
        <v>0</v>
      </c>
    </row>
    <row r="450" spans="1:20" ht="42.75" x14ac:dyDescent="0.25">
      <c r="A450" s="179">
        <v>372</v>
      </c>
      <c r="B450" s="204" t="s">
        <v>455</v>
      </c>
      <c r="C450" s="21" t="s">
        <v>616</v>
      </c>
      <c r="D450" s="21" t="s">
        <v>352</v>
      </c>
      <c r="E450" s="21" t="s">
        <v>698</v>
      </c>
      <c r="F450" s="28">
        <v>45689</v>
      </c>
      <c r="G450" s="39">
        <v>5.5</v>
      </c>
      <c r="H450" s="337"/>
      <c r="I450" s="233"/>
      <c r="J450" s="85">
        <f t="shared" si="34"/>
        <v>0</v>
      </c>
      <c r="K450" s="930"/>
      <c r="L450" s="232">
        <f>G450*K450</f>
        <v>0</v>
      </c>
      <c r="M450" s="83"/>
      <c r="N450" s="232">
        <f>G450*M450</f>
        <v>0</v>
      </c>
      <c r="O450" s="233"/>
      <c r="P450" s="232">
        <f>G450*O450</f>
        <v>0</v>
      </c>
      <c r="Q450" s="233"/>
      <c r="R450" s="377">
        <f>G450*Q450</f>
        <v>0</v>
      </c>
      <c r="S450" s="1040">
        <f t="shared" si="33"/>
        <v>0</v>
      </c>
      <c r="T450" s="4">
        <f>S450*Tabla319816[[#This Row],[P.U$]]</f>
        <v>0</v>
      </c>
    </row>
    <row r="451" spans="1:20" x14ac:dyDescent="0.25">
      <c r="A451" s="179">
        <v>793</v>
      </c>
      <c r="B451" s="204" t="s">
        <v>1224</v>
      </c>
      <c r="C451" s="21" t="s">
        <v>1223</v>
      </c>
      <c r="D451" s="21" t="s">
        <v>334</v>
      </c>
      <c r="E451" s="151" t="s">
        <v>17615</v>
      </c>
      <c r="F451" s="28">
        <v>45565</v>
      </c>
      <c r="G451" s="39">
        <v>3.79</v>
      </c>
      <c r="H451" s="337"/>
      <c r="I451" s="233">
        <v>2</v>
      </c>
      <c r="J451" s="85">
        <f t="shared" si="34"/>
        <v>7.58</v>
      </c>
      <c r="K451" s="930">
        <v>2</v>
      </c>
      <c r="L451" s="232">
        <f>G451*K451</f>
        <v>7.58</v>
      </c>
      <c r="M451" s="233">
        <v>2</v>
      </c>
      <c r="N451" s="232">
        <f>G451*M451</f>
        <v>7.58</v>
      </c>
      <c r="O451" s="233">
        <v>2</v>
      </c>
      <c r="P451" s="232">
        <f>G451*O451</f>
        <v>7.58</v>
      </c>
      <c r="Q451" s="233"/>
      <c r="R451" s="377">
        <f>G451*Q451</f>
        <v>0</v>
      </c>
      <c r="S451" s="1040">
        <f t="shared" si="33"/>
        <v>0</v>
      </c>
      <c r="T451" s="4">
        <f>S451*Tabla319816[[#This Row],[P.U$]]</f>
        <v>0</v>
      </c>
    </row>
    <row r="452" spans="1:20" x14ac:dyDescent="0.25">
      <c r="A452" s="179">
        <v>373</v>
      </c>
      <c r="B452" s="204" t="s">
        <v>456</v>
      </c>
      <c r="C452" s="21" t="s">
        <v>617</v>
      </c>
      <c r="D452" s="21" t="s">
        <v>352</v>
      </c>
      <c r="E452" s="21" t="s">
        <v>699</v>
      </c>
      <c r="F452" s="28">
        <v>45383</v>
      </c>
      <c r="G452" s="39">
        <v>9.11</v>
      </c>
      <c r="H452" s="337"/>
      <c r="I452" s="83"/>
      <c r="J452" s="85">
        <f t="shared" si="34"/>
        <v>0</v>
      </c>
      <c r="K452" s="930"/>
      <c r="L452" s="85">
        <f t="shared" si="27"/>
        <v>0</v>
      </c>
      <c r="M452" s="83"/>
      <c r="N452" s="85">
        <f t="shared" si="28"/>
        <v>0</v>
      </c>
      <c r="O452" s="83"/>
      <c r="P452" s="85">
        <f t="shared" si="29"/>
        <v>0</v>
      </c>
      <c r="Q452" s="83"/>
      <c r="R452" s="377">
        <f t="shared" si="30"/>
        <v>0</v>
      </c>
      <c r="S452" s="1040">
        <f t="shared" si="33"/>
        <v>0</v>
      </c>
      <c r="T452" s="4">
        <f>S452*Tabla319816[[#This Row],[P.U$]]</f>
        <v>0</v>
      </c>
    </row>
    <row r="453" spans="1:20" x14ac:dyDescent="0.25">
      <c r="A453" s="179">
        <v>374</v>
      </c>
      <c r="B453" s="204" t="s">
        <v>457</v>
      </c>
      <c r="C453" s="21" t="s">
        <v>617</v>
      </c>
      <c r="D453" s="21" t="s">
        <v>352</v>
      </c>
      <c r="E453" s="21" t="s">
        <v>699</v>
      </c>
      <c r="F453" s="28">
        <v>45383</v>
      </c>
      <c r="G453" s="39">
        <v>10.97</v>
      </c>
      <c r="H453" s="337"/>
      <c r="I453" s="83"/>
      <c r="J453" s="85">
        <f t="shared" si="34"/>
        <v>0</v>
      </c>
      <c r="K453" s="930"/>
      <c r="L453" s="85">
        <f t="shared" si="27"/>
        <v>0</v>
      </c>
      <c r="M453" s="83"/>
      <c r="N453" s="85">
        <f t="shared" si="28"/>
        <v>0</v>
      </c>
      <c r="O453" s="83"/>
      <c r="P453" s="85">
        <f t="shared" si="29"/>
        <v>0</v>
      </c>
      <c r="Q453" s="83"/>
      <c r="R453" s="377">
        <f t="shared" si="30"/>
        <v>0</v>
      </c>
      <c r="S453" s="1040">
        <f t="shared" si="33"/>
        <v>0</v>
      </c>
      <c r="T453" s="4">
        <f>S453*Tabla319816[[#This Row],[P.U$]]</f>
        <v>0</v>
      </c>
    </row>
    <row r="454" spans="1:20" x14ac:dyDescent="0.25">
      <c r="A454" s="179">
        <v>375</v>
      </c>
      <c r="B454" s="204" t="s">
        <v>458</v>
      </c>
      <c r="C454" s="21" t="s">
        <v>1210</v>
      </c>
      <c r="D454" s="21" t="s">
        <v>352</v>
      </c>
      <c r="E454" s="21" t="s">
        <v>700</v>
      </c>
      <c r="F454" s="28">
        <v>45323</v>
      </c>
      <c r="G454" s="39">
        <v>2.54</v>
      </c>
      <c r="H454" s="337"/>
      <c r="I454" s="593"/>
      <c r="J454" s="355">
        <f>G454*I454</f>
        <v>0</v>
      </c>
      <c r="K454" s="784"/>
      <c r="L454" s="357">
        <f>G454*K454</f>
        <v>0</v>
      </c>
      <c r="M454" s="356"/>
      <c r="N454" s="357">
        <f>G454*M454</f>
        <v>0</v>
      </c>
      <c r="O454" s="356"/>
      <c r="P454" s="357">
        <f>G454*O454</f>
        <v>0</v>
      </c>
      <c r="Q454" s="356"/>
      <c r="R454" s="377">
        <f>G454*Q454</f>
        <v>0</v>
      </c>
      <c r="S454" s="1040">
        <f t="shared" si="33"/>
        <v>0</v>
      </c>
      <c r="T454" s="4">
        <f>S454*Tabla319816[[#This Row],[P.U$]]</f>
        <v>0</v>
      </c>
    </row>
    <row r="455" spans="1:20" x14ac:dyDescent="0.25">
      <c r="A455" s="179">
        <v>376</v>
      </c>
      <c r="B455" s="201" t="s">
        <v>459</v>
      </c>
      <c r="C455" s="14" t="s">
        <v>194</v>
      </c>
      <c r="D455" s="14" t="s">
        <v>335</v>
      </c>
      <c r="E455" s="14" t="s">
        <v>289</v>
      </c>
      <c r="F455" s="15">
        <v>45231</v>
      </c>
      <c r="G455" s="37">
        <v>4.32</v>
      </c>
      <c r="H455" s="337"/>
      <c r="I455" s="593">
        <v>10</v>
      </c>
      <c r="J455" s="355">
        <f>G455*I455</f>
        <v>43.2</v>
      </c>
      <c r="K455" s="784">
        <v>10</v>
      </c>
      <c r="L455" s="357">
        <f>G455*K455</f>
        <v>43.2</v>
      </c>
      <c r="M455" s="356">
        <v>10</v>
      </c>
      <c r="N455" s="357">
        <f>G455*M455</f>
        <v>43.2</v>
      </c>
      <c r="O455" s="356">
        <v>10</v>
      </c>
      <c r="P455" s="357">
        <f>G455*O455</f>
        <v>43.2</v>
      </c>
      <c r="Q455" s="356">
        <v>10</v>
      </c>
      <c r="R455" s="377">
        <f>G455*Q455</f>
        <v>43.2</v>
      </c>
      <c r="S455" s="1040">
        <v>10</v>
      </c>
      <c r="T455" s="4">
        <f>S455*Tabla319816[[#This Row],[P.U$]]</f>
        <v>43.2</v>
      </c>
    </row>
    <row r="456" spans="1:20" x14ac:dyDescent="0.25">
      <c r="A456" s="179">
        <v>377</v>
      </c>
      <c r="B456" s="201" t="s">
        <v>785</v>
      </c>
      <c r="C456" s="14" t="s">
        <v>596</v>
      </c>
      <c r="D456" s="14" t="s">
        <v>335</v>
      </c>
      <c r="E456" s="14"/>
      <c r="F456" s="15">
        <v>45383</v>
      </c>
      <c r="G456" s="37">
        <v>1.66</v>
      </c>
      <c r="H456" s="337"/>
      <c r="I456" s="83"/>
      <c r="J456" s="85">
        <f t="shared" si="34"/>
        <v>0</v>
      </c>
      <c r="K456" s="930"/>
      <c r="L456" s="85">
        <f t="shared" si="27"/>
        <v>0</v>
      </c>
      <c r="M456" s="83"/>
      <c r="N456" s="85">
        <f t="shared" si="28"/>
        <v>0</v>
      </c>
      <c r="O456" s="83"/>
      <c r="P456" s="85">
        <f t="shared" si="29"/>
        <v>0</v>
      </c>
      <c r="Q456" s="83"/>
      <c r="R456" s="377">
        <f t="shared" si="30"/>
        <v>0</v>
      </c>
      <c r="S456" s="1040">
        <f t="shared" si="33"/>
        <v>0</v>
      </c>
      <c r="T456" s="4">
        <f>S456*Tabla319816[[#This Row],[P.U$]]</f>
        <v>0</v>
      </c>
    </row>
    <row r="457" spans="1:20" ht="28.5" x14ac:dyDescent="0.25">
      <c r="A457" s="179">
        <v>378</v>
      </c>
      <c r="B457" s="201" t="s">
        <v>461</v>
      </c>
      <c r="C457" s="14" t="s">
        <v>593</v>
      </c>
      <c r="D457" s="14" t="s">
        <v>335</v>
      </c>
      <c r="E457" s="14" t="s">
        <v>701</v>
      </c>
      <c r="F457" s="15">
        <v>45352</v>
      </c>
      <c r="G457" s="37">
        <v>6.65</v>
      </c>
      <c r="H457" s="337"/>
      <c r="I457" s="83"/>
      <c r="J457" s="85">
        <f t="shared" si="34"/>
        <v>0</v>
      </c>
      <c r="K457" s="930"/>
      <c r="L457" s="85">
        <f t="shared" si="27"/>
        <v>0</v>
      </c>
      <c r="M457" s="83"/>
      <c r="N457" s="85">
        <f t="shared" si="28"/>
        <v>0</v>
      </c>
      <c r="O457" s="83"/>
      <c r="P457" s="85">
        <f t="shared" si="29"/>
        <v>0</v>
      </c>
      <c r="Q457" s="83"/>
      <c r="R457" s="377">
        <f t="shared" si="30"/>
        <v>0</v>
      </c>
      <c r="S457" s="1040">
        <f t="shared" si="33"/>
        <v>0</v>
      </c>
      <c r="T457" s="4">
        <f>S457*Tabla319816[[#This Row],[P.U$]]</f>
        <v>0</v>
      </c>
    </row>
    <row r="458" spans="1:20" ht="28.5" x14ac:dyDescent="0.25">
      <c r="A458" s="179">
        <v>379</v>
      </c>
      <c r="B458" s="201" t="s">
        <v>460</v>
      </c>
      <c r="C458" s="14" t="s">
        <v>593</v>
      </c>
      <c r="D458" s="14" t="s">
        <v>335</v>
      </c>
      <c r="E458" s="14" t="s">
        <v>701</v>
      </c>
      <c r="F458" s="15">
        <v>45170</v>
      </c>
      <c r="G458" s="37">
        <v>6.06</v>
      </c>
      <c r="H458" s="337"/>
      <c r="I458" s="83"/>
      <c r="J458" s="85">
        <f t="shared" si="34"/>
        <v>0</v>
      </c>
      <c r="K458" s="930"/>
      <c r="L458" s="85">
        <f t="shared" si="27"/>
        <v>0</v>
      </c>
      <c r="M458" s="83"/>
      <c r="N458" s="85">
        <f t="shared" si="28"/>
        <v>0</v>
      </c>
      <c r="O458" s="83"/>
      <c r="P458" s="85">
        <f t="shared" si="29"/>
        <v>0</v>
      </c>
      <c r="Q458" s="83"/>
      <c r="R458" s="377">
        <f t="shared" si="30"/>
        <v>0</v>
      </c>
      <c r="S458" s="1040">
        <f t="shared" ref="S458:S518" si="35">SUM(R458)</f>
        <v>0</v>
      </c>
      <c r="T458" s="4">
        <f>S458*Tabla319816[[#This Row],[P.U$]]</f>
        <v>0</v>
      </c>
    </row>
    <row r="459" spans="1:20" ht="30" x14ac:dyDescent="0.25">
      <c r="A459" s="185">
        <v>634</v>
      </c>
      <c r="B459" s="184" t="s">
        <v>1018</v>
      </c>
      <c r="C459" s="184" t="s">
        <v>593</v>
      </c>
      <c r="D459" s="184" t="s">
        <v>335</v>
      </c>
      <c r="E459" s="184"/>
      <c r="F459" s="576"/>
      <c r="G459" s="577">
        <v>8.0299999999999994</v>
      </c>
      <c r="H459" s="337"/>
      <c r="I459" s="83"/>
      <c r="J459" s="85">
        <f t="shared" si="34"/>
        <v>0</v>
      </c>
      <c r="K459" s="930"/>
      <c r="L459" s="85">
        <f t="shared" si="27"/>
        <v>0</v>
      </c>
      <c r="M459" s="83"/>
      <c r="N459" s="85">
        <f t="shared" si="28"/>
        <v>0</v>
      </c>
      <c r="O459" s="83"/>
      <c r="P459" s="85">
        <f t="shared" si="29"/>
        <v>0</v>
      </c>
      <c r="Q459" s="83"/>
      <c r="R459" s="377">
        <f t="shared" si="30"/>
        <v>0</v>
      </c>
      <c r="S459" s="1040">
        <f t="shared" si="35"/>
        <v>0</v>
      </c>
      <c r="T459" s="4">
        <f>S459*Tabla319816[[#This Row],[P.U$]]</f>
        <v>0</v>
      </c>
    </row>
    <row r="460" spans="1:20" ht="28.5" x14ac:dyDescent="0.25">
      <c r="A460" s="179">
        <v>380</v>
      </c>
      <c r="B460" s="201" t="s">
        <v>462</v>
      </c>
      <c r="C460" s="14" t="s">
        <v>593</v>
      </c>
      <c r="D460" s="14" t="s">
        <v>335</v>
      </c>
      <c r="E460" s="14" t="s">
        <v>702</v>
      </c>
      <c r="F460" s="15">
        <v>45474</v>
      </c>
      <c r="G460" s="37">
        <v>4.87</v>
      </c>
      <c r="H460" s="337"/>
      <c r="I460" s="83"/>
      <c r="J460" s="85">
        <f t="shared" si="34"/>
        <v>0</v>
      </c>
      <c r="K460" s="930"/>
      <c r="L460" s="85">
        <f t="shared" si="27"/>
        <v>0</v>
      </c>
      <c r="M460" s="83"/>
      <c r="N460" s="85">
        <f t="shared" si="28"/>
        <v>0</v>
      </c>
      <c r="O460" s="83"/>
      <c r="P460" s="85">
        <f t="shared" si="29"/>
        <v>0</v>
      </c>
      <c r="Q460" s="83"/>
      <c r="R460" s="377">
        <f t="shared" si="30"/>
        <v>0</v>
      </c>
      <c r="S460" s="1040">
        <f t="shared" si="35"/>
        <v>0</v>
      </c>
      <c r="T460" s="4">
        <f>S460*Tabla319816[[#This Row],[P.U$]]</f>
        <v>0</v>
      </c>
    </row>
    <row r="461" spans="1:20" ht="28.5" x14ac:dyDescent="0.25">
      <c r="A461" s="179">
        <v>381</v>
      </c>
      <c r="B461" s="201" t="s">
        <v>463</v>
      </c>
      <c r="C461" s="14" t="s">
        <v>194</v>
      </c>
      <c r="D461" s="14" t="s">
        <v>335</v>
      </c>
      <c r="E461" s="14" t="s">
        <v>676</v>
      </c>
      <c r="F461" s="15">
        <v>45474</v>
      </c>
      <c r="G461" s="37">
        <v>11.3</v>
      </c>
      <c r="H461" s="337"/>
      <c r="I461" s="83"/>
      <c r="J461" s="85">
        <f t="shared" si="34"/>
        <v>0</v>
      </c>
      <c r="K461" s="930"/>
      <c r="L461" s="85">
        <f t="shared" si="27"/>
        <v>0</v>
      </c>
      <c r="M461" s="83"/>
      <c r="N461" s="85">
        <f t="shared" si="28"/>
        <v>0</v>
      </c>
      <c r="O461" s="83"/>
      <c r="P461" s="85">
        <f t="shared" si="29"/>
        <v>0</v>
      </c>
      <c r="Q461" s="83"/>
      <c r="R461" s="377">
        <f t="shared" si="30"/>
        <v>0</v>
      </c>
      <c r="S461" s="1040">
        <f t="shared" si="35"/>
        <v>0</v>
      </c>
      <c r="T461" s="4">
        <f>S461*Tabla319816[[#This Row],[P.U$]]</f>
        <v>0</v>
      </c>
    </row>
    <row r="462" spans="1:20" x14ac:dyDescent="0.25">
      <c r="A462" s="179">
        <v>382</v>
      </c>
      <c r="B462" s="201" t="s">
        <v>464</v>
      </c>
      <c r="C462" s="14" t="s">
        <v>618</v>
      </c>
      <c r="D462" s="14" t="s">
        <v>335</v>
      </c>
      <c r="E462" s="14" t="s">
        <v>676</v>
      </c>
      <c r="F462" s="15">
        <v>45809</v>
      </c>
      <c r="G462" s="37">
        <v>2.39</v>
      </c>
      <c r="H462" s="337"/>
      <c r="I462" s="83"/>
      <c r="J462" s="85">
        <f t="shared" si="34"/>
        <v>0</v>
      </c>
      <c r="K462" s="930"/>
      <c r="L462" s="85">
        <f t="shared" si="27"/>
        <v>0</v>
      </c>
      <c r="M462" s="83"/>
      <c r="N462" s="85">
        <f t="shared" si="28"/>
        <v>0</v>
      </c>
      <c r="O462" s="83"/>
      <c r="P462" s="85">
        <f t="shared" si="29"/>
        <v>0</v>
      </c>
      <c r="Q462" s="83"/>
      <c r="R462" s="377">
        <f t="shared" si="30"/>
        <v>0</v>
      </c>
      <c r="S462" s="1040">
        <f t="shared" si="35"/>
        <v>0</v>
      </c>
      <c r="T462" s="4">
        <f>S462*Tabla319816[[#This Row],[P.U$]]</f>
        <v>0</v>
      </c>
    </row>
    <row r="463" spans="1:20" x14ac:dyDescent="0.25">
      <c r="A463" s="185">
        <v>633</v>
      </c>
      <c r="B463" s="184" t="s">
        <v>1017</v>
      </c>
      <c r="C463" s="184" t="s">
        <v>17714</v>
      </c>
      <c r="D463" s="14" t="s">
        <v>335</v>
      </c>
      <c r="E463" s="184"/>
      <c r="F463" s="576"/>
      <c r="G463" s="577">
        <v>2.15</v>
      </c>
      <c r="H463" s="337"/>
      <c r="I463" s="83"/>
      <c r="J463" s="85">
        <f t="shared" si="34"/>
        <v>0</v>
      </c>
      <c r="K463" s="930"/>
      <c r="L463" s="85">
        <f t="shared" ref="L463:L567" si="36">G463*K463</f>
        <v>0</v>
      </c>
      <c r="M463" s="83"/>
      <c r="N463" s="85">
        <f t="shared" ref="N463:N567" si="37">G463*M463</f>
        <v>0</v>
      </c>
      <c r="O463" s="83"/>
      <c r="P463" s="85">
        <f t="shared" ref="P463:P567" si="38">G463*O463</f>
        <v>0</v>
      </c>
      <c r="Q463" s="83"/>
      <c r="R463" s="377">
        <f t="shared" ref="R463:R567" si="39">G463*Q463</f>
        <v>0</v>
      </c>
      <c r="S463" s="1040">
        <f t="shared" si="35"/>
        <v>0</v>
      </c>
      <c r="T463" s="4">
        <f>S463*Tabla319816[[#This Row],[P.U$]]</f>
        <v>0</v>
      </c>
    </row>
    <row r="464" spans="1:20" ht="28.5" x14ac:dyDescent="0.25">
      <c r="A464" s="179">
        <v>383</v>
      </c>
      <c r="B464" s="201" t="s">
        <v>737</v>
      </c>
      <c r="C464" s="14" t="s">
        <v>658</v>
      </c>
      <c r="D464" s="14" t="s">
        <v>335</v>
      </c>
      <c r="E464" s="14"/>
      <c r="F464" s="15">
        <v>45717</v>
      </c>
      <c r="G464" s="37">
        <v>11</v>
      </c>
      <c r="H464" s="337"/>
      <c r="I464" s="593"/>
      <c r="J464" s="85">
        <f t="shared" si="34"/>
        <v>0</v>
      </c>
      <c r="K464" s="930"/>
      <c r="L464" s="236">
        <f>G464*K464</f>
        <v>0</v>
      </c>
      <c r="M464" s="83"/>
      <c r="N464" s="236">
        <f>G464*M464</f>
        <v>0</v>
      </c>
      <c r="O464" s="237"/>
      <c r="P464" s="236">
        <f>G464*O464</f>
        <v>0</v>
      </c>
      <c r="Q464" s="237"/>
      <c r="R464" s="377">
        <f>G464*Q464</f>
        <v>0</v>
      </c>
      <c r="S464" s="1040">
        <f t="shared" si="35"/>
        <v>0</v>
      </c>
      <c r="T464" s="4">
        <f>S464*Tabla319816[[#This Row],[P.U$]]</f>
        <v>0</v>
      </c>
    </row>
    <row r="465" spans="1:22" ht="28.5" x14ac:dyDescent="0.25">
      <c r="A465" s="179">
        <v>384</v>
      </c>
      <c r="B465" s="201" t="s">
        <v>465</v>
      </c>
      <c r="C465" s="14" t="s">
        <v>248</v>
      </c>
      <c r="D465" s="14" t="s">
        <v>335</v>
      </c>
      <c r="E465" s="14" t="s">
        <v>283</v>
      </c>
      <c r="F465" s="15">
        <v>45717</v>
      </c>
      <c r="G465" s="37">
        <v>2.0699999999999998</v>
      </c>
      <c r="H465" s="341"/>
      <c r="I465" s="343"/>
      <c r="J465" s="85">
        <f t="shared" si="34"/>
        <v>0</v>
      </c>
      <c r="K465" s="930"/>
      <c r="L465" s="342">
        <f>G465*K465</f>
        <v>0</v>
      </c>
      <c r="M465" s="83"/>
      <c r="N465" s="342">
        <f>G465*M465</f>
        <v>0</v>
      </c>
      <c r="O465" s="343"/>
      <c r="P465" s="342">
        <f>G465*O465</f>
        <v>0</v>
      </c>
      <c r="Q465" s="343"/>
      <c r="R465" s="382">
        <f>G465*Q465</f>
        <v>0</v>
      </c>
      <c r="S465" s="1040">
        <f t="shared" si="35"/>
        <v>0</v>
      </c>
      <c r="T465" s="4">
        <f>S465*Tabla319816[[#This Row],[P.U$]]</f>
        <v>0</v>
      </c>
      <c r="U465">
        <v>1.57</v>
      </c>
    </row>
    <row r="466" spans="1:22" x14ac:dyDescent="0.25">
      <c r="A466" s="179">
        <v>385</v>
      </c>
      <c r="B466" s="201" t="s">
        <v>466</v>
      </c>
      <c r="C466" s="14" t="s">
        <v>213</v>
      </c>
      <c r="D466" s="14" t="s">
        <v>335</v>
      </c>
      <c r="E466" s="14" t="s">
        <v>282</v>
      </c>
      <c r="F466" s="15">
        <v>45383</v>
      </c>
      <c r="G466" s="37">
        <v>2.15</v>
      </c>
      <c r="H466" s="337"/>
      <c r="I466" s="83"/>
      <c r="J466" s="85">
        <f t="shared" si="34"/>
        <v>0</v>
      </c>
      <c r="K466" s="930"/>
      <c r="L466" s="85">
        <f t="shared" si="36"/>
        <v>0</v>
      </c>
      <c r="M466" s="83"/>
      <c r="N466" s="85">
        <f t="shared" si="37"/>
        <v>0</v>
      </c>
      <c r="O466" s="83"/>
      <c r="P466" s="85">
        <f t="shared" si="38"/>
        <v>0</v>
      </c>
      <c r="Q466" s="83"/>
      <c r="R466" s="377">
        <f t="shared" si="39"/>
        <v>0</v>
      </c>
      <c r="S466" s="1040">
        <f t="shared" si="35"/>
        <v>0</v>
      </c>
      <c r="T466" s="4">
        <f>S466*Tabla319816[[#This Row],[P.U$]]</f>
        <v>0</v>
      </c>
      <c r="U466">
        <f>SUM(U465*V466)</f>
        <v>40.521700000000003</v>
      </c>
      <c r="V466">
        <v>25.81</v>
      </c>
    </row>
    <row r="467" spans="1:22" x14ac:dyDescent="0.25">
      <c r="A467" s="179">
        <v>386</v>
      </c>
      <c r="B467" s="201" t="s">
        <v>467</v>
      </c>
      <c r="C467" s="14" t="s">
        <v>205</v>
      </c>
      <c r="D467" s="14" t="s">
        <v>353</v>
      </c>
      <c r="E467" s="14" t="s">
        <v>282</v>
      </c>
      <c r="F467" s="15">
        <v>45139</v>
      </c>
      <c r="G467" s="37">
        <v>1.65</v>
      </c>
      <c r="H467" s="337"/>
      <c r="I467" s="83"/>
      <c r="J467" s="85">
        <f t="shared" si="34"/>
        <v>0</v>
      </c>
      <c r="K467" s="930"/>
      <c r="L467" s="85">
        <f t="shared" si="36"/>
        <v>0</v>
      </c>
      <c r="M467" s="83"/>
      <c r="N467" s="85">
        <f t="shared" si="37"/>
        <v>0</v>
      </c>
      <c r="O467" s="83"/>
      <c r="P467" s="85">
        <f t="shared" si="38"/>
        <v>0</v>
      </c>
      <c r="Q467" s="83"/>
      <c r="R467" s="377">
        <f t="shared" si="39"/>
        <v>0</v>
      </c>
      <c r="S467" s="1040">
        <f t="shared" si="35"/>
        <v>0</v>
      </c>
      <c r="T467" s="4">
        <f>S467*Tabla319816[[#This Row],[P.U$]]</f>
        <v>0</v>
      </c>
    </row>
    <row r="468" spans="1:22" ht="25.5" x14ac:dyDescent="0.25">
      <c r="A468" s="179">
        <v>387</v>
      </c>
      <c r="B468" s="201" t="s">
        <v>468</v>
      </c>
      <c r="C468" s="14" t="s">
        <v>596</v>
      </c>
      <c r="D468" s="14" t="s">
        <v>335</v>
      </c>
      <c r="E468" s="14" t="s">
        <v>703</v>
      </c>
      <c r="F468" s="15">
        <v>45597</v>
      </c>
      <c r="G468" s="37">
        <v>2.34</v>
      </c>
      <c r="H468" s="337"/>
      <c r="I468" s="83">
        <v>7</v>
      </c>
      <c r="J468" s="85">
        <f>G468*I468</f>
        <v>16.38</v>
      </c>
      <c r="K468" s="930">
        <v>7</v>
      </c>
      <c r="L468" s="85">
        <f>G468*K468</f>
        <v>16.38</v>
      </c>
      <c r="M468" s="83">
        <v>7</v>
      </c>
      <c r="N468" s="85">
        <f>G468*M468</f>
        <v>16.38</v>
      </c>
      <c r="O468" s="83">
        <v>7</v>
      </c>
      <c r="P468" s="85">
        <f>G468*O468</f>
        <v>16.38</v>
      </c>
      <c r="Q468" s="83">
        <v>6</v>
      </c>
      <c r="R468" s="377">
        <f>G468*Q468</f>
        <v>14.04</v>
      </c>
      <c r="S468" s="1040">
        <v>6</v>
      </c>
      <c r="T468" s="4">
        <f>S468*Tabla319816[[#This Row],[P.U$]]</f>
        <v>14.04</v>
      </c>
    </row>
    <row r="469" spans="1:22" ht="25.5" x14ac:dyDescent="0.25">
      <c r="A469" s="179">
        <v>388</v>
      </c>
      <c r="B469" s="201" t="s">
        <v>469</v>
      </c>
      <c r="C469" s="14" t="s">
        <v>596</v>
      </c>
      <c r="D469" s="14" t="s">
        <v>335</v>
      </c>
      <c r="E469" s="14" t="s">
        <v>703</v>
      </c>
      <c r="F469" s="15">
        <v>45962</v>
      </c>
      <c r="G469" s="37">
        <v>1.86</v>
      </c>
      <c r="H469" s="337"/>
      <c r="I469" s="83"/>
      <c r="J469" s="85">
        <f t="shared" si="34"/>
        <v>0</v>
      </c>
      <c r="K469" s="930"/>
      <c r="L469" s="85">
        <f t="shared" si="36"/>
        <v>0</v>
      </c>
      <c r="M469" s="83"/>
      <c r="N469" s="85">
        <f t="shared" si="37"/>
        <v>0</v>
      </c>
      <c r="O469" s="83"/>
      <c r="P469" s="85">
        <f t="shared" si="38"/>
        <v>0</v>
      </c>
      <c r="Q469" s="83"/>
      <c r="R469" s="377">
        <f t="shared" si="39"/>
        <v>0</v>
      </c>
      <c r="S469" s="1040">
        <f t="shared" si="35"/>
        <v>0</v>
      </c>
      <c r="T469" s="4">
        <f>S469*Tabla319816[[#This Row],[P.U$]]</f>
        <v>0</v>
      </c>
    </row>
    <row r="470" spans="1:22" ht="25.5" x14ac:dyDescent="0.25">
      <c r="A470" s="179">
        <v>389</v>
      </c>
      <c r="B470" s="201" t="s">
        <v>470</v>
      </c>
      <c r="C470" s="14" t="s">
        <v>231</v>
      </c>
      <c r="D470" s="14" t="s">
        <v>353</v>
      </c>
      <c r="E470" s="14" t="s">
        <v>704</v>
      </c>
      <c r="F470" s="15">
        <v>45323</v>
      </c>
      <c r="G470" s="37">
        <v>1.08</v>
      </c>
      <c r="H470" s="337"/>
      <c r="I470" s="83"/>
      <c r="J470" s="85">
        <f t="shared" si="34"/>
        <v>0</v>
      </c>
      <c r="K470" s="930"/>
      <c r="L470" s="85">
        <f t="shared" si="36"/>
        <v>0</v>
      </c>
      <c r="M470" s="83"/>
      <c r="N470" s="85">
        <f t="shared" si="37"/>
        <v>0</v>
      </c>
      <c r="O470" s="83"/>
      <c r="P470" s="85">
        <f t="shared" si="38"/>
        <v>0</v>
      </c>
      <c r="Q470" s="83"/>
      <c r="R470" s="377">
        <f t="shared" si="39"/>
        <v>0</v>
      </c>
      <c r="S470" s="1040">
        <f t="shared" si="35"/>
        <v>0</v>
      </c>
      <c r="T470" s="4">
        <f>S470*Tabla319816[[#This Row],[P.U$]]</f>
        <v>0</v>
      </c>
    </row>
    <row r="471" spans="1:22" ht="28.5" x14ac:dyDescent="0.25">
      <c r="A471" s="179">
        <v>390</v>
      </c>
      <c r="B471" s="201" t="s">
        <v>471</v>
      </c>
      <c r="C471" s="14" t="s">
        <v>203</v>
      </c>
      <c r="D471" s="14" t="s">
        <v>335</v>
      </c>
      <c r="E471" s="14" t="s">
        <v>702</v>
      </c>
      <c r="F471" s="15">
        <v>45413</v>
      </c>
      <c r="G471" s="37">
        <v>2.2799999999999998</v>
      </c>
      <c r="H471" s="337"/>
      <c r="I471" s="83"/>
      <c r="J471" s="85">
        <f t="shared" si="34"/>
        <v>0</v>
      </c>
      <c r="K471" s="930"/>
      <c r="L471" s="85">
        <f t="shared" si="36"/>
        <v>0</v>
      </c>
      <c r="M471" s="83"/>
      <c r="N471" s="85">
        <f t="shared" si="37"/>
        <v>0</v>
      </c>
      <c r="O471" s="83"/>
      <c r="P471" s="85">
        <f t="shared" si="38"/>
        <v>0</v>
      </c>
      <c r="Q471" s="83"/>
      <c r="R471" s="377">
        <f t="shared" si="39"/>
        <v>0</v>
      </c>
      <c r="S471" s="1040">
        <f t="shared" si="35"/>
        <v>0</v>
      </c>
      <c r="T471" s="4">
        <f>S471*Tabla319816[[#This Row],[P.U$]]</f>
        <v>0</v>
      </c>
    </row>
    <row r="472" spans="1:22" ht="30" x14ac:dyDescent="0.25">
      <c r="A472" s="185">
        <v>632</v>
      </c>
      <c r="B472" s="184" t="s">
        <v>1016</v>
      </c>
      <c r="C472" s="184"/>
      <c r="D472" s="14" t="s">
        <v>335</v>
      </c>
      <c r="E472" s="14" t="s">
        <v>702</v>
      </c>
      <c r="F472" s="576"/>
      <c r="G472" s="577">
        <v>2.21</v>
      </c>
      <c r="H472" s="337"/>
      <c r="I472" s="83"/>
      <c r="J472" s="85">
        <f t="shared" si="34"/>
        <v>0</v>
      </c>
      <c r="K472" s="930"/>
      <c r="L472" s="85">
        <f>G472*K472</f>
        <v>0</v>
      </c>
      <c r="M472" s="83"/>
      <c r="N472" s="85">
        <f>G472*M472</f>
        <v>0</v>
      </c>
      <c r="O472" s="83"/>
      <c r="P472" s="85">
        <f>G472*O472</f>
        <v>0</v>
      </c>
      <c r="Q472" s="83"/>
      <c r="R472" s="377">
        <f>G472*Q472</f>
        <v>0</v>
      </c>
      <c r="S472" s="1040">
        <f t="shared" si="35"/>
        <v>0</v>
      </c>
      <c r="T472" s="4">
        <f>S472*Tabla319816[[#This Row],[P.U$]]</f>
        <v>0</v>
      </c>
    </row>
    <row r="473" spans="1:22" x14ac:dyDescent="0.25">
      <c r="A473" s="179">
        <v>696</v>
      </c>
      <c r="B473" s="201" t="s">
        <v>1101</v>
      </c>
      <c r="C473" s="14" t="s">
        <v>1102</v>
      </c>
      <c r="D473" s="14" t="s">
        <v>335</v>
      </c>
      <c r="E473" s="24"/>
      <c r="F473" s="15"/>
      <c r="G473" s="37">
        <v>4.2</v>
      </c>
      <c r="H473" s="337"/>
      <c r="I473" s="593">
        <v>1</v>
      </c>
      <c r="J473" s="355">
        <f>G473*I473</f>
        <v>4.2</v>
      </c>
      <c r="K473" s="784">
        <v>1</v>
      </c>
      <c r="L473" s="357">
        <f>G473*K473</f>
        <v>4.2</v>
      </c>
      <c r="M473" s="356">
        <v>1</v>
      </c>
      <c r="N473" s="357">
        <f>G473*M473</f>
        <v>4.2</v>
      </c>
      <c r="O473" s="356">
        <v>1</v>
      </c>
      <c r="P473" s="357">
        <f>G473*O473</f>
        <v>4.2</v>
      </c>
      <c r="Q473" s="356">
        <v>1</v>
      </c>
      <c r="R473" s="377">
        <f>G473*Q473</f>
        <v>4.2</v>
      </c>
      <c r="S473" s="1040">
        <v>1</v>
      </c>
      <c r="T473" s="4">
        <f>S473*Tabla319816[[#This Row],[P.U$]]</f>
        <v>4.2</v>
      </c>
    </row>
    <row r="474" spans="1:22" ht="28.5" x14ac:dyDescent="0.25">
      <c r="A474" s="179">
        <v>391</v>
      </c>
      <c r="B474" s="201" t="s">
        <v>472</v>
      </c>
      <c r="C474" s="14" t="s">
        <v>619</v>
      </c>
      <c r="D474" s="14" t="s">
        <v>335</v>
      </c>
      <c r="E474" s="14" t="s">
        <v>702</v>
      </c>
      <c r="F474" s="15">
        <v>45200</v>
      </c>
      <c r="G474" s="37">
        <v>7.06</v>
      </c>
      <c r="H474" s="337"/>
      <c r="I474" s="83"/>
      <c r="J474" s="590">
        <f t="shared" si="34"/>
        <v>0</v>
      </c>
      <c r="K474" s="930"/>
      <c r="L474" s="85">
        <f>G474*K474</f>
        <v>0</v>
      </c>
      <c r="M474" s="83"/>
      <c r="N474" s="85">
        <f>G474*M474</f>
        <v>0</v>
      </c>
      <c r="O474" s="83"/>
      <c r="P474" s="85">
        <f>G474*O474</f>
        <v>0</v>
      </c>
      <c r="Q474" s="83"/>
      <c r="R474" s="377">
        <f>G474*Q474</f>
        <v>0</v>
      </c>
      <c r="S474" s="1040">
        <f t="shared" si="35"/>
        <v>0</v>
      </c>
      <c r="T474" s="4">
        <f>S474*Tabla319816[[#This Row],[P.U$]]</f>
        <v>0</v>
      </c>
    </row>
    <row r="475" spans="1:22" ht="25.5" x14ac:dyDescent="0.25">
      <c r="A475" s="179">
        <v>392</v>
      </c>
      <c r="B475" s="201" t="s">
        <v>473</v>
      </c>
      <c r="C475" s="14" t="s">
        <v>197</v>
      </c>
      <c r="D475" s="14" t="s">
        <v>335</v>
      </c>
      <c r="E475" s="14" t="s">
        <v>705</v>
      </c>
      <c r="F475" s="15">
        <v>45413</v>
      </c>
      <c r="G475" s="37">
        <v>2.67</v>
      </c>
      <c r="H475" s="337"/>
      <c r="I475" s="83"/>
      <c r="J475" s="590">
        <f t="shared" si="34"/>
        <v>0</v>
      </c>
      <c r="K475" s="930"/>
      <c r="L475" s="85">
        <f t="shared" si="36"/>
        <v>0</v>
      </c>
      <c r="M475" s="83"/>
      <c r="N475" s="85">
        <f t="shared" si="37"/>
        <v>0</v>
      </c>
      <c r="O475" s="83"/>
      <c r="P475" s="85">
        <f t="shared" si="38"/>
        <v>0</v>
      </c>
      <c r="Q475" s="83"/>
      <c r="R475" s="377">
        <f t="shared" si="39"/>
        <v>0</v>
      </c>
      <c r="S475" s="1040">
        <f t="shared" si="35"/>
        <v>0</v>
      </c>
      <c r="T475" s="4">
        <f>S475*Tabla319816[[#This Row],[P.U$]]</f>
        <v>0</v>
      </c>
    </row>
    <row r="476" spans="1:22" ht="28.5" x14ac:dyDescent="0.25">
      <c r="A476" s="179">
        <v>393</v>
      </c>
      <c r="B476" s="201" t="s">
        <v>474</v>
      </c>
      <c r="C476" s="14" t="s">
        <v>213</v>
      </c>
      <c r="D476" s="14" t="s">
        <v>335</v>
      </c>
      <c r="E476" s="14" t="s">
        <v>706</v>
      </c>
      <c r="F476" s="15">
        <v>45231</v>
      </c>
      <c r="G476" s="37">
        <v>6.65</v>
      </c>
      <c r="H476" s="337"/>
      <c r="I476" s="593">
        <v>4</v>
      </c>
      <c r="J476" s="590">
        <f t="shared" si="34"/>
        <v>26.6</v>
      </c>
      <c r="K476" s="784">
        <v>4</v>
      </c>
      <c r="L476" s="236">
        <f>G476*K476</f>
        <v>26.6</v>
      </c>
      <c r="M476" s="237">
        <v>4</v>
      </c>
      <c r="N476" s="236">
        <f>G476*M476</f>
        <v>26.6</v>
      </c>
      <c r="O476" s="237">
        <v>3</v>
      </c>
      <c r="P476" s="236">
        <f>G476*O476</f>
        <v>19.950000000000003</v>
      </c>
      <c r="Q476" s="237">
        <v>3</v>
      </c>
      <c r="R476" s="377">
        <f>G476*Q476</f>
        <v>19.950000000000003</v>
      </c>
      <c r="S476" s="1040">
        <v>3</v>
      </c>
      <c r="T476" s="4">
        <f>S476*Tabla319816[[#This Row],[P.U$]]</f>
        <v>19.950000000000003</v>
      </c>
    </row>
    <row r="477" spans="1:22" ht="25.5" x14ac:dyDescent="0.25">
      <c r="A477" s="179">
        <v>394</v>
      </c>
      <c r="B477" s="201" t="s">
        <v>475</v>
      </c>
      <c r="C477" s="14" t="s">
        <v>620</v>
      </c>
      <c r="D477" s="14" t="s">
        <v>335</v>
      </c>
      <c r="E477" s="14" t="s">
        <v>706</v>
      </c>
      <c r="F477" s="15">
        <v>45689</v>
      </c>
      <c r="G477" s="37">
        <v>2.08</v>
      </c>
      <c r="H477" s="337"/>
      <c r="I477" s="83"/>
      <c r="J477" s="590">
        <f t="shared" si="34"/>
        <v>0</v>
      </c>
      <c r="K477" s="930"/>
      <c r="L477" s="85">
        <f t="shared" si="36"/>
        <v>0</v>
      </c>
      <c r="M477" s="83"/>
      <c r="N477" s="85">
        <f t="shared" si="37"/>
        <v>0</v>
      </c>
      <c r="O477" s="83"/>
      <c r="P477" s="85">
        <f t="shared" si="38"/>
        <v>0</v>
      </c>
      <c r="Q477" s="83"/>
      <c r="R477" s="377">
        <f t="shared" si="39"/>
        <v>0</v>
      </c>
      <c r="S477" s="1040">
        <f t="shared" si="35"/>
        <v>0</v>
      </c>
      <c r="T477" s="4">
        <f>S477*Tabla319816[[#This Row],[P.U$]]</f>
        <v>0</v>
      </c>
    </row>
    <row r="478" spans="1:22" ht="25.5" x14ac:dyDescent="0.25">
      <c r="A478" s="179">
        <v>397</v>
      </c>
      <c r="B478" s="205" t="s">
        <v>478</v>
      </c>
      <c r="C478" s="23" t="s">
        <v>599</v>
      </c>
      <c r="D478" s="23" t="s">
        <v>337</v>
      </c>
      <c r="E478" s="23" t="s">
        <v>707</v>
      </c>
      <c r="F478" s="29">
        <v>45200</v>
      </c>
      <c r="G478" s="40">
        <v>1.98</v>
      </c>
      <c r="H478" s="337"/>
      <c r="I478" s="593"/>
      <c r="J478" s="590">
        <f t="shared" si="34"/>
        <v>0</v>
      </c>
      <c r="K478" s="930"/>
      <c r="L478" s="236">
        <f>G478*K478</f>
        <v>0</v>
      </c>
      <c r="M478" s="83"/>
      <c r="N478" s="236">
        <f>G478*M478</f>
        <v>0</v>
      </c>
      <c r="O478" s="83"/>
      <c r="P478" s="236">
        <f>G478*O478</f>
        <v>0</v>
      </c>
      <c r="Q478" s="237"/>
      <c r="R478" s="377">
        <f>G478*Q478</f>
        <v>0</v>
      </c>
      <c r="S478" s="1040">
        <f t="shared" si="35"/>
        <v>0</v>
      </c>
      <c r="T478" s="4">
        <f>S478*Tabla319816[[#This Row],[P.U$]]</f>
        <v>0</v>
      </c>
    </row>
    <row r="479" spans="1:22" ht="30" x14ac:dyDescent="0.25">
      <c r="A479" s="185">
        <v>581</v>
      </c>
      <c r="B479" s="151" t="s">
        <v>992</v>
      </c>
      <c r="C479" s="151" t="s">
        <v>757</v>
      </c>
      <c r="D479" s="23" t="s">
        <v>337</v>
      </c>
      <c r="E479" s="151" t="s">
        <v>710</v>
      </c>
      <c r="F479" s="579">
        <v>45717</v>
      </c>
      <c r="G479" s="580">
        <v>6.9</v>
      </c>
      <c r="H479" s="337"/>
      <c r="I479" s="83"/>
      <c r="J479" s="590">
        <f t="shared" si="34"/>
        <v>0</v>
      </c>
      <c r="K479" s="930"/>
      <c r="L479" s="85">
        <f>G479*K479</f>
        <v>0</v>
      </c>
      <c r="M479" s="83"/>
      <c r="N479" s="85">
        <f>G479*M479</f>
        <v>0</v>
      </c>
      <c r="O479" s="83"/>
      <c r="P479" s="85">
        <f>G479*O479</f>
        <v>0</v>
      </c>
      <c r="Q479" s="83"/>
      <c r="R479" s="377">
        <f>G479*Q479</f>
        <v>0</v>
      </c>
      <c r="S479" s="1040">
        <f t="shared" si="35"/>
        <v>0</v>
      </c>
      <c r="T479" s="4">
        <f>S479*Tabla319816[[#This Row],[P.U$]]</f>
        <v>0</v>
      </c>
    </row>
    <row r="480" spans="1:22" x14ac:dyDescent="0.25">
      <c r="A480" s="179">
        <v>398</v>
      </c>
      <c r="B480" s="205" t="s">
        <v>479</v>
      </c>
      <c r="C480" s="23" t="s">
        <v>623</v>
      </c>
      <c r="D480" s="23" t="s">
        <v>337</v>
      </c>
      <c r="E480" s="23" t="s">
        <v>276</v>
      </c>
      <c r="F480" s="29">
        <v>45597</v>
      </c>
      <c r="G480" s="40">
        <v>2.34</v>
      </c>
      <c r="H480" s="337"/>
      <c r="I480" s="83"/>
      <c r="J480" s="590">
        <f t="shared" si="34"/>
        <v>0</v>
      </c>
      <c r="K480" s="930"/>
      <c r="L480" s="85">
        <f t="shared" si="36"/>
        <v>0</v>
      </c>
      <c r="M480" s="83"/>
      <c r="N480" s="85">
        <f t="shared" si="37"/>
        <v>0</v>
      </c>
      <c r="O480" s="83"/>
      <c r="P480" s="85">
        <f t="shared" si="38"/>
        <v>0</v>
      </c>
      <c r="Q480" s="83"/>
      <c r="R480" s="377">
        <f t="shared" si="39"/>
        <v>0</v>
      </c>
      <c r="S480" s="1040">
        <f t="shared" si="35"/>
        <v>0</v>
      </c>
      <c r="T480" s="4">
        <f>S480*Tabla319816[[#This Row],[P.U$]]</f>
        <v>0</v>
      </c>
    </row>
    <row r="481" spans="1:20" x14ac:dyDescent="0.25">
      <c r="A481" s="179">
        <v>399</v>
      </c>
      <c r="B481" s="205" t="s">
        <v>480</v>
      </c>
      <c r="C481" s="23" t="s">
        <v>624</v>
      </c>
      <c r="D481" s="23" t="s">
        <v>337</v>
      </c>
      <c r="E481" s="23" t="s">
        <v>708</v>
      </c>
      <c r="F481" s="29"/>
      <c r="G481" s="40">
        <v>4.2</v>
      </c>
      <c r="H481" s="337"/>
      <c r="I481" s="83"/>
      <c r="J481" s="590">
        <f t="shared" si="34"/>
        <v>0</v>
      </c>
      <c r="K481" s="930"/>
      <c r="L481" s="85">
        <f t="shared" si="36"/>
        <v>0</v>
      </c>
      <c r="M481" s="83"/>
      <c r="N481" s="85">
        <f t="shared" si="37"/>
        <v>0</v>
      </c>
      <c r="O481" s="83"/>
      <c r="P481" s="85">
        <f t="shared" si="38"/>
        <v>0</v>
      </c>
      <c r="Q481" s="83"/>
      <c r="R481" s="377">
        <f t="shared" si="39"/>
        <v>0</v>
      </c>
      <c r="S481" s="1040">
        <f t="shared" si="35"/>
        <v>0</v>
      </c>
      <c r="T481" s="4">
        <f>S481*Tabla319816[[#This Row],[P.U$]]</f>
        <v>0</v>
      </c>
    </row>
    <row r="482" spans="1:20" x14ac:dyDescent="0.25">
      <c r="A482" s="185">
        <v>578</v>
      </c>
      <c r="B482" s="151" t="s">
        <v>961</v>
      </c>
      <c r="C482" s="151" t="s">
        <v>624</v>
      </c>
      <c r="D482" s="23" t="s">
        <v>337</v>
      </c>
      <c r="E482" s="23" t="s">
        <v>708</v>
      </c>
      <c r="F482" s="579">
        <v>45658</v>
      </c>
      <c r="G482" s="580">
        <v>2.75</v>
      </c>
      <c r="H482" s="337"/>
      <c r="I482" s="83"/>
      <c r="J482" s="590">
        <f t="shared" si="34"/>
        <v>0</v>
      </c>
      <c r="K482" s="930"/>
      <c r="L482" s="85">
        <f t="shared" si="36"/>
        <v>0</v>
      </c>
      <c r="M482" s="83"/>
      <c r="N482" s="85">
        <f t="shared" si="37"/>
        <v>0</v>
      </c>
      <c r="O482" s="83"/>
      <c r="P482" s="85">
        <f t="shared" si="38"/>
        <v>0</v>
      </c>
      <c r="Q482" s="83"/>
      <c r="R482" s="377">
        <f t="shared" si="39"/>
        <v>0</v>
      </c>
      <c r="S482" s="1040">
        <f t="shared" si="35"/>
        <v>0</v>
      </c>
      <c r="T482" s="4">
        <f>S482*Tabla319816[[#This Row],[P.U$]]</f>
        <v>0</v>
      </c>
    </row>
    <row r="483" spans="1:20" ht="30" x14ac:dyDescent="0.25">
      <c r="A483" s="185">
        <v>582</v>
      </c>
      <c r="B483" s="151" t="s">
        <v>965</v>
      </c>
      <c r="C483" s="151" t="s">
        <v>757</v>
      </c>
      <c r="D483" s="23" t="s">
        <v>337</v>
      </c>
      <c r="E483" s="151" t="s">
        <v>710</v>
      </c>
      <c r="F483" s="579">
        <v>45658</v>
      </c>
      <c r="G483" s="580">
        <v>5.16</v>
      </c>
      <c r="H483" s="337"/>
      <c r="I483" s="83"/>
      <c r="J483" s="590">
        <f t="shared" si="34"/>
        <v>0</v>
      </c>
      <c r="K483" s="930"/>
      <c r="L483" s="85">
        <f t="shared" si="36"/>
        <v>0</v>
      </c>
      <c r="M483" s="83"/>
      <c r="N483" s="85">
        <f t="shared" si="37"/>
        <v>0</v>
      </c>
      <c r="O483" s="83"/>
      <c r="P483" s="85">
        <f t="shared" si="38"/>
        <v>0</v>
      </c>
      <c r="Q483" s="83"/>
      <c r="R483" s="377">
        <f t="shared" si="39"/>
        <v>0</v>
      </c>
      <c r="S483" s="1040">
        <f t="shared" si="35"/>
        <v>0</v>
      </c>
      <c r="T483" s="4">
        <f>S483*Tabla319816[[#This Row],[P.U$]]</f>
        <v>0</v>
      </c>
    </row>
    <row r="484" spans="1:20" ht="25.5" x14ac:dyDescent="0.25">
      <c r="A484" s="179">
        <v>402</v>
      </c>
      <c r="B484" s="205" t="s">
        <v>481</v>
      </c>
      <c r="C484" s="23" t="s">
        <v>599</v>
      </c>
      <c r="D484" s="23" t="s">
        <v>337</v>
      </c>
      <c r="E484" s="23" t="s">
        <v>707</v>
      </c>
      <c r="F484" s="29">
        <v>45078</v>
      </c>
      <c r="G484" s="40">
        <v>1</v>
      </c>
      <c r="H484" s="337"/>
      <c r="I484" s="83"/>
      <c r="J484" s="590">
        <f t="shared" si="34"/>
        <v>0</v>
      </c>
      <c r="K484" s="930"/>
      <c r="L484" s="85">
        <f t="shared" si="36"/>
        <v>0</v>
      </c>
      <c r="M484" s="83"/>
      <c r="N484" s="85">
        <f t="shared" si="37"/>
        <v>0</v>
      </c>
      <c r="O484" s="83"/>
      <c r="P484" s="85">
        <f t="shared" si="38"/>
        <v>0</v>
      </c>
      <c r="Q484" s="83"/>
      <c r="R484" s="377">
        <f t="shared" si="39"/>
        <v>0</v>
      </c>
      <c r="S484" s="1040">
        <f t="shared" si="35"/>
        <v>0</v>
      </c>
      <c r="T484" s="4">
        <f>S484*Tabla319816[[#This Row],[P.U$]]</f>
        <v>0</v>
      </c>
    </row>
    <row r="485" spans="1:20" x14ac:dyDescent="0.25">
      <c r="A485" s="179">
        <v>405</v>
      </c>
      <c r="B485" s="205" t="s">
        <v>738</v>
      </c>
      <c r="C485" s="23" t="s">
        <v>739</v>
      </c>
      <c r="D485" s="23" t="s">
        <v>337</v>
      </c>
      <c r="E485" s="23" t="s">
        <v>707</v>
      </c>
      <c r="F485" s="29">
        <v>45200</v>
      </c>
      <c r="G485" s="40">
        <v>0.6</v>
      </c>
      <c r="H485" s="337"/>
      <c r="I485" s="83"/>
      <c r="J485" s="590">
        <f t="shared" si="34"/>
        <v>0</v>
      </c>
      <c r="K485" s="930"/>
      <c r="L485" s="85">
        <f t="shared" si="36"/>
        <v>0</v>
      </c>
      <c r="M485" s="83"/>
      <c r="N485" s="85">
        <f t="shared" si="37"/>
        <v>0</v>
      </c>
      <c r="O485" s="83"/>
      <c r="P485" s="85">
        <f t="shared" si="38"/>
        <v>0</v>
      </c>
      <c r="Q485" s="83"/>
      <c r="R485" s="377">
        <f t="shared" si="39"/>
        <v>0</v>
      </c>
      <c r="S485" s="1040">
        <f t="shared" si="35"/>
        <v>0</v>
      </c>
      <c r="T485" s="4">
        <f>S485*Tabla319816[[#This Row],[P.U$]]</f>
        <v>0</v>
      </c>
    </row>
    <row r="486" spans="1:20" ht="30" x14ac:dyDescent="0.25">
      <c r="A486" s="185">
        <v>584</v>
      </c>
      <c r="B486" s="151" t="s">
        <v>993</v>
      </c>
      <c r="C486" s="151" t="s">
        <v>757</v>
      </c>
      <c r="D486" s="151" t="s">
        <v>337</v>
      </c>
      <c r="E486" s="151" t="s">
        <v>707</v>
      </c>
      <c r="F486" s="579">
        <v>45536</v>
      </c>
      <c r="G486" s="580">
        <v>1.87</v>
      </c>
      <c r="H486" s="337"/>
      <c r="I486" s="83">
        <v>2</v>
      </c>
      <c r="J486" s="590">
        <f t="shared" si="34"/>
        <v>3.74</v>
      </c>
      <c r="K486" s="930">
        <v>2</v>
      </c>
      <c r="L486" s="85">
        <f t="shared" si="36"/>
        <v>3.74</v>
      </c>
      <c r="M486" s="83">
        <v>2</v>
      </c>
      <c r="N486" s="85">
        <f t="shared" si="37"/>
        <v>3.74</v>
      </c>
      <c r="O486" s="83">
        <v>2</v>
      </c>
      <c r="P486" s="85">
        <f t="shared" si="38"/>
        <v>3.74</v>
      </c>
      <c r="Q486" s="83"/>
      <c r="R486" s="377">
        <f t="shared" si="39"/>
        <v>0</v>
      </c>
      <c r="S486" s="1040">
        <f t="shared" si="35"/>
        <v>0</v>
      </c>
      <c r="T486" s="4">
        <f>S486*Tabla319816[[#This Row],[P.U$]]</f>
        <v>0</v>
      </c>
    </row>
    <row r="487" spans="1:20" x14ac:dyDescent="0.25">
      <c r="A487" s="179">
        <v>406</v>
      </c>
      <c r="B487" s="205" t="s">
        <v>482</v>
      </c>
      <c r="C487" s="23" t="s">
        <v>625</v>
      </c>
      <c r="D487" s="23" t="s">
        <v>337</v>
      </c>
      <c r="E487" s="23" t="s">
        <v>709</v>
      </c>
      <c r="F487" s="29">
        <v>45412</v>
      </c>
      <c r="G487" s="40">
        <v>4.5999999999999996</v>
      </c>
      <c r="H487" s="337"/>
      <c r="I487" s="83"/>
      <c r="J487" s="590">
        <f t="shared" si="34"/>
        <v>0</v>
      </c>
      <c r="K487" s="930"/>
      <c r="L487" s="85">
        <f t="shared" si="36"/>
        <v>0</v>
      </c>
      <c r="M487" s="83"/>
      <c r="N487" s="85">
        <f t="shared" si="37"/>
        <v>0</v>
      </c>
      <c r="O487" s="83"/>
      <c r="P487" s="85">
        <f t="shared" si="38"/>
        <v>0</v>
      </c>
      <c r="Q487" s="83"/>
      <c r="R487" s="377">
        <f t="shared" si="39"/>
        <v>0</v>
      </c>
      <c r="S487" s="1040">
        <f t="shared" si="35"/>
        <v>0</v>
      </c>
      <c r="T487" s="4">
        <f>S487*Tabla319816[[#This Row],[P.U$]]</f>
        <v>0</v>
      </c>
    </row>
    <row r="488" spans="1:20" ht="28.5" x14ac:dyDescent="0.25">
      <c r="A488" s="179">
        <v>407</v>
      </c>
      <c r="B488" s="205" t="s">
        <v>483</v>
      </c>
      <c r="C488" s="23" t="s">
        <v>623</v>
      </c>
      <c r="D488" s="23" t="s">
        <v>337</v>
      </c>
      <c r="E488" s="23" t="s">
        <v>707</v>
      </c>
      <c r="F488" s="29">
        <v>45839</v>
      </c>
      <c r="G488" s="40">
        <v>4.07</v>
      </c>
      <c r="H488" s="337"/>
      <c r="I488" s="233">
        <v>2</v>
      </c>
      <c r="J488" s="590">
        <f t="shared" si="34"/>
        <v>8.14</v>
      </c>
      <c r="K488" s="930">
        <v>2</v>
      </c>
      <c r="L488" s="232">
        <f t="shared" si="36"/>
        <v>8.14</v>
      </c>
      <c r="M488" s="83">
        <v>2</v>
      </c>
      <c r="N488" s="232">
        <f t="shared" si="37"/>
        <v>8.14</v>
      </c>
      <c r="O488" s="83">
        <v>2</v>
      </c>
      <c r="P488" s="232">
        <f t="shared" si="38"/>
        <v>8.14</v>
      </c>
      <c r="Q488" s="233"/>
      <c r="R488" s="377">
        <f t="shared" si="39"/>
        <v>0</v>
      </c>
      <c r="S488" s="1040">
        <f t="shared" si="35"/>
        <v>0</v>
      </c>
      <c r="T488" s="4">
        <f>S488*Tabla319816[[#This Row],[P.U$]]</f>
        <v>0</v>
      </c>
    </row>
    <row r="489" spans="1:20" ht="28.5" x14ac:dyDescent="0.25">
      <c r="A489" s="179">
        <v>408</v>
      </c>
      <c r="B489" s="205" t="s">
        <v>780</v>
      </c>
      <c r="C489" s="23" t="s">
        <v>736</v>
      </c>
      <c r="D489" s="23" t="s">
        <v>337</v>
      </c>
      <c r="E489" s="23" t="s">
        <v>707</v>
      </c>
      <c r="F489" s="29">
        <v>45809</v>
      </c>
      <c r="G489" s="40">
        <v>0.46</v>
      </c>
      <c r="H489" s="337"/>
      <c r="I489" s="83"/>
      <c r="J489" s="590">
        <f t="shared" si="34"/>
        <v>0</v>
      </c>
      <c r="K489" s="930"/>
      <c r="L489" s="85">
        <f t="shared" si="36"/>
        <v>0</v>
      </c>
      <c r="M489" s="83"/>
      <c r="N489" s="85">
        <f t="shared" si="37"/>
        <v>0</v>
      </c>
      <c r="O489" s="83"/>
      <c r="P489" s="85">
        <f t="shared" si="38"/>
        <v>0</v>
      </c>
      <c r="Q489" s="83"/>
      <c r="R489" s="377">
        <f t="shared" si="39"/>
        <v>0</v>
      </c>
      <c r="S489" s="1040">
        <f t="shared" si="35"/>
        <v>0</v>
      </c>
      <c r="T489" s="4">
        <f>S489*Tabla319816[[#This Row],[P.U$]]</f>
        <v>0</v>
      </c>
    </row>
    <row r="490" spans="1:20" x14ac:dyDescent="0.25">
      <c r="A490" s="179">
        <v>409</v>
      </c>
      <c r="B490" s="205" t="s">
        <v>484</v>
      </c>
      <c r="C490" s="23" t="s">
        <v>249</v>
      </c>
      <c r="D490" s="23" t="s">
        <v>337</v>
      </c>
      <c r="E490" s="23" t="s">
        <v>292</v>
      </c>
      <c r="F490" s="29">
        <v>44958</v>
      </c>
      <c r="G490" s="40">
        <v>2.0699999999999998</v>
      </c>
      <c r="H490" s="337"/>
      <c r="I490" s="83"/>
      <c r="J490" s="590">
        <f t="shared" si="34"/>
        <v>0</v>
      </c>
      <c r="K490" s="930"/>
      <c r="L490" s="85">
        <f t="shared" si="36"/>
        <v>0</v>
      </c>
      <c r="M490" s="83"/>
      <c r="N490" s="85">
        <f t="shared" si="37"/>
        <v>0</v>
      </c>
      <c r="O490" s="83"/>
      <c r="P490" s="85">
        <f t="shared" si="38"/>
        <v>0</v>
      </c>
      <c r="Q490" s="83"/>
      <c r="R490" s="377">
        <f t="shared" si="39"/>
        <v>0</v>
      </c>
      <c r="S490" s="1040">
        <f t="shared" si="35"/>
        <v>0</v>
      </c>
      <c r="T490" s="4">
        <f>S490*Tabla319816[[#This Row],[P.U$]]</f>
        <v>0</v>
      </c>
    </row>
    <row r="491" spans="1:20" ht="42.75" x14ac:dyDescent="0.25">
      <c r="A491" s="179">
        <v>412</v>
      </c>
      <c r="B491" s="205" t="s">
        <v>487</v>
      </c>
      <c r="C491" s="23" t="s">
        <v>239</v>
      </c>
      <c r="D491" s="23" t="s">
        <v>337</v>
      </c>
      <c r="E491" s="23" t="s">
        <v>711</v>
      </c>
      <c r="F491" s="29">
        <v>45505</v>
      </c>
      <c r="G491" s="40">
        <v>3.52</v>
      </c>
      <c r="H491" s="337"/>
      <c r="I491" s="83"/>
      <c r="J491" s="590">
        <f t="shared" si="34"/>
        <v>0</v>
      </c>
      <c r="K491" s="930"/>
      <c r="L491" s="85">
        <f t="shared" si="36"/>
        <v>0</v>
      </c>
      <c r="M491" s="83"/>
      <c r="N491" s="85">
        <f t="shared" si="37"/>
        <v>0</v>
      </c>
      <c r="O491" s="83"/>
      <c r="P491" s="85">
        <f t="shared" si="38"/>
        <v>0</v>
      </c>
      <c r="Q491" s="83"/>
      <c r="R491" s="377">
        <f t="shared" si="39"/>
        <v>0</v>
      </c>
      <c r="S491" s="1040">
        <f t="shared" si="35"/>
        <v>0</v>
      </c>
      <c r="T491" s="4">
        <f>S491*Tabla319816[[#This Row],[P.U$]]</f>
        <v>0</v>
      </c>
    </row>
    <row r="492" spans="1:20" x14ac:dyDescent="0.25">
      <c r="A492" s="185">
        <v>601</v>
      </c>
      <c r="B492" s="151" t="s">
        <v>978</v>
      </c>
      <c r="C492" s="151" t="s">
        <v>980</v>
      </c>
      <c r="D492" s="151" t="s">
        <v>337</v>
      </c>
      <c r="E492" s="151" t="s">
        <v>710</v>
      </c>
      <c r="F492" s="579"/>
      <c r="G492" s="580">
        <v>1.98</v>
      </c>
      <c r="H492" s="337"/>
      <c r="I492" s="83"/>
      <c r="J492" s="590">
        <f t="shared" si="34"/>
        <v>0</v>
      </c>
      <c r="K492" s="930"/>
      <c r="L492" s="85">
        <f t="shared" si="36"/>
        <v>0</v>
      </c>
      <c r="M492" s="83"/>
      <c r="N492" s="85">
        <f t="shared" si="37"/>
        <v>0</v>
      </c>
      <c r="O492" s="83"/>
      <c r="P492" s="85">
        <f t="shared" si="38"/>
        <v>0</v>
      </c>
      <c r="Q492" s="83"/>
      <c r="R492" s="377">
        <f t="shared" si="39"/>
        <v>0</v>
      </c>
      <c r="S492" s="1040">
        <f t="shared" si="35"/>
        <v>0</v>
      </c>
      <c r="T492" s="4">
        <f>S492*Tabla319816[[#This Row],[P.U$]]</f>
        <v>0</v>
      </c>
    </row>
    <row r="493" spans="1:20" x14ac:dyDescent="0.25">
      <c r="A493" s="185">
        <v>602</v>
      </c>
      <c r="B493" s="151" t="s">
        <v>979</v>
      </c>
      <c r="C493" s="151" t="s">
        <v>980</v>
      </c>
      <c r="D493" s="151" t="s">
        <v>337</v>
      </c>
      <c r="E493" s="151" t="s">
        <v>710</v>
      </c>
      <c r="F493" s="579"/>
      <c r="G493" s="580">
        <v>1.98</v>
      </c>
      <c r="H493" s="337"/>
      <c r="I493" s="83"/>
      <c r="J493" s="590">
        <f t="shared" si="34"/>
        <v>0</v>
      </c>
      <c r="K493" s="930"/>
      <c r="L493" s="85">
        <f t="shared" si="36"/>
        <v>0</v>
      </c>
      <c r="M493" s="83"/>
      <c r="N493" s="85">
        <f t="shared" si="37"/>
        <v>0</v>
      </c>
      <c r="O493" s="83"/>
      <c r="P493" s="85">
        <f t="shared" si="38"/>
        <v>0</v>
      </c>
      <c r="Q493" s="83"/>
      <c r="R493" s="377">
        <f t="shared" si="39"/>
        <v>0</v>
      </c>
      <c r="S493" s="1040">
        <f t="shared" si="35"/>
        <v>0</v>
      </c>
      <c r="T493" s="4">
        <f>S493*Tabla319816[[#This Row],[P.U$]]</f>
        <v>0</v>
      </c>
    </row>
    <row r="494" spans="1:20" ht="30" x14ac:dyDescent="0.25">
      <c r="A494" s="185">
        <v>603</v>
      </c>
      <c r="B494" s="151" t="s">
        <v>981</v>
      </c>
      <c r="C494" s="151" t="s">
        <v>983</v>
      </c>
      <c r="D494" s="151" t="s">
        <v>337</v>
      </c>
      <c r="E494" s="151" t="s">
        <v>710</v>
      </c>
      <c r="F494" s="579"/>
      <c r="G494" s="580">
        <v>3.03</v>
      </c>
      <c r="H494" s="337"/>
      <c r="I494" s="83"/>
      <c r="J494" s="590">
        <f t="shared" si="34"/>
        <v>0</v>
      </c>
      <c r="K494" s="930"/>
      <c r="L494" s="85">
        <f t="shared" si="36"/>
        <v>0</v>
      </c>
      <c r="M494" s="83"/>
      <c r="N494" s="85">
        <f t="shared" si="37"/>
        <v>0</v>
      </c>
      <c r="O494" s="83"/>
      <c r="P494" s="85">
        <f t="shared" si="38"/>
        <v>0</v>
      </c>
      <c r="Q494" s="83"/>
      <c r="R494" s="377">
        <f t="shared" si="39"/>
        <v>0</v>
      </c>
      <c r="S494" s="1040">
        <f t="shared" si="35"/>
        <v>0</v>
      </c>
      <c r="T494" s="4">
        <f>S494*Tabla319816[[#This Row],[P.U$]]</f>
        <v>0</v>
      </c>
    </row>
    <row r="495" spans="1:20" ht="30" x14ac:dyDescent="0.25">
      <c r="A495" s="185">
        <v>605</v>
      </c>
      <c r="B495" s="151" t="s">
        <v>984</v>
      </c>
      <c r="C495" s="151" t="s">
        <v>983</v>
      </c>
      <c r="D495" s="151" t="s">
        <v>337</v>
      </c>
      <c r="E495" s="151" t="s">
        <v>710</v>
      </c>
      <c r="F495" s="579"/>
      <c r="G495" s="580">
        <v>3.04</v>
      </c>
      <c r="H495" s="337"/>
      <c r="I495" s="83"/>
      <c r="J495" s="590">
        <f t="shared" si="34"/>
        <v>0</v>
      </c>
      <c r="K495" s="930"/>
      <c r="L495" s="85">
        <f t="shared" si="36"/>
        <v>0</v>
      </c>
      <c r="M495" s="83"/>
      <c r="N495" s="85">
        <f t="shared" si="37"/>
        <v>0</v>
      </c>
      <c r="O495" s="83"/>
      <c r="P495" s="85">
        <f t="shared" si="38"/>
        <v>0</v>
      </c>
      <c r="Q495" s="83"/>
      <c r="R495" s="377">
        <f t="shared" si="39"/>
        <v>0</v>
      </c>
      <c r="S495" s="1040">
        <f t="shared" si="35"/>
        <v>0</v>
      </c>
      <c r="T495" s="4">
        <f>S495*Tabla319816[[#This Row],[P.U$]]</f>
        <v>0</v>
      </c>
    </row>
    <row r="496" spans="1:20" x14ac:dyDescent="0.25">
      <c r="A496" s="185">
        <v>606</v>
      </c>
      <c r="B496" s="151" t="s">
        <v>985</v>
      </c>
      <c r="C496" s="151" t="s">
        <v>759</v>
      </c>
      <c r="D496" s="151" t="s">
        <v>337</v>
      </c>
      <c r="E496" s="151" t="s">
        <v>710</v>
      </c>
      <c r="F496" s="579">
        <v>45962</v>
      </c>
      <c r="G496" s="580">
        <v>1.63</v>
      </c>
      <c r="H496" s="337"/>
      <c r="I496" s="233"/>
      <c r="J496" s="590">
        <f t="shared" si="34"/>
        <v>0</v>
      </c>
      <c r="K496" s="930"/>
      <c r="L496" s="232">
        <f t="shared" si="36"/>
        <v>0</v>
      </c>
      <c r="M496" s="83"/>
      <c r="N496" s="232">
        <f t="shared" si="37"/>
        <v>0</v>
      </c>
      <c r="O496" s="83"/>
      <c r="P496" s="232">
        <f t="shared" si="38"/>
        <v>0</v>
      </c>
      <c r="Q496" s="233"/>
      <c r="R496" s="377">
        <f t="shared" si="39"/>
        <v>0</v>
      </c>
      <c r="S496" s="1040">
        <f t="shared" si="35"/>
        <v>0</v>
      </c>
      <c r="T496" s="4">
        <f>S496*Tabla319816[[#This Row],[P.U$]]</f>
        <v>0</v>
      </c>
    </row>
    <row r="497" spans="1:20" ht="30" x14ac:dyDescent="0.25">
      <c r="A497" s="185">
        <v>604</v>
      </c>
      <c r="B497" s="151" t="s">
        <v>982</v>
      </c>
      <c r="C497" s="151" t="s">
        <v>983</v>
      </c>
      <c r="D497" s="151" t="s">
        <v>337</v>
      </c>
      <c r="E497" s="151" t="s">
        <v>710</v>
      </c>
      <c r="F497" s="579">
        <v>45962</v>
      </c>
      <c r="G497" s="580">
        <v>3.03</v>
      </c>
      <c r="H497" s="337"/>
      <c r="I497" s="233"/>
      <c r="J497" s="590">
        <f t="shared" si="34"/>
        <v>0</v>
      </c>
      <c r="K497" s="930"/>
      <c r="L497" s="232">
        <f t="shared" si="36"/>
        <v>0</v>
      </c>
      <c r="M497" s="83"/>
      <c r="N497" s="232">
        <f t="shared" si="37"/>
        <v>0</v>
      </c>
      <c r="O497" s="83"/>
      <c r="P497" s="232">
        <f t="shared" si="38"/>
        <v>0</v>
      </c>
      <c r="Q497" s="233"/>
      <c r="R497" s="377">
        <f t="shared" si="39"/>
        <v>0</v>
      </c>
      <c r="S497" s="1040">
        <f t="shared" si="35"/>
        <v>0</v>
      </c>
      <c r="T497" s="4">
        <f>S497*Tabla319816[[#This Row],[P.U$]]</f>
        <v>0</v>
      </c>
    </row>
    <row r="498" spans="1:20" ht="25.5" x14ac:dyDescent="0.25">
      <c r="A498" s="179">
        <v>413</v>
      </c>
      <c r="B498" s="205" t="s">
        <v>488</v>
      </c>
      <c r="C498" s="23" t="s">
        <v>599</v>
      </c>
      <c r="D498" s="23" t="s">
        <v>337</v>
      </c>
      <c r="E498" s="23" t="s">
        <v>712</v>
      </c>
      <c r="F498" s="29">
        <v>45658</v>
      </c>
      <c r="G498" s="40">
        <v>3</v>
      </c>
      <c r="H498" s="337"/>
      <c r="I498" s="83"/>
      <c r="J498" s="590">
        <f t="shared" si="34"/>
        <v>0</v>
      </c>
      <c r="K498" s="930"/>
      <c r="L498" s="85">
        <f t="shared" si="36"/>
        <v>0</v>
      </c>
      <c r="M498" s="83"/>
      <c r="N498" s="85">
        <f t="shared" si="37"/>
        <v>0</v>
      </c>
      <c r="O498" s="83"/>
      <c r="P498" s="85">
        <f t="shared" si="38"/>
        <v>0</v>
      </c>
      <c r="Q498" s="83"/>
      <c r="R498" s="377">
        <f t="shared" si="39"/>
        <v>0</v>
      </c>
      <c r="S498" s="1040">
        <f t="shared" si="35"/>
        <v>0</v>
      </c>
      <c r="T498" s="4">
        <f>S498*Tabla319816[[#This Row],[P.U$]]</f>
        <v>0</v>
      </c>
    </row>
    <row r="499" spans="1:20" x14ac:dyDescent="0.25">
      <c r="A499" s="179">
        <v>400</v>
      </c>
      <c r="B499" s="205" t="s">
        <v>755</v>
      </c>
      <c r="C499" s="23" t="s">
        <v>744</v>
      </c>
      <c r="D499" s="23" t="s">
        <v>338</v>
      </c>
      <c r="E499" s="23" t="s">
        <v>710</v>
      </c>
      <c r="F499" s="29">
        <v>45566</v>
      </c>
      <c r="G499" s="40">
        <v>4.2699999999999996</v>
      </c>
      <c r="H499" s="337"/>
      <c r="I499" s="83"/>
      <c r="J499" s="590">
        <f t="shared" si="34"/>
        <v>0</v>
      </c>
      <c r="K499" s="930"/>
      <c r="L499" s="85">
        <f t="shared" si="36"/>
        <v>0</v>
      </c>
      <c r="M499" s="83"/>
      <c r="N499" s="85">
        <f t="shared" si="37"/>
        <v>0</v>
      </c>
      <c r="O499" s="83"/>
      <c r="P499" s="85">
        <f t="shared" si="38"/>
        <v>0</v>
      </c>
      <c r="Q499" s="83"/>
      <c r="R499" s="377">
        <f t="shared" si="39"/>
        <v>0</v>
      </c>
      <c r="S499" s="1040">
        <f t="shared" si="35"/>
        <v>0</v>
      </c>
      <c r="T499" s="4">
        <f>S499*Tabla319816[[#This Row],[P.U$]]</f>
        <v>0</v>
      </c>
    </row>
    <row r="500" spans="1:20" x14ac:dyDescent="0.25">
      <c r="A500" s="179">
        <v>401</v>
      </c>
      <c r="B500" s="205" t="s">
        <v>742</v>
      </c>
      <c r="C500" s="23" t="s">
        <v>628</v>
      </c>
      <c r="D500" s="23" t="s">
        <v>338</v>
      </c>
      <c r="E500" s="23" t="s">
        <v>710</v>
      </c>
      <c r="F500" s="29">
        <v>45383</v>
      </c>
      <c r="G500" s="40">
        <v>2.78</v>
      </c>
      <c r="H500" s="337"/>
      <c r="I500" s="83"/>
      <c r="J500" s="590">
        <f t="shared" si="34"/>
        <v>0</v>
      </c>
      <c r="K500" s="930"/>
      <c r="L500" s="85">
        <f t="shared" si="36"/>
        <v>0</v>
      </c>
      <c r="M500" s="83"/>
      <c r="N500" s="85">
        <f t="shared" si="37"/>
        <v>0</v>
      </c>
      <c r="O500" s="83"/>
      <c r="P500" s="85">
        <f t="shared" si="38"/>
        <v>0</v>
      </c>
      <c r="Q500" s="83"/>
      <c r="R500" s="377">
        <f t="shared" si="39"/>
        <v>0</v>
      </c>
      <c r="S500" s="1040">
        <f t="shared" si="35"/>
        <v>0</v>
      </c>
      <c r="T500" s="4">
        <f>S500*Tabla319816[[#This Row],[P.U$]]</f>
        <v>0</v>
      </c>
    </row>
    <row r="501" spans="1:20" ht="28.5" x14ac:dyDescent="0.25">
      <c r="A501" s="179">
        <v>403</v>
      </c>
      <c r="B501" s="205" t="s">
        <v>1216</v>
      </c>
      <c r="C501" s="23" t="s">
        <v>750</v>
      </c>
      <c r="D501" s="23" t="s">
        <v>338</v>
      </c>
      <c r="E501" s="23" t="s">
        <v>710</v>
      </c>
      <c r="F501" s="29">
        <v>45628</v>
      </c>
      <c r="G501" s="40">
        <v>3.8</v>
      </c>
      <c r="H501" s="337"/>
      <c r="I501" s="593">
        <v>4</v>
      </c>
      <c r="J501" s="590">
        <f t="shared" si="34"/>
        <v>15.2</v>
      </c>
      <c r="K501" s="930">
        <v>4</v>
      </c>
      <c r="L501" s="236">
        <f>G501*K501</f>
        <v>15.2</v>
      </c>
      <c r="M501" s="237">
        <v>4</v>
      </c>
      <c r="N501" s="236">
        <f>G501*M501</f>
        <v>15.2</v>
      </c>
      <c r="O501" s="237">
        <v>4</v>
      </c>
      <c r="P501" s="236">
        <f>G501*O501</f>
        <v>15.2</v>
      </c>
      <c r="Q501" s="237">
        <v>4</v>
      </c>
      <c r="R501" s="377">
        <f>G501*Q501</f>
        <v>15.2</v>
      </c>
      <c r="S501" s="1040">
        <v>4</v>
      </c>
      <c r="T501" s="4">
        <f>S501*Tabla319816[[#This Row],[P.U$]]</f>
        <v>15.2</v>
      </c>
    </row>
    <row r="502" spans="1:20" ht="28.5" x14ac:dyDescent="0.25">
      <c r="A502" s="179">
        <v>404</v>
      </c>
      <c r="B502" s="205" t="s">
        <v>1189</v>
      </c>
      <c r="C502" s="23" t="s">
        <v>750</v>
      </c>
      <c r="D502" s="23" t="s">
        <v>338</v>
      </c>
      <c r="E502" s="23" t="s">
        <v>710</v>
      </c>
      <c r="F502" s="29">
        <v>45629</v>
      </c>
      <c r="G502" s="40">
        <v>3.8</v>
      </c>
      <c r="H502" s="337"/>
      <c r="I502" s="83">
        <v>4</v>
      </c>
      <c r="J502" s="590">
        <f t="shared" si="34"/>
        <v>15.2</v>
      </c>
      <c r="K502" s="930">
        <v>4</v>
      </c>
      <c r="L502" s="85">
        <f t="shared" si="36"/>
        <v>15.2</v>
      </c>
      <c r="M502" s="83">
        <v>4</v>
      </c>
      <c r="N502" s="85">
        <f t="shared" si="37"/>
        <v>15.2</v>
      </c>
      <c r="O502" s="83">
        <v>4</v>
      </c>
      <c r="P502" s="85">
        <f t="shared" si="38"/>
        <v>15.2</v>
      </c>
      <c r="Q502" s="83">
        <v>4</v>
      </c>
      <c r="R502" s="377">
        <f t="shared" si="39"/>
        <v>15.2</v>
      </c>
      <c r="S502" s="1040">
        <v>4</v>
      </c>
      <c r="T502" s="4">
        <f>S502*Tabla319816[[#This Row],[P.U$]]</f>
        <v>15.2</v>
      </c>
    </row>
    <row r="503" spans="1:20" ht="30" x14ac:dyDescent="0.25">
      <c r="A503" s="185">
        <v>591</v>
      </c>
      <c r="B503" s="151" t="s">
        <v>969</v>
      </c>
      <c r="C503" s="151" t="s">
        <v>610</v>
      </c>
      <c r="D503" s="151" t="s">
        <v>338</v>
      </c>
      <c r="E503" s="151" t="s">
        <v>710</v>
      </c>
      <c r="F503" s="579">
        <v>46082</v>
      </c>
      <c r="G503" s="580">
        <v>2.94</v>
      </c>
      <c r="H503" s="337"/>
      <c r="I503" s="83"/>
      <c r="J503" s="590">
        <f t="shared" si="34"/>
        <v>0</v>
      </c>
      <c r="K503" s="930"/>
      <c r="L503" s="85">
        <f t="shared" si="36"/>
        <v>0</v>
      </c>
      <c r="M503" s="83"/>
      <c r="N503" s="85">
        <f t="shared" si="37"/>
        <v>0</v>
      </c>
      <c r="O503" s="83"/>
      <c r="P503" s="85">
        <f t="shared" si="38"/>
        <v>0</v>
      </c>
      <c r="Q503" s="83"/>
      <c r="R503" s="377">
        <f t="shared" si="39"/>
        <v>0</v>
      </c>
      <c r="S503" s="1040">
        <f t="shared" si="35"/>
        <v>0</v>
      </c>
      <c r="T503" s="4">
        <f>S503*Tabla319816[[#This Row],[P.U$]]</f>
        <v>0</v>
      </c>
    </row>
    <row r="504" spans="1:20" ht="30" x14ac:dyDescent="0.25">
      <c r="A504" s="185">
        <v>590</v>
      </c>
      <c r="B504" s="151" t="s">
        <v>968</v>
      </c>
      <c r="C504" s="151" t="s">
        <v>610</v>
      </c>
      <c r="D504" s="151" t="s">
        <v>338</v>
      </c>
      <c r="E504" s="151" t="s">
        <v>710</v>
      </c>
      <c r="F504" s="579">
        <v>46113</v>
      </c>
      <c r="G504" s="580">
        <v>2.94</v>
      </c>
      <c r="H504" s="337"/>
      <c r="I504" s="83"/>
      <c r="J504" s="590">
        <f t="shared" si="34"/>
        <v>0</v>
      </c>
      <c r="K504" s="930"/>
      <c r="L504" s="85">
        <f t="shared" si="36"/>
        <v>0</v>
      </c>
      <c r="M504" s="83"/>
      <c r="N504" s="85">
        <f t="shared" si="37"/>
        <v>0</v>
      </c>
      <c r="O504" s="83"/>
      <c r="P504" s="85">
        <f t="shared" si="38"/>
        <v>0</v>
      </c>
      <c r="Q504" s="83"/>
      <c r="R504" s="377">
        <f t="shared" si="39"/>
        <v>0</v>
      </c>
      <c r="S504" s="1040">
        <f t="shared" si="35"/>
        <v>0</v>
      </c>
      <c r="T504" s="4">
        <f>S504*Tabla319816[[#This Row],[P.U$]]</f>
        <v>0</v>
      </c>
    </row>
    <row r="505" spans="1:20" x14ac:dyDescent="0.25">
      <c r="A505" s="179">
        <v>410</v>
      </c>
      <c r="B505" s="205" t="s">
        <v>485</v>
      </c>
      <c r="C505" s="23" t="s">
        <v>626</v>
      </c>
      <c r="D505" s="23" t="s">
        <v>338</v>
      </c>
      <c r="E505" s="23" t="s">
        <v>710</v>
      </c>
      <c r="F505" s="29">
        <v>45292</v>
      </c>
      <c r="G505" s="40">
        <v>11.77</v>
      </c>
      <c r="H505" s="337"/>
      <c r="I505" s="233"/>
      <c r="J505" s="590">
        <f t="shared" si="34"/>
        <v>0</v>
      </c>
      <c r="K505" s="930"/>
      <c r="L505" s="232">
        <f>G505*K505</f>
        <v>0</v>
      </c>
      <c r="M505" s="83"/>
      <c r="N505" s="232">
        <f>G505*M505</f>
        <v>0</v>
      </c>
      <c r="O505" s="83"/>
      <c r="P505" s="232">
        <f>G505*O505</f>
        <v>0</v>
      </c>
      <c r="Q505" s="233"/>
      <c r="R505" s="377">
        <f>G505*Q505</f>
        <v>0</v>
      </c>
      <c r="S505" s="1040">
        <f t="shared" si="35"/>
        <v>0</v>
      </c>
      <c r="T505" s="4">
        <f>S505*Tabla319816[[#This Row],[P.U$]]</f>
        <v>0</v>
      </c>
    </row>
    <row r="506" spans="1:20" x14ac:dyDescent="0.25">
      <c r="A506" s="179">
        <v>411</v>
      </c>
      <c r="B506" s="205" t="s">
        <v>486</v>
      </c>
      <c r="C506" s="23" t="s">
        <v>626</v>
      </c>
      <c r="D506" s="23" t="s">
        <v>338</v>
      </c>
      <c r="E506" s="23" t="s">
        <v>710</v>
      </c>
      <c r="F506" s="29">
        <v>45292</v>
      </c>
      <c r="G506" s="40">
        <v>11</v>
      </c>
      <c r="H506" s="337"/>
      <c r="I506" s="233"/>
      <c r="J506" s="590">
        <f t="shared" si="34"/>
        <v>0</v>
      </c>
      <c r="K506" s="930"/>
      <c r="L506" s="232">
        <f>G506*K506</f>
        <v>0</v>
      </c>
      <c r="M506" s="83"/>
      <c r="N506" s="232">
        <f>G506*M506</f>
        <v>0</v>
      </c>
      <c r="O506" s="83"/>
      <c r="P506" s="232">
        <f>G506*O506</f>
        <v>0</v>
      </c>
      <c r="Q506" s="233"/>
      <c r="R506" s="377">
        <f>G506*Q506</f>
        <v>0</v>
      </c>
      <c r="S506" s="1040">
        <f t="shared" si="35"/>
        <v>0</v>
      </c>
      <c r="T506" s="4">
        <f>S506*Tabla319816[[#This Row],[P.U$]]</f>
        <v>0</v>
      </c>
    </row>
    <row r="507" spans="1:20" ht="28.5" x14ac:dyDescent="0.25">
      <c r="A507" s="179">
        <v>414</v>
      </c>
      <c r="B507" s="205" t="s">
        <v>489</v>
      </c>
      <c r="C507" s="23" t="s">
        <v>627</v>
      </c>
      <c r="D507" s="23" t="s">
        <v>338</v>
      </c>
      <c r="E507" s="23" t="s">
        <v>710</v>
      </c>
      <c r="F507" s="29">
        <v>45658</v>
      </c>
      <c r="G507" s="40">
        <v>0.63</v>
      </c>
      <c r="H507" s="337"/>
      <c r="I507" s="233"/>
      <c r="J507" s="590">
        <f t="shared" si="34"/>
        <v>0</v>
      </c>
      <c r="K507" s="930"/>
      <c r="L507" s="232">
        <f t="shared" si="36"/>
        <v>0</v>
      </c>
      <c r="M507" s="83"/>
      <c r="N507" s="232">
        <f t="shared" si="37"/>
        <v>0</v>
      </c>
      <c r="O507" s="83"/>
      <c r="P507" s="232">
        <f t="shared" si="38"/>
        <v>0</v>
      </c>
      <c r="Q507" s="233"/>
      <c r="R507" s="377">
        <f t="shared" si="39"/>
        <v>0</v>
      </c>
      <c r="S507" s="1040">
        <f t="shared" si="35"/>
        <v>0</v>
      </c>
      <c r="T507" s="4">
        <f>S507*Tabla319816[[#This Row],[P.U$]]</f>
        <v>0</v>
      </c>
    </row>
    <row r="508" spans="1:20" x14ac:dyDescent="0.25">
      <c r="A508" s="179">
        <v>415</v>
      </c>
      <c r="B508" s="205" t="s">
        <v>490</v>
      </c>
      <c r="C508" s="23" t="s">
        <v>628</v>
      </c>
      <c r="D508" s="23" t="s">
        <v>338</v>
      </c>
      <c r="E508" s="23" t="s">
        <v>710</v>
      </c>
      <c r="F508" s="29">
        <v>45383</v>
      </c>
      <c r="G508" s="40"/>
      <c r="H508" s="337"/>
      <c r="I508" s="83"/>
      <c r="J508" s="590">
        <f t="shared" si="34"/>
        <v>0</v>
      </c>
      <c r="K508" s="930"/>
      <c r="L508" s="85">
        <f t="shared" si="36"/>
        <v>0</v>
      </c>
      <c r="M508" s="83"/>
      <c r="N508" s="85">
        <f t="shared" si="37"/>
        <v>0</v>
      </c>
      <c r="O508" s="83"/>
      <c r="P508" s="85">
        <f t="shared" si="38"/>
        <v>0</v>
      </c>
      <c r="Q508" s="83"/>
      <c r="R508" s="377">
        <f t="shared" si="39"/>
        <v>0</v>
      </c>
      <c r="S508" s="1040">
        <f t="shared" si="35"/>
        <v>0</v>
      </c>
      <c r="T508" s="4">
        <f>S508*Tabla319816[[#This Row],[P.U$]]</f>
        <v>0</v>
      </c>
    </row>
    <row r="509" spans="1:20" ht="30" x14ac:dyDescent="0.25">
      <c r="A509" s="185">
        <v>592</v>
      </c>
      <c r="B509" s="151" t="s">
        <v>970</v>
      </c>
      <c r="C509" s="151" t="s">
        <v>971</v>
      </c>
      <c r="D509" s="151" t="s">
        <v>338</v>
      </c>
      <c r="E509" s="151" t="s">
        <v>710</v>
      </c>
      <c r="F509" s="579">
        <v>47270</v>
      </c>
      <c r="G509" s="580">
        <v>0.96</v>
      </c>
      <c r="H509" s="337"/>
      <c r="I509" s="83"/>
      <c r="J509" s="590">
        <f t="shared" ref="J509:J572" si="40">G509*I509</f>
        <v>0</v>
      </c>
      <c r="K509" s="930"/>
      <c r="L509" s="85">
        <f>G509*K509</f>
        <v>0</v>
      </c>
      <c r="M509" s="83"/>
      <c r="N509" s="85">
        <f>G509*M509</f>
        <v>0</v>
      </c>
      <c r="O509" s="83"/>
      <c r="P509" s="85">
        <f>G509*O509</f>
        <v>0</v>
      </c>
      <c r="Q509" s="83"/>
      <c r="R509" s="377">
        <f>G509*Q509</f>
        <v>0</v>
      </c>
      <c r="S509" s="1040">
        <f t="shared" si="35"/>
        <v>0</v>
      </c>
      <c r="T509" s="4">
        <f>S509*Tabla319816[[#This Row],[P.U$]]</f>
        <v>0</v>
      </c>
    </row>
    <row r="510" spans="1:20" ht="30" x14ac:dyDescent="0.25">
      <c r="A510" s="185">
        <v>593</v>
      </c>
      <c r="B510" s="151" t="s">
        <v>972</v>
      </c>
      <c r="C510" s="151" t="s">
        <v>971</v>
      </c>
      <c r="D510" s="151" t="s">
        <v>338</v>
      </c>
      <c r="E510" s="151" t="s">
        <v>710</v>
      </c>
      <c r="F510" s="579">
        <v>47270</v>
      </c>
      <c r="G510" s="580">
        <v>0.96</v>
      </c>
      <c r="H510" s="337"/>
      <c r="I510" s="83"/>
      <c r="J510" s="590">
        <f t="shared" si="40"/>
        <v>0</v>
      </c>
      <c r="K510" s="930"/>
      <c r="L510" s="85">
        <f t="shared" si="36"/>
        <v>0</v>
      </c>
      <c r="M510" s="83"/>
      <c r="N510" s="85">
        <f t="shared" si="37"/>
        <v>0</v>
      </c>
      <c r="O510" s="83"/>
      <c r="P510" s="85">
        <f t="shared" si="38"/>
        <v>0</v>
      </c>
      <c r="Q510" s="83"/>
      <c r="R510" s="377">
        <f t="shared" si="39"/>
        <v>0</v>
      </c>
      <c r="S510" s="1040">
        <f t="shared" si="35"/>
        <v>0</v>
      </c>
      <c r="T510" s="4">
        <f>S510*Tabla319816[[#This Row],[P.U$]]</f>
        <v>0</v>
      </c>
    </row>
    <row r="511" spans="1:20" x14ac:dyDescent="0.25">
      <c r="A511" s="179">
        <v>416</v>
      </c>
      <c r="B511" s="205" t="s">
        <v>740</v>
      </c>
      <c r="C511" s="23" t="s">
        <v>741</v>
      </c>
      <c r="D511" s="23" t="s">
        <v>338</v>
      </c>
      <c r="E511" s="23" t="s">
        <v>707</v>
      </c>
      <c r="F511" s="29">
        <v>45689</v>
      </c>
      <c r="G511" s="40">
        <v>1.71</v>
      </c>
      <c r="H511" s="337"/>
      <c r="I511" s="83">
        <v>7</v>
      </c>
      <c r="J511" s="590">
        <f t="shared" si="40"/>
        <v>11.969999999999999</v>
      </c>
      <c r="K511" s="930">
        <v>7</v>
      </c>
      <c r="L511" s="85">
        <f t="shared" si="36"/>
        <v>11.969999999999999</v>
      </c>
      <c r="M511" s="83">
        <v>7</v>
      </c>
      <c r="N511" s="85">
        <f t="shared" si="37"/>
        <v>11.969999999999999</v>
      </c>
      <c r="O511" s="83">
        <v>7</v>
      </c>
      <c r="P511" s="85">
        <f t="shared" si="38"/>
        <v>11.969999999999999</v>
      </c>
      <c r="Q511" s="83">
        <v>7</v>
      </c>
      <c r="R511" s="377">
        <f t="shared" si="39"/>
        <v>11.969999999999999</v>
      </c>
      <c r="S511" s="1040">
        <v>7</v>
      </c>
      <c r="T511" s="4">
        <f>S511*Tabla319816[[#This Row],[P.U$]]</f>
        <v>11.969999999999999</v>
      </c>
    </row>
    <row r="512" spans="1:20" x14ac:dyDescent="0.25">
      <c r="A512" s="179">
        <v>417</v>
      </c>
      <c r="B512" s="205" t="s">
        <v>747</v>
      </c>
      <c r="C512" s="23" t="s">
        <v>748</v>
      </c>
      <c r="D512" s="23" t="s">
        <v>338</v>
      </c>
      <c r="E512" s="23" t="s">
        <v>710</v>
      </c>
      <c r="F512" s="29">
        <v>45627</v>
      </c>
      <c r="G512" s="40">
        <v>1.6</v>
      </c>
      <c r="H512" s="337"/>
      <c r="I512" s="83">
        <v>4</v>
      </c>
      <c r="J512" s="590">
        <f t="shared" si="40"/>
        <v>6.4</v>
      </c>
      <c r="K512" s="930">
        <v>4</v>
      </c>
      <c r="L512" s="85">
        <f t="shared" si="36"/>
        <v>6.4</v>
      </c>
      <c r="M512" s="83">
        <v>4</v>
      </c>
      <c r="N512" s="85">
        <f t="shared" si="37"/>
        <v>6.4</v>
      </c>
      <c r="O512" s="83">
        <v>4</v>
      </c>
      <c r="P512" s="85">
        <f t="shared" si="38"/>
        <v>6.4</v>
      </c>
      <c r="Q512" s="83">
        <v>4</v>
      </c>
      <c r="R512" s="377">
        <f t="shared" si="39"/>
        <v>6.4</v>
      </c>
      <c r="S512" s="1040">
        <v>4</v>
      </c>
      <c r="T512" s="4">
        <f>S512*Tabla319816[[#This Row],[P.U$]]</f>
        <v>6.4</v>
      </c>
    </row>
    <row r="513" spans="1:20" ht="28.5" x14ac:dyDescent="0.25">
      <c r="A513" s="179">
        <v>418</v>
      </c>
      <c r="B513" s="205" t="s">
        <v>491</v>
      </c>
      <c r="C513" s="23" t="s">
        <v>629</v>
      </c>
      <c r="D513" s="23" t="s">
        <v>338</v>
      </c>
      <c r="E513" s="23" t="s">
        <v>710</v>
      </c>
      <c r="F513" s="29">
        <v>45170</v>
      </c>
      <c r="G513" s="40">
        <v>4.1100000000000003</v>
      </c>
      <c r="H513" s="337"/>
      <c r="I513" s="593"/>
      <c r="J513" s="599">
        <f>G513*I513</f>
        <v>0</v>
      </c>
      <c r="K513" s="930"/>
      <c r="L513" s="357">
        <f>G513*K513</f>
        <v>0</v>
      </c>
      <c r="M513" s="83"/>
      <c r="N513" s="357">
        <f>G513*M513</f>
        <v>0</v>
      </c>
      <c r="O513" s="83"/>
      <c r="P513" s="357">
        <f>G513*O513</f>
        <v>0</v>
      </c>
      <c r="Q513" s="356"/>
      <c r="R513" s="377">
        <f>G513*Q513</f>
        <v>0</v>
      </c>
      <c r="S513" s="1040">
        <f t="shared" si="35"/>
        <v>0</v>
      </c>
      <c r="T513" s="4">
        <f>S513*Tabla319816[[#This Row],[P.U$]]</f>
        <v>0</v>
      </c>
    </row>
    <row r="514" spans="1:20" x14ac:dyDescent="0.25">
      <c r="A514" s="179">
        <v>419</v>
      </c>
      <c r="B514" s="205" t="s">
        <v>889</v>
      </c>
      <c r="C514" s="23"/>
      <c r="D514" s="23" t="s">
        <v>338</v>
      </c>
      <c r="E514" s="23" t="s">
        <v>710</v>
      </c>
      <c r="F514" s="29"/>
      <c r="G514" s="40">
        <v>1.71</v>
      </c>
      <c r="H514" s="337"/>
      <c r="I514" s="83"/>
      <c r="J514" s="590">
        <f t="shared" si="40"/>
        <v>0</v>
      </c>
      <c r="K514" s="930"/>
      <c r="L514" s="85">
        <f t="shared" si="36"/>
        <v>0</v>
      </c>
      <c r="M514" s="83"/>
      <c r="N514" s="85">
        <f t="shared" si="37"/>
        <v>0</v>
      </c>
      <c r="O514" s="83"/>
      <c r="P514" s="85">
        <f t="shared" si="38"/>
        <v>0</v>
      </c>
      <c r="Q514" s="83"/>
      <c r="R514" s="377">
        <f t="shared" si="39"/>
        <v>0</v>
      </c>
      <c r="S514" s="1040">
        <f t="shared" si="35"/>
        <v>0</v>
      </c>
      <c r="T514" s="4">
        <f>S514*Tabla319816[[#This Row],[P.U$]]</f>
        <v>0</v>
      </c>
    </row>
    <row r="515" spans="1:20" x14ac:dyDescent="0.25">
      <c r="A515" s="179">
        <v>420</v>
      </c>
      <c r="B515" s="205" t="s">
        <v>890</v>
      </c>
      <c r="C515" s="23"/>
      <c r="D515" s="23" t="s">
        <v>338</v>
      </c>
      <c r="E515" s="23" t="s">
        <v>710</v>
      </c>
      <c r="F515" s="29"/>
      <c r="G515" s="40">
        <v>1.71</v>
      </c>
      <c r="H515" s="337"/>
      <c r="I515" s="233"/>
      <c r="J515" s="590">
        <f t="shared" si="40"/>
        <v>0</v>
      </c>
      <c r="K515" s="930"/>
      <c r="L515" s="232">
        <f t="shared" si="36"/>
        <v>0</v>
      </c>
      <c r="M515" s="83"/>
      <c r="N515" s="232">
        <f t="shared" si="37"/>
        <v>0</v>
      </c>
      <c r="O515" s="83"/>
      <c r="P515" s="232">
        <f t="shared" si="38"/>
        <v>0</v>
      </c>
      <c r="Q515" s="233"/>
      <c r="R515" s="377">
        <f t="shared" si="39"/>
        <v>0</v>
      </c>
      <c r="S515" s="1040">
        <f t="shared" si="35"/>
        <v>0</v>
      </c>
      <c r="T515" s="4">
        <f>S515*Tabla319816[[#This Row],[P.U$]]</f>
        <v>0</v>
      </c>
    </row>
    <row r="516" spans="1:20" x14ac:dyDescent="0.25">
      <c r="A516" s="179">
        <v>421</v>
      </c>
      <c r="B516" s="205" t="s">
        <v>842</v>
      </c>
      <c r="C516" s="23" t="s">
        <v>741</v>
      </c>
      <c r="D516" s="23" t="s">
        <v>338</v>
      </c>
      <c r="E516" s="23" t="s">
        <v>710</v>
      </c>
      <c r="F516" s="29">
        <v>45870</v>
      </c>
      <c r="G516" s="40">
        <v>1.71</v>
      </c>
      <c r="H516" s="337"/>
      <c r="I516" s="233"/>
      <c r="J516" s="590">
        <f t="shared" si="40"/>
        <v>0</v>
      </c>
      <c r="K516" s="930"/>
      <c r="L516" s="232">
        <f t="shared" si="36"/>
        <v>0</v>
      </c>
      <c r="M516" s="83"/>
      <c r="N516" s="232">
        <f t="shared" si="37"/>
        <v>0</v>
      </c>
      <c r="O516" s="83"/>
      <c r="P516" s="232">
        <f t="shared" si="38"/>
        <v>0</v>
      </c>
      <c r="Q516" s="233"/>
      <c r="R516" s="377">
        <f t="shared" si="39"/>
        <v>0</v>
      </c>
      <c r="S516" s="1040">
        <f t="shared" si="35"/>
        <v>0</v>
      </c>
      <c r="T516" s="4">
        <f>S516*Tabla319816[[#This Row],[P.U$]]</f>
        <v>0</v>
      </c>
    </row>
    <row r="517" spans="1:20" x14ac:dyDescent="0.25">
      <c r="A517" s="179">
        <v>422</v>
      </c>
      <c r="B517" s="205" t="s">
        <v>492</v>
      </c>
      <c r="C517" s="23" t="s">
        <v>630</v>
      </c>
      <c r="D517" s="23" t="s">
        <v>338</v>
      </c>
      <c r="E517" s="23" t="s">
        <v>710</v>
      </c>
      <c r="F517" s="29">
        <v>45839</v>
      </c>
      <c r="G517" s="40">
        <v>3.54</v>
      </c>
      <c r="H517" s="337"/>
      <c r="I517" s="233"/>
      <c r="J517" s="590">
        <f t="shared" si="40"/>
        <v>0</v>
      </c>
      <c r="K517" s="930"/>
      <c r="L517" s="232">
        <f t="shared" si="36"/>
        <v>0</v>
      </c>
      <c r="M517" s="83"/>
      <c r="N517" s="232">
        <f t="shared" si="37"/>
        <v>0</v>
      </c>
      <c r="O517" s="83"/>
      <c r="P517" s="232">
        <f t="shared" si="38"/>
        <v>0</v>
      </c>
      <c r="Q517" s="233"/>
      <c r="R517" s="377">
        <f t="shared" si="39"/>
        <v>0</v>
      </c>
      <c r="S517" s="1040">
        <f t="shared" si="35"/>
        <v>0</v>
      </c>
      <c r="T517" s="4">
        <f>S517*Tabla319816[[#This Row],[P.U$]]</f>
        <v>0</v>
      </c>
    </row>
    <row r="518" spans="1:20" x14ac:dyDescent="0.25">
      <c r="A518" s="179">
        <v>423</v>
      </c>
      <c r="B518" s="205" t="s">
        <v>762</v>
      </c>
      <c r="C518" s="23" t="s">
        <v>763</v>
      </c>
      <c r="D518" s="23" t="s">
        <v>338</v>
      </c>
      <c r="E518" s="23" t="s">
        <v>710</v>
      </c>
      <c r="F518" s="29">
        <v>45352</v>
      </c>
      <c r="G518" s="40">
        <v>3.9</v>
      </c>
      <c r="H518" s="337"/>
      <c r="I518" s="233"/>
      <c r="J518" s="590">
        <f t="shared" si="40"/>
        <v>0</v>
      </c>
      <c r="K518" s="930"/>
      <c r="L518" s="232">
        <f t="shared" si="36"/>
        <v>0</v>
      </c>
      <c r="M518" s="83"/>
      <c r="N518" s="232">
        <f t="shared" si="37"/>
        <v>0</v>
      </c>
      <c r="O518" s="83"/>
      <c r="P518" s="232">
        <f t="shared" si="38"/>
        <v>0</v>
      </c>
      <c r="Q518" s="233"/>
      <c r="R518" s="377">
        <f t="shared" si="39"/>
        <v>0</v>
      </c>
      <c r="S518" s="1040">
        <f t="shared" si="35"/>
        <v>0</v>
      </c>
      <c r="T518" s="4">
        <f>S518*Tabla319816[[#This Row],[P.U$]]</f>
        <v>0</v>
      </c>
    </row>
    <row r="519" spans="1:20" ht="28.5" x14ac:dyDescent="0.25">
      <c r="A519" s="179">
        <v>424</v>
      </c>
      <c r="B519" s="205" t="s">
        <v>1215</v>
      </c>
      <c r="C519" s="23" t="s">
        <v>628</v>
      </c>
      <c r="D519" s="23" t="s">
        <v>338</v>
      </c>
      <c r="E519" s="23" t="s">
        <v>710</v>
      </c>
      <c r="F519" s="29">
        <v>45505</v>
      </c>
      <c r="G519" s="40">
        <v>4.55</v>
      </c>
      <c r="H519" s="337"/>
      <c r="I519" s="233">
        <v>11</v>
      </c>
      <c r="J519" s="590">
        <f t="shared" si="40"/>
        <v>50.05</v>
      </c>
      <c r="K519" s="930">
        <v>11</v>
      </c>
      <c r="L519" s="232">
        <f t="shared" si="36"/>
        <v>50.05</v>
      </c>
      <c r="M519" s="83">
        <v>11</v>
      </c>
      <c r="N519" s="232">
        <f t="shared" si="37"/>
        <v>50.05</v>
      </c>
      <c r="O519" s="83">
        <v>11</v>
      </c>
      <c r="P519" s="232">
        <f t="shared" si="38"/>
        <v>50.05</v>
      </c>
      <c r="Q519" s="233">
        <v>11</v>
      </c>
      <c r="R519" s="377">
        <f t="shared" si="39"/>
        <v>50.05</v>
      </c>
      <c r="S519" s="1040">
        <v>11</v>
      </c>
      <c r="T519" s="4">
        <f>S519*Tabla319816[[#This Row],[P.U$]]</f>
        <v>50.05</v>
      </c>
    </row>
    <row r="520" spans="1:20" ht="30" x14ac:dyDescent="0.25">
      <c r="A520" s="185">
        <v>583</v>
      </c>
      <c r="B520" s="151" t="s">
        <v>841</v>
      </c>
      <c r="C520" s="151" t="s">
        <v>966</v>
      </c>
      <c r="D520" s="151" t="s">
        <v>338</v>
      </c>
      <c r="E520" s="151" t="s">
        <v>710</v>
      </c>
      <c r="F520" s="579">
        <v>45717</v>
      </c>
      <c r="G520" s="580">
        <v>4.8499999999999996</v>
      </c>
      <c r="H520" s="337"/>
      <c r="I520" s="233">
        <v>5</v>
      </c>
      <c r="J520" s="590">
        <f t="shared" si="40"/>
        <v>24.25</v>
      </c>
      <c r="K520" s="784">
        <v>5</v>
      </c>
      <c r="L520" s="232">
        <f t="shared" si="36"/>
        <v>24.25</v>
      </c>
      <c r="M520" s="233">
        <v>3</v>
      </c>
      <c r="N520" s="232">
        <f t="shared" si="37"/>
        <v>14.549999999999999</v>
      </c>
      <c r="O520" s="233">
        <v>2</v>
      </c>
      <c r="P520" s="232">
        <f t="shared" si="38"/>
        <v>9.6999999999999993</v>
      </c>
      <c r="Q520" s="233">
        <v>2</v>
      </c>
      <c r="R520" s="377">
        <f t="shared" si="39"/>
        <v>9.6999999999999993</v>
      </c>
      <c r="S520" s="1040">
        <v>2</v>
      </c>
      <c r="T520" s="4">
        <f>S520*Tabla319816[[#This Row],[P.U$]]</f>
        <v>9.6999999999999993</v>
      </c>
    </row>
    <row r="521" spans="1:20" x14ac:dyDescent="0.25">
      <c r="A521" s="179">
        <v>426</v>
      </c>
      <c r="B521" s="205" t="s">
        <v>743</v>
      </c>
      <c r="C521" s="23" t="s">
        <v>744</v>
      </c>
      <c r="D521" s="23" t="s">
        <v>338</v>
      </c>
      <c r="E521" s="23" t="s">
        <v>710</v>
      </c>
      <c r="F521" s="29">
        <v>45689</v>
      </c>
      <c r="G521" s="40">
        <v>4.8499999999999996</v>
      </c>
      <c r="H521" s="337"/>
      <c r="I521" s="83">
        <v>4</v>
      </c>
      <c r="J521" s="590">
        <f t="shared" si="40"/>
        <v>19.399999999999999</v>
      </c>
      <c r="K521" s="930">
        <v>4</v>
      </c>
      <c r="L521" s="85">
        <f t="shared" si="36"/>
        <v>19.399999999999999</v>
      </c>
      <c r="M521" s="83">
        <v>4</v>
      </c>
      <c r="N521" s="85">
        <f t="shared" si="37"/>
        <v>19.399999999999999</v>
      </c>
      <c r="O521" s="83">
        <v>4</v>
      </c>
      <c r="P521" s="85">
        <f t="shared" si="38"/>
        <v>19.399999999999999</v>
      </c>
      <c r="Q521" s="83">
        <v>4</v>
      </c>
      <c r="R521" s="377">
        <f t="shared" si="39"/>
        <v>19.399999999999999</v>
      </c>
      <c r="S521" s="1040">
        <v>4</v>
      </c>
      <c r="T521" s="4">
        <f>S521*Tabla319816[[#This Row],[P.U$]]</f>
        <v>19.399999999999999</v>
      </c>
    </row>
    <row r="522" spans="1:20" ht="30" x14ac:dyDescent="0.25">
      <c r="A522" s="185">
        <v>587</v>
      </c>
      <c r="B522" s="151" t="s">
        <v>991</v>
      </c>
      <c r="C522" s="151" t="s">
        <v>966</v>
      </c>
      <c r="D522" s="23" t="s">
        <v>338</v>
      </c>
      <c r="E522" s="151" t="s">
        <v>710</v>
      </c>
      <c r="F522" s="579">
        <v>45566</v>
      </c>
      <c r="G522" s="580">
        <v>4.41</v>
      </c>
      <c r="H522" s="337"/>
      <c r="I522" s="83"/>
      <c r="J522" s="590">
        <f t="shared" si="40"/>
        <v>0</v>
      </c>
      <c r="K522" s="930"/>
      <c r="L522" s="85">
        <f t="shared" si="36"/>
        <v>0</v>
      </c>
      <c r="M522" s="83"/>
      <c r="N522" s="85">
        <f t="shared" si="37"/>
        <v>0</v>
      </c>
      <c r="O522" s="83"/>
      <c r="P522" s="85">
        <f t="shared" si="38"/>
        <v>0</v>
      </c>
      <c r="Q522" s="83"/>
      <c r="R522" s="377">
        <f t="shared" si="39"/>
        <v>0</v>
      </c>
      <c r="S522" s="1040">
        <f t="shared" ref="S522:S583" si="41">SUM(R522)</f>
        <v>0</v>
      </c>
      <c r="T522" s="4">
        <f>S522*Tabla319816[[#This Row],[P.U$]]</f>
        <v>0</v>
      </c>
    </row>
    <row r="523" spans="1:20" ht="28.5" x14ac:dyDescent="0.25">
      <c r="A523" s="179">
        <v>427</v>
      </c>
      <c r="B523" s="205" t="s">
        <v>494</v>
      </c>
      <c r="C523" s="23" t="s">
        <v>1214</v>
      </c>
      <c r="D523" s="23" t="s">
        <v>338</v>
      </c>
      <c r="E523" s="23" t="s">
        <v>710</v>
      </c>
      <c r="F523" s="29"/>
      <c r="G523" s="40">
        <v>0.63</v>
      </c>
      <c r="H523" s="337"/>
      <c r="I523" s="83"/>
      <c r="J523" s="590">
        <f t="shared" si="40"/>
        <v>0</v>
      </c>
      <c r="K523" s="930"/>
      <c r="L523" s="85">
        <f t="shared" si="36"/>
        <v>0</v>
      </c>
      <c r="M523" s="83"/>
      <c r="N523" s="85">
        <f t="shared" si="37"/>
        <v>0</v>
      </c>
      <c r="O523" s="83"/>
      <c r="P523" s="85">
        <f t="shared" si="38"/>
        <v>0</v>
      </c>
      <c r="Q523" s="83"/>
      <c r="R523" s="377">
        <f t="shared" si="39"/>
        <v>0</v>
      </c>
      <c r="S523" s="1040">
        <f t="shared" si="41"/>
        <v>0</v>
      </c>
      <c r="T523" s="4">
        <f>S523*Tabla319816[[#This Row],[P.U$]]</f>
        <v>0</v>
      </c>
    </row>
    <row r="524" spans="1:20" ht="28.5" x14ac:dyDescent="0.25">
      <c r="A524" s="179">
        <v>428</v>
      </c>
      <c r="B524" s="205" t="s">
        <v>495</v>
      </c>
      <c r="C524" s="23" t="s">
        <v>632</v>
      </c>
      <c r="D524" s="23" t="s">
        <v>338</v>
      </c>
      <c r="E524" s="23" t="s">
        <v>710</v>
      </c>
      <c r="F524" s="29">
        <v>45870</v>
      </c>
      <c r="G524" s="40">
        <v>5.0199999999999996</v>
      </c>
      <c r="H524" s="337"/>
      <c r="I524" s="233"/>
      <c r="J524" s="590">
        <f t="shared" si="40"/>
        <v>0</v>
      </c>
      <c r="K524" s="930"/>
      <c r="L524" s="232">
        <f>G524*K524</f>
        <v>0</v>
      </c>
      <c r="M524" s="83"/>
      <c r="N524" s="232">
        <f>G524*M524</f>
        <v>0</v>
      </c>
      <c r="O524" s="83"/>
      <c r="P524" s="85">
        <f t="shared" si="38"/>
        <v>0</v>
      </c>
      <c r="Q524" s="233"/>
      <c r="R524" s="377">
        <f>G524*Q524</f>
        <v>0</v>
      </c>
      <c r="S524" s="1040">
        <f t="shared" si="41"/>
        <v>0</v>
      </c>
      <c r="T524" s="4">
        <f>S524*Tabla319816[[#This Row],[P.U$]]</f>
        <v>0</v>
      </c>
    </row>
    <row r="525" spans="1:20" x14ac:dyDescent="0.25">
      <c r="A525" s="179">
        <v>429</v>
      </c>
      <c r="B525" s="205" t="s">
        <v>496</v>
      </c>
      <c r="C525" s="23" t="s">
        <v>633</v>
      </c>
      <c r="D525" s="23" t="s">
        <v>338</v>
      </c>
      <c r="E525" s="23" t="s">
        <v>710</v>
      </c>
      <c r="F525" s="29"/>
      <c r="G525" s="40">
        <v>0.88</v>
      </c>
      <c r="H525" s="337"/>
      <c r="I525" s="233"/>
      <c r="J525" s="590">
        <f t="shared" si="40"/>
        <v>0</v>
      </c>
      <c r="K525" s="930"/>
      <c r="L525" s="232">
        <f>G525*K525</f>
        <v>0</v>
      </c>
      <c r="M525" s="83"/>
      <c r="N525" s="232">
        <f>G525*M525</f>
        <v>0</v>
      </c>
      <c r="O525" s="83"/>
      <c r="P525" s="232">
        <f>G525*O525</f>
        <v>0</v>
      </c>
      <c r="Q525" s="233"/>
      <c r="R525" s="377">
        <f>G525*Q525</f>
        <v>0</v>
      </c>
      <c r="S525" s="1040">
        <f t="shared" si="41"/>
        <v>0</v>
      </c>
      <c r="T525" s="4">
        <f>S525*Tabla319816[[#This Row],[P.U$]]</f>
        <v>0</v>
      </c>
    </row>
    <row r="526" spans="1:20" x14ac:dyDescent="0.25">
      <c r="A526" s="179">
        <v>430</v>
      </c>
      <c r="B526" s="205" t="s">
        <v>497</v>
      </c>
      <c r="C526" s="23" t="s">
        <v>634</v>
      </c>
      <c r="D526" s="23" t="s">
        <v>338</v>
      </c>
      <c r="E526" s="23" t="s">
        <v>710</v>
      </c>
      <c r="F526" s="29">
        <v>45809</v>
      </c>
      <c r="G526" s="40">
        <v>5.2</v>
      </c>
      <c r="H526" s="337"/>
      <c r="I526" s="83"/>
      <c r="J526" s="590">
        <f t="shared" si="40"/>
        <v>0</v>
      </c>
      <c r="K526" s="930"/>
      <c r="L526" s="85">
        <f>G526*K526</f>
        <v>0</v>
      </c>
      <c r="M526" s="83"/>
      <c r="N526" s="85">
        <f>G526*M526</f>
        <v>0</v>
      </c>
      <c r="O526" s="83"/>
      <c r="P526" s="85">
        <f>G526*O526</f>
        <v>0</v>
      </c>
      <c r="Q526" s="83"/>
      <c r="R526" s="377">
        <f>G526*Q526</f>
        <v>0</v>
      </c>
      <c r="S526" s="1040">
        <f t="shared" si="41"/>
        <v>0</v>
      </c>
      <c r="T526" s="4">
        <f>S526*Tabla319816[[#This Row],[P.U$]]</f>
        <v>0</v>
      </c>
    </row>
    <row r="527" spans="1:20" ht="30" x14ac:dyDescent="0.25">
      <c r="A527" s="185">
        <v>609</v>
      </c>
      <c r="B527" s="151" t="s">
        <v>988</v>
      </c>
      <c r="C527" s="151" t="s">
        <v>966</v>
      </c>
      <c r="D527" s="151" t="s">
        <v>338</v>
      </c>
      <c r="E527" s="151" t="s">
        <v>710</v>
      </c>
      <c r="F527" s="579">
        <v>45597</v>
      </c>
      <c r="G527" s="580">
        <v>3.43</v>
      </c>
      <c r="H527" s="337"/>
      <c r="I527" s="83">
        <v>8</v>
      </c>
      <c r="J527" s="590">
        <f t="shared" si="40"/>
        <v>27.44</v>
      </c>
      <c r="K527" s="930">
        <v>6</v>
      </c>
      <c r="L527" s="85">
        <f>G527*K527</f>
        <v>20.580000000000002</v>
      </c>
      <c r="M527" s="83">
        <v>6</v>
      </c>
      <c r="N527" s="85">
        <f>G527*M527</f>
        <v>20.580000000000002</v>
      </c>
      <c r="O527" s="83">
        <v>6</v>
      </c>
      <c r="P527" s="85">
        <f>G527*O527</f>
        <v>20.580000000000002</v>
      </c>
      <c r="Q527" s="83">
        <v>5</v>
      </c>
      <c r="R527" s="377">
        <f>G527*Q527</f>
        <v>17.150000000000002</v>
      </c>
      <c r="S527" s="1040">
        <v>5</v>
      </c>
      <c r="T527" s="4">
        <f>S527*Tabla319816[[#This Row],[P.U$]]</f>
        <v>17.150000000000002</v>
      </c>
    </row>
    <row r="528" spans="1:20" ht="30" x14ac:dyDescent="0.25">
      <c r="A528" s="185">
        <v>610</v>
      </c>
      <c r="B528" s="151" t="s">
        <v>989</v>
      </c>
      <c r="C528" s="151" t="s">
        <v>966</v>
      </c>
      <c r="D528" s="151" t="s">
        <v>338</v>
      </c>
      <c r="E528" s="151" t="s">
        <v>710</v>
      </c>
      <c r="F528" s="579">
        <v>45717</v>
      </c>
      <c r="G528" s="580">
        <v>2.81</v>
      </c>
      <c r="H528" s="337"/>
      <c r="I528" s="83"/>
      <c r="J528" s="590">
        <f>G528*I528</f>
        <v>0</v>
      </c>
      <c r="K528" s="930"/>
      <c r="L528" s="85">
        <f t="shared" si="36"/>
        <v>0</v>
      </c>
      <c r="M528" s="83"/>
      <c r="N528" s="85">
        <f t="shared" si="37"/>
        <v>0</v>
      </c>
      <c r="O528" s="83"/>
      <c r="P528" s="85">
        <f t="shared" si="38"/>
        <v>0</v>
      </c>
      <c r="Q528" s="83"/>
      <c r="R528" s="377">
        <f t="shared" si="39"/>
        <v>0</v>
      </c>
      <c r="S528" s="1040">
        <f t="shared" si="41"/>
        <v>0</v>
      </c>
      <c r="T528" s="4">
        <f>S528*Tabla319816[[#This Row],[P.U$]]</f>
        <v>0</v>
      </c>
    </row>
    <row r="529" spans="1:20" ht="28.5" x14ac:dyDescent="0.25">
      <c r="A529" s="179">
        <v>431</v>
      </c>
      <c r="B529" s="205" t="s">
        <v>498</v>
      </c>
      <c r="C529" s="23" t="s">
        <v>635</v>
      </c>
      <c r="D529" s="23" t="s">
        <v>338</v>
      </c>
      <c r="E529" s="23" t="s">
        <v>710</v>
      </c>
      <c r="F529" s="29">
        <v>45323</v>
      </c>
      <c r="G529" s="40">
        <v>1.29</v>
      </c>
      <c r="H529" s="337"/>
      <c r="I529" s="83"/>
      <c r="J529" s="590">
        <f t="shared" si="40"/>
        <v>0</v>
      </c>
      <c r="K529" s="930"/>
      <c r="L529" s="85">
        <f>G529*K529</f>
        <v>0</v>
      </c>
      <c r="M529" s="83"/>
      <c r="N529" s="85">
        <f>G529*M529</f>
        <v>0</v>
      </c>
      <c r="O529" s="83"/>
      <c r="P529" s="85">
        <f>G529*O529</f>
        <v>0</v>
      </c>
      <c r="Q529" s="83"/>
      <c r="R529" s="377">
        <f>G529*Q529</f>
        <v>0</v>
      </c>
      <c r="S529" s="1040">
        <f t="shared" si="41"/>
        <v>0</v>
      </c>
      <c r="T529" s="4">
        <f>S529*Tabla319816[[#This Row],[P.U$]]</f>
        <v>0</v>
      </c>
    </row>
    <row r="530" spans="1:20" ht="28.5" x14ac:dyDescent="0.25">
      <c r="A530" s="179">
        <v>432</v>
      </c>
      <c r="B530" s="205" t="s">
        <v>756</v>
      </c>
      <c r="C530" s="23" t="s">
        <v>757</v>
      </c>
      <c r="D530" s="23" t="s">
        <v>338</v>
      </c>
      <c r="E530" s="23" t="s">
        <v>710</v>
      </c>
      <c r="F530" s="29">
        <v>45505</v>
      </c>
      <c r="G530" s="40">
        <v>3</v>
      </c>
      <c r="H530" s="337"/>
      <c r="I530" s="83"/>
      <c r="J530" s="590">
        <f t="shared" si="40"/>
        <v>0</v>
      </c>
      <c r="K530" s="930"/>
      <c r="L530" s="85">
        <f>G530*K530</f>
        <v>0</v>
      </c>
      <c r="M530" s="83"/>
      <c r="N530" s="85">
        <f>G530*M530</f>
        <v>0</v>
      </c>
      <c r="O530" s="83"/>
      <c r="P530" s="85">
        <f>G530*O530</f>
        <v>0</v>
      </c>
      <c r="Q530" s="83"/>
      <c r="R530" s="377">
        <f>G530*Q530</f>
        <v>0</v>
      </c>
      <c r="S530" s="1040">
        <f t="shared" si="41"/>
        <v>0</v>
      </c>
      <c r="T530" s="4">
        <f>S530*Tabla319816[[#This Row],[P.U$]]</f>
        <v>0</v>
      </c>
    </row>
    <row r="531" spans="1:20" ht="28.5" x14ac:dyDescent="0.25">
      <c r="A531" s="179">
        <v>433</v>
      </c>
      <c r="B531" s="205" t="s">
        <v>758</v>
      </c>
      <c r="C531" s="23" t="s">
        <v>759</v>
      </c>
      <c r="D531" s="23" t="s">
        <v>338</v>
      </c>
      <c r="E531" s="23" t="s">
        <v>710</v>
      </c>
      <c r="F531" s="29">
        <v>45809</v>
      </c>
      <c r="G531" s="40">
        <v>2.99</v>
      </c>
      <c r="H531" s="337"/>
      <c r="I531" s="83">
        <v>8</v>
      </c>
      <c r="J531" s="590">
        <f t="shared" si="40"/>
        <v>23.92</v>
      </c>
      <c r="K531" s="930">
        <v>8</v>
      </c>
      <c r="L531" s="85">
        <f>G531*K531</f>
        <v>23.92</v>
      </c>
      <c r="M531" s="83">
        <v>8</v>
      </c>
      <c r="N531" s="85">
        <f>G531*M531</f>
        <v>23.92</v>
      </c>
      <c r="O531" s="83">
        <v>8</v>
      </c>
      <c r="P531" s="85">
        <f>G531*O531</f>
        <v>23.92</v>
      </c>
      <c r="Q531" s="83">
        <v>8</v>
      </c>
      <c r="R531" s="377">
        <f>G531*Q531</f>
        <v>23.92</v>
      </c>
      <c r="S531" s="1040">
        <v>8</v>
      </c>
      <c r="T531" s="4">
        <f>S531*Tabla319816[[#This Row],[P.U$]]</f>
        <v>23.92</v>
      </c>
    </row>
    <row r="532" spans="1:20" ht="25.5" x14ac:dyDescent="0.25">
      <c r="A532" s="179">
        <v>434</v>
      </c>
      <c r="B532" s="205" t="s">
        <v>764</v>
      </c>
      <c r="C532" s="23" t="s">
        <v>757</v>
      </c>
      <c r="D532" s="23" t="s">
        <v>338</v>
      </c>
      <c r="E532" s="23" t="s">
        <v>710</v>
      </c>
      <c r="F532" s="29">
        <v>45597</v>
      </c>
      <c r="G532" s="40">
        <v>2.3199999999999998</v>
      </c>
      <c r="H532" s="337"/>
      <c r="I532" s="83"/>
      <c r="J532" s="590">
        <f t="shared" si="40"/>
        <v>0</v>
      </c>
      <c r="K532" s="930"/>
      <c r="L532" s="85">
        <f t="shared" si="36"/>
        <v>0</v>
      </c>
      <c r="M532" s="83"/>
      <c r="N532" s="85">
        <f t="shared" si="37"/>
        <v>0</v>
      </c>
      <c r="O532" s="83"/>
      <c r="P532" s="85">
        <f t="shared" si="38"/>
        <v>0</v>
      </c>
      <c r="Q532" s="83"/>
      <c r="R532" s="377">
        <f t="shared" si="39"/>
        <v>0</v>
      </c>
      <c r="S532" s="1040">
        <f t="shared" si="41"/>
        <v>0</v>
      </c>
      <c r="T532" s="4">
        <f>S532*Tabla319816[[#This Row],[P.U$]]</f>
        <v>0</v>
      </c>
    </row>
    <row r="533" spans="1:20" ht="28.5" x14ac:dyDescent="0.25">
      <c r="A533" s="179">
        <v>435</v>
      </c>
      <c r="B533" s="205" t="s">
        <v>760</v>
      </c>
      <c r="C533" s="23" t="s">
        <v>761</v>
      </c>
      <c r="D533" s="23" t="s">
        <v>338</v>
      </c>
      <c r="E533" s="23" t="s">
        <v>710</v>
      </c>
      <c r="F533" s="29">
        <v>45085</v>
      </c>
      <c r="G533" s="40">
        <v>3.04</v>
      </c>
      <c r="H533" s="337"/>
      <c r="I533" s="83">
        <v>7</v>
      </c>
      <c r="J533" s="590">
        <f t="shared" si="40"/>
        <v>21.28</v>
      </c>
      <c r="K533" s="930">
        <v>7</v>
      </c>
      <c r="L533" s="85">
        <f>G533*K533</f>
        <v>21.28</v>
      </c>
      <c r="M533" s="83">
        <v>7</v>
      </c>
      <c r="N533" s="85">
        <f>G533*M533</f>
        <v>21.28</v>
      </c>
      <c r="O533" s="83">
        <v>7</v>
      </c>
      <c r="P533" s="85">
        <f>G533*O533</f>
        <v>21.28</v>
      </c>
      <c r="Q533" s="83">
        <v>7</v>
      </c>
      <c r="R533" s="377">
        <f>G533*Q533</f>
        <v>21.28</v>
      </c>
      <c r="S533" s="1040">
        <v>7</v>
      </c>
      <c r="T533" s="4">
        <f>S533*Tabla319816[[#This Row],[P.U$]]</f>
        <v>21.28</v>
      </c>
    </row>
    <row r="534" spans="1:20" ht="28.5" x14ac:dyDescent="0.25">
      <c r="A534" s="179">
        <v>436</v>
      </c>
      <c r="B534" s="205" t="s">
        <v>835</v>
      </c>
      <c r="C534" s="23" t="s">
        <v>761</v>
      </c>
      <c r="D534" s="23" t="s">
        <v>338</v>
      </c>
      <c r="E534" s="23" t="s">
        <v>710</v>
      </c>
      <c r="F534" s="29">
        <v>45566</v>
      </c>
      <c r="G534" s="40">
        <v>3.01</v>
      </c>
      <c r="H534" s="337"/>
      <c r="I534" s="83"/>
      <c r="J534" s="590">
        <f t="shared" si="40"/>
        <v>0</v>
      </c>
      <c r="K534" s="930"/>
      <c r="L534" s="85">
        <f t="shared" si="36"/>
        <v>0</v>
      </c>
      <c r="M534" s="83"/>
      <c r="N534" s="85">
        <f t="shared" si="37"/>
        <v>0</v>
      </c>
      <c r="O534" s="83"/>
      <c r="P534" s="85">
        <f t="shared" si="38"/>
        <v>0</v>
      </c>
      <c r="Q534" s="83"/>
      <c r="R534" s="377">
        <f t="shared" si="39"/>
        <v>0</v>
      </c>
      <c r="S534" s="1040">
        <f t="shared" si="41"/>
        <v>0</v>
      </c>
      <c r="T534" s="4">
        <f>S534*Tabla319816[[#This Row],[P.U$]]</f>
        <v>0</v>
      </c>
    </row>
    <row r="535" spans="1:20" ht="28.5" x14ac:dyDescent="0.25">
      <c r="A535" s="179">
        <v>437</v>
      </c>
      <c r="B535" s="205" t="s">
        <v>499</v>
      </c>
      <c r="C535" s="23" t="s">
        <v>635</v>
      </c>
      <c r="D535" s="23" t="s">
        <v>338</v>
      </c>
      <c r="E535" s="23" t="s">
        <v>710</v>
      </c>
      <c r="F535" s="29">
        <v>45085</v>
      </c>
      <c r="G535" s="40">
        <v>4.21</v>
      </c>
      <c r="H535" s="337"/>
      <c r="I535" s="83"/>
      <c r="J535" s="590">
        <f t="shared" si="40"/>
        <v>0</v>
      </c>
      <c r="K535" s="930"/>
      <c r="L535" s="85">
        <f>G535*K535</f>
        <v>0</v>
      </c>
      <c r="M535" s="83"/>
      <c r="N535" s="85">
        <f>G535*M535</f>
        <v>0</v>
      </c>
      <c r="O535" s="83"/>
      <c r="P535" s="85">
        <f>G535*O535</f>
        <v>0</v>
      </c>
      <c r="Q535" s="83"/>
      <c r="R535" s="377">
        <f>G535*Q535</f>
        <v>0</v>
      </c>
      <c r="S535" s="1040">
        <f t="shared" si="41"/>
        <v>0</v>
      </c>
      <c r="T535" s="4">
        <f>S535*Tabla319816[[#This Row],[P.U$]]</f>
        <v>0</v>
      </c>
    </row>
    <row r="536" spans="1:20" ht="28.5" x14ac:dyDescent="0.25">
      <c r="A536" s="179">
        <v>438</v>
      </c>
      <c r="B536" s="205" t="s">
        <v>500</v>
      </c>
      <c r="C536" s="23" t="s">
        <v>635</v>
      </c>
      <c r="D536" s="23" t="s">
        <v>338</v>
      </c>
      <c r="E536" s="23" t="s">
        <v>710</v>
      </c>
      <c r="F536" s="29">
        <v>45085</v>
      </c>
      <c r="G536" s="40">
        <v>3.2</v>
      </c>
      <c r="H536" s="337"/>
      <c r="I536" s="233"/>
      <c r="J536" s="590">
        <f t="shared" si="40"/>
        <v>0</v>
      </c>
      <c r="K536" s="930"/>
      <c r="L536" s="232">
        <f>G536*K536</f>
        <v>0</v>
      </c>
      <c r="M536" s="83"/>
      <c r="N536" s="232">
        <f>G536*M536</f>
        <v>0</v>
      </c>
      <c r="O536" s="83"/>
      <c r="P536" s="232">
        <f>G536*O536</f>
        <v>0</v>
      </c>
      <c r="Q536" s="233"/>
      <c r="R536" s="377">
        <f>G536*Q536</f>
        <v>0</v>
      </c>
      <c r="S536" s="1040">
        <f t="shared" si="41"/>
        <v>0</v>
      </c>
      <c r="T536" s="4">
        <f>S536*Tabla319816[[#This Row],[P.U$]]</f>
        <v>0</v>
      </c>
    </row>
    <row r="537" spans="1:20" x14ac:dyDescent="0.25">
      <c r="A537" s="179">
        <v>439</v>
      </c>
      <c r="B537" s="205" t="s">
        <v>501</v>
      </c>
      <c r="C537" s="23" t="s">
        <v>636</v>
      </c>
      <c r="D537" s="23" t="s">
        <v>338</v>
      </c>
      <c r="E537" s="23" t="s">
        <v>710</v>
      </c>
      <c r="F537" s="29">
        <v>45108</v>
      </c>
      <c r="G537" s="40">
        <v>2.5299999999999998</v>
      </c>
      <c r="H537" s="337"/>
      <c r="I537" s="83"/>
      <c r="J537" s="590">
        <f t="shared" si="40"/>
        <v>0</v>
      </c>
      <c r="K537" s="930"/>
      <c r="L537" s="85">
        <f>G537*K537</f>
        <v>0</v>
      </c>
      <c r="M537" s="83"/>
      <c r="N537" s="85">
        <f>G537*M537</f>
        <v>0</v>
      </c>
      <c r="O537" s="83"/>
      <c r="P537" s="85">
        <f>G537*O537</f>
        <v>0</v>
      </c>
      <c r="Q537" s="83"/>
      <c r="R537" s="377">
        <f>G537*Q537</f>
        <v>0</v>
      </c>
      <c r="S537" s="1040">
        <f t="shared" si="41"/>
        <v>0</v>
      </c>
      <c r="T537" s="4">
        <f>S537*Tabla319816[[#This Row],[P.U$]]</f>
        <v>0</v>
      </c>
    </row>
    <row r="538" spans="1:20" x14ac:dyDescent="0.25">
      <c r="A538" s="179">
        <v>440</v>
      </c>
      <c r="B538" s="204" t="s">
        <v>502</v>
      </c>
      <c r="C538" s="21"/>
      <c r="D538" s="23" t="s">
        <v>338</v>
      </c>
      <c r="E538" s="23" t="s">
        <v>710</v>
      </c>
      <c r="F538" s="28">
        <v>45323</v>
      </c>
      <c r="G538" s="39">
        <v>3.76</v>
      </c>
      <c r="H538" s="337"/>
      <c r="I538" s="83"/>
      <c r="J538" s="590">
        <f t="shared" si="40"/>
        <v>0</v>
      </c>
      <c r="K538" s="930"/>
      <c r="L538" s="85">
        <f t="shared" si="36"/>
        <v>0</v>
      </c>
      <c r="M538" s="83"/>
      <c r="N538" s="85">
        <f t="shared" si="37"/>
        <v>0</v>
      </c>
      <c r="O538" s="83"/>
      <c r="P538" s="85">
        <f t="shared" si="38"/>
        <v>0</v>
      </c>
      <c r="Q538" s="83"/>
      <c r="R538" s="377">
        <f t="shared" si="39"/>
        <v>0</v>
      </c>
      <c r="S538" s="1040">
        <f t="shared" si="41"/>
        <v>0</v>
      </c>
      <c r="T538" s="4">
        <f>S538*Tabla319816[[#This Row],[P.U$]]</f>
        <v>0</v>
      </c>
    </row>
    <row r="539" spans="1:20" ht="28.5" x14ac:dyDescent="0.25">
      <c r="A539" s="179">
        <v>441</v>
      </c>
      <c r="B539" s="204" t="s">
        <v>503</v>
      </c>
      <c r="C539" s="21" t="s">
        <v>637</v>
      </c>
      <c r="D539" s="23" t="s">
        <v>338</v>
      </c>
      <c r="E539" s="23" t="s">
        <v>710</v>
      </c>
      <c r="F539" s="28"/>
      <c r="G539" s="39">
        <v>4.16</v>
      </c>
      <c r="H539" s="337"/>
      <c r="I539" s="83"/>
      <c r="J539" s="590">
        <f t="shared" si="40"/>
        <v>0</v>
      </c>
      <c r="K539" s="930"/>
      <c r="L539" s="85">
        <f t="shared" si="36"/>
        <v>0</v>
      </c>
      <c r="M539" s="83"/>
      <c r="N539" s="85">
        <f t="shared" si="37"/>
        <v>0</v>
      </c>
      <c r="O539" s="83"/>
      <c r="P539" s="85">
        <f t="shared" si="38"/>
        <v>0</v>
      </c>
      <c r="Q539" s="83"/>
      <c r="R539" s="377">
        <f t="shared" si="39"/>
        <v>0</v>
      </c>
      <c r="S539" s="1040">
        <f t="shared" si="41"/>
        <v>0</v>
      </c>
      <c r="T539" s="4">
        <f>S539*Tabla319816[[#This Row],[P.U$]]</f>
        <v>0</v>
      </c>
    </row>
    <row r="540" spans="1:20" ht="28.5" x14ac:dyDescent="0.25">
      <c r="A540" s="179">
        <v>442</v>
      </c>
      <c r="B540" s="204" t="s">
        <v>504</v>
      </c>
      <c r="C540" s="21" t="s">
        <v>637</v>
      </c>
      <c r="D540" s="23" t="s">
        <v>338</v>
      </c>
      <c r="E540" s="23" t="s">
        <v>710</v>
      </c>
      <c r="F540" s="28">
        <v>45017</v>
      </c>
      <c r="G540" s="39">
        <v>4.0999999999999996</v>
      </c>
      <c r="H540" s="337"/>
      <c r="I540" s="83"/>
      <c r="J540" s="590">
        <f t="shared" si="40"/>
        <v>0</v>
      </c>
      <c r="K540" s="930"/>
      <c r="L540" s="85">
        <f t="shared" si="36"/>
        <v>0</v>
      </c>
      <c r="M540" s="83"/>
      <c r="N540" s="85">
        <f t="shared" si="37"/>
        <v>0</v>
      </c>
      <c r="O540" s="83"/>
      <c r="P540" s="85">
        <f t="shared" si="38"/>
        <v>0</v>
      </c>
      <c r="Q540" s="83"/>
      <c r="R540" s="377">
        <f t="shared" si="39"/>
        <v>0</v>
      </c>
      <c r="S540" s="1040">
        <f t="shared" si="41"/>
        <v>0</v>
      </c>
      <c r="T540" s="4">
        <f>S540*Tabla319816[[#This Row],[P.U$]]</f>
        <v>0</v>
      </c>
    </row>
    <row r="541" spans="1:20" x14ac:dyDescent="0.25">
      <c r="A541" s="179">
        <v>443</v>
      </c>
      <c r="B541" s="204" t="s">
        <v>505</v>
      </c>
      <c r="C541" s="21" t="s">
        <v>637</v>
      </c>
      <c r="D541" s="23" t="s">
        <v>338</v>
      </c>
      <c r="E541" s="23" t="s">
        <v>710</v>
      </c>
      <c r="F541" s="28">
        <v>44986</v>
      </c>
      <c r="G541" s="39">
        <v>4.2</v>
      </c>
      <c r="H541" s="337"/>
      <c r="I541" s="83"/>
      <c r="J541" s="590">
        <f t="shared" si="40"/>
        <v>0</v>
      </c>
      <c r="K541" s="930"/>
      <c r="L541" s="85">
        <f t="shared" si="36"/>
        <v>0</v>
      </c>
      <c r="M541" s="83"/>
      <c r="N541" s="85">
        <f t="shared" si="37"/>
        <v>0</v>
      </c>
      <c r="O541" s="83"/>
      <c r="P541" s="85">
        <f t="shared" si="38"/>
        <v>0</v>
      </c>
      <c r="Q541" s="83"/>
      <c r="R541" s="377">
        <f t="shared" si="39"/>
        <v>0</v>
      </c>
      <c r="S541" s="1040">
        <f t="shared" si="41"/>
        <v>0</v>
      </c>
      <c r="T541" s="4">
        <f>S541*Tabla319816[[#This Row],[P.U$]]</f>
        <v>0</v>
      </c>
    </row>
    <row r="542" spans="1:20" ht="28.5" x14ac:dyDescent="0.25">
      <c r="A542" s="179">
        <v>444</v>
      </c>
      <c r="B542" s="205" t="s">
        <v>506</v>
      </c>
      <c r="C542" s="21" t="s">
        <v>637</v>
      </c>
      <c r="D542" s="23" t="s">
        <v>338</v>
      </c>
      <c r="E542" s="23" t="s">
        <v>710</v>
      </c>
      <c r="F542" s="29">
        <v>45627</v>
      </c>
      <c r="G542" s="40">
        <v>1.8</v>
      </c>
      <c r="H542" s="337"/>
      <c r="I542" s="233"/>
      <c r="J542" s="590">
        <f t="shared" si="40"/>
        <v>0</v>
      </c>
      <c r="K542" s="930"/>
      <c r="L542" s="232">
        <f>G542*K542</f>
        <v>0</v>
      </c>
      <c r="M542" s="83"/>
      <c r="N542" s="232">
        <f>G542*M542</f>
        <v>0</v>
      </c>
      <c r="O542" s="83"/>
      <c r="P542" s="232">
        <f>G542*O542</f>
        <v>0</v>
      </c>
      <c r="Q542" s="233"/>
      <c r="R542" s="377">
        <f>G542*Q542</f>
        <v>0</v>
      </c>
      <c r="S542" s="1040">
        <f t="shared" si="41"/>
        <v>0</v>
      </c>
      <c r="T542" s="4">
        <f>S542*Tabla319816[[#This Row],[P.U$]]</f>
        <v>0</v>
      </c>
    </row>
    <row r="543" spans="1:20" ht="28.5" x14ac:dyDescent="0.25">
      <c r="A543" s="179">
        <v>445</v>
      </c>
      <c r="B543" s="205" t="s">
        <v>507</v>
      </c>
      <c r="C543" s="21" t="s">
        <v>637</v>
      </c>
      <c r="D543" s="23" t="s">
        <v>338</v>
      </c>
      <c r="E543" s="23" t="s">
        <v>710</v>
      </c>
      <c r="F543" s="29">
        <v>45627</v>
      </c>
      <c r="G543" s="40">
        <v>1.8</v>
      </c>
      <c r="H543" s="337"/>
      <c r="I543" s="233"/>
      <c r="J543" s="590">
        <f t="shared" si="40"/>
        <v>0</v>
      </c>
      <c r="K543" s="930"/>
      <c r="L543" s="232">
        <f>G543*K543</f>
        <v>0</v>
      </c>
      <c r="M543" s="83"/>
      <c r="N543" s="232">
        <f>G543*M543</f>
        <v>0</v>
      </c>
      <c r="O543" s="83"/>
      <c r="P543" s="232">
        <f>G543*O543</f>
        <v>0</v>
      </c>
      <c r="Q543" s="233"/>
      <c r="R543" s="377">
        <f>G543*Q543</f>
        <v>0</v>
      </c>
      <c r="S543" s="1040">
        <f t="shared" si="41"/>
        <v>0</v>
      </c>
      <c r="T543" s="4">
        <f>S543*Tabla319816[[#This Row],[P.U$]]</f>
        <v>0</v>
      </c>
    </row>
    <row r="544" spans="1:20" ht="28.5" x14ac:dyDescent="0.25">
      <c r="A544" s="179">
        <v>446</v>
      </c>
      <c r="B544" s="205" t="s">
        <v>508</v>
      </c>
      <c r="C544" s="21" t="s">
        <v>637</v>
      </c>
      <c r="D544" s="23" t="s">
        <v>338</v>
      </c>
      <c r="E544" s="23" t="s">
        <v>710</v>
      </c>
      <c r="F544" s="29">
        <v>45628</v>
      </c>
      <c r="G544" s="39">
        <v>4.3890000000000002</v>
      </c>
      <c r="H544" s="337"/>
      <c r="I544" s="83"/>
      <c r="J544" s="590">
        <f t="shared" si="40"/>
        <v>0</v>
      </c>
      <c r="K544" s="930"/>
      <c r="L544" s="85">
        <f t="shared" si="36"/>
        <v>0</v>
      </c>
      <c r="M544" s="83"/>
      <c r="N544" s="85">
        <f t="shared" si="37"/>
        <v>0</v>
      </c>
      <c r="O544" s="83"/>
      <c r="P544" s="85">
        <f t="shared" si="38"/>
        <v>0</v>
      </c>
      <c r="Q544" s="83"/>
      <c r="R544" s="377">
        <f t="shared" si="39"/>
        <v>0</v>
      </c>
      <c r="S544" s="1040">
        <f t="shared" si="41"/>
        <v>0</v>
      </c>
      <c r="T544" s="4">
        <f>S544*Tabla319816[[#This Row],[P.U$]]</f>
        <v>0</v>
      </c>
    </row>
    <row r="545" spans="1:20" x14ac:dyDescent="0.25">
      <c r="A545" s="179">
        <v>697</v>
      </c>
      <c r="B545" s="204" t="s">
        <v>1103</v>
      </c>
      <c r="C545" s="21" t="s">
        <v>637</v>
      </c>
      <c r="D545" s="23" t="s">
        <v>338</v>
      </c>
      <c r="E545" s="23" t="s">
        <v>710</v>
      </c>
      <c r="F545" s="29">
        <v>45628</v>
      </c>
      <c r="G545" s="37"/>
      <c r="H545" s="337"/>
      <c r="I545" s="83"/>
      <c r="J545" s="590">
        <f t="shared" si="40"/>
        <v>0</v>
      </c>
      <c r="K545" s="930"/>
      <c r="L545" s="85">
        <f>G545*K545</f>
        <v>0</v>
      </c>
      <c r="M545" s="83"/>
      <c r="N545" s="85">
        <f>G545*M545</f>
        <v>0</v>
      </c>
      <c r="O545" s="83"/>
      <c r="P545" s="85">
        <f>G545*O545</f>
        <v>0</v>
      </c>
      <c r="Q545" s="83"/>
      <c r="R545" s="377">
        <f>G545*Q545</f>
        <v>0</v>
      </c>
      <c r="S545" s="1040">
        <f t="shared" si="41"/>
        <v>0</v>
      </c>
      <c r="T545" s="4">
        <f>S545*Tabla319816[[#This Row],[P.U$]]</f>
        <v>0</v>
      </c>
    </row>
    <row r="546" spans="1:20" ht="25.5" x14ac:dyDescent="0.25">
      <c r="A546" s="179">
        <v>447</v>
      </c>
      <c r="B546" s="204" t="s">
        <v>17780</v>
      </c>
      <c r="C546" s="21" t="s">
        <v>17781</v>
      </c>
      <c r="D546" s="23" t="s">
        <v>338</v>
      </c>
      <c r="E546" s="23" t="s">
        <v>710</v>
      </c>
      <c r="F546" s="28">
        <v>45536</v>
      </c>
      <c r="G546" s="39">
        <v>4.88</v>
      </c>
      <c r="H546" s="337"/>
      <c r="I546" s="83"/>
      <c r="J546" s="590">
        <f t="shared" si="40"/>
        <v>0</v>
      </c>
      <c r="K546" s="930"/>
      <c r="L546" s="85">
        <f>G546*K546</f>
        <v>0</v>
      </c>
      <c r="M546" s="83"/>
      <c r="N546" s="85">
        <f>G546*M546</f>
        <v>0</v>
      </c>
      <c r="O546" s="83"/>
      <c r="P546" s="85">
        <f>G546*O546</f>
        <v>0</v>
      </c>
      <c r="Q546" s="83"/>
      <c r="R546" s="377">
        <f>G546*Q546</f>
        <v>0</v>
      </c>
      <c r="S546" s="1040">
        <f t="shared" si="41"/>
        <v>0</v>
      </c>
      <c r="T546" s="4">
        <f>S546*Tabla319816[[#This Row],[P.U$]]</f>
        <v>0</v>
      </c>
    </row>
    <row r="547" spans="1:20" ht="28.5" x14ac:dyDescent="0.25">
      <c r="A547" s="179">
        <v>448</v>
      </c>
      <c r="B547" s="205" t="s">
        <v>510</v>
      </c>
      <c r="C547" s="21" t="s">
        <v>638</v>
      </c>
      <c r="D547" s="23" t="s">
        <v>338</v>
      </c>
      <c r="E547" s="23" t="s">
        <v>710</v>
      </c>
      <c r="F547" s="29">
        <v>45292</v>
      </c>
      <c r="G547" s="40">
        <v>8.8000000000000007</v>
      </c>
      <c r="H547" s="337"/>
      <c r="I547" s="83"/>
      <c r="J547" s="590">
        <f t="shared" si="40"/>
        <v>0</v>
      </c>
      <c r="K547" s="930"/>
      <c r="L547" s="85">
        <f>G547*K547</f>
        <v>0</v>
      </c>
      <c r="M547" s="83"/>
      <c r="N547" s="85">
        <f>G547*M547</f>
        <v>0</v>
      </c>
      <c r="O547" s="83"/>
      <c r="P547" s="85">
        <f>G547*O547</f>
        <v>0</v>
      </c>
      <c r="Q547" s="83"/>
      <c r="R547" s="377">
        <f>G547*Q547</f>
        <v>0</v>
      </c>
      <c r="S547" s="1040">
        <f t="shared" si="41"/>
        <v>0</v>
      </c>
      <c r="T547" s="4">
        <f>S547*Tabla319816[[#This Row],[P.U$]]</f>
        <v>0</v>
      </c>
    </row>
    <row r="548" spans="1:20" ht="28.5" x14ac:dyDescent="0.25">
      <c r="A548" s="179">
        <v>449</v>
      </c>
      <c r="B548" s="205" t="s">
        <v>511</v>
      </c>
      <c r="C548" s="21" t="s">
        <v>639</v>
      </c>
      <c r="D548" s="23" t="s">
        <v>338</v>
      </c>
      <c r="E548" s="23" t="s">
        <v>710</v>
      </c>
      <c r="F548" s="29">
        <v>45627</v>
      </c>
      <c r="G548" s="40">
        <v>3.72</v>
      </c>
      <c r="H548" s="337"/>
      <c r="I548" s="83"/>
      <c r="J548" s="590">
        <f t="shared" si="40"/>
        <v>0</v>
      </c>
      <c r="K548" s="930"/>
      <c r="L548" s="85">
        <f>G548*K548</f>
        <v>0</v>
      </c>
      <c r="M548" s="83"/>
      <c r="N548" s="85">
        <f>G548*M548</f>
        <v>0</v>
      </c>
      <c r="O548" s="83"/>
      <c r="P548" s="85">
        <f>G548*O548</f>
        <v>0</v>
      </c>
      <c r="Q548" s="83"/>
      <c r="R548" s="377">
        <f>G548*Q548</f>
        <v>0</v>
      </c>
      <c r="S548" s="1040">
        <f t="shared" si="41"/>
        <v>0</v>
      </c>
      <c r="T548" s="4">
        <f>S548*Tabla319816[[#This Row],[P.U$]]</f>
        <v>0</v>
      </c>
    </row>
    <row r="549" spans="1:20" ht="28.5" x14ac:dyDescent="0.25">
      <c r="A549" s="179">
        <v>450</v>
      </c>
      <c r="B549" s="204" t="s">
        <v>766</v>
      </c>
      <c r="C549" s="21" t="s">
        <v>748</v>
      </c>
      <c r="D549" s="23" t="s">
        <v>338</v>
      </c>
      <c r="E549" s="23" t="s">
        <v>710</v>
      </c>
      <c r="F549" s="28">
        <v>44986</v>
      </c>
      <c r="G549" s="39">
        <v>3.11</v>
      </c>
      <c r="H549" s="337"/>
      <c r="I549" s="83">
        <v>6</v>
      </c>
      <c r="J549" s="590">
        <f t="shared" si="40"/>
        <v>18.66</v>
      </c>
      <c r="K549" s="930">
        <v>6</v>
      </c>
      <c r="L549" s="85">
        <f t="shared" si="36"/>
        <v>18.66</v>
      </c>
      <c r="M549" s="83">
        <v>6</v>
      </c>
      <c r="N549" s="85">
        <f t="shared" si="37"/>
        <v>18.66</v>
      </c>
      <c r="O549" s="83">
        <v>6</v>
      </c>
      <c r="P549" s="85">
        <f t="shared" si="38"/>
        <v>18.66</v>
      </c>
      <c r="Q549" s="83">
        <v>6</v>
      </c>
      <c r="R549" s="377">
        <f t="shared" si="39"/>
        <v>18.66</v>
      </c>
      <c r="S549" s="1040">
        <v>5</v>
      </c>
      <c r="T549" s="4">
        <f>S549*Tabla319816[[#This Row],[P.U$]]</f>
        <v>15.549999999999999</v>
      </c>
    </row>
    <row r="550" spans="1:20" x14ac:dyDescent="0.25">
      <c r="A550" s="179">
        <v>451</v>
      </c>
      <c r="B550" s="204" t="s">
        <v>512</v>
      </c>
      <c r="C550" s="21" t="s">
        <v>640</v>
      </c>
      <c r="D550" s="23" t="s">
        <v>338</v>
      </c>
      <c r="E550" s="23" t="s">
        <v>710</v>
      </c>
      <c r="F550" s="28">
        <v>46478</v>
      </c>
      <c r="G550" s="39">
        <v>1.1000000000000001</v>
      </c>
      <c r="H550" s="337"/>
      <c r="I550" s="83"/>
      <c r="J550" s="590">
        <f t="shared" si="40"/>
        <v>0</v>
      </c>
      <c r="K550" s="930"/>
      <c r="L550" s="85">
        <f t="shared" si="36"/>
        <v>0</v>
      </c>
      <c r="M550" s="83"/>
      <c r="N550" s="85">
        <f t="shared" si="37"/>
        <v>0</v>
      </c>
      <c r="O550" s="83"/>
      <c r="P550" s="85">
        <f t="shared" si="38"/>
        <v>0</v>
      </c>
      <c r="Q550" s="83"/>
      <c r="R550" s="377">
        <f t="shared" si="39"/>
        <v>0</v>
      </c>
      <c r="S550" s="1040">
        <f t="shared" si="41"/>
        <v>0</v>
      </c>
      <c r="T550" s="4">
        <f>S550*Tabla319816[[#This Row],[P.U$]]</f>
        <v>0</v>
      </c>
    </row>
    <row r="551" spans="1:20" x14ac:dyDescent="0.25">
      <c r="A551" s="179">
        <v>452</v>
      </c>
      <c r="B551" s="205" t="s">
        <v>513</v>
      </c>
      <c r="C551" s="21" t="s">
        <v>640</v>
      </c>
      <c r="D551" s="23" t="s">
        <v>338</v>
      </c>
      <c r="E551" s="23" t="s">
        <v>710</v>
      </c>
      <c r="F551" s="29">
        <v>46478</v>
      </c>
      <c r="G551" s="40">
        <v>1.1000000000000001</v>
      </c>
      <c r="H551" s="337"/>
      <c r="I551" s="83"/>
      <c r="J551" s="590">
        <f t="shared" si="40"/>
        <v>0</v>
      </c>
      <c r="K551" s="930"/>
      <c r="L551" s="85">
        <f t="shared" si="36"/>
        <v>0</v>
      </c>
      <c r="M551" s="83"/>
      <c r="N551" s="85">
        <f t="shared" si="37"/>
        <v>0</v>
      </c>
      <c r="O551" s="83"/>
      <c r="P551" s="85">
        <f t="shared" si="38"/>
        <v>0</v>
      </c>
      <c r="Q551" s="83"/>
      <c r="R551" s="377">
        <f t="shared" si="39"/>
        <v>0</v>
      </c>
      <c r="S551" s="1040">
        <f t="shared" si="41"/>
        <v>0</v>
      </c>
      <c r="T551" s="4">
        <f>S551*Tabla319816[[#This Row],[P.U$]]</f>
        <v>0</v>
      </c>
    </row>
    <row r="552" spans="1:20" x14ac:dyDescent="0.25">
      <c r="A552" s="179">
        <v>453</v>
      </c>
      <c r="B552" s="205" t="s">
        <v>514</v>
      </c>
      <c r="C552" s="21" t="s">
        <v>640</v>
      </c>
      <c r="D552" s="23" t="s">
        <v>338</v>
      </c>
      <c r="E552" s="23" t="s">
        <v>710</v>
      </c>
      <c r="F552" s="29">
        <v>46478</v>
      </c>
      <c r="G552" s="40">
        <v>1.1000000000000001</v>
      </c>
      <c r="H552" s="337"/>
      <c r="I552" s="83"/>
      <c r="J552" s="590">
        <f t="shared" si="40"/>
        <v>0</v>
      </c>
      <c r="K552" s="930"/>
      <c r="L552" s="85">
        <f t="shared" si="36"/>
        <v>0</v>
      </c>
      <c r="M552" s="83"/>
      <c r="N552" s="85">
        <f t="shared" si="37"/>
        <v>0</v>
      </c>
      <c r="O552" s="83"/>
      <c r="P552" s="85">
        <f t="shared" si="38"/>
        <v>0</v>
      </c>
      <c r="Q552" s="83"/>
      <c r="R552" s="377">
        <f t="shared" si="39"/>
        <v>0</v>
      </c>
      <c r="S552" s="1040">
        <f t="shared" si="41"/>
        <v>0</v>
      </c>
      <c r="T552" s="4">
        <f>S552*Tabla319816[[#This Row],[P.U$]]</f>
        <v>0</v>
      </c>
    </row>
    <row r="553" spans="1:20" x14ac:dyDescent="0.25">
      <c r="A553" s="179">
        <v>454</v>
      </c>
      <c r="B553" s="204" t="s">
        <v>515</v>
      </c>
      <c r="C553" s="21" t="s">
        <v>217</v>
      </c>
      <c r="D553" s="23" t="s">
        <v>338</v>
      </c>
      <c r="E553" s="23" t="s">
        <v>710</v>
      </c>
      <c r="F553" s="28">
        <v>45536</v>
      </c>
      <c r="G553" s="39">
        <v>4</v>
      </c>
      <c r="H553" s="337"/>
      <c r="I553" s="83"/>
      <c r="J553" s="590">
        <f t="shared" si="40"/>
        <v>0</v>
      </c>
      <c r="K553" s="930"/>
      <c r="L553" s="85">
        <f t="shared" si="36"/>
        <v>0</v>
      </c>
      <c r="M553" s="83"/>
      <c r="N553" s="85">
        <f t="shared" si="37"/>
        <v>0</v>
      </c>
      <c r="O553" s="83"/>
      <c r="P553" s="85">
        <f t="shared" si="38"/>
        <v>0</v>
      </c>
      <c r="Q553" s="83"/>
      <c r="R553" s="377">
        <f t="shared" si="39"/>
        <v>0</v>
      </c>
      <c r="S553" s="1040">
        <f t="shared" si="41"/>
        <v>0</v>
      </c>
      <c r="T553" s="4">
        <f>S553*Tabla319816[[#This Row],[P.U$]]</f>
        <v>0</v>
      </c>
    </row>
    <row r="554" spans="1:20" x14ac:dyDescent="0.25">
      <c r="A554" s="179">
        <v>455</v>
      </c>
      <c r="B554" s="204" t="s">
        <v>516</v>
      </c>
      <c r="C554" s="21" t="s">
        <v>641</v>
      </c>
      <c r="D554" s="23" t="s">
        <v>338</v>
      </c>
      <c r="E554" s="23" t="s">
        <v>710</v>
      </c>
      <c r="F554" s="28">
        <v>45292</v>
      </c>
      <c r="G554" s="39">
        <v>4.5999999999999996</v>
      </c>
      <c r="H554" s="337"/>
      <c r="I554" s="83"/>
      <c r="J554" s="590">
        <f t="shared" si="40"/>
        <v>0</v>
      </c>
      <c r="K554" s="930"/>
      <c r="L554" s="85">
        <f t="shared" si="36"/>
        <v>0</v>
      </c>
      <c r="M554" s="83"/>
      <c r="N554" s="85">
        <f t="shared" si="37"/>
        <v>0</v>
      </c>
      <c r="O554" s="83"/>
      <c r="P554" s="85">
        <f t="shared" si="38"/>
        <v>0</v>
      </c>
      <c r="Q554" s="83"/>
      <c r="R554" s="377">
        <f t="shared" si="39"/>
        <v>0</v>
      </c>
      <c r="S554" s="1040">
        <f t="shared" si="41"/>
        <v>0</v>
      </c>
      <c r="T554" s="4">
        <f>S554*Tabla319816[[#This Row],[P.U$]]</f>
        <v>0</v>
      </c>
    </row>
    <row r="555" spans="1:20" ht="28.5" x14ac:dyDescent="0.25">
      <c r="A555" s="179">
        <v>456</v>
      </c>
      <c r="B555" s="204" t="s">
        <v>517</v>
      </c>
      <c r="C555" s="21" t="s">
        <v>642</v>
      </c>
      <c r="D555" s="23" t="s">
        <v>338</v>
      </c>
      <c r="E555" s="23" t="s">
        <v>710</v>
      </c>
      <c r="F555" s="28">
        <v>45293</v>
      </c>
      <c r="G555" s="39">
        <v>0.66</v>
      </c>
      <c r="H555" s="337"/>
      <c r="I555" s="83"/>
      <c r="J555" s="590">
        <f t="shared" si="40"/>
        <v>0</v>
      </c>
      <c r="K555" s="930"/>
      <c r="L555" s="85">
        <f t="shared" si="36"/>
        <v>0</v>
      </c>
      <c r="M555" s="83"/>
      <c r="N555" s="85">
        <f t="shared" si="37"/>
        <v>0</v>
      </c>
      <c r="O555" s="83"/>
      <c r="P555" s="85">
        <f t="shared" si="38"/>
        <v>0</v>
      </c>
      <c r="Q555" s="83"/>
      <c r="R555" s="377">
        <f t="shared" si="39"/>
        <v>0</v>
      </c>
      <c r="S555" s="1040">
        <f t="shared" si="41"/>
        <v>0</v>
      </c>
      <c r="T555" s="4">
        <f>S555*Tabla319816[[#This Row],[P.U$]]</f>
        <v>0</v>
      </c>
    </row>
    <row r="556" spans="1:20" ht="28.5" x14ac:dyDescent="0.25">
      <c r="A556" s="179">
        <v>457</v>
      </c>
      <c r="B556" s="205" t="s">
        <v>518</v>
      </c>
      <c r="C556" s="21" t="s">
        <v>643</v>
      </c>
      <c r="D556" s="23" t="s">
        <v>338</v>
      </c>
      <c r="E556" s="23" t="s">
        <v>710</v>
      </c>
      <c r="F556" s="29">
        <v>45627</v>
      </c>
      <c r="G556" s="40">
        <v>12.67</v>
      </c>
      <c r="H556" s="337"/>
      <c r="I556" s="83"/>
      <c r="J556" s="590">
        <f t="shared" si="40"/>
        <v>0</v>
      </c>
      <c r="K556" s="930"/>
      <c r="L556" s="85">
        <f t="shared" si="36"/>
        <v>0</v>
      </c>
      <c r="M556" s="83"/>
      <c r="N556" s="85">
        <f t="shared" si="37"/>
        <v>0</v>
      </c>
      <c r="O556" s="83"/>
      <c r="P556" s="85">
        <f t="shared" si="38"/>
        <v>0</v>
      </c>
      <c r="Q556" s="83"/>
      <c r="R556" s="377">
        <f t="shared" si="39"/>
        <v>0</v>
      </c>
      <c r="S556" s="1040">
        <f t="shared" si="41"/>
        <v>0</v>
      </c>
      <c r="T556" s="4">
        <f>S556*Tabla319816[[#This Row],[P.U$]]</f>
        <v>0</v>
      </c>
    </row>
    <row r="557" spans="1:20" ht="28.5" x14ac:dyDescent="0.25">
      <c r="A557" s="179">
        <v>458</v>
      </c>
      <c r="B557" s="204" t="s">
        <v>519</v>
      </c>
      <c r="C557" s="21" t="s">
        <v>217</v>
      </c>
      <c r="D557" s="23" t="s">
        <v>338</v>
      </c>
      <c r="E557" s="23" t="s">
        <v>710</v>
      </c>
      <c r="F557" s="28">
        <v>45017</v>
      </c>
      <c r="G557" s="41">
        <v>6.38</v>
      </c>
      <c r="H557" s="337"/>
      <c r="I557" s="83"/>
      <c r="J557" s="590">
        <f t="shared" si="40"/>
        <v>0</v>
      </c>
      <c r="K557" s="930"/>
      <c r="L557" s="85">
        <f t="shared" si="36"/>
        <v>0</v>
      </c>
      <c r="M557" s="83"/>
      <c r="N557" s="85">
        <f t="shared" si="37"/>
        <v>0</v>
      </c>
      <c r="O557" s="83"/>
      <c r="P557" s="85">
        <f t="shared" si="38"/>
        <v>0</v>
      </c>
      <c r="Q557" s="83"/>
      <c r="R557" s="377">
        <f t="shared" si="39"/>
        <v>0</v>
      </c>
      <c r="S557" s="1040">
        <f t="shared" si="41"/>
        <v>0</v>
      </c>
      <c r="T557" s="4">
        <f>S557*Tabla319816[[#This Row],[P.U$]]</f>
        <v>0</v>
      </c>
    </row>
    <row r="558" spans="1:20" ht="30" x14ac:dyDescent="0.25">
      <c r="A558" s="185">
        <v>594</v>
      </c>
      <c r="B558" s="151" t="s">
        <v>1159</v>
      </c>
      <c r="C558" s="151" t="s">
        <v>750</v>
      </c>
      <c r="D558" s="151" t="s">
        <v>338</v>
      </c>
      <c r="E558" s="151" t="s">
        <v>710</v>
      </c>
      <c r="F558" s="579">
        <v>45627</v>
      </c>
      <c r="G558" s="580">
        <v>3.8</v>
      </c>
      <c r="H558" s="337"/>
      <c r="I558" s="83">
        <v>5</v>
      </c>
      <c r="J558" s="590">
        <f t="shared" si="40"/>
        <v>19</v>
      </c>
      <c r="K558" s="930">
        <v>5</v>
      </c>
      <c r="L558" s="85">
        <f t="shared" si="36"/>
        <v>19</v>
      </c>
      <c r="M558" s="83">
        <v>5</v>
      </c>
      <c r="N558" s="85">
        <f t="shared" si="37"/>
        <v>19</v>
      </c>
      <c r="O558" s="83">
        <v>5</v>
      </c>
      <c r="P558" s="85">
        <f t="shared" si="38"/>
        <v>19</v>
      </c>
      <c r="Q558" s="83">
        <v>5</v>
      </c>
      <c r="R558" s="377">
        <f t="shared" si="39"/>
        <v>19</v>
      </c>
      <c r="S558" s="1040">
        <v>5</v>
      </c>
      <c r="T558" s="4">
        <f>S558*Tabla319816[[#This Row],[P.U$]]</f>
        <v>19</v>
      </c>
    </row>
    <row r="559" spans="1:20" ht="45" x14ac:dyDescent="0.25">
      <c r="A559" s="185">
        <v>595</v>
      </c>
      <c r="B559" s="151" t="s">
        <v>996</v>
      </c>
      <c r="C559" s="151" t="s">
        <v>750</v>
      </c>
      <c r="D559" s="151" t="s">
        <v>338</v>
      </c>
      <c r="E559" s="151" t="s">
        <v>710</v>
      </c>
      <c r="F559" s="579">
        <v>45627</v>
      </c>
      <c r="G559" s="580">
        <v>3.8</v>
      </c>
      <c r="H559" s="337"/>
      <c r="I559" s="83">
        <v>4</v>
      </c>
      <c r="J559" s="590">
        <f t="shared" si="40"/>
        <v>15.2</v>
      </c>
      <c r="K559" s="930">
        <v>4</v>
      </c>
      <c r="L559" s="85">
        <f t="shared" si="36"/>
        <v>15.2</v>
      </c>
      <c r="M559" s="83">
        <v>4</v>
      </c>
      <c r="N559" s="85">
        <f t="shared" si="37"/>
        <v>15.2</v>
      </c>
      <c r="O559" s="83">
        <v>4</v>
      </c>
      <c r="P559" s="85">
        <f t="shared" si="38"/>
        <v>15.2</v>
      </c>
      <c r="Q559" s="83">
        <v>4</v>
      </c>
      <c r="R559" s="377">
        <f t="shared" si="39"/>
        <v>15.2</v>
      </c>
      <c r="S559" s="1040">
        <v>4</v>
      </c>
      <c r="T559" s="4">
        <f>S559*Tabla319816[[#This Row],[P.U$]]</f>
        <v>15.2</v>
      </c>
    </row>
    <row r="560" spans="1:20" ht="28.5" x14ac:dyDescent="0.25">
      <c r="A560" s="179">
        <v>459</v>
      </c>
      <c r="B560" s="204" t="s">
        <v>520</v>
      </c>
      <c r="C560" s="21" t="s">
        <v>642</v>
      </c>
      <c r="D560" s="23" t="s">
        <v>338</v>
      </c>
      <c r="E560" s="23" t="s">
        <v>710</v>
      </c>
      <c r="F560" s="28">
        <v>44562</v>
      </c>
      <c r="G560" s="39">
        <v>0.8</v>
      </c>
      <c r="H560" s="337"/>
      <c r="I560" s="83"/>
      <c r="J560" s="590">
        <f t="shared" si="40"/>
        <v>0</v>
      </c>
      <c r="K560" s="930"/>
      <c r="L560" s="85">
        <f t="shared" si="36"/>
        <v>0</v>
      </c>
      <c r="M560" s="83"/>
      <c r="N560" s="85">
        <f t="shared" si="37"/>
        <v>0</v>
      </c>
      <c r="O560" s="83"/>
      <c r="P560" s="85">
        <f t="shared" si="38"/>
        <v>0</v>
      </c>
      <c r="Q560" s="83"/>
      <c r="R560" s="377">
        <f t="shared" si="39"/>
        <v>0</v>
      </c>
      <c r="S560" s="1040">
        <f t="shared" si="41"/>
        <v>0</v>
      </c>
      <c r="T560" s="4">
        <f>S560*Tabla319816[[#This Row],[P.U$]]</f>
        <v>0</v>
      </c>
    </row>
    <row r="561" spans="1:20" ht="28.5" x14ac:dyDescent="0.25">
      <c r="A561" s="179">
        <v>460</v>
      </c>
      <c r="B561" s="204" t="s">
        <v>521</v>
      </c>
      <c r="C561" s="21" t="s">
        <v>642</v>
      </c>
      <c r="D561" s="23" t="s">
        <v>338</v>
      </c>
      <c r="E561" s="23" t="s">
        <v>710</v>
      </c>
      <c r="F561" s="28">
        <v>44562</v>
      </c>
      <c r="G561" s="39">
        <v>0.8</v>
      </c>
      <c r="H561" s="337"/>
      <c r="I561" s="83"/>
      <c r="J561" s="590">
        <f t="shared" si="40"/>
        <v>0</v>
      </c>
      <c r="K561" s="930"/>
      <c r="L561" s="85">
        <f t="shared" si="36"/>
        <v>0</v>
      </c>
      <c r="M561" s="83"/>
      <c r="N561" s="85">
        <f t="shared" si="37"/>
        <v>0</v>
      </c>
      <c r="O561" s="83"/>
      <c r="P561" s="85">
        <f t="shared" si="38"/>
        <v>0</v>
      </c>
      <c r="Q561" s="83"/>
      <c r="R561" s="377">
        <f t="shared" si="39"/>
        <v>0</v>
      </c>
      <c r="S561" s="1040">
        <f t="shared" si="41"/>
        <v>0</v>
      </c>
      <c r="T561" s="4">
        <f>S561*Tabla319816[[#This Row],[P.U$]]</f>
        <v>0</v>
      </c>
    </row>
    <row r="562" spans="1:20" x14ac:dyDescent="0.25">
      <c r="A562" s="179">
        <v>461</v>
      </c>
      <c r="B562" s="204" t="s">
        <v>745</v>
      </c>
      <c r="C562" s="21" t="s">
        <v>744</v>
      </c>
      <c r="D562" s="23" t="s">
        <v>338</v>
      </c>
      <c r="E562" s="23" t="s">
        <v>710</v>
      </c>
      <c r="F562" s="28">
        <v>44986</v>
      </c>
      <c r="G562" s="39">
        <v>6.95</v>
      </c>
      <c r="H562" s="337"/>
      <c r="I562" s="83"/>
      <c r="J562" s="590">
        <f t="shared" si="40"/>
        <v>0</v>
      </c>
      <c r="K562" s="930"/>
      <c r="L562" s="85">
        <f t="shared" si="36"/>
        <v>0</v>
      </c>
      <c r="M562" s="83"/>
      <c r="N562" s="85">
        <f t="shared" si="37"/>
        <v>0</v>
      </c>
      <c r="O562" s="83"/>
      <c r="P562" s="85">
        <f t="shared" si="38"/>
        <v>0</v>
      </c>
      <c r="Q562" s="83"/>
      <c r="R562" s="377">
        <f t="shared" si="39"/>
        <v>0</v>
      </c>
      <c r="S562" s="1040">
        <f t="shared" si="41"/>
        <v>0</v>
      </c>
      <c r="T562" s="4">
        <f>S562*Tabla319816[[#This Row],[P.U$]]</f>
        <v>0</v>
      </c>
    </row>
    <row r="563" spans="1:20" ht="30" x14ac:dyDescent="0.25">
      <c r="A563" s="185">
        <v>589</v>
      </c>
      <c r="B563" s="151" t="s">
        <v>1157</v>
      </c>
      <c r="C563" s="151" t="s">
        <v>966</v>
      </c>
      <c r="D563" s="151" t="s">
        <v>338</v>
      </c>
      <c r="E563" s="151" t="s">
        <v>710</v>
      </c>
      <c r="F563" s="579">
        <v>45748</v>
      </c>
      <c r="G563" s="580">
        <v>5.0999999999999996</v>
      </c>
      <c r="H563" s="337"/>
      <c r="I563" s="83"/>
      <c r="J563" s="590">
        <f t="shared" si="40"/>
        <v>0</v>
      </c>
      <c r="K563" s="930"/>
      <c r="L563" s="85">
        <f>G563*K563</f>
        <v>0</v>
      </c>
      <c r="M563" s="83"/>
      <c r="N563" s="85">
        <f>G563*M563</f>
        <v>0</v>
      </c>
      <c r="O563" s="83"/>
      <c r="P563" s="85">
        <f>G563*O563</f>
        <v>0</v>
      </c>
      <c r="Q563" s="83"/>
      <c r="R563" s="377">
        <f>G563*Q563</f>
        <v>0</v>
      </c>
      <c r="S563" s="1040">
        <f t="shared" si="41"/>
        <v>0</v>
      </c>
      <c r="T563" s="4">
        <f>S563*Tabla319816[[#This Row],[P.U$]]</f>
        <v>0</v>
      </c>
    </row>
    <row r="564" spans="1:20" ht="28.5" x14ac:dyDescent="0.25">
      <c r="A564" s="179">
        <v>462</v>
      </c>
      <c r="B564" s="204" t="s">
        <v>998</v>
      </c>
      <c r="C564" s="21" t="s">
        <v>997</v>
      </c>
      <c r="D564" s="23" t="s">
        <v>338</v>
      </c>
      <c r="E564" s="23" t="s">
        <v>710</v>
      </c>
      <c r="F564" s="28">
        <v>45292</v>
      </c>
      <c r="G564" s="39">
        <v>3.61</v>
      </c>
      <c r="H564" s="337"/>
      <c r="I564" s="83">
        <v>8</v>
      </c>
      <c r="J564" s="590">
        <f t="shared" si="40"/>
        <v>28.88</v>
      </c>
      <c r="K564" s="930">
        <v>6</v>
      </c>
      <c r="L564" s="85">
        <f t="shared" si="36"/>
        <v>21.66</v>
      </c>
      <c r="M564" s="83">
        <v>6</v>
      </c>
      <c r="N564" s="85">
        <f t="shared" si="37"/>
        <v>21.66</v>
      </c>
      <c r="O564" s="83">
        <v>6</v>
      </c>
      <c r="P564" s="85">
        <f t="shared" si="38"/>
        <v>21.66</v>
      </c>
      <c r="Q564" s="83">
        <v>5</v>
      </c>
      <c r="R564" s="377">
        <v>4</v>
      </c>
      <c r="S564" s="1040">
        <f t="shared" si="41"/>
        <v>4</v>
      </c>
      <c r="T564" s="4">
        <f>S564*Tabla319816[[#This Row],[P.U$]]</f>
        <v>14.44</v>
      </c>
    </row>
    <row r="565" spans="1:20" x14ac:dyDescent="0.25">
      <c r="A565" s="179">
        <v>463</v>
      </c>
      <c r="B565" s="204" t="s">
        <v>752</v>
      </c>
      <c r="C565" s="21" t="s">
        <v>751</v>
      </c>
      <c r="D565" s="23" t="s">
        <v>338</v>
      </c>
      <c r="E565" s="23" t="s">
        <v>710</v>
      </c>
      <c r="F565" s="28">
        <v>45627</v>
      </c>
      <c r="G565" s="39">
        <v>3.33</v>
      </c>
      <c r="H565" s="337"/>
      <c r="I565" s="83"/>
      <c r="J565" s="590">
        <f t="shared" si="40"/>
        <v>0</v>
      </c>
      <c r="K565" s="930"/>
      <c r="L565" s="85">
        <f t="shared" si="36"/>
        <v>0</v>
      </c>
      <c r="M565" s="83"/>
      <c r="N565" s="85">
        <f t="shared" si="37"/>
        <v>0</v>
      </c>
      <c r="O565" s="83"/>
      <c r="P565" s="85">
        <f t="shared" si="38"/>
        <v>0</v>
      </c>
      <c r="Q565" s="83"/>
      <c r="R565" s="377">
        <f t="shared" si="39"/>
        <v>0</v>
      </c>
      <c r="S565" s="1040">
        <f t="shared" si="41"/>
        <v>0</v>
      </c>
      <c r="T565" s="4">
        <f>S565*Tabla319816[[#This Row],[P.U$]]</f>
        <v>0</v>
      </c>
    </row>
    <row r="566" spans="1:20" x14ac:dyDescent="0.25">
      <c r="A566" s="179">
        <v>464</v>
      </c>
      <c r="B566" s="204" t="s">
        <v>746</v>
      </c>
      <c r="C566" s="21" t="s">
        <v>744</v>
      </c>
      <c r="D566" s="23" t="s">
        <v>338</v>
      </c>
      <c r="E566" s="23" t="s">
        <v>710</v>
      </c>
      <c r="F566" s="28">
        <v>45474</v>
      </c>
      <c r="G566" s="39">
        <v>2.3199999999999998</v>
      </c>
      <c r="H566" s="337"/>
      <c r="I566" s="83"/>
      <c r="J566" s="590">
        <f t="shared" si="40"/>
        <v>0</v>
      </c>
      <c r="K566" s="930"/>
      <c r="L566" s="85">
        <f t="shared" si="36"/>
        <v>0</v>
      </c>
      <c r="M566" s="83"/>
      <c r="N566" s="85">
        <f t="shared" si="37"/>
        <v>0</v>
      </c>
      <c r="O566" s="83"/>
      <c r="P566" s="85">
        <f t="shared" si="38"/>
        <v>0</v>
      </c>
      <c r="Q566" s="83"/>
      <c r="R566" s="377">
        <f t="shared" si="39"/>
        <v>0</v>
      </c>
      <c r="S566" s="1040">
        <f t="shared" si="41"/>
        <v>0</v>
      </c>
      <c r="T566" s="4">
        <f>S566*Tabla319816[[#This Row],[P.U$]]</f>
        <v>0</v>
      </c>
    </row>
    <row r="567" spans="1:20" ht="30" x14ac:dyDescent="0.25">
      <c r="A567" s="185">
        <v>588</v>
      </c>
      <c r="B567" s="151" t="s">
        <v>746</v>
      </c>
      <c r="C567" s="151" t="s">
        <v>966</v>
      </c>
      <c r="D567" s="151" t="s">
        <v>338</v>
      </c>
      <c r="E567" s="151" t="s">
        <v>710</v>
      </c>
      <c r="F567" s="579">
        <v>45689</v>
      </c>
      <c r="G567" s="580">
        <v>4.4800000000000004</v>
      </c>
      <c r="H567" s="337"/>
      <c r="I567" s="83"/>
      <c r="J567" s="590">
        <f t="shared" si="40"/>
        <v>0</v>
      </c>
      <c r="K567" s="930"/>
      <c r="L567" s="85">
        <f t="shared" si="36"/>
        <v>0</v>
      </c>
      <c r="M567" s="83"/>
      <c r="N567" s="85">
        <f t="shared" si="37"/>
        <v>0</v>
      </c>
      <c r="O567" s="83"/>
      <c r="P567" s="85">
        <f t="shared" si="38"/>
        <v>0</v>
      </c>
      <c r="Q567" s="83"/>
      <c r="R567" s="377">
        <f t="shared" si="39"/>
        <v>0</v>
      </c>
      <c r="S567" s="1040">
        <f t="shared" si="41"/>
        <v>0</v>
      </c>
      <c r="T567" s="4">
        <f>S567*Tabla319816[[#This Row],[P.U$]]</f>
        <v>0</v>
      </c>
    </row>
    <row r="568" spans="1:20" ht="28.5" x14ac:dyDescent="0.25">
      <c r="A568" s="179">
        <v>465</v>
      </c>
      <c r="B568" s="205" t="s">
        <v>522</v>
      </c>
      <c r="C568" s="21" t="s">
        <v>644</v>
      </c>
      <c r="D568" s="23" t="s">
        <v>338</v>
      </c>
      <c r="E568" s="23" t="s">
        <v>710</v>
      </c>
      <c r="F568" s="29">
        <v>45627</v>
      </c>
      <c r="G568" s="40">
        <v>5.16</v>
      </c>
      <c r="H568" s="337"/>
      <c r="I568" s="83"/>
      <c r="J568" s="590">
        <f t="shared" si="40"/>
        <v>0</v>
      </c>
      <c r="K568" s="930"/>
      <c r="L568" s="85">
        <f t="shared" ref="L568:L581" si="42">G568*K568</f>
        <v>0</v>
      </c>
      <c r="M568" s="83"/>
      <c r="N568" s="85">
        <f t="shared" ref="N568:N581" si="43">G568*M568</f>
        <v>0</v>
      </c>
      <c r="O568" s="83"/>
      <c r="P568" s="85">
        <f t="shared" ref="P568:P581" si="44">G568*O568</f>
        <v>0</v>
      </c>
      <c r="Q568" s="83"/>
      <c r="R568" s="377">
        <f t="shared" ref="R568:R581" si="45">G568*Q568</f>
        <v>0</v>
      </c>
      <c r="S568" s="1040">
        <f t="shared" si="41"/>
        <v>0</v>
      </c>
      <c r="T568" s="4">
        <f>S568*Tabla319816[[#This Row],[P.U$]]</f>
        <v>0</v>
      </c>
    </row>
    <row r="569" spans="1:20" ht="28.5" x14ac:dyDescent="0.25">
      <c r="A569" s="179">
        <v>466</v>
      </c>
      <c r="B569" s="205" t="s">
        <v>523</v>
      </c>
      <c r="C569" s="21" t="s">
        <v>644</v>
      </c>
      <c r="D569" s="23" t="s">
        <v>338</v>
      </c>
      <c r="E569" s="23" t="s">
        <v>710</v>
      </c>
      <c r="F569" s="29">
        <v>45627</v>
      </c>
      <c r="G569" s="40">
        <v>5.16</v>
      </c>
      <c r="H569" s="337"/>
      <c r="I569" s="83"/>
      <c r="J569" s="590">
        <f t="shared" si="40"/>
        <v>0</v>
      </c>
      <c r="K569" s="930"/>
      <c r="L569" s="85">
        <f t="shared" si="42"/>
        <v>0</v>
      </c>
      <c r="M569" s="83"/>
      <c r="N569" s="85">
        <f t="shared" si="43"/>
        <v>0</v>
      </c>
      <c r="O569" s="83"/>
      <c r="P569" s="85">
        <f t="shared" si="44"/>
        <v>0</v>
      </c>
      <c r="Q569" s="83"/>
      <c r="R569" s="377">
        <f t="shared" si="45"/>
        <v>0</v>
      </c>
      <c r="S569" s="1040">
        <f t="shared" si="41"/>
        <v>0</v>
      </c>
      <c r="T569" s="4">
        <f>S569*Tabla319816[[#This Row],[P.U$]]</f>
        <v>0</v>
      </c>
    </row>
    <row r="570" spans="1:20" ht="28.5" x14ac:dyDescent="0.25">
      <c r="A570" s="179">
        <v>467</v>
      </c>
      <c r="B570" s="205" t="s">
        <v>524</v>
      </c>
      <c r="C570" s="21" t="s">
        <v>645</v>
      </c>
      <c r="D570" s="23" t="s">
        <v>338</v>
      </c>
      <c r="E570" s="23" t="s">
        <v>710</v>
      </c>
      <c r="F570" s="29">
        <v>45261</v>
      </c>
      <c r="G570" s="40">
        <v>6.31</v>
      </c>
      <c r="H570" s="337"/>
      <c r="I570" s="83"/>
      <c r="J570" s="590">
        <f t="shared" si="40"/>
        <v>0</v>
      </c>
      <c r="K570" s="930"/>
      <c r="L570" s="85">
        <f t="shared" si="42"/>
        <v>0</v>
      </c>
      <c r="M570" s="83"/>
      <c r="N570" s="85">
        <f t="shared" si="43"/>
        <v>0</v>
      </c>
      <c r="O570" s="83"/>
      <c r="P570" s="85">
        <f t="shared" si="44"/>
        <v>0</v>
      </c>
      <c r="Q570" s="83"/>
      <c r="R570" s="377">
        <f t="shared" si="45"/>
        <v>0</v>
      </c>
      <c r="S570" s="1040">
        <f t="shared" si="41"/>
        <v>0</v>
      </c>
      <c r="T570" s="4">
        <f>S570*Tabla319816[[#This Row],[P.U$]]</f>
        <v>0</v>
      </c>
    </row>
    <row r="571" spans="1:20" ht="28.5" x14ac:dyDescent="0.25">
      <c r="A571" s="179">
        <v>468</v>
      </c>
      <c r="B571" s="205" t="s">
        <v>525</v>
      </c>
      <c r="C571" s="21" t="s">
        <v>645</v>
      </c>
      <c r="D571" s="23" t="s">
        <v>338</v>
      </c>
      <c r="E571" s="23" t="s">
        <v>710</v>
      </c>
      <c r="F571" s="29">
        <v>45262</v>
      </c>
      <c r="G571" s="39">
        <v>6.31</v>
      </c>
      <c r="H571" s="337"/>
      <c r="I571" s="83"/>
      <c r="J571" s="590">
        <f t="shared" si="40"/>
        <v>0</v>
      </c>
      <c r="K571" s="930"/>
      <c r="L571" s="85">
        <f t="shared" si="42"/>
        <v>0</v>
      </c>
      <c r="M571" s="83"/>
      <c r="N571" s="85">
        <f t="shared" si="43"/>
        <v>0</v>
      </c>
      <c r="O571" s="83"/>
      <c r="P571" s="85">
        <f t="shared" si="44"/>
        <v>0</v>
      </c>
      <c r="Q571" s="83"/>
      <c r="R571" s="377">
        <f t="shared" si="45"/>
        <v>0</v>
      </c>
      <c r="S571" s="1040">
        <f t="shared" si="41"/>
        <v>0</v>
      </c>
      <c r="T571" s="4">
        <f>S571*Tabla319816[[#This Row],[P.U$]]</f>
        <v>0</v>
      </c>
    </row>
    <row r="572" spans="1:20" ht="28.5" x14ac:dyDescent="0.25">
      <c r="A572" s="179">
        <v>469</v>
      </c>
      <c r="B572" s="204" t="s">
        <v>754</v>
      </c>
      <c r="C572" s="21" t="s">
        <v>751</v>
      </c>
      <c r="D572" s="23" t="s">
        <v>338</v>
      </c>
      <c r="E572" s="23" t="s">
        <v>710</v>
      </c>
      <c r="F572" s="29">
        <v>45931</v>
      </c>
      <c r="G572" s="39">
        <v>3.85</v>
      </c>
      <c r="H572" s="337"/>
      <c r="I572" s="233"/>
      <c r="J572" s="590">
        <f t="shared" si="40"/>
        <v>0</v>
      </c>
      <c r="K572" s="930"/>
      <c r="L572" s="232">
        <f t="shared" si="42"/>
        <v>0</v>
      </c>
      <c r="M572" s="83"/>
      <c r="N572" s="232">
        <f t="shared" si="43"/>
        <v>0</v>
      </c>
      <c r="O572" s="83"/>
      <c r="P572" s="232">
        <f t="shared" si="44"/>
        <v>0</v>
      </c>
      <c r="Q572" s="233"/>
      <c r="R572" s="377">
        <f t="shared" si="45"/>
        <v>0</v>
      </c>
      <c r="S572" s="1040">
        <f t="shared" si="41"/>
        <v>0</v>
      </c>
      <c r="T572" s="4">
        <f>S572*Tabla319816[[#This Row],[P.U$]]</f>
        <v>0</v>
      </c>
    </row>
    <row r="573" spans="1:20" ht="28.5" x14ac:dyDescent="0.25">
      <c r="A573" s="179">
        <v>470</v>
      </c>
      <c r="B573" s="204" t="s">
        <v>765</v>
      </c>
      <c r="C573" s="21" t="s">
        <v>763</v>
      </c>
      <c r="D573" s="23" t="s">
        <v>338</v>
      </c>
      <c r="E573" s="23" t="s">
        <v>710</v>
      </c>
      <c r="F573" s="29">
        <v>45352</v>
      </c>
      <c r="G573" s="39">
        <v>4.0999999999999996</v>
      </c>
      <c r="H573" s="337"/>
      <c r="I573" s="233"/>
      <c r="J573" s="590">
        <f t="shared" ref="J573:J637" si="46">G573*I573</f>
        <v>0</v>
      </c>
      <c r="K573" s="930"/>
      <c r="L573" s="232">
        <f t="shared" si="42"/>
        <v>0</v>
      </c>
      <c r="M573" s="83"/>
      <c r="N573" s="232">
        <f t="shared" si="43"/>
        <v>0</v>
      </c>
      <c r="O573" s="83"/>
      <c r="P573" s="232">
        <f t="shared" si="44"/>
        <v>0</v>
      </c>
      <c r="Q573" s="233"/>
      <c r="R573" s="377">
        <f t="shared" si="45"/>
        <v>0</v>
      </c>
      <c r="S573" s="1040">
        <f t="shared" si="41"/>
        <v>0</v>
      </c>
      <c r="T573" s="4">
        <f>S573*Tabla319816[[#This Row],[P.U$]]</f>
        <v>0</v>
      </c>
    </row>
    <row r="574" spans="1:20" ht="28.5" x14ac:dyDescent="0.25">
      <c r="A574" s="179">
        <v>471</v>
      </c>
      <c r="B574" s="204" t="s">
        <v>753</v>
      </c>
      <c r="C574" s="21" t="s">
        <v>751</v>
      </c>
      <c r="D574" s="23" t="s">
        <v>338</v>
      </c>
      <c r="E574" s="23" t="s">
        <v>710</v>
      </c>
      <c r="F574" s="29">
        <v>45931</v>
      </c>
      <c r="G574" s="39">
        <v>3.85</v>
      </c>
      <c r="H574" s="337"/>
      <c r="I574" s="83"/>
      <c r="J574" s="590">
        <f t="shared" si="46"/>
        <v>0</v>
      </c>
      <c r="K574" s="930"/>
      <c r="L574" s="85">
        <f t="shared" si="42"/>
        <v>0</v>
      </c>
      <c r="M574" s="83"/>
      <c r="N574" s="85">
        <f t="shared" si="43"/>
        <v>0</v>
      </c>
      <c r="O574" s="83"/>
      <c r="P574" s="85">
        <f t="shared" si="44"/>
        <v>0</v>
      </c>
      <c r="Q574" s="83"/>
      <c r="R574" s="377">
        <f t="shared" si="45"/>
        <v>0</v>
      </c>
      <c r="S574" s="1040">
        <f t="shared" si="41"/>
        <v>0</v>
      </c>
      <c r="T574" s="4">
        <f>S574*Tabla319816[[#This Row],[P.U$]]</f>
        <v>0</v>
      </c>
    </row>
    <row r="575" spans="1:20" ht="30" x14ac:dyDescent="0.25">
      <c r="A575" s="185">
        <v>585</v>
      </c>
      <c r="B575" s="151" t="s">
        <v>994</v>
      </c>
      <c r="C575" s="151" t="s">
        <v>966</v>
      </c>
      <c r="D575" s="151" t="s">
        <v>338</v>
      </c>
      <c r="E575" s="151" t="s">
        <v>710</v>
      </c>
      <c r="F575" s="579">
        <v>45717</v>
      </c>
      <c r="G575" s="580">
        <v>4.8499999999999996</v>
      </c>
      <c r="H575" s="337"/>
      <c r="I575" s="83">
        <v>4</v>
      </c>
      <c r="J575" s="590">
        <f t="shared" si="46"/>
        <v>19.399999999999999</v>
      </c>
      <c r="K575" s="930">
        <v>4</v>
      </c>
      <c r="L575" s="85">
        <f t="shared" si="42"/>
        <v>19.399999999999999</v>
      </c>
      <c r="M575" s="83">
        <v>4</v>
      </c>
      <c r="N575" s="85">
        <f t="shared" si="43"/>
        <v>19.399999999999999</v>
      </c>
      <c r="O575" s="83">
        <v>4</v>
      </c>
      <c r="P575" s="85">
        <f t="shared" si="44"/>
        <v>19.399999999999999</v>
      </c>
      <c r="Q575" s="83"/>
      <c r="R575" s="377">
        <f t="shared" si="45"/>
        <v>0</v>
      </c>
      <c r="S575" s="1040">
        <f t="shared" si="41"/>
        <v>0</v>
      </c>
      <c r="T575" s="4">
        <f>S575*Tabla319816[[#This Row],[P.U$]]</f>
        <v>0</v>
      </c>
    </row>
    <row r="576" spans="1:20" ht="30" x14ac:dyDescent="0.25">
      <c r="A576" s="185">
        <v>596</v>
      </c>
      <c r="B576" s="151" t="s">
        <v>973</v>
      </c>
      <c r="C576" s="151" t="s">
        <v>750</v>
      </c>
      <c r="D576" s="151" t="s">
        <v>338</v>
      </c>
      <c r="E576" s="151" t="s">
        <v>710</v>
      </c>
      <c r="F576" s="579">
        <v>45261</v>
      </c>
      <c r="G576" s="580">
        <v>5.94</v>
      </c>
      <c r="H576" s="337"/>
      <c r="I576" s="83"/>
      <c r="J576" s="590">
        <f t="shared" si="46"/>
        <v>0</v>
      </c>
      <c r="K576" s="930"/>
      <c r="L576" s="85">
        <f t="shared" si="42"/>
        <v>0</v>
      </c>
      <c r="M576" s="83"/>
      <c r="N576" s="85">
        <f t="shared" si="43"/>
        <v>0</v>
      </c>
      <c r="O576" s="83"/>
      <c r="P576" s="85">
        <f t="shared" si="44"/>
        <v>0</v>
      </c>
      <c r="Q576" s="83"/>
      <c r="R576" s="377">
        <f t="shared" si="45"/>
        <v>0</v>
      </c>
      <c r="S576" s="1040">
        <f t="shared" si="41"/>
        <v>0</v>
      </c>
      <c r="T576" s="4">
        <f>S576*Tabla319816[[#This Row],[P.U$]]</f>
        <v>0</v>
      </c>
    </row>
    <row r="577" spans="1:20" ht="30" x14ac:dyDescent="0.25">
      <c r="A577" s="185">
        <v>597</v>
      </c>
      <c r="B577" s="151" t="s">
        <v>974</v>
      </c>
      <c r="C577" s="151" t="s">
        <v>750</v>
      </c>
      <c r="D577" s="151" t="s">
        <v>338</v>
      </c>
      <c r="E577" s="151" t="s">
        <v>710</v>
      </c>
      <c r="F577" s="579">
        <v>45292</v>
      </c>
      <c r="G577" s="580">
        <v>5.94</v>
      </c>
      <c r="H577" s="337"/>
      <c r="I577" s="233"/>
      <c r="J577" s="590">
        <f t="shared" si="46"/>
        <v>0</v>
      </c>
      <c r="K577" s="930"/>
      <c r="L577" s="232">
        <f t="shared" si="42"/>
        <v>0</v>
      </c>
      <c r="M577" s="83"/>
      <c r="N577" s="232">
        <f t="shared" si="43"/>
        <v>0</v>
      </c>
      <c r="O577" s="83"/>
      <c r="P577" s="232">
        <f t="shared" si="44"/>
        <v>0</v>
      </c>
      <c r="Q577" s="233"/>
      <c r="R577" s="377">
        <f t="shared" si="45"/>
        <v>0</v>
      </c>
      <c r="S577" s="1040">
        <f t="shared" si="41"/>
        <v>0</v>
      </c>
      <c r="T577" s="4">
        <f>S577*Tabla319816[[#This Row],[P.U$]]</f>
        <v>0</v>
      </c>
    </row>
    <row r="578" spans="1:20" ht="30" x14ac:dyDescent="0.25">
      <c r="A578" s="185">
        <v>607</v>
      </c>
      <c r="B578" s="151" t="s">
        <v>986</v>
      </c>
      <c r="C578" s="151" t="s">
        <v>966</v>
      </c>
      <c r="D578" s="151" t="s">
        <v>338</v>
      </c>
      <c r="E578" s="151" t="s">
        <v>710</v>
      </c>
      <c r="F578" s="579">
        <v>45778</v>
      </c>
      <c r="G578" s="580">
        <v>7.47</v>
      </c>
      <c r="H578" s="337"/>
      <c r="I578" s="83"/>
      <c r="J578" s="590">
        <f t="shared" si="46"/>
        <v>0</v>
      </c>
      <c r="K578" s="930"/>
      <c r="L578" s="85">
        <f t="shared" si="42"/>
        <v>0</v>
      </c>
      <c r="M578" s="83"/>
      <c r="N578" s="85">
        <f t="shared" si="43"/>
        <v>0</v>
      </c>
      <c r="O578" s="83"/>
      <c r="P578" s="85">
        <f t="shared" si="44"/>
        <v>0</v>
      </c>
      <c r="Q578" s="83"/>
      <c r="R578" s="377">
        <f t="shared" si="45"/>
        <v>0</v>
      </c>
      <c r="S578" s="1040">
        <f t="shared" si="41"/>
        <v>0</v>
      </c>
      <c r="T578" s="4">
        <f>S578*Tabla319816[[#This Row],[P.U$]]</f>
        <v>0</v>
      </c>
    </row>
    <row r="579" spans="1:20" ht="30" x14ac:dyDescent="0.25">
      <c r="A579" s="185">
        <v>608</v>
      </c>
      <c r="B579" s="151" t="s">
        <v>987</v>
      </c>
      <c r="C579" s="151" t="s">
        <v>966</v>
      </c>
      <c r="D579" s="151" t="s">
        <v>338</v>
      </c>
      <c r="E579" s="151" t="s">
        <v>710</v>
      </c>
      <c r="F579" s="579">
        <v>45689</v>
      </c>
      <c r="G579" s="580">
        <v>3.07</v>
      </c>
      <c r="H579" s="337"/>
      <c r="I579" s="83"/>
      <c r="J579" s="590">
        <f t="shared" si="46"/>
        <v>0</v>
      </c>
      <c r="K579" s="930"/>
      <c r="L579" s="85">
        <f t="shared" si="42"/>
        <v>0</v>
      </c>
      <c r="M579" s="83"/>
      <c r="N579" s="85">
        <f t="shared" si="43"/>
        <v>0</v>
      </c>
      <c r="O579" s="83"/>
      <c r="P579" s="85">
        <f t="shared" si="44"/>
        <v>0</v>
      </c>
      <c r="Q579" s="83"/>
      <c r="R579" s="377">
        <f t="shared" si="45"/>
        <v>0</v>
      </c>
      <c r="S579" s="1040">
        <f t="shared" si="41"/>
        <v>0</v>
      </c>
      <c r="T579" s="4">
        <f>S579*Tabla319816[[#This Row],[P.U$]]</f>
        <v>0</v>
      </c>
    </row>
    <row r="580" spans="1:20" ht="28.5" x14ac:dyDescent="0.25">
      <c r="A580" s="179">
        <v>472</v>
      </c>
      <c r="B580" s="204" t="s">
        <v>526</v>
      </c>
      <c r="C580" s="21" t="s">
        <v>635</v>
      </c>
      <c r="D580" s="23" t="s">
        <v>338</v>
      </c>
      <c r="E580" s="23" t="s">
        <v>710</v>
      </c>
      <c r="F580" s="29">
        <v>45263</v>
      </c>
      <c r="G580" s="39">
        <v>7.55</v>
      </c>
      <c r="H580" s="337"/>
      <c r="I580" s="83"/>
      <c r="J580" s="590">
        <f t="shared" si="46"/>
        <v>0</v>
      </c>
      <c r="K580" s="930"/>
      <c r="L580" s="85">
        <f t="shared" si="42"/>
        <v>0</v>
      </c>
      <c r="M580" s="83"/>
      <c r="N580" s="85">
        <f t="shared" si="43"/>
        <v>0</v>
      </c>
      <c r="O580" s="83"/>
      <c r="P580" s="85">
        <f t="shared" si="44"/>
        <v>0</v>
      </c>
      <c r="Q580" s="83"/>
      <c r="R580" s="377">
        <f t="shared" si="45"/>
        <v>0</v>
      </c>
      <c r="S580" s="1040">
        <f t="shared" si="41"/>
        <v>0</v>
      </c>
      <c r="T580" s="4">
        <f>S580*Tabla319816[[#This Row],[P.U$]]</f>
        <v>0</v>
      </c>
    </row>
    <row r="581" spans="1:20" ht="28.5" x14ac:dyDescent="0.25">
      <c r="A581" s="179">
        <v>473</v>
      </c>
      <c r="B581" s="204" t="s">
        <v>527</v>
      </c>
      <c r="C581" s="21" t="s">
        <v>603</v>
      </c>
      <c r="D581" s="23" t="s">
        <v>338</v>
      </c>
      <c r="E581" s="23" t="s">
        <v>708</v>
      </c>
      <c r="F581" s="29">
        <v>45264</v>
      </c>
      <c r="G581" s="39">
        <v>3</v>
      </c>
      <c r="H581" s="337"/>
      <c r="I581" s="233"/>
      <c r="J581" s="590">
        <f t="shared" si="46"/>
        <v>0</v>
      </c>
      <c r="K581" s="930"/>
      <c r="L581" s="232">
        <f t="shared" si="42"/>
        <v>0</v>
      </c>
      <c r="M581" s="83"/>
      <c r="N581" s="232">
        <f t="shared" si="43"/>
        <v>0</v>
      </c>
      <c r="O581" s="83"/>
      <c r="P581" s="232">
        <f t="shared" si="44"/>
        <v>0</v>
      </c>
      <c r="Q581" s="233"/>
      <c r="R581" s="377">
        <f t="shared" si="45"/>
        <v>0</v>
      </c>
      <c r="S581" s="1040">
        <f t="shared" si="41"/>
        <v>0</v>
      </c>
      <c r="T581" s="4">
        <f>S581*Tabla319816[[#This Row],[P.U$]]</f>
        <v>0</v>
      </c>
    </row>
    <row r="582" spans="1:20" ht="28.5" x14ac:dyDescent="0.25">
      <c r="A582" s="179">
        <v>474</v>
      </c>
      <c r="B582" s="204" t="s">
        <v>528</v>
      </c>
      <c r="C582" s="21" t="s">
        <v>646</v>
      </c>
      <c r="D582" s="23" t="s">
        <v>338</v>
      </c>
      <c r="E582" s="23" t="s">
        <v>708</v>
      </c>
      <c r="F582" s="29">
        <v>45265</v>
      </c>
      <c r="G582" s="39">
        <v>2.2999999999999998</v>
      </c>
      <c r="H582" s="337"/>
      <c r="I582" s="83">
        <v>8</v>
      </c>
      <c r="J582" s="590">
        <f t="shared" si="46"/>
        <v>18.399999999999999</v>
      </c>
      <c r="K582" s="930">
        <v>8</v>
      </c>
      <c r="L582" s="85">
        <f>G582*K582</f>
        <v>18.399999999999999</v>
      </c>
      <c r="M582" s="83">
        <v>7</v>
      </c>
      <c r="N582" s="85">
        <f>G582*M582</f>
        <v>16.099999999999998</v>
      </c>
      <c r="O582" s="83">
        <v>7</v>
      </c>
      <c r="P582" s="85">
        <f>G582*O582</f>
        <v>16.099999999999998</v>
      </c>
      <c r="Q582" s="83">
        <v>7</v>
      </c>
      <c r="R582" s="377">
        <f>G582*Q582</f>
        <v>16.099999999999998</v>
      </c>
      <c r="S582" s="1040">
        <v>7</v>
      </c>
      <c r="T582" s="4">
        <f>S582*Tabla319816[[#This Row],[P.U$]]</f>
        <v>16.099999999999998</v>
      </c>
    </row>
    <row r="583" spans="1:20" ht="28.5" x14ac:dyDescent="0.25">
      <c r="A583" s="179">
        <v>475</v>
      </c>
      <c r="B583" s="204" t="s">
        <v>529</v>
      </c>
      <c r="C583" s="21" t="s">
        <v>647</v>
      </c>
      <c r="D583" s="23" t="s">
        <v>338</v>
      </c>
      <c r="E583" s="23" t="s">
        <v>708</v>
      </c>
      <c r="F583" s="28">
        <v>45383</v>
      </c>
      <c r="G583" s="39">
        <v>0.16</v>
      </c>
      <c r="H583" s="337"/>
      <c r="I583" s="83"/>
      <c r="J583" s="590">
        <f t="shared" si="46"/>
        <v>0</v>
      </c>
      <c r="K583" s="930"/>
      <c r="L583" s="85">
        <f>G583*K583</f>
        <v>0</v>
      </c>
      <c r="M583" s="83"/>
      <c r="N583" s="85">
        <f>G583*M583</f>
        <v>0</v>
      </c>
      <c r="O583" s="83"/>
      <c r="P583" s="85">
        <f>G583*O583</f>
        <v>0</v>
      </c>
      <c r="Q583" s="83"/>
      <c r="R583" s="377">
        <f>G583*Q583</f>
        <v>0</v>
      </c>
      <c r="S583" s="1040">
        <f t="shared" si="41"/>
        <v>0</v>
      </c>
      <c r="T583" s="4">
        <f>S583*Tabla319816[[#This Row],[P.U$]]</f>
        <v>0</v>
      </c>
    </row>
    <row r="584" spans="1:20" ht="28.5" x14ac:dyDescent="0.25">
      <c r="A584" s="179">
        <v>476</v>
      </c>
      <c r="B584" s="204" t="s">
        <v>833</v>
      </c>
      <c r="C584" s="21" t="s">
        <v>635</v>
      </c>
      <c r="D584" s="23" t="s">
        <v>338</v>
      </c>
      <c r="E584" s="23" t="s">
        <v>710</v>
      </c>
      <c r="F584" s="28">
        <v>45658</v>
      </c>
      <c r="G584" s="39">
        <v>3.07</v>
      </c>
      <c r="H584" s="337"/>
      <c r="I584" s="83">
        <v>5</v>
      </c>
      <c r="J584" s="590">
        <f t="shared" si="46"/>
        <v>15.35</v>
      </c>
      <c r="K584" s="930">
        <v>5</v>
      </c>
      <c r="L584" s="85">
        <f>G584*K584</f>
        <v>15.35</v>
      </c>
      <c r="M584" s="83">
        <v>5</v>
      </c>
      <c r="N584" s="85">
        <f>G584*M584</f>
        <v>15.35</v>
      </c>
      <c r="O584" s="83">
        <v>5</v>
      </c>
      <c r="P584" s="85">
        <f>G584*O584</f>
        <v>15.35</v>
      </c>
      <c r="Q584" s="83">
        <v>5</v>
      </c>
      <c r="R584" s="377">
        <f>G584*Q584</f>
        <v>15.35</v>
      </c>
      <c r="S584" s="1040">
        <v>5</v>
      </c>
      <c r="T584" s="4">
        <f>S584*Tabla319816[[#This Row],[P.U$]]</f>
        <v>15.35</v>
      </c>
    </row>
    <row r="585" spans="1:20" ht="28.5" x14ac:dyDescent="0.25">
      <c r="A585" s="179">
        <v>477</v>
      </c>
      <c r="B585" s="204" t="s">
        <v>834</v>
      </c>
      <c r="C585" s="21" t="s">
        <v>635</v>
      </c>
      <c r="D585" s="23" t="s">
        <v>338</v>
      </c>
      <c r="E585" s="23" t="s">
        <v>710</v>
      </c>
      <c r="F585" s="28">
        <v>45659</v>
      </c>
      <c r="G585" s="39">
        <v>3.25</v>
      </c>
      <c r="H585" s="337"/>
      <c r="I585" s="83">
        <v>3</v>
      </c>
      <c r="J585" s="590">
        <f t="shared" si="46"/>
        <v>9.75</v>
      </c>
      <c r="K585" s="930">
        <v>3</v>
      </c>
      <c r="L585" s="85">
        <f>G585*K585</f>
        <v>9.75</v>
      </c>
      <c r="M585" s="83">
        <v>3</v>
      </c>
      <c r="N585" s="85">
        <f>G585*M585</f>
        <v>9.75</v>
      </c>
      <c r="O585" s="83">
        <v>3</v>
      </c>
      <c r="P585" s="85">
        <f>G585*O585</f>
        <v>9.75</v>
      </c>
      <c r="Q585" s="83">
        <v>3</v>
      </c>
      <c r="R585" s="377">
        <f>G585*Q585</f>
        <v>9.75</v>
      </c>
      <c r="S585" s="1040">
        <v>3</v>
      </c>
      <c r="T585" s="4">
        <f>S585*Tabla319816[[#This Row],[P.U$]]</f>
        <v>9.75</v>
      </c>
    </row>
    <row r="586" spans="1:20" x14ac:dyDescent="0.25">
      <c r="A586" s="179">
        <v>478</v>
      </c>
      <c r="B586" s="204" t="s">
        <v>530</v>
      </c>
      <c r="C586" s="21" t="s">
        <v>648</v>
      </c>
      <c r="D586" s="23" t="s">
        <v>338</v>
      </c>
      <c r="E586" s="23" t="s">
        <v>710</v>
      </c>
      <c r="F586" s="28">
        <v>45413</v>
      </c>
      <c r="G586" s="39">
        <v>0.6</v>
      </c>
      <c r="H586" s="337"/>
      <c r="I586" s="83"/>
      <c r="J586" s="590">
        <f t="shared" si="46"/>
        <v>0</v>
      </c>
      <c r="K586" s="930"/>
      <c r="L586" s="85">
        <f t="shared" ref="L586:L649" si="47">G586*K586</f>
        <v>0</v>
      </c>
      <c r="M586" s="83"/>
      <c r="N586" s="85">
        <f t="shared" ref="N586:N649" si="48">G586*M586</f>
        <v>0</v>
      </c>
      <c r="O586" s="83"/>
      <c r="P586" s="85">
        <f t="shared" ref="P586:P649" si="49">G586*O586</f>
        <v>0</v>
      </c>
      <c r="Q586" s="83"/>
      <c r="R586" s="377">
        <f t="shared" ref="R586:R649" si="50">G586*Q586</f>
        <v>0</v>
      </c>
      <c r="S586" s="1040">
        <f t="shared" ref="S586:S649" si="51">SUM(R586)</f>
        <v>0</v>
      </c>
      <c r="T586" s="4">
        <f>S586*Tabla319816[[#This Row],[P.U$]]</f>
        <v>0</v>
      </c>
    </row>
    <row r="587" spans="1:20" ht="25.5" x14ac:dyDescent="0.25">
      <c r="A587" s="179">
        <v>479</v>
      </c>
      <c r="B587" s="204" t="s">
        <v>531</v>
      </c>
      <c r="C587" s="21" t="s">
        <v>1158</v>
      </c>
      <c r="D587" s="23" t="s">
        <v>338</v>
      </c>
      <c r="E587" s="23" t="s">
        <v>708</v>
      </c>
      <c r="F587" s="28">
        <v>45170</v>
      </c>
      <c r="G587" s="39">
        <v>1.87</v>
      </c>
      <c r="H587" s="337"/>
      <c r="I587" s="83">
        <v>2</v>
      </c>
      <c r="J587" s="590">
        <f t="shared" si="46"/>
        <v>3.74</v>
      </c>
      <c r="K587" s="930"/>
      <c r="L587" s="85">
        <f t="shared" si="47"/>
        <v>0</v>
      </c>
      <c r="M587" s="83"/>
      <c r="N587" s="85">
        <f t="shared" si="48"/>
        <v>0</v>
      </c>
      <c r="O587" s="83"/>
      <c r="P587" s="85">
        <f t="shared" si="49"/>
        <v>0</v>
      </c>
      <c r="Q587" s="83"/>
      <c r="R587" s="377">
        <f t="shared" si="50"/>
        <v>0</v>
      </c>
      <c r="S587" s="1040">
        <f t="shared" si="51"/>
        <v>0</v>
      </c>
      <c r="T587" s="4">
        <f>S587*Tabla319816[[#This Row],[P.U$]]</f>
        <v>0</v>
      </c>
    </row>
    <row r="588" spans="1:20" ht="25.5" x14ac:dyDescent="0.25">
      <c r="A588" s="179">
        <v>480</v>
      </c>
      <c r="B588" s="204" t="s">
        <v>832</v>
      </c>
      <c r="C588" s="21" t="s">
        <v>831</v>
      </c>
      <c r="D588" s="23" t="s">
        <v>338</v>
      </c>
      <c r="E588" s="23" t="s">
        <v>710</v>
      </c>
      <c r="F588" s="28">
        <v>45839</v>
      </c>
      <c r="G588" s="39">
        <v>3.66</v>
      </c>
      <c r="H588" s="337"/>
      <c r="I588" s="83"/>
      <c r="J588" s="590">
        <f t="shared" si="46"/>
        <v>0</v>
      </c>
      <c r="K588" s="930"/>
      <c r="L588" s="85">
        <f t="shared" si="47"/>
        <v>0</v>
      </c>
      <c r="M588" s="83"/>
      <c r="N588" s="85">
        <f t="shared" si="48"/>
        <v>0</v>
      </c>
      <c r="O588" s="83"/>
      <c r="P588" s="85">
        <f t="shared" si="49"/>
        <v>0</v>
      </c>
      <c r="Q588" s="83"/>
      <c r="R588" s="377">
        <f t="shared" si="50"/>
        <v>0</v>
      </c>
      <c r="S588" s="1040">
        <f t="shared" si="51"/>
        <v>0</v>
      </c>
      <c r="T588" s="4">
        <f>S588*Tabla319816[[#This Row],[P.U$]]</f>
        <v>0</v>
      </c>
    </row>
    <row r="589" spans="1:20" ht="30" x14ac:dyDescent="0.25">
      <c r="A589" s="185">
        <v>600</v>
      </c>
      <c r="B589" s="151" t="s">
        <v>977</v>
      </c>
      <c r="C589" s="151" t="s">
        <v>802</v>
      </c>
      <c r="D589" s="151" t="s">
        <v>338</v>
      </c>
      <c r="E589" s="151" t="s">
        <v>710</v>
      </c>
      <c r="F589" s="579">
        <v>45809</v>
      </c>
      <c r="G589" s="580">
        <v>4.88</v>
      </c>
      <c r="H589" s="337"/>
      <c r="I589" s="233"/>
      <c r="J589" s="590">
        <f t="shared" si="46"/>
        <v>0</v>
      </c>
      <c r="K589" s="784"/>
      <c r="L589" s="232">
        <f t="shared" si="47"/>
        <v>0</v>
      </c>
      <c r="M589" s="233"/>
      <c r="N589" s="232">
        <f t="shared" si="48"/>
        <v>0</v>
      </c>
      <c r="O589" s="233"/>
      <c r="P589" s="232">
        <f t="shared" si="49"/>
        <v>0</v>
      </c>
      <c r="Q589" s="233"/>
      <c r="R589" s="377">
        <f t="shared" si="50"/>
        <v>0</v>
      </c>
      <c r="S589" s="1040">
        <f t="shared" si="51"/>
        <v>0</v>
      </c>
      <c r="T589" s="4">
        <f>S589*Tabla319816[[#This Row],[P.U$]]</f>
        <v>0</v>
      </c>
    </row>
    <row r="590" spans="1:20" ht="28.5" x14ac:dyDescent="0.25">
      <c r="A590" s="179">
        <v>481</v>
      </c>
      <c r="B590" s="204" t="s">
        <v>532</v>
      </c>
      <c r="C590" s="21" t="s">
        <v>650</v>
      </c>
      <c r="D590" s="23" t="s">
        <v>338</v>
      </c>
      <c r="E590" s="23" t="s">
        <v>710</v>
      </c>
      <c r="F590" s="28">
        <v>45505</v>
      </c>
      <c r="G590" s="39">
        <v>7.15</v>
      </c>
      <c r="H590" s="337"/>
      <c r="I590" s="233">
        <v>12</v>
      </c>
      <c r="J590" s="590">
        <f t="shared" si="46"/>
        <v>85.800000000000011</v>
      </c>
      <c r="K590" s="784">
        <v>12</v>
      </c>
      <c r="L590" s="232">
        <f t="shared" si="47"/>
        <v>85.800000000000011</v>
      </c>
      <c r="M590" s="83">
        <v>12</v>
      </c>
      <c r="N590" s="232">
        <f t="shared" si="48"/>
        <v>85.800000000000011</v>
      </c>
      <c r="O590" s="83">
        <v>12</v>
      </c>
      <c r="P590" s="232">
        <f t="shared" si="49"/>
        <v>85.800000000000011</v>
      </c>
      <c r="Q590" s="233">
        <v>12</v>
      </c>
      <c r="R590" s="377">
        <f t="shared" si="50"/>
        <v>85.800000000000011</v>
      </c>
      <c r="S590" s="1040">
        <v>11</v>
      </c>
      <c r="T590" s="4">
        <f>S590*Tabla319816[[#This Row],[P.U$]]</f>
        <v>78.650000000000006</v>
      </c>
    </row>
    <row r="591" spans="1:20" ht="28.5" x14ac:dyDescent="0.25">
      <c r="A591" s="179">
        <v>482</v>
      </c>
      <c r="B591" s="204" t="s">
        <v>533</v>
      </c>
      <c r="C591" s="21" t="s">
        <v>635</v>
      </c>
      <c r="D591" s="23" t="s">
        <v>338</v>
      </c>
      <c r="E591" s="23" t="s">
        <v>710</v>
      </c>
      <c r="F591" s="28">
        <v>45505</v>
      </c>
      <c r="G591" s="39">
        <v>7.47</v>
      </c>
      <c r="H591" s="337"/>
      <c r="I591" s="233"/>
      <c r="J591" s="590">
        <f t="shared" si="46"/>
        <v>0</v>
      </c>
      <c r="K591" s="930"/>
      <c r="L591" s="232">
        <f t="shared" si="47"/>
        <v>0</v>
      </c>
      <c r="M591" s="233"/>
      <c r="N591" s="232">
        <f t="shared" si="48"/>
        <v>0</v>
      </c>
      <c r="O591" s="233"/>
      <c r="P591" s="232">
        <f t="shared" si="49"/>
        <v>0</v>
      </c>
      <c r="Q591" s="233"/>
      <c r="R591" s="377">
        <f t="shared" si="50"/>
        <v>0</v>
      </c>
      <c r="S591" s="1040">
        <f t="shared" si="51"/>
        <v>0</v>
      </c>
      <c r="T591" s="4">
        <f>S591*Tabla319816[[#This Row],[P.U$]]</f>
        <v>0</v>
      </c>
    </row>
    <row r="592" spans="1:20" ht="28.5" x14ac:dyDescent="0.25">
      <c r="A592" s="179">
        <v>483</v>
      </c>
      <c r="B592" s="206" t="s">
        <v>534</v>
      </c>
      <c r="C592" s="24" t="s">
        <v>651</v>
      </c>
      <c r="D592" s="24" t="s">
        <v>339</v>
      </c>
      <c r="E592" s="24" t="s">
        <v>713</v>
      </c>
      <c r="F592" s="31">
        <v>45658</v>
      </c>
      <c r="G592" s="42">
        <v>1.92</v>
      </c>
      <c r="H592" s="337"/>
      <c r="I592" s="233">
        <v>5</v>
      </c>
      <c r="J592" s="590">
        <f t="shared" si="46"/>
        <v>9.6</v>
      </c>
      <c r="K592" s="930">
        <v>5</v>
      </c>
      <c r="L592" s="232">
        <f t="shared" si="47"/>
        <v>9.6</v>
      </c>
      <c r="M592" s="83">
        <v>5</v>
      </c>
      <c r="N592" s="232">
        <f t="shared" si="48"/>
        <v>9.6</v>
      </c>
      <c r="O592" s="233">
        <v>5</v>
      </c>
      <c r="P592" s="232">
        <f t="shared" si="49"/>
        <v>9.6</v>
      </c>
      <c r="Q592" s="233">
        <v>3</v>
      </c>
      <c r="R592" s="377">
        <f t="shared" si="50"/>
        <v>5.76</v>
      </c>
      <c r="S592" s="1040">
        <v>3</v>
      </c>
      <c r="T592" s="4">
        <f>S592*Tabla319816[[#This Row],[P.U$]]</f>
        <v>5.76</v>
      </c>
    </row>
    <row r="593" spans="1:20" ht="30" x14ac:dyDescent="0.25">
      <c r="A593" s="185">
        <v>577</v>
      </c>
      <c r="B593" s="184" t="s">
        <v>959</v>
      </c>
      <c r="C593" s="184" t="s">
        <v>960</v>
      </c>
      <c r="D593" s="24" t="s">
        <v>339</v>
      </c>
      <c r="E593" s="24" t="s">
        <v>713</v>
      </c>
      <c r="F593" s="601">
        <v>45474</v>
      </c>
      <c r="G593" s="577">
        <v>2.4900000000000002</v>
      </c>
      <c r="H593" s="337"/>
      <c r="I593" s="233">
        <v>3</v>
      </c>
      <c r="J593" s="590">
        <f t="shared" si="46"/>
        <v>7.4700000000000006</v>
      </c>
      <c r="K593" s="784">
        <v>3</v>
      </c>
      <c r="L593" s="232">
        <f t="shared" si="47"/>
        <v>7.4700000000000006</v>
      </c>
      <c r="M593" s="233">
        <v>3</v>
      </c>
      <c r="N593" s="232">
        <f t="shared" si="48"/>
        <v>7.4700000000000006</v>
      </c>
      <c r="O593" s="233">
        <v>1</v>
      </c>
      <c r="P593" s="232">
        <f t="shared" si="49"/>
        <v>2.4900000000000002</v>
      </c>
      <c r="Q593" s="233">
        <v>1</v>
      </c>
      <c r="R593" s="377">
        <f t="shared" si="50"/>
        <v>2.4900000000000002</v>
      </c>
      <c r="S593" s="1040">
        <v>1</v>
      </c>
      <c r="T593" s="4">
        <f>S593*Tabla319816[[#This Row],[P.U$]]</f>
        <v>2.4900000000000002</v>
      </c>
    </row>
    <row r="594" spans="1:20" ht="25.5" x14ac:dyDescent="0.25">
      <c r="A594" s="185">
        <v>575</v>
      </c>
      <c r="B594" s="184" t="s">
        <v>957</v>
      </c>
      <c r="C594" s="184" t="s">
        <v>908</v>
      </c>
      <c r="D594" s="24" t="s">
        <v>339</v>
      </c>
      <c r="E594" s="24" t="s">
        <v>713</v>
      </c>
      <c r="F594" s="601">
        <v>46478</v>
      </c>
      <c r="G594" s="577">
        <v>1.04</v>
      </c>
      <c r="H594" s="337"/>
      <c r="I594" s="83">
        <v>5</v>
      </c>
      <c r="J594" s="590">
        <f t="shared" si="46"/>
        <v>5.2</v>
      </c>
      <c r="K594" s="930">
        <v>4</v>
      </c>
      <c r="L594" s="85">
        <f t="shared" si="47"/>
        <v>4.16</v>
      </c>
      <c r="M594" s="83">
        <v>4</v>
      </c>
      <c r="N594" s="85">
        <f t="shared" si="48"/>
        <v>4.16</v>
      </c>
      <c r="O594" s="83">
        <v>4</v>
      </c>
      <c r="P594" s="85">
        <f t="shared" si="49"/>
        <v>4.16</v>
      </c>
      <c r="Q594" s="83">
        <v>5</v>
      </c>
      <c r="R594" s="377">
        <f t="shared" si="50"/>
        <v>5.2</v>
      </c>
      <c r="S594" s="1040">
        <v>5</v>
      </c>
      <c r="T594" s="4">
        <f>S594*Tabla319816[[#This Row],[P.U$]]</f>
        <v>5.2</v>
      </c>
    </row>
    <row r="595" spans="1:20" ht="28.5" x14ac:dyDescent="0.25">
      <c r="A595" s="179">
        <v>484</v>
      </c>
      <c r="B595" s="206" t="s">
        <v>535</v>
      </c>
      <c r="C595" s="24" t="s">
        <v>651</v>
      </c>
      <c r="D595" s="24" t="s">
        <v>339</v>
      </c>
      <c r="E595" s="24" t="s">
        <v>713</v>
      </c>
      <c r="F595" s="32">
        <v>45627</v>
      </c>
      <c r="G595" s="42">
        <v>2.83</v>
      </c>
      <c r="H595" s="337"/>
      <c r="I595" s="83"/>
      <c r="J595" s="590">
        <f t="shared" si="46"/>
        <v>0</v>
      </c>
      <c r="K595" s="930"/>
      <c r="L595" s="85">
        <f t="shared" si="47"/>
        <v>0</v>
      </c>
      <c r="M595" s="83"/>
      <c r="N595" s="85">
        <f t="shared" si="48"/>
        <v>0</v>
      </c>
      <c r="O595" s="83"/>
      <c r="P595" s="85">
        <f t="shared" si="49"/>
        <v>0</v>
      </c>
      <c r="Q595" s="83"/>
      <c r="R595" s="377">
        <f t="shared" si="50"/>
        <v>0</v>
      </c>
      <c r="S595" s="1040">
        <f t="shared" si="51"/>
        <v>0</v>
      </c>
      <c r="T595" s="4">
        <f>S595*Tabla319816[[#This Row],[P.U$]]</f>
        <v>0</v>
      </c>
    </row>
    <row r="596" spans="1:20" ht="38.25" x14ac:dyDescent="0.25">
      <c r="A596" s="179">
        <v>485</v>
      </c>
      <c r="B596" s="206" t="s">
        <v>836</v>
      </c>
      <c r="C596" s="24" t="s">
        <v>652</v>
      </c>
      <c r="D596" s="24" t="s">
        <v>339</v>
      </c>
      <c r="E596" s="24" t="s">
        <v>713</v>
      </c>
      <c r="F596" s="32">
        <v>45627</v>
      </c>
      <c r="G596" s="42">
        <v>1.92</v>
      </c>
      <c r="H596" s="337"/>
      <c r="I596" s="83"/>
      <c r="J596" s="590">
        <f t="shared" si="46"/>
        <v>0</v>
      </c>
      <c r="K596" s="930"/>
      <c r="L596" s="85">
        <f t="shared" si="47"/>
        <v>0</v>
      </c>
      <c r="M596" s="83"/>
      <c r="N596" s="85">
        <f t="shared" si="48"/>
        <v>0</v>
      </c>
      <c r="O596" s="83"/>
      <c r="P596" s="85">
        <f t="shared" si="49"/>
        <v>0</v>
      </c>
      <c r="Q596" s="83"/>
      <c r="R596" s="377">
        <f t="shared" si="50"/>
        <v>0</v>
      </c>
      <c r="S596" s="1040">
        <f t="shared" si="51"/>
        <v>0</v>
      </c>
      <c r="T596" s="4">
        <f>S596*Tabla319816[[#This Row],[P.U$]]</f>
        <v>0</v>
      </c>
    </row>
    <row r="597" spans="1:20" ht="25.5" x14ac:dyDescent="0.25">
      <c r="A597" s="179">
        <v>486</v>
      </c>
      <c r="B597" s="206" t="s">
        <v>536</v>
      </c>
      <c r="C597" s="24" t="s">
        <v>653</v>
      </c>
      <c r="D597" s="24" t="s">
        <v>339</v>
      </c>
      <c r="E597" s="24" t="s">
        <v>713</v>
      </c>
      <c r="F597" s="32">
        <v>45628</v>
      </c>
      <c r="G597" s="42">
        <v>2.88</v>
      </c>
      <c r="H597" s="337"/>
      <c r="I597" s="83"/>
      <c r="J597" s="590">
        <f t="shared" si="46"/>
        <v>0</v>
      </c>
      <c r="K597" s="930"/>
      <c r="L597" s="85">
        <f t="shared" si="47"/>
        <v>0</v>
      </c>
      <c r="M597" s="83"/>
      <c r="N597" s="85">
        <f t="shared" si="48"/>
        <v>0</v>
      </c>
      <c r="O597" s="83"/>
      <c r="P597" s="85">
        <f t="shared" si="49"/>
        <v>0</v>
      </c>
      <c r="Q597" s="83"/>
      <c r="R597" s="377">
        <f t="shared" si="50"/>
        <v>0</v>
      </c>
      <c r="S597" s="1040">
        <f t="shared" si="51"/>
        <v>0</v>
      </c>
      <c r="T597" s="4">
        <f>S597*Tabla319816[[#This Row],[P.U$]]</f>
        <v>0</v>
      </c>
    </row>
    <row r="598" spans="1:20" ht="25.5" x14ac:dyDescent="0.25">
      <c r="A598" s="179">
        <v>487</v>
      </c>
      <c r="B598" s="206" t="s">
        <v>537</v>
      </c>
      <c r="C598" s="24" t="s">
        <v>620</v>
      </c>
      <c r="D598" s="24" t="s">
        <v>339</v>
      </c>
      <c r="E598" s="24" t="s">
        <v>713</v>
      </c>
      <c r="F598" s="32">
        <v>45629</v>
      </c>
      <c r="G598" s="42">
        <v>4.42</v>
      </c>
      <c r="H598" s="337"/>
      <c r="I598" s="83"/>
      <c r="J598" s="590">
        <f t="shared" si="46"/>
        <v>0</v>
      </c>
      <c r="K598" s="930"/>
      <c r="L598" s="85">
        <f t="shared" si="47"/>
        <v>0</v>
      </c>
      <c r="M598" s="83"/>
      <c r="N598" s="85">
        <f t="shared" si="48"/>
        <v>0</v>
      </c>
      <c r="O598" s="83"/>
      <c r="P598" s="85">
        <f t="shared" si="49"/>
        <v>0</v>
      </c>
      <c r="Q598" s="83"/>
      <c r="R598" s="377">
        <f t="shared" si="50"/>
        <v>0</v>
      </c>
      <c r="S598" s="1040">
        <f t="shared" si="51"/>
        <v>0</v>
      </c>
      <c r="T598" s="4">
        <f>S598*Tabla319816[[#This Row],[P.U$]]</f>
        <v>0</v>
      </c>
    </row>
    <row r="599" spans="1:20" ht="25.5" x14ac:dyDescent="0.25">
      <c r="A599" s="179">
        <v>488</v>
      </c>
      <c r="B599" s="206" t="s">
        <v>538</v>
      </c>
      <c r="C599" s="24" t="s">
        <v>654</v>
      </c>
      <c r="D599" s="24" t="s">
        <v>339</v>
      </c>
      <c r="E599" s="24" t="s">
        <v>714</v>
      </c>
      <c r="F599" s="32">
        <v>45630</v>
      </c>
      <c r="G599" s="42">
        <v>4.97</v>
      </c>
      <c r="H599" s="337"/>
      <c r="I599" s="83">
        <v>3</v>
      </c>
      <c r="J599" s="590">
        <f t="shared" si="46"/>
        <v>14.91</v>
      </c>
      <c r="K599" s="930">
        <v>3</v>
      </c>
      <c r="L599" s="85">
        <f t="shared" si="47"/>
        <v>14.91</v>
      </c>
      <c r="M599" s="83">
        <v>2</v>
      </c>
      <c r="N599" s="85">
        <f t="shared" si="48"/>
        <v>9.94</v>
      </c>
      <c r="O599" s="83">
        <v>1</v>
      </c>
      <c r="P599" s="85">
        <f t="shared" si="49"/>
        <v>4.97</v>
      </c>
      <c r="Q599" s="83">
        <v>1</v>
      </c>
      <c r="R599" s="377">
        <f t="shared" si="50"/>
        <v>4.97</v>
      </c>
      <c r="S599" s="1040">
        <v>1</v>
      </c>
      <c r="T599" s="4">
        <f>S599*Tabla319816[[#This Row],[P.U$]]</f>
        <v>4.97</v>
      </c>
    </row>
    <row r="600" spans="1:20" ht="30" x14ac:dyDescent="0.25">
      <c r="A600" s="185">
        <v>586</v>
      </c>
      <c r="B600" s="184" t="s">
        <v>967</v>
      </c>
      <c r="C600" s="184" t="s">
        <v>966</v>
      </c>
      <c r="D600" s="24" t="s">
        <v>339</v>
      </c>
      <c r="E600" s="24" t="s">
        <v>714</v>
      </c>
      <c r="F600" s="576">
        <v>45536</v>
      </c>
      <c r="G600" s="577">
        <v>4.97</v>
      </c>
      <c r="H600" s="337"/>
      <c r="I600" s="83"/>
      <c r="J600" s="590">
        <f t="shared" si="46"/>
        <v>0</v>
      </c>
      <c r="K600" s="930"/>
      <c r="L600" s="85">
        <f t="shared" si="47"/>
        <v>0</v>
      </c>
      <c r="M600" s="83"/>
      <c r="N600" s="85">
        <f t="shared" si="48"/>
        <v>0</v>
      </c>
      <c r="O600" s="83"/>
      <c r="P600" s="85">
        <f t="shared" si="49"/>
        <v>0</v>
      </c>
      <c r="Q600" s="83"/>
      <c r="R600" s="377">
        <f t="shared" si="50"/>
        <v>0</v>
      </c>
      <c r="S600" s="1040">
        <f t="shared" si="51"/>
        <v>0</v>
      </c>
      <c r="T600" s="4">
        <f>S600*Tabla319816[[#This Row],[P.U$]]</f>
        <v>0</v>
      </c>
    </row>
    <row r="601" spans="1:20" ht="25.5" x14ac:dyDescent="0.25">
      <c r="A601" s="179">
        <v>489</v>
      </c>
      <c r="B601" s="206" t="s">
        <v>539</v>
      </c>
      <c r="C601" s="24" t="s">
        <v>654</v>
      </c>
      <c r="D601" s="24" t="s">
        <v>339</v>
      </c>
      <c r="E601" s="24" t="s">
        <v>710</v>
      </c>
      <c r="F601" s="32">
        <v>45631</v>
      </c>
      <c r="G601" s="42">
        <v>3.4</v>
      </c>
      <c r="H601" s="337"/>
      <c r="I601" s="83"/>
      <c r="J601" s="590">
        <f t="shared" si="46"/>
        <v>0</v>
      </c>
      <c r="K601" s="930"/>
      <c r="L601" s="85">
        <f t="shared" si="47"/>
        <v>0</v>
      </c>
      <c r="M601" s="83"/>
      <c r="N601" s="85">
        <f t="shared" si="48"/>
        <v>0</v>
      </c>
      <c r="O601" s="83"/>
      <c r="P601" s="85">
        <f t="shared" si="49"/>
        <v>0</v>
      </c>
      <c r="Q601" s="83"/>
      <c r="R601" s="377">
        <f t="shared" si="50"/>
        <v>0</v>
      </c>
      <c r="S601" s="1040">
        <f t="shared" si="51"/>
        <v>0</v>
      </c>
      <c r="T601" s="4">
        <f>S601*Tabla319816[[#This Row],[P.U$]]</f>
        <v>0</v>
      </c>
    </row>
    <row r="602" spans="1:20" ht="25.5" x14ac:dyDescent="0.25">
      <c r="A602" s="185">
        <v>537</v>
      </c>
      <c r="B602" s="206" t="s">
        <v>910</v>
      </c>
      <c r="C602" s="184" t="s">
        <v>911</v>
      </c>
      <c r="D602" s="24" t="s">
        <v>339</v>
      </c>
      <c r="E602" s="24" t="s">
        <v>710</v>
      </c>
      <c r="F602" s="576">
        <v>46478</v>
      </c>
      <c r="G602" s="577">
        <v>1.27</v>
      </c>
      <c r="H602" s="337"/>
      <c r="I602" s="83"/>
      <c r="J602" s="590">
        <f t="shared" si="46"/>
        <v>0</v>
      </c>
      <c r="K602" s="930"/>
      <c r="L602" s="85">
        <f t="shared" si="47"/>
        <v>0</v>
      </c>
      <c r="M602" s="83"/>
      <c r="N602" s="85">
        <f t="shared" si="48"/>
        <v>0</v>
      </c>
      <c r="O602" s="83"/>
      <c r="P602" s="85">
        <f t="shared" si="49"/>
        <v>0</v>
      </c>
      <c r="Q602" s="83"/>
      <c r="R602" s="377">
        <f t="shared" si="50"/>
        <v>0</v>
      </c>
      <c r="S602" s="1040">
        <f t="shared" si="51"/>
        <v>0</v>
      </c>
      <c r="T602" s="4">
        <f>S602*Tabla319816[[#This Row],[P.U$]]</f>
        <v>0</v>
      </c>
    </row>
    <row r="603" spans="1:20" ht="25.5" x14ac:dyDescent="0.25">
      <c r="A603" s="179">
        <v>490</v>
      </c>
      <c r="B603" s="206" t="s">
        <v>782</v>
      </c>
      <c r="C603" s="24" t="s">
        <v>736</v>
      </c>
      <c r="D603" s="24" t="s">
        <v>339</v>
      </c>
      <c r="E603" s="24" t="s">
        <v>710</v>
      </c>
      <c r="F603" s="32">
        <v>46539</v>
      </c>
      <c r="G603" s="42">
        <v>1.8</v>
      </c>
      <c r="H603" s="337"/>
      <c r="I603" s="233"/>
      <c r="J603" s="590">
        <f t="shared" si="46"/>
        <v>0</v>
      </c>
      <c r="K603" s="930"/>
      <c r="L603" s="232">
        <f t="shared" si="47"/>
        <v>0</v>
      </c>
      <c r="M603" s="83"/>
      <c r="N603" s="232">
        <f t="shared" si="48"/>
        <v>0</v>
      </c>
      <c r="O603" s="233"/>
      <c r="P603" s="232">
        <f t="shared" si="49"/>
        <v>0</v>
      </c>
      <c r="Q603" s="233"/>
      <c r="R603" s="377">
        <f t="shared" si="50"/>
        <v>0</v>
      </c>
      <c r="S603" s="1040">
        <f t="shared" si="51"/>
        <v>0</v>
      </c>
      <c r="T603" s="4">
        <f>S603*Tabla319816[[#This Row],[P.U$]]</f>
        <v>0</v>
      </c>
    </row>
    <row r="604" spans="1:20" ht="28.5" x14ac:dyDescent="0.25">
      <c r="A604" s="179">
        <v>491</v>
      </c>
      <c r="B604" s="206" t="s">
        <v>540</v>
      </c>
      <c r="C604" s="24" t="s">
        <v>655</v>
      </c>
      <c r="D604" s="24" t="s">
        <v>339</v>
      </c>
      <c r="E604" s="24" t="s">
        <v>710</v>
      </c>
      <c r="F604" s="32">
        <v>45632</v>
      </c>
      <c r="G604" s="42">
        <v>1.43</v>
      </c>
      <c r="H604" s="337"/>
      <c r="I604" s="83"/>
      <c r="J604" s="590">
        <f t="shared" si="46"/>
        <v>0</v>
      </c>
      <c r="K604" s="930"/>
      <c r="L604" s="85">
        <f t="shared" si="47"/>
        <v>0</v>
      </c>
      <c r="M604" s="83"/>
      <c r="N604" s="85">
        <f t="shared" si="48"/>
        <v>0</v>
      </c>
      <c r="O604" s="83"/>
      <c r="P604" s="85">
        <f t="shared" si="49"/>
        <v>0</v>
      </c>
      <c r="Q604" s="83"/>
      <c r="R604" s="377">
        <f t="shared" si="50"/>
        <v>0</v>
      </c>
      <c r="S604" s="1040">
        <f t="shared" si="51"/>
        <v>0</v>
      </c>
      <c r="T604" s="4">
        <f>S604*Tabla319816[[#This Row],[P.U$]]</f>
        <v>0</v>
      </c>
    </row>
    <row r="605" spans="1:20" ht="28.5" x14ac:dyDescent="0.25">
      <c r="A605" s="179">
        <v>492</v>
      </c>
      <c r="B605" s="206" t="s">
        <v>541</v>
      </c>
      <c r="C605" s="24" t="s">
        <v>655</v>
      </c>
      <c r="D605" s="24" t="s">
        <v>339</v>
      </c>
      <c r="E605" s="24" t="s">
        <v>710</v>
      </c>
      <c r="F605" s="32">
        <v>45633</v>
      </c>
      <c r="G605" s="42">
        <v>3.74</v>
      </c>
      <c r="H605" s="337"/>
      <c r="I605" s="83"/>
      <c r="J605" s="590">
        <f t="shared" si="46"/>
        <v>0</v>
      </c>
      <c r="K605" s="930"/>
      <c r="L605" s="85">
        <f t="shared" si="47"/>
        <v>0</v>
      </c>
      <c r="M605" s="83"/>
      <c r="N605" s="85">
        <f t="shared" si="48"/>
        <v>0</v>
      </c>
      <c r="O605" s="83"/>
      <c r="P605" s="85">
        <f t="shared" si="49"/>
        <v>0</v>
      </c>
      <c r="Q605" s="83"/>
      <c r="R605" s="377">
        <f t="shared" si="50"/>
        <v>0</v>
      </c>
      <c r="S605" s="1040">
        <f t="shared" si="51"/>
        <v>0</v>
      </c>
      <c r="T605" s="4">
        <f>S605*Tabla319816[[#This Row],[P.U$]]</f>
        <v>0</v>
      </c>
    </row>
    <row r="606" spans="1:20" ht="30" x14ac:dyDescent="0.25">
      <c r="A606" s="185">
        <v>538</v>
      </c>
      <c r="B606" s="184" t="s">
        <v>912</v>
      </c>
      <c r="C606" s="184" t="s">
        <v>913</v>
      </c>
      <c r="D606" s="24" t="s">
        <v>339</v>
      </c>
      <c r="E606" s="24" t="s">
        <v>710</v>
      </c>
      <c r="F606" s="576">
        <v>46082</v>
      </c>
      <c r="G606" s="577">
        <v>2.27</v>
      </c>
      <c r="H606" s="337"/>
      <c r="I606" s="83"/>
      <c r="J606" s="590">
        <f t="shared" si="46"/>
        <v>0</v>
      </c>
      <c r="K606" s="930"/>
      <c r="L606" s="85">
        <f t="shared" si="47"/>
        <v>0</v>
      </c>
      <c r="M606" s="83"/>
      <c r="N606" s="85">
        <f t="shared" si="48"/>
        <v>0</v>
      </c>
      <c r="O606" s="83"/>
      <c r="P606" s="85">
        <f t="shared" si="49"/>
        <v>0</v>
      </c>
      <c r="Q606" s="83"/>
      <c r="R606" s="377">
        <f t="shared" si="50"/>
        <v>0</v>
      </c>
      <c r="S606" s="1040">
        <f t="shared" si="51"/>
        <v>0</v>
      </c>
      <c r="T606" s="4">
        <f>S606*Tabla319816[[#This Row],[P.U$]]</f>
        <v>0</v>
      </c>
    </row>
    <row r="607" spans="1:20" ht="28.5" x14ac:dyDescent="0.25">
      <c r="A607" s="179">
        <v>493</v>
      </c>
      <c r="B607" s="201" t="s">
        <v>914</v>
      </c>
      <c r="C607" s="14" t="s">
        <v>915</v>
      </c>
      <c r="D607" s="24" t="s">
        <v>339</v>
      </c>
      <c r="E607" s="24" t="s">
        <v>710</v>
      </c>
      <c r="F607" s="15">
        <v>46539</v>
      </c>
      <c r="G607" s="37">
        <v>1.3</v>
      </c>
      <c r="H607" s="337"/>
      <c r="I607" s="83"/>
      <c r="J607" s="590">
        <f t="shared" si="46"/>
        <v>0</v>
      </c>
      <c r="K607" s="930"/>
      <c r="L607" s="85">
        <f t="shared" si="47"/>
        <v>0</v>
      </c>
      <c r="M607" s="83"/>
      <c r="N607" s="85">
        <f t="shared" si="48"/>
        <v>0</v>
      </c>
      <c r="O607" s="83"/>
      <c r="P607" s="85">
        <f t="shared" si="49"/>
        <v>0</v>
      </c>
      <c r="Q607" s="83"/>
      <c r="R607" s="377">
        <f t="shared" si="50"/>
        <v>0</v>
      </c>
      <c r="S607" s="1040">
        <f t="shared" si="51"/>
        <v>0</v>
      </c>
      <c r="T607" s="4">
        <f>S607*Tabla319816[[#This Row],[P.U$]]</f>
        <v>0</v>
      </c>
    </row>
    <row r="608" spans="1:20" ht="25.5" x14ac:dyDescent="0.25">
      <c r="A608" s="185">
        <v>540</v>
      </c>
      <c r="B608" s="184" t="s">
        <v>918</v>
      </c>
      <c r="C608" s="184" t="s">
        <v>919</v>
      </c>
      <c r="D608" s="24" t="s">
        <v>339</v>
      </c>
      <c r="E608" s="24" t="s">
        <v>710</v>
      </c>
      <c r="F608" s="576">
        <v>45658</v>
      </c>
      <c r="G608" s="577">
        <v>0.5</v>
      </c>
      <c r="H608" s="337"/>
      <c r="I608" s="233"/>
      <c r="J608" s="590">
        <f t="shared" si="46"/>
        <v>0</v>
      </c>
      <c r="K608" s="930"/>
      <c r="L608" s="232">
        <f t="shared" si="47"/>
        <v>0</v>
      </c>
      <c r="M608" s="83"/>
      <c r="N608" s="232">
        <f t="shared" si="48"/>
        <v>0</v>
      </c>
      <c r="O608" s="233"/>
      <c r="P608" s="232">
        <f t="shared" si="49"/>
        <v>0</v>
      </c>
      <c r="Q608" s="233"/>
      <c r="R608" s="377">
        <f t="shared" si="50"/>
        <v>0</v>
      </c>
      <c r="S608" s="1040">
        <f t="shared" si="51"/>
        <v>0</v>
      </c>
      <c r="T608" s="4">
        <f>S608*Tabla319816[[#This Row],[P.U$]]</f>
        <v>0</v>
      </c>
    </row>
    <row r="609" spans="1:20" ht="25.5" x14ac:dyDescent="0.25">
      <c r="A609" s="185">
        <v>539</v>
      </c>
      <c r="B609" s="184" t="s">
        <v>916</v>
      </c>
      <c r="C609" s="184" t="s">
        <v>917</v>
      </c>
      <c r="D609" s="24" t="s">
        <v>339</v>
      </c>
      <c r="E609" s="24" t="s">
        <v>710</v>
      </c>
      <c r="F609" s="576"/>
      <c r="G609" s="577">
        <v>0.57999999999999996</v>
      </c>
      <c r="H609" s="337"/>
      <c r="I609" s="233"/>
      <c r="J609" s="590">
        <f t="shared" si="46"/>
        <v>0</v>
      </c>
      <c r="K609" s="930"/>
      <c r="L609" s="232">
        <f t="shared" si="47"/>
        <v>0</v>
      </c>
      <c r="M609" s="83"/>
      <c r="N609" s="232">
        <f t="shared" si="48"/>
        <v>0</v>
      </c>
      <c r="O609" s="233"/>
      <c r="P609" s="232">
        <f t="shared" si="49"/>
        <v>0</v>
      </c>
      <c r="Q609" s="233"/>
      <c r="R609" s="377">
        <f t="shared" si="50"/>
        <v>0</v>
      </c>
      <c r="S609" s="1040">
        <f t="shared" si="51"/>
        <v>0</v>
      </c>
      <c r="T609" s="4">
        <f>S609*Tabla319816[[#This Row],[P.U$]]</f>
        <v>0</v>
      </c>
    </row>
    <row r="610" spans="1:20" ht="25.5" x14ac:dyDescent="0.25">
      <c r="A610" s="179">
        <v>698</v>
      </c>
      <c r="B610" s="201" t="s">
        <v>1104</v>
      </c>
      <c r="C610" s="14"/>
      <c r="D610" s="24" t="s">
        <v>339</v>
      </c>
      <c r="E610" s="24" t="s">
        <v>710</v>
      </c>
      <c r="F610" s="576"/>
      <c r="G610" s="37">
        <v>5.31</v>
      </c>
      <c r="H610" s="337"/>
      <c r="I610" s="83">
        <v>1</v>
      </c>
      <c r="J610" s="590">
        <f>G610*I610</f>
        <v>5.31</v>
      </c>
      <c r="K610" s="930">
        <v>1</v>
      </c>
      <c r="L610" s="85">
        <f t="shared" si="47"/>
        <v>5.31</v>
      </c>
      <c r="M610" s="83">
        <v>1</v>
      </c>
      <c r="N610" s="85">
        <f t="shared" si="48"/>
        <v>5.31</v>
      </c>
      <c r="O610" s="83">
        <v>1</v>
      </c>
      <c r="P610" s="85">
        <f t="shared" si="49"/>
        <v>5.31</v>
      </c>
      <c r="Q610" s="83">
        <v>1</v>
      </c>
      <c r="R610" s="377">
        <f t="shared" si="50"/>
        <v>5.31</v>
      </c>
      <c r="S610" s="1040">
        <v>1</v>
      </c>
      <c r="T610" s="4">
        <f>S610*Tabla319816[[#This Row],[P.U$]]</f>
        <v>5.31</v>
      </c>
    </row>
    <row r="611" spans="1:20" ht="30" x14ac:dyDescent="0.25">
      <c r="A611" s="185">
        <v>598</v>
      </c>
      <c r="B611" s="184" t="s">
        <v>975</v>
      </c>
      <c r="C611" s="184" t="s">
        <v>610</v>
      </c>
      <c r="D611" s="24" t="s">
        <v>339</v>
      </c>
      <c r="E611" s="184" t="s">
        <v>710</v>
      </c>
      <c r="F611" s="576">
        <v>45870</v>
      </c>
      <c r="G611" s="577">
        <v>1.75</v>
      </c>
      <c r="H611" s="337"/>
      <c r="I611" s="83"/>
      <c r="J611" s="590">
        <f t="shared" si="46"/>
        <v>0</v>
      </c>
      <c r="K611" s="930"/>
      <c r="L611" s="85">
        <f t="shared" si="47"/>
        <v>0</v>
      </c>
      <c r="M611" s="83"/>
      <c r="N611" s="85">
        <f t="shared" si="48"/>
        <v>0</v>
      </c>
      <c r="O611" s="83"/>
      <c r="P611" s="85">
        <f t="shared" si="49"/>
        <v>0</v>
      </c>
      <c r="Q611" s="83"/>
      <c r="R611" s="377">
        <f t="shared" si="50"/>
        <v>0</v>
      </c>
      <c r="S611" s="1040">
        <f t="shared" si="51"/>
        <v>0</v>
      </c>
      <c r="T611" s="4">
        <f>S611*Tabla319816[[#This Row],[P.U$]]</f>
        <v>0</v>
      </c>
    </row>
    <row r="612" spans="1:20" ht="25.5" x14ac:dyDescent="0.25">
      <c r="A612" s="185">
        <v>544</v>
      </c>
      <c r="B612" s="184" t="s">
        <v>924</v>
      </c>
      <c r="C612" s="184" t="s">
        <v>925</v>
      </c>
      <c r="D612" s="24" t="s">
        <v>339</v>
      </c>
      <c r="E612" s="24" t="s">
        <v>710</v>
      </c>
      <c r="F612" s="24" t="s">
        <v>710</v>
      </c>
      <c r="G612" s="577">
        <v>2.8</v>
      </c>
      <c r="H612" s="337"/>
      <c r="I612" s="83"/>
      <c r="J612" s="590">
        <f t="shared" si="46"/>
        <v>0</v>
      </c>
      <c r="K612" s="930"/>
      <c r="L612" s="85">
        <f t="shared" si="47"/>
        <v>0</v>
      </c>
      <c r="M612" s="83"/>
      <c r="N612" s="85">
        <f t="shared" si="48"/>
        <v>0</v>
      </c>
      <c r="O612" s="83"/>
      <c r="P612" s="85">
        <f t="shared" si="49"/>
        <v>0</v>
      </c>
      <c r="Q612" s="83"/>
      <c r="R612" s="377">
        <f t="shared" si="50"/>
        <v>0</v>
      </c>
      <c r="S612" s="1040">
        <f t="shared" si="51"/>
        <v>0</v>
      </c>
      <c r="T612" s="4">
        <f>S612*Tabla319816[[#This Row],[P.U$]]</f>
        <v>0</v>
      </c>
    </row>
    <row r="613" spans="1:20" ht="25.5" x14ac:dyDescent="0.25">
      <c r="A613" s="179"/>
      <c r="B613" s="201" t="s">
        <v>1152</v>
      </c>
      <c r="C613" s="14" t="s">
        <v>1153</v>
      </c>
      <c r="D613" s="24" t="s">
        <v>339</v>
      </c>
      <c r="E613" s="24" t="s">
        <v>710</v>
      </c>
      <c r="F613" s="15"/>
      <c r="G613" s="37">
        <v>2.8</v>
      </c>
      <c r="H613" s="337"/>
      <c r="I613" s="83">
        <v>2</v>
      </c>
      <c r="J613" s="590">
        <f t="shared" si="46"/>
        <v>5.6</v>
      </c>
      <c r="K613" s="930">
        <v>2</v>
      </c>
      <c r="L613" s="85">
        <f t="shared" si="47"/>
        <v>5.6</v>
      </c>
      <c r="M613" s="83">
        <v>2</v>
      </c>
      <c r="N613" s="85">
        <f t="shared" si="48"/>
        <v>5.6</v>
      </c>
      <c r="O613" s="83">
        <v>2</v>
      </c>
      <c r="P613" s="85">
        <f t="shared" si="49"/>
        <v>5.6</v>
      </c>
      <c r="Q613" s="83"/>
      <c r="R613" s="377">
        <f t="shared" si="50"/>
        <v>0</v>
      </c>
      <c r="S613" s="1040">
        <f t="shared" si="51"/>
        <v>0</v>
      </c>
      <c r="T613" s="4">
        <f>S613*Tabla319816[[#This Row],[P.U$]]</f>
        <v>0</v>
      </c>
    </row>
    <row r="614" spans="1:20" ht="28.5" x14ac:dyDescent="0.25">
      <c r="A614" s="179">
        <v>494</v>
      </c>
      <c r="B614" s="201" t="s">
        <v>17852</v>
      </c>
      <c r="C614" s="14" t="s">
        <v>844</v>
      </c>
      <c r="D614" s="24" t="s">
        <v>339</v>
      </c>
      <c r="E614" s="24" t="s">
        <v>710</v>
      </c>
      <c r="F614" s="15">
        <v>46327</v>
      </c>
      <c r="G614" s="37">
        <v>1.84</v>
      </c>
      <c r="H614" s="337"/>
      <c r="I614" s="83">
        <v>46</v>
      </c>
      <c r="J614" s="590">
        <f t="shared" si="46"/>
        <v>84.64</v>
      </c>
      <c r="K614" s="930">
        <v>46</v>
      </c>
      <c r="L614" s="85">
        <f t="shared" si="47"/>
        <v>84.64</v>
      </c>
      <c r="M614" s="83">
        <v>46</v>
      </c>
      <c r="N614" s="85">
        <f t="shared" si="48"/>
        <v>84.64</v>
      </c>
      <c r="O614" s="83">
        <v>46</v>
      </c>
      <c r="P614" s="85">
        <f t="shared" si="49"/>
        <v>84.64</v>
      </c>
      <c r="Q614" s="83">
        <v>46</v>
      </c>
      <c r="R614" s="377">
        <f t="shared" si="50"/>
        <v>84.64</v>
      </c>
      <c r="S614" s="1040">
        <v>46</v>
      </c>
      <c r="T614" s="4">
        <f>S614*Tabla319816[[#This Row],[P.U$]]</f>
        <v>84.64</v>
      </c>
    </row>
    <row r="615" spans="1:20" ht="25.5" x14ac:dyDescent="0.25">
      <c r="A615" s="179">
        <v>495</v>
      </c>
      <c r="B615" s="201" t="s">
        <v>783</v>
      </c>
      <c r="C615" s="14" t="s">
        <v>736</v>
      </c>
      <c r="D615" s="24" t="s">
        <v>339</v>
      </c>
      <c r="E615" s="24" t="s">
        <v>710</v>
      </c>
      <c r="F615" s="15">
        <v>46539</v>
      </c>
      <c r="G615" s="37">
        <v>1.84</v>
      </c>
      <c r="H615" s="337"/>
      <c r="I615" s="233">
        <v>15</v>
      </c>
      <c r="J615" s="590">
        <f t="shared" si="46"/>
        <v>27.6</v>
      </c>
      <c r="K615" s="930">
        <v>15</v>
      </c>
      <c r="L615" s="232">
        <f t="shared" si="47"/>
        <v>27.6</v>
      </c>
      <c r="M615" s="83">
        <v>15</v>
      </c>
      <c r="N615" s="232">
        <f t="shared" si="48"/>
        <v>27.6</v>
      </c>
      <c r="O615" s="233">
        <v>15</v>
      </c>
      <c r="P615" s="232">
        <f t="shared" si="49"/>
        <v>27.6</v>
      </c>
      <c r="Q615" s="233">
        <v>15</v>
      </c>
      <c r="R615" s="377">
        <f t="shared" si="50"/>
        <v>27.6</v>
      </c>
      <c r="S615" s="1040">
        <v>15</v>
      </c>
      <c r="T615" s="4">
        <f>S615*Tabla319816[[#This Row],[P.U$]]</f>
        <v>27.6</v>
      </c>
    </row>
    <row r="616" spans="1:20" ht="30" x14ac:dyDescent="0.25">
      <c r="A616" s="185">
        <v>547</v>
      </c>
      <c r="B616" s="184" t="s">
        <v>930</v>
      </c>
      <c r="C616" s="184" t="s">
        <v>929</v>
      </c>
      <c r="D616" s="24" t="s">
        <v>339</v>
      </c>
      <c r="E616" s="24" t="s">
        <v>710</v>
      </c>
      <c r="F616" s="576">
        <v>46539</v>
      </c>
      <c r="G616" s="577">
        <v>0.84</v>
      </c>
      <c r="H616" s="337"/>
      <c r="I616" s="83"/>
      <c r="J616" s="590">
        <f t="shared" si="46"/>
        <v>0</v>
      </c>
      <c r="K616" s="930"/>
      <c r="L616" s="85">
        <f t="shared" si="47"/>
        <v>0</v>
      </c>
      <c r="M616" s="83"/>
      <c r="N616" s="85">
        <f t="shared" si="48"/>
        <v>0</v>
      </c>
      <c r="O616" s="83"/>
      <c r="P616" s="85">
        <f t="shared" si="49"/>
        <v>0</v>
      </c>
      <c r="Q616" s="83"/>
      <c r="R616" s="377">
        <f t="shared" si="50"/>
        <v>0</v>
      </c>
      <c r="S616" s="1040">
        <f t="shared" si="51"/>
        <v>0</v>
      </c>
      <c r="T616" s="4">
        <f>S616*Tabla319816[[#This Row],[P.U$]]</f>
        <v>0</v>
      </c>
    </row>
    <row r="617" spans="1:20" ht="30" x14ac:dyDescent="0.25">
      <c r="A617" s="185">
        <v>548</v>
      </c>
      <c r="B617" s="184" t="s">
        <v>928</v>
      </c>
      <c r="C617" s="184" t="s">
        <v>929</v>
      </c>
      <c r="D617" s="24" t="s">
        <v>339</v>
      </c>
      <c r="E617" s="24" t="s">
        <v>710</v>
      </c>
      <c r="F617" s="576">
        <v>46539</v>
      </c>
      <c r="G617" s="577">
        <v>0.83</v>
      </c>
      <c r="H617" s="337"/>
      <c r="I617" s="593"/>
      <c r="J617" s="590">
        <f t="shared" si="46"/>
        <v>0</v>
      </c>
      <c r="K617" s="930"/>
      <c r="L617" s="242">
        <f t="shared" si="47"/>
        <v>0</v>
      </c>
      <c r="M617" s="83"/>
      <c r="N617" s="242">
        <f t="shared" si="48"/>
        <v>0</v>
      </c>
      <c r="O617" s="243"/>
      <c r="P617" s="242">
        <f t="shared" si="49"/>
        <v>0</v>
      </c>
      <c r="Q617" s="243"/>
      <c r="R617" s="377">
        <f t="shared" si="50"/>
        <v>0</v>
      </c>
      <c r="S617" s="1040">
        <f t="shared" si="51"/>
        <v>0</v>
      </c>
      <c r="T617" s="4">
        <f>S617*Tabla319816[[#This Row],[P.U$]]</f>
        <v>0</v>
      </c>
    </row>
    <row r="618" spans="1:20" ht="30" x14ac:dyDescent="0.25">
      <c r="A618" s="185">
        <v>549</v>
      </c>
      <c r="B618" s="184" t="s">
        <v>931</v>
      </c>
      <c r="C618" s="184" t="s">
        <v>844</v>
      </c>
      <c r="D618" s="24" t="s">
        <v>339</v>
      </c>
      <c r="E618" s="24" t="s">
        <v>710</v>
      </c>
      <c r="F618" s="576">
        <v>46539</v>
      </c>
      <c r="G618" s="577">
        <v>1.84</v>
      </c>
      <c r="H618" s="337"/>
      <c r="I618" s="83"/>
      <c r="J618" s="590">
        <f t="shared" si="46"/>
        <v>0</v>
      </c>
      <c r="K618" s="930"/>
      <c r="L618" s="85">
        <f t="shared" si="47"/>
        <v>0</v>
      </c>
      <c r="M618" s="83"/>
      <c r="N618" s="85">
        <f t="shared" si="48"/>
        <v>0</v>
      </c>
      <c r="O618" s="83"/>
      <c r="P618" s="85">
        <f t="shared" si="49"/>
        <v>0</v>
      </c>
      <c r="Q618" s="83"/>
      <c r="R618" s="377">
        <f t="shared" si="50"/>
        <v>0</v>
      </c>
      <c r="S618" s="1040">
        <f t="shared" si="51"/>
        <v>0</v>
      </c>
      <c r="T618" s="4">
        <f>S618*Tabla319816[[#This Row],[P.U$]]</f>
        <v>0</v>
      </c>
    </row>
    <row r="619" spans="1:20" ht="30" x14ac:dyDescent="0.25">
      <c r="A619" s="185">
        <v>550</v>
      </c>
      <c r="B619" s="184" t="s">
        <v>933</v>
      </c>
      <c r="C619" s="184" t="s">
        <v>932</v>
      </c>
      <c r="D619" s="24" t="s">
        <v>339</v>
      </c>
      <c r="E619" s="24" t="s">
        <v>710</v>
      </c>
      <c r="F619" s="576">
        <v>46539</v>
      </c>
      <c r="G619" s="577">
        <v>0.84</v>
      </c>
      <c r="H619" s="337"/>
      <c r="I619" s="83"/>
      <c r="J619" s="590">
        <f t="shared" si="46"/>
        <v>0</v>
      </c>
      <c r="K619" s="930"/>
      <c r="L619" s="85">
        <f t="shared" si="47"/>
        <v>0</v>
      </c>
      <c r="M619" s="83"/>
      <c r="N619" s="85">
        <f t="shared" si="48"/>
        <v>0</v>
      </c>
      <c r="O619" s="83"/>
      <c r="P619" s="85">
        <f t="shared" si="49"/>
        <v>0</v>
      </c>
      <c r="Q619" s="83"/>
      <c r="R619" s="377">
        <f t="shared" si="50"/>
        <v>0</v>
      </c>
      <c r="S619" s="1040">
        <f t="shared" si="51"/>
        <v>0</v>
      </c>
      <c r="T619" s="4">
        <f>S619*Tabla319816[[#This Row],[P.U$]]</f>
        <v>0</v>
      </c>
    </row>
    <row r="620" spans="1:20" ht="28.5" x14ac:dyDescent="0.25">
      <c r="A620" s="179">
        <v>496</v>
      </c>
      <c r="B620" s="201" t="s">
        <v>838</v>
      </c>
      <c r="C620" s="14" t="s">
        <v>852</v>
      </c>
      <c r="D620" s="24" t="s">
        <v>339</v>
      </c>
      <c r="E620" s="24" t="s">
        <v>710</v>
      </c>
      <c r="F620" s="15">
        <v>46113</v>
      </c>
      <c r="G620" s="37">
        <v>1.84</v>
      </c>
      <c r="H620" s="337"/>
      <c r="I620" s="83"/>
      <c r="J620" s="590">
        <f t="shared" si="46"/>
        <v>0</v>
      </c>
      <c r="K620" s="930"/>
      <c r="L620" s="85">
        <f t="shared" si="47"/>
        <v>0</v>
      </c>
      <c r="M620" s="83"/>
      <c r="N620" s="85">
        <f t="shared" si="48"/>
        <v>0</v>
      </c>
      <c r="O620" s="83"/>
      <c r="P620" s="85">
        <f t="shared" si="49"/>
        <v>0</v>
      </c>
      <c r="Q620" s="83"/>
      <c r="R620" s="377">
        <f t="shared" si="50"/>
        <v>0</v>
      </c>
      <c r="S620" s="1040">
        <f t="shared" si="51"/>
        <v>0</v>
      </c>
      <c r="T620" s="4">
        <f>S620*Tabla319816[[#This Row],[P.U$]]</f>
        <v>0</v>
      </c>
    </row>
    <row r="621" spans="1:20" ht="25.5" x14ac:dyDescent="0.25">
      <c r="A621" s="179">
        <v>497</v>
      </c>
      <c r="B621" s="201" t="s">
        <v>543</v>
      </c>
      <c r="C621" s="14" t="s">
        <v>657</v>
      </c>
      <c r="D621" s="24" t="s">
        <v>339</v>
      </c>
      <c r="E621" s="24" t="s">
        <v>710</v>
      </c>
      <c r="F621" s="15">
        <v>46328</v>
      </c>
      <c r="G621" s="577">
        <v>0.62</v>
      </c>
      <c r="H621" s="337"/>
      <c r="I621" s="233">
        <v>74</v>
      </c>
      <c r="J621" s="590">
        <f t="shared" si="46"/>
        <v>45.88</v>
      </c>
      <c r="K621" s="930">
        <v>68</v>
      </c>
      <c r="L621" s="232">
        <f t="shared" si="47"/>
        <v>42.16</v>
      </c>
      <c r="M621" s="233">
        <v>66</v>
      </c>
      <c r="N621" s="232">
        <f t="shared" si="48"/>
        <v>40.92</v>
      </c>
      <c r="O621" s="233">
        <v>64</v>
      </c>
      <c r="P621" s="232">
        <f t="shared" si="49"/>
        <v>39.68</v>
      </c>
      <c r="Q621" s="233">
        <v>62</v>
      </c>
      <c r="R621" s="377">
        <f t="shared" si="50"/>
        <v>38.44</v>
      </c>
      <c r="S621" s="1040">
        <v>62</v>
      </c>
      <c r="T621" s="4">
        <f>S621*Tabla319816[[#This Row],[P.U$]]</f>
        <v>38.44</v>
      </c>
    </row>
    <row r="622" spans="1:20" ht="30" x14ac:dyDescent="0.25">
      <c r="A622" s="185">
        <v>545</v>
      </c>
      <c r="B622" s="184" t="s">
        <v>926</v>
      </c>
      <c r="C622" s="184" t="s">
        <v>1217</v>
      </c>
      <c r="D622" s="24" t="s">
        <v>339</v>
      </c>
      <c r="E622" s="24" t="s">
        <v>710</v>
      </c>
      <c r="F622" s="576">
        <v>45536</v>
      </c>
      <c r="G622" s="577">
        <v>0.3</v>
      </c>
      <c r="H622" s="337"/>
      <c r="I622" s="83"/>
      <c r="J622" s="590">
        <f t="shared" si="46"/>
        <v>0</v>
      </c>
      <c r="K622" s="930"/>
      <c r="L622" s="85">
        <f t="shared" si="47"/>
        <v>0</v>
      </c>
      <c r="M622" s="83"/>
      <c r="N622" s="85">
        <f t="shared" si="48"/>
        <v>0</v>
      </c>
      <c r="O622" s="83"/>
      <c r="P622" s="85">
        <f t="shared" si="49"/>
        <v>0</v>
      </c>
      <c r="Q622" s="83"/>
      <c r="R622" s="377">
        <f t="shared" si="50"/>
        <v>0</v>
      </c>
      <c r="S622" s="1040">
        <f t="shared" si="51"/>
        <v>0</v>
      </c>
      <c r="T622" s="4">
        <f>S622*Tabla319816[[#This Row],[P.U$]]</f>
        <v>0</v>
      </c>
    </row>
    <row r="623" spans="1:20" ht="30" x14ac:dyDescent="0.25">
      <c r="A623" s="185">
        <v>546</v>
      </c>
      <c r="B623" s="184" t="s">
        <v>927</v>
      </c>
      <c r="C623" s="184" t="s">
        <v>921</v>
      </c>
      <c r="D623" s="24" t="s">
        <v>339</v>
      </c>
      <c r="E623" s="24" t="s">
        <v>710</v>
      </c>
      <c r="F623" s="576">
        <v>45536</v>
      </c>
      <c r="G623" s="577">
        <v>0.3</v>
      </c>
      <c r="H623" s="337"/>
      <c r="I623" s="233"/>
      <c r="J623" s="590">
        <f t="shared" si="46"/>
        <v>0</v>
      </c>
      <c r="K623" s="930"/>
      <c r="L623" s="232">
        <f t="shared" si="47"/>
        <v>0</v>
      </c>
      <c r="M623" s="83"/>
      <c r="N623" s="232">
        <f t="shared" si="48"/>
        <v>0</v>
      </c>
      <c r="O623" s="233"/>
      <c r="P623" s="232">
        <f t="shared" si="49"/>
        <v>0</v>
      </c>
      <c r="Q623" s="233"/>
      <c r="R623" s="377">
        <f t="shared" si="50"/>
        <v>0</v>
      </c>
      <c r="S623" s="1040">
        <f t="shared" si="51"/>
        <v>0</v>
      </c>
      <c r="T623" s="4">
        <f>S623*Tabla319816[[#This Row],[P.U$]]</f>
        <v>0</v>
      </c>
    </row>
    <row r="624" spans="1:20" ht="25.5" x14ac:dyDescent="0.25">
      <c r="A624" s="185">
        <v>551</v>
      </c>
      <c r="B624" s="184" t="s">
        <v>934</v>
      </c>
      <c r="C624" s="184" t="s">
        <v>935</v>
      </c>
      <c r="D624" s="24" t="s">
        <v>339</v>
      </c>
      <c r="E624" s="24" t="s">
        <v>710</v>
      </c>
      <c r="F624" s="576">
        <v>46478</v>
      </c>
      <c r="G624" s="577">
        <v>0.12</v>
      </c>
      <c r="H624" s="337"/>
      <c r="I624" s="233">
        <v>7</v>
      </c>
      <c r="J624" s="590">
        <f t="shared" si="46"/>
        <v>0.84</v>
      </c>
      <c r="K624" s="930">
        <v>7</v>
      </c>
      <c r="L624" s="232">
        <f t="shared" si="47"/>
        <v>0.84</v>
      </c>
      <c r="M624" s="233">
        <v>7</v>
      </c>
      <c r="N624" s="232">
        <f t="shared" si="48"/>
        <v>0.84</v>
      </c>
      <c r="O624" s="233">
        <v>7</v>
      </c>
      <c r="P624" s="232">
        <f t="shared" si="49"/>
        <v>0.84</v>
      </c>
      <c r="Q624" s="233">
        <v>6</v>
      </c>
      <c r="R624" s="377">
        <f t="shared" si="50"/>
        <v>0.72</v>
      </c>
      <c r="S624" s="1040">
        <v>6</v>
      </c>
      <c r="T624" s="4">
        <f>S624*Tabla319816[[#This Row],[P.U$]]</f>
        <v>0.72</v>
      </c>
    </row>
    <row r="625" spans="1:20" ht="25.5" x14ac:dyDescent="0.25">
      <c r="A625" s="185">
        <v>552</v>
      </c>
      <c r="B625" s="184" t="s">
        <v>937</v>
      </c>
      <c r="C625" s="184" t="s">
        <v>921</v>
      </c>
      <c r="D625" s="24" t="s">
        <v>339</v>
      </c>
      <c r="E625" s="24" t="s">
        <v>710</v>
      </c>
      <c r="F625" s="576">
        <v>46478</v>
      </c>
      <c r="G625" s="577">
        <v>0.12</v>
      </c>
      <c r="H625" s="337"/>
      <c r="I625" s="233">
        <v>6</v>
      </c>
      <c r="J625" s="590">
        <f t="shared" si="46"/>
        <v>0.72</v>
      </c>
      <c r="K625" s="930">
        <v>6</v>
      </c>
      <c r="L625" s="232">
        <f t="shared" si="47"/>
        <v>0.72</v>
      </c>
      <c r="M625" s="233">
        <v>6</v>
      </c>
      <c r="N625" s="232">
        <f t="shared" si="48"/>
        <v>0.72</v>
      </c>
      <c r="O625" s="233">
        <v>5</v>
      </c>
      <c r="P625" s="232">
        <f t="shared" si="49"/>
        <v>0.6</v>
      </c>
      <c r="Q625" s="233">
        <v>5</v>
      </c>
      <c r="R625" s="377">
        <f t="shared" si="50"/>
        <v>0.6</v>
      </c>
      <c r="S625" s="1040">
        <v>5</v>
      </c>
      <c r="T625" s="4">
        <f>S625*Tabla319816[[#This Row],[P.U$]]</f>
        <v>0.6</v>
      </c>
    </row>
    <row r="626" spans="1:20" ht="25.5" x14ac:dyDescent="0.25">
      <c r="A626" s="185">
        <v>553</v>
      </c>
      <c r="B626" s="184" t="s">
        <v>936</v>
      </c>
      <c r="C626" s="184" t="s">
        <v>935</v>
      </c>
      <c r="D626" s="24" t="s">
        <v>339</v>
      </c>
      <c r="E626" s="24" t="s">
        <v>710</v>
      </c>
      <c r="F626" s="576">
        <v>46478</v>
      </c>
      <c r="G626" s="577">
        <v>0.12</v>
      </c>
      <c r="H626" s="337"/>
      <c r="I626" s="233">
        <v>10</v>
      </c>
      <c r="J626" s="590">
        <f>G626*I626</f>
        <v>1.2</v>
      </c>
      <c r="K626" s="930">
        <v>10</v>
      </c>
      <c r="L626" s="232">
        <f t="shared" si="47"/>
        <v>1.2</v>
      </c>
      <c r="M626" s="233">
        <v>10</v>
      </c>
      <c r="N626" s="232">
        <f t="shared" si="48"/>
        <v>1.2</v>
      </c>
      <c r="O626" s="233">
        <v>10</v>
      </c>
      <c r="P626" s="232">
        <f t="shared" si="49"/>
        <v>1.2</v>
      </c>
      <c r="Q626" s="233">
        <v>10</v>
      </c>
      <c r="R626" s="377">
        <f t="shared" si="50"/>
        <v>1.2</v>
      </c>
      <c r="S626" s="1040">
        <v>10</v>
      </c>
      <c r="T626" s="4">
        <f>S626*Tabla319816[[#This Row],[P.U$]]</f>
        <v>1.2</v>
      </c>
    </row>
    <row r="627" spans="1:20" ht="25.5" x14ac:dyDescent="0.25">
      <c r="A627" s="185">
        <v>554</v>
      </c>
      <c r="B627" s="184" t="s">
        <v>938</v>
      </c>
      <c r="C627" s="184" t="s">
        <v>921</v>
      </c>
      <c r="D627" s="24" t="s">
        <v>339</v>
      </c>
      <c r="E627" s="24" t="s">
        <v>710</v>
      </c>
      <c r="F627" s="576">
        <v>46478</v>
      </c>
      <c r="G627" s="577">
        <v>0.12</v>
      </c>
      <c r="H627" s="337"/>
      <c r="I627" s="593">
        <v>5</v>
      </c>
      <c r="J627" s="599">
        <f>G627*I627</f>
        <v>0.6</v>
      </c>
      <c r="K627" s="930">
        <v>4</v>
      </c>
      <c r="L627" s="357">
        <f>G627*K627</f>
        <v>0.48</v>
      </c>
      <c r="M627" s="356">
        <v>4</v>
      </c>
      <c r="N627" s="357">
        <f>G627*M627</f>
        <v>0.48</v>
      </c>
      <c r="O627" s="356">
        <v>3</v>
      </c>
      <c r="P627" s="357">
        <f>G627*O627</f>
        <v>0.36</v>
      </c>
      <c r="Q627" s="356">
        <v>2</v>
      </c>
      <c r="R627" s="377">
        <f>G627*Q627</f>
        <v>0.24</v>
      </c>
      <c r="S627" s="1040">
        <v>2</v>
      </c>
      <c r="T627" s="4">
        <f>S627*Tabla319816[[#This Row],[P.U$]]</f>
        <v>0.24</v>
      </c>
    </row>
    <row r="628" spans="1:20" x14ac:dyDescent="0.25">
      <c r="A628" s="179">
        <v>498</v>
      </c>
      <c r="B628" s="201" t="s">
        <v>544</v>
      </c>
      <c r="C628" s="14" t="s">
        <v>658</v>
      </c>
      <c r="D628" s="14" t="s">
        <v>335</v>
      </c>
      <c r="E628" s="14" t="s">
        <v>708</v>
      </c>
      <c r="F628" s="15">
        <v>45717</v>
      </c>
      <c r="G628" s="37">
        <v>11</v>
      </c>
      <c r="H628" s="337"/>
      <c r="I628" s="83"/>
      <c r="J628" s="590">
        <f t="shared" si="46"/>
        <v>0</v>
      </c>
      <c r="K628" s="930"/>
      <c r="L628" s="85">
        <f t="shared" si="47"/>
        <v>0</v>
      </c>
      <c r="M628" s="83"/>
      <c r="N628" s="85">
        <f t="shared" si="48"/>
        <v>0</v>
      </c>
      <c r="O628" s="83"/>
      <c r="P628" s="85">
        <f t="shared" si="49"/>
        <v>0</v>
      </c>
      <c r="Q628" s="83"/>
      <c r="R628" s="377">
        <f t="shared" si="50"/>
        <v>0</v>
      </c>
      <c r="S628" s="1040">
        <f t="shared" si="51"/>
        <v>0</v>
      </c>
      <c r="T628" s="4">
        <f>S628*Tabla319816[[#This Row],[P.U$]]</f>
        <v>0</v>
      </c>
    </row>
    <row r="629" spans="1:20" ht="25.5" x14ac:dyDescent="0.25">
      <c r="A629" s="179">
        <v>499</v>
      </c>
      <c r="B629" s="201" t="s">
        <v>545</v>
      </c>
      <c r="C629" s="14" t="s">
        <v>659</v>
      </c>
      <c r="D629" s="24" t="s">
        <v>339</v>
      </c>
      <c r="E629" s="24" t="s">
        <v>710</v>
      </c>
      <c r="F629" s="15">
        <v>46113</v>
      </c>
      <c r="G629" s="37">
        <v>0.19</v>
      </c>
      <c r="H629" s="337"/>
      <c r="I629" s="83"/>
      <c r="J629" s="590">
        <f t="shared" si="46"/>
        <v>0</v>
      </c>
      <c r="K629" s="930"/>
      <c r="L629" s="85">
        <f t="shared" si="47"/>
        <v>0</v>
      </c>
      <c r="M629" s="83"/>
      <c r="N629" s="85">
        <f t="shared" si="48"/>
        <v>0</v>
      </c>
      <c r="O629" s="83"/>
      <c r="P629" s="85">
        <f t="shared" si="49"/>
        <v>0</v>
      </c>
      <c r="Q629" s="83"/>
      <c r="R629" s="377">
        <f t="shared" si="50"/>
        <v>0</v>
      </c>
      <c r="S629" s="1040">
        <f t="shared" si="51"/>
        <v>0</v>
      </c>
      <c r="T629" s="4">
        <f>S629*Tabla319816[[#This Row],[P.U$]]</f>
        <v>0</v>
      </c>
    </row>
    <row r="630" spans="1:20" ht="25.5" x14ac:dyDescent="0.25">
      <c r="A630" s="185">
        <v>558</v>
      </c>
      <c r="B630" s="184" t="s">
        <v>545</v>
      </c>
      <c r="C630" s="184" t="s">
        <v>929</v>
      </c>
      <c r="D630" s="24" t="s">
        <v>339</v>
      </c>
      <c r="E630" s="24" t="s">
        <v>710</v>
      </c>
      <c r="F630" s="576">
        <v>46600</v>
      </c>
      <c r="G630" s="577">
        <v>0.1</v>
      </c>
      <c r="H630" s="337"/>
      <c r="I630" s="233"/>
      <c r="J630" s="590">
        <f t="shared" si="46"/>
        <v>0</v>
      </c>
      <c r="K630" s="930"/>
      <c r="L630" s="232">
        <f t="shared" si="47"/>
        <v>0</v>
      </c>
      <c r="M630" s="83"/>
      <c r="N630" s="232">
        <f t="shared" si="48"/>
        <v>0</v>
      </c>
      <c r="O630" s="233"/>
      <c r="P630" s="232">
        <f t="shared" si="49"/>
        <v>0</v>
      </c>
      <c r="Q630" s="233"/>
      <c r="R630" s="377">
        <f t="shared" si="50"/>
        <v>0</v>
      </c>
      <c r="S630" s="1040">
        <f t="shared" si="51"/>
        <v>0</v>
      </c>
      <c r="T630" s="4">
        <f>S630*Tabla319816[[#This Row],[P.U$]]</f>
        <v>0</v>
      </c>
    </row>
    <row r="631" spans="1:20" ht="25.5" x14ac:dyDescent="0.25">
      <c r="A631" s="179">
        <v>500</v>
      </c>
      <c r="B631" s="201" t="s">
        <v>546</v>
      </c>
      <c r="C631" s="14" t="s">
        <v>17723</v>
      </c>
      <c r="D631" s="24" t="s">
        <v>339</v>
      </c>
      <c r="E631" s="24" t="s">
        <v>710</v>
      </c>
      <c r="F631" s="15">
        <v>45597</v>
      </c>
      <c r="G631" s="37">
        <v>0.21</v>
      </c>
      <c r="H631" s="337"/>
      <c r="I631" s="233">
        <v>11</v>
      </c>
      <c r="J631" s="590">
        <f t="shared" si="46"/>
        <v>2.31</v>
      </c>
      <c r="K631" s="930">
        <v>0</v>
      </c>
      <c r="L631" s="232">
        <f t="shared" si="47"/>
        <v>0</v>
      </c>
      <c r="M631" s="233">
        <v>0</v>
      </c>
      <c r="N631" s="232">
        <f t="shared" si="48"/>
        <v>0</v>
      </c>
      <c r="O631" s="233">
        <v>0</v>
      </c>
      <c r="P631" s="232">
        <f t="shared" si="49"/>
        <v>0</v>
      </c>
      <c r="Q631" s="233">
        <v>0</v>
      </c>
      <c r="R631" s="377">
        <f t="shared" si="50"/>
        <v>0</v>
      </c>
      <c r="S631" s="1040">
        <v>0</v>
      </c>
      <c r="T631" s="4">
        <f>S631*Tabla319816[[#This Row],[P.U$]]</f>
        <v>0</v>
      </c>
    </row>
    <row r="632" spans="1:20" ht="25.5" x14ac:dyDescent="0.25">
      <c r="A632" s="185">
        <v>556</v>
      </c>
      <c r="B632" s="184" t="s">
        <v>939</v>
      </c>
      <c r="C632" s="184" t="s">
        <v>929</v>
      </c>
      <c r="D632" s="24" t="s">
        <v>339</v>
      </c>
      <c r="E632" s="24" t="s">
        <v>710</v>
      </c>
      <c r="F632" s="576">
        <v>46600</v>
      </c>
      <c r="G632" s="577">
        <v>0.9</v>
      </c>
      <c r="H632" s="337"/>
      <c r="I632" s="233"/>
      <c r="J632" s="590">
        <f t="shared" si="46"/>
        <v>0</v>
      </c>
      <c r="K632" s="930"/>
      <c r="L632" s="232">
        <f t="shared" si="47"/>
        <v>0</v>
      </c>
      <c r="M632" s="83"/>
      <c r="N632" s="232">
        <f t="shared" si="48"/>
        <v>0</v>
      </c>
      <c r="O632" s="233"/>
      <c r="P632" s="232">
        <f t="shared" si="49"/>
        <v>0</v>
      </c>
      <c r="Q632" s="233"/>
      <c r="R632" s="377">
        <f t="shared" si="50"/>
        <v>0</v>
      </c>
      <c r="S632" s="1040">
        <f t="shared" si="51"/>
        <v>0</v>
      </c>
      <c r="T632" s="4">
        <f>S632*Tabla319816[[#This Row],[P.U$]]</f>
        <v>0</v>
      </c>
    </row>
    <row r="633" spans="1:20" ht="25.5" x14ac:dyDescent="0.25">
      <c r="A633" s="179">
        <v>501</v>
      </c>
      <c r="B633" s="201" t="s">
        <v>547</v>
      </c>
      <c r="C633" s="14" t="s">
        <v>661</v>
      </c>
      <c r="D633" s="24" t="s">
        <v>339</v>
      </c>
      <c r="E633" s="24" t="s">
        <v>710</v>
      </c>
      <c r="F633" s="15">
        <v>46569</v>
      </c>
      <c r="G633" s="37">
        <v>0.17</v>
      </c>
      <c r="H633" s="337"/>
      <c r="I633" s="233"/>
      <c r="J633" s="590">
        <f t="shared" si="46"/>
        <v>0</v>
      </c>
      <c r="K633" s="930"/>
      <c r="L633" s="232">
        <f t="shared" si="47"/>
        <v>0</v>
      </c>
      <c r="M633" s="83"/>
      <c r="N633" s="232">
        <f t="shared" si="48"/>
        <v>0</v>
      </c>
      <c r="O633" s="233"/>
      <c r="P633" s="232">
        <f t="shared" si="49"/>
        <v>0</v>
      </c>
      <c r="Q633" s="233"/>
      <c r="R633" s="377">
        <f t="shared" si="50"/>
        <v>0</v>
      </c>
      <c r="S633" s="1040">
        <f t="shared" si="51"/>
        <v>0</v>
      </c>
      <c r="T633" s="4">
        <f>S633*Tabla319816[[#This Row],[P.U$]]</f>
        <v>0</v>
      </c>
    </row>
    <row r="634" spans="1:20" ht="25.5" x14ac:dyDescent="0.25">
      <c r="A634" s="179">
        <v>502</v>
      </c>
      <c r="B634" s="201" t="s">
        <v>547</v>
      </c>
      <c r="C634" s="14" t="s">
        <v>844</v>
      </c>
      <c r="D634" s="24" t="s">
        <v>339</v>
      </c>
      <c r="E634" s="24" t="s">
        <v>710</v>
      </c>
      <c r="F634" s="15">
        <v>46569</v>
      </c>
      <c r="G634" s="37">
        <v>0.17</v>
      </c>
      <c r="H634" s="337"/>
      <c r="I634" s="83"/>
      <c r="J634" s="590">
        <f t="shared" si="46"/>
        <v>0</v>
      </c>
      <c r="K634" s="930"/>
      <c r="L634" s="85">
        <f t="shared" si="47"/>
        <v>0</v>
      </c>
      <c r="M634" s="83"/>
      <c r="N634" s="85">
        <f t="shared" si="48"/>
        <v>0</v>
      </c>
      <c r="O634" s="83"/>
      <c r="P634" s="85">
        <f t="shared" si="49"/>
        <v>0</v>
      </c>
      <c r="Q634" s="83"/>
      <c r="R634" s="377">
        <f t="shared" si="50"/>
        <v>0</v>
      </c>
      <c r="S634" s="1040">
        <f t="shared" si="51"/>
        <v>0</v>
      </c>
      <c r="T634" s="4">
        <f>S634*Tabla319816[[#This Row],[P.U$]]</f>
        <v>0</v>
      </c>
    </row>
    <row r="635" spans="1:20" ht="25.5" x14ac:dyDescent="0.25">
      <c r="A635" s="185">
        <v>557</v>
      </c>
      <c r="B635" s="184" t="s">
        <v>941</v>
      </c>
      <c r="C635" s="184" t="s">
        <v>929</v>
      </c>
      <c r="D635" s="24" t="s">
        <v>339</v>
      </c>
      <c r="E635" s="24" t="s">
        <v>710</v>
      </c>
      <c r="F635" s="576">
        <v>46600</v>
      </c>
      <c r="G635" s="577">
        <v>0.1</v>
      </c>
      <c r="H635" s="337"/>
      <c r="I635" s="83"/>
      <c r="J635" s="590">
        <f t="shared" si="46"/>
        <v>0</v>
      </c>
      <c r="K635" s="930"/>
      <c r="L635" s="85">
        <f t="shared" si="47"/>
        <v>0</v>
      </c>
      <c r="M635" s="83"/>
      <c r="N635" s="85">
        <f t="shared" si="48"/>
        <v>0</v>
      </c>
      <c r="O635" s="83"/>
      <c r="P635" s="85">
        <f t="shared" si="49"/>
        <v>0</v>
      </c>
      <c r="Q635" s="83"/>
      <c r="R635" s="377">
        <f t="shared" si="50"/>
        <v>0</v>
      </c>
      <c r="S635" s="1040">
        <f t="shared" si="51"/>
        <v>0</v>
      </c>
      <c r="T635" s="4">
        <f>S635*Tabla319816[[#This Row],[P.U$]]</f>
        <v>0</v>
      </c>
    </row>
    <row r="636" spans="1:20" ht="25.5" x14ac:dyDescent="0.25">
      <c r="A636" s="179">
        <v>503</v>
      </c>
      <c r="B636" s="201" t="s">
        <v>548</v>
      </c>
      <c r="C636" s="14" t="s">
        <v>575</v>
      </c>
      <c r="D636" s="24" t="s">
        <v>339</v>
      </c>
      <c r="E636" s="24" t="s">
        <v>710</v>
      </c>
      <c r="F636" s="15">
        <v>45597</v>
      </c>
      <c r="G636" s="37">
        <v>0.26</v>
      </c>
      <c r="H636" s="337"/>
      <c r="I636" s="233"/>
      <c r="J636" s="590">
        <f t="shared" si="46"/>
        <v>0</v>
      </c>
      <c r="K636" s="930">
        <v>62</v>
      </c>
      <c r="L636" s="232">
        <f t="shared" si="47"/>
        <v>16.12</v>
      </c>
      <c r="M636" s="83">
        <v>56</v>
      </c>
      <c r="N636" s="232">
        <f t="shared" si="48"/>
        <v>14.56</v>
      </c>
      <c r="O636" s="233">
        <v>45</v>
      </c>
      <c r="P636" s="232">
        <f t="shared" si="49"/>
        <v>11.700000000000001</v>
      </c>
      <c r="Q636" s="233">
        <v>45</v>
      </c>
      <c r="R636" s="377">
        <f>G636*Q636</f>
        <v>11.700000000000001</v>
      </c>
      <c r="S636" s="1040">
        <v>44</v>
      </c>
      <c r="T636" s="4">
        <f>S636*Tabla319816[[#This Row],[P.U$]]</f>
        <v>11.440000000000001</v>
      </c>
    </row>
    <row r="637" spans="1:20" ht="25.5" x14ac:dyDescent="0.25">
      <c r="A637" s="179">
        <v>504</v>
      </c>
      <c r="B637" s="201" t="s">
        <v>548</v>
      </c>
      <c r="C637" s="14" t="s">
        <v>840</v>
      </c>
      <c r="D637" s="24" t="s">
        <v>339</v>
      </c>
      <c r="E637" s="24" t="s">
        <v>710</v>
      </c>
      <c r="F637" s="15">
        <v>45200</v>
      </c>
      <c r="G637" s="37">
        <v>0.26</v>
      </c>
      <c r="H637" s="337"/>
      <c r="I637" s="233"/>
      <c r="J637" s="590">
        <f t="shared" si="46"/>
        <v>0</v>
      </c>
      <c r="K637" s="930"/>
      <c r="L637" s="232">
        <f t="shared" si="47"/>
        <v>0</v>
      </c>
      <c r="M637" s="83"/>
      <c r="N637" s="232">
        <f t="shared" si="48"/>
        <v>0</v>
      </c>
      <c r="O637" s="233"/>
      <c r="P637" s="232">
        <f t="shared" si="49"/>
        <v>0</v>
      </c>
      <c r="Q637" s="233"/>
      <c r="R637" s="377">
        <f t="shared" si="50"/>
        <v>0</v>
      </c>
      <c r="S637" s="1040">
        <f t="shared" si="51"/>
        <v>0</v>
      </c>
      <c r="T637" s="4">
        <f>S637*Tabla319816[[#This Row],[P.U$]]</f>
        <v>0</v>
      </c>
    </row>
    <row r="638" spans="1:20" ht="25.5" x14ac:dyDescent="0.25">
      <c r="A638" s="179">
        <v>505</v>
      </c>
      <c r="B638" s="201" t="s">
        <v>549</v>
      </c>
      <c r="C638" s="14" t="s">
        <v>736</v>
      </c>
      <c r="D638" s="24" t="s">
        <v>339</v>
      </c>
      <c r="E638" s="24" t="s">
        <v>710</v>
      </c>
      <c r="F638" s="15">
        <v>46054</v>
      </c>
      <c r="G638" s="37">
        <v>0.37</v>
      </c>
      <c r="H638" s="337"/>
      <c r="I638" s="233">
        <v>25</v>
      </c>
      <c r="J638" s="590">
        <f t="shared" ref="J638:J703" si="52">G638*I638</f>
        <v>9.25</v>
      </c>
      <c r="K638" s="930">
        <v>20</v>
      </c>
      <c r="L638" s="232">
        <f t="shared" si="47"/>
        <v>7.4</v>
      </c>
      <c r="M638" s="83">
        <v>18</v>
      </c>
      <c r="N638" s="232">
        <f t="shared" si="48"/>
        <v>6.66</v>
      </c>
      <c r="O638" s="233">
        <v>10</v>
      </c>
      <c r="P638" s="232">
        <f t="shared" si="49"/>
        <v>3.7</v>
      </c>
      <c r="Q638" s="233">
        <v>7</v>
      </c>
      <c r="R638" s="377">
        <f t="shared" si="50"/>
        <v>2.59</v>
      </c>
      <c r="S638" s="1040">
        <v>7</v>
      </c>
      <c r="T638" s="4">
        <f>S638*Tabla319816[[#This Row],[P.U$]]</f>
        <v>2.59</v>
      </c>
    </row>
    <row r="639" spans="1:20" ht="24.75" customHeight="1" x14ac:dyDescent="0.25">
      <c r="A639" s="185">
        <v>555</v>
      </c>
      <c r="B639" s="201" t="s">
        <v>940</v>
      </c>
      <c r="C639" s="184" t="s">
        <v>921</v>
      </c>
      <c r="D639" s="24" t="s">
        <v>339</v>
      </c>
      <c r="E639" s="24" t="s">
        <v>710</v>
      </c>
      <c r="F639" s="576">
        <v>46600</v>
      </c>
      <c r="G639" s="577">
        <v>0.28000000000000003</v>
      </c>
      <c r="H639" s="337"/>
      <c r="I639" s="233"/>
      <c r="J639" s="590">
        <f t="shared" si="52"/>
        <v>0</v>
      </c>
      <c r="K639" s="930"/>
      <c r="L639" s="232">
        <f t="shared" si="47"/>
        <v>0</v>
      </c>
      <c r="M639" s="83"/>
      <c r="N639" s="232">
        <f t="shared" si="48"/>
        <v>0</v>
      </c>
      <c r="O639" s="233"/>
      <c r="P639" s="232">
        <f t="shared" si="49"/>
        <v>0</v>
      </c>
      <c r="Q639" s="233"/>
      <c r="R639" s="377">
        <f t="shared" si="50"/>
        <v>0</v>
      </c>
      <c r="S639" s="1040">
        <f t="shared" si="51"/>
        <v>0</v>
      </c>
      <c r="T639" s="4">
        <f>S639*Tabla319816[[#This Row],[P.U$]]</f>
        <v>0</v>
      </c>
    </row>
    <row r="640" spans="1:20" ht="25.5" x14ac:dyDescent="0.25">
      <c r="A640" s="179">
        <v>506</v>
      </c>
      <c r="B640" s="201" t="s">
        <v>550</v>
      </c>
      <c r="C640" s="14" t="s">
        <v>664</v>
      </c>
      <c r="D640" s="24" t="s">
        <v>339</v>
      </c>
      <c r="E640" s="24" t="s">
        <v>710</v>
      </c>
      <c r="F640" s="15">
        <v>45413</v>
      </c>
      <c r="G640" s="37">
        <v>0.18</v>
      </c>
      <c r="H640" s="337"/>
      <c r="I640" s="233">
        <v>14</v>
      </c>
      <c r="J640" s="590">
        <f t="shared" si="52"/>
        <v>2.52</v>
      </c>
      <c r="K640" s="930">
        <v>14</v>
      </c>
      <c r="L640" s="232">
        <f t="shared" si="47"/>
        <v>2.52</v>
      </c>
      <c r="M640" s="233">
        <v>18</v>
      </c>
      <c r="N640" s="232">
        <f t="shared" si="48"/>
        <v>3.2399999999999998</v>
      </c>
      <c r="O640" s="233">
        <v>2</v>
      </c>
      <c r="P640" s="232">
        <f t="shared" si="49"/>
        <v>0.36</v>
      </c>
      <c r="Q640" s="233">
        <v>1</v>
      </c>
      <c r="R640" s="377">
        <f t="shared" si="50"/>
        <v>0.18</v>
      </c>
      <c r="S640" s="1040">
        <v>0</v>
      </c>
      <c r="T640" s="4">
        <f>S640*Tabla319816[[#This Row],[P.U$]]</f>
        <v>0</v>
      </c>
    </row>
    <row r="641" spans="1:20" ht="25.5" x14ac:dyDescent="0.25">
      <c r="A641" s="179">
        <v>507</v>
      </c>
      <c r="B641" s="201" t="s">
        <v>843</v>
      </c>
      <c r="C641" s="14" t="s">
        <v>844</v>
      </c>
      <c r="D641" s="24" t="s">
        <v>339</v>
      </c>
      <c r="E641" s="24" t="s">
        <v>710</v>
      </c>
      <c r="F641" s="15">
        <v>46327</v>
      </c>
      <c r="G641" s="37">
        <v>1.1200000000000001</v>
      </c>
      <c r="H641" s="337"/>
      <c r="I641" s="233"/>
      <c r="J641" s="590">
        <f t="shared" si="52"/>
        <v>0</v>
      </c>
      <c r="K641" s="930"/>
      <c r="L641" s="232">
        <f t="shared" si="47"/>
        <v>0</v>
      </c>
      <c r="M641" s="83"/>
      <c r="N641" s="232">
        <f t="shared" si="48"/>
        <v>0</v>
      </c>
      <c r="O641" s="233"/>
      <c r="P641" s="232">
        <f t="shared" si="49"/>
        <v>0</v>
      </c>
      <c r="Q641" s="233"/>
      <c r="R641" s="377">
        <f t="shared" si="50"/>
        <v>0</v>
      </c>
      <c r="S641" s="1040">
        <f t="shared" si="51"/>
        <v>0</v>
      </c>
      <c r="T641" s="4">
        <f>S641*Tabla319816[[#This Row],[P.U$]]</f>
        <v>0</v>
      </c>
    </row>
    <row r="642" spans="1:20" ht="25.5" x14ac:dyDescent="0.25">
      <c r="A642" s="179">
        <v>508</v>
      </c>
      <c r="B642" s="201" t="s">
        <v>843</v>
      </c>
      <c r="C642" s="14" t="s">
        <v>663</v>
      </c>
      <c r="D642" s="24" t="s">
        <v>339</v>
      </c>
      <c r="E642" s="24" t="s">
        <v>710</v>
      </c>
      <c r="F642" s="15">
        <v>46266</v>
      </c>
      <c r="G642" s="37">
        <v>1.93</v>
      </c>
      <c r="H642" s="337"/>
      <c r="I642" s="83"/>
      <c r="J642" s="590">
        <f t="shared" si="52"/>
        <v>0</v>
      </c>
      <c r="K642" s="930"/>
      <c r="L642" s="85">
        <f t="shared" si="47"/>
        <v>0</v>
      </c>
      <c r="M642" s="83"/>
      <c r="N642" s="85">
        <f t="shared" si="48"/>
        <v>0</v>
      </c>
      <c r="O642" s="83"/>
      <c r="P642" s="85">
        <f t="shared" si="49"/>
        <v>0</v>
      </c>
      <c r="Q642" s="83"/>
      <c r="R642" s="377">
        <f t="shared" si="50"/>
        <v>0</v>
      </c>
      <c r="S642" s="1040">
        <f t="shared" si="51"/>
        <v>0</v>
      </c>
      <c r="T642" s="4">
        <f>S642*Tabla319816[[#This Row],[P.U$]]</f>
        <v>0</v>
      </c>
    </row>
    <row r="643" spans="1:20" ht="25.5" x14ac:dyDescent="0.25">
      <c r="A643" s="179">
        <v>509</v>
      </c>
      <c r="B643" s="201" t="s">
        <v>551</v>
      </c>
      <c r="C643" s="14" t="s">
        <v>844</v>
      </c>
      <c r="D643" s="24" t="s">
        <v>339</v>
      </c>
      <c r="E643" s="24" t="s">
        <v>710</v>
      </c>
      <c r="F643" s="15">
        <v>46447</v>
      </c>
      <c r="G643" s="37">
        <v>1.93</v>
      </c>
      <c r="H643" s="337"/>
      <c r="I643" s="83"/>
      <c r="J643" s="590">
        <f t="shared" si="52"/>
        <v>0</v>
      </c>
      <c r="K643" s="930"/>
      <c r="L643" s="85">
        <f t="shared" si="47"/>
        <v>0</v>
      </c>
      <c r="M643" s="83"/>
      <c r="N643" s="85">
        <f t="shared" si="48"/>
        <v>0</v>
      </c>
      <c r="O643" s="83"/>
      <c r="P643" s="85">
        <f t="shared" si="49"/>
        <v>0</v>
      </c>
      <c r="Q643" s="83"/>
      <c r="R643" s="377">
        <f t="shared" si="50"/>
        <v>0</v>
      </c>
      <c r="S643" s="1040">
        <f t="shared" si="51"/>
        <v>0</v>
      </c>
      <c r="T643" s="4">
        <f>S643*Tabla319816[[#This Row],[P.U$]]</f>
        <v>0</v>
      </c>
    </row>
    <row r="644" spans="1:20" ht="25.5" x14ac:dyDescent="0.25">
      <c r="A644" s="179">
        <v>510</v>
      </c>
      <c r="B644" s="201" t="s">
        <v>847</v>
      </c>
      <c r="C644" s="14" t="s">
        <v>844</v>
      </c>
      <c r="D644" s="24" t="s">
        <v>339</v>
      </c>
      <c r="E644" s="24" t="s">
        <v>710</v>
      </c>
      <c r="F644" s="15">
        <v>46447</v>
      </c>
      <c r="G644" s="37">
        <v>1.17</v>
      </c>
      <c r="H644" s="337"/>
      <c r="I644" s="233"/>
      <c r="J644" s="590">
        <f t="shared" si="52"/>
        <v>0</v>
      </c>
      <c r="K644" s="930"/>
      <c r="L644" s="232">
        <f t="shared" si="47"/>
        <v>0</v>
      </c>
      <c r="M644" s="83"/>
      <c r="N644" s="232">
        <f t="shared" si="48"/>
        <v>0</v>
      </c>
      <c r="O644" s="233"/>
      <c r="P644" s="232">
        <f t="shared" si="49"/>
        <v>0</v>
      </c>
      <c r="Q644" s="233"/>
      <c r="R644" s="377">
        <f t="shared" si="50"/>
        <v>0</v>
      </c>
      <c r="S644" s="1040">
        <f t="shared" si="51"/>
        <v>0</v>
      </c>
      <c r="T644" s="4">
        <f>S644*Tabla319816[[#This Row],[P.U$]]</f>
        <v>0</v>
      </c>
    </row>
    <row r="645" spans="1:20" ht="25.5" x14ac:dyDescent="0.25">
      <c r="A645" s="179">
        <v>511</v>
      </c>
      <c r="B645" s="201" t="s">
        <v>552</v>
      </c>
      <c r="C645" s="14" t="s">
        <v>664</v>
      </c>
      <c r="D645" s="24" t="s">
        <v>339</v>
      </c>
      <c r="E645" s="24" t="s">
        <v>710</v>
      </c>
      <c r="F645" s="15">
        <v>46447</v>
      </c>
      <c r="G645" s="37">
        <v>1.93</v>
      </c>
      <c r="H645" s="337"/>
      <c r="I645" s="233">
        <v>12</v>
      </c>
      <c r="J645" s="590">
        <f t="shared" si="52"/>
        <v>23.16</v>
      </c>
      <c r="K645" s="930">
        <v>12</v>
      </c>
      <c r="L645" s="232">
        <f t="shared" si="47"/>
        <v>23.16</v>
      </c>
      <c r="M645" s="233">
        <v>19</v>
      </c>
      <c r="N645" s="232">
        <f t="shared" si="48"/>
        <v>36.67</v>
      </c>
      <c r="O645" s="233">
        <v>14</v>
      </c>
      <c r="P645" s="232">
        <f t="shared" si="49"/>
        <v>27.02</v>
      </c>
      <c r="Q645" s="233">
        <v>13</v>
      </c>
      <c r="R645" s="377">
        <f t="shared" si="50"/>
        <v>25.09</v>
      </c>
      <c r="S645" s="1040">
        <v>11</v>
      </c>
      <c r="T645" s="4">
        <f>S645*Tabla319816[[#This Row],[P.U$]]</f>
        <v>21.23</v>
      </c>
    </row>
    <row r="646" spans="1:20" ht="25.5" x14ac:dyDescent="0.25">
      <c r="A646" s="179">
        <v>512</v>
      </c>
      <c r="B646" s="201" t="s">
        <v>849</v>
      </c>
      <c r="C646" s="14" t="s">
        <v>844</v>
      </c>
      <c r="D646" s="24" t="s">
        <v>339</v>
      </c>
      <c r="E646" s="24" t="s">
        <v>710</v>
      </c>
      <c r="F646" s="15">
        <v>46447</v>
      </c>
      <c r="G646" s="37">
        <v>1.17</v>
      </c>
      <c r="H646" s="337"/>
      <c r="I646" s="83"/>
      <c r="J646" s="590">
        <f t="shared" si="52"/>
        <v>0</v>
      </c>
      <c r="K646" s="930"/>
      <c r="L646" s="85">
        <f t="shared" si="47"/>
        <v>0</v>
      </c>
      <c r="M646" s="83"/>
      <c r="N646" s="85">
        <f t="shared" si="48"/>
        <v>0</v>
      </c>
      <c r="O646" s="83"/>
      <c r="P646" s="85">
        <f t="shared" si="49"/>
        <v>0</v>
      </c>
      <c r="Q646" s="83"/>
      <c r="R646" s="377">
        <f t="shared" si="50"/>
        <v>0</v>
      </c>
      <c r="S646" s="1040">
        <f t="shared" si="51"/>
        <v>0</v>
      </c>
      <c r="T646" s="4">
        <f>S646*Tabla319816[[#This Row],[P.U$]]</f>
        <v>0</v>
      </c>
    </row>
    <row r="647" spans="1:20" ht="25.5" x14ac:dyDescent="0.25">
      <c r="A647" s="179">
        <v>513</v>
      </c>
      <c r="B647" s="201" t="s">
        <v>553</v>
      </c>
      <c r="C647" s="14" t="s">
        <v>663</v>
      </c>
      <c r="D647" s="24" t="s">
        <v>339</v>
      </c>
      <c r="E647" s="24" t="s">
        <v>710</v>
      </c>
      <c r="F647" s="15">
        <v>46447</v>
      </c>
      <c r="G647" s="37">
        <v>1.93</v>
      </c>
      <c r="H647" s="337"/>
      <c r="I647" s="83">
        <v>10</v>
      </c>
      <c r="J647" s="590">
        <f t="shared" si="52"/>
        <v>19.3</v>
      </c>
      <c r="K647" s="930">
        <v>9</v>
      </c>
      <c r="L647" s="85">
        <f t="shared" si="47"/>
        <v>17.37</v>
      </c>
      <c r="M647" s="83">
        <v>7</v>
      </c>
      <c r="N647" s="85">
        <f t="shared" si="48"/>
        <v>13.51</v>
      </c>
      <c r="O647" s="83">
        <v>3</v>
      </c>
      <c r="P647" s="85">
        <f t="shared" si="49"/>
        <v>5.79</v>
      </c>
      <c r="Q647" s="83">
        <v>1</v>
      </c>
      <c r="R647" s="377">
        <f t="shared" si="50"/>
        <v>1.93</v>
      </c>
      <c r="S647" s="1040">
        <v>0</v>
      </c>
      <c r="T647" s="4">
        <f>S647*Tabla319816[[#This Row],[P.U$]]</f>
        <v>0</v>
      </c>
    </row>
    <row r="648" spans="1:20" ht="25.5" x14ac:dyDescent="0.25">
      <c r="A648" s="185">
        <v>559</v>
      </c>
      <c r="B648" s="184" t="s">
        <v>942</v>
      </c>
      <c r="C648" s="184" t="s">
        <v>913</v>
      </c>
      <c r="D648" s="24" t="s">
        <v>339</v>
      </c>
      <c r="E648" s="24" t="s">
        <v>710</v>
      </c>
      <c r="F648" s="576">
        <v>45717</v>
      </c>
      <c r="G648" s="577">
        <v>15.59</v>
      </c>
      <c r="H648" s="337"/>
      <c r="I648" s="233"/>
      <c r="J648" s="590">
        <f t="shared" si="52"/>
        <v>0</v>
      </c>
      <c r="K648" s="930"/>
      <c r="L648" s="232">
        <f t="shared" si="47"/>
        <v>0</v>
      </c>
      <c r="M648" s="83"/>
      <c r="N648" s="232">
        <f t="shared" si="48"/>
        <v>0</v>
      </c>
      <c r="O648" s="233"/>
      <c r="P648" s="232">
        <f t="shared" si="49"/>
        <v>0</v>
      </c>
      <c r="Q648" s="233"/>
      <c r="R648" s="377">
        <f t="shared" si="50"/>
        <v>0</v>
      </c>
      <c r="S648" s="1040">
        <f t="shared" si="51"/>
        <v>0</v>
      </c>
      <c r="T648" s="4">
        <f>S648*Tabla319816[[#This Row],[P.U$]]</f>
        <v>0</v>
      </c>
    </row>
    <row r="649" spans="1:20" ht="30" x14ac:dyDescent="0.25">
      <c r="A649" s="185">
        <v>560</v>
      </c>
      <c r="B649" s="184" t="s">
        <v>943</v>
      </c>
      <c r="C649" s="184" t="s">
        <v>944</v>
      </c>
      <c r="D649" s="24" t="s">
        <v>339</v>
      </c>
      <c r="E649" s="24" t="s">
        <v>710</v>
      </c>
      <c r="F649" s="576">
        <v>46539</v>
      </c>
      <c r="G649" s="577">
        <v>1.27</v>
      </c>
      <c r="H649" s="337"/>
      <c r="I649" s="83"/>
      <c r="J649" s="590">
        <f t="shared" si="52"/>
        <v>0</v>
      </c>
      <c r="K649" s="930"/>
      <c r="L649" s="85">
        <f t="shared" si="47"/>
        <v>0</v>
      </c>
      <c r="M649" s="83"/>
      <c r="N649" s="85">
        <f t="shared" si="48"/>
        <v>0</v>
      </c>
      <c r="O649" s="83"/>
      <c r="P649" s="85">
        <f t="shared" si="49"/>
        <v>0</v>
      </c>
      <c r="Q649" s="83"/>
      <c r="R649" s="377">
        <f t="shared" si="50"/>
        <v>0</v>
      </c>
      <c r="S649" s="1040">
        <f t="shared" si="51"/>
        <v>0</v>
      </c>
      <c r="T649" s="4">
        <f>S649*Tabla319816[[#This Row],[P.U$]]</f>
        <v>0</v>
      </c>
    </row>
    <row r="650" spans="1:20" ht="30" customHeight="1" x14ac:dyDescent="0.25">
      <c r="A650" s="179">
        <v>514</v>
      </c>
      <c r="B650" s="201" t="s">
        <v>554</v>
      </c>
      <c r="C650" s="14" t="s">
        <v>659</v>
      </c>
      <c r="D650" s="24" t="s">
        <v>339</v>
      </c>
      <c r="E650" s="24" t="s">
        <v>710</v>
      </c>
      <c r="F650" s="15">
        <v>46204</v>
      </c>
      <c r="G650" s="37">
        <v>4.5</v>
      </c>
      <c r="H650" s="337"/>
      <c r="I650" s="83">
        <v>3</v>
      </c>
      <c r="J650" s="590">
        <f t="shared" si="52"/>
        <v>13.5</v>
      </c>
      <c r="K650" s="930">
        <v>3</v>
      </c>
      <c r="L650" s="85">
        <f t="shared" ref="L650:L672" si="53">G650*K650</f>
        <v>13.5</v>
      </c>
      <c r="M650" s="83">
        <v>2</v>
      </c>
      <c r="N650" s="85">
        <f t="shared" ref="N650:N672" si="54">G650*M650</f>
        <v>9</v>
      </c>
      <c r="O650" s="83">
        <v>2</v>
      </c>
      <c r="P650" s="85">
        <f t="shared" ref="P650:P672" si="55">G650*O650</f>
        <v>9</v>
      </c>
      <c r="Q650" s="83">
        <v>2</v>
      </c>
      <c r="R650" s="377">
        <f t="shared" ref="R650:R672" si="56">G650*Q650</f>
        <v>9</v>
      </c>
      <c r="S650" s="1040">
        <v>2</v>
      </c>
      <c r="T650" s="4">
        <f>S650*Tabla319816[[#This Row],[P.U$]]</f>
        <v>9</v>
      </c>
    </row>
    <row r="651" spans="1:20" ht="28.5" x14ac:dyDescent="0.25">
      <c r="A651" s="179">
        <v>515</v>
      </c>
      <c r="B651" s="201" t="s">
        <v>555</v>
      </c>
      <c r="C651" s="14" t="s">
        <v>665</v>
      </c>
      <c r="D651" s="24" t="s">
        <v>339</v>
      </c>
      <c r="E651" s="24" t="s">
        <v>710</v>
      </c>
      <c r="F651" s="15">
        <v>45992</v>
      </c>
      <c r="G651" s="37">
        <v>4.5</v>
      </c>
      <c r="H651" s="337"/>
      <c r="I651" s="83">
        <v>3</v>
      </c>
      <c r="J651" s="590">
        <f t="shared" si="52"/>
        <v>13.5</v>
      </c>
      <c r="K651" s="930">
        <v>3</v>
      </c>
      <c r="L651" s="85">
        <f t="shared" si="53"/>
        <v>13.5</v>
      </c>
      <c r="M651" s="83">
        <v>3</v>
      </c>
      <c r="N651" s="85">
        <f t="shared" si="54"/>
        <v>13.5</v>
      </c>
      <c r="O651" s="83">
        <v>3</v>
      </c>
      <c r="P651" s="85">
        <f t="shared" si="55"/>
        <v>13.5</v>
      </c>
      <c r="Q651" s="83">
        <v>3</v>
      </c>
      <c r="R651" s="377">
        <f t="shared" si="56"/>
        <v>13.5</v>
      </c>
      <c r="S651" s="1040">
        <v>3</v>
      </c>
      <c r="T651" s="4">
        <f>S651*Tabla319816[[#This Row],[P.U$]]</f>
        <v>13.5</v>
      </c>
    </row>
    <row r="652" spans="1:20" ht="25.5" x14ac:dyDescent="0.25">
      <c r="A652" s="179">
        <v>516</v>
      </c>
      <c r="B652" s="201" t="s">
        <v>556</v>
      </c>
      <c r="C652" s="14" t="s">
        <v>666</v>
      </c>
      <c r="D652" s="24" t="s">
        <v>339</v>
      </c>
      <c r="E652" s="24" t="s">
        <v>710</v>
      </c>
      <c r="F652" s="15">
        <v>46539</v>
      </c>
      <c r="G652" s="37">
        <v>1.82</v>
      </c>
      <c r="H652" s="337"/>
      <c r="I652" s="83"/>
      <c r="J652" s="590">
        <f t="shared" si="52"/>
        <v>0</v>
      </c>
      <c r="K652" s="930"/>
      <c r="L652" s="85">
        <f t="shared" si="53"/>
        <v>0</v>
      </c>
      <c r="M652" s="83"/>
      <c r="N652" s="85">
        <f t="shared" si="54"/>
        <v>0</v>
      </c>
      <c r="O652" s="83"/>
      <c r="P652" s="85">
        <f t="shared" si="55"/>
        <v>0</v>
      </c>
      <c r="Q652" s="83"/>
      <c r="R652" s="377">
        <f t="shared" si="56"/>
        <v>0</v>
      </c>
      <c r="S652" s="1040">
        <f t="shared" ref="S652:S713" si="57">SUM(R652)</f>
        <v>0</v>
      </c>
      <c r="T652" s="4">
        <f>S652*Tabla319816[[#This Row],[P.U$]]</f>
        <v>0</v>
      </c>
    </row>
    <row r="653" spans="1:20" ht="25.5" x14ac:dyDescent="0.25">
      <c r="A653" s="179">
        <v>517</v>
      </c>
      <c r="B653" s="201" t="s">
        <v>557</v>
      </c>
      <c r="C653" s="14" t="s">
        <v>659</v>
      </c>
      <c r="D653" s="24" t="s">
        <v>339</v>
      </c>
      <c r="E653" s="24" t="s">
        <v>710</v>
      </c>
      <c r="F653" s="15">
        <v>45717</v>
      </c>
      <c r="G653" s="37">
        <v>1.44</v>
      </c>
      <c r="H653" s="337"/>
      <c r="I653" s="233"/>
      <c r="J653" s="590">
        <f t="shared" si="52"/>
        <v>0</v>
      </c>
      <c r="K653" s="930"/>
      <c r="L653" s="232">
        <f t="shared" si="53"/>
        <v>0</v>
      </c>
      <c r="M653" s="233"/>
      <c r="N653" s="232">
        <f t="shared" si="54"/>
        <v>0</v>
      </c>
      <c r="O653" s="233"/>
      <c r="P653" s="232">
        <f t="shared" si="55"/>
        <v>0</v>
      </c>
      <c r="Q653" s="233"/>
      <c r="R653" s="377">
        <f t="shared" si="56"/>
        <v>0</v>
      </c>
      <c r="S653" s="1040">
        <f t="shared" si="57"/>
        <v>0</v>
      </c>
      <c r="T653" s="4">
        <f>S653*Tabla319816[[#This Row],[P.U$]]</f>
        <v>0</v>
      </c>
    </row>
    <row r="654" spans="1:20" ht="30" x14ac:dyDescent="0.25">
      <c r="A654" s="185">
        <v>561</v>
      </c>
      <c r="B654" s="184" t="s">
        <v>945</v>
      </c>
      <c r="C654" s="184" t="s">
        <v>921</v>
      </c>
      <c r="D654" s="24" t="s">
        <v>339</v>
      </c>
      <c r="E654" s="24" t="s">
        <v>710</v>
      </c>
      <c r="F654" s="576">
        <v>46539</v>
      </c>
      <c r="G654" s="577">
        <v>1.44</v>
      </c>
      <c r="H654" s="337"/>
      <c r="I654" s="83"/>
      <c r="J654" s="590">
        <f t="shared" si="52"/>
        <v>0</v>
      </c>
      <c r="K654" s="930">
        <v>25</v>
      </c>
      <c r="L654" s="85">
        <f t="shared" si="53"/>
        <v>36</v>
      </c>
      <c r="M654" s="83">
        <v>25</v>
      </c>
      <c r="N654" s="85">
        <f t="shared" si="54"/>
        <v>36</v>
      </c>
      <c r="O654" s="83">
        <v>23</v>
      </c>
      <c r="P654" s="85">
        <f t="shared" si="55"/>
        <v>33.119999999999997</v>
      </c>
      <c r="Q654" s="83">
        <v>22</v>
      </c>
      <c r="R654" s="377">
        <f t="shared" si="56"/>
        <v>31.68</v>
      </c>
      <c r="S654" s="1040">
        <v>22</v>
      </c>
      <c r="T654" s="4">
        <f>S654*Tabla319816[[#This Row],[P.U$]]</f>
        <v>31.68</v>
      </c>
    </row>
    <row r="655" spans="1:20" ht="25.5" x14ac:dyDescent="0.25">
      <c r="A655" s="179">
        <v>518</v>
      </c>
      <c r="B655" s="201" t="s">
        <v>558</v>
      </c>
      <c r="C655" s="14" t="s">
        <v>667</v>
      </c>
      <c r="D655" s="24" t="s">
        <v>339</v>
      </c>
      <c r="E655" s="24" t="s">
        <v>710</v>
      </c>
      <c r="F655" s="15">
        <v>45717</v>
      </c>
      <c r="G655" s="37">
        <v>1.44</v>
      </c>
      <c r="H655" s="337"/>
      <c r="I655" s="83"/>
      <c r="J655" s="590">
        <f t="shared" si="52"/>
        <v>0</v>
      </c>
      <c r="K655" s="930"/>
      <c r="L655" s="85">
        <f t="shared" si="53"/>
        <v>0</v>
      </c>
      <c r="M655" s="83"/>
      <c r="N655" s="85">
        <f t="shared" si="54"/>
        <v>0</v>
      </c>
      <c r="O655" s="83"/>
      <c r="P655" s="85">
        <f t="shared" si="55"/>
        <v>0</v>
      </c>
      <c r="Q655" s="83"/>
      <c r="R655" s="377">
        <f t="shared" si="56"/>
        <v>0</v>
      </c>
      <c r="S655" s="1040">
        <f t="shared" si="57"/>
        <v>0</v>
      </c>
      <c r="T655" s="4">
        <f>S655*Tabla319816[[#This Row],[P.U$]]</f>
        <v>0</v>
      </c>
    </row>
    <row r="656" spans="1:20" ht="30" x14ac:dyDescent="0.25">
      <c r="A656" s="185">
        <v>562</v>
      </c>
      <c r="B656" s="184" t="s">
        <v>946</v>
      </c>
      <c r="C656" s="184" t="s">
        <v>952</v>
      </c>
      <c r="D656" s="24" t="s">
        <v>339</v>
      </c>
      <c r="E656" s="24" t="s">
        <v>710</v>
      </c>
      <c r="F656" s="576">
        <v>46539</v>
      </c>
      <c r="G656" s="577">
        <v>9.0999999999999998E-2</v>
      </c>
      <c r="H656" s="337"/>
      <c r="I656" s="83"/>
      <c r="J656" s="590">
        <f t="shared" si="52"/>
        <v>0</v>
      </c>
      <c r="K656" s="930"/>
      <c r="L656" s="85">
        <f t="shared" si="53"/>
        <v>0</v>
      </c>
      <c r="M656" s="83"/>
      <c r="N656" s="85">
        <f t="shared" si="54"/>
        <v>0</v>
      </c>
      <c r="O656" s="83"/>
      <c r="P656" s="85">
        <f t="shared" si="55"/>
        <v>0</v>
      </c>
      <c r="Q656" s="83"/>
      <c r="R656" s="377">
        <f t="shared" si="56"/>
        <v>0</v>
      </c>
      <c r="S656" s="1040">
        <f t="shared" si="57"/>
        <v>0</v>
      </c>
      <c r="T656" s="4">
        <f>S656*Tabla319816[[#This Row],[P.U$]]</f>
        <v>0</v>
      </c>
    </row>
    <row r="657" spans="1:20" ht="30" x14ac:dyDescent="0.25">
      <c r="A657" s="185">
        <v>563</v>
      </c>
      <c r="B657" s="184" t="s">
        <v>947</v>
      </c>
      <c r="C657" s="184" t="s">
        <v>952</v>
      </c>
      <c r="D657" s="24" t="s">
        <v>339</v>
      </c>
      <c r="E657" s="24" t="s">
        <v>710</v>
      </c>
      <c r="F657" s="576">
        <v>46569</v>
      </c>
      <c r="G657" s="577">
        <v>0.1</v>
      </c>
      <c r="H657" s="337"/>
      <c r="I657" s="83"/>
      <c r="J657" s="590">
        <f t="shared" si="52"/>
        <v>0</v>
      </c>
      <c r="K657" s="930"/>
      <c r="L657" s="85">
        <f t="shared" si="53"/>
        <v>0</v>
      </c>
      <c r="M657" s="83"/>
      <c r="N657" s="85">
        <f t="shared" si="54"/>
        <v>0</v>
      </c>
      <c r="O657" s="83"/>
      <c r="P657" s="85">
        <f t="shared" si="55"/>
        <v>0</v>
      </c>
      <c r="Q657" s="83"/>
      <c r="R657" s="377">
        <f t="shared" si="56"/>
        <v>0</v>
      </c>
      <c r="S657" s="1040">
        <f t="shared" si="57"/>
        <v>0</v>
      </c>
      <c r="T657" s="4">
        <f>S657*Tabla319816[[#This Row],[P.U$]]</f>
        <v>0</v>
      </c>
    </row>
    <row r="658" spans="1:20" ht="30" x14ac:dyDescent="0.25">
      <c r="A658" s="185">
        <v>541</v>
      </c>
      <c r="B658" s="184" t="s">
        <v>920</v>
      </c>
      <c r="C658" s="184" t="s">
        <v>921</v>
      </c>
      <c r="D658" s="24" t="s">
        <v>339</v>
      </c>
      <c r="E658" s="24" t="s">
        <v>710</v>
      </c>
      <c r="F658" s="576">
        <v>46692</v>
      </c>
      <c r="G658" s="577">
        <v>0.18</v>
      </c>
      <c r="H658" s="337"/>
      <c r="I658" s="83"/>
      <c r="J658" s="590">
        <f t="shared" si="52"/>
        <v>0</v>
      </c>
      <c r="K658" s="930"/>
      <c r="L658" s="85">
        <f t="shared" si="53"/>
        <v>0</v>
      </c>
      <c r="M658" s="83"/>
      <c r="N658" s="85">
        <f t="shared" si="54"/>
        <v>0</v>
      </c>
      <c r="O658" s="83"/>
      <c r="P658" s="85">
        <f t="shared" si="55"/>
        <v>0</v>
      </c>
      <c r="Q658" s="83"/>
      <c r="R658" s="377">
        <f t="shared" si="56"/>
        <v>0</v>
      </c>
      <c r="S658" s="1040">
        <f t="shared" si="57"/>
        <v>0</v>
      </c>
      <c r="T658" s="4">
        <f>S658*Tabla319816[[#This Row],[P.U$]]</f>
        <v>0</v>
      </c>
    </row>
    <row r="659" spans="1:20" ht="30" x14ac:dyDescent="0.25">
      <c r="A659" s="185">
        <v>542</v>
      </c>
      <c r="B659" s="184" t="s">
        <v>922</v>
      </c>
      <c r="C659" s="184" t="s">
        <v>915</v>
      </c>
      <c r="D659" s="24" t="s">
        <v>339</v>
      </c>
      <c r="E659" s="24" t="s">
        <v>710</v>
      </c>
      <c r="F659" s="576">
        <v>45413</v>
      </c>
      <c r="G659" s="577">
        <v>3.2</v>
      </c>
      <c r="H659" s="337"/>
      <c r="I659" s="83"/>
      <c r="J659" s="590">
        <f t="shared" si="52"/>
        <v>0</v>
      </c>
      <c r="K659" s="930"/>
      <c r="L659" s="85">
        <f t="shared" si="53"/>
        <v>0</v>
      </c>
      <c r="M659" s="83"/>
      <c r="N659" s="85">
        <f t="shared" si="54"/>
        <v>0</v>
      </c>
      <c r="O659" s="83"/>
      <c r="P659" s="85">
        <f t="shared" si="55"/>
        <v>0</v>
      </c>
      <c r="Q659" s="83"/>
      <c r="R659" s="377">
        <f t="shared" si="56"/>
        <v>0</v>
      </c>
      <c r="S659" s="1040">
        <f t="shared" si="57"/>
        <v>0</v>
      </c>
      <c r="T659" s="4">
        <f>S659*Tabla319816[[#This Row],[P.U$]]</f>
        <v>0</v>
      </c>
    </row>
    <row r="660" spans="1:20" ht="25.5" x14ac:dyDescent="0.25">
      <c r="A660" s="185">
        <v>543</v>
      </c>
      <c r="B660" s="184" t="s">
        <v>923</v>
      </c>
      <c r="C660" s="184" t="s">
        <v>921</v>
      </c>
      <c r="D660" s="24" t="s">
        <v>339</v>
      </c>
      <c r="E660" s="24" t="s">
        <v>710</v>
      </c>
      <c r="F660" s="576" t="s">
        <v>710</v>
      </c>
      <c r="G660" s="577">
        <v>0.08</v>
      </c>
      <c r="H660" s="337"/>
      <c r="I660" s="83"/>
      <c r="J660" s="590">
        <f t="shared" si="52"/>
        <v>0</v>
      </c>
      <c r="K660" s="930"/>
      <c r="L660" s="85">
        <f t="shared" si="53"/>
        <v>0</v>
      </c>
      <c r="M660" s="83"/>
      <c r="N660" s="85">
        <f t="shared" si="54"/>
        <v>0</v>
      </c>
      <c r="O660" s="83"/>
      <c r="P660" s="85">
        <f t="shared" si="55"/>
        <v>0</v>
      </c>
      <c r="Q660" s="83"/>
      <c r="R660" s="377">
        <f t="shared" si="56"/>
        <v>0</v>
      </c>
      <c r="S660" s="1040">
        <f t="shared" si="57"/>
        <v>0</v>
      </c>
      <c r="T660" s="4">
        <f>S660*Tabla319816[[#This Row],[P.U$]]</f>
        <v>0</v>
      </c>
    </row>
    <row r="661" spans="1:20" ht="25.5" x14ac:dyDescent="0.25">
      <c r="A661" s="179">
        <v>519</v>
      </c>
      <c r="B661" s="201" t="s">
        <v>559</v>
      </c>
      <c r="C661" s="14" t="s">
        <v>668</v>
      </c>
      <c r="D661" s="24" t="s">
        <v>339</v>
      </c>
      <c r="E661" s="24" t="s">
        <v>710</v>
      </c>
      <c r="F661" s="15">
        <v>45717</v>
      </c>
      <c r="G661" s="37">
        <v>0.33</v>
      </c>
      <c r="H661" s="337"/>
      <c r="I661" s="83"/>
      <c r="J661" s="590">
        <f t="shared" si="52"/>
        <v>0</v>
      </c>
      <c r="K661" s="930"/>
      <c r="L661" s="85">
        <f t="shared" si="53"/>
        <v>0</v>
      </c>
      <c r="M661" s="83"/>
      <c r="N661" s="85">
        <f t="shared" si="54"/>
        <v>0</v>
      </c>
      <c r="O661" s="83"/>
      <c r="P661" s="85">
        <f t="shared" si="55"/>
        <v>0</v>
      </c>
      <c r="Q661" s="83"/>
      <c r="R661" s="377">
        <f t="shared" si="56"/>
        <v>0</v>
      </c>
      <c r="S661" s="1040">
        <f t="shared" si="57"/>
        <v>0</v>
      </c>
      <c r="T661" s="4">
        <f>S661*Tabla319816[[#This Row],[P.U$]]</f>
        <v>0</v>
      </c>
    </row>
    <row r="662" spans="1:20" ht="25.5" x14ac:dyDescent="0.25">
      <c r="A662" s="185">
        <v>566</v>
      </c>
      <c r="B662" s="184" t="s">
        <v>950</v>
      </c>
      <c r="C662" s="184" t="s">
        <v>1153</v>
      </c>
      <c r="D662" s="24" t="s">
        <v>339</v>
      </c>
      <c r="E662" s="24" t="s">
        <v>710</v>
      </c>
      <c r="F662" s="576">
        <v>46447</v>
      </c>
      <c r="G662" s="577">
        <v>0.33</v>
      </c>
      <c r="H662" s="337"/>
      <c r="I662" s="83">
        <v>19</v>
      </c>
      <c r="J662" s="590">
        <f t="shared" si="52"/>
        <v>6.2700000000000005</v>
      </c>
      <c r="K662" s="930">
        <v>19</v>
      </c>
      <c r="L662" s="85">
        <f t="shared" si="53"/>
        <v>6.2700000000000005</v>
      </c>
      <c r="M662" s="83">
        <v>19</v>
      </c>
      <c r="N662" s="85">
        <f t="shared" si="54"/>
        <v>6.2700000000000005</v>
      </c>
      <c r="O662" s="83">
        <v>19</v>
      </c>
      <c r="P662" s="85">
        <f t="shared" si="55"/>
        <v>6.2700000000000005</v>
      </c>
      <c r="Q662" s="83">
        <v>19</v>
      </c>
      <c r="R662" s="377">
        <f t="shared" si="56"/>
        <v>6.2700000000000005</v>
      </c>
      <c r="S662" s="1040">
        <v>18</v>
      </c>
      <c r="T662" s="4">
        <f>S662*Tabla319816[[#This Row],[P.U$]]</f>
        <v>5.94</v>
      </c>
    </row>
    <row r="663" spans="1:20" ht="25.5" x14ac:dyDescent="0.25">
      <c r="A663" s="179">
        <v>520</v>
      </c>
      <c r="B663" s="201" t="s">
        <v>560</v>
      </c>
      <c r="C663" s="14" t="s">
        <v>669</v>
      </c>
      <c r="D663" s="24" t="s">
        <v>339</v>
      </c>
      <c r="E663" s="24" t="s">
        <v>710</v>
      </c>
      <c r="F663" s="15">
        <v>45718</v>
      </c>
      <c r="G663" s="37">
        <v>0.33</v>
      </c>
      <c r="H663" s="337"/>
      <c r="I663" s="233"/>
      <c r="J663" s="590">
        <f t="shared" si="52"/>
        <v>0</v>
      </c>
      <c r="K663" s="930"/>
      <c r="L663" s="232">
        <f t="shared" si="53"/>
        <v>0</v>
      </c>
      <c r="M663" s="83"/>
      <c r="N663" s="232">
        <f t="shared" si="54"/>
        <v>0</v>
      </c>
      <c r="O663" s="233"/>
      <c r="P663" s="232">
        <f t="shared" si="55"/>
        <v>0</v>
      </c>
      <c r="Q663" s="233"/>
      <c r="R663" s="377">
        <f t="shared" si="56"/>
        <v>0</v>
      </c>
      <c r="S663" s="1040">
        <f t="shared" si="57"/>
        <v>0</v>
      </c>
      <c r="T663" s="4">
        <f>S663*Tabla319816[[#This Row],[P.U$]]</f>
        <v>0</v>
      </c>
    </row>
    <row r="664" spans="1:20" ht="25.5" x14ac:dyDescent="0.25">
      <c r="A664" s="185">
        <v>565</v>
      </c>
      <c r="B664" s="184" t="s">
        <v>561</v>
      </c>
      <c r="C664" s="14" t="s">
        <v>669</v>
      </c>
      <c r="D664" s="24" t="s">
        <v>339</v>
      </c>
      <c r="E664" s="24" t="s">
        <v>710</v>
      </c>
      <c r="F664" s="24" t="s">
        <v>710</v>
      </c>
      <c r="G664" s="577">
        <v>0.28000000000000003</v>
      </c>
      <c r="H664" s="337"/>
      <c r="I664" s="233">
        <v>15</v>
      </c>
      <c r="J664" s="590">
        <f t="shared" si="52"/>
        <v>4.2</v>
      </c>
      <c r="K664" s="930">
        <v>15</v>
      </c>
      <c r="L664" s="232">
        <f t="shared" si="53"/>
        <v>4.2</v>
      </c>
      <c r="M664" s="233">
        <v>15</v>
      </c>
      <c r="N664" s="232">
        <f t="shared" si="54"/>
        <v>4.2</v>
      </c>
      <c r="O664" s="233">
        <v>15</v>
      </c>
      <c r="P664" s="232">
        <f t="shared" si="55"/>
        <v>4.2</v>
      </c>
      <c r="Q664" s="233">
        <v>15</v>
      </c>
      <c r="R664" s="377">
        <f t="shared" si="56"/>
        <v>4.2</v>
      </c>
      <c r="S664" s="1040">
        <v>15</v>
      </c>
      <c r="T664" s="4">
        <f>S664*Tabla319816[[#This Row],[P.U$]]</f>
        <v>4.2</v>
      </c>
    </row>
    <row r="665" spans="1:20" ht="25.5" x14ac:dyDescent="0.25">
      <c r="A665" s="179">
        <v>521</v>
      </c>
      <c r="B665" s="201" t="s">
        <v>561</v>
      </c>
      <c r="C665" s="14" t="s">
        <v>661</v>
      </c>
      <c r="D665" s="24" t="s">
        <v>339</v>
      </c>
      <c r="E665" s="24" t="s">
        <v>710</v>
      </c>
      <c r="F665" s="15">
        <v>45718</v>
      </c>
      <c r="G665" s="37">
        <v>0.28999999999999998</v>
      </c>
      <c r="H665" s="337"/>
      <c r="I665" s="83"/>
      <c r="J665" s="590">
        <f t="shared" si="52"/>
        <v>0</v>
      </c>
      <c r="K665" s="930"/>
      <c r="L665" s="85">
        <f t="shared" si="53"/>
        <v>0</v>
      </c>
      <c r="M665" s="83"/>
      <c r="N665" s="85">
        <f t="shared" si="54"/>
        <v>0</v>
      </c>
      <c r="O665" s="83"/>
      <c r="P665" s="85">
        <f t="shared" si="55"/>
        <v>0</v>
      </c>
      <c r="Q665" s="83"/>
      <c r="R665" s="377">
        <f t="shared" si="56"/>
        <v>0</v>
      </c>
      <c r="S665" s="1040">
        <f t="shared" si="57"/>
        <v>0</v>
      </c>
      <c r="T665" s="4">
        <f>S665*Tabla319816[[#This Row],[P.U$]]</f>
        <v>0</v>
      </c>
    </row>
    <row r="666" spans="1:20" ht="28.5" x14ac:dyDescent="0.25">
      <c r="A666" s="179">
        <v>522</v>
      </c>
      <c r="B666" s="201" t="s">
        <v>562</v>
      </c>
      <c r="C666" s="14"/>
      <c r="D666" s="24" t="s">
        <v>339</v>
      </c>
      <c r="E666" s="24" t="s">
        <v>710</v>
      </c>
      <c r="F666" s="15">
        <v>45383</v>
      </c>
      <c r="G666" s="37">
        <v>4.26</v>
      </c>
      <c r="H666" s="337"/>
      <c r="I666" s="83"/>
      <c r="J666" s="590">
        <f t="shared" si="52"/>
        <v>0</v>
      </c>
      <c r="K666" s="930"/>
      <c r="L666" s="85">
        <f t="shared" si="53"/>
        <v>0</v>
      </c>
      <c r="M666" s="83"/>
      <c r="N666" s="85">
        <f t="shared" si="54"/>
        <v>0</v>
      </c>
      <c r="O666" s="83"/>
      <c r="P666" s="85">
        <f t="shared" si="55"/>
        <v>0</v>
      </c>
      <c r="Q666" s="83"/>
      <c r="R666" s="377">
        <f t="shared" si="56"/>
        <v>0</v>
      </c>
      <c r="S666" s="1040">
        <f t="shared" si="57"/>
        <v>0</v>
      </c>
      <c r="T666" s="4">
        <f>S666*Tabla319816[[#This Row],[P.U$]]</f>
        <v>0</v>
      </c>
    </row>
    <row r="667" spans="1:20" ht="25.5" x14ac:dyDescent="0.25">
      <c r="A667" s="185">
        <v>564</v>
      </c>
      <c r="B667" s="184" t="s">
        <v>948</v>
      </c>
      <c r="C667" s="184" t="s">
        <v>915</v>
      </c>
      <c r="D667" s="24" t="s">
        <v>339</v>
      </c>
      <c r="E667" s="24" t="s">
        <v>710</v>
      </c>
      <c r="F667" s="576">
        <v>46508</v>
      </c>
      <c r="G667" s="577">
        <v>0.2</v>
      </c>
      <c r="H667" s="337"/>
      <c r="I667" s="83"/>
      <c r="J667" s="590">
        <f t="shared" si="52"/>
        <v>0</v>
      </c>
      <c r="K667" s="930"/>
      <c r="L667" s="85">
        <f t="shared" si="53"/>
        <v>0</v>
      </c>
      <c r="M667" s="83"/>
      <c r="N667" s="85">
        <f t="shared" si="54"/>
        <v>0</v>
      </c>
      <c r="O667" s="83"/>
      <c r="P667" s="85">
        <f t="shared" si="55"/>
        <v>0</v>
      </c>
      <c r="Q667" s="83"/>
      <c r="R667" s="377">
        <f t="shared" si="56"/>
        <v>0</v>
      </c>
      <c r="S667" s="1040">
        <f t="shared" si="57"/>
        <v>0</v>
      </c>
      <c r="T667" s="4">
        <f>S667*Tabla319816[[#This Row],[P.U$]]</f>
        <v>0</v>
      </c>
    </row>
    <row r="668" spans="1:20" ht="25.5" x14ac:dyDescent="0.25">
      <c r="A668" s="179">
        <v>523</v>
      </c>
      <c r="B668" s="201" t="s">
        <v>563</v>
      </c>
      <c r="C668" s="14" t="s">
        <v>670</v>
      </c>
      <c r="D668" s="24" t="s">
        <v>339</v>
      </c>
      <c r="E668" s="24" t="s">
        <v>710</v>
      </c>
      <c r="F668" s="15">
        <v>45809</v>
      </c>
      <c r="G668" s="37">
        <v>4.3</v>
      </c>
      <c r="H668" s="337"/>
      <c r="I668" s="83">
        <v>5</v>
      </c>
      <c r="J668" s="590">
        <f t="shared" si="52"/>
        <v>21.5</v>
      </c>
      <c r="K668" s="930">
        <v>5</v>
      </c>
      <c r="L668" s="85">
        <f t="shared" si="53"/>
        <v>21.5</v>
      </c>
      <c r="M668" s="83">
        <v>5</v>
      </c>
      <c r="N668" s="85">
        <f t="shared" si="54"/>
        <v>21.5</v>
      </c>
      <c r="O668" s="83">
        <v>5</v>
      </c>
      <c r="P668" s="85">
        <f t="shared" si="55"/>
        <v>21.5</v>
      </c>
      <c r="Q668" s="83">
        <v>5</v>
      </c>
      <c r="R668" s="377">
        <f t="shared" si="56"/>
        <v>21.5</v>
      </c>
      <c r="S668" s="1040">
        <v>5</v>
      </c>
      <c r="T668" s="4">
        <f>S668*Tabla319816[[#This Row],[P.U$]]</f>
        <v>21.5</v>
      </c>
    </row>
    <row r="669" spans="1:20" ht="25.5" x14ac:dyDescent="0.25">
      <c r="A669" s="179">
        <v>524</v>
      </c>
      <c r="B669" s="201" t="s">
        <v>837</v>
      </c>
      <c r="C669" s="14" t="s">
        <v>651</v>
      </c>
      <c r="D669" s="24" t="s">
        <v>339</v>
      </c>
      <c r="E669" s="24" t="s">
        <v>710</v>
      </c>
      <c r="F669" s="15">
        <v>45839</v>
      </c>
      <c r="G669" s="37">
        <v>4.3</v>
      </c>
      <c r="H669" s="337"/>
      <c r="I669" s="233">
        <v>1</v>
      </c>
      <c r="J669" s="590">
        <f t="shared" si="52"/>
        <v>4.3</v>
      </c>
      <c r="K669" s="930">
        <v>1</v>
      </c>
      <c r="L669" s="232">
        <f t="shared" si="53"/>
        <v>4.3</v>
      </c>
      <c r="M669" s="83">
        <v>1</v>
      </c>
      <c r="N669" s="232">
        <f t="shared" si="54"/>
        <v>4.3</v>
      </c>
      <c r="O669" s="233">
        <v>1</v>
      </c>
      <c r="P669" s="232">
        <f t="shared" si="55"/>
        <v>4.3</v>
      </c>
      <c r="Q669" s="233">
        <v>1</v>
      </c>
      <c r="R669" s="377">
        <f t="shared" si="56"/>
        <v>4.3</v>
      </c>
      <c r="S669" s="1040">
        <v>1</v>
      </c>
      <c r="T669" s="4">
        <f>S669*Tabla319816[[#This Row],[P.U$]]</f>
        <v>4.3</v>
      </c>
    </row>
    <row r="670" spans="1:20" ht="25.5" x14ac:dyDescent="0.25">
      <c r="A670" s="179">
        <v>525</v>
      </c>
      <c r="B670" s="201" t="s">
        <v>845</v>
      </c>
      <c r="C670" s="14"/>
      <c r="D670" s="24" t="s">
        <v>339</v>
      </c>
      <c r="E670" s="24" t="s">
        <v>710</v>
      </c>
      <c r="F670" s="15">
        <v>46447</v>
      </c>
      <c r="G670" s="37">
        <v>0.18</v>
      </c>
      <c r="H670" s="337"/>
      <c r="I670" s="83">
        <v>21</v>
      </c>
      <c r="J670" s="590">
        <f t="shared" si="52"/>
        <v>3.78</v>
      </c>
      <c r="K670" s="930">
        <v>21</v>
      </c>
      <c r="L670" s="85">
        <f t="shared" si="53"/>
        <v>3.78</v>
      </c>
      <c r="M670" s="83">
        <v>19</v>
      </c>
      <c r="N670" s="85">
        <f t="shared" si="54"/>
        <v>3.42</v>
      </c>
      <c r="O670" s="83">
        <v>16</v>
      </c>
      <c r="P670" s="85">
        <f t="shared" si="55"/>
        <v>2.88</v>
      </c>
      <c r="Q670" s="83">
        <v>15</v>
      </c>
      <c r="R670" s="377">
        <f t="shared" si="56"/>
        <v>2.6999999999999997</v>
      </c>
      <c r="S670" s="1040">
        <v>14</v>
      </c>
      <c r="T670" s="4">
        <f>S670*Tabla319816[[#This Row],[P.U$]]</f>
        <v>2.52</v>
      </c>
    </row>
    <row r="671" spans="1:20" ht="30" x14ac:dyDescent="0.25">
      <c r="A671" s="185">
        <v>572</v>
      </c>
      <c r="B671" s="184" t="s">
        <v>954</v>
      </c>
      <c r="C671" s="184" t="s">
        <v>659</v>
      </c>
      <c r="D671" s="24" t="s">
        <v>339</v>
      </c>
      <c r="E671" s="24" t="s">
        <v>710</v>
      </c>
      <c r="F671" s="576">
        <v>46447</v>
      </c>
      <c r="G671" s="577">
        <v>1.24</v>
      </c>
      <c r="H671" s="337"/>
      <c r="I671" s="233"/>
      <c r="J671" s="590">
        <f t="shared" si="52"/>
        <v>0</v>
      </c>
      <c r="K671" s="930"/>
      <c r="L671" s="232">
        <f t="shared" si="53"/>
        <v>0</v>
      </c>
      <c r="M671" s="83"/>
      <c r="N671" s="232">
        <f t="shared" si="54"/>
        <v>0</v>
      </c>
      <c r="O671" s="233"/>
      <c r="P671" s="232">
        <f t="shared" si="55"/>
        <v>0</v>
      </c>
      <c r="Q671" s="233"/>
      <c r="R671" s="377">
        <f t="shared" si="56"/>
        <v>0</v>
      </c>
      <c r="S671" s="1040">
        <f t="shared" si="57"/>
        <v>0</v>
      </c>
      <c r="T671" s="4">
        <f>S671*Tabla319816[[#This Row],[P.U$]]</f>
        <v>0</v>
      </c>
    </row>
    <row r="672" spans="1:20" ht="25.5" x14ac:dyDescent="0.25">
      <c r="A672" s="179">
        <v>526</v>
      </c>
      <c r="B672" s="201" t="s">
        <v>784</v>
      </c>
      <c r="C672" s="14" t="s">
        <v>736</v>
      </c>
      <c r="D672" s="24" t="s">
        <v>339</v>
      </c>
      <c r="E672" s="24" t="s">
        <v>710</v>
      </c>
      <c r="F672" s="15">
        <v>46539</v>
      </c>
      <c r="G672" s="37">
        <v>0.77</v>
      </c>
      <c r="H672" s="337"/>
      <c r="I672" s="233"/>
      <c r="J672" s="590">
        <f t="shared" si="52"/>
        <v>0</v>
      </c>
      <c r="K672" s="930"/>
      <c r="L672" s="232">
        <f t="shared" si="53"/>
        <v>0</v>
      </c>
      <c r="M672" s="83"/>
      <c r="N672" s="232">
        <f t="shared" si="54"/>
        <v>0</v>
      </c>
      <c r="O672" s="233"/>
      <c r="P672" s="232">
        <f t="shared" si="55"/>
        <v>0</v>
      </c>
      <c r="Q672" s="233"/>
      <c r="R672" s="377">
        <f t="shared" si="56"/>
        <v>0</v>
      </c>
      <c r="S672" s="1040">
        <f t="shared" si="57"/>
        <v>0</v>
      </c>
      <c r="T672" s="4">
        <f>S672*Tabla319816[[#This Row],[P.U$]]</f>
        <v>0</v>
      </c>
    </row>
    <row r="673" spans="1:20" ht="25.5" x14ac:dyDescent="0.25">
      <c r="A673" s="179">
        <v>699</v>
      </c>
      <c r="B673" s="201" t="s">
        <v>1154</v>
      </c>
      <c r="C673" s="14" t="s">
        <v>1155</v>
      </c>
      <c r="D673" s="24" t="s">
        <v>339</v>
      </c>
      <c r="E673" s="24" t="s">
        <v>710</v>
      </c>
      <c r="F673" s="15">
        <v>46539</v>
      </c>
      <c r="G673" s="37">
        <v>2.4700000000000002</v>
      </c>
      <c r="H673" s="337"/>
      <c r="I673" s="593"/>
      <c r="J673" s="599">
        <f>G673*I673</f>
        <v>0</v>
      </c>
      <c r="K673" s="784"/>
      <c r="L673" s="357">
        <f>G673*K673</f>
        <v>0</v>
      </c>
      <c r="M673" s="356"/>
      <c r="N673" s="357">
        <f>G673*M673</f>
        <v>0</v>
      </c>
      <c r="O673" s="356"/>
      <c r="P673" s="357">
        <f>G673*O673</f>
        <v>0</v>
      </c>
      <c r="Q673" s="356"/>
      <c r="R673" s="377">
        <f>G673*Q673</f>
        <v>0</v>
      </c>
      <c r="S673" s="1040">
        <f t="shared" si="57"/>
        <v>0</v>
      </c>
      <c r="T673" s="4">
        <f>S673*Tabla319816[[#This Row],[P.U$]]</f>
        <v>0</v>
      </c>
    </row>
    <row r="674" spans="1:20" ht="25.5" x14ac:dyDescent="0.25">
      <c r="A674" s="185">
        <v>567</v>
      </c>
      <c r="B674" s="184" t="s">
        <v>951</v>
      </c>
      <c r="C674" s="184" t="s">
        <v>952</v>
      </c>
      <c r="D674" s="24" t="s">
        <v>339</v>
      </c>
      <c r="E674" s="24" t="s">
        <v>710</v>
      </c>
      <c r="F674" s="576">
        <v>46508</v>
      </c>
      <c r="G674" s="577">
        <v>0.1</v>
      </c>
      <c r="H674" s="337"/>
      <c r="I674" s="233"/>
      <c r="J674" s="590">
        <f t="shared" si="52"/>
        <v>0</v>
      </c>
      <c r="K674" s="930">
        <v>15</v>
      </c>
      <c r="L674" s="232">
        <f t="shared" ref="L674:L707" si="58">G674*K674</f>
        <v>1.5</v>
      </c>
      <c r="M674" s="83">
        <v>15</v>
      </c>
      <c r="N674" s="232">
        <f t="shared" ref="N674:N707" si="59">G674*M674</f>
        <v>1.5</v>
      </c>
      <c r="O674" s="233">
        <v>15</v>
      </c>
      <c r="P674" s="232">
        <f t="shared" ref="P674:P707" si="60">G674*O674</f>
        <v>1.5</v>
      </c>
      <c r="Q674" s="233">
        <v>15</v>
      </c>
      <c r="R674" s="377">
        <f t="shared" ref="R674:R707" si="61">G674*Q674</f>
        <v>1.5</v>
      </c>
      <c r="S674" s="1040">
        <v>15</v>
      </c>
      <c r="T674" s="4">
        <f>S674*Tabla319816[[#This Row],[P.U$]]</f>
        <v>1.5</v>
      </c>
    </row>
    <row r="675" spans="1:20" ht="30" x14ac:dyDescent="0.25">
      <c r="A675" s="185">
        <v>568</v>
      </c>
      <c r="B675" s="184" t="s">
        <v>564</v>
      </c>
      <c r="C675" s="184" t="s">
        <v>671</v>
      </c>
      <c r="D675" s="24" t="s">
        <v>339</v>
      </c>
      <c r="E675" s="24" t="s">
        <v>710</v>
      </c>
      <c r="F675" s="576">
        <v>46508</v>
      </c>
      <c r="G675" s="577">
        <v>0.2</v>
      </c>
      <c r="H675" s="337"/>
      <c r="I675" s="233"/>
      <c r="J675" s="590">
        <f t="shared" si="52"/>
        <v>0</v>
      </c>
      <c r="K675" s="784">
        <v>10</v>
      </c>
      <c r="L675" s="232">
        <f t="shared" si="58"/>
        <v>2</v>
      </c>
      <c r="M675" s="233">
        <v>9</v>
      </c>
      <c r="N675" s="232">
        <f t="shared" si="59"/>
        <v>1.8</v>
      </c>
      <c r="O675" s="233">
        <v>6</v>
      </c>
      <c r="P675" s="232">
        <f t="shared" si="60"/>
        <v>1.2000000000000002</v>
      </c>
      <c r="Q675" s="233">
        <v>6</v>
      </c>
      <c r="R675" s="377">
        <f t="shared" si="61"/>
        <v>1.2000000000000002</v>
      </c>
      <c r="S675" s="1040">
        <v>6</v>
      </c>
      <c r="T675" s="4">
        <f>S675*Tabla319816[[#This Row],[P.U$]]</f>
        <v>1.2000000000000002</v>
      </c>
    </row>
    <row r="676" spans="1:20" ht="25.5" x14ac:dyDescent="0.25">
      <c r="A676" s="179">
        <v>527</v>
      </c>
      <c r="B676" s="201" t="s">
        <v>846</v>
      </c>
      <c r="C676" s="14" t="s">
        <v>662</v>
      </c>
      <c r="D676" s="24" t="s">
        <v>339</v>
      </c>
      <c r="E676" s="24" t="s">
        <v>710</v>
      </c>
      <c r="F676" s="33">
        <v>45078</v>
      </c>
      <c r="G676" s="37">
        <v>0.25</v>
      </c>
      <c r="H676" s="337"/>
      <c r="I676" s="233"/>
      <c r="J676" s="590">
        <f t="shared" si="52"/>
        <v>0</v>
      </c>
      <c r="K676" s="930"/>
      <c r="L676" s="232">
        <f t="shared" si="58"/>
        <v>0</v>
      </c>
      <c r="M676" s="83"/>
      <c r="N676" s="232">
        <f t="shared" si="59"/>
        <v>0</v>
      </c>
      <c r="O676" s="233"/>
      <c r="P676" s="232">
        <f t="shared" si="60"/>
        <v>0</v>
      </c>
      <c r="Q676" s="233"/>
      <c r="R676" s="377">
        <f t="shared" si="61"/>
        <v>0</v>
      </c>
      <c r="S676" s="1040">
        <f t="shared" si="57"/>
        <v>0</v>
      </c>
      <c r="T676" s="4">
        <f>S676*Tabla319816[[#This Row],[P.U$]]</f>
        <v>0</v>
      </c>
    </row>
    <row r="677" spans="1:20" ht="25.5" x14ac:dyDescent="0.25">
      <c r="A677" s="185">
        <v>569</v>
      </c>
      <c r="B677" s="184" t="s">
        <v>565</v>
      </c>
      <c r="C677" s="184" t="s">
        <v>952</v>
      </c>
      <c r="D677" s="24" t="s">
        <v>339</v>
      </c>
      <c r="E677" s="24" t="s">
        <v>710</v>
      </c>
      <c r="F677" s="576">
        <v>46508</v>
      </c>
      <c r="G677" s="577">
        <v>0.25</v>
      </c>
      <c r="H677" s="337"/>
      <c r="I677" s="83">
        <v>8</v>
      </c>
      <c r="J677" s="590">
        <f t="shared" si="52"/>
        <v>2</v>
      </c>
      <c r="K677" s="930">
        <v>4</v>
      </c>
      <c r="L677" s="85">
        <f t="shared" si="58"/>
        <v>1</v>
      </c>
      <c r="M677" s="83">
        <v>4</v>
      </c>
      <c r="N677" s="85">
        <f t="shared" si="59"/>
        <v>1</v>
      </c>
      <c r="O677" s="83">
        <v>4</v>
      </c>
      <c r="P677" s="85">
        <f t="shared" si="60"/>
        <v>1</v>
      </c>
      <c r="Q677" s="83">
        <v>4</v>
      </c>
      <c r="R677" s="377">
        <f t="shared" si="61"/>
        <v>1</v>
      </c>
      <c r="S677" s="1040">
        <v>4</v>
      </c>
      <c r="T677" s="4">
        <f>S677*Tabla319816[[#This Row],[P.U$]]</f>
        <v>1</v>
      </c>
    </row>
    <row r="678" spans="1:20" ht="25.5" x14ac:dyDescent="0.25">
      <c r="A678" s="179">
        <v>528</v>
      </c>
      <c r="B678" s="201" t="s">
        <v>565</v>
      </c>
      <c r="C678" s="14" t="s">
        <v>671</v>
      </c>
      <c r="D678" s="24" t="s">
        <v>339</v>
      </c>
      <c r="E678" s="24" t="s">
        <v>710</v>
      </c>
      <c r="F678" s="33">
        <v>45078</v>
      </c>
      <c r="G678" s="37">
        <v>0.25</v>
      </c>
      <c r="H678" s="337"/>
      <c r="I678" s="233"/>
      <c r="J678" s="590">
        <f t="shared" si="52"/>
        <v>0</v>
      </c>
      <c r="K678" s="930">
        <v>5</v>
      </c>
      <c r="L678" s="232">
        <f t="shared" si="58"/>
        <v>1.25</v>
      </c>
      <c r="M678" s="83">
        <v>5</v>
      </c>
      <c r="N678" s="232">
        <f t="shared" si="59"/>
        <v>1.25</v>
      </c>
      <c r="O678" s="233">
        <v>2</v>
      </c>
      <c r="P678" s="232">
        <f t="shared" si="60"/>
        <v>0.5</v>
      </c>
      <c r="Q678" s="233">
        <v>2</v>
      </c>
      <c r="R678" s="377">
        <f t="shared" si="61"/>
        <v>0.5</v>
      </c>
      <c r="S678" s="1040">
        <v>2</v>
      </c>
      <c r="T678" s="4">
        <f>S678*Tabla319816[[#This Row],[P.U$]]</f>
        <v>0.5</v>
      </c>
    </row>
    <row r="679" spans="1:20" ht="25.5" x14ac:dyDescent="0.25">
      <c r="A679" s="179"/>
      <c r="B679" s="201" t="s">
        <v>17719</v>
      </c>
      <c r="C679" s="14" t="s">
        <v>664</v>
      </c>
      <c r="D679" s="24" t="s">
        <v>339</v>
      </c>
      <c r="E679" s="24" t="s">
        <v>710</v>
      </c>
      <c r="F679" s="33"/>
      <c r="G679" s="37">
        <v>1.93</v>
      </c>
      <c r="H679" s="337"/>
      <c r="I679" s="233"/>
      <c r="J679" s="590">
        <f>G679*I679</f>
        <v>0</v>
      </c>
      <c r="K679" s="930"/>
      <c r="L679" s="232">
        <f>G679*K679</f>
        <v>0</v>
      </c>
      <c r="M679" s="83"/>
      <c r="N679" s="232">
        <f>G679*M679</f>
        <v>0</v>
      </c>
      <c r="O679" s="233"/>
      <c r="P679" s="232">
        <f>G679*O679</f>
        <v>0</v>
      </c>
      <c r="Q679" s="233"/>
      <c r="R679" s="377">
        <f>G679*Q679</f>
        <v>0</v>
      </c>
      <c r="S679" s="1040">
        <f t="shared" si="57"/>
        <v>0</v>
      </c>
      <c r="T679" s="4">
        <f>S679*Tabla319816[[#This Row],[P.U$]]</f>
        <v>0</v>
      </c>
    </row>
    <row r="680" spans="1:20" ht="25.5" x14ac:dyDescent="0.25">
      <c r="A680" s="179">
        <v>529</v>
      </c>
      <c r="B680" s="201" t="s">
        <v>848</v>
      </c>
      <c r="C680" s="14" t="s">
        <v>661</v>
      </c>
      <c r="D680" s="24" t="s">
        <v>339</v>
      </c>
      <c r="E680" s="24" t="s">
        <v>710</v>
      </c>
      <c r="F680" s="33">
        <v>46327</v>
      </c>
      <c r="G680" s="37">
        <v>0.25</v>
      </c>
      <c r="H680" s="337"/>
      <c r="I680" s="83"/>
      <c r="J680" s="590">
        <f t="shared" si="52"/>
        <v>0</v>
      </c>
      <c r="K680" s="930"/>
      <c r="L680" s="85">
        <f t="shared" si="58"/>
        <v>0</v>
      </c>
      <c r="M680" s="83"/>
      <c r="N680" s="85">
        <f t="shared" si="59"/>
        <v>0</v>
      </c>
      <c r="O680" s="83"/>
      <c r="P680" s="85">
        <f t="shared" si="60"/>
        <v>0</v>
      </c>
      <c r="Q680" s="83"/>
      <c r="R680" s="377">
        <f t="shared" si="61"/>
        <v>0</v>
      </c>
      <c r="S680" s="1040">
        <f t="shared" si="57"/>
        <v>0</v>
      </c>
      <c r="T680" s="4">
        <f>S680*Tabla319816[[#This Row],[P.U$]]</f>
        <v>0</v>
      </c>
    </row>
    <row r="681" spans="1:20" ht="25.5" x14ac:dyDescent="0.25">
      <c r="A681" s="185">
        <v>570</v>
      </c>
      <c r="B681" s="184" t="s">
        <v>566</v>
      </c>
      <c r="C681" s="184" t="s">
        <v>952</v>
      </c>
      <c r="D681" s="24" t="s">
        <v>339</v>
      </c>
      <c r="E681" s="24" t="s">
        <v>710</v>
      </c>
      <c r="F681" s="674">
        <v>46508</v>
      </c>
      <c r="G681" s="577">
        <v>0.1</v>
      </c>
      <c r="H681" s="337"/>
      <c r="I681" s="233"/>
      <c r="J681" s="590">
        <f t="shared" si="52"/>
        <v>0</v>
      </c>
      <c r="K681" s="930">
        <v>6</v>
      </c>
      <c r="L681" s="232">
        <f t="shared" si="58"/>
        <v>0.60000000000000009</v>
      </c>
      <c r="M681" s="83">
        <v>6</v>
      </c>
      <c r="N681" s="232">
        <f t="shared" si="59"/>
        <v>0.60000000000000009</v>
      </c>
      <c r="O681" s="233">
        <v>3</v>
      </c>
      <c r="P681" s="232">
        <f t="shared" si="60"/>
        <v>0.30000000000000004</v>
      </c>
      <c r="Q681" s="233">
        <v>3</v>
      </c>
      <c r="R681" s="377">
        <f t="shared" si="61"/>
        <v>0.30000000000000004</v>
      </c>
      <c r="S681" s="1040">
        <v>1</v>
      </c>
      <c r="T681" s="4">
        <f>S681*Tabla319816[[#This Row],[P.U$]]</f>
        <v>0.1</v>
      </c>
    </row>
    <row r="682" spans="1:20" ht="25.5" x14ac:dyDescent="0.25">
      <c r="A682" s="179">
        <v>530</v>
      </c>
      <c r="B682" s="201" t="s">
        <v>566</v>
      </c>
      <c r="C682" s="14" t="s">
        <v>662</v>
      </c>
      <c r="D682" s="24" t="s">
        <v>339</v>
      </c>
      <c r="E682" s="24" t="s">
        <v>710</v>
      </c>
      <c r="F682" s="33">
        <v>46204</v>
      </c>
      <c r="G682" s="37">
        <v>0.25</v>
      </c>
      <c r="H682" s="337"/>
      <c r="I682" s="83"/>
      <c r="J682" s="590">
        <f t="shared" si="52"/>
        <v>0</v>
      </c>
      <c r="K682" s="930"/>
      <c r="L682" s="85">
        <f t="shared" si="58"/>
        <v>0</v>
      </c>
      <c r="M682" s="83"/>
      <c r="N682" s="85">
        <f t="shared" si="59"/>
        <v>0</v>
      </c>
      <c r="O682" s="83"/>
      <c r="P682" s="85">
        <f t="shared" si="60"/>
        <v>0</v>
      </c>
      <c r="Q682" s="83"/>
      <c r="R682" s="377">
        <f t="shared" si="61"/>
        <v>0</v>
      </c>
      <c r="S682" s="1040">
        <f t="shared" si="57"/>
        <v>0</v>
      </c>
      <c r="T682" s="4">
        <f>S682*Tabla319816[[#This Row],[P.U$]]</f>
        <v>0</v>
      </c>
    </row>
    <row r="683" spans="1:20" ht="25.5" x14ac:dyDescent="0.25">
      <c r="A683" s="185">
        <v>571</v>
      </c>
      <c r="B683" s="184" t="s">
        <v>953</v>
      </c>
      <c r="C683" s="184" t="s">
        <v>952</v>
      </c>
      <c r="D683" s="24" t="s">
        <v>339</v>
      </c>
      <c r="E683" s="24" t="s">
        <v>710</v>
      </c>
      <c r="F683" s="674">
        <v>46508</v>
      </c>
      <c r="G683" s="577">
        <v>1.78</v>
      </c>
      <c r="H683" s="337"/>
      <c r="I683" s="83"/>
      <c r="J683" s="590">
        <f t="shared" si="52"/>
        <v>0</v>
      </c>
      <c r="K683" s="930"/>
      <c r="L683" s="85">
        <f t="shared" si="58"/>
        <v>0</v>
      </c>
      <c r="M683" s="83"/>
      <c r="N683" s="85">
        <f t="shared" si="59"/>
        <v>0</v>
      </c>
      <c r="O683" s="83"/>
      <c r="P683" s="85">
        <f t="shared" si="60"/>
        <v>0</v>
      </c>
      <c r="Q683" s="83"/>
      <c r="R683" s="377">
        <f t="shared" si="61"/>
        <v>0</v>
      </c>
      <c r="S683" s="1040">
        <f t="shared" si="57"/>
        <v>0</v>
      </c>
      <c r="T683" s="4">
        <f>S683*Tabla319816[[#This Row],[P.U$]]</f>
        <v>0</v>
      </c>
    </row>
    <row r="684" spans="1:20" ht="25.5" x14ac:dyDescent="0.25">
      <c r="A684" s="185">
        <v>573</v>
      </c>
      <c r="B684" s="184" t="s">
        <v>955</v>
      </c>
      <c r="C684" s="184" t="s">
        <v>952</v>
      </c>
      <c r="D684" s="24" t="s">
        <v>339</v>
      </c>
      <c r="E684" s="24" t="s">
        <v>710</v>
      </c>
      <c r="F684" s="674">
        <v>46600</v>
      </c>
      <c r="G684" s="577">
        <v>0.65</v>
      </c>
      <c r="H684" s="337"/>
      <c r="I684" s="233"/>
      <c r="J684" s="590">
        <f t="shared" si="52"/>
        <v>0</v>
      </c>
      <c r="K684" s="930"/>
      <c r="L684" s="232">
        <f t="shared" si="58"/>
        <v>0</v>
      </c>
      <c r="M684" s="83"/>
      <c r="N684" s="232">
        <f t="shared" si="59"/>
        <v>0</v>
      </c>
      <c r="O684" s="233"/>
      <c r="P684" s="232">
        <f t="shared" si="60"/>
        <v>0</v>
      </c>
      <c r="Q684" s="233"/>
      <c r="R684" s="377">
        <f t="shared" si="61"/>
        <v>0</v>
      </c>
      <c r="S684" s="1040">
        <f t="shared" si="57"/>
        <v>0</v>
      </c>
      <c r="T684" s="4">
        <f>S684*Tabla319816[[#This Row],[P.U$]]</f>
        <v>0</v>
      </c>
    </row>
    <row r="685" spans="1:20" ht="25.5" x14ac:dyDescent="0.25">
      <c r="A685" s="179">
        <v>531</v>
      </c>
      <c r="B685" s="201" t="s">
        <v>851</v>
      </c>
      <c r="C685" s="14" t="s">
        <v>672</v>
      </c>
      <c r="D685" s="24" t="s">
        <v>339</v>
      </c>
      <c r="E685" s="24" t="s">
        <v>710</v>
      </c>
      <c r="F685" s="33">
        <v>47058</v>
      </c>
      <c r="G685" s="37">
        <v>2.61</v>
      </c>
      <c r="H685" s="337"/>
      <c r="I685" s="83">
        <v>7</v>
      </c>
      <c r="J685" s="590">
        <f t="shared" si="52"/>
        <v>18.27</v>
      </c>
      <c r="K685" s="930">
        <v>7</v>
      </c>
      <c r="L685" s="85">
        <f t="shared" si="58"/>
        <v>18.27</v>
      </c>
      <c r="M685" s="83">
        <v>5</v>
      </c>
      <c r="N685" s="85">
        <f t="shared" si="59"/>
        <v>13.049999999999999</v>
      </c>
      <c r="O685" s="83">
        <v>4</v>
      </c>
      <c r="P685" s="85">
        <f t="shared" si="60"/>
        <v>10.44</v>
      </c>
      <c r="Q685" s="83">
        <v>4</v>
      </c>
      <c r="R685" s="377">
        <f t="shared" si="61"/>
        <v>10.44</v>
      </c>
      <c r="S685" s="1040">
        <v>4</v>
      </c>
      <c r="T685" s="4">
        <f>S685*Tabla319816[[#This Row],[P.U$]]</f>
        <v>10.44</v>
      </c>
    </row>
    <row r="686" spans="1:20" ht="25.5" x14ac:dyDescent="0.25">
      <c r="A686" s="185">
        <v>574</v>
      </c>
      <c r="B686" s="184" t="s">
        <v>956</v>
      </c>
      <c r="C686" s="184" t="s">
        <v>952</v>
      </c>
      <c r="D686" s="24" t="s">
        <v>339</v>
      </c>
      <c r="E686" s="24" t="s">
        <v>710</v>
      </c>
      <c r="F686" s="674">
        <v>46600</v>
      </c>
      <c r="G686" s="577">
        <v>1.1499999999999999</v>
      </c>
      <c r="H686" s="337"/>
      <c r="I686" s="83"/>
      <c r="J686" s="590">
        <f t="shared" si="52"/>
        <v>0</v>
      </c>
      <c r="K686" s="930"/>
      <c r="L686" s="85">
        <f t="shared" si="58"/>
        <v>0</v>
      </c>
      <c r="M686" s="83"/>
      <c r="N686" s="85">
        <f t="shared" si="59"/>
        <v>0</v>
      </c>
      <c r="O686" s="83"/>
      <c r="P686" s="85">
        <f t="shared" si="60"/>
        <v>0</v>
      </c>
      <c r="Q686" s="83"/>
      <c r="R686" s="377">
        <f t="shared" si="61"/>
        <v>0</v>
      </c>
      <c r="S686" s="1040">
        <f t="shared" si="57"/>
        <v>0</v>
      </c>
      <c r="T686" s="4">
        <f>S686*Tabla319816[[#This Row],[P.U$]]</f>
        <v>0</v>
      </c>
    </row>
    <row r="687" spans="1:20" ht="25.5" x14ac:dyDescent="0.25">
      <c r="A687" s="179">
        <v>532</v>
      </c>
      <c r="B687" s="201" t="s">
        <v>850</v>
      </c>
      <c r="C687" s="14" t="s">
        <v>672</v>
      </c>
      <c r="D687" s="24" t="s">
        <v>339</v>
      </c>
      <c r="E687" s="24" t="s">
        <v>710</v>
      </c>
      <c r="F687" s="33">
        <v>47058</v>
      </c>
      <c r="G687" s="37">
        <v>3.29</v>
      </c>
      <c r="H687" s="337"/>
      <c r="I687" s="83">
        <v>11</v>
      </c>
      <c r="J687" s="590">
        <f t="shared" si="52"/>
        <v>36.19</v>
      </c>
      <c r="K687" s="930">
        <v>11</v>
      </c>
      <c r="L687" s="85">
        <f t="shared" si="58"/>
        <v>36.19</v>
      </c>
      <c r="M687" s="83">
        <v>11</v>
      </c>
      <c r="N687" s="85">
        <f t="shared" si="59"/>
        <v>36.19</v>
      </c>
      <c r="O687" s="83">
        <v>3</v>
      </c>
      <c r="P687" s="85">
        <f t="shared" si="60"/>
        <v>9.870000000000001</v>
      </c>
      <c r="Q687" s="83">
        <v>3</v>
      </c>
      <c r="R687" s="377">
        <f t="shared" si="61"/>
        <v>9.870000000000001</v>
      </c>
      <c r="S687" s="1040">
        <v>3</v>
      </c>
      <c r="T687" s="4">
        <f>S687*Tabla319816[[#This Row],[P.U$]]</f>
        <v>9.870000000000001</v>
      </c>
    </row>
    <row r="688" spans="1:20" ht="25.5" x14ac:dyDescent="0.25">
      <c r="A688" s="179">
        <v>533</v>
      </c>
      <c r="B688" s="201" t="s">
        <v>567</v>
      </c>
      <c r="C688" s="14" t="s">
        <v>672</v>
      </c>
      <c r="D688" s="24" t="s">
        <v>339</v>
      </c>
      <c r="E688" s="24" t="s">
        <v>710</v>
      </c>
      <c r="F688" s="33">
        <v>5.25</v>
      </c>
      <c r="G688" s="37">
        <v>3.5</v>
      </c>
      <c r="H688" s="337"/>
      <c r="I688" s="233"/>
      <c r="J688" s="590">
        <f t="shared" si="52"/>
        <v>0</v>
      </c>
      <c r="K688" s="930"/>
      <c r="L688" s="232">
        <f t="shared" si="58"/>
        <v>0</v>
      </c>
      <c r="M688" s="83"/>
      <c r="N688" s="232">
        <f t="shared" si="59"/>
        <v>0</v>
      </c>
      <c r="O688" s="233"/>
      <c r="P688" s="232">
        <f t="shared" si="60"/>
        <v>0</v>
      </c>
      <c r="Q688" s="233"/>
      <c r="R688" s="377">
        <f t="shared" si="61"/>
        <v>0</v>
      </c>
      <c r="S688" s="1040">
        <f t="shared" si="57"/>
        <v>0</v>
      </c>
      <c r="T688" s="4">
        <f>S688*Tabla319816[[#This Row],[P.U$]]</f>
        <v>0</v>
      </c>
    </row>
    <row r="689" spans="1:20" ht="25.5" x14ac:dyDescent="0.25">
      <c r="A689" s="179">
        <v>534</v>
      </c>
      <c r="B689" s="201" t="s">
        <v>568</v>
      </c>
      <c r="C689" s="14" t="s">
        <v>673</v>
      </c>
      <c r="D689" s="24" t="s">
        <v>339</v>
      </c>
      <c r="E689" s="24" t="s">
        <v>710</v>
      </c>
      <c r="F689" s="15">
        <v>45231</v>
      </c>
      <c r="G689" s="37">
        <v>2.93</v>
      </c>
      <c r="H689" s="337"/>
      <c r="I689" s="83"/>
      <c r="J689" s="590">
        <f t="shared" si="52"/>
        <v>0</v>
      </c>
      <c r="K689" s="930"/>
      <c r="L689" s="85">
        <f t="shared" si="58"/>
        <v>0</v>
      </c>
      <c r="M689" s="83"/>
      <c r="N689" s="85">
        <f t="shared" si="59"/>
        <v>0</v>
      </c>
      <c r="O689" s="83"/>
      <c r="P689" s="85">
        <f t="shared" si="60"/>
        <v>0</v>
      </c>
      <c r="Q689" s="83"/>
      <c r="R689" s="377">
        <f t="shared" si="61"/>
        <v>0</v>
      </c>
      <c r="S689" s="1040">
        <f t="shared" si="57"/>
        <v>0</v>
      </c>
      <c r="T689" s="4">
        <f>S689*Tabla319816[[#This Row],[P.U$]]</f>
        <v>0</v>
      </c>
    </row>
    <row r="690" spans="1:20" ht="25.5" x14ac:dyDescent="0.25">
      <c r="A690" s="185">
        <v>535</v>
      </c>
      <c r="B690" s="184" t="s">
        <v>907</v>
      </c>
      <c r="C690" s="184" t="s">
        <v>739</v>
      </c>
      <c r="D690" s="24" t="s">
        <v>339</v>
      </c>
      <c r="E690" s="24" t="s">
        <v>710</v>
      </c>
      <c r="F690" s="576">
        <v>45658</v>
      </c>
      <c r="G690" s="577">
        <v>1.75</v>
      </c>
      <c r="H690" s="337"/>
      <c r="I690" s="233">
        <v>3</v>
      </c>
      <c r="J690" s="590">
        <f t="shared" si="52"/>
        <v>5.25</v>
      </c>
      <c r="K690" s="784">
        <v>3</v>
      </c>
      <c r="L690" s="232">
        <f t="shared" si="58"/>
        <v>5.25</v>
      </c>
      <c r="M690" s="233">
        <v>3</v>
      </c>
      <c r="N690" s="232">
        <f t="shared" si="59"/>
        <v>5.25</v>
      </c>
      <c r="O690" s="233">
        <v>2</v>
      </c>
      <c r="P690" s="232">
        <f t="shared" si="60"/>
        <v>3.5</v>
      </c>
      <c r="Q690" s="233">
        <v>2</v>
      </c>
      <c r="R690" s="377">
        <f t="shared" si="61"/>
        <v>3.5</v>
      </c>
      <c r="S690" s="1040">
        <v>2</v>
      </c>
      <c r="T690" s="4">
        <f>S690*Tabla319816[[#This Row],[P.U$]]</f>
        <v>3.5</v>
      </c>
    </row>
    <row r="691" spans="1:20" x14ac:dyDescent="0.25">
      <c r="A691" s="179">
        <v>621</v>
      </c>
      <c r="B691" s="207" t="s">
        <v>569</v>
      </c>
      <c r="C691" s="26" t="s">
        <v>595</v>
      </c>
      <c r="D691" s="26" t="s">
        <v>13</v>
      </c>
      <c r="E691" s="26" t="s">
        <v>715</v>
      </c>
      <c r="F691" s="34">
        <v>45323</v>
      </c>
      <c r="G691" s="43">
        <v>3.3</v>
      </c>
      <c r="H691" s="337"/>
      <c r="I691" s="233"/>
      <c r="J691" s="590">
        <f t="shared" si="52"/>
        <v>0</v>
      </c>
      <c r="K691" s="930"/>
      <c r="L691" s="232">
        <f t="shared" si="58"/>
        <v>0</v>
      </c>
      <c r="M691" s="83"/>
      <c r="N691" s="232">
        <f t="shared" si="59"/>
        <v>0</v>
      </c>
      <c r="O691" s="233"/>
      <c r="P691" s="232">
        <f t="shared" si="60"/>
        <v>0</v>
      </c>
      <c r="Q691" s="233"/>
      <c r="R691" s="377">
        <f t="shared" si="61"/>
        <v>0</v>
      </c>
      <c r="S691" s="1040">
        <f t="shared" si="57"/>
        <v>0</v>
      </c>
      <c r="T691" s="4">
        <f>S691*Tabla319816[[#This Row],[P.U$]]</f>
        <v>0</v>
      </c>
    </row>
    <row r="692" spans="1:20" x14ac:dyDescent="0.25">
      <c r="A692" s="179">
        <v>622</v>
      </c>
      <c r="B692" s="207" t="s">
        <v>570</v>
      </c>
      <c r="C692" s="26" t="s">
        <v>674</v>
      </c>
      <c r="D692" s="26" t="s">
        <v>13</v>
      </c>
      <c r="E692" s="26" t="s">
        <v>716</v>
      </c>
      <c r="F692" s="34">
        <v>45717</v>
      </c>
      <c r="G692" s="43">
        <v>4.29</v>
      </c>
      <c r="H692" s="337"/>
      <c r="I692" s="83"/>
      <c r="J692" s="590">
        <f t="shared" si="52"/>
        <v>0</v>
      </c>
      <c r="K692" s="930"/>
      <c r="L692" s="85">
        <f t="shared" si="58"/>
        <v>0</v>
      </c>
      <c r="M692" s="83"/>
      <c r="N692" s="85">
        <f t="shared" si="59"/>
        <v>0</v>
      </c>
      <c r="O692" s="83"/>
      <c r="P692" s="85">
        <f t="shared" si="60"/>
        <v>0</v>
      </c>
      <c r="Q692" s="83"/>
      <c r="R692" s="377">
        <f t="shared" si="61"/>
        <v>0</v>
      </c>
      <c r="S692" s="1040">
        <f t="shared" si="57"/>
        <v>0</v>
      </c>
      <c r="T692" s="4">
        <f>S692*Tabla319816[[#This Row],[P.U$]]</f>
        <v>0</v>
      </c>
    </row>
    <row r="693" spans="1:20" ht="25.5" x14ac:dyDescent="0.25">
      <c r="A693" s="179">
        <v>623</v>
      </c>
      <c r="B693" s="208" t="s">
        <v>571</v>
      </c>
      <c r="C693" s="25" t="s">
        <v>197</v>
      </c>
      <c r="D693" s="26" t="s">
        <v>13</v>
      </c>
      <c r="E693" s="26" t="s">
        <v>717</v>
      </c>
      <c r="F693" s="248">
        <v>45778</v>
      </c>
      <c r="G693" s="147">
        <v>9.16</v>
      </c>
      <c r="H693" s="337"/>
      <c r="I693" s="233"/>
      <c r="J693" s="590">
        <f t="shared" si="52"/>
        <v>0</v>
      </c>
      <c r="K693" s="930"/>
      <c r="L693" s="232">
        <f t="shared" si="58"/>
        <v>0</v>
      </c>
      <c r="M693" s="83"/>
      <c r="N693" s="232">
        <f t="shared" si="59"/>
        <v>0</v>
      </c>
      <c r="O693" s="233"/>
      <c r="P693" s="232">
        <f t="shared" si="60"/>
        <v>0</v>
      </c>
      <c r="Q693" s="233"/>
      <c r="R693" s="377">
        <f t="shared" si="61"/>
        <v>0</v>
      </c>
      <c r="S693" s="1040">
        <f t="shared" si="57"/>
        <v>0</v>
      </c>
      <c r="T693" s="4">
        <f>S693*Tabla319816[[#This Row],[P.U$]]</f>
        <v>0</v>
      </c>
    </row>
    <row r="694" spans="1:20" x14ac:dyDescent="0.25">
      <c r="A694" s="179">
        <v>624</v>
      </c>
      <c r="B694" s="207" t="s">
        <v>572</v>
      </c>
      <c r="C694" s="25" t="s">
        <v>674</v>
      </c>
      <c r="D694" s="26" t="s">
        <v>13</v>
      </c>
      <c r="E694" s="26" t="s">
        <v>718</v>
      </c>
      <c r="F694" s="248">
        <v>45717</v>
      </c>
      <c r="G694" s="147">
        <v>3.3</v>
      </c>
      <c r="H694" s="337"/>
      <c r="I694" s="83"/>
      <c r="J694" s="590">
        <f t="shared" si="52"/>
        <v>0</v>
      </c>
      <c r="K694" s="930"/>
      <c r="L694" s="85">
        <f t="shared" si="58"/>
        <v>0</v>
      </c>
      <c r="M694" s="83"/>
      <c r="N694" s="85">
        <f t="shared" si="59"/>
        <v>0</v>
      </c>
      <c r="O694" s="83"/>
      <c r="P694" s="85">
        <f t="shared" si="60"/>
        <v>0</v>
      </c>
      <c r="Q694" s="83"/>
      <c r="R694" s="377">
        <f t="shared" si="61"/>
        <v>0</v>
      </c>
      <c r="S694" s="1040">
        <f t="shared" si="57"/>
        <v>0</v>
      </c>
      <c r="T694" s="4">
        <f>S694*Tabla319816[[#This Row],[P.U$]]</f>
        <v>0</v>
      </c>
    </row>
    <row r="695" spans="1:20" x14ac:dyDescent="0.25">
      <c r="A695" s="179">
        <v>576</v>
      </c>
      <c r="B695" s="209"/>
      <c r="C695" s="209"/>
      <c r="D695" s="209"/>
      <c r="E695" s="209"/>
      <c r="F695" s="248"/>
      <c r="G695" s="590"/>
      <c r="H695" s="337"/>
      <c r="I695" s="83"/>
      <c r="J695" s="590">
        <f t="shared" si="52"/>
        <v>0</v>
      </c>
      <c r="K695" s="930"/>
      <c r="L695" s="85">
        <f t="shared" si="58"/>
        <v>0</v>
      </c>
      <c r="M695" s="83"/>
      <c r="N695" s="85">
        <f t="shared" si="59"/>
        <v>0</v>
      </c>
      <c r="O695" s="83"/>
      <c r="P695" s="85">
        <f t="shared" si="60"/>
        <v>0</v>
      </c>
      <c r="Q695" s="83"/>
      <c r="R695" s="377">
        <f t="shared" si="61"/>
        <v>0</v>
      </c>
      <c r="S695" s="1040">
        <f t="shared" si="57"/>
        <v>0</v>
      </c>
      <c r="T695" s="4">
        <f>S695*Tabla319816[[#This Row],[P.U$]]</f>
        <v>0</v>
      </c>
    </row>
    <row r="696" spans="1:20" x14ac:dyDescent="0.25">
      <c r="A696" s="179"/>
      <c r="B696" s="184"/>
      <c r="C696" s="184"/>
      <c r="D696" s="24"/>
      <c r="E696" s="24"/>
      <c r="F696" s="604"/>
      <c r="G696" s="577"/>
      <c r="H696" s="337"/>
      <c r="I696" s="233"/>
      <c r="J696" s="590">
        <f t="shared" si="52"/>
        <v>0</v>
      </c>
      <c r="K696" s="930"/>
      <c r="L696" s="232">
        <f t="shared" si="58"/>
        <v>0</v>
      </c>
      <c r="M696" s="233"/>
      <c r="N696" s="232">
        <f t="shared" si="59"/>
        <v>0</v>
      </c>
      <c r="O696" s="233"/>
      <c r="P696" s="232">
        <f t="shared" si="60"/>
        <v>0</v>
      </c>
      <c r="Q696" s="233"/>
      <c r="R696" s="377">
        <f t="shared" si="61"/>
        <v>0</v>
      </c>
      <c r="S696" s="1040">
        <f t="shared" si="57"/>
        <v>0</v>
      </c>
      <c r="T696" s="4">
        <f>S696*Tabla319816[[#This Row],[P.U$]]</f>
        <v>0</v>
      </c>
    </row>
    <row r="697" spans="1:20" x14ac:dyDescent="0.25">
      <c r="A697" s="179"/>
      <c r="B697" s="201"/>
      <c r="C697" s="14"/>
      <c r="D697" s="24"/>
      <c r="E697" s="24"/>
      <c r="F697" s="409"/>
      <c r="G697" s="37"/>
      <c r="H697" s="337"/>
      <c r="I697" s="83"/>
      <c r="J697" s="590">
        <f t="shared" si="52"/>
        <v>0</v>
      </c>
      <c r="K697" s="930"/>
      <c r="L697" s="85">
        <f t="shared" si="58"/>
        <v>0</v>
      </c>
      <c r="M697" s="83"/>
      <c r="N697" s="85">
        <f t="shared" si="59"/>
        <v>0</v>
      </c>
      <c r="O697" s="83"/>
      <c r="P697" s="85">
        <f t="shared" si="60"/>
        <v>0</v>
      </c>
      <c r="Q697" s="83"/>
      <c r="R697" s="377">
        <f t="shared" si="61"/>
        <v>0</v>
      </c>
      <c r="S697" s="1040">
        <f t="shared" si="57"/>
        <v>0</v>
      </c>
      <c r="T697" s="4">
        <f>S697*Tabla319816[[#This Row],[P.U$]]</f>
        <v>0</v>
      </c>
    </row>
    <row r="698" spans="1:20" x14ac:dyDescent="0.25">
      <c r="A698" s="179"/>
      <c r="B698" s="184"/>
      <c r="C698" s="578"/>
      <c r="D698" s="24"/>
      <c r="E698" s="24"/>
      <c r="F698" s="604"/>
      <c r="G698" s="603"/>
      <c r="H698" s="337"/>
      <c r="I698" s="593"/>
      <c r="J698" s="599">
        <f>G698*I698</f>
        <v>0</v>
      </c>
      <c r="K698" s="930"/>
      <c r="L698" s="357">
        <f>G698*K698</f>
        <v>0</v>
      </c>
      <c r="M698" s="356"/>
      <c r="N698" s="357">
        <f>G698*M698</f>
        <v>0</v>
      </c>
      <c r="O698" s="356"/>
      <c r="P698" s="357">
        <f>G698*O698</f>
        <v>0</v>
      </c>
      <c r="Q698" s="356"/>
      <c r="R698" s="377">
        <f>G698*Q698</f>
        <v>0</v>
      </c>
      <c r="S698" s="1040">
        <f t="shared" si="57"/>
        <v>0</v>
      </c>
      <c r="T698" s="4">
        <f>S698*Tabla319816[[#This Row],[P.U$]]</f>
        <v>0</v>
      </c>
    </row>
    <row r="699" spans="1:20" x14ac:dyDescent="0.25">
      <c r="A699" s="179"/>
      <c r="B699" s="184"/>
      <c r="C699" s="184"/>
      <c r="D699" s="24"/>
      <c r="E699" s="24"/>
      <c r="F699" s="604"/>
      <c r="G699" s="577"/>
      <c r="H699" s="337"/>
      <c r="I699" s="233"/>
      <c r="J699" s="590">
        <f t="shared" si="52"/>
        <v>0</v>
      </c>
      <c r="K699" s="930"/>
      <c r="L699" s="232">
        <f t="shared" si="58"/>
        <v>0</v>
      </c>
      <c r="M699" s="83"/>
      <c r="N699" s="232">
        <f t="shared" si="59"/>
        <v>0</v>
      </c>
      <c r="O699" s="233"/>
      <c r="P699" s="232">
        <f t="shared" si="60"/>
        <v>0</v>
      </c>
      <c r="Q699" s="233"/>
      <c r="R699" s="377">
        <f t="shared" si="61"/>
        <v>0</v>
      </c>
      <c r="S699" s="1040">
        <f t="shared" si="57"/>
        <v>0</v>
      </c>
      <c r="T699" s="4">
        <f>S699*Tabla319816[[#This Row],[P.U$]]</f>
        <v>0</v>
      </c>
    </row>
    <row r="700" spans="1:20" x14ac:dyDescent="0.25">
      <c r="A700" s="179"/>
      <c r="B700" s="184"/>
      <c r="C700" s="184"/>
      <c r="D700" s="24"/>
      <c r="E700" s="24"/>
      <c r="F700" s="604"/>
      <c r="G700" s="577"/>
      <c r="H700" s="337"/>
      <c r="I700" s="233"/>
      <c r="J700" s="590">
        <f t="shared" si="52"/>
        <v>0</v>
      </c>
      <c r="K700" s="930"/>
      <c r="L700" s="232">
        <f t="shared" si="58"/>
        <v>0</v>
      </c>
      <c r="M700" s="233"/>
      <c r="N700" s="232">
        <f t="shared" si="59"/>
        <v>0</v>
      </c>
      <c r="O700" s="233"/>
      <c r="P700" s="232">
        <f t="shared" si="60"/>
        <v>0</v>
      </c>
      <c r="Q700" s="233"/>
      <c r="R700" s="377">
        <f t="shared" si="61"/>
        <v>0</v>
      </c>
      <c r="S700" s="1040">
        <f t="shared" si="57"/>
        <v>0</v>
      </c>
      <c r="T700" s="4">
        <f>S700*Tabla319816[[#This Row],[P.U$]]</f>
        <v>0</v>
      </c>
    </row>
    <row r="701" spans="1:20" x14ac:dyDescent="0.25">
      <c r="A701" s="179"/>
      <c r="B701" s="201"/>
      <c r="C701" s="14"/>
      <c r="D701" s="24"/>
      <c r="E701" s="24"/>
      <c r="F701" s="409"/>
      <c r="G701" s="37"/>
      <c r="H701" s="337"/>
      <c r="I701" s="83"/>
      <c r="J701" s="590">
        <f t="shared" si="52"/>
        <v>0</v>
      </c>
      <c r="K701" s="930"/>
      <c r="L701" s="85">
        <f t="shared" si="58"/>
        <v>0</v>
      </c>
      <c r="M701" s="83"/>
      <c r="N701" s="85">
        <f t="shared" si="59"/>
        <v>0</v>
      </c>
      <c r="O701" s="83"/>
      <c r="P701" s="85">
        <f t="shared" si="60"/>
        <v>0</v>
      </c>
      <c r="Q701" s="83"/>
      <c r="R701" s="377">
        <f t="shared" si="61"/>
        <v>0</v>
      </c>
      <c r="S701" s="1040">
        <f t="shared" si="57"/>
        <v>0</v>
      </c>
      <c r="T701" s="4">
        <f>S701*Tabla319816[[#This Row],[P.U$]]</f>
        <v>0</v>
      </c>
    </row>
    <row r="702" spans="1:20" x14ac:dyDescent="0.25">
      <c r="A702" s="179"/>
      <c r="B702" s="184"/>
      <c r="C702" s="184"/>
      <c r="D702" s="24"/>
      <c r="E702" s="24"/>
      <c r="F702" s="604"/>
      <c r="G702" s="577"/>
      <c r="H702" s="337"/>
      <c r="I702" s="233"/>
      <c r="J702" s="590">
        <f t="shared" si="52"/>
        <v>0</v>
      </c>
      <c r="K702" s="930"/>
      <c r="L702" s="232">
        <f t="shared" si="58"/>
        <v>0</v>
      </c>
      <c r="M702" s="83"/>
      <c r="N702" s="232">
        <f t="shared" si="59"/>
        <v>0</v>
      </c>
      <c r="O702" s="233"/>
      <c r="P702" s="232">
        <f t="shared" si="60"/>
        <v>0</v>
      </c>
      <c r="Q702" s="233"/>
      <c r="R702" s="377">
        <f t="shared" si="61"/>
        <v>0</v>
      </c>
      <c r="S702" s="1040">
        <f t="shared" si="57"/>
        <v>0</v>
      </c>
      <c r="T702" s="4">
        <f>S702*Tabla319816[[#This Row],[P.U$]]</f>
        <v>0</v>
      </c>
    </row>
    <row r="703" spans="1:20" x14ac:dyDescent="0.25">
      <c r="A703" s="179"/>
      <c r="B703" s="201"/>
      <c r="C703" s="14"/>
      <c r="D703" s="24"/>
      <c r="E703" s="24"/>
      <c r="F703" s="409"/>
      <c r="G703" s="37"/>
      <c r="H703" s="337"/>
      <c r="I703" s="83"/>
      <c r="J703" s="590">
        <f t="shared" si="52"/>
        <v>0</v>
      </c>
      <c r="K703" s="930"/>
      <c r="L703" s="85">
        <f t="shared" si="58"/>
        <v>0</v>
      </c>
      <c r="M703" s="83"/>
      <c r="N703" s="85">
        <f t="shared" si="59"/>
        <v>0</v>
      </c>
      <c r="O703" s="83"/>
      <c r="P703" s="85">
        <f t="shared" si="60"/>
        <v>0</v>
      </c>
      <c r="Q703" s="83"/>
      <c r="R703" s="377">
        <f t="shared" si="61"/>
        <v>0</v>
      </c>
      <c r="S703" s="1040">
        <f t="shared" si="57"/>
        <v>0</v>
      </c>
      <c r="T703" s="4">
        <f>S703*Tabla319816[[#This Row],[P.U$]]</f>
        <v>0</v>
      </c>
    </row>
    <row r="704" spans="1:20" x14ac:dyDescent="0.25">
      <c r="A704" s="179"/>
      <c r="B704" s="201"/>
      <c r="C704" s="14"/>
      <c r="D704" s="24"/>
      <c r="E704" s="24"/>
      <c r="F704" s="409"/>
      <c r="G704" s="37"/>
      <c r="H704" s="337"/>
      <c r="I704" s="83"/>
      <c r="J704" s="590">
        <f t="shared" ref="J704:J738" si="62">G704*I704</f>
        <v>0</v>
      </c>
      <c r="K704" s="930"/>
      <c r="L704" s="85">
        <f t="shared" si="58"/>
        <v>0</v>
      </c>
      <c r="M704" s="83"/>
      <c r="N704" s="85">
        <f t="shared" si="59"/>
        <v>0</v>
      </c>
      <c r="O704" s="83"/>
      <c r="P704" s="85">
        <f t="shared" si="60"/>
        <v>0</v>
      </c>
      <c r="Q704" s="83"/>
      <c r="R704" s="377">
        <f t="shared" si="61"/>
        <v>0</v>
      </c>
      <c r="S704" s="1040">
        <f t="shared" si="57"/>
        <v>0</v>
      </c>
      <c r="T704" s="4">
        <f>S704*Tabla319816[[#This Row],[P.U$]]</f>
        <v>0</v>
      </c>
    </row>
    <row r="705" spans="1:20" x14ac:dyDescent="0.25">
      <c r="A705" s="179"/>
      <c r="B705" s="201"/>
      <c r="C705" s="14"/>
      <c r="D705" s="24"/>
      <c r="E705" s="24"/>
      <c r="F705" s="409"/>
      <c r="G705" s="37"/>
      <c r="H705" s="337"/>
      <c r="I705" s="83"/>
      <c r="J705" s="590">
        <f t="shared" si="62"/>
        <v>0</v>
      </c>
      <c r="K705" s="930"/>
      <c r="L705" s="85">
        <f t="shared" si="58"/>
        <v>0</v>
      </c>
      <c r="M705" s="83"/>
      <c r="N705" s="85">
        <f t="shared" si="59"/>
        <v>0</v>
      </c>
      <c r="O705" s="83"/>
      <c r="P705" s="85">
        <f t="shared" si="60"/>
        <v>0</v>
      </c>
      <c r="Q705" s="83"/>
      <c r="R705" s="377">
        <f t="shared" si="61"/>
        <v>0</v>
      </c>
      <c r="S705" s="1040">
        <f t="shared" si="57"/>
        <v>0</v>
      </c>
      <c r="T705" s="4">
        <f>S705*Tabla319816[[#This Row],[P.U$]]</f>
        <v>0</v>
      </c>
    </row>
    <row r="706" spans="1:20" x14ac:dyDescent="0.25">
      <c r="A706" s="179"/>
      <c r="B706" s="184"/>
      <c r="C706" s="184"/>
      <c r="D706" s="24"/>
      <c r="E706" s="24"/>
      <c r="F706" s="576"/>
      <c r="G706" s="577"/>
      <c r="H706" s="337"/>
      <c r="I706" s="593"/>
      <c r="J706" s="590">
        <f t="shared" si="62"/>
        <v>0</v>
      </c>
      <c r="K706" s="930"/>
      <c r="L706" s="242">
        <f t="shared" si="58"/>
        <v>0</v>
      </c>
      <c r="M706" s="243"/>
      <c r="N706" s="242">
        <f t="shared" si="59"/>
        <v>0</v>
      </c>
      <c r="O706" s="243"/>
      <c r="P706" s="242">
        <f t="shared" si="60"/>
        <v>0</v>
      </c>
      <c r="Q706" s="243"/>
      <c r="R706" s="377">
        <f t="shared" si="61"/>
        <v>0</v>
      </c>
      <c r="S706" s="1040">
        <f t="shared" si="57"/>
        <v>0</v>
      </c>
      <c r="T706" s="4">
        <f>S706*Tabla319816[[#This Row],[P.U$]]</f>
        <v>0</v>
      </c>
    </row>
    <row r="707" spans="1:20" x14ac:dyDescent="0.25">
      <c r="A707" s="179"/>
      <c r="B707" s="207"/>
      <c r="C707" s="26"/>
      <c r="D707" s="26"/>
      <c r="E707" s="26"/>
      <c r="F707" s="34"/>
      <c r="G707" s="43"/>
      <c r="H707" s="337"/>
      <c r="I707" s="83"/>
      <c r="J707" s="590">
        <f t="shared" si="62"/>
        <v>0</v>
      </c>
      <c r="K707" s="930"/>
      <c r="L707" s="85">
        <f t="shared" si="58"/>
        <v>0</v>
      </c>
      <c r="M707" s="83"/>
      <c r="N707" s="85">
        <f t="shared" si="59"/>
        <v>0</v>
      </c>
      <c r="O707" s="83"/>
      <c r="P707" s="85">
        <f t="shared" si="60"/>
        <v>0</v>
      </c>
      <c r="Q707" s="83"/>
      <c r="R707" s="377">
        <f t="shared" si="61"/>
        <v>0</v>
      </c>
      <c r="S707" s="1040">
        <f t="shared" si="57"/>
        <v>0</v>
      </c>
      <c r="T707" s="4">
        <f>S707*Tabla319816[[#This Row],[P.U$]]</f>
        <v>0</v>
      </c>
    </row>
    <row r="708" spans="1:20" x14ac:dyDescent="0.25">
      <c r="A708" s="179"/>
      <c r="B708" s="207"/>
      <c r="C708" s="26"/>
      <c r="D708" s="26"/>
      <c r="E708" s="26"/>
      <c r="F708" s="34"/>
      <c r="G708" s="43"/>
      <c r="H708" s="337"/>
      <c r="I708" s="83"/>
      <c r="J708" s="590">
        <f t="shared" si="62"/>
        <v>0</v>
      </c>
      <c r="K708" s="930"/>
      <c r="L708" s="85">
        <f>G708*K708</f>
        <v>0</v>
      </c>
      <c r="M708" s="83"/>
      <c r="N708" s="85">
        <f>G708*M708</f>
        <v>0</v>
      </c>
      <c r="O708" s="83"/>
      <c r="P708" s="85">
        <f>G708*O708</f>
        <v>0</v>
      </c>
      <c r="Q708" s="83"/>
      <c r="R708" s="377">
        <f>G708*Q708</f>
        <v>0</v>
      </c>
      <c r="S708" s="1040">
        <f t="shared" si="57"/>
        <v>0</v>
      </c>
      <c r="T708" s="4">
        <f>S708*Tabla319816[[#This Row],[P.U$]]</f>
        <v>0</v>
      </c>
    </row>
    <row r="709" spans="1:20" x14ac:dyDescent="0.25">
      <c r="A709" s="179"/>
      <c r="B709" s="208"/>
      <c r="C709" s="25"/>
      <c r="D709" s="26"/>
      <c r="E709" s="26"/>
      <c r="F709" s="248"/>
      <c r="G709" s="147"/>
      <c r="H709" s="337"/>
      <c r="I709" s="83"/>
      <c r="J709" s="590">
        <f t="shared" si="62"/>
        <v>0</v>
      </c>
      <c r="K709" s="930"/>
      <c r="L709" s="85">
        <f>G709*K709</f>
        <v>0</v>
      </c>
      <c r="M709" s="83"/>
      <c r="N709" s="85">
        <f>G709*M709</f>
        <v>0</v>
      </c>
      <c r="O709" s="83"/>
      <c r="P709" s="85">
        <f>G709*O709</f>
        <v>0</v>
      </c>
      <c r="Q709" s="83"/>
      <c r="R709" s="377">
        <f>G709*Q709</f>
        <v>0</v>
      </c>
      <c r="S709" s="1040">
        <f t="shared" si="57"/>
        <v>0</v>
      </c>
      <c r="T709" s="4">
        <f>S709*Tabla319816[[#This Row],[P.U$]]</f>
        <v>0</v>
      </c>
    </row>
    <row r="710" spans="1:20" x14ac:dyDescent="0.25">
      <c r="A710" s="179"/>
      <c r="B710" s="207"/>
      <c r="C710" s="25"/>
      <c r="D710" s="26"/>
      <c r="E710" s="26"/>
      <c r="F710" s="248"/>
      <c r="G710" s="147"/>
      <c r="H710" s="337"/>
      <c r="I710" s="83"/>
      <c r="J710" s="590">
        <f t="shared" si="62"/>
        <v>0</v>
      </c>
      <c r="K710" s="930"/>
      <c r="L710" s="85">
        <f>G710*K710</f>
        <v>0</v>
      </c>
      <c r="M710" s="83"/>
      <c r="N710" s="85">
        <f>G710*M710</f>
        <v>0</v>
      </c>
      <c r="O710" s="83"/>
      <c r="P710" s="85">
        <f>G710*O710</f>
        <v>0</v>
      </c>
      <c r="Q710" s="83"/>
      <c r="R710" s="377">
        <f>G710*Q710</f>
        <v>0</v>
      </c>
      <c r="S710" s="1040">
        <f t="shared" si="57"/>
        <v>0</v>
      </c>
      <c r="T710" s="4">
        <f>S710*Tabla319816[[#This Row],[P.U$]]</f>
        <v>0</v>
      </c>
    </row>
    <row r="711" spans="1:20" x14ac:dyDescent="0.25">
      <c r="A711" s="179"/>
      <c r="B711" s="209"/>
      <c r="C711" s="209"/>
      <c r="D711" s="209"/>
      <c r="E711" s="209"/>
      <c r="F711" s="248"/>
      <c r="G711" s="590"/>
      <c r="H711" s="209"/>
      <c r="I711" s="83"/>
      <c r="J711" s="85">
        <f t="shared" si="62"/>
        <v>0</v>
      </c>
      <c r="K711" s="930"/>
      <c r="L711" s="85">
        <f>G711*K711</f>
        <v>0</v>
      </c>
      <c r="M711" s="83"/>
      <c r="N711" s="85">
        <f>G711*M711</f>
        <v>0</v>
      </c>
      <c r="O711" s="83"/>
      <c r="P711" s="85">
        <f>G711*O711</f>
        <v>0</v>
      </c>
      <c r="Q711" s="83"/>
      <c r="R711" s="377">
        <f>G711*Q711</f>
        <v>0</v>
      </c>
      <c r="S711" s="1040">
        <f t="shared" si="57"/>
        <v>0</v>
      </c>
      <c r="T711" s="4">
        <f>S711*Tabla319816[[#This Row],[P.U$]]</f>
        <v>0</v>
      </c>
    </row>
    <row r="712" spans="1:20" x14ac:dyDescent="0.25">
      <c r="A712" s="179">
        <v>593</v>
      </c>
      <c r="B712" s="209"/>
      <c r="C712" s="209"/>
      <c r="D712" s="209"/>
      <c r="E712" s="209"/>
      <c r="F712" s="648"/>
      <c r="G712" s="590"/>
      <c r="H712" s="83"/>
      <c r="I712" s="4"/>
      <c r="J712" s="85">
        <f t="shared" si="62"/>
        <v>0</v>
      </c>
      <c r="K712" s="930"/>
      <c r="L712" s="85">
        <f t="shared" ref="L712:L738" si="63">G712*K712</f>
        <v>0</v>
      </c>
      <c r="M712" s="83"/>
      <c r="N712" s="85">
        <f t="shared" ref="N712:N738" si="64">G712*M712</f>
        <v>0</v>
      </c>
      <c r="O712" s="4"/>
      <c r="P712" s="5">
        <f t="shared" ref="P712:P738" si="65">G712*O712</f>
        <v>0</v>
      </c>
      <c r="Q712" s="4"/>
      <c r="R712" s="137">
        <f t="shared" ref="R712:R738" si="66">G712*Q712</f>
        <v>0</v>
      </c>
      <c r="S712" s="1040">
        <f t="shared" si="57"/>
        <v>0</v>
      </c>
      <c r="T712" s="4">
        <f>S712*Tabla319816[[#This Row],[P.U$]]</f>
        <v>0</v>
      </c>
    </row>
    <row r="713" spans="1:20" x14ac:dyDescent="0.25">
      <c r="A713" s="179">
        <v>594</v>
      </c>
      <c r="B713" s="209"/>
      <c r="C713" s="209"/>
      <c r="D713" s="209"/>
      <c r="E713" s="209"/>
      <c r="F713" s="648"/>
      <c r="G713" s="590"/>
      <c r="H713" s="83"/>
      <c r="I713" s="4"/>
      <c r="J713" s="85">
        <f t="shared" si="62"/>
        <v>0</v>
      </c>
      <c r="K713" s="930"/>
      <c r="L713" s="85">
        <f t="shared" si="63"/>
        <v>0</v>
      </c>
      <c r="M713" s="83"/>
      <c r="N713" s="85">
        <f t="shared" si="64"/>
        <v>0</v>
      </c>
      <c r="O713" s="4"/>
      <c r="P713" s="5">
        <f t="shared" si="65"/>
        <v>0</v>
      </c>
      <c r="Q713" s="4"/>
      <c r="R713" s="137">
        <f t="shared" si="66"/>
        <v>0</v>
      </c>
      <c r="S713" s="1040">
        <f t="shared" si="57"/>
        <v>0</v>
      </c>
      <c r="T713" s="4">
        <f>S713*Tabla319816[[#This Row],[P.U$]]</f>
        <v>0</v>
      </c>
    </row>
    <row r="714" spans="1:20" x14ac:dyDescent="0.25">
      <c r="A714" s="179">
        <v>595</v>
      </c>
      <c r="B714" s="209"/>
      <c r="C714" s="209"/>
      <c r="D714" s="209"/>
      <c r="E714" s="209"/>
      <c r="F714" s="648"/>
      <c r="G714" s="590"/>
      <c r="H714" s="83"/>
      <c r="I714" s="4"/>
      <c r="J714" s="85">
        <f t="shared" si="62"/>
        <v>0</v>
      </c>
      <c r="K714" s="930"/>
      <c r="L714" s="85">
        <f t="shared" si="63"/>
        <v>0</v>
      </c>
      <c r="M714" s="83"/>
      <c r="N714" s="85">
        <f t="shared" si="64"/>
        <v>0</v>
      </c>
      <c r="O714" s="4"/>
      <c r="P714" s="5">
        <f t="shared" si="65"/>
        <v>0</v>
      </c>
      <c r="Q714" s="4"/>
      <c r="R714" s="137">
        <f t="shared" si="66"/>
        <v>0</v>
      </c>
      <c r="S714" s="1040">
        <f t="shared" ref="S714:S739" si="67">SUM(R714)</f>
        <v>0</v>
      </c>
      <c r="T714" s="4">
        <f>S714*Tabla319816[[#This Row],[P.U$]]</f>
        <v>0</v>
      </c>
    </row>
    <row r="715" spans="1:20" x14ac:dyDescent="0.25">
      <c r="A715" s="179">
        <v>596</v>
      </c>
      <c r="B715" s="209"/>
      <c r="C715" s="209"/>
      <c r="D715" s="209"/>
      <c r="E715" s="209"/>
      <c r="F715" s="648"/>
      <c r="G715" s="590"/>
      <c r="H715" s="83"/>
      <c r="I715" s="4"/>
      <c r="J715" s="85">
        <f t="shared" si="62"/>
        <v>0</v>
      </c>
      <c r="K715" s="930"/>
      <c r="L715" s="85">
        <f t="shared" si="63"/>
        <v>0</v>
      </c>
      <c r="M715" s="83"/>
      <c r="N715" s="85">
        <f t="shared" si="64"/>
        <v>0</v>
      </c>
      <c r="O715" s="4"/>
      <c r="P715" s="5">
        <f t="shared" si="65"/>
        <v>0</v>
      </c>
      <c r="Q715" s="4"/>
      <c r="R715" s="137">
        <f t="shared" si="66"/>
        <v>0</v>
      </c>
      <c r="S715" s="1040">
        <f t="shared" si="67"/>
        <v>0</v>
      </c>
      <c r="T715" s="4">
        <f>S715*Tabla319816[[#This Row],[P.U$]]</f>
        <v>0</v>
      </c>
    </row>
    <row r="716" spans="1:20" x14ac:dyDescent="0.25">
      <c r="A716" s="179">
        <v>597</v>
      </c>
      <c r="B716" s="209"/>
      <c r="C716" s="209"/>
      <c r="D716" s="209"/>
      <c r="E716" s="209"/>
      <c r="F716" s="648"/>
      <c r="G716" s="590"/>
      <c r="H716" s="83"/>
      <c r="I716" s="4"/>
      <c r="J716" s="85">
        <f t="shared" si="62"/>
        <v>0</v>
      </c>
      <c r="K716" s="930"/>
      <c r="L716" s="85">
        <f t="shared" si="63"/>
        <v>0</v>
      </c>
      <c r="M716" s="83"/>
      <c r="N716" s="85">
        <f t="shared" si="64"/>
        <v>0</v>
      </c>
      <c r="O716" s="4"/>
      <c r="P716" s="5">
        <f t="shared" si="65"/>
        <v>0</v>
      </c>
      <c r="Q716" s="4"/>
      <c r="R716" s="137">
        <f t="shared" si="66"/>
        <v>0</v>
      </c>
      <c r="S716" s="1040">
        <f t="shared" si="67"/>
        <v>0</v>
      </c>
      <c r="T716" s="4">
        <f>S716*Tabla319816[[#This Row],[P.U$]]</f>
        <v>0</v>
      </c>
    </row>
    <row r="717" spans="1:20" x14ac:dyDescent="0.25">
      <c r="A717" s="179">
        <v>598</v>
      </c>
      <c r="B717" s="209"/>
      <c r="C717" s="209"/>
      <c r="D717" s="209"/>
      <c r="E717" s="209"/>
      <c r="F717" s="648"/>
      <c r="G717" s="590"/>
      <c r="H717" s="83"/>
      <c r="I717" s="4"/>
      <c r="J717" s="85">
        <f t="shared" si="62"/>
        <v>0</v>
      </c>
      <c r="K717" s="930"/>
      <c r="L717" s="85">
        <f t="shared" si="63"/>
        <v>0</v>
      </c>
      <c r="M717" s="83"/>
      <c r="N717" s="85">
        <f t="shared" si="64"/>
        <v>0</v>
      </c>
      <c r="O717" s="4"/>
      <c r="P717" s="5">
        <f t="shared" si="65"/>
        <v>0</v>
      </c>
      <c r="Q717" s="4"/>
      <c r="R717" s="137">
        <f t="shared" si="66"/>
        <v>0</v>
      </c>
      <c r="S717" s="1040">
        <f t="shared" si="67"/>
        <v>0</v>
      </c>
      <c r="T717" s="4">
        <f>S717*Tabla319816[[#This Row],[P.U$]]</f>
        <v>0</v>
      </c>
    </row>
    <row r="718" spans="1:20" x14ac:dyDescent="0.25">
      <c r="A718" s="179">
        <v>599</v>
      </c>
      <c r="B718" s="209"/>
      <c r="C718" s="209"/>
      <c r="D718" s="209"/>
      <c r="E718" s="209"/>
      <c r="F718" s="648"/>
      <c r="G718" s="590"/>
      <c r="H718" s="83"/>
      <c r="I718" s="4"/>
      <c r="J718" s="85">
        <f t="shared" si="62"/>
        <v>0</v>
      </c>
      <c r="K718" s="930"/>
      <c r="L718" s="85">
        <f t="shared" si="63"/>
        <v>0</v>
      </c>
      <c r="M718" s="83"/>
      <c r="N718" s="85">
        <f t="shared" si="64"/>
        <v>0</v>
      </c>
      <c r="O718" s="4"/>
      <c r="P718" s="5">
        <f t="shared" si="65"/>
        <v>0</v>
      </c>
      <c r="Q718" s="4"/>
      <c r="R718" s="137">
        <f t="shared" si="66"/>
        <v>0</v>
      </c>
      <c r="S718" s="1040">
        <f t="shared" si="67"/>
        <v>0</v>
      </c>
      <c r="T718" s="4">
        <f>S718*Tabla319816[[#This Row],[P.U$]]</f>
        <v>0</v>
      </c>
    </row>
    <row r="719" spans="1:20" x14ac:dyDescent="0.25">
      <c r="A719" s="179">
        <v>600</v>
      </c>
      <c r="B719" s="209"/>
      <c r="C719" s="209"/>
      <c r="D719" s="209"/>
      <c r="E719" s="209"/>
      <c r="F719" s="648"/>
      <c r="G719" s="590"/>
      <c r="H719" s="83"/>
      <c r="I719" s="4"/>
      <c r="J719" s="85">
        <f t="shared" si="62"/>
        <v>0</v>
      </c>
      <c r="K719" s="930"/>
      <c r="L719" s="85">
        <f t="shared" si="63"/>
        <v>0</v>
      </c>
      <c r="M719" s="83"/>
      <c r="N719" s="85">
        <f t="shared" si="64"/>
        <v>0</v>
      </c>
      <c r="O719" s="4"/>
      <c r="P719" s="5">
        <f t="shared" si="65"/>
        <v>0</v>
      </c>
      <c r="Q719" s="4"/>
      <c r="R719" s="137">
        <f t="shared" si="66"/>
        <v>0</v>
      </c>
      <c r="S719" s="1040">
        <f t="shared" si="67"/>
        <v>0</v>
      </c>
      <c r="T719" s="4">
        <f>S719*Tabla319816[[#This Row],[P.U$]]</f>
        <v>0</v>
      </c>
    </row>
    <row r="720" spans="1:20" x14ac:dyDescent="0.25">
      <c r="A720" s="179">
        <v>601</v>
      </c>
      <c r="B720" s="209"/>
      <c r="C720" s="209"/>
      <c r="D720" s="209"/>
      <c r="E720" s="209"/>
      <c r="F720" s="648"/>
      <c r="G720" s="590"/>
      <c r="H720" s="83"/>
      <c r="I720" s="4"/>
      <c r="J720" s="85">
        <f t="shared" si="62"/>
        <v>0</v>
      </c>
      <c r="K720" s="930"/>
      <c r="L720" s="85">
        <f t="shared" si="63"/>
        <v>0</v>
      </c>
      <c r="M720" s="83"/>
      <c r="N720" s="85">
        <f t="shared" si="64"/>
        <v>0</v>
      </c>
      <c r="O720" s="4"/>
      <c r="P720" s="5">
        <f t="shared" si="65"/>
        <v>0</v>
      </c>
      <c r="Q720" s="4"/>
      <c r="R720" s="137">
        <f t="shared" si="66"/>
        <v>0</v>
      </c>
      <c r="S720" s="1040">
        <f t="shared" si="67"/>
        <v>0</v>
      </c>
      <c r="T720" s="4">
        <f>S720*Tabla319816[[#This Row],[P.U$]]</f>
        <v>0</v>
      </c>
    </row>
    <row r="721" spans="1:20" x14ac:dyDescent="0.25">
      <c r="A721" s="179">
        <v>602</v>
      </c>
      <c r="B721" s="209"/>
      <c r="C721" s="209"/>
      <c r="D721" s="209"/>
      <c r="E721" s="209"/>
      <c r="F721" s="648"/>
      <c r="G721" s="590"/>
      <c r="H721" s="83"/>
      <c r="I721" s="4"/>
      <c r="J721" s="85">
        <f t="shared" si="62"/>
        <v>0</v>
      </c>
      <c r="K721" s="930"/>
      <c r="L721" s="85">
        <f t="shared" si="63"/>
        <v>0</v>
      </c>
      <c r="M721" s="83"/>
      <c r="N721" s="85">
        <f t="shared" si="64"/>
        <v>0</v>
      </c>
      <c r="O721" s="4"/>
      <c r="P721" s="5">
        <f t="shared" si="65"/>
        <v>0</v>
      </c>
      <c r="Q721" s="4"/>
      <c r="R721" s="137">
        <f t="shared" si="66"/>
        <v>0</v>
      </c>
      <c r="S721" s="1040">
        <f t="shared" si="67"/>
        <v>0</v>
      </c>
      <c r="T721" s="4">
        <f>S721*Tabla319816[[#This Row],[P.U$]]</f>
        <v>0</v>
      </c>
    </row>
    <row r="722" spans="1:20" x14ac:dyDescent="0.25">
      <c r="A722" s="179">
        <v>603</v>
      </c>
      <c r="B722" s="209"/>
      <c r="C722" s="209"/>
      <c r="D722" s="209"/>
      <c r="E722" s="209"/>
      <c r="F722" s="648"/>
      <c r="G722" s="590"/>
      <c r="H722" s="83"/>
      <c r="I722" s="4"/>
      <c r="J722" s="85">
        <f t="shared" si="62"/>
        <v>0</v>
      </c>
      <c r="K722" s="930"/>
      <c r="L722" s="85">
        <f t="shared" si="63"/>
        <v>0</v>
      </c>
      <c r="M722" s="83"/>
      <c r="N722" s="85">
        <f t="shared" si="64"/>
        <v>0</v>
      </c>
      <c r="O722" s="4"/>
      <c r="P722" s="5">
        <f t="shared" si="65"/>
        <v>0</v>
      </c>
      <c r="Q722" s="4"/>
      <c r="R722" s="137">
        <f t="shared" si="66"/>
        <v>0</v>
      </c>
      <c r="S722" s="1040">
        <f t="shared" si="67"/>
        <v>0</v>
      </c>
      <c r="T722" s="4">
        <f>S722*Tabla319816[[#This Row],[P.U$]]</f>
        <v>0</v>
      </c>
    </row>
    <row r="723" spans="1:20" x14ac:dyDescent="0.25">
      <c r="A723" s="179">
        <v>604</v>
      </c>
      <c r="B723" s="209"/>
      <c r="C723" s="209"/>
      <c r="D723" s="209"/>
      <c r="E723" s="209"/>
      <c r="F723" s="648"/>
      <c r="G723" s="590"/>
      <c r="H723" s="83"/>
      <c r="I723" s="4"/>
      <c r="J723" s="85">
        <f t="shared" si="62"/>
        <v>0</v>
      </c>
      <c r="K723" s="930"/>
      <c r="L723" s="85">
        <f t="shared" si="63"/>
        <v>0</v>
      </c>
      <c r="M723" s="83"/>
      <c r="N723" s="85">
        <f t="shared" si="64"/>
        <v>0</v>
      </c>
      <c r="O723" s="4"/>
      <c r="P723" s="5">
        <f t="shared" si="65"/>
        <v>0</v>
      </c>
      <c r="Q723" s="4"/>
      <c r="R723" s="137">
        <f t="shared" si="66"/>
        <v>0</v>
      </c>
      <c r="S723" s="1040">
        <f t="shared" si="67"/>
        <v>0</v>
      </c>
      <c r="T723" s="4">
        <f>S723*Tabla319816[[#This Row],[P.U$]]</f>
        <v>0</v>
      </c>
    </row>
    <row r="724" spans="1:20" x14ac:dyDescent="0.25">
      <c r="A724" s="179">
        <v>605</v>
      </c>
      <c r="B724" s="209"/>
      <c r="C724" s="209"/>
      <c r="D724" s="209"/>
      <c r="E724" s="209"/>
      <c r="F724" s="648"/>
      <c r="G724" s="590"/>
      <c r="H724" s="83"/>
      <c r="I724" s="4"/>
      <c r="J724" s="85">
        <f t="shared" si="62"/>
        <v>0</v>
      </c>
      <c r="K724" s="930"/>
      <c r="L724" s="85">
        <f t="shared" si="63"/>
        <v>0</v>
      </c>
      <c r="M724" s="83"/>
      <c r="N724" s="85">
        <f t="shared" si="64"/>
        <v>0</v>
      </c>
      <c r="O724" s="4"/>
      <c r="P724" s="5">
        <f t="shared" si="65"/>
        <v>0</v>
      </c>
      <c r="Q724" s="4"/>
      <c r="R724" s="137">
        <f t="shared" si="66"/>
        <v>0</v>
      </c>
      <c r="S724" s="1040">
        <f t="shared" si="67"/>
        <v>0</v>
      </c>
      <c r="T724" s="4">
        <f>S724*Tabla319816[[#This Row],[P.U$]]</f>
        <v>0</v>
      </c>
    </row>
    <row r="725" spans="1:20" x14ac:dyDescent="0.25">
      <c r="A725" s="179">
        <v>606</v>
      </c>
      <c r="B725" s="209"/>
      <c r="C725" s="209"/>
      <c r="D725" s="209"/>
      <c r="E725" s="209"/>
      <c r="F725" s="648"/>
      <c r="G725" s="590"/>
      <c r="H725" s="83"/>
      <c r="I725" s="4"/>
      <c r="J725" s="85">
        <f t="shared" si="62"/>
        <v>0</v>
      </c>
      <c r="K725" s="930"/>
      <c r="L725" s="85">
        <f t="shared" si="63"/>
        <v>0</v>
      </c>
      <c r="M725" s="83"/>
      <c r="N725" s="85">
        <f t="shared" si="64"/>
        <v>0</v>
      </c>
      <c r="O725" s="4"/>
      <c r="P725" s="5">
        <f t="shared" si="65"/>
        <v>0</v>
      </c>
      <c r="Q725" s="4"/>
      <c r="R725" s="137">
        <f t="shared" si="66"/>
        <v>0</v>
      </c>
      <c r="S725" s="1040">
        <f t="shared" si="67"/>
        <v>0</v>
      </c>
      <c r="T725" s="4">
        <f>S725*Tabla319816[[#This Row],[P.U$]]</f>
        <v>0</v>
      </c>
    </row>
    <row r="726" spans="1:20" x14ac:dyDescent="0.25">
      <c r="A726" s="179">
        <v>607</v>
      </c>
      <c r="B726" s="209"/>
      <c r="C726" s="209"/>
      <c r="D726" s="209"/>
      <c r="E726" s="209"/>
      <c r="F726" s="648"/>
      <c r="G726" s="590"/>
      <c r="H726" s="83"/>
      <c r="I726" s="4"/>
      <c r="J726" s="85">
        <f t="shared" si="62"/>
        <v>0</v>
      </c>
      <c r="K726" s="930"/>
      <c r="L726" s="85">
        <f t="shared" si="63"/>
        <v>0</v>
      </c>
      <c r="M726" s="83"/>
      <c r="N726" s="85">
        <f t="shared" si="64"/>
        <v>0</v>
      </c>
      <c r="O726" s="4"/>
      <c r="P726" s="5">
        <f t="shared" si="65"/>
        <v>0</v>
      </c>
      <c r="Q726" s="4"/>
      <c r="R726" s="137">
        <f t="shared" si="66"/>
        <v>0</v>
      </c>
      <c r="S726" s="1040">
        <f t="shared" si="67"/>
        <v>0</v>
      </c>
      <c r="T726" s="4">
        <f>S726*Tabla319816[[#This Row],[P.U$]]</f>
        <v>0</v>
      </c>
    </row>
    <row r="727" spans="1:20" x14ac:dyDescent="0.25">
      <c r="A727" s="179">
        <v>608</v>
      </c>
      <c r="B727" s="209"/>
      <c r="C727" s="209"/>
      <c r="D727" s="209"/>
      <c r="E727" s="209"/>
      <c r="F727" s="648"/>
      <c r="G727" s="590"/>
      <c r="H727" s="83"/>
      <c r="I727" s="4"/>
      <c r="J727" s="85">
        <f t="shared" si="62"/>
        <v>0</v>
      </c>
      <c r="K727" s="930"/>
      <c r="L727" s="85">
        <f t="shared" si="63"/>
        <v>0</v>
      </c>
      <c r="M727" s="83"/>
      <c r="N727" s="85">
        <f t="shared" si="64"/>
        <v>0</v>
      </c>
      <c r="O727" s="4"/>
      <c r="P727" s="5">
        <f t="shared" si="65"/>
        <v>0</v>
      </c>
      <c r="Q727" s="4"/>
      <c r="R727" s="137">
        <f t="shared" si="66"/>
        <v>0</v>
      </c>
      <c r="S727" s="1040">
        <f t="shared" si="67"/>
        <v>0</v>
      </c>
      <c r="T727" s="4">
        <f>S727*Tabla319816[[#This Row],[P.U$]]</f>
        <v>0</v>
      </c>
    </row>
    <row r="728" spans="1:20" x14ac:dyDescent="0.25">
      <c r="A728" s="179">
        <v>609</v>
      </c>
      <c r="B728" s="209"/>
      <c r="C728" s="209"/>
      <c r="D728" s="209"/>
      <c r="E728" s="209"/>
      <c r="F728" s="648"/>
      <c r="G728" s="590"/>
      <c r="H728" s="83"/>
      <c r="I728" s="83"/>
      <c r="J728" s="85">
        <f t="shared" si="62"/>
        <v>0</v>
      </c>
      <c r="K728" s="930"/>
      <c r="L728" s="85">
        <f t="shared" si="63"/>
        <v>0</v>
      </c>
      <c r="M728" s="83"/>
      <c r="N728" s="85">
        <f t="shared" si="64"/>
        <v>0</v>
      </c>
      <c r="O728" s="4"/>
      <c r="P728" s="5">
        <f t="shared" si="65"/>
        <v>0</v>
      </c>
      <c r="Q728" s="4"/>
      <c r="R728" s="137">
        <f t="shared" si="66"/>
        <v>0</v>
      </c>
      <c r="S728" s="1040">
        <f t="shared" si="67"/>
        <v>0</v>
      </c>
      <c r="T728" s="4">
        <f>S728*Tabla319816[[#This Row],[P.U$]]</f>
        <v>0</v>
      </c>
    </row>
    <row r="729" spans="1:20" x14ac:dyDescent="0.25">
      <c r="A729" s="179">
        <v>610</v>
      </c>
      <c r="B729" s="209"/>
      <c r="C729" s="209"/>
      <c r="D729" s="209"/>
      <c r="E729" s="209"/>
      <c r="F729" s="648"/>
      <c r="G729" s="590"/>
      <c r="H729" s="83"/>
      <c r="I729" s="83"/>
      <c r="J729" s="85">
        <f t="shared" si="62"/>
        <v>0</v>
      </c>
      <c r="K729" s="930"/>
      <c r="L729" s="85">
        <f t="shared" si="63"/>
        <v>0</v>
      </c>
      <c r="M729" s="83"/>
      <c r="N729" s="85">
        <f t="shared" si="64"/>
        <v>0</v>
      </c>
      <c r="O729" s="4"/>
      <c r="P729" s="5">
        <f t="shared" si="65"/>
        <v>0</v>
      </c>
      <c r="Q729" s="4"/>
      <c r="R729" s="137">
        <f t="shared" si="66"/>
        <v>0</v>
      </c>
      <c r="S729" s="1040">
        <f t="shared" si="67"/>
        <v>0</v>
      </c>
      <c r="T729" s="4">
        <f>S729*Tabla319816[[#This Row],[P.U$]]</f>
        <v>0</v>
      </c>
    </row>
    <row r="730" spans="1:20" x14ac:dyDescent="0.25">
      <c r="A730" s="179">
        <v>611</v>
      </c>
      <c r="B730" s="209"/>
      <c r="C730" s="209"/>
      <c r="D730" s="209"/>
      <c r="E730" s="209"/>
      <c r="F730" s="648"/>
      <c r="G730" s="590"/>
      <c r="H730" s="83"/>
      <c r="I730" s="83"/>
      <c r="J730" s="85">
        <f t="shared" si="62"/>
        <v>0</v>
      </c>
      <c r="K730" s="930"/>
      <c r="L730" s="85">
        <f t="shared" si="63"/>
        <v>0</v>
      </c>
      <c r="M730" s="83"/>
      <c r="N730" s="85">
        <f t="shared" si="64"/>
        <v>0</v>
      </c>
      <c r="O730" s="4"/>
      <c r="P730" s="5">
        <f t="shared" si="65"/>
        <v>0</v>
      </c>
      <c r="Q730" s="4"/>
      <c r="R730" s="137">
        <f t="shared" si="66"/>
        <v>0</v>
      </c>
      <c r="S730" s="1040">
        <f t="shared" si="67"/>
        <v>0</v>
      </c>
      <c r="T730" s="4">
        <f>S730*Tabla319816[[#This Row],[P.U$]]</f>
        <v>0</v>
      </c>
    </row>
    <row r="731" spans="1:20" x14ac:dyDescent="0.25">
      <c r="A731" s="179">
        <v>612</v>
      </c>
      <c r="B731" s="209"/>
      <c r="C731" s="209"/>
      <c r="D731" s="209"/>
      <c r="E731" s="209"/>
      <c r="F731" s="648"/>
      <c r="G731" s="590"/>
      <c r="H731" s="83"/>
      <c r="I731" s="83"/>
      <c r="J731" s="85">
        <f t="shared" si="62"/>
        <v>0</v>
      </c>
      <c r="K731" s="930"/>
      <c r="L731" s="85">
        <f t="shared" si="63"/>
        <v>0</v>
      </c>
      <c r="M731" s="83"/>
      <c r="N731" s="85">
        <f t="shared" si="64"/>
        <v>0</v>
      </c>
      <c r="O731" s="4"/>
      <c r="P731" s="5">
        <f t="shared" si="65"/>
        <v>0</v>
      </c>
      <c r="Q731" s="4"/>
      <c r="R731" s="137">
        <f t="shared" si="66"/>
        <v>0</v>
      </c>
      <c r="S731" s="1040">
        <f t="shared" si="67"/>
        <v>0</v>
      </c>
      <c r="T731" s="4">
        <f>S731*Tabla319816[[#This Row],[P.U$]]</f>
        <v>0</v>
      </c>
    </row>
    <row r="732" spans="1:20" x14ac:dyDescent="0.25">
      <c r="A732" s="179">
        <v>613</v>
      </c>
      <c r="B732" s="209"/>
      <c r="C732" s="209"/>
      <c r="D732" s="209"/>
      <c r="E732" s="209"/>
      <c r="F732" s="648"/>
      <c r="G732" s="590"/>
      <c r="H732" s="83"/>
      <c r="I732" s="83"/>
      <c r="J732" s="85">
        <f t="shared" si="62"/>
        <v>0</v>
      </c>
      <c r="K732" s="930"/>
      <c r="L732" s="85">
        <f t="shared" si="63"/>
        <v>0</v>
      </c>
      <c r="M732" s="83"/>
      <c r="N732" s="85">
        <f t="shared" si="64"/>
        <v>0</v>
      </c>
      <c r="O732" s="4"/>
      <c r="P732" s="5">
        <f t="shared" si="65"/>
        <v>0</v>
      </c>
      <c r="Q732" s="4"/>
      <c r="R732" s="137">
        <f t="shared" si="66"/>
        <v>0</v>
      </c>
      <c r="S732" s="1040">
        <f t="shared" si="67"/>
        <v>0</v>
      </c>
      <c r="T732" s="4">
        <f>S732*Tabla319816[[#This Row],[P.U$]]</f>
        <v>0</v>
      </c>
    </row>
    <row r="733" spans="1:20" x14ac:dyDescent="0.25">
      <c r="A733" s="179">
        <v>614</v>
      </c>
      <c r="B733" s="209"/>
      <c r="C733" s="209"/>
      <c r="D733" s="209"/>
      <c r="E733" s="209"/>
      <c r="F733" s="648"/>
      <c r="G733" s="590"/>
      <c r="H733" s="83"/>
      <c r="I733" s="83"/>
      <c r="J733" s="85">
        <f t="shared" si="62"/>
        <v>0</v>
      </c>
      <c r="K733" s="930"/>
      <c r="L733" s="85">
        <f t="shared" si="63"/>
        <v>0</v>
      </c>
      <c r="M733" s="83"/>
      <c r="N733" s="85">
        <f t="shared" si="64"/>
        <v>0</v>
      </c>
      <c r="O733" s="4"/>
      <c r="P733" s="5">
        <f t="shared" si="65"/>
        <v>0</v>
      </c>
      <c r="Q733" s="4"/>
      <c r="R733" s="137">
        <f t="shared" si="66"/>
        <v>0</v>
      </c>
      <c r="S733" s="1040">
        <f t="shared" si="67"/>
        <v>0</v>
      </c>
      <c r="T733" s="4">
        <f>S733*Tabla319816[[#This Row],[P.U$]]</f>
        <v>0</v>
      </c>
    </row>
    <row r="734" spans="1:20" x14ac:dyDescent="0.25">
      <c r="A734" s="179">
        <v>615</v>
      </c>
      <c r="B734" s="209"/>
      <c r="C734" s="209"/>
      <c r="D734" s="209"/>
      <c r="E734" s="209"/>
      <c r="F734" s="648"/>
      <c r="G734" s="590"/>
      <c r="H734" s="83"/>
      <c r="I734" s="83"/>
      <c r="J734" s="85">
        <f t="shared" si="62"/>
        <v>0</v>
      </c>
      <c r="K734" s="930"/>
      <c r="L734" s="85">
        <f t="shared" si="63"/>
        <v>0</v>
      </c>
      <c r="M734" s="83"/>
      <c r="N734" s="85">
        <f t="shared" si="64"/>
        <v>0</v>
      </c>
      <c r="O734" s="4"/>
      <c r="P734" s="5">
        <f t="shared" si="65"/>
        <v>0</v>
      </c>
      <c r="Q734" s="4"/>
      <c r="R734" s="137">
        <f t="shared" si="66"/>
        <v>0</v>
      </c>
      <c r="S734" s="1040">
        <f t="shared" si="67"/>
        <v>0</v>
      </c>
      <c r="T734" s="4">
        <f>S734*Tabla319816[[#This Row],[P.U$]]</f>
        <v>0</v>
      </c>
    </row>
    <row r="735" spans="1:20" x14ac:dyDescent="0.25">
      <c r="A735" s="179">
        <v>616</v>
      </c>
      <c r="B735" s="209"/>
      <c r="C735" s="209"/>
      <c r="D735" s="209"/>
      <c r="E735" s="209"/>
      <c r="F735" s="648"/>
      <c r="G735" s="590"/>
      <c r="H735" s="83"/>
      <c r="I735" s="83"/>
      <c r="J735" s="85">
        <f t="shared" si="62"/>
        <v>0</v>
      </c>
      <c r="K735" s="930"/>
      <c r="L735" s="85">
        <f t="shared" si="63"/>
        <v>0</v>
      </c>
      <c r="M735" s="83"/>
      <c r="N735" s="85">
        <f t="shared" si="64"/>
        <v>0</v>
      </c>
      <c r="O735" s="4"/>
      <c r="P735" s="5">
        <f t="shared" si="65"/>
        <v>0</v>
      </c>
      <c r="Q735" s="4"/>
      <c r="R735" s="137">
        <f t="shared" si="66"/>
        <v>0</v>
      </c>
      <c r="S735" s="1040">
        <f t="shared" si="67"/>
        <v>0</v>
      </c>
      <c r="T735" s="4">
        <f>S735*Tabla319816[[#This Row],[P.U$]]</f>
        <v>0</v>
      </c>
    </row>
    <row r="736" spans="1:20" x14ac:dyDescent="0.25">
      <c r="A736" s="179">
        <v>617</v>
      </c>
      <c r="B736" s="209"/>
      <c r="C736" s="209"/>
      <c r="D736" s="209"/>
      <c r="E736" s="209"/>
      <c r="F736" s="648"/>
      <c r="G736" s="590"/>
      <c r="H736" s="83"/>
      <c r="I736" s="83"/>
      <c r="J736" s="85">
        <f t="shared" si="62"/>
        <v>0</v>
      </c>
      <c r="K736" s="930"/>
      <c r="L736" s="85">
        <f t="shared" si="63"/>
        <v>0</v>
      </c>
      <c r="M736" s="83"/>
      <c r="N736" s="85">
        <f t="shared" si="64"/>
        <v>0</v>
      </c>
      <c r="O736" s="4"/>
      <c r="P736" s="5">
        <f t="shared" si="65"/>
        <v>0</v>
      </c>
      <c r="Q736" s="4"/>
      <c r="R736" s="137">
        <f t="shared" si="66"/>
        <v>0</v>
      </c>
      <c r="S736" s="1040">
        <f t="shared" si="67"/>
        <v>0</v>
      </c>
      <c r="T736" s="4">
        <f>S736*Tabla319816[[#This Row],[P.U$]]</f>
        <v>0</v>
      </c>
    </row>
    <row r="737" spans="1:20" x14ac:dyDescent="0.25">
      <c r="A737" s="179">
        <v>618</v>
      </c>
      <c r="B737" s="209"/>
      <c r="C737" s="209"/>
      <c r="D737" s="209"/>
      <c r="E737" s="209"/>
      <c r="F737" s="648"/>
      <c r="G737" s="590"/>
      <c r="H737" s="83"/>
      <c r="I737" s="83"/>
      <c r="J737" s="85">
        <f t="shared" si="62"/>
        <v>0</v>
      </c>
      <c r="K737" s="930"/>
      <c r="L737" s="85">
        <f t="shared" si="63"/>
        <v>0</v>
      </c>
      <c r="M737" s="83"/>
      <c r="N737" s="85">
        <f t="shared" si="64"/>
        <v>0</v>
      </c>
      <c r="O737" s="4"/>
      <c r="P737" s="5">
        <f t="shared" si="65"/>
        <v>0</v>
      </c>
      <c r="Q737" s="4"/>
      <c r="R737" s="137">
        <f t="shared" si="66"/>
        <v>0</v>
      </c>
      <c r="S737" s="1040">
        <f t="shared" si="67"/>
        <v>0</v>
      </c>
      <c r="T737" s="4">
        <f>S737*Tabla319816[[#This Row],[P.U$]]</f>
        <v>0</v>
      </c>
    </row>
    <row r="738" spans="1:20" x14ac:dyDescent="0.25">
      <c r="A738" s="179">
        <v>619</v>
      </c>
      <c r="B738" s="209"/>
      <c r="C738" s="209"/>
      <c r="D738" s="209"/>
      <c r="E738" s="209"/>
      <c r="F738" s="648"/>
      <c r="G738" s="590"/>
      <c r="H738" s="83"/>
      <c r="I738" s="250"/>
      <c r="J738" s="85">
        <f t="shared" si="62"/>
        <v>0</v>
      </c>
      <c r="K738" s="931"/>
      <c r="L738" s="85">
        <f t="shared" si="63"/>
        <v>0</v>
      </c>
      <c r="M738" s="250"/>
      <c r="N738" s="85">
        <f t="shared" si="64"/>
        <v>0</v>
      </c>
      <c r="O738" s="7"/>
      <c r="P738" s="5">
        <f t="shared" si="65"/>
        <v>0</v>
      </c>
      <c r="Q738" s="4"/>
      <c r="R738" s="137">
        <f t="shared" si="66"/>
        <v>0</v>
      </c>
      <c r="S738" s="1040">
        <f t="shared" si="67"/>
        <v>0</v>
      </c>
      <c r="T738" s="4">
        <f>S738*Tabla319816[[#This Row],[P.U$]]</f>
        <v>0</v>
      </c>
    </row>
    <row r="739" spans="1:20" ht="15.75" thickBot="1" x14ac:dyDescent="0.3">
      <c r="A739" s="179">
        <v>620</v>
      </c>
      <c r="B739" s="184"/>
      <c r="C739" s="209"/>
      <c r="D739" s="209"/>
      <c r="E739" s="209"/>
      <c r="F739" s="602"/>
      <c r="G739" s="654"/>
      <c r="H739" s="254"/>
      <c r="I739" s="255"/>
      <c r="J739" s="256">
        <f>G739*I739</f>
        <v>0</v>
      </c>
      <c r="K739" s="784"/>
      <c r="L739" s="256">
        <f>G739*K739</f>
        <v>0</v>
      </c>
      <c r="M739" s="257"/>
      <c r="N739" s="256">
        <f>G739*M739</f>
        <v>0</v>
      </c>
      <c r="O739" s="136"/>
      <c r="P739" s="135">
        <f>G739*O739</f>
        <v>0</v>
      </c>
      <c r="Q739" s="136"/>
      <c r="R739" s="137">
        <f>G739*Q739</f>
        <v>0</v>
      </c>
      <c r="S739" s="1040">
        <f t="shared" si="67"/>
        <v>0</v>
      </c>
      <c r="T739" s="4">
        <f>S739*Tabla319816[[#This Row],[P.U$]]</f>
        <v>0</v>
      </c>
    </row>
    <row r="740" spans="1:20" ht="15.75" thickBot="1" x14ac:dyDescent="0.3">
      <c r="A740" s="178"/>
      <c r="B740" s="200"/>
      <c r="C740" s="200"/>
      <c r="D740" s="200"/>
      <c r="E740" s="200"/>
      <c r="F740" s="620"/>
      <c r="G740" s="617"/>
      <c r="H740" s="132"/>
      <c r="I740" s="258">
        <f>SUM(I10:I739)</f>
        <v>2068</v>
      </c>
      <c r="J740" s="259">
        <f>SUM(J10:J738)</f>
        <v>4471.2800000000016</v>
      </c>
      <c r="K740" s="932">
        <f>SUM(K10:K738)</f>
        <v>2269</v>
      </c>
      <c r="L740" s="259">
        <f>SUM(L10:L738)</f>
        <v>4775.75</v>
      </c>
      <c r="M740" s="258">
        <f>SUM(M10:M738)</f>
        <v>2225</v>
      </c>
      <c r="N740" s="259">
        <f>SUM(N10:N738)</f>
        <v>4658.9000000000033</v>
      </c>
      <c r="O740" s="10">
        <f>SUM(O10:O739)</f>
        <v>2009</v>
      </c>
      <c r="P740" s="11">
        <f>SUM(P10:P738)</f>
        <v>3968.2299999999968</v>
      </c>
      <c r="Q740">
        <f>SUM(Q10:Q738)</f>
        <v>1896</v>
      </c>
      <c r="R740" s="893">
        <f>SUM(R10:R739)</f>
        <v>3730.1799999999971</v>
      </c>
      <c r="S740" s="1040">
        <f>SUM(S10:S739)</f>
        <v>1818</v>
      </c>
      <c r="T740" s="4">
        <f>SUM(T10:T739)</f>
        <v>3894.7899999999977</v>
      </c>
    </row>
    <row r="741" spans="1:20" ht="15.75" thickBot="1" x14ac:dyDescent="0.3">
      <c r="I741" s="158"/>
      <c r="J741" s="11"/>
      <c r="K741" s="933"/>
      <c r="L741" s="11">
        <f>SUM(L10:L636)</f>
        <v>4556.1899999999996</v>
      </c>
      <c r="M741" s="10"/>
      <c r="N741" s="11">
        <f>SUM(N10:N636)</f>
        <v>4439.9900000000025</v>
      </c>
      <c r="O741" s="10"/>
      <c r="P741" s="11">
        <f>SUM(P10:P636)</f>
        <v>3808.279999999997</v>
      </c>
      <c r="R741" s="11"/>
    </row>
    <row r="745" spans="1:20" x14ac:dyDescent="0.25">
      <c r="C745" s="675"/>
      <c r="D745" s="675"/>
      <c r="E745" s="675"/>
    </row>
    <row r="746" spans="1:20" ht="48" customHeight="1" thickBot="1" x14ac:dyDescent="0.3">
      <c r="C746" s="676"/>
      <c r="D746" s="677"/>
      <c r="E746" s="675"/>
      <c r="G746" s="1115" t="s">
        <v>330</v>
      </c>
      <c r="H746" s="1116"/>
      <c r="I746" s="1116"/>
      <c r="J746" s="1116"/>
      <c r="K746" s="1116"/>
      <c r="L746" s="1116"/>
      <c r="M746" s="1116"/>
      <c r="N746" s="1116"/>
    </row>
    <row r="747" spans="1:20" ht="29.25" customHeight="1" thickBot="1" x14ac:dyDescent="0.3">
      <c r="C747" s="675"/>
      <c r="D747" s="677"/>
      <c r="E747" s="675"/>
      <c r="G747" s="211" t="s">
        <v>792</v>
      </c>
      <c r="H747" s="50" t="s">
        <v>331</v>
      </c>
      <c r="I747" s="698" t="s">
        <v>725</v>
      </c>
      <c r="J747" s="286" t="s">
        <v>17972</v>
      </c>
      <c r="K747" s="935" t="s">
        <v>17973</v>
      </c>
      <c r="L747" s="286" t="s">
        <v>17974</v>
      </c>
      <c r="M747" s="884">
        <v>45192</v>
      </c>
      <c r="N747" s="884">
        <v>45199</v>
      </c>
      <c r="O747" s="16"/>
      <c r="P747" s="53"/>
      <c r="Q747" s="16"/>
      <c r="R747" s="53"/>
      <c r="S747" s="1078"/>
      <c r="T747" s="16"/>
    </row>
    <row r="748" spans="1:20" ht="15.75" thickBot="1" x14ac:dyDescent="0.3">
      <c r="C748" s="675"/>
      <c r="D748" s="677"/>
      <c r="E748" s="675"/>
      <c r="G748" s="678">
        <v>1</v>
      </c>
      <c r="H748" s="44" t="s">
        <v>10</v>
      </c>
      <c r="I748" s="159">
        <f>SUM(I10:I279)</f>
        <v>915</v>
      </c>
      <c r="J748" s="64">
        <f>SUM(K10:K279)</f>
        <v>1002</v>
      </c>
      <c r="K748" s="936">
        <f>SUM(M10:M279)</f>
        <v>983</v>
      </c>
      <c r="L748" s="68">
        <f>SUM(O10:O279)</f>
        <v>916</v>
      </c>
      <c r="M748" s="61">
        <f>SUM(Q10:Q279)</f>
        <v>863</v>
      </c>
      <c r="N748" s="61">
        <f>SUM(S10:S279)</f>
        <v>807</v>
      </c>
      <c r="P748" s="883"/>
      <c r="Q748" s="883"/>
      <c r="R748" s="883"/>
      <c r="S748" s="883"/>
      <c r="T748" s="883"/>
    </row>
    <row r="749" spans="1:20" ht="15.75" thickBot="1" x14ac:dyDescent="0.3">
      <c r="C749" s="675"/>
      <c r="D749" s="677"/>
      <c r="E749" s="675"/>
      <c r="G749" s="679">
        <v>2</v>
      </c>
      <c r="H749" s="45" t="s">
        <v>332</v>
      </c>
      <c r="I749" s="160">
        <f>SUM(I280:I345)</f>
        <v>387</v>
      </c>
      <c r="J749" s="65">
        <f>SUM(K280:K345)</f>
        <v>378</v>
      </c>
      <c r="K749" s="937">
        <f>SUM(M280:M345)</f>
        <v>366</v>
      </c>
      <c r="L749" s="69">
        <f>SUM(O280:O345)</f>
        <v>333</v>
      </c>
      <c r="M749" s="61">
        <f>SUM(Q280:Q345)</f>
        <v>316</v>
      </c>
      <c r="N749" s="61">
        <f>SUM(S280:S345)</f>
        <v>311</v>
      </c>
      <c r="P749" s="883"/>
      <c r="Q749" s="883"/>
      <c r="R749" s="883"/>
      <c r="S749" s="883"/>
      <c r="T749" s="883"/>
    </row>
    <row r="750" spans="1:20" ht="15.75" thickBot="1" x14ac:dyDescent="0.3">
      <c r="C750" s="675"/>
      <c r="D750" s="677"/>
      <c r="E750" s="675"/>
      <c r="G750" s="679">
        <v>3</v>
      </c>
      <c r="H750" s="45" t="s">
        <v>333</v>
      </c>
      <c r="I750" s="160">
        <f>SUM(I346:I412)</f>
        <v>205</v>
      </c>
      <c r="J750" s="65">
        <f>SUM(K346:K412)</f>
        <v>204</v>
      </c>
      <c r="K750" s="937">
        <f>SUM(M346:M412)</f>
        <v>204</v>
      </c>
      <c r="L750" s="69">
        <f>SUM(O346:O412)</f>
        <v>185</v>
      </c>
      <c r="M750" s="61">
        <f>SUM(Q346:Q412)</f>
        <v>180</v>
      </c>
      <c r="N750" s="61">
        <f>SUM(S346:S412)</f>
        <v>175</v>
      </c>
      <c r="P750" s="883"/>
      <c r="Q750" s="883"/>
      <c r="R750" s="883"/>
      <c r="S750" s="883"/>
      <c r="T750" s="883"/>
    </row>
    <row r="751" spans="1:20" ht="15.75" thickBot="1" x14ac:dyDescent="0.3">
      <c r="C751" s="675"/>
      <c r="D751" s="677"/>
      <c r="E751" s="675"/>
      <c r="G751" s="679">
        <v>4</v>
      </c>
      <c r="H751" s="45" t="s">
        <v>334</v>
      </c>
      <c r="I751" s="160">
        <f>SUM(I413:I444,I445)</f>
        <v>60</v>
      </c>
      <c r="J751" s="65">
        <f>SUM(K413:K445)</f>
        <v>90</v>
      </c>
      <c r="K751" s="937">
        <f>SUM(M413:M445)</f>
        <v>88</v>
      </c>
      <c r="L751" s="69">
        <f>SUM(O413:O444,O445)</f>
        <v>68</v>
      </c>
      <c r="M751" s="61">
        <f>SUM(Q413:Q444,Q445)</f>
        <v>65</v>
      </c>
      <c r="N751" s="61">
        <f>SUM(S413:S444,S445)</f>
        <v>65</v>
      </c>
      <c r="P751" s="883"/>
      <c r="Q751" s="883"/>
      <c r="R751" s="883"/>
      <c r="S751" s="883"/>
      <c r="T751" s="883"/>
    </row>
    <row r="752" spans="1:20" ht="15.75" thickBot="1" x14ac:dyDescent="0.3">
      <c r="C752" s="675"/>
      <c r="D752" s="677"/>
      <c r="E752" s="675"/>
      <c r="G752" s="679">
        <v>5</v>
      </c>
      <c r="H752" s="45" t="s">
        <v>335</v>
      </c>
      <c r="I752" s="160">
        <f>SUM(I455:I477)</f>
        <v>22</v>
      </c>
      <c r="J752" s="65">
        <f>SUM(K455:K477)</f>
        <v>22</v>
      </c>
      <c r="K752" s="937">
        <f>SUM(M455:M477)</f>
        <v>22</v>
      </c>
      <c r="L752" s="69">
        <f>SUM(O455:O477)</f>
        <v>21</v>
      </c>
      <c r="M752" s="61">
        <f>SUM(Q455:Q477)</f>
        <v>20</v>
      </c>
      <c r="N752" s="61">
        <f>SUM(S455:S477)</f>
        <v>20</v>
      </c>
      <c r="P752" s="883"/>
      <c r="Q752" s="883"/>
      <c r="R752" s="883"/>
      <c r="S752" s="883"/>
      <c r="T752" s="883"/>
    </row>
    <row r="753" spans="2:20" ht="15.75" thickBot="1" x14ac:dyDescent="0.3">
      <c r="C753" s="680"/>
      <c r="D753" s="677"/>
      <c r="E753" s="675"/>
      <c r="G753" s="679">
        <v>6</v>
      </c>
      <c r="H753" s="45" t="s">
        <v>336</v>
      </c>
      <c r="I753" s="160">
        <f>SUM(I446:I448,I449:I454)</f>
        <v>6</v>
      </c>
      <c r="J753" s="65">
        <f>SUM(K446:K454)</f>
        <v>12</v>
      </c>
      <c r="K753" s="937">
        <f>SUM(M446:M454)</f>
        <v>12</v>
      </c>
      <c r="L753" s="69">
        <f>SUM(O446:O448,O449:O454)</f>
        <v>12</v>
      </c>
      <c r="M753" s="61">
        <f>SUM(Q446:Q448,Q449:Q454)</f>
        <v>4</v>
      </c>
      <c r="N753" s="61">
        <f>SUM(S446:S448,S449:S454)</f>
        <v>4</v>
      </c>
      <c r="P753" s="883"/>
      <c r="Q753" s="883"/>
      <c r="R753" s="883"/>
      <c r="S753" s="883"/>
      <c r="T753" s="883"/>
    </row>
    <row r="754" spans="2:20" ht="15.75" thickBot="1" x14ac:dyDescent="0.3">
      <c r="B754"/>
      <c r="C754" s="675"/>
      <c r="D754" s="675"/>
      <c r="E754" s="675"/>
      <c r="G754" s="679">
        <v>7</v>
      </c>
      <c r="H754" s="45" t="s">
        <v>337</v>
      </c>
      <c r="I754" s="160">
        <f>SUM(I478:I483,I484,I485:I490,I491:I498)</f>
        <v>4</v>
      </c>
      <c r="J754" s="65">
        <f>SUM(K478:K498)</f>
        <v>4</v>
      </c>
      <c r="K754" s="937">
        <f>SUM(M478:M498)</f>
        <v>4</v>
      </c>
      <c r="L754" s="69">
        <f>SUM(O478:O483,O484,O485:O490,O491:O498)</f>
        <v>4</v>
      </c>
      <c r="M754" s="61">
        <f>SUM(Q478:Q483,Q484,Q485:Q490,Q491:Q498)</f>
        <v>0</v>
      </c>
      <c r="N754" s="61">
        <f>SUM(S478:S483,S484,S485:S490,S491:S498)</f>
        <v>0</v>
      </c>
      <c r="P754" s="883"/>
      <c r="Q754" s="883"/>
      <c r="R754" s="883"/>
      <c r="S754" s="883"/>
      <c r="T754" s="883"/>
    </row>
    <row r="755" spans="2:20" ht="15.75" thickBot="1" x14ac:dyDescent="0.3">
      <c r="B755"/>
      <c r="C755" s="675"/>
      <c r="D755" s="675"/>
      <c r="E755" s="675"/>
      <c r="G755" s="679">
        <v>8</v>
      </c>
      <c r="H755" s="45" t="s">
        <v>338</v>
      </c>
      <c r="I755" s="160">
        <f>SUM(I499:I500,I501:I504,I505:I506,I507:I591)</f>
        <v>119</v>
      </c>
      <c r="J755" s="65">
        <f>SUM(K499:K591)</f>
        <v>113</v>
      </c>
      <c r="K755" s="937">
        <f>SUM(M499:M591)</f>
        <v>110</v>
      </c>
      <c r="L755" s="69">
        <f>SUM(O499:O500,O501:O504,O505:O506,O507:O591)</f>
        <v>109</v>
      </c>
      <c r="M755" s="61">
        <f>SUM(Q499:Q500,Q501:Q504,Q505:Q506,Q507:Q591)</f>
        <v>103</v>
      </c>
      <c r="N755" s="61">
        <f>SUM(S499:S500,S501:S504,S505:S506,S507:S591)</f>
        <v>100</v>
      </c>
      <c r="P755" s="883"/>
      <c r="Q755" s="883"/>
      <c r="R755" s="883"/>
      <c r="S755" s="883"/>
      <c r="T755" s="883"/>
    </row>
    <row r="756" spans="2:20" ht="15.75" thickBot="1" x14ac:dyDescent="0.3">
      <c r="B756"/>
      <c r="C756" s="675"/>
      <c r="D756" s="675"/>
      <c r="E756" s="675"/>
      <c r="G756" s="679">
        <v>9</v>
      </c>
      <c r="H756" s="45" t="s">
        <v>339</v>
      </c>
      <c r="I756" s="160">
        <f>SUM(I592:I690)</f>
        <v>350</v>
      </c>
      <c r="J756" s="65">
        <f>SUM(K592:K690)</f>
        <v>444</v>
      </c>
      <c r="K756" s="937">
        <f>SUM(M592:M690)</f>
        <v>436</v>
      </c>
      <c r="L756" s="69">
        <f>SUM(O592:O690)</f>
        <v>361</v>
      </c>
      <c r="M756" s="61">
        <f>SUM(Q592:Q690)</f>
        <v>345</v>
      </c>
      <c r="N756" s="61">
        <f>SUM(S592:S690)</f>
        <v>336</v>
      </c>
      <c r="P756" s="883"/>
      <c r="Q756" s="883"/>
      <c r="R756" s="883"/>
      <c r="S756" s="883"/>
      <c r="T756" s="883"/>
    </row>
    <row r="757" spans="2:20" ht="15.75" thickBot="1" x14ac:dyDescent="0.3">
      <c r="B757"/>
      <c r="G757" s="681">
        <v>10</v>
      </c>
      <c r="H757" s="46" t="s">
        <v>13</v>
      </c>
      <c r="I757" s="161">
        <f>SUM(I691:I694)</f>
        <v>0</v>
      </c>
      <c r="J757" s="66">
        <f>SUM(K691:K694)</f>
        <v>0</v>
      </c>
      <c r="K757" s="938">
        <f>SUM(M691:M694)</f>
        <v>0</v>
      </c>
      <c r="L757" s="70">
        <f>SUM(O691:O694)</f>
        <v>0</v>
      </c>
      <c r="M757" s="62">
        <f>SUM(Q691:Q694)</f>
        <v>0</v>
      </c>
      <c r="N757" s="62">
        <f>SUM(S691:S694)</f>
        <v>0</v>
      </c>
      <c r="P757" s="883"/>
      <c r="Q757" s="883"/>
      <c r="R757" s="883"/>
      <c r="S757" s="883"/>
      <c r="T757" s="883"/>
    </row>
    <row r="758" spans="2:20" ht="21" thickBot="1" x14ac:dyDescent="0.3">
      <c r="B758"/>
      <c r="F758" s="682"/>
      <c r="G758" s="683"/>
      <c r="H758" s="47" t="s">
        <v>340</v>
      </c>
      <c r="I758" s="162">
        <f>SUM(I748:I757)</f>
        <v>2068</v>
      </c>
      <c r="J758" s="48">
        <f>SUBTOTAL(9,J748:J757)</f>
        <v>2269</v>
      </c>
      <c r="K758" s="939">
        <f>SUBTOTAL(9,K748:K757)</f>
        <v>2225</v>
      </c>
      <c r="L758" s="67">
        <f>SUBTOTAL(9,L748:L757)</f>
        <v>2009</v>
      </c>
      <c r="M758" s="88">
        <f>SUM(M748:M757)</f>
        <v>1896</v>
      </c>
      <c r="N758" s="1079">
        <f>SUM(N748:N757)</f>
        <v>1818</v>
      </c>
      <c r="P758"/>
      <c r="R758"/>
    </row>
  </sheetData>
  <mergeCells count="5">
    <mergeCell ref="A2:Q2"/>
    <mergeCell ref="A3:Q3"/>
    <mergeCell ref="A4:Q4"/>
    <mergeCell ref="H6:J6"/>
    <mergeCell ref="G746:N746"/>
  </mergeCells>
  <conditionalFormatting sqref="I738:I739">
    <cfRule type="iconSet" priority="15">
      <iconSet>
        <cfvo type="percent" val="0"/>
        <cfvo type="num" val="20"/>
        <cfvo type="num" val="50"/>
      </iconSet>
    </cfRule>
    <cfRule type="iconSet" priority="16">
      <iconSet>
        <cfvo type="percent" val="0"/>
        <cfvo type="num" val="20"/>
        <cfvo type="num" val="70"/>
      </iconSet>
    </cfRule>
  </conditionalFormatting>
  <conditionalFormatting sqref="H712:H739">
    <cfRule type="iconSet" priority="17">
      <iconSet>
        <cfvo type="percent" val="0"/>
        <cfvo type="num" val="20"/>
        <cfvo type="num" val="50"/>
      </iconSet>
    </cfRule>
    <cfRule type="iconSet" priority="18">
      <iconSet>
        <cfvo type="percent" val="0"/>
        <cfvo type="percent" val="20"/>
        <cfvo type="percent" val="80"/>
      </iconSet>
    </cfRule>
  </conditionalFormatting>
  <conditionalFormatting sqref="I728:I737">
    <cfRule type="iconSet" priority="19">
      <iconSet>
        <cfvo type="percent" val="0"/>
        <cfvo type="num" val="20"/>
        <cfvo type="num" val="50"/>
      </iconSet>
    </cfRule>
    <cfRule type="iconSet" priority="20">
      <iconSet>
        <cfvo type="percent" val="0"/>
        <cfvo type="percent" val="20"/>
        <cfvo type="percent" val="80"/>
      </iconSet>
    </cfRule>
  </conditionalFormatting>
  <conditionalFormatting sqref="K712:K739">
    <cfRule type="iconSet" priority="21">
      <iconSet>
        <cfvo type="percent" val="0"/>
        <cfvo type="num" val="10"/>
        <cfvo type="num" val="50"/>
      </iconSet>
    </cfRule>
  </conditionalFormatting>
  <conditionalFormatting sqref="M712:M739">
    <cfRule type="iconSet" priority="22">
      <iconSet>
        <cfvo type="percent" val="0"/>
        <cfvo type="num" val="20"/>
        <cfvo type="num" val="50"/>
      </iconSet>
    </cfRule>
  </conditionalFormatting>
  <conditionalFormatting sqref="O712:O739">
    <cfRule type="iconSet" priority="23">
      <iconSet>
        <cfvo type="percent" val="0"/>
        <cfvo type="num" val="20"/>
        <cfvo type="num" val="50"/>
      </iconSet>
    </cfRule>
  </conditionalFormatting>
  <conditionalFormatting sqref="Q712:Q739">
    <cfRule type="iconSet" priority="24">
      <iconSet>
        <cfvo type="percent" val="0"/>
        <cfvo type="num" val="20"/>
        <cfvo type="num" val="50"/>
      </iconSet>
    </cfRule>
  </conditionalFormatting>
  <conditionalFormatting sqref="H712:H739">
    <cfRule type="iconSet" priority="25">
      <iconSet>
        <cfvo type="percent" val="0"/>
        <cfvo type="num" val="25"/>
        <cfvo type="num" val="50"/>
      </iconSet>
    </cfRule>
    <cfRule type="iconSet" priority="26">
      <iconSet>
        <cfvo type="percent" val="0"/>
        <cfvo type="num" val="0"/>
        <cfvo type="num" val="50"/>
      </iconSet>
    </cfRule>
  </conditionalFormatting>
  <conditionalFormatting sqref="I728:I737">
    <cfRule type="iconSet" priority="27">
      <iconSet>
        <cfvo type="percent" val="0"/>
        <cfvo type="num" val="25"/>
        <cfvo type="num" val="50"/>
      </iconSet>
    </cfRule>
    <cfRule type="iconSet" priority="28">
      <iconSet>
        <cfvo type="percent" val="0"/>
        <cfvo type="num" val="0"/>
        <cfvo type="num" val="50"/>
      </iconSet>
    </cfRule>
  </conditionalFormatting>
  <conditionalFormatting sqref="H10:H19">
    <cfRule type="iconSet" priority="14">
      <iconSet>
        <cfvo type="percent" val="0"/>
        <cfvo type="num" val="33"/>
        <cfvo type="num" val="100"/>
      </iconSet>
    </cfRule>
  </conditionalFormatting>
  <conditionalFormatting sqref="H474">
    <cfRule type="iconSet" priority="12">
      <iconSet>
        <cfvo type="percent" val="0"/>
        <cfvo type="num" val="20"/>
        <cfvo type="num" val="50"/>
      </iconSet>
    </cfRule>
    <cfRule type="iconSet" priority="13">
      <iconSet>
        <cfvo type="percent" val="0"/>
        <cfvo type="percent" val="20"/>
        <cfvo type="percent" val="80"/>
      </iconSet>
    </cfRule>
  </conditionalFormatting>
  <conditionalFormatting sqref="F10:F15">
    <cfRule type="iconSet" priority="8">
      <iconSet iconSet="3Signs">
        <cfvo type="percent" val="0"/>
        <cfvo type="percent" val="&quot;6 MESE&quot;"/>
        <cfvo type="percent" val="&quot;1 AÑO &quot;"/>
      </iconSet>
    </cfRule>
  </conditionalFormatting>
  <conditionalFormatting sqref="H152">
    <cfRule type="iconSet" priority="4">
      <iconSet>
        <cfvo type="percent" val="0"/>
        <cfvo type="num" val="20"/>
        <cfvo type="num" val="50"/>
      </iconSet>
    </cfRule>
    <cfRule type="iconSet" priority="5">
      <iconSet>
        <cfvo type="percent" val="0"/>
        <cfvo type="percent" val="20"/>
        <cfvo type="percent" val="80"/>
      </iconSet>
    </cfRule>
  </conditionalFormatting>
  <conditionalFormatting sqref="H152">
    <cfRule type="iconSet" priority="6">
      <iconSet>
        <cfvo type="percent" val="0"/>
        <cfvo type="num" val="25"/>
        <cfvo type="num" val="50"/>
      </iconSet>
    </cfRule>
    <cfRule type="iconSet" priority="7">
      <iconSet>
        <cfvo type="percent" val="0"/>
        <cfvo type="num" val="0"/>
        <cfvo type="num" val="50"/>
      </iconSet>
    </cfRule>
  </conditionalFormatting>
  <conditionalFormatting sqref="H153:H711 H10:H151">
    <cfRule type="iconSet" priority="31">
      <iconSet>
        <cfvo type="percent" val="0"/>
        <cfvo type="num" val="20"/>
        <cfvo type="num" val="50"/>
      </iconSet>
    </cfRule>
    <cfRule type="iconSet" priority="32">
      <iconSet>
        <cfvo type="percent" val="0"/>
        <cfvo type="percent" val="20"/>
        <cfvo type="percent" val="80"/>
      </iconSet>
    </cfRule>
  </conditionalFormatting>
  <conditionalFormatting sqref="K10:K711">
    <cfRule type="iconSet" priority="33">
      <iconSet>
        <cfvo type="percent" val="0"/>
        <cfvo type="num" val="10"/>
        <cfvo type="num" val="50"/>
      </iconSet>
    </cfRule>
  </conditionalFormatting>
  <conditionalFormatting sqref="M10:M711">
    <cfRule type="iconSet" priority="34">
      <iconSet>
        <cfvo type="percent" val="0"/>
        <cfvo type="num" val="20"/>
        <cfvo type="num" val="50"/>
      </iconSet>
    </cfRule>
  </conditionalFormatting>
  <conditionalFormatting sqref="O10:O476 O591:O711">
    <cfRule type="iconSet" priority="35">
      <iconSet>
        <cfvo type="percent" val="0"/>
        <cfvo type="num" val="20"/>
        <cfvo type="num" val="50"/>
      </iconSet>
    </cfRule>
  </conditionalFormatting>
  <conditionalFormatting sqref="Q10:Q711">
    <cfRule type="iconSet" priority="36">
      <iconSet>
        <cfvo type="percent" val="0"/>
        <cfvo type="num" val="20"/>
        <cfvo type="num" val="50"/>
      </iconSet>
    </cfRule>
  </conditionalFormatting>
  <conditionalFormatting sqref="H153:H711 H10:H151">
    <cfRule type="iconSet" priority="37">
      <iconSet>
        <cfvo type="percent" val="0"/>
        <cfvo type="num" val="25"/>
        <cfvo type="num" val="50"/>
      </iconSet>
    </cfRule>
    <cfRule type="iconSet" priority="38">
      <iconSet>
        <cfvo type="percent" val="0"/>
        <cfvo type="num" val="0"/>
        <cfvo type="num" val="50"/>
      </iconSet>
    </cfRule>
  </conditionalFormatting>
  <conditionalFormatting sqref="I712:I727">
    <cfRule type="iconSet" priority="2">
      <iconSet>
        <cfvo type="percent" val="0"/>
        <cfvo type="num" val="20"/>
        <cfvo type="num" val="50"/>
      </iconSet>
    </cfRule>
  </conditionalFormatting>
  <conditionalFormatting sqref="I10:I711">
    <cfRule type="iconSet" priority="3">
      <iconSet>
        <cfvo type="percent" val="0"/>
        <cfvo type="num" val="20"/>
        <cfvo type="num" val="50"/>
      </iconSet>
    </cfRule>
  </conditionalFormatting>
  <conditionalFormatting sqref="O477:O590">
    <cfRule type="iconSet" priority="1">
      <iconSet>
        <cfvo type="percent" val="0"/>
        <cfvo type="num" val="20"/>
        <cfvo type="num" val="50"/>
      </iconSet>
    </cfRule>
  </conditionalFormatting>
  <pageMargins left="0.7" right="0.7" top="0.75" bottom="0.75" header="0.3" footer="0.3"/>
  <pageSetup paperSize="9" orientation="portrait" r:id="rId1"/>
  <drawing r:id="rId2"/>
  <tableParts count="2">
    <tablePart r:id="rId3"/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55"/>
  <sheetViews>
    <sheetView topLeftCell="F709" zoomScale="75" zoomScaleNormal="75" workbookViewId="0">
      <selection activeCell="R738" sqref="R738"/>
    </sheetView>
  </sheetViews>
  <sheetFormatPr baseColWidth="10" defaultRowHeight="15" x14ac:dyDescent="0.25"/>
  <cols>
    <col min="1" max="1" width="11.42578125" customWidth="1"/>
    <col min="2" max="2" width="33.42578125" style="667" customWidth="1"/>
    <col min="3" max="3" width="12" style="667" customWidth="1"/>
    <col min="4" max="4" width="17.28515625" style="667" customWidth="1"/>
    <col min="5" max="5" width="19.42578125" style="667" customWidth="1"/>
    <col min="6" max="6" width="14.7109375" style="668" customWidth="1"/>
    <col min="7" max="7" width="15.7109375" style="665" customWidth="1"/>
    <col min="8" max="8" width="16.7109375" customWidth="1"/>
    <col min="9" max="9" width="16.7109375" style="156" customWidth="1"/>
    <col min="10" max="10" width="16.7109375" style="9" customWidth="1"/>
    <col min="11" max="11" width="16.7109375" style="166" customWidth="1"/>
    <col min="12" max="12" width="16.7109375" style="9" customWidth="1"/>
    <col min="13" max="13" width="16.7109375" customWidth="1"/>
    <col min="14" max="14" width="16.7109375" style="9" customWidth="1"/>
    <col min="15" max="15" width="15.7109375" customWidth="1"/>
    <col min="16" max="16" width="15.7109375" style="9" customWidth="1"/>
    <col min="17" max="17" width="17.28515625" customWidth="1"/>
    <col min="18" max="18" width="15" style="9" customWidth="1"/>
    <col min="19" max="19" width="16.140625" customWidth="1"/>
  </cols>
  <sheetData>
    <row r="1" spans="1:20" x14ac:dyDescent="0.25">
      <c r="A1" s="16"/>
      <c r="B1" s="17"/>
      <c r="C1" s="18"/>
      <c r="D1" s="17"/>
      <c r="E1" s="18"/>
      <c r="F1" s="18"/>
      <c r="G1" s="664"/>
      <c r="H1" s="17"/>
      <c r="I1" s="154"/>
      <c r="J1" s="17"/>
      <c r="K1" s="163"/>
      <c r="L1" s="17"/>
      <c r="M1" s="17"/>
      <c r="N1" s="17"/>
      <c r="O1" s="17"/>
      <c r="P1" s="17"/>
      <c r="Q1" s="17"/>
    </row>
    <row r="2" spans="1:20" ht="44.25" x14ac:dyDescent="0.25">
      <c r="A2" s="1111" t="s">
        <v>327</v>
      </c>
      <c r="B2" s="1111"/>
      <c r="C2" s="1111"/>
      <c r="D2" s="1111"/>
      <c r="E2" s="1111"/>
      <c r="F2" s="1111"/>
      <c r="G2" s="1111"/>
      <c r="H2" s="1111"/>
      <c r="I2" s="1111"/>
      <c r="J2" s="1111"/>
      <c r="K2" s="1111"/>
      <c r="L2" s="1111"/>
      <c r="M2" s="1111"/>
      <c r="N2" s="1111"/>
      <c r="O2" s="1111"/>
      <c r="P2" s="1111"/>
      <c r="Q2" s="1111"/>
    </row>
    <row r="3" spans="1:20" ht="25.5" x14ac:dyDescent="0.25">
      <c r="A3" s="1112" t="s">
        <v>328</v>
      </c>
      <c r="B3" s="1112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2"/>
      <c r="O3" s="1112"/>
      <c r="P3" s="1112"/>
      <c r="Q3" s="1112"/>
    </row>
    <row r="4" spans="1:20" ht="24" thickBot="1" x14ac:dyDescent="0.3">
      <c r="A4" s="1113" t="s">
        <v>17851</v>
      </c>
      <c r="B4" s="1113"/>
      <c r="C4" s="1113"/>
      <c r="D4" s="1113"/>
      <c r="E4" s="1113"/>
      <c r="F4" s="1113"/>
      <c r="G4" s="1113"/>
      <c r="H4" s="1113"/>
      <c r="I4" s="1113"/>
      <c r="J4" s="1113"/>
      <c r="K4" s="1113"/>
      <c r="L4" s="1113"/>
      <c r="M4" s="1113"/>
      <c r="N4" s="1113"/>
      <c r="O4" s="1113"/>
      <c r="P4" s="1113"/>
      <c r="Q4" s="1113"/>
    </row>
    <row r="5" spans="1:20" ht="21.75" thickBot="1" x14ac:dyDescent="0.4">
      <c r="A5" s="19"/>
      <c r="B5" s="18"/>
      <c r="C5" s="18"/>
      <c r="D5" s="18"/>
      <c r="E5" s="18"/>
      <c r="F5" s="18"/>
      <c r="H5" s="53"/>
      <c r="I5" s="49" t="s">
        <v>329</v>
      </c>
      <c r="J5" s="80">
        <f>J734</f>
        <v>0</v>
      </c>
      <c r="K5" s="164"/>
      <c r="L5" s="80">
        <f>L734</f>
        <v>0</v>
      </c>
      <c r="M5" s="81"/>
      <c r="N5" s="80">
        <f>N734</f>
        <v>0</v>
      </c>
      <c r="O5" s="81"/>
      <c r="P5" s="80">
        <f>P734</f>
        <v>1155.77</v>
      </c>
      <c r="Q5" s="81"/>
      <c r="R5" s="82">
        <f>R734</f>
        <v>1066.6600000000001</v>
      </c>
    </row>
    <row r="6" spans="1:20" x14ac:dyDescent="0.25">
      <c r="A6" s="16"/>
      <c r="B6" s="17"/>
      <c r="C6" s="18"/>
      <c r="D6" s="17"/>
      <c r="E6" s="18"/>
      <c r="F6" s="18"/>
      <c r="G6" s="666"/>
      <c r="H6" s="1114"/>
      <c r="I6" s="1114"/>
      <c r="J6" s="1114"/>
      <c r="K6" s="163"/>
      <c r="L6" s="17"/>
      <c r="M6" s="17"/>
      <c r="N6" s="17"/>
      <c r="O6" s="17"/>
      <c r="P6" s="17"/>
      <c r="Q6" s="17"/>
    </row>
    <row r="7" spans="1:20" x14ac:dyDescent="0.25">
      <c r="G7" s="669"/>
      <c r="H7" s="16"/>
      <c r="I7" s="155"/>
      <c r="J7" s="53"/>
      <c r="K7" s="165"/>
    </row>
    <row r="8" spans="1:20" ht="19.5" thickBot="1" x14ac:dyDescent="0.35">
      <c r="I8" s="715"/>
      <c r="J8" s="279"/>
      <c r="K8" s="710">
        <v>45170</v>
      </c>
      <c r="L8" s="279"/>
      <c r="M8" s="412">
        <v>45177</v>
      </c>
      <c r="N8" s="284"/>
      <c r="O8" s="686">
        <v>45184</v>
      </c>
      <c r="P8" s="451"/>
      <c r="Q8" s="559">
        <v>45191</v>
      </c>
      <c r="R8" s="451"/>
      <c r="S8" s="891">
        <v>45199</v>
      </c>
    </row>
    <row r="9" spans="1:20" s="79" customFormat="1" ht="26.25" thickBot="1" x14ac:dyDescent="0.3">
      <c r="A9" s="1" t="s">
        <v>0</v>
      </c>
      <c r="B9" s="670" t="s">
        <v>1</v>
      </c>
      <c r="C9" s="170" t="s">
        <v>2</v>
      </c>
      <c r="D9" s="670" t="s">
        <v>3</v>
      </c>
      <c r="E9" s="670" t="s">
        <v>258</v>
      </c>
      <c r="F9" s="671" t="s">
        <v>4</v>
      </c>
      <c r="G9" s="672" t="s">
        <v>5</v>
      </c>
      <c r="H9" s="72" t="s">
        <v>793</v>
      </c>
      <c r="I9" s="157" t="s">
        <v>725</v>
      </c>
      <c r="J9" s="74" t="s">
        <v>340</v>
      </c>
      <c r="K9" s="167" t="s">
        <v>6</v>
      </c>
      <c r="L9" s="74" t="s">
        <v>721</v>
      </c>
      <c r="M9" s="75" t="s">
        <v>7</v>
      </c>
      <c r="N9" s="74" t="s">
        <v>722</v>
      </c>
      <c r="O9" s="75" t="s">
        <v>8</v>
      </c>
      <c r="P9" s="76" t="s">
        <v>723</v>
      </c>
      <c r="Q9" s="77" t="s">
        <v>9</v>
      </c>
      <c r="R9" s="78" t="s">
        <v>724</v>
      </c>
      <c r="S9" s="1075" t="s">
        <v>9</v>
      </c>
      <c r="T9" s="1076" t="s">
        <v>724</v>
      </c>
    </row>
    <row r="10" spans="1:20" ht="28.5" x14ac:dyDescent="0.25">
      <c r="A10" s="179">
        <v>1</v>
      </c>
      <c r="B10" s="201" t="s">
        <v>14</v>
      </c>
      <c r="C10" s="14" t="s">
        <v>17724</v>
      </c>
      <c r="D10" s="14" t="s">
        <v>10</v>
      </c>
      <c r="E10" s="14" t="s">
        <v>259</v>
      </c>
      <c r="F10" s="15">
        <v>45689</v>
      </c>
      <c r="G10" s="37">
        <v>0.66</v>
      </c>
      <c r="H10" s="337"/>
      <c r="I10" s="318"/>
      <c r="J10" s="85">
        <f>G10*I10</f>
        <v>0</v>
      </c>
      <c r="K10" s="318"/>
      <c r="L10" s="85">
        <f>G10*K10</f>
        <v>0</v>
      </c>
      <c r="M10" s="318"/>
      <c r="N10" s="85">
        <f>G10*M10</f>
        <v>0</v>
      </c>
      <c r="O10" s="318"/>
      <c r="P10" s="85">
        <f>G10*O10</f>
        <v>0</v>
      </c>
      <c r="Q10" s="318"/>
      <c r="R10" s="377">
        <f>G10*Q10</f>
        <v>0</v>
      </c>
      <c r="S10" s="4"/>
      <c r="T10" s="4"/>
    </row>
    <row r="11" spans="1:20" ht="28.5" x14ac:dyDescent="0.25">
      <c r="A11" s="179"/>
      <c r="B11" s="201" t="s">
        <v>14</v>
      </c>
      <c r="C11" s="14" t="s">
        <v>241</v>
      </c>
      <c r="D11" s="14" t="s">
        <v>10</v>
      </c>
      <c r="E11" s="14" t="s">
        <v>259</v>
      </c>
      <c r="F11" s="15">
        <v>45231</v>
      </c>
      <c r="G11" s="37">
        <v>0.66</v>
      </c>
      <c r="H11" s="337"/>
      <c r="I11" s="318"/>
      <c r="J11" s="85">
        <f>G11*I11</f>
        <v>0</v>
      </c>
      <c r="K11" s="318"/>
      <c r="L11" s="85">
        <f>G11*K11</f>
        <v>0</v>
      </c>
      <c r="M11" s="318"/>
      <c r="N11" s="85">
        <f>G11*M11</f>
        <v>0</v>
      </c>
      <c r="O11" s="318"/>
      <c r="P11" s="85">
        <f>G11*O11</f>
        <v>0</v>
      </c>
      <c r="Q11" s="318"/>
      <c r="R11" s="377">
        <f>G11*Q11</f>
        <v>0</v>
      </c>
      <c r="S11" s="4"/>
      <c r="T11" s="4"/>
    </row>
    <row r="12" spans="1:20" ht="28.5" x14ac:dyDescent="0.25">
      <c r="A12" s="179">
        <v>2</v>
      </c>
      <c r="B12" s="201" t="s">
        <v>15</v>
      </c>
      <c r="C12" s="14" t="s">
        <v>194</v>
      </c>
      <c r="D12" s="14" t="s">
        <v>10</v>
      </c>
      <c r="E12" s="14" t="s">
        <v>259</v>
      </c>
      <c r="F12" s="15">
        <v>45505</v>
      </c>
      <c r="G12" s="37">
        <v>1.43</v>
      </c>
      <c r="H12" s="337"/>
      <c r="I12" s="318"/>
      <c r="J12" s="85">
        <f t="shared" ref="J12:J84" si="0">G12*I12</f>
        <v>0</v>
      </c>
      <c r="K12" s="318"/>
      <c r="L12" s="85">
        <f t="shared" ref="L12:L99" si="1">G12*K12</f>
        <v>0</v>
      </c>
      <c r="M12" s="318"/>
      <c r="N12" s="85">
        <f t="shared" ref="N12:N99" si="2">G12*M12</f>
        <v>0</v>
      </c>
      <c r="O12" s="318"/>
      <c r="P12" s="85">
        <f t="shared" ref="P12:P99" si="3">G12*O12</f>
        <v>0</v>
      </c>
      <c r="Q12" s="318"/>
      <c r="R12" s="377">
        <f t="shared" ref="R12:R99" si="4">G12*Q12</f>
        <v>0</v>
      </c>
      <c r="S12" s="4"/>
      <c r="T12" s="4"/>
    </row>
    <row r="13" spans="1:20" ht="28.5" x14ac:dyDescent="0.25">
      <c r="A13" s="179">
        <v>3</v>
      </c>
      <c r="B13" s="201" t="s">
        <v>811</v>
      </c>
      <c r="C13" s="14" t="s">
        <v>195</v>
      </c>
      <c r="D13" s="14" t="s">
        <v>10</v>
      </c>
      <c r="E13" s="14" t="s">
        <v>259</v>
      </c>
      <c r="F13" s="15">
        <v>45413</v>
      </c>
      <c r="G13" s="37">
        <v>1.32</v>
      </c>
      <c r="H13" s="337"/>
      <c r="I13" s="318"/>
      <c r="J13" s="85">
        <f t="shared" si="0"/>
        <v>0</v>
      </c>
      <c r="K13" s="318"/>
      <c r="L13" s="85">
        <f>G13*K13</f>
        <v>0</v>
      </c>
      <c r="M13" s="318"/>
      <c r="N13" s="85">
        <f>G13*M13</f>
        <v>0</v>
      </c>
      <c r="O13" s="318"/>
      <c r="P13" s="85">
        <f>G13*O13</f>
        <v>0</v>
      </c>
      <c r="Q13" s="318"/>
      <c r="R13" s="377">
        <f>G13*Q13</f>
        <v>0</v>
      </c>
      <c r="S13" s="4"/>
      <c r="T13" s="4"/>
    </row>
    <row r="14" spans="1:20" x14ac:dyDescent="0.25">
      <c r="A14" s="185">
        <v>576</v>
      </c>
      <c r="B14" s="184" t="s">
        <v>958</v>
      </c>
      <c r="C14" s="184" t="s">
        <v>254</v>
      </c>
      <c r="D14" s="184" t="s">
        <v>10</v>
      </c>
      <c r="E14" s="14" t="s">
        <v>259</v>
      </c>
      <c r="F14" s="576">
        <v>45901</v>
      </c>
      <c r="G14" s="577">
        <v>0.66</v>
      </c>
      <c r="H14" s="337"/>
      <c r="I14" s="318"/>
      <c r="J14" s="85">
        <f t="shared" si="0"/>
        <v>0</v>
      </c>
      <c r="K14" s="318"/>
      <c r="L14" s="85">
        <f t="shared" si="1"/>
        <v>0</v>
      </c>
      <c r="M14" s="318"/>
      <c r="N14" s="85">
        <f t="shared" si="2"/>
        <v>0</v>
      </c>
      <c r="O14" s="318"/>
      <c r="P14" s="85">
        <f t="shared" si="3"/>
        <v>0</v>
      </c>
      <c r="Q14" s="318"/>
      <c r="R14" s="377">
        <f t="shared" si="4"/>
        <v>0</v>
      </c>
      <c r="S14" s="4"/>
      <c r="T14" s="4"/>
    </row>
    <row r="15" spans="1:20" ht="42.75" x14ac:dyDescent="0.25">
      <c r="A15" s="179">
        <v>4</v>
      </c>
      <c r="B15" s="201" t="s">
        <v>16</v>
      </c>
      <c r="C15" s="14" t="s">
        <v>194</v>
      </c>
      <c r="D15" s="14" t="s">
        <v>10</v>
      </c>
      <c r="E15" s="14" t="s">
        <v>260</v>
      </c>
      <c r="F15" s="15">
        <v>45566</v>
      </c>
      <c r="G15" s="37">
        <v>6.42</v>
      </c>
      <c r="H15" s="337"/>
      <c r="I15" s="319"/>
      <c r="J15" s="85">
        <f t="shared" si="0"/>
        <v>0</v>
      </c>
      <c r="K15" s="319"/>
      <c r="L15" s="232">
        <f>G15*K15</f>
        <v>0</v>
      </c>
      <c r="M15" s="319"/>
      <c r="N15" s="232">
        <f>G15*M15</f>
        <v>0</v>
      </c>
      <c r="O15" s="319">
        <v>4</v>
      </c>
      <c r="P15" s="232">
        <f>G15*O15</f>
        <v>25.68</v>
      </c>
      <c r="Q15" s="319">
        <v>4</v>
      </c>
      <c r="R15" s="377">
        <f>G15*Q15</f>
        <v>25.68</v>
      </c>
      <c r="S15" s="4"/>
      <c r="T15" s="4"/>
    </row>
    <row r="16" spans="1:20" ht="42.75" x14ac:dyDescent="0.25">
      <c r="A16" s="179">
        <v>5</v>
      </c>
      <c r="B16" s="201" t="s">
        <v>17</v>
      </c>
      <c r="C16" s="14" t="s">
        <v>194</v>
      </c>
      <c r="D16" s="14" t="s">
        <v>10</v>
      </c>
      <c r="E16" s="14" t="s">
        <v>261</v>
      </c>
      <c r="F16" s="15">
        <v>45474</v>
      </c>
      <c r="G16" s="37">
        <v>4.0999999999999996</v>
      </c>
      <c r="H16" s="337"/>
      <c r="I16" s="318"/>
      <c r="J16" s="85">
        <f t="shared" si="0"/>
        <v>0</v>
      </c>
      <c r="K16" s="318"/>
      <c r="L16" s="85">
        <f t="shared" si="1"/>
        <v>0</v>
      </c>
      <c r="M16" s="318"/>
      <c r="N16" s="85">
        <f t="shared" si="2"/>
        <v>0</v>
      </c>
      <c r="O16" s="318">
        <v>3</v>
      </c>
      <c r="P16" s="85">
        <f t="shared" si="3"/>
        <v>12.299999999999999</v>
      </c>
      <c r="Q16" s="318">
        <v>3</v>
      </c>
      <c r="R16" s="377">
        <f t="shared" si="4"/>
        <v>12.299999999999999</v>
      </c>
      <c r="S16" s="4"/>
      <c r="T16" s="4"/>
    </row>
    <row r="17" spans="1:20" ht="42.75" x14ac:dyDescent="0.25">
      <c r="A17" s="179">
        <v>6</v>
      </c>
      <c r="B17" s="201" t="s">
        <v>18</v>
      </c>
      <c r="C17" s="14" t="s">
        <v>196</v>
      </c>
      <c r="D17" s="14" t="s">
        <v>10</v>
      </c>
      <c r="E17" s="14" t="s">
        <v>262</v>
      </c>
      <c r="F17" s="15">
        <v>45474</v>
      </c>
      <c r="G17" s="37">
        <v>1.64</v>
      </c>
      <c r="H17" s="337"/>
      <c r="I17" s="318"/>
      <c r="J17" s="85">
        <f t="shared" si="0"/>
        <v>0</v>
      </c>
      <c r="K17" s="318"/>
      <c r="L17" s="85">
        <f t="shared" si="1"/>
        <v>0</v>
      </c>
      <c r="M17" s="318"/>
      <c r="N17" s="85">
        <f t="shared" si="2"/>
        <v>0</v>
      </c>
      <c r="O17" s="318"/>
      <c r="P17" s="85">
        <f t="shared" si="3"/>
        <v>0</v>
      </c>
      <c r="Q17" s="318"/>
      <c r="R17" s="377">
        <f t="shared" si="4"/>
        <v>0</v>
      </c>
      <c r="S17" s="4"/>
      <c r="T17" s="4"/>
    </row>
    <row r="18" spans="1:20" ht="28.5" x14ac:dyDescent="0.25">
      <c r="A18" s="179">
        <v>7</v>
      </c>
      <c r="B18" s="201" t="s">
        <v>19</v>
      </c>
      <c r="C18" s="14" t="s">
        <v>197</v>
      </c>
      <c r="D18" s="14" t="s">
        <v>10</v>
      </c>
      <c r="E18" s="14" t="s">
        <v>263</v>
      </c>
      <c r="F18" s="15">
        <v>45261</v>
      </c>
      <c r="G18" s="37">
        <v>2.5499999999999998</v>
      </c>
      <c r="H18" s="337"/>
      <c r="I18" s="318"/>
      <c r="J18" s="85">
        <f t="shared" si="0"/>
        <v>0</v>
      </c>
      <c r="K18" s="318"/>
      <c r="L18" s="85">
        <f t="shared" si="1"/>
        <v>0</v>
      </c>
      <c r="M18" s="318"/>
      <c r="N18" s="85">
        <f t="shared" si="2"/>
        <v>0</v>
      </c>
      <c r="O18" s="318"/>
      <c r="P18" s="85">
        <f t="shared" si="3"/>
        <v>0</v>
      </c>
      <c r="Q18" s="318"/>
      <c r="R18" s="377">
        <f t="shared" si="4"/>
        <v>0</v>
      </c>
      <c r="S18" s="4"/>
      <c r="T18" s="4"/>
    </row>
    <row r="19" spans="1:20" x14ac:dyDescent="0.25">
      <c r="A19" s="179">
        <v>8</v>
      </c>
      <c r="B19" s="201" t="s">
        <v>20</v>
      </c>
      <c r="C19" s="14" t="s">
        <v>198</v>
      </c>
      <c r="D19" s="14" t="s">
        <v>10</v>
      </c>
      <c r="E19" s="14" t="s">
        <v>263</v>
      </c>
      <c r="F19" s="15">
        <v>45536</v>
      </c>
      <c r="G19" s="37">
        <v>2.09</v>
      </c>
      <c r="H19" s="337"/>
      <c r="I19" s="318"/>
      <c r="J19" s="85">
        <f t="shared" si="0"/>
        <v>0</v>
      </c>
      <c r="K19" s="318"/>
      <c r="L19" s="85">
        <f t="shared" si="1"/>
        <v>0</v>
      </c>
      <c r="M19" s="318"/>
      <c r="N19" s="85">
        <f t="shared" si="2"/>
        <v>0</v>
      </c>
      <c r="O19" s="318"/>
      <c r="P19" s="85">
        <f t="shared" si="3"/>
        <v>0</v>
      </c>
      <c r="Q19" s="318"/>
      <c r="R19" s="377">
        <f t="shared" si="4"/>
        <v>0</v>
      </c>
      <c r="S19" s="4"/>
      <c r="T19" s="4"/>
    </row>
    <row r="20" spans="1:20" x14ac:dyDescent="0.25">
      <c r="A20" s="179">
        <v>9</v>
      </c>
      <c r="B20" s="201" t="s">
        <v>21</v>
      </c>
      <c r="C20" s="14" t="s">
        <v>199</v>
      </c>
      <c r="D20" s="14" t="s">
        <v>10</v>
      </c>
      <c r="E20" s="14" t="s">
        <v>264</v>
      </c>
      <c r="F20" s="15">
        <v>45139</v>
      </c>
      <c r="G20" s="37">
        <v>0.72</v>
      </c>
      <c r="H20" s="337"/>
      <c r="I20" s="318"/>
      <c r="J20" s="85">
        <f t="shared" si="0"/>
        <v>0</v>
      </c>
      <c r="K20" s="318"/>
      <c r="L20" s="85">
        <f t="shared" si="1"/>
        <v>0</v>
      </c>
      <c r="M20" s="318"/>
      <c r="N20" s="85">
        <f t="shared" si="2"/>
        <v>0</v>
      </c>
      <c r="O20" s="318"/>
      <c r="P20" s="85">
        <f t="shared" si="3"/>
        <v>0</v>
      </c>
      <c r="Q20" s="318"/>
      <c r="R20" s="377">
        <f t="shared" si="4"/>
        <v>0</v>
      </c>
      <c r="S20" s="4"/>
      <c r="T20" s="4"/>
    </row>
    <row r="21" spans="1:20" ht="28.5" x14ac:dyDescent="0.25">
      <c r="A21" s="179">
        <v>10</v>
      </c>
      <c r="B21" s="201" t="s">
        <v>22</v>
      </c>
      <c r="C21" s="14" t="s">
        <v>200</v>
      </c>
      <c r="D21" s="14" t="s">
        <v>10</v>
      </c>
      <c r="E21" s="14" t="s">
        <v>265</v>
      </c>
      <c r="F21" s="15">
        <v>45505</v>
      </c>
      <c r="G21" s="37">
        <v>0.77</v>
      </c>
      <c r="H21" s="337"/>
      <c r="I21" s="318"/>
      <c r="J21" s="85">
        <f t="shared" si="0"/>
        <v>0</v>
      </c>
      <c r="K21" s="318"/>
      <c r="L21" s="85">
        <f t="shared" si="1"/>
        <v>0</v>
      </c>
      <c r="M21" s="318"/>
      <c r="N21" s="85">
        <f t="shared" si="2"/>
        <v>0</v>
      </c>
      <c r="O21" s="318"/>
      <c r="P21" s="85">
        <f t="shared" si="3"/>
        <v>0</v>
      </c>
      <c r="Q21" s="318"/>
      <c r="R21" s="377">
        <f t="shared" si="4"/>
        <v>0</v>
      </c>
      <c r="S21" s="4"/>
      <c r="T21" s="4"/>
    </row>
    <row r="22" spans="1:20" ht="28.5" x14ac:dyDescent="0.25">
      <c r="A22" s="179">
        <v>11</v>
      </c>
      <c r="B22" s="201" t="s">
        <v>22</v>
      </c>
      <c r="C22" s="14" t="s">
        <v>201</v>
      </c>
      <c r="D22" s="14" t="s">
        <v>10</v>
      </c>
      <c r="E22" s="14" t="s">
        <v>265</v>
      </c>
      <c r="F22" s="15">
        <v>45505</v>
      </c>
      <c r="G22" s="37">
        <v>0.77</v>
      </c>
      <c r="H22" s="337"/>
      <c r="I22" s="318"/>
      <c r="J22" s="85">
        <f t="shared" si="0"/>
        <v>0</v>
      </c>
      <c r="K22" s="318"/>
      <c r="L22" s="85">
        <f t="shared" si="1"/>
        <v>0</v>
      </c>
      <c r="M22" s="318"/>
      <c r="N22" s="85">
        <f t="shared" si="2"/>
        <v>0</v>
      </c>
      <c r="O22" s="318"/>
      <c r="P22" s="85">
        <f t="shared" si="3"/>
        <v>0</v>
      </c>
      <c r="Q22" s="318"/>
      <c r="R22" s="377">
        <f t="shared" si="4"/>
        <v>0</v>
      </c>
      <c r="S22" s="4"/>
      <c r="T22" s="4"/>
    </row>
    <row r="23" spans="1:20" x14ac:dyDescent="0.25">
      <c r="A23" s="179">
        <v>12</v>
      </c>
      <c r="B23" s="201" t="s">
        <v>23</v>
      </c>
      <c r="C23" s="14" t="s">
        <v>202</v>
      </c>
      <c r="D23" s="14" t="s">
        <v>10</v>
      </c>
      <c r="E23" s="14" t="s">
        <v>266</v>
      </c>
      <c r="F23" s="15">
        <v>45474</v>
      </c>
      <c r="G23" s="37">
        <v>2.12</v>
      </c>
      <c r="H23" s="337"/>
      <c r="I23" s="318"/>
      <c r="J23" s="85">
        <f t="shared" si="0"/>
        <v>0</v>
      </c>
      <c r="K23" s="318"/>
      <c r="L23" s="85">
        <f t="shared" si="1"/>
        <v>0</v>
      </c>
      <c r="M23" s="318"/>
      <c r="N23" s="85">
        <f t="shared" si="2"/>
        <v>0</v>
      </c>
      <c r="O23" s="318"/>
      <c r="P23" s="85">
        <f t="shared" si="3"/>
        <v>0</v>
      </c>
      <c r="Q23" s="318"/>
      <c r="R23" s="377">
        <f t="shared" si="4"/>
        <v>0</v>
      </c>
      <c r="S23" s="4"/>
      <c r="T23" s="4"/>
    </row>
    <row r="24" spans="1:20" ht="28.5" x14ac:dyDescent="0.25">
      <c r="A24" s="179">
        <v>13</v>
      </c>
      <c r="B24" s="201" t="s">
        <v>893</v>
      </c>
      <c r="C24" s="14" t="s">
        <v>202</v>
      </c>
      <c r="D24" s="14" t="s">
        <v>10</v>
      </c>
      <c r="E24" s="14" t="s">
        <v>266</v>
      </c>
      <c r="F24" s="15">
        <v>45475</v>
      </c>
      <c r="G24" s="37">
        <v>1.99</v>
      </c>
      <c r="H24" s="337"/>
      <c r="I24" s="318"/>
      <c r="J24" s="85">
        <f t="shared" si="0"/>
        <v>0</v>
      </c>
      <c r="K24" s="318"/>
      <c r="L24" s="85">
        <f t="shared" si="1"/>
        <v>0</v>
      </c>
      <c r="M24" s="318"/>
      <c r="N24" s="85">
        <f>G24*M24</f>
        <v>0</v>
      </c>
      <c r="O24" s="318"/>
      <c r="P24" s="85">
        <f t="shared" si="3"/>
        <v>0</v>
      </c>
      <c r="Q24" s="318"/>
      <c r="R24" s="377">
        <f t="shared" si="4"/>
        <v>0</v>
      </c>
      <c r="S24" s="4"/>
      <c r="T24" s="4"/>
    </row>
    <row r="25" spans="1:20" x14ac:dyDescent="0.25">
      <c r="A25" s="179">
        <v>14</v>
      </c>
      <c r="B25" s="201" t="s">
        <v>24</v>
      </c>
      <c r="C25" s="14" t="s">
        <v>736</v>
      </c>
      <c r="D25" s="14" t="s">
        <v>10</v>
      </c>
      <c r="E25" s="14" t="s">
        <v>266</v>
      </c>
      <c r="F25" s="15">
        <v>45323</v>
      </c>
      <c r="G25" s="37">
        <v>0.56000000000000005</v>
      </c>
      <c r="H25" s="337"/>
      <c r="I25" s="318"/>
      <c r="J25" s="85">
        <f t="shared" si="0"/>
        <v>0</v>
      </c>
      <c r="K25" s="318"/>
      <c r="L25" s="85">
        <f>G25*K25</f>
        <v>0</v>
      </c>
      <c r="M25" s="318"/>
      <c r="N25" s="85">
        <f>G25*M25</f>
        <v>0</v>
      </c>
      <c r="O25" s="318"/>
      <c r="P25" s="85">
        <f>G25*O25</f>
        <v>0</v>
      </c>
      <c r="Q25" s="318"/>
      <c r="R25" s="377">
        <f>G25*Q25</f>
        <v>0</v>
      </c>
      <c r="S25" s="4"/>
      <c r="T25" s="4"/>
    </row>
    <row r="26" spans="1:20" x14ac:dyDescent="0.25">
      <c r="A26" s="179">
        <v>15</v>
      </c>
      <c r="B26" s="201" t="s">
        <v>25</v>
      </c>
      <c r="C26" s="14" t="s">
        <v>204</v>
      </c>
      <c r="D26" s="14" t="s">
        <v>10</v>
      </c>
      <c r="E26" s="14" t="s">
        <v>266</v>
      </c>
      <c r="F26" s="15">
        <v>45505</v>
      </c>
      <c r="G26" s="37">
        <v>2.63</v>
      </c>
      <c r="H26" s="337"/>
      <c r="I26" s="318"/>
      <c r="J26" s="85">
        <f t="shared" si="0"/>
        <v>0</v>
      </c>
      <c r="K26" s="318"/>
      <c r="L26" s="85">
        <f t="shared" si="1"/>
        <v>0</v>
      </c>
      <c r="M26" s="318"/>
      <c r="N26" s="85">
        <f t="shared" si="2"/>
        <v>0</v>
      </c>
      <c r="O26" s="318">
        <v>8</v>
      </c>
      <c r="P26" s="85">
        <f t="shared" si="3"/>
        <v>21.04</v>
      </c>
      <c r="Q26" s="318">
        <v>8</v>
      </c>
      <c r="R26" s="377">
        <f t="shared" si="4"/>
        <v>21.04</v>
      </c>
      <c r="S26" s="4"/>
      <c r="T26" s="4"/>
    </row>
    <row r="27" spans="1:20" x14ac:dyDescent="0.25">
      <c r="A27" s="179">
        <v>688</v>
      </c>
      <c r="B27" s="201" t="s">
        <v>17722</v>
      </c>
      <c r="C27" s="14" t="s">
        <v>1223</v>
      </c>
      <c r="D27" s="14" t="s">
        <v>10</v>
      </c>
      <c r="E27" s="14" t="s">
        <v>266</v>
      </c>
      <c r="F27" s="15"/>
      <c r="G27" s="37">
        <v>1.6</v>
      </c>
      <c r="H27" s="337"/>
      <c r="I27" s="318"/>
      <c r="J27" s="85">
        <f t="shared" si="0"/>
        <v>0</v>
      </c>
      <c r="K27" s="318"/>
      <c r="L27" s="85">
        <f t="shared" si="1"/>
        <v>0</v>
      </c>
      <c r="M27" s="318"/>
      <c r="N27" s="85">
        <f t="shared" si="2"/>
        <v>0</v>
      </c>
      <c r="O27" s="318"/>
      <c r="P27" s="85">
        <f t="shared" si="3"/>
        <v>0</v>
      </c>
      <c r="Q27" s="318"/>
      <c r="R27" s="377">
        <f t="shared" si="4"/>
        <v>0</v>
      </c>
      <c r="S27" s="4"/>
      <c r="T27" s="4"/>
    </row>
    <row r="28" spans="1:20" ht="25.5" x14ac:dyDescent="0.25">
      <c r="A28" s="179">
        <v>687</v>
      </c>
      <c r="B28" s="201" t="s">
        <v>1087</v>
      </c>
      <c r="C28" s="14" t="s">
        <v>597</v>
      </c>
      <c r="D28" s="14" t="s">
        <v>10</v>
      </c>
      <c r="E28" s="14" t="s">
        <v>266</v>
      </c>
      <c r="F28" s="15"/>
      <c r="G28" s="37">
        <v>2.12</v>
      </c>
      <c r="H28" s="337"/>
      <c r="I28" s="318"/>
      <c r="J28" s="85">
        <f t="shared" si="0"/>
        <v>0</v>
      </c>
      <c r="K28" s="318"/>
      <c r="L28" s="85">
        <f t="shared" si="1"/>
        <v>0</v>
      </c>
      <c r="M28" s="318"/>
      <c r="N28" s="85">
        <f t="shared" si="2"/>
        <v>0</v>
      </c>
      <c r="O28" s="318"/>
      <c r="P28" s="85">
        <f t="shared" si="3"/>
        <v>0</v>
      </c>
      <c r="Q28" s="318"/>
      <c r="R28" s="377">
        <f t="shared" si="4"/>
        <v>0</v>
      </c>
      <c r="S28" s="4"/>
      <c r="T28" s="4"/>
    </row>
    <row r="29" spans="1:20" x14ac:dyDescent="0.25">
      <c r="A29" s="179"/>
      <c r="B29" s="201" t="s">
        <v>24</v>
      </c>
      <c r="C29" s="14" t="s">
        <v>575</v>
      </c>
      <c r="D29" s="14" t="s">
        <v>10</v>
      </c>
      <c r="E29" s="14" t="s">
        <v>266</v>
      </c>
      <c r="F29" s="15">
        <v>45323</v>
      </c>
      <c r="G29" s="37">
        <v>0.55000000000000004</v>
      </c>
      <c r="H29" s="337"/>
      <c r="I29" s="318"/>
      <c r="J29" s="85">
        <f>G29*I29</f>
        <v>0</v>
      </c>
      <c r="K29" s="318"/>
      <c r="L29" s="85">
        <f>G29*K29</f>
        <v>0</v>
      </c>
      <c r="M29" s="318"/>
      <c r="N29" s="85">
        <f>G29*M29</f>
        <v>0</v>
      </c>
      <c r="O29" s="318">
        <v>15</v>
      </c>
      <c r="P29" s="85">
        <f>G29*O29</f>
        <v>8.25</v>
      </c>
      <c r="Q29" s="318">
        <v>10</v>
      </c>
      <c r="R29" s="377">
        <f>G29*Q29</f>
        <v>5.5</v>
      </c>
      <c r="S29" s="4"/>
      <c r="T29" s="4"/>
    </row>
    <row r="30" spans="1:20" ht="28.5" x14ac:dyDescent="0.25">
      <c r="A30" s="179">
        <v>16</v>
      </c>
      <c r="B30" s="201" t="s">
        <v>26</v>
      </c>
      <c r="C30" s="14" t="s">
        <v>812</v>
      </c>
      <c r="D30" s="14" t="s">
        <v>10</v>
      </c>
      <c r="E30" s="14" t="s">
        <v>267</v>
      </c>
      <c r="F30" s="15">
        <v>45658</v>
      </c>
      <c r="G30" s="37">
        <v>2.9</v>
      </c>
      <c r="H30" s="337"/>
      <c r="I30" s="318"/>
      <c r="J30" s="85">
        <f t="shared" si="0"/>
        <v>0</v>
      </c>
      <c r="K30" s="318"/>
      <c r="L30" s="85">
        <f t="shared" si="1"/>
        <v>0</v>
      </c>
      <c r="M30" s="318"/>
      <c r="N30" s="85">
        <f t="shared" si="2"/>
        <v>0</v>
      </c>
      <c r="O30" s="318"/>
      <c r="P30" s="85">
        <f t="shared" si="3"/>
        <v>0</v>
      </c>
      <c r="Q30" s="318"/>
      <c r="R30" s="377">
        <f t="shared" si="4"/>
        <v>0</v>
      </c>
      <c r="S30" s="4"/>
      <c r="T30" s="4"/>
    </row>
    <row r="31" spans="1:20" ht="28.5" x14ac:dyDescent="0.25">
      <c r="A31" s="179">
        <v>17</v>
      </c>
      <c r="B31" s="201" t="s">
        <v>26</v>
      </c>
      <c r="C31" s="14" t="s">
        <v>203</v>
      </c>
      <c r="D31" s="14" t="s">
        <v>10</v>
      </c>
      <c r="E31" s="14" t="s">
        <v>267</v>
      </c>
      <c r="F31" s="15">
        <v>45078</v>
      </c>
      <c r="G31" s="37">
        <v>2.9</v>
      </c>
      <c r="H31" s="337"/>
      <c r="I31" s="318"/>
      <c r="J31" s="85">
        <f t="shared" si="0"/>
        <v>0</v>
      </c>
      <c r="K31" s="318"/>
      <c r="L31" s="85">
        <f t="shared" si="1"/>
        <v>0</v>
      </c>
      <c r="M31" s="318"/>
      <c r="N31" s="85">
        <f t="shared" si="2"/>
        <v>0</v>
      </c>
      <c r="O31" s="318"/>
      <c r="P31" s="85">
        <f t="shared" si="3"/>
        <v>0</v>
      </c>
      <c r="Q31" s="318"/>
      <c r="R31" s="377">
        <f t="shared" si="4"/>
        <v>0</v>
      </c>
      <c r="S31" s="4"/>
      <c r="T31" s="4"/>
    </row>
    <row r="32" spans="1:20" ht="28.5" x14ac:dyDescent="0.25">
      <c r="A32" s="179"/>
      <c r="B32" s="201" t="s">
        <v>1201</v>
      </c>
      <c r="C32" s="14" t="s">
        <v>208</v>
      </c>
      <c r="D32" s="14" t="s">
        <v>10</v>
      </c>
      <c r="E32" s="14" t="s">
        <v>1202</v>
      </c>
      <c r="F32" s="15"/>
      <c r="G32" s="37">
        <v>0.82</v>
      </c>
      <c r="H32" s="337"/>
      <c r="I32" s="318"/>
      <c r="J32" s="85">
        <f t="shared" si="0"/>
        <v>0</v>
      </c>
      <c r="K32" s="318"/>
      <c r="L32" s="85">
        <f t="shared" si="1"/>
        <v>0</v>
      </c>
      <c r="M32" s="318"/>
      <c r="N32" s="85">
        <f t="shared" si="2"/>
        <v>0</v>
      </c>
      <c r="O32" s="318"/>
      <c r="P32" s="85">
        <f t="shared" si="3"/>
        <v>0</v>
      </c>
      <c r="Q32" s="318"/>
      <c r="R32" s="377">
        <f t="shared" si="4"/>
        <v>0</v>
      </c>
      <c r="S32" s="4"/>
      <c r="T32" s="4"/>
    </row>
    <row r="33" spans="1:20" x14ac:dyDescent="0.25">
      <c r="A33" s="179">
        <v>18</v>
      </c>
      <c r="B33" s="201" t="s">
        <v>17619</v>
      </c>
      <c r="C33" s="14" t="s">
        <v>1223</v>
      </c>
      <c r="D33" s="14" t="s">
        <v>10</v>
      </c>
      <c r="E33" s="14" t="s">
        <v>268</v>
      </c>
      <c r="F33" s="15">
        <v>45566</v>
      </c>
      <c r="G33" s="37">
        <v>2.09</v>
      </c>
      <c r="H33" s="337"/>
      <c r="I33" s="318"/>
      <c r="J33" s="85">
        <f t="shared" si="0"/>
        <v>0</v>
      </c>
      <c r="K33" s="318"/>
      <c r="L33" s="85">
        <f t="shared" si="1"/>
        <v>0</v>
      </c>
      <c r="M33" s="318"/>
      <c r="N33" s="85">
        <f t="shared" si="2"/>
        <v>0</v>
      </c>
      <c r="O33" s="318">
        <v>9</v>
      </c>
      <c r="P33" s="85">
        <f t="shared" si="3"/>
        <v>18.809999999999999</v>
      </c>
      <c r="Q33" s="318">
        <v>9</v>
      </c>
      <c r="R33" s="377">
        <f t="shared" si="4"/>
        <v>18.809999999999999</v>
      </c>
      <c r="S33" s="4"/>
      <c r="T33" s="4"/>
    </row>
    <row r="34" spans="1:20" ht="28.5" x14ac:dyDescent="0.25">
      <c r="A34" s="179">
        <v>19</v>
      </c>
      <c r="B34" s="201" t="s">
        <v>28</v>
      </c>
      <c r="C34" s="14" t="s">
        <v>203</v>
      </c>
      <c r="D34" s="14" t="s">
        <v>10</v>
      </c>
      <c r="E34" s="14" t="s">
        <v>269</v>
      </c>
      <c r="F34" s="15">
        <v>12510</v>
      </c>
      <c r="G34" s="37">
        <v>2.56</v>
      </c>
      <c r="H34" s="337"/>
      <c r="I34" s="318"/>
      <c r="J34" s="85">
        <f t="shared" si="0"/>
        <v>0</v>
      </c>
      <c r="K34" s="318"/>
      <c r="L34" s="85">
        <f>G34*K34</f>
        <v>0</v>
      </c>
      <c r="M34" s="318"/>
      <c r="N34" s="85">
        <f>G34*M34</f>
        <v>0</v>
      </c>
      <c r="O34" s="318">
        <v>10</v>
      </c>
      <c r="P34" s="85">
        <f>G34*O34</f>
        <v>25.6</v>
      </c>
      <c r="Q34" s="318">
        <v>5</v>
      </c>
      <c r="R34" s="377">
        <f>G34*Q34</f>
        <v>12.8</v>
      </c>
      <c r="S34" s="4"/>
      <c r="T34" s="4"/>
    </row>
    <row r="35" spans="1:20" ht="28.5" x14ac:dyDescent="0.25">
      <c r="A35" s="179">
        <v>20</v>
      </c>
      <c r="B35" s="201" t="s">
        <v>29</v>
      </c>
      <c r="C35" s="14" t="s">
        <v>198</v>
      </c>
      <c r="D35" s="14" t="s">
        <v>10</v>
      </c>
      <c r="E35" s="14" t="s">
        <v>269</v>
      </c>
      <c r="F35" s="15">
        <v>45536</v>
      </c>
      <c r="G35" s="37">
        <v>2.09</v>
      </c>
      <c r="H35" s="337"/>
      <c r="I35" s="318"/>
      <c r="J35" s="85">
        <f t="shared" si="0"/>
        <v>0</v>
      </c>
      <c r="K35" s="318"/>
      <c r="L35" s="85">
        <f t="shared" si="1"/>
        <v>0</v>
      </c>
      <c r="M35" s="318"/>
      <c r="N35" s="85">
        <f t="shared" si="2"/>
        <v>0</v>
      </c>
      <c r="O35" s="318"/>
      <c r="P35" s="85">
        <f t="shared" si="3"/>
        <v>0</v>
      </c>
      <c r="Q35" s="318"/>
      <c r="R35" s="377">
        <f t="shared" si="4"/>
        <v>0</v>
      </c>
      <c r="S35" s="4"/>
      <c r="T35" s="4"/>
    </row>
    <row r="36" spans="1:20" x14ac:dyDescent="0.25">
      <c r="A36" s="179">
        <v>21</v>
      </c>
      <c r="B36" s="201" t="s">
        <v>30</v>
      </c>
      <c r="C36" s="14" t="s">
        <v>209</v>
      </c>
      <c r="D36" s="14" t="s">
        <v>10</v>
      </c>
      <c r="E36" s="14" t="s">
        <v>270</v>
      </c>
      <c r="F36" s="15">
        <v>45658</v>
      </c>
      <c r="G36" s="37">
        <v>3.49</v>
      </c>
      <c r="H36" s="337"/>
      <c r="I36" s="318"/>
      <c r="J36" s="85">
        <f t="shared" si="0"/>
        <v>0</v>
      </c>
      <c r="K36" s="318"/>
      <c r="L36" s="85">
        <f>G36*K36</f>
        <v>0</v>
      </c>
      <c r="M36" s="318"/>
      <c r="N36" s="85">
        <f>G36*M36</f>
        <v>0</v>
      </c>
      <c r="O36" s="318"/>
      <c r="P36" s="85">
        <f>G36*O36</f>
        <v>0</v>
      </c>
      <c r="Q36" s="318"/>
      <c r="R36" s="377">
        <f>G36*Q36</f>
        <v>0</v>
      </c>
      <c r="S36" s="4"/>
      <c r="T36" s="4"/>
    </row>
    <row r="37" spans="1:20" x14ac:dyDescent="0.25">
      <c r="A37" s="179">
        <v>22</v>
      </c>
      <c r="B37" s="201" t="s">
        <v>30</v>
      </c>
      <c r="C37" s="14" t="s">
        <v>207</v>
      </c>
      <c r="D37" s="14" t="s">
        <v>10</v>
      </c>
      <c r="E37" s="14" t="s">
        <v>270</v>
      </c>
      <c r="F37" s="15">
        <v>45352</v>
      </c>
      <c r="G37" s="37">
        <v>4.49</v>
      </c>
      <c r="H37" s="337"/>
      <c r="I37" s="318"/>
      <c r="J37" s="85">
        <f t="shared" si="0"/>
        <v>0</v>
      </c>
      <c r="K37" s="318"/>
      <c r="L37" s="85">
        <f t="shared" si="1"/>
        <v>0</v>
      </c>
      <c r="M37" s="318"/>
      <c r="N37" s="85">
        <f t="shared" si="2"/>
        <v>0</v>
      </c>
      <c r="O37" s="318"/>
      <c r="P37" s="85">
        <f t="shared" si="3"/>
        <v>0</v>
      </c>
      <c r="Q37" s="318"/>
      <c r="R37" s="377">
        <f t="shared" si="4"/>
        <v>0</v>
      </c>
      <c r="S37" s="4"/>
      <c r="T37" s="4"/>
    </row>
    <row r="38" spans="1:20" x14ac:dyDescent="0.25">
      <c r="A38" s="179">
        <v>23</v>
      </c>
      <c r="B38" s="201" t="s">
        <v>903</v>
      </c>
      <c r="C38" s="14" t="s">
        <v>209</v>
      </c>
      <c r="D38" s="14" t="s">
        <v>10</v>
      </c>
      <c r="E38" s="14" t="s">
        <v>270</v>
      </c>
      <c r="F38" s="15"/>
      <c r="G38" s="37">
        <v>4.46</v>
      </c>
      <c r="H38" s="337"/>
      <c r="I38" s="333"/>
      <c r="J38" s="85">
        <f t="shared" si="0"/>
        <v>0</v>
      </c>
      <c r="K38" s="333"/>
      <c r="L38" s="236">
        <f>G38*K38</f>
        <v>0</v>
      </c>
      <c r="M38" s="333"/>
      <c r="N38" s="236">
        <f>G38*M38</f>
        <v>0</v>
      </c>
      <c r="O38" s="333">
        <v>5</v>
      </c>
      <c r="P38" s="236">
        <f>G38*O38</f>
        <v>22.3</v>
      </c>
      <c r="Q38" s="333">
        <v>5</v>
      </c>
      <c r="R38" s="377">
        <f>G38*Q38</f>
        <v>22.3</v>
      </c>
      <c r="S38" s="4"/>
      <c r="T38" s="4"/>
    </row>
    <row r="39" spans="1:20" x14ac:dyDescent="0.25">
      <c r="A39" s="179">
        <v>24</v>
      </c>
      <c r="B39" s="201" t="s">
        <v>31</v>
      </c>
      <c r="C39" s="14" t="s">
        <v>208</v>
      </c>
      <c r="D39" s="14" t="s">
        <v>10</v>
      </c>
      <c r="E39" s="14" t="s">
        <v>268</v>
      </c>
      <c r="F39" s="15">
        <v>45901</v>
      </c>
      <c r="G39" s="37">
        <v>0.96</v>
      </c>
      <c r="H39" s="337"/>
      <c r="I39" s="318"/>
      <c r="J39" s="85">
        <f t="shared" si="0"/>
        <v>0</v>
      </c>
      <c r="K39" s="318"/>
      <c r="L39" s="85">
        <f t="shared" si="1"/>
        <v>0</v>
      </c>
      <c r="M39" s="318"/>
      <c r="N39" s="85">
        <f t="shared" si="2"/>
        <v>0</v>
      </c>
      <c r="O39" s="318"/>
      <c r="P39" s="85">
        <f t="shared" si="3"/>
        <v>0</v>
      </c>
      <c r="Q39" s="318"/>
      <c r="R39" s="377">
        <f t="shared" si="4"/>
        <v>0</v>
      </c>
      <c r="S39" s="4"/>
      <c r="T39" s="4"/>
    </row>
    <row r="40" spans="1:20" ht="30" x14ac:dyDescent="0.25">
      <c r="A40" s="634">
        <v>635</v>
      </c>
      <c r="B40" s="184" t="s">
        <v>17769</v>
      </c>
      <c r="C40" s="578" t="s">
        <v>206</v>
      </c>
      <c r="D40" s="184" t="s">
        <v>10</v>
      </c>
      <c r="E40" s="14" t="s">
        <v>268</v>
      </c>
      <c r="F40" s="576">
        <v>45413</v>
      </c>
      <c r="G40" s="37">
        <v>0.82</v>
      </c>
      <c r="H40" s="337"/>
      <c r="I40" s="318"/>
      <c r="J40" s="85">
        <f t="shared" si="0"/>
        <v>0</v>
      </c>
      <c r="K40" s="318"/>
      <c r="L40" s="85">
        <f t="shared" si="1"/>
        <v>0</v>
      </c>
      <c r="M40" s="318"/>
      <c r="N40" s="85">
        <f t="shared" si="2"/>
        <v>0</v>
      </c>
      <c r="O40" s="318"/>
      <c r="P40" s="85">
        <f t="shared" si="3"/>
        <v>0</v>
      </c>
      <c r="Q40" s="318"/>
      <c r="R40" s="377">
        <f t="shared" si="4"/>
        <v>0</v>
      </c>
      <c r="S40" s="4"/>
      <c r="T40" s="4"/>
    </row>
    <row r="41" spans="1:20" x14ac:dyDescent="0.25">
      <c r="A41" s="634"/>
      <c r="B41" s="184" t="s">
        <v>17863</v>
      </c>
      <c r="C41" s="273" t="s">
        <v>666</v>
      </c>
      <c r="D41" s="184" t="s">
        <v>10</v>
      </c>
      <c r="E41" s="14" t="s">
        <v>268</v>
      </c>
      <c r="F41" s="586">
        <v>45413</v>
      </c>
      <c r="G41" s="37">
        <v>0.96</v>
      </c>
      <c r="H41" s="337"/>
      <c r="I41" s="318"/>
      <c r="J41" s="85">
        <f>G41*I41</f>
        <v>0</v>
      </c>
      <c r="K41" s="318"/>
      <c r="L41" s="85">
        <f>G41*K41</f>
        <v>0</v>
      </c>
      <c r="M41" s="318"/>
      <c r="N41" s="85">
        <f>G41*M41</f>
        <v>0</v>
      </c>
      <c r="O41" s="318">
        <v>2</v>
      </c>
      <c r="P41" s="85">
        <f>G41*O41</f>
        <v>1.92</v>
      </c>
      <c r="Q41" s="318">
        <v>2</v>
      </c>
      <c r="R41" s="377">
        <f>G41*Q41</f>
        <v>1.92</v>
      </c>
      <c r="S41" s="4"/>
      <c r="T41" s="4"/>
    </row>
    <row r="42" spans="1:20" ht="28.5" x14ac:dyDescent="0.25">
      <c r="A42" s="179">
        <v>25</v>
      </c>
      <c r="B42" s="201" t="s">
        <v>32</v>
      </c>
      <c r="C42" s="14" t="s">
        <v>209</v>
      </c>
      <c r="D42" s="14" t="s">
        <v>10</v>
      </c>
      <c r="E42" s="14" t="s">
        <v>271</v>
      </c>
      <c r="F42" s="15">
        <v>45627</v>
      </c>
      <c r="G42" s="37">
        <v>5.67</v>
      </c>
      <c r="H42" s="337"/>
      <c r="I42" s="318"/>
      <c r="J42" s="85">
        <f t="shared" si="0"/>
        <v>0</v>
      </c>
      <c r="K42" s="318"/>
      <c r="L42" s="85">
        <f t="shared" si="1"/>
        <v>0</v>
      </c>
      <c r="M42" s="318"/>
      <c r="N42" s="85">
        <f t="shared" si="2"/>
        <v>0</v>
      </c>
      <c r="O42" s="318"/>
      <c r="P42" s="85">
        <f t="shared" si="3"/>
        <v>0</v>
      </c>
      <c r="Q42" s="318"/>
      <c r="R42" s="377">
        <f t="shared" si="4"/>
        <v>0</v>
      </c>
      <c r="S42" s="4"/>
      <c r="T42" s="4"/>
    </row>
    <row r="43" spans="1:20" x14ac:dyDescent="0.25">
      <c r="A43" s="179">
        <v>26</v>
      </c>
      <c r="B43" s="201" t="s">
        <v>33</v>
      </c>
      <c r="C43" s="14" t="s">
        <v>581</v>
      </c>
      <c r="D43" s="14" t="s">
        <v>10</v>
      </c>
      <c r="E43" s="14" t="s">
        <v>272</v>
      </c>
      <c r="F43" s="15">
        <v>45352</v>
      </c>
      <c r="G43" s="37">
        <v>2.31</v>
      </c>
      <c r="H43" s="337"/>
      <c r="I43" s="318"/>
      <c r="J43" s="85">
        <f t="shared" si="0"/>
        <v>0</v>
      </c>
      <c r="K43" s="318"/>
      <c r="L43" s="85">
        <f t="shared" si="1"/>
        <v>0</v>
      </c>
      <c r="M43" s="318"/>
      <c r="N43" s="85">
        <f t="shared" si="2"/>
        <v>0</v>
      </c>
      <c r="O43" s="318"/>
      <c r="P43" s="85">
        <f t="shared" si="3"/>
        <v>0</v>
      </c>
      <c r="Q43" s="318"/>
      <c r="R43" s="377">
        <f t="shared" si="4"/>
        <v>0</v>
      </c>
      <c r="S43" s="4"/>
      <c r="T43" s="4"/>
    </row>
    <row r="44" spans="1:20" ht="25.5" x14ac:dyDescent="0.25">
      <c r="A44" s="179"/>
      <c r="B44" s="201" t="s">
        <v>17849</v>
      </c>
      <c r="C44" s="14" t="s">
        <v>17850</v>
      </c>
      <c r="D44" s="14" t="s">
        <v>10</v>
      </c>
      <c r="E44" s="14" t="s">
        <v>272</v>
      </c>
      <c r="F44" s="15"/>
      <c r="G44" s="37">
        <v>2.31</v>
      </c>
      <c r="H44" s="337"/>
      <c r="I44" s="318"/>
      <c r="J44" s="85">
        <f>G44*I44</f>
        <v>0</v>
      </c>
      <c r="K44" s="318"/>
      <c r="L44" s="85">
        <f>G44*K44</f>
        <v>0</v>
      </c>
      <c r="M44" s="318"/>
      <c r="N44" s="85">
        <f>G44*M44</f>
        <v>0</v>
      </c>
      <c r="O44" s="318"/>
      <c r="P44" s="85">
        <f>G44*O44</f>
        <v>0</v>
      </c>
      <c r="Q44" s="318"/>
      <c r="R44" s="377">
        <f>G44*Q44</f>
        <v>0</v>
      </c>
      <c r="S44" s="4"/>
      <c r="T44" s="4"/>
    </row>
    <row r="45" spans="1:20" x14ac:dyDescent="0.25">
      <c r="A45" s="179">
        <v>27</v>
      </c>
      <c r="B45" s="201" t="s">
        <v>34</v>
      </c>
      <c r="C45" s="14" t="s">
        <v>666</v>
      </c>
      <c r="D45" s="14" t="s">
        <v>10</v>
      </c>
      <c r="E45" s="14" t="s">
        <v>272</v>
      </c>
      <c r="F45" s="15">
        <v>45504</v>
      </c>
      <c r="G45" s="37">
        <v>2.31</v>
      </c>
      <c r="H45" s="337"/>
      <c r="I45" s="318"/>
      <c r="J45" s="85">
        <f t="shared" si="0"/>
        <v>0</v>
      </c>
      <c r="K45" s="318"/>
      <c r="L45" s="85">
        <f t="shared" si="1"/>
        <v>0</v>
      </c>
      <c r="M45" s="318"/>
      <c r="N45" s="85">
        <f t="shared" si="2"/>
        <v>0</v>
      </c>
      <c r="O45" s="318">
        <v>4</v>
      </c>
      <c r="P45" s="85">
        <f t="shared" si="3"/>
        <v>9.24</v>
      </c>
      <c r="Q45" s="318">
        <v>4</v>
      </c>
      <c r="R45" s="377">
        <f t="shared" si="4"/>
        <v>9.24</v>
      </c>
      <c r="S45" s="4"/>
      <c r="T45" s="4"/>
    </row>
    <row r="46" spans="1:20" ht="42.75" x14ac:dyDescent="0.25">
      <c r="A46" s="179">
        <v>28</v>
      </c>
      <c r="B46" s="201" t="s">
        <v>35</v>
      </c>
      <c r="C46" s="14" t="s">
        <v>211</v>
      </c>
      <c r="D46" s="14" t="s">
        <v>10</v>
      </c>
      <c r="E46" s="14" t="s">
        <v>272</v>
      </c>
      <c r="F46" s="15">
        <v>45505</v>
      </c>
      <c r="G46" s="37">
        <v>8.8000000000000007</v>
      </c>
      <c r="H46" s="337"/>
      <c r="I46" s="318"/>
      <c r="J46" s="85">
        <f t="shared" si="0"/>
        <v>0</v>
      </c>
      <c r="K46" s="318"/>
      <c r="L46" s="85">
        <f t="shared" si="1"/>
        <v>0</v>
      </c>
      <c r="M46" s="318"/>
      <c r="N46" s="85">
        <f t="shared" si="2"/>
        <v>0</v>
      </c>
      <c r="O46" s="318">
        <v>10</v>
      </c>
      <c r="P46" s="85">
        <f t="shared" si="3"/>
        <v>88</v>
      </c>
      <c r="Q46" s="318">
        <v>9</v>
      </c>
      <c r="R46" s="377">
        <f t="shared" si="4"/>
        <v>79.2</v>
      </c>
      <c r="S46" s="4"/>
      <c r="T46" s="4"/>
    </row>
    <row r="47" spans="1:20" ht="42.75" x14ac:dyDescent="0.25">
      <c r="A47" s="179">
        <v>29</v>
      </c>
      <c r="B47" s="201" t="s">
        <v>36</v>
      </c>
      <c r="C47" s="14" t="s">
        <v>212</v>
      </c>
      <c r="D47" s="14" t="s">
        <v>10</v>
      </c>
      <c r="E47" s="14" t="s">
        <v>272</v>
      </c>
      <c r="F47" s="15">
        <v>45292</v>
      </c>
      <c r="G47" s="37">
        <v>8.6</v>
      </c>
      <c r="H47" s="337"/>
      <c r="I47" s="318"/>
      <c r="J47" s="85">
        <f t="shared" si="0"/>
        <v>0</v>
      </c>
      <c r="K47" s="318"/>
      <c r="L47" s="85">
        <f>G47*K47</f>
        <v>0</v>
      </c>
      <c r="M47" s="318"/>
      <c r="N47" s="85">
        <f>G47*M47</f>
        <v>0</v>
      </c>
      <c r="O47" s="318"/>
      <c r="P47" s="85">
        <f>G47*O47</f>
        <v>0</v>
      </c>
      <c r="Q47" s="318"/>
      <c r="R47" s="377">
        <f>G47*Q47</f>
        <v>0</v>
      </c>
      <c r="S47" s="4"/>
      <c r="T47" s="4"/>
    </row>
    <row r="48" spans="1:20" ht="25.5" x14ac:dyDescent="0.25">
      <c r="A48" s="179">
        <v>30</v>
      </c>
      <c r="B48" s="201" t="s">
        <v>37</v>
      </c>
      <c r="C48" s="14" t="s">
        <v>203</v>
      </c>
      <c r="D48" s="14" t="s">
        <v>10</v>
      </c>
      <c r="E48" s="14" t="s">
        <v>273</v>
      </c>
      <c r="F48" s="15">
        <v>45352</v>
      </c>
      <c r="G48" s="37">
        <v>0.74</v>
      </c>
      <c r="H48" s="337"/>
      <c r="I48" s="318"/>
      <c r="J48" s="85">
        <f t="shared" si="0"/>
        <v>0</v>
      </c>
      <c r="K48" s="318"/>
      <c r="L48" s="85">
        <f t="shared" si="1"/>
        <v>0</v>
      </c>
      <c r="M48" s="318"/>
      <c r="N48" s="85">
        <f t="shared" si="2"/>
        <v>0</v>
      </c>
      <c r="O48" s="318"/>
      <c r="P48" s="85">
        <f t="shared" si="3"/>
        <v>0</v>
      </c>
      <c r="Q48" s="318"/>
      <c r="R48" s="377">
        <f t="shared" si="4"/>
        <v>0</v>
      </c>
      <c r="S48" s="4"/>
      <c r="T48" s="4"/>
    </row>
    <row r="49" spans="1:20" ht="25.5" x14ac:dyDescent="0.25">
      <c r="A49" s="179">
        <v>31</v>
      </c>
      <c r="B49" s="201" t="s">
        <v>37</v>
      </c>
      <c r="C49" s="14" t="s">
        <v>234</v>
      </c>
      <c r="D49" s="14" t="s">
        <v>10</v>
      </c>
      <c r="E49" s="14" t="s">
        <v>273</v>
      </c>
      <c r="F49" s="15">
        <v>45627</v>
      </c>
      <c r="G49" s="37">
        <v>0.74</v>
      </c>
      <c r="H49" s="337"/>
      <c r="I49" s="318"/>
      <c r="J49" s="85">
        <f t="shared" si="0"/>
        <v>0</v>
      </c>
      <c r="K49" s="318"/>
      <c r="L49" s="85">
        <f t="shared" si="1"/>
        <v>0</v>
      </c>
      <c r="M49" s="318"/>
      <c r="N49" s="85">
        <f t="shared" si="2"/>
        <v>0</v>
      </c>
      <c r="O49" s="318">
        <v>10</v>
      </c>
      <c r="P49" s="85">
        <f t="shared" si="3"/>
        <v>7.4</v>
      </c>
      <c r="Q49" s="318">
        <v>5</v>
      </c>
      <c r="R49" s="377">
        <f t="shared" si="4"/>
        <v>3.7</v>
      </c>
      <c r="S49" s="4"/>
      <c r="T49" s="4"/>
    </row>
    <row r="50" spans="1:20" ht="25.5" x14ac:dyDescent="0.25">
      <c r="A50" s="179">
        <v>32</v>
      </c>
      <c r="B50" s="201" t="s">
        <v>38</v>
      </c>
      <c r="C50" s="14" t="s">
        <v>240</v>
      </c>
      <c r="D50" s="14" t="s">
        <v>10</v>
      </c>
      <c r="E50" s="14" t="s">
        <v>273</v>
      </c>
      <c r="F50" s="15">
        <v>45352</v>
      </c>
      <c r="G50" s="37">
        <v>0.7</v>
      </c>
      <c r="H50" s="353"/>
      <c r="I50" s="354"/>
      <c r="J50" s="355">
        <f>G50*I50</f>
        <v>0</v>
      </c>
      <c r="K50" s="354"/>
      <c r="L50" s="357">
        <f>G50*K50</f>
        <v>0</v>
      </c>
      <c r="M50" s="354"/>
      <c r="N50" s="357">
        <f>G50*M50</f>
        <v>0</v>
      </c>
      <c r="O50" s="354"/>
      <c r="P50" s="357">
        <f>G50*O50</f>
        <v>0</v>
      </c>
      <c r="Q50" s="354"/>
      <c r="R50" s="377">
        <f>G50*Q50</f>
        <v>0</v>
      </c>
      <c r="S50" s="4"/>
      <c r="T50" s="4"/>
    </row>
    <row r="51" spans="1:20" ht="25.5" x14ac:dyDescent="0.25">
      <c r="A51" s="179">
        <v>689</v>
      </c>
      <c r="B51" s="201" t="s">
        <v>38</v>
      </c>
      <c r="C51" s="14" t="s">
        <v>203</v>
      </c>
      <c r="D51" s="14" t="s">
        <v>10</v>
      </c>
      <c r="E51" s="14" t="s">
        <v>273</v>
      </c>
      <c r="F51" s="15"/>
      <c r="G51" s="37">
        <v>0.5</v>
      </c>
      <c r="H51" s="337"/>
      <c r="I51" s="318"/>
      <c r="J51" s="85">
        <f t="shared" si="0"/>
        <v>0</v>
      </c>
      <c r="K51" s="318"/>
      <c r="L51" s="85">
        <f t="shared" si="1"/>
        <v>0</v>
      </c>
      <c r="M51" s="318"/>
      <c r="N51" s="85">
        <f t="shared" si="2"/>
        <v>0</v>
      </c>
      <c r="O51" s="318">
        <v>10</v>
      </c>
      <c r="P51" s="85">
        <f t="shared" si="3"/>
        <v>5</v>
      </c>
      <c r="Q51" s="318">
        <v>2</v>
      </c>
      <c r="R51" s="377">
        <f t="shared" si="4"/>
        <v>1</v>
      </c>
      <c r="S51" s="4"/>
      <c r="T51" s="4"/>
    </row>
    <row r="52" spans="1:20" ht="25.5" x14ac:dyDescent="0.25">
      <c r="A52" s="179">
        <v>33</v>
      </c>
      <c r="B52" s="201" t="s">
        <v>39</v>
      </c>
      <c r="C52" s="14" t="s">
        <v>213</v>
      </c>
      <c r="D52" s="14" t="s">
        <v>10</v>
      </c>
      <c r="E52" s="14" t="s">
        <v>273</v>
      </c>
      <c r="F52" s="15">
        <v>45108</v>
      </c>
      <c r="G52" s="37">
        <v>0.88</v>
      </c>
      <c r="H52" s="337"/>
      <c r="I52" s="318"/>
      <c r="J52" s="85">
        <f t="shared" si="0"/>
        <v>0</v>
      </c>
      <c r="K52" s="318"/>
      <c r="L52" s="85">
        <f t="shared" si="1"/>
        <v>0</v>
      </c>
      <c r="M52" s="318"/>
      <c r="N52" s="85">
        <f t="shared" si="2"/>
        <v>0</v>
      </c>
      <c r="O52" s="318"/>
      <c r="P52" s="85">
        <f t="shared" si="3"/>
        <v>0</v>
      </c>
      <c r="Q52" s="318"/>
      <c r="R52" s="377">
        <f t="shared" si="4"/>
        <v>0</v>
      </c>
      <c r="S52" s="4"/>
      <c r="T52" s="4"/>
    </row>
    <row r="53" spans="1:20" ht="28.5" x14ac:dyDescent="0.25">
      <c r="A53" s="179">
        <v>34</v>
      </c>
      <c r="B53" s="201" t="s">
        <v>40</v>
      </c>
      <c r="C53" s="14" t="s">
        <v>209</v>
      </c>
      <c r="D53" s="14" t="s">
        <v>10</v>
      </c>
      <c r="E53" s="14" t="s">
        <v>274</v>
      </c>
      <c r="F53" s="15">
        <v>45627</v>
      </c>
      <c r="G53" s="37">
        <v>2.83</v>
      </c>
      <c r="H53" s="337"/>
      <c r="I53" s="318"/>
      <c r="J53" s="85">
        <f t="shared" si="0"/>
        <v>0</v>
      </c>
      <c r="K53" s="318"/>
      <c r="L53" s="85">
        <f t="shared" si="1"/>
        <v>0</v>
      </c>
      <c r="M53" s="318"/>
      <c r="N53" s="85">
        <f t="shared" si="2"/>
        <v>0</v>
      </c>
      <c r="O53" s="318">
        <v>8</v>
      </c>
      <c r="P53" s="85">
        <f t="shared" si="3"/>
        <v>22.64</v>
      </c>
      <c r="Q53" s="318">
        <v>8</v>
      </c>
      <c r="R53" s="377">
        <f t="shared" si="4"/>
        <v>22.64</v>
      </c>
      <c r="S53" s="4"/>
      <c r="T53" s="4"/>
    </row>
    <row r="54" spans="1:20" ht="28.5" x14ac:dyDescent="0.25">
      <c r="A54" s="179">
        <v>36</v>
      </c>
      <c r="B54" s="201" t="s">
        <v>41</v>
      </c>
      <c r="C54" s="14" t="s">
        <v>200</v>
      </c>
      <c r="D54" s="14" t="s">
        <v>10</v>
      </c>
      <c r="E54" s="14" t="s">
        <v>274</v>
      </c>
      <c r="F54" s="15">
        <v>45658</v>
      </c>
      <c r="G54" s="37">
        <v>2.15</v>
      </c>
      <c r="H54" s="337"/>
      <c r="I54" s="318"/>
      <c r="J54" s="85">
        <f t="shared" si="0"/>
        <v>0</v>
      </c>
      <c r="K54" s="318"/>
      <c r="L54" s="85">
        <f t="shared" si="1"/>
        <v>0</v>
      </c>
      <c r="M54" s="318"/>
      <c r="N54" s="85">
        <f t="shared" si="2"/>
        <v>0</v>
      </c>
      <c r="O54" s="318"/>
      <c r="P54" s="85">
        <f t="shared" si="3"/>
        <v>0</v>
      </c>
      <c r="Q54" s="318"/>
      <c r="R54" s="377">
        <f t="shared" si="4"/>
        <v>0</v>
      </c>
      <c r="S54" s="4"/>
      <c r="T54" s="4"/>
    </row>
    <row r="55" spans="1:20" ht="28.5" x14ac:dyDescent="0.25">
      <c r="A55" s="179">
        <v>37</v>
      </c>
      <c r="B55" s="201" t="s">
        <v>803</v>
      </c>
      <c r="C55" s="14" t="s">
        <v>203</v>
      </c>
      <c r="D55" s="14" t="s">
        <v>10</v>
      </c>
      <c r="E55" s="14" t="s">
        <v>274</v>
      </c>
      <c r="F55" s="15">
        <v>45689</v>
      </c>
      <c r="G55" s="37">
        <v>1.3</v>
      </c>
      <c r="H55" s="337"/>
      <c r="I55" s="318"/>
      <c r="J55" s="85">
        <f t="shared" si="0"/>
        <v>0</v>
      </c>
      <c r="K55" s="318"/>
      <c r="L55" s="85">
        <f>G55*K55</f>
        <v>0</v>
      </c>
      <c r="M55" s="318"/>
      <c r="N55" s="85">
        <f>G55*M55</f>
        <v>0</v>
      </c>
      <c r="O55" s="318"/>
      <c r="P55" s="85">
        <f>G55*O55</f>
        <v>0</v>
      </c>
      <c r="Q55" s="318"/>
      <c r="R55" s="377">
        <f>G55*Q55</f>
        <v>0</v>
      </c>
      <c r="S55" s="4"/>
      <c r="T55" s="4"/>
    </row>
    <row r="56" spans="1:20" ht="57" x14ac:dyDescent="0.25">
      <c r="A56" s="179">
        <v>38</v>
      </c>
      <c r="B56" s="201" t="s">
        <v>726</v>
      </c>
      <c r="C56" s="14" t="s">
        <v>727</v>
      </c>
      <c r="D56" s="14" t="s">
        <v>10</v>
      </c>
      <c r="E56" s="14" t="s">
        <v>728</v>
      </c>
      <c r="F56" s="15">
        <v>45386</v>
      </c>
      <c r="G56" s="37">
        <v>3.81</v>
      </c>
      <c r="H56" s="337"/>
      <c r="I56" s="318"/>
      <c r="J56" s="85">
        <f t="shared" si="0"/>
        <v>0</v>
      </c>
      <c r="K56" s="318"/>
      <c r="L56" s="85">
        <f t="shared" si="1"/>
        <v>0</v>
      </c>
      <c r="M56" s="318"/>
      <c r="N56" s="85">
        <f t="shared" si="2"/>
        <v>0</v>
      </c>
      <c r="O56" s="318"/>
      <c r="P56" s="85">
        <f t="shared" si="3"/>
        <v>0</v>
      </c>
      <c r="Q56" s="318"/>
      <c r="R56" s="377">
        <f t="shared" si="4"/>
        <v>0</v>
      </c>
      <c r="S56" s="4"/>
      <c r="T56" s="4"/>
    </row>
    <row r="57" spans="1:20" x14ac:dyDescent="0.25">
      <c r="A57" s="179">
        <v>39</v>
      </c>
      <c r="B57" s="201" t="s">
        <v>1027</v>
      </c>
      <c r="C57" s="14" t="s">
        <v>216</v>
      </c>
      <c r="D57" s="14" t="s">
        <v>10</v>
      </c>
      <c r="E57" s="14" t="s">
        <v>272</v>
      </c>
      <c r="F57" s="15">
        <v>45627</v>
      </c>
      <c r="G57" s="37">
        <v>3</v>
      </c>
      <c r="H57" s="337"/>
      <c r="I57" s="318"/>
      <c r="J57" s="85">
        <f>G57*I57</f>
        <v>0</v>
      </c>
      <c r="K57" s="318"/>
      <c r="L57" s="85">
        <f>G57*K57</f>
        <v>0</v>
      </c>
      <c r="M57" s="318"/>
      <c r="N57" s="85">
        <f>G57*M57</f>
        <v>0</v>
      </c>
      <c r="O57" s="318"/>
      <c r="P57" s="85">
        <f>G57*O57</f>
        <v>0</v>
      </c>
      <c r="Q57" s="318"/>
      <c r="R57" s="377">
        <f>G57*Q57</f>
        <v>0</v>
      </c>
      <c r="S57" s="4"/>
      <c r="T57" s="4"/>
    </row>
    <row r="58" spans="1:20" x14ac:dyDescent="0.25">
      <c r="A58" s="179">
        <v>40</v>
      </c>
      <c r="B58" s="201" t="s">
        <v>774</v>
      </c>
      <c r="C58" s="14" t="s">
        <v>1223</v>
      </c>
      <c r="D58" s="14" t="s">
        <v>10</v>
      </c>
      <c r="E58" s="14" t="s">
        <v>272</v>
      </c>
      <c r="F58" s="15">
        <v>45689</v>
      </c>
      <c r="G58" s="37">
        <v>3</v>
      </c>
      <c r="H58" s="337"/>
      <c r="I58" s="318"/>
      <c r="J58" s="85">
        <f t="shared" si="0"/>
        <v>0</v>
      </c>
      <c r="K58" s="318"/>
      <c r="L58" s="85">
        <f>G58*K58</f>
        <v>0</v>
      </c>
      <c r="M58" s="318"/>
      <c r="N58" s="85">
        <f>G58*M58</f>
        <v>0</v>
      </c>
      <c r="O58" s="318"/>
      <c r="P58" s="85">
        <f>G58*O58</f>
        <v>0</v>
      </c>
      <c r="Q58" s="318"/>
      <c r="R58" s="377">
        <f>G58*Q58</f>
        <v>0</v>
      </c>
      <c r="S58" s="4"/>
      <c r="T58" s="4"/>
    </row>
    <row r="59" spans="1:20" x14ac:dyDescent="0.25">
      <c r="A59" s="179">
        <v>41</v>
      </c>
      <c r="B59" s="201" t="s">
        <v>42</v>
      </c>
      <c r="C59" s="14" t="s">
        <v>209</v>
      </c>
      <c r="D59" s="14" t="s">
        <v>10</v>
      </c>
      <c r="E59" s="14" t="s">
        <v>275</v>
      </c>
      <c r="F59" s="15">
        <v>45474</v>
      </c>
      <c r="G59" s="37">
        <v>2.15</v>
      </c>
      <c r="H59" s="337"/>
      <c r="I59" s="318"/>
      <c r="J59" s="85">
        <f t="shared" si="0"/>
        <v>0</v>
      </c>
      <c r="K59" s="318"/>
      <c r="L59" s="85">
        <f t="shared" si="1"/>
        <v>0</v>
      </c>
      <c r="M59" s="318"/>
      <c r="N59" s="85">
        <f t="shared" si="2"/>
        <v>0</v>
      </c>
      <c r="O59" s="318">
        <v>10</v>
      </c>
      <c r="P59" s="85">
        <f t="shared" si="3"/>
        <v>21.5</v>
      </c>
      <c r="Q59" s="318">
        <v>8</v>
      </c>
      <c r="R59" s="377">
        <f t="shared" si="4"/>
        <v>17.2</v>
      </c>
      <c r="S59" s="4"/>
      <c r="T59" s="4"/>
    </row>
    <row r="60" spans="1:20" x14ac:dyDescent="0.25">
      <c r="A60" s="179">
        <v>42</v>
      </c>
      <c r="B60" s="201" t="s">
        <v>43</v>
      </c>
      <c r="C60" s="14" t="s">
        <v>214</v>
      </c>
      <c r="D60" s="14" t="s">
        <v>10</v>
      </c>
      <c r="E60" s="14" t="s">
        <v>276</v>
      </c>
      <c r="F60" s="15">
        <v>45901</v>
      </c>
      <c r="G60" s="37">
        <v>5.42</v>
      </c>
      <c r="H60" s="337"/>
      <c r="I60" s="318"/>
      <c r="J60" s="85">
        <f t="shared" si="0"/>
        <v>0</v>
      </c>
      <c r="K60" s="318"/>
      <c r="L60" s="85">
        <f t="shared" si="1"/>
        <v>0</v>
      </c>
      <c r="M60" s="318"/>
      <c r="N60" s="85">
        <f t="shared" si="2"/>
        <v>0</v>
      </c>
      <c r="O60" s="318">
        <v>4</v>
      </c>
      <c r="P60" s="85">
        <f t="shared" si="3"/>
        <v>21.68</v>
      </c>
      <c r="Q60" s="318">
        <v>4</v>
      </c>
      <c r="R60" s="377">
        <f t="shared" si="4"/>
        <v>21.68</v>
      </c>
      <c r="S60" s="4"/>
      <c r="T60" s="4"/>
    </row>
    <row r="61" spans="1:20" x14ac:dyDescent="0.25">
      <c r="A61" s="179"/>
      <c r="B61" s="201" t="s">
        <v>1149</v>
      </c>
      <c r="C61" s="14" t="s">
        <v>736</v>
      </c>
      <c r="D61" s="24" t="s">
        <v>10</v>
      </c>
      <c r="E61" s="24" t="s">
        <v>1150</v>
      </c>
      <c r="F61" s="15"/>
      <c r="G61" s="37">
        <v>1.68</v>
      </c>
      <c r="H61" s="337"/>
      <c r="I61" s="318"/>
      <c r="J61" s="85">
        <f t="shared" si="0"/>
        <v>0</v>
      </c>
      <c r="K61" s="318"/>
      <c r="L61" s="85">
        <f t="shared" si="1"/>
        <v>0</v>
      </c>
      <c r="M61" s="318"/>
      <c r="N61" s="85">
        <f t="shared" si="2"/>
        <v>0</v>
      </c>
      <c r="O61" s="318"/>
      <c r="P61" s="85">
        <f t="shared" si="3"/>
        <v>0</v>
      </c>
      <c r="Q61" s="318"/>
      <c r="R61" s="377">
        <f t="shared" si="4"/>
        <v>0</v>
      </c>
      <c r="S61" s="4"/>
      <c r="T61" s="4"/>
    </row>
    <row r="62" spans="1:20" ht="28.5" x14ac:dyDescent="0.25">
      <c r="A62" s="179">
        <v>43</v>
      </c>
      <c r="B62" s="201" t="s">
        <v>44</v>
      </c>
      <c r="C62" s="14" t="s">
        <v>203</v>
      </c>
      <c r="D62" s="14" t="s">
        <v>10</v>
      </c>
      <c r="E62" s="14" t="s">
        <v>273</v>
      </c>
      <c r="F62" s="15">
        <v>45778</v>
      </c>
      <c r="G62" s="37">
        <v>2.2999999999999998</v>
      </c>
      <c r="H62" s="337"/>
      <c r="I62" s="318"/>
      <c r="J62" s="85">
        <f t="shared" si="0"/>
        <v>0</v>
      </c>
      <c r="K62" s="318"/>
      <c r="L62" s="85">
        <f t="shared" si="1"/>
        <v>0</v>
      </c>
      <c r="M62" s="318"/>
      <c r="N62" s="85">
        <f t="shared" si="2"/>
        <v>0</v>
      </c>
      <c r="O62" s="318"/>
      <c r="P62" s="85">
        <f t="shared" si="3"/>
        <v>0</v>
      </c>
      <c r="Q62" s="318"/>
      <c r="R62" s="377">
        <f t="shared" si="4"/>
        <v>0</v>
      </c>
      <c r="S62" s="4"/>
      <c r="T62" s="4"/>
    </row>
    <row r="63" spans="1:20" ht="38.25" x14ac:dyDescent="0.25">
      <c r="A63" s="179">
        <v>44</v>
      </c>
      <c r="B63" s="201" t="s">
        <v>1011</v>
      </c>
      <c r="C63" s="14" t="s">
        <v>1012</v>
      </c>
      <c r="D63" s="14" t="s">
        <v>10</v>
      </c>
      <c r="E63" s="14" t="s">
        <v>277</v>
      </c>
      <c r="F63" s="15">
        <v>45322</v>
      </c>
      <c r="G63" s="37">
        <v>2.2999999999999998</v>
      </c>
      <c r="H63" s="337"/>
      <c r="I63" s="318"/>
      <c r="J63" s="85">
        <f t="shared" si="0"/>
        <v>0</v>
      </c>
      <c r="K63" s="318"/>
      <c r="L63" s="85">
        <f t="shared" si="1"/>
        <v>0</v>
      </c>
      <c r="M63" s="318"/>
      <c r="N63" s="85">
        <f t="shared" si="2"/>
        <v>0</v>
      </c>
      <c r="O63" s="318"/>
      <c r="P63" s="85">
        <f t="shared" si="3"/>
        <v>0</v>
      </c>
      <c r="Q63" s="318"/>
      <c r="R63" s="377">
        <f t="shared" si="4"/>
        <v>0</v>
      </c>
      <c r="S63" s="4"/>
      <c r="T63" s="4"/>
    </row>
    <row r="64" spans="1:20" ht="28.5" x14ac:dyDescent="0.25">
      <c r="A64" s="179">
        <v>45</v>
      </c>
      <c r="B64" s="201" t="s">
        <v>45</v>
      </c>
      <c r="C64" s="14" t="s">
        <v>1088</v>
      </c>
      <c r="D64" s="14" t="s">
        <v>10</v>
      </c>
      <c r="E64" s="14" t="s">
        <v>277</v>
      </c>
      <c r="F64" s="15">
        <v>45444</v>
      </c>
      <c r="G64" s="37">
        <v>1.99</v>
      </c>
      <c r="H64" s="337"/>
      <c r="I64" s="354"/>
      <c r="J64" s="355">
        <f>G64*I64</f>
        <v>0</v>
      </c>
      <c r="K64" s="354"/>
      <c r="L64" s="357">
        <f>G64*K64</f>
        <v>0</v>
      </c>
      <c r="M64" s="354"/>
      <c r="N64" s="357">
        <f>G64*M64</f>
        <v>0</v>
      </c>
      <c r="O64" s="354"/>
      <c r="P64" s="357">
        <f>G64*O64</f>
        <v>0</v>
      </c>
      <c r="Q64" s="354"/>
      <c r="R64" s="377">
        <f>G64*Q64</f>
        <v>0</v>
      </c>
      <c r="S64" s="4"/>
      <c r="T64" s="4"/>
    </row>
    <row r="65" spans="1:20" ht="28.5" x14ac:dyDescent="0.25">
      <c r="A65" s="179">
        <v>46</v>
      </c>
      <c r="B65" s="201" t="s">
        <v>46</v>
      </c>
      <c r="C65" s="14" t="s">
        <v>217</v>
      </c>
      <c r="D65" s="14" t="s">
        <v>10</v>
      </c>
      <c r="E65" s="14" t="s">
        <v>266</v>
      </c>
      <c r="F65" s="15">
        <v>45839</v>
      </c>
      <c r="G65" s="37">
        <v>6.72</v>
      </c>
      <c r="H65" s="337"/>
      <c r="I65" s="354"/>
      <c r="J65" s="355">
        <f>G65*I65</f>
        <v>0</v>
      </c>
      <c r="K65" s="354"/>
      <c r="L65" s="357">
        <f>G65*K65</f>
        <v>0</v>
      </c>
      <c r="M65" s="354"/>
      <c r="N65" s="357">
        <f>G65*M65</f>
        <v>0</v>
      </c>
      <c r="O65" s="354"/>
      <c r="P65" s="357">
        <f>G65*O65</f>
        <v>0</v>
      </c>
      <c r="Q65" s="354"/>
      <c r="R65" s="377">
        <f>G65*Q65</f>
        <v>0</v>
      </c>
      <c r="S65" s="4"/>
      <c r="T65" s="4"/>
    </row>
    <row r="66" spans="1:20" ht="28.5" x14ac:dyDescent="0.25">
      <c r="A66" s="179">
        <v>47</v>
      </c>
      <c r="B66" s="201" t="s">
        <v>1203</v>
      </c>
      <c r="C66" s="14" t="s">
        <v>232</v>
      </c>
      <c r="D66" s="14" t="s">
        <v>10</v>
      </c>
      <c r="E66" s="14" t="s">
        <v>278</v>
      </c>
      <c r="F66" s="15">
        <v>45352</v>
      </c>
      <c r="G66" s="37">
        <v>1.21</v>
      </c>
      <c r="H66" s="337"/>
      <c r="I66" s="318"/>
      <c r="J66" s="85">
        <f t="shared" si="0"/>
        <v>0</v>
      </c>
      <c r="K66" s="318"/>
      <c r="L66" s="85">
        <f t="shared" si="1"/>
        <v>0</v>
      </c>
      <c r="M66" s="318"/>
      <c r="N66" s="85">
        <f t="shared" si="2"/>
        <v>0</v>
      </c>
      <c r="O66" s="318"/>
      <c r="P66" s="85">
        <f t="shared" si="3"/>
        <v>0</v>
      </c>
      <c r="Q66" s="318"/>
      <c r="R66" s="377">
        <f t="shared" si="4"/>
        <v>0</v>
      </c>
      <c r="S66" s="4"/>
      <c r="T66" s="4"/>
    </row>
    <row r="67" spans="1:20" ht="28.5" x14ac:dyDescent="0.25">
      <c r="A67" s="179">
        <v>48</v>
      </c>
      <c r="B67" s="201" t="s">
        <v>48</v>
      </c>
      <c r="C67" s="14" t="s">
        <v>196</v>
      </c>
      <c r="D67" s="14" t="s">
        <v>10</v>
      </c>
      <c r="E67" s="14" t="s">
        <v>279</v>
      </c>
      <c r="F67" s="15">
        <v>45444</v>
      </c>
      <c r="G67" s="37">
        <v>0.75</v>
      </c>
      <c r="H67" s="337"/>
      <c r="I67" s="318"/>
      <c r="J67" s="85">
        <f t="shared" si="0"/>
        <v>0</v>
      </c>
      <c r="K67" s="318"/>
      <c r="L67" s="85">
        <f t="shared" si="1"/>
        <v>0</v>
      </c>
      <c r="M67" s="318"/>
      <c r="N67" s="85">
        <f t="shared" si="2"/>
        <v>0</v>
      </c>
      <c r="O67" s="318"/>
      <c r="P67" s="85">
        <f t="shared" si="3"/>
        <v>0</v>
      </c>
      <c r="Q67" s="318"/>
      <c r="R67" s="377">
        <f t="shared" si="4"/>
        <v>0</v>
      </c>
      <c r="S67" s="4"/>
      <c r="T67" s="4"/>
    </row>
    <row r="68" spans="1:20" x14ac:dyDescent="0.25">
      <c r="A68" s="179">
        <v>690</v>
      </c>
      <c r="B68" s="201" t="s">
        <v>1089</v>
      </c>
      <c r="C68" s="14" t="s">
        <v>209</v>
      </c>
      <c r="D68" s="14" t="s">
        <v>10</v>
      </c>
      <c r="E68" s="14" t="s">
        <v>278</v>
      </c>
      <c r="F68" s="15"/>
      <c r="G68" s="37">
        <v>10.84</v>
      </c>
      <c r="H68" s="337"/>
      <c r="I68" s="318"/>
      <c r="J68" s="85">
        <f t="shared" si="0"/>
        <v>0</v>
      </c>
      <c r="K68" s="318"/>
      <c r="L68" s="85">
        <f t="shared" si="1"/>
        <v>0</v>
      </c>
      <c r="M68" s="318"/>
      <c r="N68" s="85">
        <f t="shared" si="2"/>
        <v>0</v>
      </c>
      <c r="O68" s="318"/>
      <c r="P68" s="85">
        <f t="shared" si="3"/>
        <v>0</v>
      </c>
      <c r="Q68" s="318"/>
      <c r="R68" s="377">
        <f t="shared" si="4"/>
        <v>0</v>
      </c>
      <c r="S68" s="4"/>
      <c r="T68" s="4"/>
    </row>
    <row r="69" spans="1:20" ht="28.5" x14ac:dyDescent="0.25">
      <c r="A69" s="179">
        <v>49</v>
      </c>
      <c r="B69" s="201" t="s">
        <v>49</v>
      </c>
      <c r="C69" s="14" t="s">
        <v>203</v>
      </c>
      <c r="D69" s="14" t="s">
        <v>10</v>
      </c>
      <c r="E69" s="14" t="s">
        <v>266</v>
      </c>
      <c r="F69" s="15">
        <v>45108</v>
      </c>
      <c r="G69" s="37">
        <v>0.91</v>
      </c>
      <c r="H69" s="337"/>
      <c r="I69" s="318"/>
      <c r="J69" s="85">
        <f t="shared" si="0"/>
        <v>0</v>
      </c>
      <c r="K69" s="318"/>
      <c r="L69" s="85">
        <f t="shared" si="1"/>
        <v>0</v>
      </c>
      <c r="M69" s="318"/>
      <c r="N69" s="85">
        <f t="shared" si="2"/>
        <v>0</v>
      </c>
      <c r="O69" s="318"/>
      <c r="P69" s="85">
        <f t="shared" si="3"/>
        <v>0</v>
      </c>
      <c r="Q69" s="318"/>
      <c r="R69" s="377">
        <f t="shared" si="4"/>
        <v>0</v>
      </c>
      <c r="S69" s="4"/>
      <c r="T69" s="4"/>
    </row>
    <row r="70" spans="1:20" ht="28.5" x14ac:dyDescent="0.25">
      <c r="A70" s="179">
        <v>50</v>
      </c>
      <c r="B70" s="201" t="s">
        <v>1204</v>
      </c>
      <c r="C70" s="14" t="s">
        <v>196</v>
      </c>
      <c r="D70" s="14" t="s">
        <v>10</v>
      </c>
      <c r="E70" s="14" t="s">
        <v>273</v>
      </c>
      <c r="F70" s="15"/>
      <c r="G70" s="37">
        <v>0.5</v>
      </c>
      <c r="H70" s="337"/>
      <c r="I70" s="318"/>
      <c r="J70" s="85">
        <f t="shared" si="0"/>
        <v>0</v>
      </c>
      <c r="K70" s="318"/>
      <c r="L70" s="85">
        <f t="shared" si="1"/>
        <v>0</v>
      </c>
      <c r="M70" s="318"/>
      <c r="N70" s="85">
        <f t="shared" si="2"/>
        <v>0</v>
      </c>
      <c r="O70" s="318"/>
      <c r="P70" s="85">
        <f t="shared" si="3"/>
        <v>0</v>
      </c>
      <c r="Q70" s="318"/>
      <c r="R70" s="377">
        <f t="shared" si="4"/>
        <v>0</v>
      </c>
      <c r="S70" s="4"/>
      <c r="T70" s="4"/>
    </row>
    <row r="71" spans="1:20" ht="25.5" x14ac:dyDescent="0.25">
      <c r="A71" s="179">
        <v>51</v>
      </c>
      <c r="B71" s="201" t="s">
        <v>1205</v>
      </c>
      <c r="C71" s="14" t="s">
        <v>220</v>
      </c>
      <c r="D71" s="14" t="s">
        <v>10</v>
      </c>
      <c r="E71" s="14" t="s">
        <v>273</v>
      </c>
      <c r="F71" s="15"/>
      <c r="G71" s="37"/>
      <c r="H71" s="337"/>
      <c r="I71" s="318"/>
      <c r="J71" s="85">
        <f t="shared" si="0"/>
        <v>0</v>
      </c>
      <c r="K71" s="318"/>
      <c r="L71" s="85">
        <f t="shared" si="1"/>
        <v>0</v>
      </c>
      <c r="M71" s="318"/>
      <c r="N71" s="85">
        <f t="shared" si="2"/>
        <v>0</v>
      </c>
      <c r="O71" s="318">
        <v>6</v>
      </c>
      <c r="P71" s="85">
        <f t="shared" si="3"/>
        <v>0</v>
      </c>
      <c r="Q71" s="318">
        <v>4</v>
      </c>
      <c r="R71" s="377">
        <f t="shared" si="4"/>
        <v>0</v>
      </c>
      <c r="S71" s="4"/>
      <c r="T71" s="4"/>
    </row>
    <row r="72" spans="1:20" ht="25.5" x14ac:dyDescent="0.25">
      <c r="A72" s="179">
        <v>52</v>
      </c>
      <c r="B72" s="201" t="s">
        <v>51</v>
      </c>
      <c r="C72" s="14" t="s">
        <v>219</v>
      </c>
      <c r="D72" s="14" t="s">
        <v>10</v>
      </c>
      <c r="E72" s="14" t="s">
        <v>273</v>
      </c>
      <c r="F72" s="15">
        <v>45748</v>
      </c>
      <c r="G72" s="37">
        <v>1.57</v>
      </c>
      <c r="H72" s="337"/>
      <c r="I72" s="318"/>
      <c r="J72" s="85">
        <f t="shared" si="0"/>
        <v>0</v>
      </c>
      <c r="K72" s="318"/>
      <c r="L72" s="85">
        <f t="shared" si="1"/>
        <v>0</v>
      </c>
      <c r="M72" s="318"/>
      <c r="N72" s="85">
        <f t="shared" si="2"/>
        <v>0</v>
      </c>
      <c r="O72" s="318"/>
      <c r="P72" s="85">
        <f t="shared" si="3"/>
        <v>0</v>
      </c>
      <c r="Q72" s="318"/>
      <c r="R72" s="377">
        <f t="shared" si="4"/>
        <v>0</v>
      </c>
      <c r="S72" s="4"/>
      <c r="T72" s="4"/>
    </row>
    <row r="73" spans="1:20" ht="28.5" x14ac:dyDescent="0.25">
      <c r="A73" s="179">
        <v>53</v>
      </c>
      <c r="B73" s="201" t="s">
        <v>1204</v>
      </c>
      <c r="C73" s="14" t="s">
        <v>894</v>
      </c>
      <c r="D73" s="14" t="s">
        <v>10</v>
      </c>
      <c r="E73" s="14" t="s">
        <v>273</v>
      </c>
      <c r="F73" s="15">
        <v>45597</v>
      </c>
      <c r="G73" s="37">
        <v>0.5</v>
      </c>
      <c r="H73" s="337"/>
      <c r="I73" s="318"/>
      <c r="J73" s="85">
        <f t="shared" si="0"/>
        <v>0</v>
      </c>
      <c r="K73" s="318"/>
      <c r="L73" s="85">
        <f t="shared" si="1"/>
        <v>0</v>
      </c>
      <c r="M73" s="318"/>
      <c r="N73" s="85">
        <f t="shared" si="2"/>
        <v>0</v>
      </c>
      <c r="O73" s="318"/>
      <c r="P73" s="85">
        <f t="shared" si="3"/>
        <v>0</v>
      </c>
      <c r="Q73" s="318"/>
      <c r="R73" s="377">
        <f t="shared" si="4"/>
        <v>0</v>
      </c>
      <c r="S73" s="4"/>
      <c r="T73" s="4"/>
    </row>
    <row r="74" spans="1:20" ht="28.5" x14ac:dyDescent="0.25">
      <c r="A74" s="179">
        <v>54</v>
      </c>
      <c r="B74" s="201" t="s">
        <v>52</v>
      </c>
      <c r="C74" s="14" t="s">
        <v>221</v>
      </c>
      <c r="D74" s="14" t="s">
        <v>10</v>
      </c>
      <c r="E74" s="14" t="s">
        <v>273</v>
      </c>
      <c r="F74" s="15">
        <v>45566</v>
      </c>
      <c r="G74" s="37">
        <v>3.44</v>
      </c>
      <c r="H74" s="337"/>
      <c r="I74" s="318"/>
      <c r="J74" s="85">
        <f t="shared" si="0"/>
        <v>0</v>
      </c>
      <c r="K74" s="318"/>
      <c r="L74" s="85">
        <f t="shared" si="1"/>
        <v>0</v>
      </c>
      <c r="M74" s="318"/>
      <c r="N74" s="85">
        <f t="shared" si="2"/>
        <v>0</v>
      </c>
      <c r="O74" s="318"/>
      <c r="P74" s="85">
        <f t="shared" si="3"/>
        <v>0</v>
      </c>
      <c r="Q74" s="318"/>
      <c r="R74" s="377">
        <f t="shared" si="4"/>
        <v>0</v>
      </c>
      <c r="S74" s="4"/>
      <c r="T74" s="4"/>
    </row>
    <row r="75" spans="1:20" ht="25.5" x14ac:dyDescent="0.25">
      <c r="A75" s="179"/>
      <c r="B75" s="201" t="s">
        <v>17864</v>
      </c>
      <c r="C75" s="14" t="s">
        <v>200</v>
      </c>
      <c r="D75" s="14" t="s">
        <v>10</v>
      </c>
      <c r="E75" s="14" t="s">
        <v>273</v>
      </c>
      <c r="F75" s="15">
        <v>45658</v>
      </c>
      <c r="G75" s="37">
        <v>1.57</v>
      </c>
      <c r="H75" s="337"/>
      <c r="I75" s="318"/>
      <c r="J75" s="85">
        <f>G75*I75</f>
        <v>0</v>
      </c>
      <c r="K75" s="318"/>
      <c r="L75" s="85">
        <f>G75*K75</f>
        <v>0</v>
      </c>
      <c r="M75" s="318"/>
      <c r="N75" s="85">
        <f>G75*M75</f>
        <v>0</v>
      </c>
      <c r="O75" s="318"/>
      <c r="P75" s="85">
        <f>G75*O75</f>
        <v>0</v>
      </c>
      <c r="Q75" s="318"/>
      <c r="R75" s="377">
        <f>G75*Q75</f>
        <v>0</v>
      </c>
      <c r="S75" s="4"/>
      <c r="T75" s="4"/>
    </row>
    <row r="76" spans="1:20" ht="25.5" x14ac:dyDescent="0.25">
      <c r="A76" s="179">
        <v>55</v>
      </c>
      <c r="B76" s="201" t="s">
        <v>999</v>
      </c>
      <c r="C76" s="14" t="s">
        <v>234</v>
      </c>
      <c r="D76" s="14" t="s">
        <v>10</v>
      </c>
      <c r="E76" s="14" t="s">
        <v>273</v>
      </c>
      <c r="F76" s="15">
        <v>45567</v>
      </c>
      <c r="G76" s="37">
        <v>1.65</v>
      </c>
      <c r="H76" s="337"/>
      <c r="I76" s="318"/>
      <c r="J76" s="85">
        <f t="shared" si="0"/>
        <v>0</v>
      </c>
      <c r="K76" s="318"/>
      <c r="L76" s="85">
        <f>G76*K76</f>
        <v>0</v>
      </c>
      <c r="M76" s="318"/>
      <c r="N76" s="85">
        <f>G76*M76</f>
        <v>0</v>
      </c>
      <c r="O76" s="318"/>
      <c r="P76" s="85">
        <f>G76*O76</f>
        <v>0</v>
      </c>
      <c r="Q76" s="318"/>
      <c r="R76" s="377">
        <f>G76*Q76</f>
        <v>0</v>
      </c>
      <c r="S76" s="4"/>
      <c r="T76" s="4"/>
    </row>
    <row r="77" spans="1:20" ht="28.5" x14ac:dyDescent="0.25">
      <c r="A77" s="179">
        <v>56</v>
      </c>
      <c r="B77" s="201" t="s">
        <v>53</v>
      </c>
      <c r="C77" s="14" t="s">
        <v>222</v>
      </c>
      <c r="D77" s="14" t="s">
        <v>10</v>
      </c>
      <c r="E77" s="14" t="s">
        <v>281</v>
      </c>
      <c r="F77" s="15">
        <v>45658</v>
      </c>
      <c r="G77" s="37">
        <v>2.67</v>
      </c>
      <c r="H77" s="337"/>
      <c r="I77" s="318"/>
      <c r="J77" s="85">
        <f t="shared" si="0"/>
        <v>0</v>
      </c>
      <c r="K77" s="318"/>
      <c r="L77" s="85">
        <f t="shared" si="1"/>
        <v>0</v>
      </c>
      <c r="M77" s="318"/>
      <c r="N77" s="85">
        <f t="shared" si="2"/>
        <v>0</v>
      </c>
      <c r="O77" s="318"/>
      <c r="P77" s="85">
        <f t="shared" si="3"/>
        <v>0</v>
      </c>
      <c r="Q77" s="318"/>
      <c r="R77" s="377">
        <f t="shared" si="4"/>
        <v>0</v>
      </c>
      <c r="S77" s="4"/>
      <c r="T77" s="4"/>
    </row>
    <row r="78" spans="1:20" ht="28.5" x14ac:dyDescent="0.25">
      <c r="A78" s="179">
        <v>57</v>
      </c>
      <c r="B78" s="201" t="s">
        <v>54</v>
      </c>
      <c r="C78" s="14" t="s">
        <v>729</v>
      </c>
      <c r="D78" s="14" t="s">
        <v>10</v>
      </c>
      <c r="E78" s="14" t="s">
        <v>281</v>
      </c>
      <c r="F78" s="15">
        <v>45323</v>
      </c>
      <c r="G78" s="37">
        <v>1.33</v>
      </c>
      <c r="H78" s="337"/>
      <c r="I78" s="318"/>
      <c r="J78" s="85">
        <f t="shared" si="0"/>
        <v>0</v>
      </c>
      <c r="K78" s="318"/>
      <c r="L78" s="85">
        <f t="shared" si="1"/>
        <v>0</v>
      </c>
      <c r="M78" s="318"/>
      <c r="N78" s="85">
        <f t="shared" si="2"/>
        <v>0</v>
      </c>
      <c r="O78" s="318"/>
      <c r="P78" s="85">
        <f t="shared" si="3"/>
        <v>0</v>
      </c>
      <c r="Q78" s="318"/>
      <c r="R78" s="377">
        <f t="shared" si="4"/>
        <v>0</v>
      </c>
      <c r="S78" s="4"/>
      <c r="T78" s="4"/>
    </row>
    <row r="79" spans="1:20" ht="28.5" x14ac:dyDescent="0.25">
      <c r="A79" s="179">
        <v>58</v>
      </c>
      <c r="B79" s="201" t="s">
        <v>55</v>
      </c>
      <c r="C79" s="14" t="s">
        <v>205</v>
      </c>
      <c r="D79" s="14" t="s">
        <v>10</v>
      </c>
      <c r="E79" s="14" t="s">
        <v>281</v>
      </c>
      <c r="F79" s="15">
        <v>45566</v>
      </c>
      <c r="G79" s="37">
        <v>2.4300000000000002</v>
      </c>
      <c r="H79" s="337"/>
      <c r="I79" s="318"/>
      <c r="J79" s="85">
        <f t="shared" si="0"/>
        <v>0</v>
      </c>
      <c r="K79" s="318"/>
      <c r="L79" s="85">
        <f t="shared" si="1"/>
        <v>0</v>
      </c>
      <c r="M79" s="318"/>
      <c r="N79" s="85">
        <f t="shared" si="2"/>
        <v>0</v>
      </c>
      <c r="O79" s="318"/>
      <c r="P79" s="85">
        <f t="shared" si="3"/>
        <v>0</v>
      </c>
      <c r="Q79" s="318"/>
      <c r="R79" s="377">
        <f t="shared" si="4"/>
        <v>0</v>
      </c>
      <c r="S79" s="4"/>
      <c r="T79" s="4"/>
    </row>
    <row r="80" spans="1:20" ht="30" x14ac:dyDescent="0.25">
      <c r="A80" s="634">
        <v>637</v>
      </c>
      <c r="B80" s="184" t="s">
        <v>1207</v>
      </c>
      <c r="C80" s="578" t="s">
        <v>198</v>
      </c>
      <c r="D80" s="184" t="s">
        <v>10</v>
      </c>
      <c r="E80" s="560" t="s">
        <v>267</v>
      </c>
      <c r="F80" s="576" t="s">
        <v>1024</v>
      </c>
      <c r="G80" s="577">
        <v>1.84</v>
      </c>
      <c r="H80" s="337"/>
      <c r="I80" s="321"/>
      <c r="J80" s="85">
        <f t="shared" si="0"/>
        <v>0</v>
      </c>
      <c r="K80" s="321"/>
      <c r="L80" s="236">
        <f>G80*K80</f>
        <v>0</v>
      </c>
      <c r="M80" s="321"/>
      <c r="N80" s="236">
        <f>G80*M80</f>
        <v>0</v>
      </c>
      <c r="O80" s="321"/>
      <c r="P80" s="236">
        <f>G80*O80</f>
        <v>0</v>
      </c>
      <c r="Q80" s="321"/>
      <c r="R80" s="377">
        <f>G80*Q80</f>
        <v>0</v>
      </c>
      <c r="S80" s="4"/>
      <c r="T80" s="4"/>
    </row>
    <row r="81" spans="1:20" ht="30" x14ac:dyDescent="0.25">
      <c r="A81" s="634"/>
      <c r="B81" s="201" t="s">
        <v>1206</v>
      </c>
      <c r="C81" s="273" t="s">
        <v>1088</v>
      </c>
      <c r="D81" s="14" t="s">
        <v>10</v>
      </c>
      <c r="E81" s="14" t="s">
        <v>273</v>
      </c>
      <c r="F81" s="586">
        <v>45292</v>
      </c>
      <c r="G81" s="652">
        <v>2.89</v>
      </c>
      <c r="H81" s="337"/>
      <c r="I81" s="321"/>
      <c r="J81" s="85">
        <f>G81*I81</f>
        <v>0</v>
      </c>
      <c r="K81" s="321"/>
      <c r="L81" s="236">
        <f>G81*K81</f>
        <v>0</v>
      </c>
      <c r="M81" s="321"/>
      <c r="N81" s="236">
        <f>G81*M81</f>
        <v>0</v>
      </c>
      <c r="O81" s="321">
        <v>8</v>
      </c>
      <c r="P81" s="236">
        <f>G81*O81</f>
        <v>23.12</v>
      </c>
      <c r="Q81" s="321">
        <v>8</v>
      </c>
      <c r="R81" s="377">
        <f>G81*Q81</f>
        <v>23.12</v>
      </c>
      <c r="S81" s="4"/>
      <c r="T81" s="4"/>
    </row>
    <row r="82" spans="1:20" ht="28.5" x14ac:dyDescent="0.25">
      <c r="A82" s="179">
        <v>59</v>
      </c>
      <c r="B82" s="201" t="s">
        <v>1206</v>
      </c>
      <c r="C82" s="14" t="s">
        <v>232</v>
      </c>
      <c r="D82" s="14" t="s">
        <v>10</v>
      </c>
      <c r="E82" s="14" t="s">
        <v>273</v>
      </c>
      <c r="F82" s="15">
        <v>45536</v>
      </c>
      <c r="G82" s="37">
        <v>1.32</v>
      </c>
      <c r="H82" s="337"/>
      <c r="I82" s="318"/>
      <c r="J82" s="85">
        <f t="shared" si="0"/>
        <v>0</v>
      </c>
      <c r="K82" s="318"/>
      <c r="L82" s="85">
        <f t="shared" si="1"/>
        <v>0</v>
      </c>
      <c r="M82" s="318"/>
      <c r="N82" s="85">
        <f t="shared" si="2"/>
        <v>0</v>
      </c>
      <c r="O82" s="318"/>
      <c r="P82" s="85">
        <f t="shared" si="3"/>
        <v>0</v>
      </c>
      <c r="Q82" s="318"/>
      <c r="R82" s="377">
        <f t="shared" si="4"/>
        <v>0</v>
      </c>
      <c r="S82" s="4"/>
      <c r="T82" s="4"/>
    </row>
    <row r="83" spans="1:20" ht="28.5" x14ac:dyDescent="0.25">
      <c r="A83" s="179">
        <v>60</v>
      </c>
      <c r="B83" s="201" t="s">
        <v>813</v>
      </c>
      <c r="C83" s="14" t="s">
        <v>205</v>
      </c>
      <c r="D83" s="14" t="s">
        <v>10</v>
      </c>
      <c r="E83" s="14" t="s">
        <v>273</v>
      </c>
      <c r="F83" s="15">
        <v>45292</v>
      </c>
      <c r="G83" s="37">
        <v>2.89</v>
      </c>
      <c r="H83" s="337"/>
      <c r="I83" s="318"/>
      <c r="J83" s="85">
        <f t="shared" si="0"/>
        <v>0</v>
      </c>
      <c r="K83" s="318"/>
      <c r="L83" s="85">
        <f t="shared" si="1"/>
        <v>0</v>
      </c>
      <c r="M83" s="318"/>
      <c r="N83" s="85">
        <f t="shared" si="2"/>
        <v>0</v>
      </c>
      <c r="O83" s="318"/>
      <c r="P83" s="85">
        <f t="shared" si="3"/>
        <v>0</v>
      </c>
      <c r="Q83" s="318"/>
      <c r="R83" s="377">
        <f t="shared" si="4"/>
        <v>0</v>
      </c>
      <c r="S83" s="4"/>
      <c r="T83" s="4"/>
    </row>
    <row r="84" spans="1:20" ht="25.5" x14ac:dyDescent="0.25">
      <c r="A84" s="634">
        <v>641</v>
      </c>
      <c r="B84" s="184" t="s">
        <v>1028</v>
      </c>
      <c r="C84" s="578"/>
      <c r="D84" s="184" t="s">
        <v>10</v>
      </c>
      <c r="E84" s="14" t="s">
        <v>273</v>
      </c>
      <c r="F84" s="576"/>
      <c r="G84" s="577"/>
      <c r="H84" s="337"/>
      <c r="I84" s="321"/>
      <c r="J84" s="85">
        <f t="shared" si="0"/>
        <v>0</v>
      </c>
      <c r="K84" s="321"/>
      <c r="L84" s="236">
        <f>G84*K84</f>
        <v>0</v>
      </c>
      <c r="M84" s="321"/>
      <c r="N84" s="236">
        <f>G84*M84</f>
        <v>0</v>
      </c>
      <c r="O84" s="321"/>
      <c r="P84" s="236">
        <f>G84*O84</f>
        <v>0</v>
      </c>
      <c r="Q84" s="321"/>
      <c r="R84" s="377">
        <f>G84*Q84</f>
        <v>0</v>
      </c>
      <c r="S84" s="4"/>
      <c r="T84" s="4"/>
    </row>
    <row r="85" spans="1:20" ht="25.5" x14ac:dyDescent="0.25">
      <c r="A85" s="179">
        <v>61</v>
      </c>
      <c r="B85" s="201" t="s">
        <v>56</v>
      </c>
      <c r="C85" s="14" t="s">
        <v>205</v>
      </c>
      <c r="D85" s="14" t="s">
        <v>10</v>
      </c>
      <c r="E85" s="14" t="s">
        <v>273</v>
      </c>
      <c r="F85" s="15">
        <v>45444</v>
      </c>
      <c r="G85" s="37">
        <v>1.49</v>
      </c>
      <c r="H85" s="337"/>
      <c r="I85" s="318"/>
      <c r="J85" s="85">
        <f t="shared" ref="J85:J149" si="5">G85*I85</f>
        <v>0</v>
      </c>
      <c r="K85" s="318"/>
      <c r="L85" s="85">
        <f t="shared" si="1"/>
        <v>0</v>
      </c>
      <c r="M85" s="318"/>
      <c r="N85" s="85">
        <f t="shared" si="2"/>
        <v>0</v>
      </c>
      <c r="O85" s="318">
        <v>10</v>
      </c>
      <c r="P85" s="85">
        <f t="shared" si="3"/>
        <v>14.9</v>
      </c>
      <c r="Q85" s="318">
        <v>6</v>
      </c>
      <c r="R85" s="377">
        <f t="shared" si="4"/>
        <v>8.94</v>
      </c>
      <c r="S85" s="4"/>
      <c r="T85" s="4"/>
    </row>
    <row r="86" spans="1:20" ht="28.5" x14ac:dyDescent="0.25">
      <c r="A86" s="179">
        <v>62</v>
      </c>
      <c r="B86" s="202" t="s">
        <v>57</v>
      </c>
      <c r="C86" s="14" t="s">
        <v>203</v>
      </c>
      <c r="D86" s="14" t="s">
        <v>10</v>
      </c>
      <c r="E86" s="14" t="s">
        <v>272</v>
      </c>
      <c r="F86" s="15">
        <v>45108</v>
      </c>
      <c r="G86" s="37">
        <v>4</v>
      </c>
      <c r="H86" s="337"/>
      <c r="I86" s="318"/>
      <c r="J86" s="85">
        <f t="shared" si="5"/>
        <v>0</v>
      </c>
      <c r="K86" s="318"/>
      <c r="L86" s="85">
        <f t="shared" si="1"/>
        <v>0</v>
      </c>
      <c r="M86" s="318"/>
      <c r="N86" s="85">
        <f t="shared" si="2"/>
        <v>0</v>
      </c>
      <c r="O86" s="318"/>
      <c r="P86" s="85">
        <f t="shared" si="3"/>
        <v>0</v>
      </c>
      <c r="Q86" s="318"/>
      <c r="R86" s="377">
        <f t="shared" si="4"/>
        <v>0</v>
      </c>
      <c r="S86" s="4"/>
      <c r="T86" s="4"/>
    </row>
    <row r="87" spans="1:20" x14ac:dyDescent="0.25">
      <c r="A87" s="179">
        <v>63</v>
      </c>
      <c r="B87" s="201" t="s">
        <v>58</v>
      </c>
      <c r="C87" s="14" t="s">
        <v>814</v>
      </c>
      <c r="D87" s="14" t="s">
        <v>10</v>
      </c>
      <c r="E87" s="14" t="s">
        <v>272</v>
      </c>
      <c r="F87" s="15">
        <v>45291</v>
      </c>
      <c r="G87" s="37">
        <v>5.58</v>
      </c>
      <c r="H87" s="337"/>
      <c r="I87" s="318"/>
      <c r="J87" s="85">
        <f t="shared" si="5"/>
        <v>0</v>
      </c>
      <c r="K87" s="318"/>
      <c r="L87" s="85">
        <f>G87*K87</f>
        <v>0</v>
      </c>
      <c r="M87" s="318"/>
      <c r="N87" s="85">
        <f>G87*M87</f>
        <v>0</v>
      </c>
      <c r="O87" s="318"/>
      <c r="P87" s="85">
        <f>G87*O87</f>
        <v>0</v>
      </c>
      <c r="Q87" s="318"/>
      <c r="R87" s="377">
        <f>G87*Q87</f>
        <v>0</v>
      </c>
      <c r="S87" s="4"/>
      <c r="T87" s="4"/>
    </row>
    <row r="88" spans="1:20" x14ac:dyDescent="0.25">
      <c r="A88" s="179">
        <v>64</v>
      </c>
      <c r="B88" s="201" t="s">
        <v>58</v>
      </c>
      <c r="C88" s="14" t="s">
        <v>222</v>
      </c>
      <c r="D88" s="14" t="s">
        <v>10</v>
      </c>
      <c r="E88" s="14" t="s">
        <v>272</v>
      </c>
      <c r="F88" s="15">
        <v>45444</v>
      </c>
      <c r="G88" s="37">
        <v>6.58</v>
      </c>
      <c r="H88" s="337"/>
      <c r="I88" s="318"/>
      <c r="J88" s="85">
        <f t="shared" si="5"/>
        <v>0</v>
      </c>
      <c r="K88" s="318"/>
      <c r="L88" s="85">
        <f t="shared" si="1"/>
        <v>0</v>
      </c>
      <c r="M88" s="318"/>
      <c r="N88" s="85">
        <f t="shared" si="2"/>
        <v>0</v>
      </c>
      <c r="O88" s="318">
        <v>8</v>
      </c>
      <c r="P88" s="85">
        <f t="shared" si="3"/>
        <v>52.64</v>
      </c>
      <c r="Q88" s="318">
        <v>8</v>
      </c>
      <c r="R88" s="377">
        <f t="shared" si="4"/>
        <v>52.64</v>
      </c>
      <c r="S88" s="4"/>
      <c r="T88" s="4"/>
    </row>
    <row r="89" spans="1:20" ht="28.5" x14ac:dyDescent="0.25">
      <c r="A89" s="179">
        <v>65</v>
      </c>
      <c r="B89" s="201" t="s">
        <v>59</v>
      </c>
      <c r="C89" s="14" t="s">
        <v>210</v>
      </c>
      <c r="D89" s="14" t="s">
        <v>10</v>
      </c>
      <c r="E89" s="14" t="s">
        <v>282</v>
      </c>
      <c r="F89" s="15">
        <v>45748</v>
      </c>
      <c r="G89" s="37">
        <v>4.51</v>
      </c>
      <c r="H89" s="337"/>
      <c r="I89" s="318"/>
      <c r="J89" s="85">
        <f t="shared" si="5"/>
        <v>0</v>
      </c>
      <c r="K89" s="318"/>
      <c r="L89" s="85">
        <f t="shared" si="1"/>
        <v>0</v>
      </c>
      <c r="M89" s="318"/>
      <c r="N89" s="85">
        <f t="shared" si="2"/>
        <v>0</v>
      </c>
      <c r="O89" s="318">
        <v>4</v>
      </c>
      <c r="P89" s="85">
        <f t="shared" si="3"/>
        <v>18.04</v>
      </c>
      <c r="Q89" s="318">
        <v>4</v>
      </c>
      <c r="R89" s="377">
        <f t="shared" si="4"/>
        <v>18.04</v>
      </c>
      <c r="S89" s="4"/>
      <c r="T89" s="4"/>
    </row>
    <row r="90" spans="1:20" ht="28.5" x14ac:dyDescent="0.25">
      <c r="A90" s="179">
        <v>66</v>
      </c>
      <c r="B90" s="201" t="s">
        <v>60</v>
      </c>
      <c r="C90" s="14" t="s">
        <v>223</v>
      </c>
      <c r="D90" s="14" t="s">
        <v>10</v>
      </c>
      <c r="E90" s="14" t="s">
        <v>283</v>
      </c>
      <c r="F90" s="15">
        <v>45170</v>
      </c>
      <c r="G90" s="37">
        <v>1.72</v>
      </c>
      <c r="H90" s="337"/>
      <c r="I90" s="318"/>
      <c r="J90" s="85">
        <f t="shared" si="5"/>
        <v>0</v>
      </c>
      <c r="K90" s="318"/>
      <c r="L90" s="85">
        <f t="shared" si="1"/>
        <v>0</v>
      </c>
      <c r="M90" s="318"/>
      <c r="N90" s="85">
        <f t="shared" si="2"/>
        <v>0</v>
      </c>
      <c r="O90" s="318"/>
      <c r="P90" s="85">
        <f t="shared" si="3"/>
        <v>0</v>
      </c>
      <c r="Q90" s="318"/>
      <c r="R90" s="377">
        <f t="shared" si="4"/>
        <v>0</v>
      </c>
      <c r="S90" s="4"/>
      <c r="T90" s="4"/>
    </row>
    <row r="91" spans="1:20" x14ac:dyDescent="0.25">
      <c r="A91" s="179">
        <v>67</v>
      </c>
      <c r="B91" s="201" t="s">
        <v>61</v>
      </c>
      <c r="C91" s="14" t="s">
        <v>213</v>
      </c>
      <c r="D91" s="14" t="s">
        <v>10</v>
      </c>
      <c r="E91" s="14" t="s">
        <v>283</v>
      </c>
      <c r="F91" s="15">
        <v>45444</v>
      </c>
      <c r="G91" s="37">
        <v>1.1000000000000001</v>
      </c>
      <c r="H91" s="337"/>
      <c r="I91" s="318"/>
      <c r="J91" s="85">
        <f t="shared" si="5"/>
        <v>0</v>
      </c>
      <c r="K91" s="318"/>
      <c r="L91" s="85">
        <f t="shared" si="1"/>
        <v>0</v>
      </c>
      <c r="M91" s="318"/>
      <c r="N91" s="85">
        <f t="shared" si="2"/>
        <v>0</v>
      </c>
      <c r="O91" s="318"/>
      <c r="P91" s="85">
        <f t="shared" si="3"/>
        <v>0</v>
      </c>
      <c r="Q91" s="318"/>
      <c r="R91" s="377">
        <f t="shared" si="4"/>
        <v>0</v>
      </c>
      <c r="S91" s="4"/>
      <c r="T91" s="4"/>
    </row>
    <row r="92" spans="1:20" ht="28.5" x14ac:dyDescent="0.25">
      <c r="A92" s="179">
        <v>68</v>
      </c>
      <c r="B92" s="201" t="s">
        <v>62</v>
      </c>
      <c r="C92" s="14" t="s">
        <v>209</v>
      </c>
      <c r="D92" s="14" t="s">
        <v>10</v>
      </c>
      <c r="E92" s="14" t="s">
        <v>283</v>
      </c>
      <c r="F92" s="15">
        <v>45474</v>
      </c>
      <c r="G92" s="37">
        <v>1.1000000000000001</v>
      </c>
      <c r="H92" s="337"/>
      <c r="I92" s="318"/>
      <c r="J92" s="85">
        <f t="shared" si="5"/>
        <v>0</v>
      </c>
      <c r="K92" s="318"/>
      <c r="L92" s="85">
        <f t="shared" si="1"/>
        <v>0</v>
      </c>
      <c r="M92" s="318"/>
      <c r="N92" s="85">
        <f t="shared" si="2"/>
        <v>0</v>
      </c>
      <c r="O92" s="318">
        <v>17</v>
      </c>
      <c r="P92" s="85">
        <f t="shared" si="3"/>
        <v>18.700000000000003</v>
      </c>
      <c r="Q92" s="318">
        <v>10</v>
      </c>
      <c r="R92" s="377">
        <f t="shared" si="4"/>
        <v>11</v>
      </c>
      <c r="S92" s="4"/>
      <c r="T92" s="4"/>
    </row>
    <row r="93" spans="1:20" ht="28.5" x14ac:dyDescent="0.25">
      <c r="A93" s="179">
        <v>69</v>
      </c>
      <c r="B93" s="201" t="s">
        <v>63</v>
      </c>
      <c r="C93" s="14" t="s">
        <v>209</v>
      </c>
      <c r="D93" s="14" t="s">
        <v>10</v>
      </c>
      <c r="E93" s="14" t="s">
        <v>284</v>
      </c>
      <c r="F93" s="15">
        <v>45474</v>
      </c>
      <c r="G93" s="37">
        <v>6.5</v>
      </c>
      <c r="H93" s="337"/>
      <c r="I93" s="318"/>
      <c r="J93" s="85">
        <f t="shared" si="5"/>
        <v>0</v>
      </c>
      <c r="K93" s="318"/>
      <c r="L93" s="85">
        <f>G93*K93</f>
        <v>0</v>
      </c>
      <c r="M93" s="318"/>
      <c r="N93" s="85">
        <f>G93*M93</f>
        <v>0</v>
      </c>
      <c r="O93" s="318"/>
      <c r="P93" s="85">
        <f>G93*O93</f>
        <v>0</v>
      </c>
      <c r="Q93" s="318"/>
      <c r="R93" s="377">
        <f>G93*Q93</f>
        <v>0</v>
      </c>
      <c r="S93" s="4"/>
      <c r="T93" s="4"/>
    </row>
    <row r="94" spans="1:20" ht="28.5" x14ac:dyDescent="0.25">
      <c r="A94" s="179">
        <v>70</v>
      </c>
      <c r="B94" s="201" t="s">
        <v>775</v>
      </c>
      <c r="C94" s="14" t="s">
        <v>736</v>
      </c>
      <c r="D94" s="14" t="s">
        <v>10</v>
      </c>
      <c r="E94" s="14" t="s">
        <v>272</v>
      </c>
      <c r="F94" s="15">
        <v>45566</v>
      </c>
      <c r="G94" s="37">
        <v>2.1800000000000002</v>
      </c>
      <c r="H94" s="337"/>
      <c r="I94" s="321"/>
      <c r="J94" s="85">
        <f t="shared" si="5"/>
        <v>0</v>
      </c>
      <c r="K94" s="321"/>
      <c r="L94" s="236">
        <f>G94*K94</f>
        <v>0</v>
      </c>
      <c r="M94" s="321"/>
      <c r="N94" s="236">
        <f>G94*M94</f>
        <v>0</v>
      </c>
      <c r="O94" s="321"/>
      <c r="P94" s="236">
        <f>G94*O94</f>
        <v>0</v>
      </c>
      <c r="Q94" s="321"/>
      <c r="R94" s="377">
        <f>G94*Q94</f>
        <v>0</v>
      </c>
      <c r="S94" s="4"/>
      <c r="T94" s="4"/>
    </row>
    <row r="95" spans="1:20" ht="28.5" x14ac:dyDescent="0.25">
      <c r="A95" s="634">
        <v>638</v>
      </c>
      <c r="B95" s="201" t="s">
        <v>775</v>
      </c>
      <c r="C95" s="578" t="s">
        <v>247</v>
      </c>
      <c r="D95" s="184" t="s">
        <v>10</v>
      </c>
      <c r="E95" s="14" t="s">
        <v>272</v>
      </c>
      <c r="F95" s="576">
        <v>45689</v>
      </c>
      <c r="G95" s="37">
        <v>3.43</v>
      </c>
      <c r="H95" s="353"/>
      <c r="I95" s="354"/>
      <c r="J95" s="355">
        <f>G95*I95</f>
        <v>0</v>
      </c>
      <c r="K95" s="354"/>
      <c r="L95" s="357">
        <f>G95*K95</f>
        <v>0</v>
      </c>
      <c r="M95" s="354"/>
      <c r="N95" s="232" t="s">
        <v>791</v>
      </c>
      <c r="O95" s="354"/>
      <c r="P95" s="357">
        <f>G95*O95</f>
        <v>0</v>
      </c>
      <c r="Q95" s="354"/>
      <c r="R95" s="377">
        <f>G95*Q95</f>
        <v>0</v>
      </c>
      <c r="S95" s="4"/>
      <c r="T95" s="4"/>
    </row>
    <row r="96" spans="1:20" x14ac:dyDescent="0.25">
      <c r="A96" s="179">
        <v>71</v>
      </c>
      <c r="B96" s="201" t="s">
        <v>64</v>
      </c>
      <c r="C96" s="14" t="s">
        <v>196</v>
      </c>
      <c r="D96" s="14" t="s">
        <v>10</v>
      </c>
      <c r="E96" s="14" t="s">
        <v>285</v>
      </c>
      <c r="F96" s="15">
        <v>45505</v>
      </c>
      <c r="G96" s="37">
        <v>0.92</v>
      </c>
      <c r="H96" s="337"/>
      <c r="I96" s="318"/>
      <c r="J96" s="85">
        <f t="shared" si="5"/>
        <v>0</v>
      </c>
      <c r="K96" s="318"/>
      <c r="L96" s="85">
        <f t="shared" si="1"/>
        <v>0</v>
      </c>
      <c r="M96" s="318"/>
      <c r="N96" s="85">
        <f t="shared" si="2"/>
        <v>0</v>
      </c>
      <c r="O96" s="318"/>
      <c r="P96" s="85">
        <f t="shared" si="3"/>
        <v>0</v>
      </c>
      <c r="Q96" s="318"/>
      <c r="R96" s="377">
        <f t="shared" si="4"/>
        <v>0</v>
      </c>
      <c r="S96" s="4"/>
      <c r="T96" s="4"/>
    </row>
    <row r="97" spans="1:20" ht="28.5" x14ac:dyDescent="0.25">
      <c r="A97" s="179">
        <v>72</v>
      </c>
      <c r="B97" s="201" t="s">
        <v>892</v>
      </c>
      <c r="C97" s="14" t="s">
        <v>206</v>
      </c>
      <c r="D97" s="14" t="s">
        <v>10</v>
      </c>
      <c r="E97" s="14" t="s">
        <v>272</v>
      </c>
      <c r="F97" s="15">
        <v>45292</v>
      </c>
      <c r="G97" s="37">
        <v>6.95</v>
      </c>
      <c r="H97" s="337"/>
      <c r="I97" s="318"/>
      <c r="J97" s="85">
        <f t="shared" si="5"/>
        <v>0</v>
      </c>
      <c r="K97" s="318"/>
      <c r="L97" s="85">
        <f t="shared" si="1"/>
        <v>0</v>
      </c>
      <c r="M97" s="318"/>
      <c r="N97" s="85">
        <f t="shared" si="2"/>
        <v>0</v>
      </c>
      <c r="O97" s="318"/>
      <c r="P97" s="85">
        <f t="shared" si="3"/>
        <v>0</v>
      </c>
      <c r="Q97" s="318"/>
      <c r="R97" s="377">
        <f t="shared" si="4"/>
        <v>0</v>
      </c>
      <c r="S97" s="4"/>
      <c r="T97" s="4"/>
    </row>
    <row r="98" spans="1:20" ht="28.5" x14ac:dyDescent="0.25">
      <c r="A98" s="179">
        <v>73</v>
      </c>
      <c r="B98" s="201" t="s">
        <v>65</v>
      </c>
      <c r="C98" s="14" t="s">
        <v>223</v>
      </c>
      <c r="D98" s="14" t="s">
        <v>10</v>
      </c>
      <c r="E98" s="14" t="s">
        <v>266</v>
      </c>
      <c r="F98" s="15">
        <v>45352</v>
      </c>
      <c r="G98" s="37">
        <v>5.01</v>
      </c>
      <c r="H98" s="337"/>
      <c r="I98" s="318"/>
      <c r="J98" s="85">
        <f t="shared" si="5"/>
        <v>0</v>
      </c>
      <c r="K98" s="318"/>
      <c r="L98" s="85">
        <f t="shared" si="1"/>
        <v>0</v>
      </c>
      <c r="M98" s="318"/>
      <c r="N98" s="85">
        <f t="shared" si="2"/>
        <v>0</v>
      </c>
      <c r="O98" s="318"/>
      <c r="P98" s="85">
        <f t="shared" si="3"/>
        <v>0</v>
      </c>
      <c r="Q98" s="318"/>
      <c r="R98" s="377">
        <f t="shared" si="4"/>
        <v>0</v>
      </c>
      <c r="S98" s="4"/>
      <c r="T98" s="4"/>
    </row>
    <row r="99" spans="1:20" ht="28.5" x14ac:dyDescent="0.25">
      <c r="A99" s="179">
        <v>74</v>
      </c>
      <c r="B99" s="201" t="s">
        <v>66</v>
      </c>
      <c r="C99" s="14" t="s">
        <v>223</v>
      </c>
      <c r="D99" s="14" t="s">
        <v>10</v>
      </c>
      <c r="E99" s="14" t="s">
        <v>266</v>
      </c>
      <c r="F99" s="15">
        <v>45352</v>
      </c>
      <c r="G99" s="37">
        <v>5.01</v>
      </c>
      <c r="H99" s="337"/>
      <c r="I99" s="318"/>
      <c r="J99" s="85">
        <f t="shared" si="5"/>
        <v>0</v>
      </c>
      <c r="K99" s="318"/>
      <c r="L99" s="85">
        <f t="shared" si="1"/>
        <v>0</v>
      </c>
      <c r="M99" s="318"/>
      <c r="N99" s="85">
        <f t="shared" si="2"/>
        <v>0</v>
      </c>
      <c r="O99" s="318"/>
      <c r="P99" s="85">
        <f t="shared" si="3"/>
        <v>0</v>
      </c>
      <c r="Q99" s="318"/>
      <c r="R99" s="377">
        <f t="shared" si="4"/>
        <v>0</v>
      </c>
      <c r="S99" s="4"/>
      <c r="T99" s="4"/>
    </row>
    <row r="100" spans="1:20" x14ac:dyDescent="0.25">
      <c r="A100" s="179">
        <v>75</v>
      </c>
      <c r="B100" s="201" t="s">
        <v>67</v>
      </c>
      <c r="C100" s="14" t="s">
        <v>224</v>
      </c>
      <c r="D100" s="14" t="s">
        <v>10</v>
      </c>
      <c r="E100" s="14" t="s">
        <v>286</v>
      </c>
      <c r="F100" s="15">
        <v>45139</v>
      </c>
      <c r="G100" s="37">
        <v>0.92</v>
      </c>
      <c r="H100" s="337"/>
      <c r="I100" s="318"/>
      <c r="J100" s="85">
        <f t="shared" si="5"/>
        <v>0</v>
      </c>
      <c r="K100" s="318"/>
      <c r="L100" s="85">
        <f t="shared" ref="L100:L175" si="6">G100*K100</f>
        <v>0</v>
      </c>
      <c r="M100" s="318"/>
      <c r="N100" s="85">
        <f t="shared" ref="N100:N175" si="7">G100*M100</f>
        <v>0</v>
      </c>
      <c r="O100" s="318"/>
      <c r="P100" s="85">
        <f t="shared" ref="P100:P175" si="8">G100*O100</f>
        <v>0</v>
      </c>
      <c r="Q100" s="318"/>
      <c r="R100" s="377">
        <f t="shared" ref="R100:R175" si="9">G100*Q100</f>
        <v>0</v>
      </c>
      <c r="S100" s="4"/>
      <c r="T100" s="4"/>
    </row>
    <row r="101" spans="1:20" ht="28.5" x14ac:dyDescent="0.25">
      <c r="A101" s="179">
        <v>76</v>
      </c>
      <c r="B101" s="201" t="s">
        <v>68</v>
      </c>
      <c r="C101" s="14" t="s">
        <v>225</v>
      </c>
      <c r="D101" s="14" t="s">
        <v>10</v>
      </c>
      <c r="E101" s="14" t="s">
        <v>272</v>
      </c>
      <c r="F101" s="15">
        <v>45444</v>
      </c>
      <c r="G101" s="37">
        <v>5.39</v>
      </c>
      <c r="H101" s="337"/>
      <c r="I101" s="318"/>
      <c r="J101" s="85">
        <f t="shared" si="5"/>
        <v>0</v>
      </c>
      <c r="K101" s="318"/>
      <c r="L101" s="85">
        <f t="shared" si="6"/>
        <v>0</v>
      </c>
      <c r="M101" s="318"/>
      <c r="N101" s="85">
        <f t="shared" si="7"/>
        <v>0</v>
      </c>
      <c r="O101" s="318"/>
      <c r="P101" s="85">
        <f t="shared" si="8"/>
        <v>0</v>
      </c>
      <c r="Q101" s="318"/>
      <c r="R101" s="377">
        <f t="shared" si="9"/>
        <v>0</v>
      </c>
      <c r="S101" s="4"/>
      <c r="T101" s="4"/>
    </row>
    <row r="102" spans="1:20" ht="28.5" x14ac:dyDescent="0.25">
      <c r="A102" s="179">
        <v>77</v>
      </c>
      <c r="B102" s="201" t="s">
        <v>69</v>
      </c>
      <c r="C102" s="14" t="s">
        <v>815</v>
      </c>
      <c r="D102" s="14" t="s">
        <v>10</v>
      </c>
      <c r="E102" s="14" t="s">
        <v>265</v>
      </c>
      <c r="F102" s="15">
        <v>45350</v>
      </c>
      <c r="G102" s="37">
        <v>1.74</v>
      </c>
      <c r="H102" s="337"/>
      <c r="I102" s="318"/>
      <c r="J102" s="85">
        <f t="shared" si="5"/>
        <v>0</v>
      </c>
      <c r="K102" s="318"/>
      <c r="L102" s="85">
        <f>G102*K102</f>
        <v>0</v>
      </c>
      <c r="M102" s="318"/>
      <c r="N102" s="85">
        <f>G102*M102</f>
        <v>0</v>
      </c>
      <c r="O102" s="318"/>
      <c r="P102" s="85">
        <f>G102*O102</f>
        <v>0</v>
      </c>
      <c r="Q102" s="318"/>
      <c r="R102" s="377">
        <f>G102*Q102</f>
        <v>0</v>
      </c>
      <c r="S102" s="4"/>
      <c r="T102" s="4"/>
    </row>
    <row r="103" spans="1:20" ht="28.5" x14ac:dyDescent="0.25">
      <c r="A103" s="179">
        <v>78</v>
      </c>
      <c r="B103" s="201" t="s">
        <v>69</v>
      </c>
      <c r="C103" s="14" t="s">
        <v>245</v>
      </c>
      <c r="D103" s="14" t="s">
        <v>10</v>
      </c>
      <c r="E103" s="14" t="s">
        <v>265</v>
      </c>
      <c r="F103" s="15">
        <v>45351</v>
      </c>
      <c r="G103" s="37">
        <v>1.74</v>
      </c>
      <c r="H103" s="337"/>
      <c r="I103" s="318"/>
      <c r="J103" s="85">
        <f t="shared" si="5"/>
        <v>0</v>
      </c>
      <c r="K103" s="318"/>
      <c r="L103" s="85">
        <f>G103*K103</f>
        <v>0</v>
      </c>
      <c r="M103" s="318"/>
      <c r="N103" s="85">
        <f>G103*M103</f>
        <v>0</v>
      </c>
      <c r="O103" s="318"/>
      <c r="P103" s="85">
        <f>G103*O103</f>
        <v>0</v>
      </c>
      <c r="Q103" s="318"/>
      <c r="R103" s="377">
        <f>G103*Q103</f>
        <v>0</v>
      </c>
      <c r="S103" s="4"/>
      <c r="T103" s="4"/>
    </row>
    <row r="104" spans="1:20" ht="28.5" x14ac:dyDescent="0.25">
      <c r="A104" s="179"/>
      <c r="B104" s="201" t="s">
        <v>69</v>
      </c>
      <c r="C104" s="14" t="s">
        <v>234</v>
      </c>
      <c r="D104" s="14" t="s">
        <v>10</v>
      </c>
      <c r="E104" s="14" t="s">
        <v>265</v>
      </c>
      <c r="F104" s="15">
        <v>45292</v>
      </c>
      <c r="G104" s="37">
        <v>1.74</v>
      </c>
      <c r="H104" s="337"/>
      <c r="I104" s="318"/>
      <c r="J104" s="85">
        <f>G104*I104</f>
        <v>0</v>
      </c>
      <c r="K104" s="318"/>
      <c r="L104" s="85">
        <f>G104*K104</f>
        <v>0</v>
      </c>
      <c r="M104" s="318"/>
      <c r="N104" s="85">
        <f>G104*M104</f>
        <v>0</v>
      </c>
      <c r="O104" s="318">
        <v>10</v>
      </c>
      <c r="P104" s="85">
        <f>G104*O104</f>
        <v>17.399999999999999</v>
      </c>
      <c r="Q104" s="318">
        <v>10</v>
      </c>
      <c r="R104" s="377">
        <f>G104*Q104</f>
        <v>17.399999999999999</v>
      </c>
      <c r="S104" s="4"/>
      <c r="T104" s="4"/>
    </row>
    <row r="105" spans="1:20" ht="28.5" x14ac:dyDescent="0.25">
      <c r="A105" s="179">
        <v>79</v>
      </c>
      <c r="B105" s="201" t="s">
        <v>69</v>
      </c>
      <c r="C105" s="14" t="s">
        <v>205</v>
      </c>
      <c r="D105" s="14" t="s">
        <v>10</v>
      </c>
      <c r="E105" s="14" t="s">
        <v>265</v>
      </c>
      <c r="F105" s="15">
        <v>45352</v>
      </c>
      <c r="G105" s="37">
        <v>1.74</v>
      </c>
      <c r="H105" s="337"/>
      <c r="I105" s="318"/>
      <c r="J105" s="85">
        <f t="shared" si="5"/>
        <v>0</v>
      </c>
      <c r="K105" s="318"/>
      <c r="L105" s="85">
        <f t="shared" si="6"/>
        <v>0</v>
      </c>
      <c r="M105" s="318"/>
      <c r="N105" s="85">
        <f t="shared" si="7"/>
        <v>0</v>
      </c>
      <c r="O105" s="318"/>
      <c r="P105" s="85">
        <f t="shared" si="8"/>
        <v>0</v>
      </c>
      <c r="Q105" s="318"/>
      <c r="R105" s="377">
        <f t="shared" si="9"/>
        <v>0</v>
      </c>
      <c r="S105" s="4"/>
      <c r="T105" s="4"/>
    </row>
    <row r="106" spans="1:20" ht="28.5" x14ac:dyDescent="0.25">
      <c r="A106" s="179">
        <v>80</v>
      </c>
      <c r="B106" s="201" t="s">
        <v>70</v>
      </c>
      <c r="C106" s="14" t="s">
        <v>206</v>
      </c>
      <c r="D106" s="14" t="s">
        <v>10</v>
      </c>
      <c r="E106" s="14" t="s">
        <v>283</v>
      </c>
      <c r="F106" s="15">
        <v>45170</v>
      </c>
      <c r="G106" s="37">
        <v>0.64</v>
      </c>
      <c r="H106" s="337"/>
      <c r="I106" s="318"/>
      <c r="J106" s="85">
        <f t="shared" si="5"/>
        <v>0</v>
      </c>
      <c r="K106" s="318"/>
      <c r="L106" s="85">
        <f t="shared" si="6"/>
        <v>0</v>
      </c>
      <c r="M106" s="318"/>
      <c r="N106" s="85">
        <f t="shared" si="7"/>
        <v>0</v>
      </c>
      <c r="O106" s="318">
        <v>5</v>
      </c>
      <c r="P106" s="85">
        <f t="shared" si="8"/>
        <v>3.2</v>
      </c>
      <c r="Q106" s="318">
        <v>5</v>
      </c>
      <c r="R106" s="377">
        <f t="shared" si="9"/>
        <v>3.2</v>
      </c>
      <c r="S106" s="4"/>
      <c r="T106" s="4"/>
    </row>
    <row r="107" spans="1:20" ht="28.5" x14ac:dyDescent="0.25">
      <c r="A107" s="179">
        <v>81</v>
      </c>
      <c r="B107" s="201" t="s">
        <v>1208</v>
      </c>
      <c r="C107" s="14" t="s">
        <v>203</v>
      </c>
      <c r="D107" s="14" t="s">
        <v>10</v>
      </c>
      <c r="E107" s="14" t="s">
        <v>287</v>
      </c>
      <c r="F107" s="15">
        <v>45383</v>
      </c>
      <c r="G107" s="37">
        <v>0.78</v>
      </c>
      <c r="H107" s="337"/>
      <c r="I107" s="318"/>
      <c r="J107" s="85">
        <f t="shared" si="5"/>
        <v>0</v>
      </c>
      <c r="K107" s="318"/>
      <c r="L107" s="85">
        <f t="shared" si="6"/>
        <v>0</v>
      </c>
      <c r="M107" s="318"/>
      <c r="N107" s="85">
        <f t="shared" si="7"/>
        <v>0</v>
      </c>
      <c r="O107" s="318"/>
      <c r="P107" s="85">
        <f t="shared" si="8"/>
        <v>0</v>
      </c>
      <c r="Q107" s="318"/>
      <c r="R107" s="377">
        <f t="shared" si="9"/>
        <v>0</v>
      </c>
      <c r="S107" s="4"/>
      <c r="T107" s="4"/>
    </row>
    <row r="108" spans="1:20" ht="28.5" x14ac:dyDescent="0.25">
      <c r="A108" s="179">
        <v>82</v>
      </c>
      <c r="B108" s="201" t="s">
        <v>72</v>
      </c>
      <c r="C108" s="14" t="s">
        <v>203</v>
      </c>
      <c r="D108" s="14" t="s">
        <v>10</v>
      </c>
      <c r="E108" s="14" t="s">
        <v>287</v>
      </c>
      <c r="F108" s="15">
        <v>45444</v>
      </c>
      <c r="G108" s="37">
        <v>0.61</v>
      </c>
      <c r="H108" s="337"/>
      <c r="I108" s="318"/>
      <c r="J108" s="85">
        <f t="shared" si="5"/>
        <v>0</v>
      </c>
      <c r="K108" s="318"/>
      <c r="L108" s="85">
        <f t="shared" si="6"/>
        <v>0</v>
      </c>
      <c r="M108" s="318"/>
      <c r="N108" s="85">
        <f t="shared" si="7"/>
        <v>0</v>
      </c>
      <c r="O108" s="318"/>
      <c r="P108" s="85">
        <f t="shared" si="8"/>
        <v>0</v>
      </c>
      <c r="Q108" s="318"/>
      <c r="R108" s="377">
        <f t="shared" si="9"/>
        <v>0</v>
      </c>
      <c r="S108" s="4"/>
      <c r="T108" s="4"/>
    </row>
    <row r="109" spans="1:20" ht="28.5" x14ac:dyDescent="0.25">
      <c r="A109" s="179">
        <v>83</v>
      </c>
      <c r="B109" s="201" t="s">
        <v>73</v>
      </c>
      <c r="C109" s="14" t="s">
        <v>203</v>
      </c>
      <c r="D109" s="14" t="s">
        <v>10</v>
      </c>
      <c r="E109" s="14" t="s">
        <v>287</v>
      </c>
      <c r="F109" s="15">
        <v>45689</v>
      </c>
      <c r="G109" s="37">
        <v>0.91</v>
      </c>
      <c r="H109" s="337"/>
      <c r="I109" s="318"/>
      <c r="J109" s="85">
        <f t="shared" si="5"/>
        <v>0</v>
      </c>
      <c r="K109" s="318"/>
      <c r="L109" s="85">
        <f t="shared" si="6"/>
        <v>0</v>
      </c>
      <c r="M109" s="318"/>
      <c r="N109" s="85">
        <f t="shared" si="7"/>
        <v>0</v>
      </c>
      <c r="O109" s="318"/>
      <c r="P109" s="85">
        <f t="shared" si="8"/>
        <v>0</v>
      </c>
      <c r="Q109" s="318"/>
      <c r="R109" s="377">
        <f t="shared" si="9"/>
        <v>0</v>
      </c>
      <c r="S109" s="4"/>
      <c r="T109" s="4"/>
    </row>
    <row r="110" spans="1:20" ht="28.5" x14ac:dyDescent="0.25">
      <c r="A110" s="179">
        <v>84</v>
      </c>
      <c r="B110" s="201" t="s">
        <v>17778</v>
      </c>
      <c r="C110" s="14" t="s">
        <v>203</v>
      </c>
      <c r="D110" s="14" t="s">
        <v>10</v>
      </c>
      <c r="E110" s="14" t="s">
        <v>287</v>
      </c>
      <c r="F110" s="15">
        <v>45689</v>
      </c>
      <c r="G110" s="37">
        <v>0.78</v>
      </c>
      <c r="H110" s="337"/>
      <c r="I110" s="318"/>
      <c r="J110" s="85">
        <f t="shared" si="5"/>
        <v>0</v>
      </c>
      <c r="K110" s="318"/>
      <c r="L110" s="85">
        <f t="shared" si="6"/>
        <v>0</v>
      </c>
      <c r="M110" s="318"/>
      <c r="N110" s="85">
        <f t="shared" si="7"/>
        <v>0</v>
      </c>
      <c r="O110" s="318"/>
      <c r="P110" s="85">
        <f t="shared" si="8"/>
        <v>0</v>
      </c>
      <c r="Q110" s="318"/>
      <c r="R110" s="377">
        <f t="shared" si="9"/>
        <v>0</v>
      </c>
      <c r="S110" s="4"/>
      <c r="T110" s="4"/>
    </row>
    <row r="111" spans="1:20" ht="28.5" x14ac:dyDescent="0.25">
      <c r="A111" s="179">
        <v>85</v>
      </c>
      <c r="B111" s="201" t="s">
        <v>73</v>
      </c>
      <c r="C111" s="14" t="s">
        <v>736</v>
      </c>
      <c r="D111" s="14" t="s">
        <v>10</v>
      </c>
      <c r="E111" s="14" t="s">
        <v>287</v>
      </c>
      <c r="F111" s="15">
        <v>45690</v>
      </c>
      <c r="G111" s="37">
        <v>1.73</v>
      </c>
      <c r="H111" s="337"/>
      <c r="I111" s="318"/>
      <c r="J111" s="85">
        <f t="shared" si="5"/>
        <v>0</v>
      </c>
      <c r="K111" s="318"/>
      <c r="L111" s="85">
        <f>G111*K111</f>
        <v>0</v>
      </c>
      <c r="M111" s="318"/>
      <c r="N111" s="85">
        <f>G111*M111</f>
        <v>0</v>
      </c>
      <c r="O111" s="318"/>
      <c r="P111" s="85">
        <f>G111*O111</f>
        <v>0</v>
      </c>
      <c r="Q111" s="318"/>
      <c r="R111" s="377">
        <f>G111*Q111</f>
        <v>0</v>
      </c>
      <c r="S111" s="4"/>
      <c r="T111" s="4"/>
    </row>
    <row r="112" spans="1:20" ht="28.5" x14ac:dyDescent="0.25">
      <c r="A112" s="179">
        <v>86</v>
      </c>
      <c r="B112" s="201" t="s">
        <v>75</v>
      </c>
      <c r="C112" s="14" t="s">
        <v>227</v>
      </c>
      <c r="D112" s="14" t="s">
        <v>10</v>
      </c>
      <c r="E112" s="14" t="s">
        <v>288</v>
      </c>
      <c r="F112" s="15">
        <v>45323</v>
      </c>
      <c r="G112" s="37">
        <v>8.16</v>
      </c>
      <c r="H112" s="337"/>
      <c r="I112" s="318"/>
      <c r="J112" s="85">
        <f t="shared" si="5"/>
        <v>0</v>
      </c>
      <c r="K112" s="318"/>
      <c r="L112" s="85">
        <f t="shared" si="6"/>
        <v>0</v>
      </c>
      <c r="M112" s="318"/>
      <c r="N112" s="85">
        <f t="shared" si="7"/>
        <v>0</v>
      </c>
      <c r="O112" s="318"/>
      <c r="P112" s="85">
        <f t="shared" si="8"/>
        <v>0</v>
      </c>
      <c r="Q112" s="318"/>
      <c r="R112" s="377">
        <f t="shared" si="9"/>
        <v>0</v>
      </c>
      <c r="S112" s="4"/>
      <c r="T112" s="4"/>
    </row>
    <row r="113" spans="1:20" ht="28.5" x14ac:dyDescent="0.25">
      <c r="A113" s="179">
        <v>87</v>
      </c>
      <c r="B113" s="201" t="s">
        <v>76</v>
      </c>
      <c r="C113" s="14" t="s">
        <v>203</v>
      </c>
      <c r="D113" s="14" t="s">
        <v>10</v>
      </c>
      <c r="E113" s="14" t="s">
        <v>288</v>
      </c>
      <c r="F113" s="15">
        <v>45689</v>
      </c>
      <c r="G113" s="37">
        <v>0.77</v>
      </c>
      <c r="H113" s="337"/>
      <c r="I113" s="318"/>
      <c r="J113" s="85">
        <f t="shared" si="5"/>
        <v>0</v>
      </c>
      <c r="K113" s="318"/>
      <c r="L113" s="85">
        <f t="shared" si="6"/>
        <v>0</v>
      </c>
      <c r="M113" s="318"/>
      <c r="N113" s="85">
        <f t="shared" si="7"/>
        <v>0</v>
      </c>
      <c r="O113" s="318"/>
      <c r="P113" s="85">
        <f t="shared" si="8"/>
        <v>0</v>
      </c>
      <c r="Q113" s="318"/>
      <c r="R113" s="377">
        <f t="shared" si="9"/>
        <v>0</v>
      </c>
      <c r="S113" s="4"/>
      <c r="T113" s="4"/>
    </row>
    <row r="114" spans="1:20" ht="28.5" x14ac:dyDescent="0.25">
      <c r="A114" s="179">
        <v>88</v>
      </c>
      <c r="B114" s="201" t="s">
        <v>77</v>
      </c>
      <c r="C114" s="14" t="s">
        <v>200</v>
      </c>
      <c r="D114" s="14" t="s">
        <v>10</v>
      </c>
      <c r="E114" s="14" t="s">
        <v>288</v>
      </c>
      <c r="F114" s="15">
        <v>45658</v>
      </c>
      <c r="G114" s="37">
        <v>1.72</v>
      </c>
      <c r="H114" s="337"/>
      <c r="I114" s="318"/>
      <c r="J114" s="85">
        <f t="shared" si="5"/>
        <v>0</v>
      </c>
      <c r="K114" s="318"/>
      <c r="L114" s="85">
        <f t="shared" si="6"/>
        <v>0</v>
      </c>
      <c r="M114" s="318"/>
      <c r="N114" s="85">
        <f t="shared" si="7"/>
        <v>0</v>
      </c>
      <c r="O114" s="318"/>
      <c r="P114" s="85">
        <f t="shared" si="8"/>
        <v>0</v>
      </c>
      <c r="Q114" s="318"/>
      <c r="R114" s="377">
        <f t="shared" si="9"/>
        <v>0</v>
      </c>
      <c r="S114" s="4"/>
      <c r="T114" s="4"/>
    </row>
    <row r="115" spans="1:20" ht="28.5" x14ac:dyDescent="0.25">
      <c r="A115" s="179">
        <v>89</v>
      </c>
      <c r="B115" s="201" t="s">
        <v>78</v>
      </c>
      <c r="C115" s="14" t="s">
        <v>736</v>
      </c>
      <c r="D115" s="14" t="s">
        <v>10</v>
      </c>
      <c r="E115" s="14" t="s">
        <v>289</v>
      </c>
      <c r="F115" s="15">
        <v>45505</v>
      </c>
      <c r="G115" s="37">
        <v>1.69</v>
      </c>
      <c r="H115" s="337"/>
      <c r="I115" s="318"/>
      <c r="J115" s="85">
        <f t="shared" si="5"/>
        <v>0</v>
      </c>
      <c r="K115" s="318"/>
      <c r="L115" s="85">
        <f t="shared" si="6"/>
        <v>0</v>
      </c>
      <c r="M115" s="318"/>
      <c r="N115" s="85">
        <f t="shared" si="7"/>
        <v>0</v>
      </c>
      <c r="O115" s="318"/>
      <c r="P115" s="85">
        <f t="shared" si="8"/>
        <v>0</v>
      </c>
      <c r="Q115" s="318"/>
      <c r="R115" s="377">
        <f t="shared" si="9"/>
        <v>0</v>
      </c>
      <c r="S115" s="4"/>
      <c r="T115" s="4"/>
    </row>
    <row r="116" spans="1:20" ht="28.5" x14ac:dyDescent="0.25">
      <c r="A116" s="179">
        <v>90</v>
      </c>
      <c r="B116" s="201" t="s">
        <v>78</v>
      </c>
      <c r="C116" s="14" t="s">
        <v>209</v>
      </c>
      <c r="D116" s="14" t="s">
        <v>10</v>
      </c>
      <c r="E116" s="14" t="s">
        <v>289</v>
      </c>
      <c r="F116" s="15">
        <v>45505</v>
      </c>
      <c r="G116" s="37">
        <v>1.69</v>
      </c>
      <c r="H116" s="337"/>
      <c r="I116" s="318"/>
      <c r="J116" s="85">
        <f t="shared" si="5"/>
        <v>0</v>
      </c>
      <c r="K116" s="318"/>
      <c r="L116" s="85">
        <f t="shared" si="6"/>
        <v>0</v>
      </c>
      <c r="M116" s="318"/>
      <c r="N116" s="85">
        <f t="shared" si="7"/>
        <v>0</v>
      </c>
      <c r="O116" s="318"/>
      <c r="P116" s="85">
        <f t="shared" si="8"/>
        <v>0</v>
      </c>
      <c r="Q116" s="318"/>
      <c r="R116" s="377">
        <f t="shared" si="9"/>
        <v>0</v>
      </c>
      <c r="S116" s="4"/>
      <c r="T116" s="4"/>
    </row>
    <row r="117" spans="1:20" ht="25.5" x14ac:dyDescent="0.25">
      <c r="A117" s="179">
        <v>91</v>
      </c>
      <c r="B117" s="201" t="s">
        <v>79</v>
      </c>
      <c r="C117" s="14" t="s">
        <v>196</v>
      </c>
      <c r="D117" s="14" t="s">
        <v>10</v>
      </c>
      <c r="E117" s="14" t="s">
        <v>290</v>
      </c>
      <c r="F117" s="15">
        <v>45536</v>
      </c>
      <c r="G117" s="37">
        <v>0.86</v>
      </c>
      <c r="H117" s="337"/>
      <c r="I117" s="318"/>
      <c r="J117" s="85">
        <f t="shared" si="5"/>
        <v>0</v>
      </c>
      <c r="K117" s="318"/>
      <c r="L117" s="85">
        <f t="shared" si="6"/>
        <v>0</v>
      </c>
      <c r="M117" s="318"/>
      <c r="N117" s="85">
        <f t="shared" si="7"/>
        <v>0</v>
      </c>
      <c r="O117" s="318"/>
      <c r="P117" s="85">
        <f t="shared" si="8"/>
        <v>0</v>
      </c>
      <c r="Q117" s="318"/>
      <c r="R117" s="377">
        <f t="shared" si="9"/>
        <v>0</v>
      </c>
      <c r="S117" s="4"/>
      <c r="T117" s="4"/>
    </row>
    <row r="118" spans="1:20" ht="25.5" x14ac:dyDescent="0.25">
      <c r="A118" s="179">
        <v>92</v>
      </c>
      <c r="B118" s="201" t="s">
        <v>79</v>
      </c>
      <c r="C118" s="14" t="s">
        <v>205</v>
      </c>
      <c r="D118" s="14" t="s">
        <v>10</v>
      </c>
      <c r="E118" s="14" t="s">
        <v>290</v>
      </c>
      <c r="F118" s="15">
        <v>45444</v>
      </c>
      <c r="G118" s="37">
        <v>0.86</v>
      </c>
      <c r="H118" s="337"/>
      <c r="I118" s="318"/>
      <c r="J118" s="85">
        <f t="shared" si="5"/>
        <v>0</v>
      </c>
      <c r="K118" s="318"/>
      <c r="L118" s="85">
        <f t="shared" si="6"/>
        <v>0</v>
      </c>
      <c r="M118" s="318"/>
      <c r="N118" s="85">
        <f t="shared" si="7"/>
        <v>0</v>
      </c>
      <c r="O118" s="318"/>
      <c r="P118" s="85">
        <f t="shared" si="8"/>
        <v>0</v>
      </c>
      <c r="Q118" s="318"/>
      <c r="R118" s="377">
        <f t="shared" si="9"/>
        <v>0</v>
      </c>
      <c r="S118" s="4"/>
      <c r="T118" s="4"/>
    </row>
    <row r="119" spans="1:20" ht="28.5" x14ac:dyDescent="0.25">
      <c r="A119" s="179">
        <v>93</v>
      </c>
      <c r="B119" s="201" t="s">
        <v>80</v>
      </c>
      <c r="C119" s="14" t="s">
        <v>222</v>
      </c>
      <c r="D119" s="14" t="s">
        <v>10</v>
      </c>
      <c r="E119" s="14" t="s">
        <v>291</v>
      </c>
      <c r="F119" s="15">
        <v>45689</v>
      </c>
      <c r="G119" s="37">
        <v>5.18</v>
      </c>
      <c r="H119" s="337"/>
      <c r="I119" s="318"/>
      <c r="J119" s="85">
        <f t="shared" si="5"/>
        <v>0</v>
      </c>
      <c r="K119" s="318"/>
      <c r="L119" s="85">
        <f t="shared" si="6"/>
        <v>0</v>
      </c>
      <c r="M119" s="318"/>
      <c r="N119" s="85">
        <f t="shared" si="7"/>
        <v>0</v>
      </c>
      <c r="O119" s="318"/>
      <c r="P119" s="85">
        <f t="shared" si="8"/>
        <v>0</v>
      </c>
      <c r="Q119" s="318"/>
      <c r="R119" s="377">
        <f t="shared" si="9"/>
        <v>0</v>
      </c>
      <c r="S119" s="4"/>
      <c r="T119" s="4"/>
    </row>
    <row r="120" spans="1:20" x14ac:dyDescent="0.25">
      <c r="A120" s="179">
        <v>94</v>
      </c>
      <c r="B120" s="201" t="s">
        <v>81</v>
      </c>
      <c r="C120" s="14" t="s">
        <v>209</v>
      </c>
      <c r="D120" s="14" t="s">
        <v>10</v>
      </c>
      <c r="E120" s="14" t="s">
        <v>291</v>
      </c>
      <c r="F120" s="15">
        <v>45200</v>
      </c>
      <c r="G120" s="37">
        <v>5.15</v>
      </c>
      <c r="H120" s="337"/>
      <c r="I120" s="318"/>
      <c r="J120" s="85">
        <f t="shared" si="5"/>
        <v>0</v>
      </c>
      <c r="K120" s="318"/>
      <c r="L120" s="85">
        <f t="shared" si="6"/>
        <v>0</v>
      </c>
      <c r="M120" s="318"/>
      <c r="N120" s="85">
        <f t="shared" si="7"/>
        <v>0</v>
      </c>
      <c r="O120" s="318"/>
      <c r="P120" s="85">
        <f t="shared" si="8"/>
        <v>0</v>
      </c>
      <c r="Q120" s="318"/>
      <c r="R120" s="377">
        <f t="shared" si="9"/>
        <v>0</v>
      </c>
      <c r="S120" s="4"/>
      <c r="T120" s="4"/>
    </row>
    <row r="121" spans="1:20" ht="28.5" x14ac:dyDescent="0.25">
      <c r="A121" s="179">
        <v>95</v>
      </c>
      <c r="B121" s="201" t="s">
        <v>82</v>
      </c>
      <c r="C121" s="14" t="s">
        <v>228</v>
      </c>
      <c r="D121" s="14" t="s">
        <v>10</v>
      </c>
      <c r="E121" s="14" t="s">
        <v>292</v>
      </c>
      <c r="F121" s="15">
        <v>45778</v>
      </c>
      <c r="G121" s="37">
        <v>1.68</v>
      </c>
      <c r="H121" s="337"/>
      <c r="I121" s="318"/>
      <c r="J121" s="85">
        <f t="shared" si="5"/>
        <v>0</v>
      </c>
      <c r="K121" s="318"/>
      <c r="L121" s="85">
        <f t="shared" si="6"/>
        <v>0</v>
      </c>
      <c r="M121" s="318"/>
      <c r="N121" s="85">
        <f t="shared" si="7"/>
        <v>0</v>
      </c>
      <c r="O121" s="318"/>
      <c r="P121" s="85">
        <f t="shared" si="8"/>
        <v>0</v>
      </c>
      <c r="Q121" s="318"/>
      <c r="R121" s="377">
        <f t="shared" si="9"/>
        <v>0</v>
      </c>
      <c r="S121" s="4"/>
      <c r="T121" s="4"/>
    </row>
    <row r="122" spans="1:20" ht="42.75" x14ac:dyDescent="0.25">
      <c r="A122" s="179">
        <v>96</v>
      </c>
      <c r="B122" s="201" t="s">
        <v>83</v>
      </c>
      <c r="C122" s="14" t="s">
        <v>203</v>
      </c>
      <c r="D122" s="14" t="s">
        <v>10</v>
      </c>
      <c r="E122" s="14" t="s">
        <v>262</v>
      </c>
      <c r="F122" s="15">
        <v>45870</v>
      </c>
      <c r="G122" s="37">
        <v>2.0699999999999998</v>
      </c>
      <c r="H122" s="337"/>
      <c r="I122" s="318"/>
      <c r="J122" s="85">
        <f t="shared" si="5"/>
        <v>0</v>
      </c>
      <c r="K122" s="318"/>
      <c r="L122" s="85">
        <f t="shared" si="6"/>
        <v>0</v>
      </c>
      <c r="M122" s="318"/>
      <c r="N122" s="85">
        <f t="shared" si="7"/>
        <v>0</v>
      </c>
      <c r="O122" s="318"/>
      <c r="P122" s="85">
        <f t="shared" si="8"/>
        <v>0</v>
      </c>
      <c r="Q122" s="318"/>
      <c r="R122" s="377">
        <f t="shared" si="9"/>
        <v>0</v>
      </c>
      <c r="S122" s="4"/>
      <c r="T122" s="4"/>
    </row>
    <row r="123" spans="1:20" ht="28.5" x14ac:dyDescent="0.25">
      <c r="A123" s="179">
        <v>97</v>
      </c>
      <c r="B123" s="201" t="s">
        <v>84</v>
      </c>
      <c r="C123" s="14" t="s">
        <v>1223</v>
      </c>
      <c r="D123" s="14" t="s">
        <v>10</v>
      </c>
      <c r="E123" s="14" t="s">
        <v>293</v>
      </c>
      <c r="F123" s="15">
        <v>45505</v>
      </c>
      <c r="G123" s="37">
        <v>3.77</v>
      </c>
      <c r="H123" s="337"/>
      <c r="I123" s="318"/>
      <c r="J123" s="85">
        <f t="shared" si="5"/>
        <v>0</v>
      </c>
      <c r="K123" s="318"/>
      <c r="L123" s="85">
        <f t="shared" si="6"/>
        <v>0</v>
      </c>
      <c r="M123" s="318"/>
      <c r="N123" s="85">
        <f t="shared" si="7"/>
        <v>0</v>
      </c>
      <c r="O123" s="318"/>
      <c r="P123" s="85">
        <f t="shared" si="8"/>
        <v>0</v>
      </c>
      <c r="Q123" s="318"/>
      <c r="R123" s="377">
        <f t="shared" si="9"/>
        <v>0</v>
      </c>
      <c r="S123" s="4"/>
      <c r="T123" s="4"/>
    </row>
    <row r="124" spans="1:20" ht="57" x14ac:dyDescent="0.25">
      <c r="A124" s="179">
        <v>98</v>
      </c>
      <c r="B124" s="201" t="s">
        <v>85</v>
      </c>
      <c r="C124" s="14" t="s">
        <v>219</v>
      </c>
      <c r="D124" s="14" t="s">
        <v>10</v>
      </c>
      <c r="E124" s="14" t="s">
        <v>262</v>
      </c>
      <c r="F124" s="15">
        <v>45413</v>
      </c>
      <c r="G124" s="37">
        <v>1.47</v>
      </c>
      <c r="H124" s="337"/>
      <c r="I124" s="318"/>
      <c r="J124" s="85">
        <f t="shared" si="5"/>
        <v>0</v>
      </c>
      <c r="K124" s="318"/>
      <c r="L124" s="85">
        <f t="shared" si="6"/>
        <v>0</v>
      </c>
      <c r="M124" s="318"/>
      <c r="N124" s="85">
        <f t="shared" si="7"/>
        <v>0</v>
      </c>
      <c r="O124" s="318"/>
      <c r="P124" s="85">
        <f t="shared" si="8"/>
        <v>0</v>
      </c>
      <c r="Q124" s="318"/>
      <c r="R124" s="377">
        <f t="shared" si="9"/>
        <v>0</v>
      </c>
      <c r="S124" s="4"/>
      <c r="T124" s="4"/>
    </row>
    <row r="125" spans="1:20" x14ac:dyDescent="0.25">
      <c r="A125" s="179">
        <v>99</v>
      </c>
      <c r="B125" s="201" t="s">
        <v>86</v>
      </c>
      <c r="C125" s="14" t="s">
        <v>736</v>
      </c>
      <c r="D125" s="14" t="s">
        <v>10</v>
      </c>
      <c r="E125" s="14" t="s">
        <v>272</v>
      </c>
      <c r="F125" s="15">
        <v>45383</v>
      </c>
      <c r="G125" s="37">
        <v>2.62</v>
      </c>
      <c r="H125" s="337"/>
      <c r="I125" s="318"/>
      <c r="J125" s="85">
        <f>G125*I125</f>
        <v>0</v>
      </c>
      <c r="K125" s="318"/>
      <c r="L125" s="85">
        <f t="shared" si="6"/>
        <v>0</v>
      </c>
      <c r="M125" s="318"/>
      <c r="N125" s="85">
        <f t="shared" si="7"/>
        <v>0</v>
      </c>
      <c r="O125" s="318"/>
      <c r="P125" s="85">
        <f t="shared" si="8"/>
        <v>0</v>
      </c>
      <c r="Q125" s="318"/>
      <c r="R125" s="377">
        <f t="shared" si="9"/>
        <v>0</v>
      </c>
      <c r="S125" s="4"/>
      <c r="T125" s="4"/>
    </row>
    <row r="126" spans="1:20" ht="28.5" x14ac:dyDescent="0.25">
      <c r="A126" s="179">
        <v>100</v>
      </c>
      <c r="B126" s="201" t="s">
        <v>87</v>
      </c>
      <c r="C126" s="14" t="s">
        <v>215</v>
      </c>
      <c r="D126" s="14" t="s">
        <v>10</v>
      </c>
      <c r="E126" s="14" t="s">
        <v>294</v>
      </c>
      <c r="F126" s="15">
        <v>45505</v>
      </c>
      <c r="G126" s="37">
        <v>0.73</v>
      </c>
      <c r="H126" s="337"/>
      <c r="I126" s="318"/>
      <c r="J126" s="85">
        <f t="shared" si="5"/>
        <v>0</v>
      </c>
      <c r="K126" s="318"/>
      <c r="L126" s="85">
        <f t="shared" si="6"/>
        <v>0</v>
      </c>
      <c r="M126" s="318"/>
      <c r="N126" s="85">
        <f t="shared" si="7"/>
        <v>0</v>
      </c>
      <c r="O126" s="318"/>
      <c r="P126" s="85">
        <f t="shared" si="8"/>
        <v>0</v>
      </c>
      <c r="Q126" s="318"/>
      <c r="R126" s="377">
        <f t="shared" si="9"/>
        <v>0</v>
      </c>
      <c r="S126" s="4"/>
      <c r="T126" s="4"/>
    </row>
    <row r="127" spans="1:20" ht="28.5" x14ac:dyDescent="0.25">
      <c r="A127" s="179">
        <v>101</v>
      </c>
      <c r="B127" s="201" t="s">
        <v>816</v>
      </c>
      <c r="C127" s="14" t="s">
        <v>205</v>
      </c>
      <c r="D127" s="14" t="s">
        <v>10</v>
      </c>
      <c r="E127" s="14" t="s">
        <v>273</v>
      </c>
      <c r="F127" s="15">
        <v>45566</v>
      </c>
      <c r="G127" s="37">
        <v>1.54</v>
      </c>
      <c r="H127" s="337"/>
      <c r="I127" s="318"/>
      <c r="J127" s="85">
        <f t="shared" si="5"/>
        <v>0</v>
      </c>
      <c r="K127" s="318"/>
      <c r="L127" s="85">
        <f t="shared" si="6"/>
        <v>0</v>
      </c>
      <c r="M127" s="318"/>
      <c r="N127" s="85">
        <f t="shared" si="7"/>
        <v>0</v>
      </c>
      <c r="O127" s="318"/>
      <c r="P127" s="85">
        <f t="shared" si="8"/>
        <v>0</v>
      </c>
      <c r="Q127" s="318"/>
      <c r="R127" s="377">
        <f t="shared" si="9"/>
        <v>0</v>
      </c>
      <c r="S127" s="4"/>
      <c r="T127" s="4"/>
    </row>
    <row r="128" spans="1:20" ht="28.5" x14ac:dyDescent="0.25">
      <c r="A128" s="179">
        <v>102</v>
      </c>
      <c r="B128" s="201" t="s">
        <v>816</v>
      </c>
      <c r="C128" s="14" t="s">
        <v>205</v>
      </c>
      <c r="D128" s="14" t="s">
        <v>10</v>
      </c>
      <c r="E128" s="14" t="s">
        <v>273</v>
      </c>
      <c r="F128" s="15">
        <v>45567</v>
      </c>
      <c r="G128" s="37">
        <v>1.54</v>
      </c>
      <c r="H128" s="337"/>
      <c r="I128" s="318"/>
      <c r="J128" s="85">
        <f t="shared" si="5"/>
        <v>0</v>
      </c>
      <c r="K128" s="318"/>
      <c r="L128" s="85">
        <f>G128*K128</f>
        <v>0</v>
      </c>
      <c r="M128" s="318"/>
      <c r="N128" s="85">
        <f>G128*M128</f>
        <v>0</v>
      </c>
      <c r="O128" s="318"/>
      <c r="P128" s="85">
        <f>G128*O128</f>
        <v>0</v>
      </c>
      <c r="Q128" s="318"/>
      <c r="R128" s="377">
        <f>G128*Q128</f>
        <v>0</v>
      </c>
      <c r="S128" s="4"/>
      <c r="T128" s="4"/>
    </row>
    <row r="129" spans="1:20" ht="28.5" x14ac:dyDescent="0.25">
      <c r="A129" s="179">
        <v>103</v>
      </c>
      <c r="B129" s="201" t="s">
        <v>816</v>
      </c>
      <c r="C129" s="14" t="s">
        <v>736</v>
      </c>
      <c r="D129" s="14" t="s">
        <v>10</v>
      </c>
      <c r="E129" s="14" t="s">
        <v>273</v>
      </c>
      <c r="F129" s="15">
        <v>45689</v>
      </c>
      <c r="G129" s="37">
        <v>1</v>
      </c>
      <c r="H129" s="337"/>
      <c r="I129" s="318"/>
      <c r="J129" s="85">
        <f t="shared" si="5"/>
        <v>0</v>
      </c>
      <c r="K129" s="318"/>
      <c r="L129" s="85">
        <f>G129*K129</f>
        <v>0</v>
      </c>
      <c r="M129" s="318"/>
      <c r="N129" s="85">
        <f>G129*M129</f>
        <v>0</v>
      </c>
      <c r="O129" s="318"/>
      <c r="P129" s="85">
        <f>G129*O129</f>
        <v>0</v>
      </c>
      <c r="Q129" s="318"/>
      <c r="R129" s="377">
        <f>G129*Q129</f>
        <v>0</v>
      </c>
      <c r="S129" s="4"/>
      <c r="T129" s="4"/>
    </row>
    <row r="130" spans="1:20" ht="28.5" x14ac:dyDescent="0.25">
      <c r="A130" s="179">
        <v>104</v>
      </c>
      <c r="B130" s="201" t="s">
        <v>89</v>
      </c>
      <c r="C130" s="14" t="s">
        <v>736</v>
      </c>
      <c r="D130" s="14" t="s">
        <v>10</v>
      </c>
      <c r="E130" s="14" t="s">
        <v>273</v>
      </c>
      <c r="F130" s="15">
        <v>45505</v>
      </c>
      <c r="G130" s="37">
        <v>0.65</v>
      </c>
      <c r="H130" s="337"/>
      <c r="I130" s="318"/>
      <c r="J130" s="85">
        <f t="shared" si="5"/>
        <v>0</v>
      </c>
      <c r="K130" s="318"/>
      <c r="L130" s="85">
        <f t="shared" si="6"/>
        <v>0</v>
      </c>
      <c r="M130" s="318"/>
      <c r="N130" s="85">
        <f t="shared" si="7"/>
        <v>0</v>
      </c>
      <c r="O130" s="318"/>
      <c r="P130" s="85">
        <f t="shared" si="8"/>
        <v>0</v>
      </c>
      <c r="Q130" s="318"/>
      <c r="R130" s="377">
        <f t="shared" si="9"/>
        <v>0</v>
      </c>
      <c r="S130" s="4"/>
      <c r="T130" s="4"/>
    </row>
    <row r="131" spans="1:20" x14ac:dyDescent="0.25">
      <c r="A131" s="179">
        <v>105</v>
      </c>
      <c r="B131" s="201" t="s">
        <v>90</v>
      </c>
      <c r="C131" s="14" t="s">
        <v>226</v>
      </c>
      <c r="D131" s="14" t="s">
        <v>10</v>
      </c>
      <c r="E131" s="14" t="s">
        <v>295</v>
      </c>
      <c r="F131" s="15">
        <v>45352</v>
      </c>
      <c r="G131" s="37">
        <v>1.22</v>
      </c>
      <c r="H131" s="337"/>
      <c r="I131" s="318"/>
      <c r="J131" s="85">
        <f t="shared" si="5"/>
        <v>0</v>
      </c>
      <c r="K131" s="318"/>
      <c r="L131" s="85">
        <f t="shared" si="6"/>
        <v>0</v>
      </c>
      <c r="M131" s="318"/>
      <c r="N131" s="85">
        <f t="shared" si="7"/>
        <v>0</v>
      </c>
      <c r="O131" s="318"/>
      <c r="P131" s="85">
        <f t="shared" si="8"/>
        <v>0</v>
      </c>
      <c r="Q131" s="318"/>
      <c r="R131" s="377">
        <f t="shared" si="9"/>
        <v>0</v>
      </c>
      <c r="S131" s="4"/>
      <c r="T131" s="4"/>
    </row>
    <row r="132" spans="1:20" ht="25.5" x14ac:dyDescent="0.25">
      <c r="A132" s="179">
        <v>106</v>
      </c>
      <c r="B132" s="201" t="s">
        <v>90</v>
      </c>
      <c r="C132" s="14" t="s">
        <v>200</v>
      </c>
      <c r="D132" s="14" t="s">
        <v>10</v>
      </c>
      <c r="E132" s="14" t="s">
        <v>295</v>
      </c>
      <c r="F132" s="15">
        <v>45352</v>
      </c>
      <c r="G132" s="37">
        <v>1.22</v>
      </c>
      <c r="H132" s="337"/>
      <c r="I132" s="318"/>
      <c r="J132" s="85">
        <f t="shared" si="5"/>
        <v>0</v>
      </c>
      <c r="K132" s="318"/>
      <c r="L132" s="85">
        <f t="shared" si="6"/>
        <v>0</v>
      </c>
      <c r="M132" s="318"/>
      <c r="N132" s="85">
        <f t="shared" si="7"/>
        <v>0</v>
      </c>
      <c r="O132" s="318"/>
      <c r="P132" s="85">
        <f t="shared" si="8"/>
        <v>0</v>
      </c>
      <c r="Q132" s="318"/>
      <c r="R132" s="377">
        <f t="shared" si="9"/>
        <v>0</v>
      </c>
      <c r="S132" s="4"/>
      <c r="T132" s="4"/>
    </row>
    <row r="133" spans="1:20" x14ac:dyDescent="0.25">
      <c r="A133" s="179">
        <v>107</v>
      </c>
      <c r="B133" s="201" t="s">
        <v>90</v>
      </c>
      <c r="C133" s="14" t="s">
        <v>203</v>
      </c>
      <c r="D133" s="14" t="s">
        <v>10</v>
      </c>
      <c r="E133" s="14" t="s">
        <v>295</v>
      </c>
      <c r="F133" s="15">
        <v>45352</v>
      </c>
      <c r="G133" s="37">
        <v>1.22</v>
      </c>
      <c r="H133" s="337"/>
      <c r="I133" s="318"/>
      <c r="J133" s="85">
        <f t="shared" si="5"/>
        <v>0</v>
      </c>
      <c r="K133" s="318"/>
      <c r="L133" s="85">
        <f t="shared" si="6"/>
        <v>0</v>
      </c>
      <c r="M133" s="318"/>
      <c r="N133" s="85">
        <f t="shared" si="7"/>
        <v>0</v>
      </c>
      <c r="O133" s="318"/>
      <c r="P133" s="85">
        <f t="shared" si="8"/>
        <v>0</v>
      </c>
      <c r="Q133" s="318"/>
      <c r="R133" s="377">
        <f t="shared" si="9"/>
        <v>0</v>
      </c>
      <c r="S133" s="4"/>
      <c r="T133" s="4"/>
    </row>
    <row r="134" spans="1:20" ht="28.5" x14ac:dyDescent="0.25">
      <c r="A134" s="179">
        <v>108</v>
      </c>
      <c r="B134" s="201" t="s">
        <v>91</v>
      </c>
      <c r="C134" s="14" t="s">
        <v>196</v>
      </c>
      <c r="D134" s="14" t="s">
        <v>10</v>
      </c>
      <c r="E134" s="14" t="s">
        <v>296</v>
      </c>
      <c r="F134" s="15">
        <v>45566</v>
      </c>
      <c r="G134" s="37">
        <v>3.19</v>
      </c>
      <c r="H134" s="337"/>
      <c r="I134" s="318"/>
      <c r="J134" s="85">
        <f t="shared" si="5"/>
        <v>0</v>
      </c>
      <c r="K134" s="318"/>
      <c r="L134" s="85">
        <f t="shared" si="6"/>
        <v>0</v>
      </c>
      <c r="M134" s="318"/>
      <c r="N134" s="85">
        <f t="shared" si="7"/>
        <v>0</v>
      </c>
      <c r="O134" s="318"/>
      <c r="P134" s="85">
        <f t="shared" si="8"/>
        <v>0</v>
      </c>
      <c r="Q134" s="318"/>
      <c r="R134" s="377">
        <f t="shared" si="9"/>
        <v>0</v>
      </c>
      <c r="S134" s="4"/>
      <c r="T134" s="4"/>
    </row>
    <row r="135" spans="1:20" ht="28.5" x14ac:dyDescent="0.25">
      <c r="A135" s="179">
        <v>109</v>
      </c>
      <c r="B135" s="201" t="s">
        <v>884</v>
      </c>
      <c r="C135" s="14" t="s">
        <v>864</v>
      </c>
      <c r="D135" s="14" t="s">
        <v>10</v>
      </c>
      <c r="E135" s="14"/>
      <c r="F135" s="15">
        <v>45689</v>
      </c>
      <c r="G135" s="37"/>
      <c r="H135" s="337"/>
      <c r="I135" s="318"/>
      <c r="J135" s="85">
        <f t="shared" si="5"/>
        <v>0</v>
      </c>
      <c r="K135" s="318"/>
      <c r="L135" s="85">
        <f t="shared" si="6"/>
        <v>0</v>
      </c>
      <c r="M135" s="318"/>
      <c r="N135" s="85">
        <f t="shared" si="7"/>
        <v>0</v>
      </c>
      <c r="O135" s="318"/>
      <c r="P135" s="85">
        <f t="shared" si="8"/>
        <v>0</v>
      </c>
      <c r="Q135" s="318"/>
      <c r="R135" s="377">
        <f t="shared" si="9"/>
        <v>0</v>
      </c>
      <c r="S135" s="4"/>
      <c r="T135" s="4"/>
    </row>
    <row r="136" spans="1:20" ht="42.75" x14ac:dyDescent="0.25">
      <c r="A136" s="179">
        <v>110</v>
      </c>
      <c r="B136" s="201" t="s">
        <v>92</v>
      </c>
      <c r="C136" s="14" t="s">
        <v>218</v>
      </c>
      <c r="D136" s="14" t="s">
        <v>10</v>
      </c>
      <c r="E136" s="14" t="s">
        <v>297</v>
      </c>
      <c r="F136" s="15">
        <v>45413</v>
      </c>
      <c r="G136" s="37">
        <v>3.85</v>
      </c>
      <c r="H136" s="337"/>
      <c r="I136" s="318"/>
      <c r="J136" s="85">
        <f t="shared" si="5"/>
        <v>0</v>
      </c>
      <c r="K136" s="318"/>
      <c r="L136" s="85">
        <f>G136*K136</f>
        <v>0</v>
      </c>
      <c r="M136" s="318"/>
      <c r="N136" s="85">
        <f>G136*M136</f>
        <v>0</v>
      </c>
      <c r="O136" s="318"/>
      <c r="P136" s="85">
        <f>G136*O136</f>
        <v>0</v>
      </c>
      <c r="Q136" s="318"/>
      <c r="R136" s="377">
        <f>G136*Q136</f>
        <v>0</v>
      </c>
      <c r="S136" s="4"/>
      <c r="T136" s="4"/>
    </row>
    <row r="137" spans="1:20" ht="28.5" x14ac:dyDescent="0.25">
      <c r="A137" s="179">
        <v>111</v>
      </c>
      <c r="B137" s="201" t="s">
        <v>93</v>
      </c>
      <c r="C137" s="14" t="s">
        <v>229</v>
      </c>
      <c r="D137" s="14" t="s">
        <v>10</v>
      </c>
      <c r="E137" s="14" t="s">
        <v>281</v>
      </c>
      <c r="F137" s="15">
        <v>45231</v>
      </c>
      <c r="G137" s="37">
        <v>1.75</v>
      </c>
      <c r="H137" s="337"/>
      <c r="I137" s="318"/>
      <c r="J137" s="85">
        <f t="shared" si="5"/>
        <v>0</v>
      </c>
      <c r="K137" s="318"/>
      <c r="L137" s="85">
        <f t="shared" si="6"/>
        <v>0</v>
      </c>
      <c r="M137" s="318"/>
      <c r="N137" s="85">
        <f t="shared" si="7"/>
        <v>0</v>
      </c>
      <c r="O137" s="318"/>
      <c r="P137" s="85">
        <f t="shared" si="8"/>
        <v>0</v>
      </c>
      <c r="Q137" s="318"/>
      <c r="R137" s="377">
        <f t="shared" si="9"/>
        <v>0</v>
      </c>
      <c r="S137" s="4"/>
      <c r="T137" s="4"/>
    </row>
    <row r="138" spans="1:20" ht="28.5" x14ac:dyDescent="0.25">
      <c r="A138" s="179">
        <v>112</v>
      </c>
      <c r="B138" s="201" t="s">
        <v>94</v>
      </c>
      <c r="C138" s="14" t="s">
        <v>216</v>
      </c>
      <c r="D138" s="14" t="s">
        <v>10</v>
      </c>
      <c r="E138" s="14" t="s">
        <v>298</v>
      </c>
      <c r="F138" s="15">
        <v>45383</v>
      </c>
      <c r="G138" s="37">
        <v>3.62</v>
      </c>
      <c r="H138" s="337"/>
      <c r="I138" s="318"/>
      <c r="J138" s="85">
        <f t="shared" si="5"/>
        <v>0</v>
      </c>
      <c r="K138" s="318"/>
      <c r="L138" s="85">
        <f t="shared" si="6"/>
        <v>0</v>
      </c>
      <c r="M138" s="318"/>
      <c r="N138" s="85">
        <f t="shared" si="7"/>
        <v>0</v>
      </c>
      <c r="O138" s="318"/>
      <c r="P138" s="85">
        <f t="shared" si="8"/>
        <v>0</v>
      </c>
      <c r="Q138" s="318"/>
      <c r="R138" s="377">
        <f t="shared" si="9"/>
        <v>0</v>
      </c>
      <c r="S138" s="4"/>
      <c r="T138" s="4"/>
    </row>
    <row r="139" spans="1:20" x14ac:dyDescent="0.25">
      <c r="A139" s="179">
        <v>113</v>
      </c>
      <c r="B139" s="201" t="s">
        <v>95</v>
      </c>
      <c r="C139" s="14" t="s">
        <v>222</v>
      </c>
      <c r="D139" s="14" t="s">
        <v>10</v>
      </c>
      <c r="E139" s="14" t="s">
        <v>299</v>
      </c>
      <c r="F139" s="15">
        <v>45658</v>
      </c>
      <c r="G139" s="37">
        <v>3.72</v>
      </c>
      <c r="H139" s="337"/>
      <c r="I139" s="318"/>
      <c r="J139" s="85">
        <f t="shared" si="5"/>
        <v>0</v>
      </c>
      <c r="K139" s="318"/>
      <c r="L139" s="85">
        <f t="shared" si="6"/>
        <v>0</v>
      </c>
      <c r="M139" s="318"/>
      <c r="N139" s="85">
        <f t="shared" si="7"/>
        <v>0</v>
      </c>
      <c r="O139" s="318"/>
      <c r="P139" s="85">
        <f t="shared" si="8"/>
        <v>0</v>
      </c>
      <c r="Q139" s="318"/>
      <c r="R139" s="377">
        <f t="shared" si="9"/>
        <v>0</v>
      </c>
      <c r="S139" s="4"/>
      <c r="T139" s="4"/>
    </row>
    <row r="140" spans="1:20" ht="28.5" x14ac:dyDescent="0.25">
      <c r="A140" s="179">
        <v>114</v>
      </c>
      <c r="B140" s="201" t="s">
        <v>96</v>
      </c>
      <c r="C140" s="14" t="s">
        <v>230</v>
      </c>
      <c r="D140" s="14" t="s">
        <v>10</v>
      </c>
      <c r="E140" s="14" t="s">
        <v>299</v>
      </c>
      <c r="F140" s="15">
        <v>45047</v>
      </c>
      <c r="G140" s="37">
        <v>3.3</v>
      </c>
      <c r="H140" s="337"/>
      <c r="I140" s="318"/>
      <c r="J140" s="85">
        <f t="shared" si="5"/>
        <v>0</v>
      </c>
      <c r="K140" s="318"/>
      <c r="L140" s="85">
        <f t="shared" si="6"/>
        <v>0</v>
      </c>
      <c r="M140" s="318"/>
      <c r="N140" s="85">
        <f t="shared" si="7"/>
        <v>0</v>
      </c>
      <c r="O140" s="318"/>
      <c r="P140" s="85">
        <f t="shared" si="8"/>
        <v>0</v>
      </c>
      <c r="Q140" s="318"/>
      <c r="R140" s="377">
        <f t="shared" si="9"/>
        <v>0</v>
      </c>
      <c r="S140" s="4"/>
      <c r="T140" s="4"/>
    </row>
    <row r="141" spans="1:20" x14ac:dyDescent="0.25">
      <c r="A141" s="179">
        <v>115</v>
      </c>
      <c r="B141" s="201" t="s">
        <v>97</v>
      </c>
      <c r="C141" s="14" t="s">
        <v>209</v>
      </c>
      <c r="D141" s="14" t="s">
        <v>10</v>
      </c>
      <c r="E141" s="14" t="s">
        <v>299</v>
      </c>
      <c r="F141" s="15">
        <v>45627</v>
      </c>
      <c r="G141" s="37">
        <v>3.3</v>
      </c>
      <c r="H141" s="337"/>
      <c r="I141" s="318"/>
      <c r="J141" s="85">
        <f t="shared" si="5"/>
        <v>0</v>
      </c>
      <c r="K141" s="318"/>
      <c r="L141" s="85">
        <f t="shared" si="6"/>
        <v>0</v>
      </c>
      <c r="M141" s="318"/>
      <c r="N141" s="85">
        <f t="shared" si="7"/>
        <v>0</v>
      </c>
      <c r="O141" s="318"/>
      <c r="P141" s="85">
        <f t="shared" si="8"/>
        <v>0</v>
      </c>
      <c r="Q141" s="318"/>
      <c r="R141" s="377">
        <f t="shared" si="9"/>
        <v>0</v>
      </c>
      <c r="S141" s="4"/>
      <c r="T141" s="4"/>
    </row>
    <row r="142" spans="1:20" ht="25.5" x14ac:dyDescent="0.25">
      <c r="A142" s="179">
        <v>116</v>
      </c>
      <c r="B142" s="201" t="s">
        <v>98</v>
      </c>
      <c r="C142" s="14" t="s">
        <v>231</v>
      </c>
      <c r="D142" s="14" t="s">
        <v>10</v>
      </c>
      <c r="E142" s="14" t="s">
        <v>287</v>
      </c>
      <c r="F142" s="15">
        <v>45108</v>
      </c>
      <c r="G142" s="37">
        <v>11</v>
      </c>
      <c r="H142" s="337"/>
      <c r="I142" s="318"/>
      <c r="J142" s="85">
        <f t="shared" si="5"/>
        <v>0</v>
      </c>
      <c r="K142" s="318"/>
      <c r="L142" s="85">
        <f t="shared" si="6"/>
        <v>0</v>
      </c>
      <c r="M142" s="318"/>
      <c r="N142" s="85">
        <f t="shared" si="7"/>
        <v>0</v>
      </c>
      <c r="O142" s="318"/>
      <c r="P142" s="85">
        <f t="shared" si="8"/>
        <v>0</v>
      </c>
      <c r="Q142" s="318"/>
      <c r="R142" s="377">
        <f t="shared" si="9"/>
        <v>0</v>
      </c>
      <c r="S142" s="4"/>
      <c r="T142" s="4"/>
    </row>
    <row r="143" spans="1:20" x14ac:dyDescent="0.25">
      <c r="A143" s="179">
        <v>117</v>
      </c>
      <c r="B143" s="201" t="s">
        <v>776</v>
      </c>
      <c r="C143" s="14" t="s">
        <v>736</v>
      </c>
      <c r="D143" s="14" t="s">
        <v>10</v>
      </c>
      <c r="E143" s="14"/>
      <c r="F143" s="15">
        <v>45992</v>
      </c>
      <c r="G143" s="37">
        <v>1.1299999999999999</v>
      </c>
      <c r="H143" s="337"/>
      <c r="I143" s="318"/>
      <c r="J143" s="85">
        <f t="shared" si="5"/>
        <v>0</v>
      </c>
      <c r="K143" s="318"/>
      <c r="L143" s="85">
        <f t="shared" si="6"/>
        <v>0</v>
      </c>
      <c r="M143" s="318"/>
      <c r="N143" s="85">
        <f t="shared" si="7"/>
        <v>0</v>
      </c>
      <c r="O143" s="318"/>
      <c r="P143" s="85">
        <f t="shared" si="8"/>
        <v>0</v>
      </c>
      <c r="Q143" s="318"/>
      <c r="R143" s="377">
        <f t="shared" si="9"/>
        <v>0</v>
      </c>
      <c r="S143" s="4"/>
      <c r="T143" s="4"/>
    </row>
    <row r="144" spans="1:20" ht="28.5" x14ac:dyDescent="0.25">
      <c r="A144" s="179">
        <v>118</v>
      </c>
      <c r="B144" s="201" t="s">
        <v>99</v>
      </c>
      <c r="C144" s="14" t="s">
        <v>216</v>
      </c>
      <c r="D144" s="14" t="s">
        <v>10</v>
      </c>
      <c r="E144" s="14" t="s">
        <v>300</v>
      </c>
      <c r="F144" s="15">
        <v>45108</v>
      </c>
      <c r="G144" s="37">
        <v>1.0900000000000001</v>
      </c>
      <c r="H144" s="337"/>
      <c r="I144" s="318"/>
      <c r="J144" s="85">
        <f t="shared" si="5"/>
        <v>0</v>
      </c>
      <c r="K144" s="318"/>
      <c r="L144" s="85">
        <f>G144*K144</f>
        <v>0</v>
      </c>
      <c r="M144" s="318"/>
      <c r="N144" s="85">
        <f>G144*M144</f>
        <v>0</v>
      </c>
      <c r="O144" s="318"/>
      <c r="P144" s="85">
        <f>G144*O144</f>
        <v>0</v>
      </c>
      <c r="Q144" s="318"/>
      <c r="R144" s="377">
        <f>G144*Q144</f>
        <v>0</v>
      </c>
      <c r="S144" s="4"/>
      <c r="T144" s="4"/>
    </row>
    <row r="145" spans="1:20" ht="28.5" x14ac:dyDescent="0.25">
      <c r="A145" s="179">
        <v>119</v>
      </c>
      <c r="B145" s="201" t="s">
        <v>895</v>
      </c>
      <c r="C145" s="14" t="s">
        <v>203</v>
      </c>
      <c r="D145" s="14" t="s">
        <v>10</v>
      </c>
      <c r="E145" s="14" t="s">
        <v>296</v>
      </c>
      <c r="F145" s="15">
        <v>45689</v>
      </c>
      <c r="G145" s="37">
        <v>0.39</v>
      </c>
      <c r="H145" s="337"/>
      <c r="I145" s="318"/>
      <c r="J145" s="85">
        <f t="shared" si="5"/>
        <v>0</v>
      </c>
      <c r="K145" s="318"/>
      <c r="L145" s="85">
        <f t="shared" si="6"/>
        <v>0</v>
      </c>
      <c r="M145" s="318"/>
      <c r="N145" s="85">
        <f t="shared" si="7"/>
        <v>0</v>
      </c>
      <c r="O145" s="318"/>
      <c r="P145" s="85">
        <f t="shared" si="8"/>
        <v>0</v>
      </c>
      <c r="Q145" s="318"/>
      <c r="R145" s="377">
        <f t="shared" si="9"/>
        <v>0</v>
      </c>
      <c r="S145" s="4"/>
      <c r="T145" s="4"/>
    </row>
    <row r="146" spans="1:20" ht="28.5" x14ac:dyDescent="0.25">
      <c r="A146" s="179">
        <v>120</v>
      </c>
      <c r="B146" s="201" t="s">
        <v>100</v>
      </c>
      <c r="C146" s="14" t="s">
        <v>203</v>
      </c>
      <c r="D146" s="14" t="s">
        <v>10</v>
      </c>
      <c r="E146" s="14" t="s">
        <v>301</v>
      </c>
      <c r="F146" s="15">
        <v>45444</v>
      </c>
      <c r="G146" s="37">
        <v>0.5</v>
      </c>
      <c r="H146" s="337"/>
      <c r="I146" s="318"/>
      <c r="J146" s="85">
        <f t="shared" si="5"/>
        <v>0</v>
      </c>
      <c r="K146" s="318"/>
      <c r="L146" s="85">
        <f t="shared" si="6"/>
        <v>0</v>
      </c>
      <c r="M146" s="318"/>
      <c r="N146" s="85">
        <f t="shared" si="7"/>
        <v>0</v>
      </c>
      <c r="O146" s="318"/>
      <c r="P146" s="85">
        <f t="shared" si="8"/>
        <v>0</v>
      </c>
      <c r="Q146" s="318"/>
      <c r="R146" s="377">
        <f t="shared" si="9"/>
        <v>0</v>
      </c>
      <c r="S146" s="4"/>
      <c r="T146" s="4"/>
    </row>
    <row r="147" spans="1:20" ht="28.5" x14ac:dyDescent="0.25">
      <c r="A147" s="179">
        <v>121</v>
      </c>
      <c r="B147" s="201" t="s">
        <v>896</v>
      </c>
      <c r="C147" s="14" t="s">
        <v>216</v>
      </c>
      <c r="D147" s="14" t="s">
        <v>10</v>
      </c>
      <c r="E147" s="14" t="s">
        <v>301</v>
      </c>
      <c r="F147" s="15">
        <v>45200</v>
      </c>
      <c r="G147" s="37">
        <v>2.4500000000000002</v>
      </c>
      <c r="H147" s="337"/>
      <c r="I147" s="318"/>
      <c r="J147" s="85">
        <f t="shared" si="5"/>
        <v>0</v>
      </c>
      <c r="K147" s="318"/>
      <c r="L147" s="85">
        <f t="shared" si="6"/>
        <v>0</v>
      </c>
      <c r="M147" s="318"/>
      <c r="N147" s="85">
        <f t="shared" si="7"/>
        <v>0</v>
      </c>
      <c r="O147" s="318"/>
      <c r="P147" s="85">
        <f t="shared" si="8"/>
        <v>0</v>
      </c>
      <c r="Q147" s="318"/>
      <c r="R147" s="377">
        <f t="shared" si="9"/>
        <v>0</v>
      </c>
      <c r="S147" s="4"/>
      <c r="T147" s="4"/>
    </row>
    <row r="148" spans="1:20" x14ac:dyDescent="0.25">
      <c r="A148" s="179">
        <v>122</v>
      </c>
      <c r="B148" s="201" t="s">
        <v>101</v>
      </c>
      <c r="C148" s="14" t="s">
        <v>196</v>
      </c>
      <c r="D148" s="14" t="s">
        <v>10</v>
      </c>
      <c r="E148" s="14" t="s">
        <v>302</v>
      </c>
      <c r="F148" s="15">
        <v>45139</v>
      </c>
      <c r="G148" s="37">
        <v>0.61</v>
      </c>
      <c r="H148" s="337"/>
      <c r="I148" s="318"/>
      <c r="J148" s="85">
        <f t="shared" si="5"/>
        <v>0</v>
      </c>
      <c r="K148" s="318"/>
      <c r="L148" s="85">
        <f t="shared" si="6"/>
        <v>0</v>
      </c>
      <c r="M148" s="318"/>
      <c r="N148" s="85">
        <f t="shared" si="7"/>
        <v>0</v>
      </c>
      <c r="O148" s="318"/>
      <c r="P148" s="85">
        <f t="shared" si="8"/>
        <v>0</v>
      </c>
      <c r="Q148" s="318"/>
      <c r="R148" s="377">
        <f t="shared" si="9"/>
        <v>0</v>
      </c>
      <c r="S148" s="4"/>
      <c r="T148" s="4"/>
    </row>
    <row r="149" spans="1:20" ht="28.5" x14ac:dyDescent="0.25">
      <c r="A149" s="179">
        <v>123</v>
      </c>
      <c r="B149" s="201" t="s">
        <v>102</v>
      </c>
      <c r="C149" s="14" t="s">
        <v>206</v>
      </c>
      <c r="D149" s="14" t="s">
        <v>10</v>
      </c>
      <c r="E149" s="14" t="s">
        <v>302</v>
      </c>
      <c r="F149" s="15">
        <v>46023</v>
      </c>
      <c r="G149" s="37">
        <v>0.61</v>
      </c>
      <c r="H149" s="337"/>
      <c r="I149" s="318"/>
      <c r="J149" s="85">
        <f t="shared" si="5"/>
        <v>0</v>
      </c>
      <c r="K149" s="318"/>
      <c r="L149" s="85">
        <f t="shared" si="6"/>
        <v>0</v>
      </c>
      <c r="M149" s="318"/>
      <c r="N149" s="85">
        <f t="shared" si="7"/>
        <v>0</v>
      </c>
      <c r="O149" s="318"/>
      <c r="P149" s="85">
        <f t="shared" si="8"/>
        <v>0</v>
      </c>
      <c r="Q149" s="318"/>
      <c r="R149" s="377">
        <f t="shared" si="9"/>
        <v>0</v>
      </c>
      <c r="S149" s="4"/>
      <c r="T149" s="4"/>
    </row>
    <row r="150" spans="1:20" ht="28.5" x14ac:dyDescent="0.25">
      <c r="A150" s="179">
        <v>124</v>
      </c>
      <c r="B150" s="201" t="s">
        <v>103</v>
      </c>
      <c r="C150" s="14" t="s">
        <v>226</v>
      </c>
      <c r="D150" s="14" t="s">
        <v>10</v>
      </c>
      <c r="E150" s="14" t="s">
        <v>296</v>
      </c>
      <c r="F150" s="15">
        <v>45536</v>
      </c>
      <c r="G150" s="37">
        <v>0.63</v>
      </c>
      <c r="H150" s="337"/>
      <c r="I150" s="318"/>
      <c r="J150" s="85">
        <f t="shared" ref="J150:J216" si="10">G150*I150</f>
        <v>0</v>
      </c>
      <c r="K150" s="318"/>
      <c r="L150" s="85">
        <f t="shared" si="6"/>
        <v>0</v>
      </c>
      <c r="M150" s="318"/>
      <c r="N150" s="85">
        <f t="shared" si="7"/>
        <v>0</v>
      </c>
      <c r="O150" s="318"/>
      <c r="P150" s="85">
        <f t="shared" si="8"/>
        <v>0</v>
      </c>
      <c r="Q150" s="318"/>
      <c r="R150" s="377">
        <f t="shared" si="9"/>
        <v>0</v>
      </c>
      <c r="S150" s="4"/>
      <c r="T150" s="4"/>
    </row>
    <row r="151" spans="1:20" ht="28.5" x14ac:dyDescent="0.25">
      <c r="A151" s="179">
        <v>125</v>
      </c>
      <c r="B151" s="201" t="s">
        <v>104</v>
      </c>
      <c r="C151" s="14" t="s">
        <v>233</v>
      </c>
      <c r="D151" s="14" t="s">
        <v>10</v>
      </c>
      <c r="E151" s="14" t="s">
        <v>296</v>
      </c>
      <c r="F151" s="15">
        <v>45078</v>
      </c>
      <c r="G151" s="37">
        <v>0.28999999999999998</v>
      </c>
      <c r="H151" s="337"/>
      <c r="I151" s="318"/>
      <c r="J151" s="85">
        <f t="shared" si="10"/>
        <v>0</v>
      </c>
      <c r="K151" s="318"/>
      <c r="L151" s="85">
        <f t="shared" si="6"/>
        <v>0</v>
      </c>
      <c r="M151" s="318"/>
      <c r="N151" s="85">
        <f t="shared" si="7"/>
        <v>0</v>
      </c>
      <c r="O151" s="318"/>
      <c r="P151" s="85">
        <f t="shared" si="8"/>
        <v>0</v>
      </c>
      <c r="Q151" s="318"/>
      <c r="R151" s="377">
        <f t="shared" si="9"/>
        <v>0</v>
      </c>
      <c r="S151" s="4"/>
      <c r="T151" s="4"/>
    </row>
    <row r="152" spans="1:20" ht="28.5" x14ac:dyDescent="0.25">
      <c r="A152" s="179">
        <v>126</v>
      </c>
      <c r="B152" s="201" t="s">
        <v>105</v>
      </c>
      <c r="C152" s="14" t="s">
        <v>234</v>
      </c>
      <c r="D152" s="14" t="s">
        <v>10</v>
      </c>
      <c r="E152" s="14" t="s">
        <v>303</v>
      </c>
      <c r="F152" s="15">
        <v>45566</v>
      </c>
      <c r="G152" s="37">
        <v>3.3</v>
      </c>
      <c r="H152" s="337"/>
      <c r="I152" s="318"/>
      <c r="J152" s="85">
        <f t="shared" si="10"/>
        <v>0</v>
      </c>
      <c r="K152" s="318"/>
      <c r="L152" s="85">
        <f t="shared" si="6"/>
        <v>0</v>
      </c>
      <c r="M152" s="318"/>
      <c r="N152" s="85">
        <f t="shared" si="7"/>
        <v>0</v>
      </c>
      <c r="O152" s="318"/>
      <c r="P152" s="85">
        <f t="shared" si="8"/>
        <v>0</v>
      </c>
      <c r="Q152" s="318"/>
      <c r="R152" s="377">
        <f t="shared" si="9"/>
        <v>0</v>
      </c>
      <c r="S152" s="4"/>
      <c r="T152" s="4"/>
    </row>
    <row r="153" spans="1:20" ht="28.5" x14ac:dyDescent="0.25">
      <c r="A153" s="179">
        <v>795</v>
      </c>
      <c r="B153" s="201" t="s">
        <v>17616</v>
      </c>
      <c r="C153" s="14" t="s">
        <v>1223</v>
      </c>
      <c r="D153" s="14" t="s">
        <v>10</v>
      </c>
      <c r="E153" s="14" t="s">
        <v>262</v>
      </c>
      <c r="F153" s="15">
        <v>45534</v>
      </c>
      <c r="G153" s="37">
        <v>1.88</v>
      </c>
      <c r="H153" s="337"/>
      <c r="I153" s="571"/>
      <c r="J153" s="85">
        <f t="shared" si="10"/>
        <v>0</v>
      </c>
      <c r="K153" s="571"/>
      <c r="L153" s="85">
        <f t="shared" si="6"/>
        <v>0</v>
      </c>
      <c r="M153" s="571"/>
      <c r="N153" s="85">
        <f t="shared" si="7"/>
        <v>0</v>
      </c>
      <c r="O153" s="571"/>
      <c r="P153" s="85">
        <f t="shared" si="8"/>
        <v>0</v>
      </c>
      <c r="Q153" s="571"/>
      <c r="R153" s="377">
        <f t="shared" si="9"/>
        <v>0</v>
      </c>
      <c r="S153" s="4"/>
      <c r="T153" s="4"/>
    </row>
    <row r="154" spans="1:20" ht="28.5" x14ac:dyDescent="0.25">
      <c r="A154" s="179">
        <v>127</v>
      </c>
      <c r="B154" s="201" t="s">
        <v>897</v>
      </c>
      <c r="C154" s="14" t="s">
        <v>226</v>
      </c>
      <c r="D154" s="14" t="s">
        <v>10</v>
      </c>
      <c r="E154" s="14" t="s">
        <v>262</v>
      </c>
      <c r="F154" s="15">
        <v>45505</v>
      </c>
      <c r="G154" s="37">
        <v>1</v>
      </c>
      <c r="H154" s="353"/>
      <c r="I154" s="354"/>
      <c r="J154" s="355">
        <f>G154*I154</f>
        <v>0</v>
      </c>
      <c r="K154" s="354"/>
      <c r="L154" s="357">
        <f>G154*K154</f>
        <v>0</v>
      </c>
      <c r="M154" s="354"/>
      <c r="N154" s="357">
        <f>G154*M154</f>
        <v>0</v>
      </c>
      <c r="O154" s="354"/>
      <c r="P154" s="357">
        <f>G154*O154</f>
        <v>0</v>
      </c>
      <c r="Q154" s="354"/>
      <c r="R154" s="377">
        <f>G154*Q154</f>
        <v>0</v>
      </c>
      <c r="S154" s="4"/>
      <c r="T154" s="4"/>
    </row>
    <row r="155" spans="1:20" ht="28.5" x14ac:dyDescent="0.25">
      <c r="A155" s="179">
        <v>128</v>
      </c>
      <c r="B155" s="201" t="s">
        <v>106</v>
      </c>
      <c r="C155" s="14" t="s">
        <v>212</v>
      </c>
      <c r="D155" s="14" t="s">
        <v>10</v>
      </c>
      <c r="E155" s="14" t="s">
        <v>262</v>
      </c>
      <c r="F155" s="15">
        <v>45597</v>
      </c>
      <c r="G155" s="37">
        <v>1.86</v>
      </c>
      <c r="H155" s="337"/>
      <c r="I155" s="318"/>
      <c r="J155" s="85">
        <f t="shared" si="10"/>
        <v>0</v>
      </c>
      <c r="K155" s="318"/>
      <c r="L155" s="85">
        <f t="shared" si="6"/>
        <v>0</v>
      </c>
      <c r="M155" s="318"/>
      <c r="N155" s="85">
        <f t="shared" si="7"/>
        <v>0</v>
      </c>
      <c r="O155" s="318"/>
      <c r="P155" s="85">
        <f t="shared" si="8"/>
        <v>0</v>
      </c>
      <c r="Q155" s="318"/>
      <c r="R155" s="377">
        <f t="shared" si="9"/>
        <v>0</v>
      </c>
      <c r="S155" s="4"/>
      <c r="T155" s="4"/>
    </row>
    <row r="156" spans="1:20" x14ac:dyDescent="0.25">
      <c r="A156" s="179">
        <v>129</v>
      </c>
      <c r="B156" s="201" t="s">
        <v>107</v>
      </c>
      <c r="C156" s="14" t="s">
        <v>203</v>
      </c>
      <c r="D156" s="14" t="s">
        <v>10</v>
      </c>
      <c r="E156" s="14" t="s">
        <v>262</v>
      </c>
      <c r="F156" s="15">
        <v>45658</v>
      </c>
      <c r="G156" s="37">
        <v>1.01</v>
      </c>
      <c r="H156" s="337"/>
      <c r="I156" s="318"/>
      <c r="J156" s="85">
        <f>G156*I156</f>
        <v>0</v>
      </c>
      <c r="K156" s="318"/>
      <c r="L156" s="85">
        <f>G156*K156</f>
        <v>0</v>
      </c>
      <c r="M156" s="318"/>
      <c r="N156" s="85">
        <f>G156*M156</f>
        <v>0</v>
      </c>
      <c r="O156" s="318"/>
      <c r="P156" s="85">
        <f>G156*O156</f>
        <v>0</v>
      </c>
      <c r="Q156" s="318"/>
      <c r="R156" s="377">
        <f>G156*Q156</f>
        <v>0</v>
      </c>
      <c r="S156" s="4"/>
      <c r="T156" s="4"/>
    </row>
    <row r="157" spans="1:20" ht="28.5" x14ac:dyDescent="0.25">
      <c r="A157" s="179">
        <v>130</v>
      </c>
      <c r="B157" s="201" t="s">
        <v>108</v>
      </c>
      <c r="C157" s="14" t="s">
        <v>575</v>
      </c>
      <c r="D157" s="14" t="s">
        <v>10</v>
      </c>
      <c r="E157" s="14" t="s">
        <v>262</v>
      </c>
      <c r="F157" s="15">
        <v>45566</v>
      </c>
      <c r="G157" s="37">
        <v>1.79</v>
      </c>
      <c r="H157" s="337"/>
      <c r="I157" s="318"/>
      <c r="J157" s="85">
        <f t="shared" si="10"/>
        <v>0</v>
      </c>
      <c r="K157" s="318"/>
      <c r="L157" s="85">
        <f t="shared" si="6"/>
        <v>0</v>
      </c>
      <c r="M157" s="318"/>
      <c r="N157" s="85">
        <f t="shared" si="7"/>
        <v>0</v>
      </c>
      <c r="O157" s="318"/>
      <c r="P157" s="85">
        <f t="shared" si="8"/>
        <v>0</v>
      </c>
      <c r="Q157" s="318"/>
      <c r="R157" s="377">
        <f t="shared" si="9"/>
        <v>0</v>
      </c>
      <c r="S157" s="4"/>
      <c r="T157" s="4"/>
    </row>
    <row r="158" spans="1:20" ht="28.5" x14ac:dyDescent="0.25">
      <c r="A158" s="179">
        <v>131</v>
      </c>
      <c r="B158" s="201" t="s">
        <v>109</v>
      </c>
      <c r="C158" s="14" t="s">
        <v>203</v>
      </c>
      <c r="D158" s="14" t="s">
        <v>10</v>
      </c>
      <c r="E158" s="14" t="s">
        <v>262</v>
      </c>
      <c r="F158" s="15">
        <v>45809</v>
      </c>
      <c r="G158" s="37">
        <v>1.79</v>
      </c>
      <c r="H158" s="337"/>
      <c r="I158" s="318"/>
      <c r="J158" s="85">
        <f t="shared" si="10"/>
        <v>0</v>
      </c>
      <c r="K158" s="318"/>
      <c r="L158" s="85">
        <f t="shared" si="6"/>
        <v>0</v>
      </c>
      <c r="M158" s="318"/>
      <c r="N158" s="85">
        <f t="shared" si="7"/>
        <v>0</v>
      </c>
      <c r="O158" s="318"/>
      <c r="P158" s="85">
        <f t="shared" si="8"/>
        <v>0</v>
      </c>
      <c r="Q158" s="318"/>
      <c r="R158" s="377">
        <f t="shared" si="9"/>
        <v>0</v>
      </c>
      <c r="S158" s="4"/>
      <c r="T158" s="4"/>
    </row>
    <row r="159" spans="1:20" ht="28.5" x14ac:dyDescent="0.25">
      <c r="A159" s="179">
        <v>132</v>
      </c>
      <c r="B159" s="201" t="s">
        <v>110</v>
      </c>
      <c r="C159" s="14" t="s">
        <v>203</v>
      </c>
      <c r="D159" s="14" t="s">
        <v>10</v>
      </c>
      <c r="E159" s="14" t="s">
        <v>262</v>
      </c>
      <c r="F159" s="15">
        <v>45809</v>
      </c>
      <c r="G159" s="37">
        <v>2.74</v>
      </c>
      <c r="H159" s="337"/>
      <c r="I159" s="318"/>
      <c r="J159" s="85">
        <f t="shared" si="10"/>
        <v>0</v>
      </c>
      <c r="K159" s="318"/>
      <c r="L159" s="85">
        <f t="shared" si="6"/>
        <v>0</v>
      </c>
      <c r="M159" s="318"/>
      <c r="N159" s="85">
        <f t="shared" si="7"/>
        <v>0</v>
      </c>
      <c r="O159" s="318"/>
      <c r="P159" s="85">
        <f t="shared" si="8"/>
        <v>0</v>
      </c>
      <c r="Q159" s="318"/>
      <c r="R159" s="377">
        <f t="shared" si="9"/>
        <v>0</v>
      </c>
      <c r="S159" s="4"/>
      <c r="T159" s="4"/>
    </row>
    <row r="160" spans="1:20" ht="28.5" x14ac:dyDescent="0.25">
      <c r="A160" s="179">
        <v>133</v>
      </c>
      <c r="B160" s="201" t="s">
        <v>111</v>
      </c>
      <c r="C160" s="14" t="s">
        <v>209</v>
      </c>
      <c r="D160" s="14" t="s">
        <v>10</v>
      </c>
      <c r="E160" s="14" t="s">
        <v>304</v>
      </c>
      <c r="F160" s="15">
        <v>45627</v>
      </c>
      <c r="G160" s="37">
        <v>4.51</v>
      </c>
      <c r="H160" s="337"/>
      <c r="I160" s="318"/>
      <c r="J160" s="85">
        <f t="shared" si="10"/>
        <v>0</v>
      </c>
      <c r="K160" s="318"/>
      <c r="L160" s="85">
        <f t="shared" si="6"/>
        <v>0</v>
      </c>
      <c r="M160" s="318"/>
      <c r="N160" s="85">
        <f t="shared" si="7"/>
        <v>0</v>
      </c>
      <c r="O160" s="318"/>
      <c r="P160" s="85">
        <f t="shared" si="8"/>
        <v>0</v>
      </c>
      <c r="Q160" s="318"/>
      <c r="R160" s="377">
        <f t="shared" si="9"/>
        <v>0</v>
      </c>
      <c r="S160" s="4"/>
      <c r="T160" s="4"/>
    </row>
    <row r="161" spans="1:20" ht="28.5" x14ac:dyDescent="0.25">
      <c r="A161" s="179">
        <v>134</v>
      </c>
      <c r="B161" s="201" t="s">
        <v>111</v>
      </c>
      <c r="C161" s="14" t="s">
        <v>216</v>
      </c>
      <c r="D161" s="14" t="s">
        <v>10</v>
      </c>
      <c r="E161" s="14" t="s">
        <v>304</v>
      </c>
      <c r="F161" s="15">
        <v>45108</v>
      </c>
      <c r="G161" s="37">
        <v>4.53</v>
      </c>
      <c r="H161" s="337"/>
      <c r="I161" s="318"/>
      <c r="J161" s="85">
        <f t="shared" si="10"/>
        <v>0</v>
      </c>
      <c r="K161" s="318"/>
      <c r="L161" s="85">
        <f t="shared" si="6"/>
        <v>0</v>
      </c>
      <c r="M161" s="318"/>
      <c r="N161" s="85">
        <f t="shared" si="7"/>
        <v>0</v>
      </c>
      <c r="O161" s="318"/>
      <c r="P161" s="85">
        <f t="shared" si="8"/>
        <v>0</v>
      </c>
      <c r="Q161" s="318"/>
      <c r="R161" s="377">
        <f t="shared" si="9"/>
        <v>0</v>
      </c>
      <c r="S161" s="4"/>
      <c r="T161" s="4"/>
    </row>
    <row r="162" spans="1:20" ht="28.5" x14ac:dyDescent="0.25">
      <c r="A162" s="179">
        <v>135</v>
      </c>
      <c r="B162" s="201" t="s">
        <v>112</v>
      </c>
      <c r="C162" s="14" t="s">
        <v>224</v>
      </c>
      <c r="D162" s="14" t="s">
        <v>10</v>
      </c>
      <c r="E162" s="14" t="s">
        <v>305</v>
      </c>
      <c r="F162" s="15">
        <v>45078</v>
      </c>
      <c r="G162" s="37">
        <v>6</v>
      </c>
      <c r="H162" s="337"/>
      <c r="I162" s="318"/>
      <c r="J162" s="85">
        <f t="shared" si="10"/>
        <v>0</v>
      </c>
      <c r="K162" s="318"/>
      <c r="L162" s="85">
        <f t="shared" si="6"/>
        <v>0</v>
      </c>
      <c r="M162" s="318"/>
      <c r="N162" s="85">
        <f t="shared" si="7"/>
        <v>0</v>
      </c>
      <c r="O162" s="318"/>
      <c r="P162" s="85">
        <f t="shared" si="8"/>
        <v>0</v>
      </c>
      <c r="Q162" s="318"/>
      <c r="R162" s="377">
        <f t="shared" si="9"/>
        <v>0</v>
      </c>
      <c r="S162" s="4"/>
      <c r="T162" s="4"/>
    </row>
    <row r="163" spans="1:20" ht="28.5" x14ac:dyDescent="0.25">
      <c r="A163" s="179">
        <v>136</v>
      </c>
      <c r="B163" s="201" t="s">
        <v>113</v>
      </c>
      <c r="C163" s="14" t="s">
        <v>223</v>
      </c>
      <c r="D163" s="14" t="s">
        <v>10</v>
      </c>
      <c r="E163" s="14" t="s">
        <v>262</v>
      </c>
      <c r="F163" s="15">
        <v>45870</v>
      </c>
      <c r="G163" s="37">
        <v>3.6</v>
      </c>
      <c r="H163" s="337"/>
      <c r="I163" s="318"/>
      <c r="J163" s="85">
        <f t="shared" si="10"/>
        <v>0</v>
      </c>
      <c r="K163" s="318"/>
      <c r="L163" s="85">
        <f>G163*K163</f>
        <v>0</v>
      </c>
      <c r="M163" s="318"/>
      <c r="N163" s="85">
        <f>G163*M163</f>
        <v>0</v>
      </c>
      <c r="O163" s="318"/>
      <c r="P163" s="85">
        <f>G163*O163</f>
        <v>0</v>
      </c>
      <c r="Q163" s="318"/>
      <c r="R163" s="377">
        <f>G163*Q163</f>
        <v>0</v>
      </c>
      <c r="S163" s="4"/>
      <c r="T163" s="4"/>
    </row>
    <row r="164" spans="1:20" ht="28.5" x14ac:dyDescent="0.25">
      <c r="A164" s="179">
        <v>137</v>
      </c>
      <c r="B164" s="201" t="s">
        <v>114</v>
      </c>
      <c r="C164" s="14" t="s">
        <v>209</v>
      </c>
      <c r="D164" s="14" t="s">
        <v>10</v>
      </c>
      <c r="E164" s="14" t="s">
        <v>262</v>
      </c>
      <c r="F164" s="15">
        <v>45474</v>
      </c>
      <c r="G164" s="37">
        <v>1.25</v>
      </c>
      <c r="H164" s="337"/>
      <c r="I164" s="318"/>
      <c r="J164" s="85">
        <f t="shared" si="10"/>
        <v>0</v>
      </c>
      <c r="K164" s="318"/>
      <c r="L164" s="85">
        <f t="shared" si="6"/>
        <v>0</v>
      </c>
      <c r="M164" s="318"/>
      <c r="N164" s="85">
        <f t="shared" si="7"/>
        <v>0</v>
      </c>
      <c r="O164" s="318"/>
      <c r="P164" s="85">
        <f t="shared" si="8"/>
        <v>0</v>
      </c>
      <c r="Q164" s="318"/>
      <c r="R164" s="377">
        <f t="shared" si="9"/>
        <v>0</v>
      </c>
      <c r="S164" s="4"/>
      <c r="T164" s="4"/>
    </row>
    <row r="165" spans="1:20" ht="28.5" x14ac:dyDescent="0.25">
      <c r="A165" s="179">
        <v>138</v>
      </c>
      <c r="B165" s="201" t="s">
        <v>115</v>
      </c>
      <c r="C165" s="14" t="s">
        <v>236</v>
      </c>
      <c r="D165" s="14" t="s">
        <v>10</v>
      </c>
      <c r="E165" s="14" t="s">
        <v>306</v>
      </c>
      <c r="F165" s="15">
        <v>45352</v>
      </c>
      <c r="G165" s="37">
        <v>2.25</v>
      </c>
      <c r="H165" s="337"/>
      <c r="I165" s="318"/>
      <c r="J165" s="85">
        <f t="shared" si="10"/>
        <v>0</v>
      </c>
      <c r="K165" s="318"/>
      <c r="L165" s="85">
        <f t="shared" si="6"/>
        <v>0</v>
      </c>
      <c r="M165" s="318"/>
      <c r="N165" s="85">
        <f t="shared" si="7"/>
        <v>0</v>
      </c>
      <c r="O165" s="318"/>
      <c r="P165" s="85">
        <f t="shared" si="8"/>
        <v>0</v>
      </c>
      <c r="Q165" s="318"/>
      <c r="R165" s="377">
        <f t="shared" si="9"/>
        <v>0</v>
      </c>
      <c r="S165" s="4"/>
      <c r="T165" s="4"/>
    </row>
    <row r="166" spans="1:20" ht="28.5" x14ac:dyDescent="0.25">
      <c r="A166" s="179">
        <v>139</v>
      </c>
      <c r="B166" s="201" t="s">
        <v>116</v>
      </c>
      <c r="C166" s="14" t="s">
        <v>196</v>
      </c>
      <c r="D166" s="14" t="s">
        <v>10</v>
      </c>
      <c r="E166" s="14" t="s">
        <v>307</v>
      </c>
      <c r="F166" s="15">
        <v>45444</v>
      </c>
      <c r="G166" s="37">
        <v>1.07</v>
      </c>
      <c r="H166" s="337"/>
      <c r="I166" s="318"/>
      <c r="J166" s="85">
        <f t="shared" si="10"/>
        <v>0</v>
      </c>
      <c r="K166" s="318"/>
      <c r="L166" s="85">
        <f t="shared" si="6"/>
        <v>0</v>
      </c>
      <c r="M166" s="318"/>
      <c r="N166" s="85">
        <f t="shared" si="7"/>
        <v>0</v>
      </c>
      <c r="O166" s="318"/>
      <c r="P166" s="85">
        <f t="shared" si="8"/>
        <v>0</v>
      </c>
      <c r="Q166" s="318"/>
      <c r="R166" s="377">
        <f t="shared" si="9"/>
        <v>0</v>
      </c>
      <c r="S166" s="4"/>
      <c r="T166" s="4"/>
    </row>
    <row r="167" spans="1:20" ht="28.5" x14ac:dyDescent="0.25">
      <c r="A167" s="179">
        <v>140</v>
      </c>
      <c r="B167" s="201" t="s">
        <v>117</v>
      </c>
      <c r="C167" s="14" t="s">
        <v>216</v>
      </c>
      <c r="D167" s="14" t="s">
        <v>10</v>
      </c>
      <c r="E167" s="14" t="s">
        <v>272</v>
      </c>
      <c r="F167" s="15">
        <v>45444</v>
      </c>
      <c r="G167" s="37">
        <v>3.6</v>
      </c>
      <c r="H167" s="337"/>
      <c r="I167" s="318"/>
      <c r="J167" s="85">
        <f t="shared" si="10"/>
        <v>0</v>
      </c>
      <c r="K167" s="318"/>
      <c r="L167" s="85">
        <f t="shared" si="6"/>
        <v>0</v>
      </c>
      <c r="M167" s="318"/>
      <c r="N167" s="85">
        <f t="shared" si="7"/>
        <v>0</v>
      </c>
      <c r="O167" s="318"/>
      <c r="P167" s="85">
        <f t="shared" si="8"/>
        <v>0</v>
      </c>
      <c r="Q167" s="318"/>
      <c r="R167" s="377">
        <f t="shared" si="9"/>
        <v>0</v>
      </c>
      <c r="S167" s="4"/>
      <c r="T167" s="4"/>
    </row>
    <row r="168" spans="1:20" ht="28.5" x14ac:dyDescent="0.25">
      <c r="A168" s="179">
        <v>141</v>
      </c>
      <c r="B168" s="201" t="s">
        <v>118</v>
      </c>
      <c r="C168" s="14" t="s">
        <v>203</v>
      </c>
      <c r="D168" s="14" t="s">
        <v>10</v>
      </c>
      <c r="E168" s="14" t="s">
        <v>272</v>
      </c>
      <c r="F168" s="15">
        <v>45566</v>
      </c>
      <c r="G168" s="37">
        <v>2.71</v>
      </c>
      <c r="H168" s="337"/>
      <c r="I168" s="318"/>
      <c r="J168" s="85">
        <f t="shared" si="10"/>
        <v>0</v>
      </c>
      <c r="K168" s="318"/>
      <c r="L168" s="85">
        <f t="shared" si="6"/>
        <v>0</v>
      </c>
      <c r="M168" s="318"/>
      <c r="N168" s="85">
        <f t="shared" si="7"/>
        <v>0</v>
      </c>
      <c r="O168" s="318"/>
      <c r="P168" s="85">
        <f t="shared" si="8"/>
        <v>0</v>
      </c>
      <c r="Q168" s="318"/>
      <c r="R168" s="377">
        <f t="shared" si="9"/>
        <v>0</v>
      </c>
      <c r="S168" s="4"/>
      <c r="T168" s="4"/>
    </row>
    <row r="169" spans="1:20" ht="28.5" x14ac:dyDescent="0.25">
      <c r="A169" s="179">
        <v>142</v>
      </c>
      <c r="B169" s="201" t="s">
        <v>119</v>
      </c>
      <c r="C169" s="14" t="s">
        <v>209</v>
      </c>
      <c r="D169" s="14" t="s">
        <v>10</v>
      </c>
      <c r="E169" s="14" t="s">
        <v>272</v>
      </c>
      <c r="F169" s="15">
        <v>45597</v>
      </c>
      <c r="G169" s="37">
        <v>2.64</v>
      </c>
      <c r="H169" s="337"/>
      <c r="I169" s="318"/>
      <c r="J169" s="85">
        <f t="shared" si="10"/>
        <v>0</v>
      </c>
      <c r="K169" s="318"/>
      <c r="L169" s="85">
        <f t="shared" si="6"/>
        <v>0</v>
      </c>
      <c r="M169" s="318"/>
      <c r="N169" s="85">
        <f t="shared" si="7"/>
        <v>0</v>
      </c>
      <c r="O169" s="318"/>
      <c r="P169" s="85">
        <f t="shared" si="8"/>
        <v>0</v>
      </c>
      <c r="Q169" s="318"/>
      <c r="R169" s="377">
        <f t="shared" si="9"/>
        <v>0</v>
      </c>
      <c r="S169" s="4"/>
      <c r="T169" s="4"/>
    </row>
    <row r="170" spans="1:20" ht="28.5" x14ac:dyDescent="0.25">
      <c r="A170" s="179">
        <v>143</v>
      </c>
      <c r="B170" s="201" t="s">
        <v>898</v>
      </c>
      <c r="C170" s="14" t="s">
        <v>203</v>
      </c>
      <c r="D170" s="14" t="s">
        <v>10</v>
      </c>
      <c r="E170" s="14" t="s">
        <v>272</v>
      </c>
      <c r="F170" s="15">
        <v>45566</v>
      </c>
      <c r="G170" s="37">
        <v>4</v>
      </c>
      <c r="H170" s="337"/>
      <c r="I170" s="318"/>
      <c r="J170" s="85">
        <f t="shared" si="10"/>
        <v>0</v>
      </c>
      <c r="K170" s="318"/>
      <c r="L170" s="85">
        <f t="shared" si="6"/>
        <v>0</v>
      </c>
      <c r="M170" s="318"/>
      <c r="N170" s="85">
        <f t="shared" si="7"/>
        <v>0</v>
      </c>
      <c r="O170" s="318"/>
      <c r="P170" s="85">
        <f t="shared" si="8"/>
        <v>0</v>
      </c>
      <c r="Q170" s="318"/>
      <c r="R170" s="377">
        <f t="shared" si="9"/>
        <v>0</v>
      </c>
      <c r="S170" s="4"/>
      <c r="T170" s="4"/>
    </row>
    <row r="171" spans="1:20" ht="28.5" x14ac:dyDescent="0.25">
      <c r="A171" s="179">
        <v>144</v>
      </c>
      <c r="B171" s="201" t="s">
        <v>120</v>
      </c>
      <c r="C171" s="14" t="s">
        <v>222</v>
      </c>
      <c r="D171" s="14" t="s">
        <v>10</v>
      </c>
      <c r="E171" s="14" t="s">
        <v>308</v>
      </c>
      <c r="F171" s="15">
        <v>45809</v>
      </c>
      <c r="G171" s="37">
        <v>3.25</v>
      </c>
      <c r="H171" s="337"/>
      <c r="I171" s="318"/>
      <c r="J171" s="85">
        <f t="shared" si="10"/>
        <v>0</v>
      </c>
      <c r="K171" s="318"/>
      <c r="L171" s="85">
        <f t="shared" si="6"/>
        <v>0</v>
      </c>
      <c r="M171" s="318"/>
      <c r="N171" s="85">
        <f t="shared" si="7"/>
        <v>0</v>
      </c>
      <c r="O171" s="318"/>
      <c r="P171" s="85">
        <f t="shared" si="8"/>
        <v>0</v>
      </c>
      <c r="Q171" s="318"/>
      <c r="R171" s="377">
        <f t="shared" si="9"/>
        <v>0</v>
      </c>
      <c r="S171" s="4"/>
      <c r="T171" s="4"/>
    </row>
    <row r="172" spans="1:20" ht="28.5" x14ac:dyDescent="0.25">
      <c r="A172" s="179">
        <v>145</v>
      </c>
      <c r="B172" s="201" t="s">
        <v>121</v>
      </c>
      <c r="C172" s="14" t="s">
        <v>237</v>
      </c>
      <c r="D172" s="14" t="s">
        <v>10</v>
      </c>
      <c r="E172" s="14" t="s">
        <v>308</v>
      </c>
      <c r="F172" s="15">
        <v>45962</v>
      </c>
      <c r="G172" s="37">
        <v>4.25</v>
      </c>
      <c r="H172" s="337"/>
      <c r="I172" s="318"/>
      <c r="J172" s="85">
        <f t="shared" si="10"/>
        <v>0</v>
      </c>
      <c r="K172" s="318"/>
      <c r="L172" s="85">
        <f t="shared" si="6"/>
        <v>0</v>
      </c>
      <c r="M172" s="318"/>
      <c r="N172" s="85">
        <f t="shared" si="7"/>
        <v>0</v>
      </c>
      <c r="O172" s="318"/>
      <c r="P172" s="85">
        <f t="shared" si="8"/>
        <v>0</v>
      </c>
      <c r="Q172" s="318"/>
      <c r="R172" s="377">
        <f t="shared" si="9"/>
        <v>0</v>
      </c>
      <c r="S172" s="4"/>
      <c r="T172" s="4"/>
    </row>
    <row r="173" spans="1:20" ht="28.5" x14ac:dyDescent="0.25">
      <c r="A173" s="179">
        <v>146</v>
      </c>
      <c r="B173" s="201" t="s">
        <v>817</v>
      </c>
      <c r="C173" s="14" t="s">
        <v>232</v>
      </c>
      <c r="D173" s="14" t="s">
        <v>10</v>
      </c>
      <c r="E173" s="14" t="s">
        <v>308</v>
      </c>
      <c r="F173" s="15">
        <v>45627</v>
      </c>
      <c r="G173" s="37">
        <v>2</v>
      </c>
      <c r="H173" s="337"/>
      <c r="I173" s="318"/>
      <c r="J173" s="85">
        <f t="shared" si="10"/>
        <v>0</v>
      </c>
      <c r="K173" s="318"/>
      <c r="L173" s="85">
        <f t="shared" si="6"/>
        <v>0</v>
      </c>
      <c r="M173" s="318"/>
      <c r="N173" s="85">
        <f t="shared" si="7"/>
        <v>0</v>
      </c>
      <c r="O173" s="318"/>
      <c r="P173" s="85">
        <f t="shared" si="8"/>
        <v>0</v>
      </c>
      <c r="Q173" s="318"/>
      <c r="R173" s="377">
        <f t="shared" si="9"/>
        <v>0</v>
      </c>
      <c r="S173" s="4"/>
      <c r="T173" s="4"/>
    </row>
    <row r="174" spans="1:20" ht="28.5" x14ac:dyDescent="0.25">
      <c r="A174" s="179">
        <v>147</v>
      </c>
      <c r="B174" s="201" t="s">
        <v>122</v>
      </c>
      <c r="C174" s="14" t="s">
        <v>205</v>
      </c>
      <c r="D174" s="14" t="s">
        <v>10</v>
      </c>
      <c r="E174" s="14" t="s">
        <v>308</v>
      </c>
      <c r="F174" s="15">
        <v>45658</v>
      </c>
      <c r="G174" s="37">
        <v>2.09</v>
      </c>
      <c r="H174" s="337"/>
      <c r="I174" s="318"/>
      <c r="J174" s="85">
        <f t="shared" si="10"/>
        <v>0</v>
      </c>
      <c r="K174" s="318"/>
      <c r="L174" s="85">
        <f t="shared" si="6"/>
        <v>0</v>
      </c>
      <c r="M174" s="318"/>
      <c r="N174" s="85">
        <f t="shared" si="7"/>
        <v>0</v>
      </c>
      <c r="O174" s="318"/>
      <c r="P174" s="85">
        <f t="shared" si="8"/>
        <v>0</v>
      </c>
      <c r="Q174" s="318"/>
      <c r="R174" s="377">
        <f t="shared" si="9"/>
        <v>0</v>
      </c>
      <c r="S174" s="4"/>
      <c r="T174" s="4"/>
    </row>
    <row r="175" spans="1:20" ht="38.25" x14ac:dyDescent="0.25">
      <c r="A175" s="179">
        <v>148</v>
      </c>
      <c r="B175" s="201" t="s">
        <v>123</v>
      </c>
      <c r="C175" s="14" t="s">
        <v>238</v>
      </c>
      <c r="D175" s="14" t="s">
        <v>10</v>
      </c>
      <c r="E175" s="14" t="s">
        <v>308</v>
      </c>
      <c r="F175" s="15">
        <v>45444</v>
      </c>
      <c r="G175" s="37">
        <v>1.76</v>
      </c>
      <c r="H175" s="337"/>
      <c r="I175" s="318"/>
      <c r="J175" s="85">
        <f t="shared" si="10"/>
        <v>0</v>
      </c>
      <c r="K175" s="318"/>
      <c r="L175" s="85">
        <f t="shared" si="6"/>
        <v>0</v>
      </c>
      <c r="M175" s="318"/>
      <c r="N175" s="85">
        <f t="shared" si="7"/>
        <v>0</v>
      </c>
      <c r="O175" s="318"/>
      <c r="P175" s="85">
        <f t="shared" si="8"/>
        <v>0</v>
      </c>
      <c r="Q175" s="318"/>
      <c r="R175" s="377">
        <f t="shared" si="9"/>
        <v>0</v>
      </c>
      <c r="S175" s="4"/>
      <c r="T175" s="4"/>
    </row>
    <row r="176" spans="1:20" ht="25.5" x14ac:dyDescent="0.25">
      <c r="A176" s="179">
        <v>644</v>
      </c>
      <c r="B176" s="13" t="s">
        <v>730</v>
      </c>
      <c r="C176" s="14" t="s">
        <v>232</v>
      </c>
      <c r="D176" s="14" t="s">
        <v>10</v>
      </c>
      <c r="E176" s="14" t="s">
        <v>308</v>
      </c>
      <c r="F176" s="15">
        <v>45444</v>
      </c>
      <c r="G176" s="37">
        <v>2.09</v>
      </c>
      <c r="H176" s="337"/>
      <c r="I176" s="318"/>
      <c r="J176" s="85">
        <f t="shared" si="10"/>
        <v>0</v>
      </c>
      <c r="K176" s="318"/>
      <c r="L176" s="85">
        <f>G176*K176</f>
        <v>0</v>
      </c>
      <c r="M176" s="318"/>
      <c r="N176" s="85">
        <f>G176*M176</f>
        <v>0</v>
      </c>
      <c r="O176" s="318"/>
      <c r="P176" s="85">
        <f>G176*O176</f>
        <v>0</v>
      </c>
      <c r="Q176" s="318"/>
      <c r="R176" s="377">
        <f>G176*Q176</f>
        <v>0</v>
      </c>
      <c r="S176" s="4"/>
      <c r="T176" s="4"/>
    </row>
    <row r="177" spans="1:20" ht="25.5" x14ac:dyDescent="0.25">
      <c r="A177" s="634">
        <v>645</v>
      </c>
      <c r="B177" s="13" t="s">
        <v>883</v>
      </c>
      <c r="C177" s="14" t="s">
        <v>205</v>
      </c>
      <c r="D177" s="14" t="s">
        <v>10</v>
      </c>
      <c r="E177" s="14" t="s">
        <v>308</v>
      </c>
      <c r="F177" s="15">
        <v>45627</v>
      </c>
      <c r="G177" s="37">
        <v>2.09</v>
      </c>
      <c r="H177" s="337"/>
      <c r="I177" s="318"/>
      <c r="J177" s="85">
        <f t="shared" si="10"/>
        <v>0</v>
      </c>
      <c r="K177" s="318"/>
      <c r="L177" s="85">
        <f t="shared" ref="L177:L259" si="11">G177*K177</f>
        <v>0</v>
      </c>
      <c r="M177" s="318"/>
      <c r="N177" s="85">
        <f t="shared" ref="N177:N259" si="12">G177*M177</f>
        <v>0</v>
      </c>
      <c r="O177" s="318"/>
      <c r="P177" s="85">
        <f t="shared" ref="P177:P259" si="13">G177*O177</f>
        <v>0</v>
      </c>
      <c r="Q177" s="318"/>
      <c r="R177" s="377">
        <f t="shared" ref="R177:R259" si="14">G177*Q177</f>
        <v>0</v>
      </c>
      <c r="S177" s="4"/>
      <c r="T177" s="4"/>
    </row>
    <row r="178" spans="1:20" ht="28.5" x14ac:dyDescent="0.25">
      <c r="A178" s="179">
        <v>149</v>
      </c>
      <c r="B178" s="201" t="s">
        <v>124</v>
      </c>
      <c r="C178" s="14" t="s">
        <v>232</v>
      </c>
      <c r="D178" s="14" t="s">
        <v>10</v>
      </c>
      <c r="E178" s="14" t="s">
        <v>288</v>
      </c>
      <c r="F178" s="15">
        <v>45444</v>
      </c>
      <c r="G178" s="37">
        <v>0.84</v>
      </c>
      <c r="H178" s="337"/>
      <c r="I178" s="318"/>
      <c r="J178" s="85">
        <f t="shared" si="10"/>
        <v>0</v>
      </c>
      <c r="K178" s="318"/>
      <c r="L178" s="85">
        <f t="shared" si="11"/>
        <v>0</v>
      </c>
      <c r="M178" s="318"/>
      <c r="N178" s="85">
        <f t="shared" si="12"/>
        <v>0</v>
      </c>
      <c r="O178" s="318"/>
      <c r="P178" s="85">
        <f t="shared" si="13"/>
        <v>0</v>
      </c>
      <c r="Q178" s="318"/>
      <c r="R178" s="377">
        <f t="shared" si="14"/>
        <v>0</v>
      </c>
      <c r="S178" s="4"/>
      <c r="T178" s="4"/>
    </row>
    <row r="179" spans="1:20" ht="28.5" x14ac:dyDescent="0.25">
      <c r="A179" s="179">
        <v>150</v>
      </c>
      <c r="B179" s="201" t="s">
        <v>125</v>
      </c>
      <c r="C179" s="14" t="s">
        <v>241</v>
      </c>
      <c r="D179" s="14" t="s">
        <v>10</v>
      </c>
      <c r="E179" s="14" t="s">
        <v>288</v>
      </c>
      <c r="F179" s="15">
        <v>45747</v>
      </c>
      <c r="G179" s="37">
        <v>0.92</v>
      </c>
      <c r="H179" s="337"/>
      <c r="I179" s="321"/>
      <c r="J179" s="85">
        <f t="shared" si="10"/>
        <v>0</v>
      </c>
      <c r="K179" s="321"/>
      <c r="L179" s="276">
        <f>G179*K179</f>
        <v>0</v>
      </c>
      <c r="M179" s="321"/>
      <c r="N179" s="276">
        <f>G179*M179</f>
        <v>0</v>
      </c>
      <c r="O179" s="321"/>
      <c r="P179" s="276">
        <f>G179*O179</f>
        <v>0</v>
      </c>
      <c r="Q179" s="321"/>
      <c r="R179" s="377">
        <f>G179*Q179</f>
        <v>0</v>
      </c>
      <c r="S179" s="4"/>
      <c r="T179" s="4"/>
    </row>
    <row r="180" spans="1:20" x14ac:dyDescent="0.25">
      <c r="A180" s="634">
        <v>639</v>
      </c>
      <c r="B180" s="201" t="s">
        <v>1019</v>
      </c>
      <c r="C180" s="578" t="s">
        <v>198</v>
      </c>
      <c r="D180" s="184" t="s">
        <v>10</v>
      </c>
      <c r="E180" s="14" t="s">
        <v>288</v>
      </c>
      <c r="F180" s="576">
        <v>46569</v>
      </c>
      <c r="G180" s="577">
        <v>0.92</v>
      </c>
      <c r="H180" s="337"/>
      <c r="I180" s="321"/>
      <c r="J180" s="85">
        <f t="shared" si="10"/>
        <v>0</v>
      </c>
      <c r="K180" s="321"/>
      <c r="L180" s="276">
        <f>G180*K180</f>
        <v>0</v>
      </c>
      <c r="M180" s="321"/>
      <c r="N180" s="276">
        <f>G180*M180</f>
        <v>0</v>
      </c>
      <c r="O180" s="321"/>
      <c r="P180" s="276">
        <f>G180*O180</f>
        <v>0</v>
      </c>
      <c r="Q180" s="321"/>
      <c r="R180" s="377">
        <f>G180*Q180</f>
        <v>0</v>
      </c>
      <c r="S180" s="4"/>
      <c r="T180" s="4"/>
    </row>
    <row r="181" spans="1:20" ht="28.5" x14ac:dyDescent="0.25">
      <c r="A181" s="179">
        <v>151</v>
      </c>
      <c r="B181" s="201" t="s">
        <v>125</v>
      </c>
      <c r="C181" s="14" t="s">
        <v>1223</v>
      </c>
      <c r="D181" s="14" t="s">
        <v>10</v>
      </c>
      <c r="E181" s="14" t="s">
        <v>288</v>
      </c>
      <c r="F181" s="15">
        <v>45748</v>
      </c>
      <c r="G181" s="37">
        <v>0.92</v>
      </c>
      <c r="H181" s="337"/>
      <c r="I181" s="318"/>
      <c r="J181" s="85">
        <f t="shared" si="10"/>
        <v>0</v>
      </c>
      <c r="K181" s="318"/>
      <c r="L181" s="85">
        <f t="shared" si="11"/>
        <v>0</v>
      </c>
      <c r="M181" s="318"/>
      <c r="N181" s="85">
        <f t="shared" si="12"/>
        <v>0</v>
      </c>
      <c r="O181" s="318"/>
      <c r="P181" s="85">
        <f t="shared" si="13"/>
        <v>0</v>
      </c>
      <c r="Q181" s="318"/>
      <c r="R181" s="377">
        <f t="shared" si="14"/>
        <v>0</v>
      </c>
      <c r="S181" s="4"/>
      <c r="T181" s="4"/>
    </row>
    <row r="182" spans="1:20" x14ac:dyDescent="0.25">
      <c r="A182" s="179">
        <v>152</v>
      </c>
      <c r="B182" s="201" t="s">
        <v>126</v>
      </c>
      <c r="C182" s="14" t="s">
        <v>240</v>
      </c>
      <c r="D182" s="14" t="s">
        <v>10</v>
      </c>
      <c r="E182" s="14" t="s">
        <v>309</v>
      </c>
      <c r="F182" s="15">
        <v>45962</v>
      </c>
      <c r="G182" s="37">
        <v>1.37</v>
      </c>
      <c r="H182" s="337"/>
      <c r="I182" s="318"/>
      <c r="J182" s="85">
        <f t="shared" si="10"/>
        <v>0</v>
      </c>
      <c r="K182" s="318"/>
      <c r="L182" s="85">
        <f>G182*K182</f>
        <v>0</v>
      </c>
      <c r="M182" s="318"/>
      <c r="N182" s="85">
        <f>G182*M182</f>
        <v>0</v>
      </c>
      <c r="O182" s="318"/>
      <c r="P182" s="85">
        <f>G182*O182</f>
        <v>0</v>
      </c>
      <c r="Q182" s="318"/>
      <c r="R182" s="377">
        <f>G182*Q182</f>
        <v>0</v>
      </c>
      <c r="S182" s="4"/>
      <c r="T182" s="4"/>
    </row>
    <row r="183" spans="1:20" x14ac:dyDescent="0.25">
      <c r="A183" s="179">
        <v>153</v>
      </c>
      <c r="B183" s="201" t="s">
        <v>126</v>
      </c>
      <c r="C183" s="14" t="s">
        <v>241</v>
      </c>
      <c r="D183" s="14" t="s">
        <v>10</v>
      </c>
      <c r="E183" s="14" t="s">
        <v>309</v>
      </c>
      <c r="F183" s="15">
        <v>45963</v>
      </c>
      <c r="G183" s="37">
        <v>2.37</v>
      </c>
      <c r="H183" s="337"/>
      <c r="I183" s="321"/>
      <c r="J183" s="85">
        <f t="shared" si="10"/>
        <v>0</v>
      </c>
      <c r="K183" s="321"/>
      <c r="L183" s="236">
        <f>G183*K183</f>
        <v>0</v>
      </c>
      <c r="M183" s="321"/>
      <c r="N183" s="236">
        <f>G183*M183</f>
        <v>0</v>
      </c>
      <c r="O183" s="321"/>
      <c r="P183" s="236">
        <f>G183*O183</f>
        <v>0</v>
      </c>
      <c r="Q183" s="321"/>
      <c r="R183" s="377">
        <f>G183*Q183</f>
        <v>0</v>
      </c>
      <c r="S183" s="4"/>
      <c r="T183" s="4"/>
    </row>
    <row r="184" spans="1:20" ht="28.5" x14ac:dyDescent="0.25">
      <c r="A184" s="179">
        <v>154</v>
      </c>
      <c r="B184" s="201" t="s">
        <v>127</v>
      </c>
      <c r="C184" s="14" t="s">
        <v>209</v>
      </c>
      <c r="D184" s="14" t="s">
        <v>10</v>
      </c>
      <c r="E184" s="14" t="s">
        <v>273</v>
      </c>
      <c r="F184" s="15">
        <v>45536</v>
      </c>
      <c r="G184" s="37">
        <v>2.2200000000000002</v>
      </c>
      <c r="H184" s="337"/>
      <c r="I184" s="318"/>
      <c r="J184" s="85">
        <f t="shared" si="10"/>
        <v>0</v>
      </c>
      <c r="K184" s="318"/>
      <c r="L184" s="85">
        <f t="shared" si="11"/>
        <v>0</v>
      </c>
      <c r="M184" s="318"/>
      <c r="N184" s="85">
        <f t="shared" si="12"/>
        <v>0</v>
      </c>
      <c r="O184" s="318"/>
      <c r="P184" s="85">
        <f t="shared" si="13"/>
        <v>0</v>
      </c>
      <c r="Q184" s="318"/>
      <c r="R184" s="377">
        <f t="shared" si="14"/>
        <v>0</v>
      </c>
      <c r="S184" s="4"/>
      <c r="T184" s="4"/>
    </row>
    <row r="185" spans="1:20" ht="28.5" x14ac:dyDescent="0.25">
      <c r="A185" s="179">
        <v>155</v>
      </c>
      <c r="B185" s="201" t="s">
        <v>128</v>
      </c>
      <c r="C185" s="14" t="s">
        <v>242</v>
      </c>
      <c r="D185" s="14" t="s">
        <v>10</v>
      </c>
      <c r="E185" s="14" t="s">
        <v>273</v>
      </c>
      <c r="F185" s="15">
        <v>45505</v>
      </c>
      <c r="G185" s="37">
        <v>2.02</v>
      </c>
      <c r="H185" s="337"/>
      <c r="I185" s="318"/>
      <c r="J185" s="85">
        <f t="shared" si="10"/>
        <v>0</v>
      </c>
      <c r="K185" s="318"/>
      <c r="L185" s="85">
        <f t="shared" si="11"/>
        <v>0</v>
      </c>
      <c r="M185" s="318"/>
      <c r="N185" s="85">
        <f t="shared" si="12"/>
        <v>0</v>
      </c>
      <c r="O185" s="318"/>
      <c r="P185" s="85">
        <f t="shared" si="13"/>
        <v>0</v>
      </c>
      <c r="Q185" s="318"/>
      <c r="R185" s="377">
        <f t="shared" si="14"/>
        <v>0</v>
      </c>
      <c r="S185" s="4"/>
      <c r="T185" s="4"/>
    </row>
    <row r="186" spans="1:20" ht="28.5" x14ac:dyDescent="0.25">
      <c r="A186" s="179">
        <v>692</v>
      </c>
      <c r="B186" s="201" t="s">
        <v>1090</v>
      </c>
      <c r="C186" s="14" t="s">
        <v>592</v>
      </c>
      <c r="D186" s="14" t="s">
        <v>10</v>
      </c>
      <c r="E186" s="14" t="s">
        <v>273</v>
      </c>
      <c r="F186" s="15">
        <v>45536</v>
      </c>
      <c r="G186" s="37">
        <v>1.28</v>
      </c>
      <c r="H186" s="337"/>
      <c r="I186" s="318"/>
      <c r="J186" s="85">
        <f t="shared" si="10"/>
        <v>0</v>
      </c>
      <c r="K186" s="318"/>
      <c r="L186" s="85">
        <f t="shared" si="11"/>
        <v>0</v>
      </c>
      <c r="M186" s="318"/>
      <c r="N186" s="85">
        <f t="shared" si="12"/>
        <v>0</v>
      </c>
      <c r="O186" s="318"/>
      <c r="P186" s="85">
        <f t="shared" si="13"/>
        <v>0</v>
      </c>
      <c r="Q186" s="318"/>
      <c r="R186" s="377">
        <f t="shared" si="14"/>
        <v>0</v>
      </c>
      <c r="S186" s="4"/>
      <c r="T186" s="4"/>
    </row>
    <row r="187" spans="1:20" ht="28.5" x14ac:dyDescent="0.25">
      <c r="A187" s="179"/>
      <c r="B187" s="201" t="s">
        <v>17868</v>
      </c>
      <c r="C187" s="14" t="s">
        <v>17779</v>
      </c>
      <c r="D187" s="14" t="s">
        <v>10</v>
      </c>
      <c r="E187" s="14" t="s">
        <v>273</v>
      </c>
      <c r="F187" s="15">
        <v>45444</v>
      </c>
      <c r="G187" s="37">
        <v>1.01</v>
      </c>
      <c r="H187" s="337"/>
      <c r="I187" s="318"/>
      <c r="J187" s="85">
        <f>G187*I187</f>
        <v>0</v>
      </c>
      <c r="K187" s="318"/>
      <c r="L187" s="85">
        <f>G187*K187</f>
        <v>0</v>
      </c>
      <c r="M187" s="318"/>
      <c r="N187" s="85">
        <f>G187*M187</f>
        <v>0</v>
      </c>
      <c r="O187" s="318"/>
      <c r="P187" s="85">
        <f>G187*O187</f>
        <v>0</v>
      </c>
      <c r="Q187" s="318"/>
      <c r="R187" s="377">
        <f>G187*Q187</f>
        <v>0</v>
      </c>
      <c r="S187" s="4"/>
      <c r="T187" s="4"/>
    </row>
    <row r="188" spans="1:20" ht="28.5" x14ac:dyDescent="0.25">
      <c r="A188" s="179">
        <v>156</v>
      </c>
      <c r="B188" s="201" t="s">
        <v>129</v>
      </c>
      <c r="C188" s="14" t="s">
        <v>203</v>
      </c>
      <c r="D188" s="14" t="s">
        <v>10</v>
      </c>
      <c r="E188" s="14" t="s">
        <v>273</v>
      </c>
      <c r="F188" s="15">
        <v>46174</v>
      </c>
      <c r="G188" s="37">
        <v>1.42</v>
      </c>
      <c r="H188" s="337"/>
      <c r="I188" s="318"/>
      <c r="J188" s="85">
        <f t="shared" si="10"/>
        <v>0</v>
      </c>
      <c r="K188" s="318"/>
      <c r="L188" s="85">
        <f t="shared" si="11"/>
        <v>0</v>
      </c>
      <c r="M188" s="318"/>
      <c r="N188" s="85">
        <f t="shared" si="12"/>
        <v>0</v>
      </c>
      <c r="O188" s="318"/>
      <c r="P188" s="85">
        <f t="shared" si="13"/>
        <v>0</v>
      </c>
      <c r="Q188" s="318"/>
      <c r="R188" s="377">
        <f t="shared" si="14"/>
        <v>0</v>
      </c>
      <c r="S188" s="4"/>
      <c r="T188" s="4"/>
    </row>
    <row r="189" spans="1:20" ht="28.5" x14ac:dyDescent="0.25">
      <c r="A189" s="179">
        <v>157</v>
      </c>
      <c r="B189" s="201" t="s">
        <v>129</v>
      </c>
      <c r="C189" s="14" t="s">
        <v>232</v>
      </c>
      <c r="D189" s="14" t="s">
        <v>10</v>
      </c>
      <c r="E189" s="14" t="s">
        <v>273</v>
      </c>
      <c r="F189" s="15">
        <v>46143</v>
      </c>
      <c r="G189" s="37">
        <v>1.42</v>
      </c>
      <c r="H189" s="337"/>
      <c r="I189" s="318"/>
      <c r="J189" s="85">
        <f t="shared" si="10"/>
        <v>0</v>
      </c>
      <c r="K189" s="318"/>
      <c r="L189" s="85">
        <f t="shared" si="11"/>
        <v>0</v>
      </c>
      <c r="M189" s="318"/>
      <c r="N189" s="85">
        <f t="shared" si="12"/>
        <v>0</v>
      </c>
      <c r="O189" s="318"/>
      <c r="P189" s="85">
        <f t="shared" si="13"/>
        <v>0</v>
      </c>
      <c r="Q189" s="318"/>
      <c r="R189" s="377">
        <f t="shared" si="14"/>
        <v>0</v>
      </c>
      <c r="S189" s="4"/>
      <c r="T189" s="4"/>
    </row>
    <row r="190" spans="1:20" ht="28.5" x14ac:dyDescent="0.25">
      <c r="A190" s="179">
        <v>158</v>
      </c>
      <c r="B190" s="201" t="s">
        <v>899</v>
      </c>
      <c r="C190" s="14" t="s">
        <v>736</v>
      </c>
      <c r="D190" s="14" t="s">
        <v>10</v>
      </c>
      <c r="E190" s="14" t="s">
        <v>273</v>
      </c>
      <c r="F190" s="15">
        <v>45323</v>
      </c>
      <c r="G190" s="37">
        <v>0.83</v>
      </c>
      <c r="H190" s="337"/>
      <c r="I190" s="318"/>
      <c r="J190" s="85">
        <f t="shared" si="10"/>
        <v>0</v>
      </c>
      <c r="K190" s="318"/>
      <c r="L190" s="85">
        <f t="shared" si="11"/>
        <v>0</v>
      </c>
      <c r="M190" s="318"/>
      <c r="N190" s="85">
        <f t="shared" si="12"/>
        <v>0</v>
      </c>
      <c r="O190" s="318"/>
      <c r="P190" s="85">
        <f t="shared" si="13"/>
        <v>0</v>
      </c>
      <c r="Q190" s="318"/>
      <c r="R190" s="377">
        <f t="shared" si="14"/>
        <v>0</v>
      </c>
      <c r="S190" s="4"/>
      <c r="T190" s="4"/>
    </row>
    <row r="191" spans="1:20" ht="30" x14ac:dyDescent="0.25">
      <c r="A191" s="179">
        <v>159</v>
      </c>
      <c r="B191" s="97" t="s">
        <v>818</v>
      </c>
      <c r="C191" s="14" t="s">
        <v>237</v>
      </c>
      <c r="D191" s="14" t="s">
        <v>10</v>
      </c>
      <c r="E191" s="14" t="s">
        <v>282</v>
      </c>
      <c r="F191" s="15">
        <v>45444</v>
      </c>
      <c r="G191" s="37">
        <v>4</v>
      </c>
      <c r="H191" s="337"/>
      <c r="I191" s="318"/>
      <c r="J191" s="85">
        <f t="shared" si="10"/>
        <v>0</v>
      </c>
      <c r="K191" s="318"/>
      <c r="L191" s="85">
        <f t="shared" si="11"/>
        <v>0</v>
      </c>
      <c r="M191" s="318"/>
      <c r="N191" s="85">
        <f t="shared" si="12"/>
        <v>0</v>
      </c>
      <c r="O191" s="318"/>
      <c r="P191" s="85">
        <f t="shared" si="13"/>
        <v>0</v>
      </c>
      <c r="Q191" s="318"/>
      <c r="R191" s="377">
        <f t="shared" si="14"/>
        <v>0</v>
      </c>
      <c r="S191" s="4"/>
      <c r="T191" s="4"/>
    </row>
    <row r="192" spans="1:20" ht="42.75" x14ac:dyDescent="0.25">
      <c r="A192" s="179">
        <v>160</v>
      </c>
      <c r="B192" s="201" t="s">
        <v>130</v>
      </c>
      <c r="C192" s="14" t="s">
        <v>196</v>
      </c>
      <c r="D192" s="14" t="s">
        <v>10</v>
      </c>
      <c r="E192" s="14" t="s">
        <v>273</v>
      </c>
      <c r="F192" s="15">
        <v>45382</v>
      </c>
      <c r="G192" s="37">
        <v>1.36</v>
      </c>
      <c r="H192" s="337"/>
      <c r="I192" s="318"/>
      <c r="J192" s="85">
        <f t="shared" si="10"/>
        <v>0</v>
      </c>
      <c r="K192" s="318"/>
      <c r="L192" s="85">
        <f>G192*K192</f>
        <v>0</v>
      </c>
      <c r="M192" s="318"/>
      <c r="N192" s="85">
        <f>G192*M192</f>
        <v>0</v>
      </c>
      <c r="O192" s="318"/>
      <c r="P192" s="85">
        <f>G192*O192</f>
        <v>0</v>
      </c>
      <c r="Q192" s="318"/>
      <c r="R192" s="377">
        <f>G192*Q192</f>
        <v>0</v>
      </c>
      <c r="S192" s="4"/>
      <c r="T192" s="4"/>
    </row>
    <row r="193" spans="1:20" ht="42.75" x14ac:dyDescent="0.25">
      <c r="A193" s="179">
        <v>161</v>
      </c>
      <c r="B193" s="201" t="s">
        <v>130</v>
      </c>
      <c r="C193" s="14" t="s">
        <v>203</v>
      </c>
      <c r="D193" s="14" t="s">
        <v>10</v>
      </c>
      <c r="E193" s="14" t="s">
        <v>273</v>
      </c>
      <c r="F193" s="15">
        <v>45383</v>
      </c>
      <c r="G193" s="37">
        <v>1.36</v>
      </c>
      <c r="H193" s="337"/>
      <c r="I193" s="318"/>
      <c r="J193" s="85">
        <f t="shared" si="10"/>
        <v>0</v>
      </c>
      <c r="K193" s="318"/>
      <c r="L193" s="85">
        <f>G193*K193</f>
        <v>0</v>
      </c>
      <c r="M193" s="318"/>
      <c r="N193" s="85">
        <f>G193*M193</f>
        <v>0</v>
      </c>
      <c r="O193" s="318"/>
      <c r="P193" s="85">
        <f>G193*O193</f>
        <v>0</v>
      </c>
      <c r="Q193" s="318"/>
      <c r="R193" s="377">
        <f>G193*Q193</f>
        <v>0</v>
      </c>
      <c r="S193" s="4"/>
      <c r="T193" s="4"/>
    </row>
    <row r="194" spans="1:20" ht="28.5" x14ac:dyDescent="0.25">
      <c r="A194" s="179">
        <v>162</v>
      </c>
      <c r="B194" s="201" t="s">
        <v>131</v>
      </c>
      <c r="C194" s="14" t="s">
        <v>218</v>
      </c>
      <c r="D194" s="14" t="s">
        <v>10</v>
      </c>
      <c r="E194" s="14" t="s">
        <v>273</v>
      </c>
      <c r="F194" s="15">
        <v>45047</v>
      </c>
      <c r="G194" s="37">
        <v>2</v>
      </c>
      <c r="H194" s="337"/>
      <c r="I194" s="318"/>
      <c r="J194" s="85">
        <f t="shared" si="10"/>
        <v>0</v>
      </c>
      <c r="K194" s="318"/>
      <c r="L194" s="85">
        <f>G194*K194</f>
        <v>0</v>
      </c>
      <c r="M194" s="318"/>
      <c r="N194" s="85">
        <f>G194*M194</f>
        <v>0</v>
      </c>
      <c r="O194" s="318"/>
      <c r="P194" s="85">
        <f>G194*O194</f>
        <v>0</v>
      </c>
      <c r="Q194" s="318"/>
      <c r="R194" s="377">
        <f>G194*Q194</f>
        <v>0</v>
      </c>
      <c r="S194" s="4"/>
      <c r="T194" s="4"/>
    </row>
    <row r="195" spans="1:20" x14ac:dyDescent="0.25">
      <c r="A195" s="179">
        <v>163</v>
      </c>
      <c r="B195" s="201" t="s">
        <v>132</v>
      </c>
      <c r="C195" s="14" t="s">
        <v>243</v>
      </c>
      <c r="D195" s="14" t="s">
        <v>10</v>
      </c>
      <c r="E195" s="14" t="s">
        <v>262</v>
      </c>
      <c r="F195" s="15">
        <v>45413</v>
      </c>
      <c r="G195" s="37">
        <v>1.18</v>
      </c>
      <c r="H195" s="337"/>
      <c r="I195" s="318"/>
      <c r="J195" s="85">
        <f t="shared" si="10"/>
        <v>0</v>
      </c>
      <c r="K195" s="318"/>
      <c r="L195" s="85">
        <f>G195*K195</f>
        <v>0</v>
      </c>
      <c r="M195" s="318"/>
      <c r="N195" s="85">
        <f>G195*M195</f>
        <v>0</v>
      </c>
      <c r="O195" s="318"/>
      <c r="P195" s="85">
        <f>G195*O195</f>
        <v>0</v>
      </c>
      <c r="Q195" s="318"/>
      <c r="R195" s="377">
        <f>G195*Q195</f>
        <v>0</v>
      </c>
      <c r="S195" s="4"/>
      <c r="T195" s="4"/>
    </row>
    <row r="196" spans="1:20" x14ac:dyDescent="0.25">
      <c r="A196" s="179">
        <v>164</v>
      </c>
      <c r="B196" s="201" t="s">
        <v>132</v>
      </c>
      <c r="C196" s="14" t="s">
        <v>196</v>
      </c>
      <c r="D196" s="14" t="s">
        <v>10</v>
      </c>
      <c r="E196" s="14" t="s">
        <v>262</v>
      </c>
      <c r="F196" s="15">
        <v>45413</v>
      </c>
      <c r="G196" s="37">
        <v>1.18</v>
      </c>
      <c r="H196" s="337"/>
      <c r="I196" s="318"/>
      <c r="J196" s="85">
        <f t="shared" si="10"/>
        <v>0</v>
      </c>
      <c r="K196" s="318"/>
      <c r="L196" s="85">
        <f>G196*K196</f>
        <v>0</v>
      </c>
      <c r="M196" s="318"/>
      <c r="N196" s="85">
        <f>G196*M196</f>
        <v>0</v>
      </c>
      <c r="O196" s="318"/>
      <c r="P196" s="85">
        <f>G196*O196</f>
        <v>0</v>
      </c>
      <c r="Q196" s="318"/>
      <c r="R196" s="377">
        <f>G196*Q196</f>
        <v>0</v>
      </c>
      <c r="S196" s="4"/>
      <c r="T196" s="4"/>
    </row>
    <row r="197" spans="1:20" x14ac:dyDescent="0.25">
      <c r="A197" s="179">
        <v>165</v>
      </c>
      <c r="B197" s="201" t="s">
        <v>132</v>
      </c>
      <c r="C197" s="14" t="s">
        <v>209</v>
      </c>
      <c r="D197" s="14" t="s">
        <v>10</v>
      </c>
      <c r="E197" s="14" t="s">
        <v>262</v>
      </c>
      <c r="F197" s="15">
        <v>45413</v>
      </c>
      <c r="G197" s="37">
        <v>1.18</v>
      </c>
      <c r="H197" s="337"/>
      <c r="I197" s="318"/>
      <c r="J197" s="85">
        <f t="shared" si="10"/>
        <v>0</v>
      </c>
      <c r="K197" s="318"/>
      <c r="L197" s="85">
        <f t="shared" si="11"/>
        <v>0</v>
      </c>
      <c r="M197" s="318"/>
      <c r="N197" s="85">
        <f t="shared" si="12"/>
        <v>0</v>
      </c>
      <c r="O197" s="318"/>
      <c r="P197" s="85">
        <f t="shared" si="13"/>
        <v>0</v>
      </c>
      <c r="Q197" s="318"/>
      <c r="R197" s="377">
        <f t="shared" si="14"/>
        <v>0</v>
      </c>
      <c r="S197" s="4"/>
      <c r="T197" s="4"/>
    </row>
    <row r="198" spans="1:20" ht="28.5" x14ac:dyDescent="0.25">
      <c r="A198" s="179">
        <v>166</v>
      </c>
      <c r="B198" s="201" t="s">
        <v>1233</v>
      </c>
      <c r="C198" s="14" t="s">
        <v>205</v>
      </c>
      <c r="D198" s="14" t="s">
        <v>10</v>
      </c>
      <c r="E198" s="14" t="s">
        <v>310</v>
      </c>
      <c r="F198" s="15">
        <v>45536</v>
      </c>
      <c r="G198" s="37">
        <v>1.44</v>
      </c>
      <c r="H198" s="337"/>
      <c r="I198" s="318"/>
      <c r="J198" s="85">
        <f t="shared" si="10"/>
        <v>0</v>
      </c>
      <c r="K198" s="318"/>
      <c r="L198" s="85">
        <f t="shared" si="11"/>
        <v>0</v>
      </c>
      <c r="M198" s="318"/>
      <c r="N198" s="85">
        <f t="shared" si="12"/>
        <v>0</v>
      </c>
      <c r="O198" s="318"/>
      <c r="P198" s="85">
        <f t="shared" si="13"/>
        <v>0</v>
      </c>
      <c r="Q198" s="318"/>
      <c r="R198" s="377">
        <f t="shared" si="14"/>
        <v>0</v>
      </c>
      <c r="S198" s="4"/>
      <c r="T198" s="4"/>
    </row>
    <row r="199" spans="1:20" ht="28.5" x14ac:dyDescent="0.25">
      <c r="A199" s="179">
        <v>167</v>
      </c>
      <c r="B199" s="201" t="s">
        <v>133</v>
      </c>
      <c r="C199" s="14" t="s">
        <v>244</v>
      </c>
      <c r="D199" s="14" t="s">
        <v>10</v>
      </c>
      <c r="E199" s="14" t="s">
        <v>311</v>
      </c>
      <c r="F199" s="15">
        <v>45597</v>
      </c>
      <c r="G199" s="37">
        <v>2.2799999999999998</v>
      </c>
      <c r="H199" s="337"/>
      <c r="I199" s="318"/>
      <c r="J199" s="85">
        <f t="shared" si="10"/>
        <v>0</v>
      </c>
      <c r="K199" s="318"/>
      <c r="L199" s="85">
        <f t="shared" si="11"/>
        <v>0</v>
      </c>
      <c r="M199" s="318"/>
      <c r="N199" s="85">
        <f t="shared" si="12"/>
        <v>0</v>
      </c>
      <c r="O199" s="318"/>
      <c r="P199" s="85">
        <f t="shared" si="13"/>
        <v>0</v>
      </c>
      <c r="Q199" s="318"/>
      <c r="R199" s="377">
        <f t="shared" si="14"/>
        <v>0</v>
      </c>
      <c r="S199" s="4"/>
      <c r="T199" s="4"/>
    </row>
    <row r="200" spans="1:20" ht="28.5" x14ac:dyDescent="0.25">
      <c r="A200" s="179">
        <v>168</v>
      </c>
      <c r="B200" s="201" t="s">
        <v>134</v>
      </c>
      <c r="C200" s="14" t="s">
        <v>820</v>
      </c>
      <c r="D200" s="14" t="s">
        <v>10</v>
      </c>
      <c r="E200" s="14" t="s">
        <v>312</v>
      </c>
      <c r="F200" s="15">
        <v>45444</v>
      </c>
      <c r="G200" s="37">
        <v>1.1000000000000001</v>
      </c>
      <c r="H200" s="337"/>
      <c r="I200" s="318"/>
      <c r="J200" s="85">
        <f t="shared" si="10"/>
        <v>0</v>
      </c>
      <c r="K200" s="318"/>
      <c r="L200" s="85">
        <f t="shared" si="11"/>
        <v>0</v>
      </c>
      <c r="M200" s="318"/>
      <c r="N200" s="85">
        <f t="shared" si="12"/>
        <v>0</v>
      </c>
      <c r="O200" s="318"/>
      <c r="P200" s="85">
        <f t="shared" si="13"/>
        <v>0</v>
      </c>
      <c r="Q200" s="318"/>
      <c r="R200" s="377">
        <f t="shared" si="14"/>
        <v>0</v>
      </c>
      <c r="S200" s="4"/>
      <c r="T200" s="4"/>
    </row>
    <row r="201" spans="1:20" ht="28.5" x14ac:dyDescent="0.25">
      <c r="A201" s="179">
        <v>169</v>
      </c>
      <c r="B201" s="201" t="s">
        <v>885</v>
      </c>
      <c r="C201" s="14" t="s">
        <v>235</v>
      </c>
      <c r="D201" s="14" t="s">
        <v>10</v>
      </c>
      <c r="E201" s="14" t="s">
        <v>312</v>
      </c>
      <c r="F201" s="15">
        <v>45445</v>
      </c>
      <c r="G201" s="37">
        <v>2.1</v>
      </c>
      <c r="H201" s="353"/>
      <c r="I201" s="354"/>
      <c r="J201" s="355">
        <f>G201*I201</f>
        <v>0</v>
      </c>
      <c r="K201" s="354"/>
      <c r="L201" s="357">
        <f>G201*K201</f>
        <v>0</v>
      </c>
      <c r="M201" s="354"/>
      <c r="N201" s="357">
        <f>G201*M201</f>
        <v>0</v>
      </c>
      <c r="O201" s="354"/>
      <c r="P201" s="357">
        <f>G201*O201</f>
        <v>0</v>
      </c>
      <c r="Q201" s="354"/>
      <c r="R201" s="377">
        <f>G201*Q201</f>
        <v>0</v>
      </c>
      <c r="S201" s="4"/>
      <c r="T201" s="4"/>
    </row>
    <row r="202" spans="1:20" ht="28.5" x14ac:dyDescent="0.25">
      <c r="A202" s="179">
        <v>170</v>
      </c>
      <c r="B202" s="201" t="s">
        <v>819</v>
      </c>
      <c r="C202" s="14" t="s">
        <v>243</v>
      </c>
      <c r="D202" s="14" t="s">
        <v>10</v>
      </c>
      <c r="E202" s="14" t="s">
        <v>312</v>
      </c>
      <c r="F202" s="15">
        <v>45292</v>
      </c>
      <c r="G202" s="37">
        <v>1.02</v>
      </c>
      <c r="H202" s="337"/>
      <c r="I202" s="318"/>
      <c r="J202" s="85">
        <f t="shared" si="10"/>
        <v>0</v>
      </c>
      <c r="K202" s="318"/>
      <c r="L202" s="85">
        <f t="shared" si="11"/>
        <v>0</v>
      </c>
      <c r="M202" s="318"/>
      <c r="N202" s="85">
        <f t="shared" si="12"/>
        <v>0</v>
      </c>
      <c r="O202" s="318"/>
      <c r="P202" s="85">
        <f t="shared" si="13"/>
        <v>0</v>
      </c>
      <c r="Q202" s="318"/>
      <c r="R202" s="377">
        <f t="shared" si="14"/>
        <v>0</v>
      </c>
      <c r="S202" s="4"/>
      <c r="T202" s="4"/>
    </row>
    <row r="203" spans="1:20" ht="28.5" x14ac:dyDescent="0.25">
      <c r="A203" s="179">
        <v>171</v>
      </c>
      <c r="B203" s="201" t="s">
        <v>135</v>
      </c>
      <c r="C203" s="14" t="s">
        <v>235</v>
      </c>
      <c r="D203" s="14" t="s">
        <v>10</v>
      </c>
      <c r="E203" s="14" t="s">
        <v>312</v>
      </c>
      <c r="F203" s="15">
        <v>45292</v>
      </c>
      <c r="G203" s="37">
        <v>1.02</v>
      </c>
      <c r="H203" s="337"/>
      <c r="I203" s="318"/>
      <c r="J203" s="85">
        <f t="shared" si="10"/>
        <v>0</v>
      </c>
      <c r="K203" s="318"/>
      <c r="L203" s="85">
        <f t="shared" si="11"/>
        <v>0</v>
      </c>
      <c r="M203" s="318"/>
      <c r="N203" s="85">
        <f t="shared" si="12"/>
        <v>0</v>
      </c>
      <c r="O203" s="318"/>
      <c r="P203" s="85">
        <f t="shared" si="13"/>
        <v>0</v>
      </c>
      <c r="Q203" s="318"/>
      <c r="R203" s="377">
        <f t="shared" si="14"/>
        <v>0</v>
      </c>
      <c r="S203" s="4"/>
      <c r="T203" s="4"/>
    </row>
    <row r="204" spans="1:20" ht="28.5" x14ac:dyDescent="0.25">
      <c r="A204" s="179">
        <v>172</v>
      </c>
      <c r="B204" s="201" t="s">
        <v>136</v>
      </c>
      <c r="C204" s="14" t="s">
        <v>236</v>
      </c>
      <c r="D204" s="14" t="s">
        <v>10</v>
      </c>
      <c r="E204" s="14" t="s">
        <v>312</v>
      </c>
      <c r="F204" s="15">
        <v>45962</v>
      </c>
      <c r="G204" s="37">
        <v>4.4000000000000004</v>
      </c>
      <c r="H204" s="337"/>
      <c r="I204" s="318"/>
      <c r="J204" s="85">
        <f t="shared" si="10"/>
        <v>0</v>
      </c>
      <c r="K204" s="318"/>
      <c r="L204" s="85">
        <f t="shared" si="11"/>
        <v>0</v>
      </c>
      <c r="M204" s="318"/>
      <c r="N204" s="85">
        <f t="shared" si="12"/>
        <v>0</v>
      </c>
      <c r="O204" s="318"/>
      <c r="P204" s="85">
        <f t="shared" si="13"/>
        <v>0</v>
      </c>
      <c r="Q204" s="318"/>
      <c r="R204" s="377">
        <f t="shared" si="14"/>
        <v>0</v>
      </c>
      <c r="S204" s="4"/>
      <c r="T204" s="4"/>
    </row>
    <row r="205" spans="1:20" x14ac:dyDescent="0.25">
      <c r="A205" s="179">
        <v>173</v>
      </c>
      <c r="B205" s="201" t="s">
        <v>137</v>
      </c>
      <c r="C205" s="14" t="s">
        <v>203</v>
      </c>
      <c r="D205" s="14" t="s">
        <v>10</v>
      </c>
      <c r="E205" s="14" t="s">
        <v>312</v>
      </c>
      <c r="F205" s="15">
        <v>45139</v>
      </c>
      <c r="G205" s="37">
        <v>1.02</v>
      </c>
      <c r="H205" s="337"/>
      <c r="I205" s="318"/>
      <c r="J205" s="85">
        <f t="shared" si="10"/>
        <v>0</v>
      </c>
      <c r="K205" s="318"/>
      <c r="L205" s="85">
        <f>G205*K205</f>
        <v>0</v>
      </c>
      <c r="M205" s="318"/>
      <c r="N205" s="85">
        <f>G205*M205</f>
        <v>0</v>
      </c>
      <c r="O205" s="318"/>
      <c r="P205" s="85">
        <f>G205*O205</f>
        <v>0</v>
      </c>
      <c r="Q205" s="318"/>
      <c r="R205" s="377">
        <f>G205*Q205</f>
        <v>0</v>
      </c>
      <c r="S205" s="4"/>
      <c r="T205" s="4"/>
    </row>
    <row r="206" spans="1:20" ht="28.5" x14ac:dyDescent="0.25">
      <c r="A206" s="179">
        <v>174</v>
      </c>
      <c r="B206" s="201" t="s">
        <v>138</v>
      </c>
      <c r="C206" s="14" t="s">
        <v>239</v>
      </c>
      <c r="D206" s="14" t="s">
        <v>10</v>
      </c>
      <c r="E206" s="14" t="s">
        <v>313</v>
      </c>
      <c r="F206" s="15">
        <v>45688</v>
      </c>
      <c r="G206" s="37">
        <v>2.5</v>
      </c>
      <c r="H206" s="337"/>
      <c r="I206" s="318"/>
      <c r="J206" s="85">
        <f t="shared" si="10"/>
        <v>0</v>
      </c>
      <c r="K206" s="318"/>
      <c r="L206" s="85">
        <f>G206*K206</f>
        <v>0</v>
      </c>
      <c r="M206" s="318"/>
      <c r="N206" s="85">
        <f>G206*M206</f>
        <v>0</v>
      </c>
      <c r="O206" s="318"/>
      <c r="P206" s="85">
        <f>G206*O206</f>
        <v>0</v>
      </c>
      <c r="Q206" s="318"/>
      <c r="R206" s="377">
        <f>G206*Q206</f>
        <v>0</v>
      </c>
      <c r="S206" s="4"/>
      <c r="T206" s="4"/>
    </row>
    <row r="207" spans="1:20" ht="28.5" x14ac:dyDescent="0.25">
      <c r="A207" s="179">
        <v>175</v>
      </c>
      <c r="B207" s="201" t="s">
        <v>1211</v>
      </c>
      <c r="C207" s="14" t="s">
        <v>241</v>
      </c>
      <c r="D207" s="14" t="s">
        <v>10</v>
      </c>
      <c r="E207" s="14" t="s">
        <v>313</v>
      </c>
      <c r="F207" s="15">
        <v>45689</v>
      </c>
      <c r="G207" s="37">
        <v>0.87</v>
      </c>
      <c r="H207" s="337"/>
      <c r="I207" s="318"/>
      <c r="J207" s="85">
        <f t="shared" si="10"/>
        <v>0</v>
      </c>
      <c r="K207" s="318"/>
      <c r="L207" s="85">
        <f t="shared" si="11"/>
        <v>0</v>
      </c>
      <c r="M207" s="318"/>
      <c r="N207" s="85">
        <f t="shared" si="12"/>
        <v>0</v>
      </c>
      <c r="O207" s="318"/>
      <c r="P207" s="85">
        <f t="shared" si="13"/>
        <v>0</v>
      </c>
      <c r="Q207" s="318"/>
      <c r="R207" s="377">
        <f t="shared" si="14"/>
        <v>0</v>
      </c>
      <c r="S207" s="4"/>
      <c r="T207" s="4"/>
    </row>
    <row r="208" spans="1:20" ht="28.5" x14ac:dyDescent="0.25">
      <c r="A208" s="179">
        <v>176</v>
      </c>
      <c r="B208" s="201" t="s">
        <v>138</v>
      </c>
      <c r="C208" s="14" t="s">
        <v>226</v>
      </c>
      <c r="D208" s="14" t="s">
        <v>10</v>
      </c>
      <c r="E208" s="14" t="s">
        <v>313</v>
      </c>
      <c r="F208" s="15">
        <v>45689</v>
      </c>
      <c r="G208" s="37">
        <v>0.87</v>
      </c>
      <c r="H208" s="337"/>
      <c r="I208" s="318"/>
      <c r="J208" s="85">
        <f t="shared" si="10"/>
        <v>0</v>
      </c>
      <c r="K208" s="318"/>
      <c r="L208" s="85">
        <f t="shared" si="11"/>
        <v>0</v>
      </c>
      <c r="M208" s="318"/>
      <c r="N208" s="85">
        <f t="shared" si="12"/>
        <v>0</v>
      </c>
      <c r="O208" s="318"/>
      <c r="P208" s="85">
        <f t="shared" si="13"/>
        <v>0</v>
      </c>
      <c r="Q208" s="318"/>
      <c r="R208" s="377">
        <f t="shared" si="14"/>
        <v>0</v>
      </c>
      <c r="S208" s="4"/>
      <c r="T208" s="4"/>
    </row>
    <row r="209" spans="1:20" ht="28.5" x14ac:dyDescent="0.25">
      <c r="A209" s="179">
        <v>177</v>
      </c>
      <c r="B209" s="201" t="s">
        <v>139</v>
      </c>
      <c r="C209" s="14" t="s">
        <v>239</v>
      </c>
      <c r="D209" s="14" t="s">
        <v>10</v>
      </c>
      <c r="E209" s="14" t="s">
        <v>272</v>
      </c>
      <c r="F209" s="15">
        <v>45504</v>
      </c>
      <c r="G209" s="37">
        <v>0.18</v>
      </c>
      <c r="H209" s="337"/>
      <c r="I209" s="318"/>
      <c r="J209" s="85">
        <f t="shared" si="10"/>
        <v>0</v>
      </c>
      <c r="K209" s="318"/>
      <c r="L209" s="85">
        <f t="shared" si="11"/>
        <v>0</v>
      </c>
      <c r="M209" s="318"/>
      <c r="N209" s="85">
        <f t="shared" si="12"/>
        <v>0</v>
      </c>
      <c r="O209" s="318"/>
      <c r="P209" s="85">
        <f t="shared" si="13"/>
        <v>0</v>
      </c>
      <c r="Q209" s="318"/>
      <c r="R209" s="377">
        <f t="shared" si="14"/>
        <v>0</v>
      </c>
      <c r="S209" s="4"/>
      <c r="T209" s="4"/>
    </row>
    <row r="210" spans="1:20" ht="28.5" x14ac:dyDescent="0.25">
      <c r="A210" s="179">
        <v>178</v>
      </c>
      <c r="B210" s="201" t="s">
        <v>139</v>
      </c>
      <c r="C210" s="14" t="s">
        <v>226</v>
      </c>
      <c r="D210" s="14" t="s">
        <v>10</v>
      </c>
      <c r="E210" s="14" t="s">
        <v>272</v>
      </c>
      <c r="F210" s="15">
        <v>45505</v>
      </c>
      <c r="G210" s="37">
        <v>1.18</v>
      </c>
      <c r="H210" s="337"/>
      <c r="I210" s="318"/>
      <c r="J210" s="85">
        <f t="shared" si="10"/>
        <v>0</v>
      </c>
      <c r="K210" s="318"/>
      <c r="L210" s="85">
        <f t="shared" si="11"/>
        <v>0</v>
      </c>
      <c r="M210" s="318"/>
      <c r="N210" s="85">
        <f t="shared" si="12"/>
        <v>0</v>
      </c>
      <c r="O210" s="318"/>
      <c r="P210" s="85">
        <f t="shared" si="13"/>
        <v>0</v>
      </c>
      <c r="Q210" s="318"/>
      <c r="R210" s="377">
        <f t="shared" si="14"/>
        <v>0</v>
      </c>
      <c r="S210" s="4"/>
      <c r="T210" s="4"/>
    </row>
    <row r="211" spans="1:20" ht="28.5" x14ac:dyDescent="0.25">
      <c r="A211" s="179">
        <v>179</v>
      </c>
      <c r="B211" s="201" t="s">
        <v>139</v>
      </c>
      <c r="C211" s="14" t="s">
        <v>225</v>
      </c>
      <c r="D211" s="14" t="s">
        <v>10</v>
      </c>
      <c r="E211" s="14" t="s">
        <v>272</v>
      </c>
      <c r="F211" s="15">
        <v>45506</v>
      </c>
      <c r="G211" s="37">
        <v>1.18</v>
      </c>
      <c r="H211" s="337"/>
      <c r="I211" s="318"/>
      <c r="J211" s="85">
        <f t="shared" si="10"/>
        <v>0</v>
      </c>
      <c r="K211" s="318"/>
      <c r="L211" s="85">
        <f t="shared" si="11"/>
        <v>0</v>
      </c>
      <c r="M211" s="318"/>
      <c r="N211" s="85">
        <f t="shared" si="12"/>
        <v>0</v>
      </c>
      <c r="O211" s="318"/>
      <c r="P211" s="85">
        <f t="shared" si="13"/>
        <v>0</v>
      </c>
      <c r="Q211" s="318"/>
      <c r="R211" s="377">
        <f t="shared" si="14"/>
        <v>0</v>
      </c>
      <c r="S211" s="4"/>
      <c r="T211" s="4"/>
    </row>
    <row r="212" spans="1:20" ht="28.5" x14ac:dyDescent="0.25">
      <c r="A212" s="179">
        <v>180</v>
      </c>
      <c r="B212" s="201" t="s">
        <v>140</v>
      </c>
      <c r="C212" s="14" t="s">
        <v>223</v>
      </c>
      <c r="D212" s="14" t="s">
        <v>10</v>
      </c>
      <c r="E212" s="14" t="s">
        <v>266</v>
      </c>
      <c r="F212" s="15">
        <v>45323</v>
      </c>
      <c r="G212" s="37">
        <v>6.45</v>
      </c>
      <c r="H212" s="337"/>
      <c r="I212" s="318"/>
      <c r="J212" s="85">
        <f t="shared" si="10"/>
        <v>0</v>
      </c>
      <c r="K212" s="318"/>
      <c r="L212" s="85">
        <f t="shared" si="11"/>
        <v>0</v>
      </c>
      <c r="M212" s="318"/>
      <c r="N212" s="85">
        <f t="shared" si="12"/>
        <v>0</v>
      </c>
      <c r="O212" s="318"/>
      <c r="P212" s="85">
        <f t="shared" si="13"/>
        <v>0</v>
      </c>
      <c r="Q212" s="318"/>
      <c r="R212" s="377">
        <f t="shared" si="14"/>
        <v>0</v>
      </c>
      <c r="S212" s="4"/>
      <c r="T212" s="4"/>
    </row>
    <row r="213" spans="1:20" ht="25.5" x14ac:dyDescent="0.25">
      <c r="A213" s="179">
        <v>181</v>
      </c>
      <c r="B213" s="201" t="s">
        <v>141</v>
      </c>
      <c r="C213" s="14" t="s">
        <v>246</v>
      </c>
      <c r="D213" s="14" t="s">
        <v>10</v>
      </c>
      <c r="E213" s="14" t="s">
        <v>272</v>
      </c>
      <c r="F213" s="15">
        <v>45444</v>
      </c>
      <c r="G213" s="37">
        <v>2.97</v>
      </c>
      <c r="H213" s="337"/>
      <c r="I213" s="318"/>
      <c r="J213" s="85">
        <f t="shared" si="10"/>
        <v>0</v>
      </c>
      <c r="K213" s="318"/>
      <c r="L213" s="85">
        <f>G213*K213</f>
        <v>0</v>
      </c>
      <c r="M213" s="318"/>
      <c r="N213" s="85">
        <f>G213*M213</f>
        <v>0</v>
      </c>
      <c r="O213" s="318"/>
      <c r="P213" s="85">
        <f>G213*O213</f>
        <v>0</v>
      </c>
      <c r="Q213" s="318"/>
      <c r="R213" s="377">
        <f>G213*Q213</f>
        <v>0</v>
      </c>
      <c r="S213" s="4"/>
      <c r="T213" s="4"/>
    </row>
    <row r="214" spans="1:20" ht="28.5" x14ac:dyDescent="0.25">
      <c r="A214" s="179">
        <v>182</v>
      </c>
      <c r="B214" s="201" t="s">
        <v>142</v>
      </c>
      <c r="C214" s="14" t="s">
        <v>203</v>
      </c>
      <c r="D214" s="14" t="s">
        <v>10</v>
      </c>
      <c r="E214" s="14" t="s">
        <v>288</v>
      </c>
      <c r="F214" s="15">
        <v>45689</v>
      </c>
      <c r="G214" s="37">
        <v>1.83</v>
      </c>
      <c r="H214" s="337"/>
      <c r="I214" s="318"/>
      <c r="J214" s="85">
        <f t="shared" si="10"/>
        <v>0</v>
      </c>
      <c r="K214" s="318"/>
      <c r="L214" s="85">
        <f t="shared" si="11"/>
        <v>0</v>
      </c>
      <c r="M214" s="318"/>
      <c r="N214" s="85">
        <f t="shared" si="12"/>
        <v>0</v>
      </c>
      <c r="O214" s="318"/>
      <c r="P214" s="85">
        <f t="shared" si="13"/>
        <v>0</v>
      </c>
      <c r="Q214" s="318"/>
      <c r="R214" s="377">
        <f t="shared" si="14"/>
        <v>0</v>
      </c>
      <c r="S214" s="4"/>
      <c r="T214" s="4"/>
    </row>
    <row r="215" spans="1:20" ht="28.5" x14ac:dyDescent="0.25">
      <c r="A215" s="179">
        <v>183</v>
      </c>
      <c r="B215" s="201" t="s">
        <v>143</v>
      </c>
      <c r="C215" s="14" t="s">
        <v>212</v>
      </c>
      <c r="D215" s="14" t="s">
        <v>10</v>
      </c>
      <c r="E215" s="14" t="s">
        <v>288</v>
      </c>
      <c r="F215" s="15">
        <v>45323</v>
      </c>
      <c r="G215" s="37">
        <v>1.23</v>
      </c>
      <c r="H215" s="337"/>
      <c r="I215" s="318"/>
      <c r="J215" s="85">
        <f t="shared" si="10"/>
        <v>0</v>
      </c>
      <c r="K215" s="318"/>
      <c r="L215" s="85">
        <f>G215*K215</f>
        <v>0</v>
      </c>
      <c r="M215" s="318"/>
      <c r="N215" s="85">
        <f>G215*M215</f>
        <v>0</v>
      </c>
      <c r="O215" s="318"/>
      <c r="P215" s="85">
        <f>G215*O215</f>
        <v>0</v>
      </c>
      <c r="Q215" s="318"/>
      <c r="R215" s="377">
        <f>G215*Q215</f>
        <v>0</v>
      </c>
      <c r="S215" s="4"/>
      <c r="T215" s="4"/>
    </row>
    <row r="216" spans="1:20" ht="28.5" x14ac:dyDescent="0.25">
      <c r="A216" s="179">
        <v>184</v>
      </c>
      <c r="B216" s="201" t="s">
        <v>144</v>
      </c>
      <c r="C216" s="14" t="s">
        <v>206</v>
      </c>
      <c r="D216" s="14" t="s">
        <v>10</v>
      </c>
      <c r="E216" s="14" t="s">
        <v>299</v>
      </c>
      <c r="F216" s="15">
        <v>45444</v>
      </c>
      <c r="G216" s="37">
        <v>2.72</v>
      </c>
      <c r="H216" s="337"/>
      <c r="I216" s="318"/>
      <c r="J216" s="85">
        <f t="shared" si="10"/>
        <v>0</v>
      </c>
      <c r="K216" s="318"/>
      <c r="L216" s="85">
        <f t="shared" si="11"/>
        <v>0</v>
      </c>
      <c r="M216" s="318"/>
      <c r="N216" s="85">
        <f t="shared" si="12"/>
        <v>0</v>
      </c>
      <c r="O216" s="318"/>
      <c r="P216" s="85">
        <f t="shared" si="13"/>
        <v>0</v>
      </c>
      <c r="Q216" s="318"/>
      <c r="R216" s="377">
        <f t="shared" si="14"/>
        <v>0</v>
      </c>
      <c r="S216" s="4"/>
      <c r="T216" s="4"/>
    </row>
    <row r="217" spans="1:20" ht="28.5" x14ac:dyDescent="0.25">
      <c r="A217" s="179">
        <v>185</v>
      </c>
      <c r="B217" s="201" t="s">
        <v>145</v>
      </c>
      <c r="C217" s="14" t="s">
        <v>206</v>
      </c>
      <c r="D217" s="14" t="s">
        <v>10</v>
      </c>
      <c r="E217" s="14" t="s">
        <v>262</v>
      </c>
      <c r="F217" s="15">
        <v>45717</v>
      </c>
      <c r="G217" s="37">
        <v>3.34</v>
      </c>
      <c r="H217" s="337"/>
      <c r="I217" s="318"/>
      <c r="J217" s="85">
        <f t="shared" ref="J217:J281" si="15">G217*I217</f>
        <v>0</v>
      </c>
      <c r="K217" s="318"/>
      <c r="L217" s="85">
        <f t="shared" si="11"/>
        <v>0</v>
      </c>
      <c r="M217" s="318"/>
      <c r="N217" s="85">
        <f t="shared" si="12"/>
        <v>0</v>
      </c>
      <c r="O217" s="318"/>
      <c r="P217" s="85">
        <f t="shared" si="13"/>
        <v>0</v>
      </c>
      <c r="Q217" s="318"/>
      <c r="R217" s="377">
        <f t="shared" si="14"/>
        <v>0</v>
      </c>
      <c r="S217" s="4"/>
      <c r="T217" s="4"/>
    </row>
    <row r="218" spans="1:20" ht="25.5" x14ac:dyDescent="0.25">
      <c r="A218" s="179">
        <v>186</v>
      </c>
      <c r="B218" s="201" t="s">
        <v>146</v>
      </c>
      <c r="C218" s="14" t="s">
        <v>203</v>
      </c>
      <c r="D218" s="14" t="s">
        <v>10</v>
      </c>
      <c r="E218" s="14" t="s">
        <v>273</v>
      </c>
      <c r="F218" s="15">
        <v>45689</v>
      </c>
      <c r="G218" s="37">
        <v>0.56000000000000005</v>
      </c>
      <c r="H218" s="337"/>
      <c r="I218" s="318"/>
      <c r="J218" s="85">
        <f t="shared" si="15"/>
        <v>0</v>
      </c>
      <c r="K218" s="318"/>
      <c r="L218" s="85">
        <f t="shared" si="11"/>
        <v>0</v>
      </c>
      <c r="M218" s="318"/>
      <c r="N218" s="85">
        <f t="shared" si="12"/>
        <v>0</v>
      </c>
      <c r="O218" s="318"/>
      <c r="P218" s="85">
        <f t="shared" si="13"/>
        <v>0</v>
      </c>
      <c r="Q218" s="318"/>
      <c r="R218" s="377">
        <f t="shared" si="14"/>
        <v>0</v>
      </c>
      <c r="S218" s="4"/>
      <c r="T218" s="4"/>
    </row>
    <row r="219" spans="1:20" ht="28.5" x14ac:dyDescent="0.25">
      <c r="A219" s="179">
        <v>187</v>
      </c>
      <c r="B219" s="201" t="s">
        <v>147</v>
      </c>
      <c r="C219" s="14" t="s">
        <v>247</v>
      </c>
      <c r="D219" s="14" t="s">
        <v>10</v>
      </c>
      <c r="E219" s="14" t="s">
        <v>273</v>
      </c>
      <c r="F219" s="15">
        <v>45689</v>
      </c>
      <c r="G219" s="37">
        <v>0.56000000000000005</v>
      </c>
      <c r="H219" s="337"/>
      <c r="I219" s="318"/>
      <c r="J219" s="85">
        <f t="shared" si="15"/>
        <v>0</v>
      </c>
      <c r="K219" s="318"/>
      <c r="L219" s="85">
        <f t="shared" si="11"/>
        <v>0</v>
      </c>
      <c r="M219" s="318"/>
      <c r="N219" s="85">
        <f t="shared" si="12"/>
        <v>0</v>
      </c>
      <c r="O219" s="318"/>
      <c r="P219" s="85">
        <f t="shared" si="13"/>
        <v>0</v>
      </c>
      <c r="Q219" s="318"/>
      <c r="R219" s="377">
        <f t="shared" si="14"/>
        <v>0</v>
      </c>
      <c r="S219" s="4"/>
      <c r="T219" s="4"/>
    </row>
    <row r="220" spans="1:20" ht="28.5" x14ac:dyDescent="0.25">
      <c r="A220" s="179">
        <v>188</v>
      </c>
      <c r="B220" s="201" t="s">
        <v>148</v>
      </c>
      <c r="C220" s="14" t="s">
        <v>196</v>
      </c>
      <c r="D220" s="14" t="s">
        <v>10</v>
      </c>
      <c r="E220" s="14" t="s">
        <v>273</v>
      </c>
      <c r="F220" s="15">
        <v>45108</v>
      </c>
      <c r="G220" s="37">
        <v>0.56000000000000005</v>
      </c>
      <c r="H220" s="337"/>
      <c r="I220" s="318"/>
      <c r="J220" s="85">
        <f t="shared" si="15"/>
        <v>0</v>
      </c>
      <c r="K220" s="318"/>
      <c r="L220" s="85">
        <f t="shared" si="11"/>
        <v>0</v>
      </c>
      <c r="M220" s="318"/>
      <c r="N220" s="85">
        <f t="shared" si="12"/>
        <v>0</v>
      </c>
      <c r="O220" s="318"/>
      <c r="P220" s="85">
        <f t="shared" si="13"/>
        <v>0</v>
      </c>
      <c r="Q220" s="318"/>
      <c r="R220" s="377">
        <f t="shared" si="14"/>
        <v>0</v>
      </c>
      <c r="S220" s="4"/>
      <c r="T220" s="4"/>
    </row>
    <row r="221" spans="1:20" x14ac:dyDescent="0.25">
      <c r="A221" s="179">
        <v>189</v>
      </c>
      <c r="B221" s="201" t="s">
        <v>149</v>
      </c>
      <c r="C221" s="14" t="s">
        <v>248</v>
      </c>
      <c r="D221" s="14" t="s">
        <v>10</v>
      </c>
      <c r="E221" s="14" t="s">
        <v>314</v>
      </c>
      <c r="F221" s="15">
        <v>45444</v>
      </c>
      <c r="G221" s="37">
        <v>9.3000000000000007</v>
      </c>
      <c r="H221" s="337"/>
      <c r="I221" s="318"/>
      <c r="J221" s="85">
        <f t="shared" si="15"/>
        <v>0</v>
      </c>
      <c r="K221" s="318"/>
      <c r="L221" s="85">
        <f t="shared" si="11"/>
        <v>0</v>
      </c>
      <c r="M221" s="318"/>
      <c r="N221" s="85">
        <f t="shared" si="12"/>
        <v>0</v>
      </c>
      <c r="O221" s="318"/>
      <c r="P221" s="85">
        <f t="shared" si="13"/>
        <v>0</v>
      </c>
      <c r="Q221" s="318"/>
      <c r="R221" s="377">
        <f t="shared" si="14"/>
        <v>0</v>
      </c>
      <c r="S221" s="4"/>
      <c r="T221" s="4"/>
    </row>
    <row r="222" spans="1:20" ht="42.75" x14ac:dyDescent="0.25">
      <c r="A222" s="179">
        <v>190</v>
      </c>
      <c r="B222" s="201" t="s">
        <v>150</v>
      </c>
      <c r="C222" s="14" t="s">
        <v>217</v>
      </c>
      <c r="D222" s="14" t="s">
        <v>10</v>
      </c>
      <c r="E222" s="14" t="s">
        <v>315</v>
      </c>
      <c r="F222" s="15">
        <v>45292</v>
      </c>
      <c r="G222" s="37">
        <v>4.29</v>
      </c>
      <c r="H222" s="337"/>
      <c r="I222" s="318"/>
      <c r="J222" s="85">
        <f t="shared" si="15"/>
        <v>0</v>
      </c>
      <c r="K222" s="318"/>
      <c r="L222" s="85">
        <f t="shared" si="11"/>
        <v>0</v>
      </c>
      <c r="M222" s="318"/>
      <c r="N222" s="85">
        <f t="shared" si="12"/>
        <v>0</v>
      </c>
      <c r="O222" s="318"/>
      <c r="P222" s="85">
        <f t="shared" si="13"/>
        <v>0</v>
      </c>
      <c r="Q222" s="318"/>
      <c r="R222" s="377">
        <f t="shared" si="14"/>
        <v>0</v>
      </c>
      <c r="S222" s="4"/>
      <c r="T222" s="4"/>
    </row>
    <row r="223" spans="1:20" ht="28.5" x14ac:dyDescent="0.25">
      <c r="A223" s="179">
        <v>191</v>
      </c>
      <c r="B223" s="201" t="s">
        <v>151</v>
      </c>
      <c r="C223" s="14" t="s">
        <v>249</v>
      </c>
      <c r="D223" s="14" t="s">
        <v>10</v>
      </c>
      <c r="E223" s="14" t="s">
        <v>316</v>
      </c>
      <c r="F223" s="15">
        <v>45444</v>
      </c>
      <c r="G223" s="37">
        <v>4.6399999999999997</v>
      </c>
      <c r="H223" s="337"/>
      <c r="I223" s="318"/>
      <c r="J223" s="85">
        <f t="shared" si="15"/>
        <v>0</v>
      </c>
      <c r="K223" s="318"/>
      <c r="L223" s="85">
        <f t="shared" si="11"/>
        <v>0</v>
      </c>
      <c r="M223" s="318"/>
      <c r="N223" s="85">
        <f t="shared" si="12"/>
        <v>0</v>
      </c>
      <c r="O223" s="318"/>
      <c r="P223" s="85">
        <f t="shared" si="13"/>
        <v>0</v>
      </c>
      <c r="Q223" s="318"/>
      <c r="R223" s="377">
        <f t="shared" si="14"/>
        <v>0</v>
      </c>
      <c r="S223" s="4"/>
      <c r="T223" s="4"/>
    </row>
    <row r="224" spans="1:20" ht="42.75" x14ac:dyDescent="0.25">
      <c r="A224" s="179">
        <v>192</v>
      </c>
      <c r="B224" s="201" t="s">
        <v>152</v>
      </c>
      <c r="C224" s="14" t="s">
        <v>203</v>
      </c>
      <c r="D224" s="14" t="s">
        <v>10</v>
      </c>
      <c r="E224" s="14" t="s">
        <v>317</v>
      </c>
      <c r="F224" s="15">
        <v>45444</v>
      </c>
      <c r="G224" s="37">
        <v>2.52</v>
      </c>
      <c r="H224" s="337"/>
      <c r="I224" s="318"/>
      <c r="J224" s="85">
        <f t="shared" si="15"/>
        <v>0</v>
      </c>
      <c r="K224" s="318"/>
      <c r="L224" s="85">
        <f t="shared" si="11"/>
        <v>0</v>
      </c>
      <c r="M224" s="318"/>
      <c r="N224" s="85">
        <f t="shared" si="12"/>
        <v>0</v>
      </c>
      <c r="O224" s="318"/>
      <c r="P224" s="85">
        <f t="shared" si="13"/>
        <v>0</v>
      </c>
      <c r="Q224" s="318"/>
      <c r="R224" s="377">
        <f t="shared" si="14"/>
        <v>0</v>
      </c>
      <c r="S224" s="4"/>
      <c r="T224" s="4"/>
    </row>
    <row r="225" spans="1:20" ht="28.5" x14ac:dyDescent="0.25">
      <c r="A225" s="179">
        <v>193</v>
      </c>
      <c r="B225" s="201" t="s">
        <v>153</v>
      </c>
      <c r="C225" s="14" t="s">
        <v>224</v>
      </c>
      <c r="D225" s="14" t="s">
        <v>10</v>
      </c>
      <c r="E225" s="14" t="s">
        <v>318</v>
      </c>
      <c r="F225" s="15">
        <v>45078</v>
      </c>
      <c r="G225" s="37">
        <v>2.5</v>
      </c>
      <c r="H225" s="337"/>
      <c r="I225" s="318"/>
      <c r="J225" s="85">
        <f t="shared" si="15"/>
        <v>0</v>
      </c>
      <c r="K225" s="318"/>
      <c r="L225" s="85">
        <f t="shared" si="11"/>
        <v>0</v>
      </c>
      <c r="M225" s="318"/>
      <c r="N225" s="85">
        <f t="shared" si="12"/>
        <v>0</v>
      </c>
      <c r="O225" s="318"/>
      <c r="P225" s="85">
        <f t="shared" si="13"/>
        <v>0</v>
      </c>
      <c r="Q225" s="318"/>
      <c r="R225" s="377">
        <f t="shared" si="14"/>
        <v>0</v>
      </c>
      <c r="S225" s="4"/>
      <c r="T225" s="4"/>
    </row>
    <row r="226" spans="1:20" ht="28.5" x14ac:dyDescent="0.25">
      <c r="A226" s="179">
        <v>194</v>
      </c>
      <c r="B226" s="201" t="s">
        <v>154</v>
      </c>
      <c r="C226" s="14" t="s">
        <v>246</v>
      </c>
      <c r="D226" s="14" t="s">
        <v>10</v>
      </c>
      <c r="E226" s="14" t="s">
        <v>318</v>
      </c>
      <c r="F226" s="15">
        <v>45352</v>
      </c>
      <c r="G226" s="37">
        <v>3.16</v>
      </c>
      <c r="H226" s="337"/>
      <c r="I226" s="318"/>
      <c r="J226" s="85">
        <f t="shared" si="15"/>
        <v>0</v>
      </c>
      <c r="K226" s="318"/>
      <c r="L226" s="85">
        <f t="shared" si="11"/>
        <v>0</v>
      </c>
      <c r="M226" s="318"/>
      <c r="N226" s="85">
        <f t="shared" si="12"/>
        <v>0</v>
      </c>
      <c r="O226" s="318"/>
      <c r="P226" s="85">
        <f t="shared" si="13"/>
        <v>0</v>
      </c>
      <c r="Q226" s="318"/>
      <c r="R226" s="377">
        <f t="shared" si="14"/>
        <v>0</v>
      </c>
      <c r="S226" s="4"/>
      <c r="T226" s="4"/>
    </row>
    <row r="227" spans="1:20" x14ac:dyDescent="0.25">
      <c r="A227" s="179">
        <v>195</v>
      </c>
      <c r="B227" s="201" t="s">
        <v>731</v>
      </c>
      <c r="C227" s="14" t="s">
        <v>732</v>
      </c>
      <c r="D227" s="14" t="s">
        <v>10</v>
      </c>
      <c r="E227" s="14" t="s">
        <v>733</v>
      </c>
      <c r="F227" s="15">
        <v>45627</v>
      </c>
      <c r="G227" s="37">
        <v>0.56999999999999995</v>
      </c>
      <c r="H227" s="337"/>
      <c r="I227" s="318"/>
      <c r="J227" s="85">
        <f t="shared" si="15"/>
        <v>0</v>
      </c>
      <c r="K227" s="318"/>
      <c r="L227" s="85">
        <f t="shared" si="11"/>
        <v>0</v>
      </c>
      <c r="M227" s="318"/>
      <c r="N227" s="85">
        <f t="shared" si="12"/>
        <v>0</v>
      </c>
      <c r="O227" s="318"/>
      <c r="P227" s="85">
        <f t="shared" si="13"/>
        <v>0</v>
      </c>
      <c r="Q227" s="318"/>
      <c r="R227" s="377">
        <f t="shared" si="14"/>
        <v>0</v>
      </c>
      <c r="S227" s="4"/>
      <c r="T227" s="4"/>
    </row>
    <row r="228" spans="1:20" x14ac:dyDescent="0.25">
      <c r="A228" s="194">
        <v>196</v>
      </c>
      <c r="B228" s="201" t="s">
        <v>901</v>
      </c>
      <c r="C228" s="14" t="s">
        <v>736</v>
      </c>
      <c r="D228" s="14" t="s">
        <v>10</v>
      </c>
      <c r="E228" s="14" t="s">
        <v>733</v>
      </c>
      <c r="F228" s="15">
        <v>45627</v>
      </c>
      <c r="G228" s="37">
        <v>0.56999999999999995</v>
      </c>
      <c r="H228" s="337"/>
      <c r="I228" s="318"/>
      <c r="J228" s="85">
        <f t="shared" si="15"/>
        <v>0</v>
      </c>
      <c r="K228" s="318"/>
      <c r="L228" s="85">
        <f t="shared" si="11"/>
        <v>0</v>
      </c>
      <c r="M228" s="318"/>
      <c r="N228" s="85">
        <f t="shared" si="12"/>
        <v>0</v>
      </c>
      <c r="O228" s="318"/>
      <c r="P228" s="85">
        <f t="shared" si="13"/>
        <v>0</v>
      </c>
      <c r="Q228" s="318"/>
      <c r="R228" s="377">
        <f t="shared" si="14"/>
        <v>0</v>
      </c>
      <c r="S228" s="4"/>
      <c r="T228" s="4"/>
    </row>
    <row r="229" spans="1:20" ht="42.75" x14ac:dyDescent="0.25">
      <c r="A229" s="179">
        <v>197</v>
      </c>
      <c r="B229" s="201" t="s">
        <v>155</v>
      </c>
      <c r="C229" s="14" t="s">
        <v>200</v>
      </c>
      <c r="D229" s="14" t="s">
        <v>10</v>
      </c>
      <c r="E229" s="14" t="s">
        <v>319</v>
      </c>
      <c r="F229" s="15">
        <v>45658</v>
      </c>
      <c r="G229" s="37">
        <v>1.22</v>
      </c>
      <c r="H229" s="337"/>
      <c r="I229" s="318"/>
      <c r="J229" s="85">
        <f t="shared" si="15"/>
        <v>0</v>
      </c>
      <c r="K229" s="318"/>
      <c r="L229" s="85">
        <f t="shared" si="11"/>
        <v>0</v>
      </c>
      <c r="M229" s="318"/>
      <c r="N229" s="85">
        <f t="shared" si="12"/>
        <v>0</v>
      </c>
      <c r="O229" s="318"/>
      <c r="P229" s="85">
        <f t="shared" si="13"/>
        <v>0</v>
      </c>
      <c r="Q229" s="318"/>
      <c r="R229" s="377">
        <f t="shared" si="14"/>
        <v>0</v>
      </c>
      <c r="S229" s="4"/>
      <c r="T229" s="4"/>
    </row>
    <row r="230" spans="1:20" ht="28.5" x14ac:dyDescent="0.25">
      <c r="A230" s="179">
        <v>198</v>
      </c>
      <c r="B230" s="201" t="s">
        <v>156</v>
      </c>
      <c r="C230" s="14" t="s">
        <v>250</v>
      </c>
      <c r="D230" s="14" t="s">
        <v>10</v>
      </c>
      <c r="E230" s="14" t="s">
        <v>268</v>
      </c>
      <c r="F230" s="15">
        <v>45200</v>
      </c>
      <c r="G230" s="37">
        <v>3.37</v>
      </c>
      <c r="H230" s="337"/>
      <c r="I230" s="318"/>
      <c r="J230" s="85">
        <f t="shared" si="15"/>
        <v>0</v>
      </c>
      <c r="K230" s="318"/>
      <c r="L230" s="85">
        <f t="shared" si="11"/>
        <v>0</v>
      </c>
      <c r="M230" s="318"/>
      <c r="N230" s="85">
        <f t="shared" si="12"/>
        <v>0</v>
      </c>
      <c r="O230" s="318"/>
      <c r="P230" s="85">
        <f t="shared" si="13"/>
        <v>0</v>
      </c>
      <c r="Q230" s="318"/>
      <c r="R230" s="377">
        <f t="shared" si="14"/>
        <v>0</v>
      </c>
      <c r="S230" s="4"/>
      <c r="T230" s="4"/>
    </row>
    <row r="231" spans="1:20" ht="28.5" x14ac:dyDescent="0.25">
      <c r="A231" s="179">
        <v>199</v>
      </c>
      <c r="B231" s="201" t="s">
        <v>821</v>
      </c>
      <c r="C231" s="14" t="s">
        <v>887</v>
      </c>
      <c r="D231" s="14" t="s">
        <v>10</v>
      </c>
      <c r="E231" s="14" t="s">
        <v>680</v>
      </c>
      <c r="F231" s="15">
        <v>45200</v>
      </c>
      <c r="G231" s="37">
        <v>0.93</v>
      </c>
      <c r="H231" s="337"/>
      <c r="I231" s="318"/>
      <c r="J231" s="85">
        <f t="shared" si="15"/>
        <v>0</v>
      </c>
      <c r="K231" s="318"/>
      <c r="L231" s="85">
        <f>G231*K231</f>
        <v>0</v>
      </c>
      <c r="M231" s="318"/>
      <c r="N231" s="85">
        <f>G231*M231</f>
        <v>0</v>
      </c>
      <c r="O231" s="318"/>
      <c r="P231" s="85">
        <f>G231*O231</f>
        <v>0</v>
      </c>
      <c r="Q231" s="318"/>
      <c r="R231" s="377">
        <f>G231*Q231</f>
        <v>0</v>
      </c>
      <c r="S231" s="4"/>
      <c r="T231" s="4"/>
    </row>
    <row r="232" spans="1:20" ht="28.5" x14ac:dyDescent="0.25">
      <c r="A232" s="179">
        <v>200</v>
      </c>
      <c r="B232" s="201" t="s">
        <v>886</v>
      </c>
      <c r="C232" s="14" t="s">
        <v>887</v>
      </c>
      <c r="D232" s="14" t="s">
        <v>10</v>
      </c>
      <c r="E232" s="14" t="s">
        <v>680</v>
      </c>
      <c r="F232" s="15">
        <v>45200</v>
      </c>
      <c r="G232" s="37">
        <v>0.93</v>
      </c>
      <c r="H232" s="337"/>
      <c r="I232" s="318"/>
      <c r="J232" s="85">
        <f t="shared" si="15"/>
        <v>0</v>
      </c>
      <c r="K232" s="318"/>
      <c r="L232" s="234">
        <f>G232*K232</f>
        <v>0</v>
      </c>
      <c r="M232" s="318"/>
      <c r="N232" s="234">
        <f>G232*M232</f>
        <v>0</v>
      </c>
      <c r="O232" s="318"/>
      <c r="P232" s="234">
        <f>G232*O232</f>
        <v>0</v>
      </c>
      <c r="Q232" s="318"/>
      <c r="R232" s="895">
        <f>G232*Q232</f>
        <v>0</v>
      </c>
      <c r="S232" s="4"/>
      <c r="T232" s="4"/>
    </row>
    <row r="233" spans="1:20" ht="42.75" x14ac:dyDescent="0.25">
      <c r="A233" s="179">
        <v>201</v>
      </c>
      <c r="B233" s="201" t="s">
        <v>157</v>
      </c>
      <c r="C233" s="14" t="s">
        <v>196</v>
      </c>
      <c r="D233" s="14" t="s">
        <v>10</v>
      </c>
      <c r="E233" s="14" t="s">
        <v>287</v>
      </c>
      <c r="F233" s="15">
        <v>45444</v>
      </c>
      <c r="G233" s="37">
        <v>1.1399999999999999</v>
      </c>
      <c r="H233" s="337"/>
      <c r="I233" s="318"/>
      <c r="J233" s="85">
        <f t="shared" si="15"/>
        <v>0</v>
      </c>
      <c r="K233" s="318"/>
      <c r="L233" s="85">
        <f t="shared" si="11"/>
        <v>0</v>
      </c>
      <c r="M233" s="318"/>
      <c r="N233" s="85">
        <f t="shared" si="12"/>
        <v>0</v>
      </c>
      <c r="O233" s="318"/>
      <c r="P233" s="85">
        <f t="shared" si="13"/>
        <v>0</v>
      </c>
      <c r="Q233" s="318"/>
      <c r="R233" s="377">
        <f t="shared" si="14"/>
        <v>0</v>
      </c>
      <c r="S233" s="4"/>
      <c r="T233" s="4"/>
    </row>
    <row r="234" spans="1:20" ht="28.5" x14ac:dyDescent="0.25">
      <c r="A234" s="179">
        <v>202</v>
      </c>
      <c r="B234" s="201" t="s">
        <v>158</v>
      </c>
      <c r="C234" s="14" t="s">
        <v>203</v>
      </c>
      <c r="D234" s="14" t="s">
        <v>10</v>
      </c>
      <c r="E234" s="14" t="s">
        <v>320</v>
      </c>
      <c r="F234" s="15">
        <v>45689</v>
      </c>
      <c r="G234" s="37">
        <v>0.9</v>
      </c>
      <c r="H234" s="337"/>
      <c r="I234" s="318"/>
      <c r="J234" s="85">
        <f t="shared" si="15"/>
        <v>0</v>
      </c>
      <c r="K234" s="318"/>
      <c r="L234" s="85">
        <f t="shared" si="11"/>
        <v>0</v>
      </c>
      <c r="M234" s="318"/>
      <c r="N234" s="85">
        <f t="shared" si="12"/>
        <v>0</v>
      </c>
      <c r="O234" s="318"/>
      <c r="P234" s="85">
        <f t="shared" si="13"/>
        <v>0</v>
      </c>
      <c r="Q234" s="318"/>
      <c r="R234" s="377">
        <f t="shared" si="14"/>
        <v>0</v>
      </c>
      <c r="S234" s="4"/>
      <c r="T234" s="4"/>
    </row>
    <row r="235" spans="1:20" ht="28.5" x14ac:dyDescent="0.25">
      <c r="A235" s="179">
        <v>203</v>
      </c>
      <c r="B235" s="201" t="s">
        <v>159</v>
      </c>
      <c r="C235" s="14" t="s">
        <v>203</v>
      </c>
      <c r="D235" s="14" t="s">
        <v>10</v>
      </c>
      <c r="E235" s="14" t="s">
        <v>321</v>
      </c>
      <c r="F235" s="15">
        <v>45870</v>
      </c>
      <c r="G235" s="37">
        <v>3.78</v>
      </c>
      <c r="H235" s="337"/>
      <c r="I235" s="318"/>
      <c r="J235" s="85">
        <f t="shared" si="15"/>
        <v>0</v>
      </c>
      <c r="K235" s="318"/>
      <c r="L235" s="85">
        <f>G235*K235</f>
        <v>0</v>
      </c>
      <c r="M235" s="318"/>
      <c r="N235" s="85">
        <f>G235*M235</f>
        <v>0</v>
      </c>
      <c r="O235" s="318"/>
      <c r="P235" s="85">
        <f>G235*O235</f>
        <v>0</v>
      </c>
      <c r="Q235" s="318"/>
      <c r="R235" s="377">
        <f>G235*Q235</f>
        <v>0</v>
      </c>
      <c r="S235" s="4"/>
      <c r="T235" s="4"/>
    </row>
    <row r="236" spans="1:20" x14ac:dyDescent="0.25">
      <c r="A236" s="179">
        <v>695</v>
      </c>
      <c r="B236" s="201" t="s">
        <v>1091</v>
      </c>
      <c r="C236" s="14" t="s">
        <v>575</v>
      </c>
      <c r="D236" s="14" t="s">
        <v>10</v>
      </c>
      <c r="E236" s="14" t="s">
        <v>287</v>
      </c>
      <c r="F236" s="15"/>
      <c r="G236" s="37">
        <v>0.47</v>
      </c>
      <c r="H236" s="337"/>
      <c r="I236" s="318"/>
      <c r="J236" s="85">
        <f t="shared" si="15"/>
        <v>0</v>
      </c>
      <c r="K236" s="318"/>
      <c r="L236" s="85">
        <f>G236*K236</f>
        <v>0</v>
      </c>
      <c r="M236" s="318"/>
      <c r="N236" s="85">
        <f>G236*M236</f>
        <v>0</v>
      </c>
      <c r="O236" s="318"/>
      <c r="P236" s="85">
        <f>G236*O236</f>
        <v>0</v>
      </c>
      <c r="Q236" s="318"/>
      <c r="R236" s="377">
        <f>G236*Q236</f>
        <v>0</v>
      </c>
      <c r="S236" s="4"/>
      <c r="T236" s="4"/>
    </row>
    <row r="237" spans="1:20" ht="28.5" x14ac:dyDescent="0.25">
      <c r="A237" s="179">
        <v>204</v>
      </c>
      <c r="B237" s="201" t="s">
        <v>160</v>
      </c>
      <c r="C237" s="14" t="s">
        <v>215</v>
      </c>
      <c r="D237" s="14" t="s">
        <v>10</v>
      </c>
      <c r="E237" s="14" t="s">
        <v>287</v>
      </c>
      <c r="F237" s="15">
        <v>45352</v>
      </c>
      <c r="G237" s="37">
        <v>3.58</v>
      </c>
      <c r="H237" s="337"/>
      <c r="I237" s="318"/>
      <c r="J237" s="85">
        <f t="shared" si="15"/>
        <v>0</v>
      </c>
      <c r="K237" s="318"/>
      <c r="L237" s="85">
        <f t="shared" si="11"/>
        <v>0</v>
      </c>
      <c r="M237" s="318"/>
      <c r="N237" s="85">
        <f t="shared" si="12"/>
        <v>0</v>
      </c>
      <c r="O237" s="318"/>
      <c r="P237" s="85">
        <f t="shared" si="13"/>
        <v>0</v>
      </c>
      <c r="Q237" s="318"/>
      <c r="R237" s="377">
        <f t="shared" si="14"/>
        <v>0</v>
      </c>
      <c r="S237" s="4"/>
      <c r="T237" s="4"/>
    </row>
    <row r="238" spans="1:20" ht="25.5" x14ac:dyDescent="0.25">
      <c r="A238" s="179">
        <v>205</v>
      </c>
      <c r="B238" s="201" t="s">
        <v>161</v>
      </c>
      <c r="C238" s="14" t="s">
        <v>200</v>
      </c>
      <c r="D238" s="14" t="s">
        <v>10</v>
      </c>
      <c r="E238" s="14" t="s">
        <v>287</v>
      </c>
      <c r="F238" s="15">
        <v>45261</v>
      </c>
      <c r="G238" s="37">
        <v>0.97</v>
      </c>
      <c r="H238" s="337"/>
      <c r="I238" s="318"/>
      <c r="J238" s="85">
        <f t="shared" si="15"/>
        <v>0</v>
      </c>
      <c r="K238" s="318"/>
      <c r="L238" s="85">
        <f t="shared" si="11"/>
        <v>0</v>
      </c>
      <c r="M238" s="318"/>
      <c r="N238" s="85">
        <f t="shared" si="12"/>
        <v>0</v>
      </c>
      <c r="O238" s="318"/>
      <c r="P238" s="85">
        <f t="shared" si="13"/>
        <v>0</v>
      </c>
      <c r="Q238" s="318"/>
      <c r="R238" s="377">
        <f t="shared" si="14"/>
        <v>0</v>
      </c>
      <c r="S238" s="4"/>
      <c r="T238" s="4"/>
    </row>
    <row r="239" spans="1:20" ht="28.5" x14ac:dyDescent="0.25">
      <c r="A239" s="179">
        <v>206</v>
      </c>
      <c r="B239" s="201" t="s">
        <v>162</v>
      </c>
      <c r="C239" s="14" t="s">
        <v>203</v>
      </c>
      <c r="D239" s="14" t="s">
        <v>10</v>
      </c>
      <c r="E239" s="14" t="s">
        <v>287</v>
      </c>
      <c r="F239" s="15">
        <v>45444</v>
      </c>
      <c r="G239" s="37">
        <v>3</v>
      </c>
      <c r="H239" s="337"/>
      <c r="I239" s="318"/>
      <c r="J239" s="85">
        <f t="shared" si="15"/>
        <v>0</v>
      </c>
      <c r="K239" s="318"/>
      <c r="L239" s="85">
        <f t="shared" si="11"/>
        <v>0</v>
      </c>
      <c r="M239" s="318"/>
      <c r="N239" s="85">
        <f t="shared" si="12"/>
        <v>0</v>
      </c>
      <c r="O239" s="318"/>
      <c r="P239" s="85">
        <f t="shared" si="13"/>
        <v>0</v>
      </c>
      <c r="Q239" s="318"/>
      <c r="R239" s="377">
        <f t="shared" si="14"/>
        <v>0</v>
      </c>
      <c r="S239" s="4"/>
      <c r="T239" s="4"/>
    </row>
    <row r="240" spans="1:20" ht="38.25" x14ac:dyDescent="0.25">
      <c r="A240" s="179">
        <v>207</v>
      </c>
      <c r="B240" s="201" t="s">
        <v>163</v>
      </c>
      <c r="C240" s="14" t="s">
        <v>251</v>
      </c>
      <c r="D240" s="14" t="s">
        <v>10</v>
      </c>
      <c r="E240" s="14" t="s">
        <v>287</v>
      </c>
      <c r="F240" s="15">
        <v>45748</v>
      </c>
      <c r="G240" s="37">
        <v>1.41</v>
      </c>
      <c r="H240" s="337"/>
      <c r="I240" s="318"/>
      <c r="J240" s="85">
        <f t="shared" si="15"/>
        <v>0</v>
      </c>
      <c r="K240" s="318"/>
      <c r="L240" s="85">
        <f t="shared" si="11"/>
        <v>0</v>
      </c>
      <c r="M240" s="318"/>
      <c r="N240" s="85">
        <f t="shared" si="12"/>
        <v>0</v>
      </c>
      <c r="O240" s="318"/>
      <c r="P240" s="85">
        <f t="shared" si="13"/>
        <v>0</v>
      </c>
      <c r="Q240" s="318"/>
      <c r="R240" s="377">
        <f t="shared" si="14"/>
        <v>0</v>
      </c>
      <c r="S240" s="4"/>
      <c r="T240" s="4"/>
    </row>
    <row r="241" spans="1:20" ht="28.5" x14ac:dyDescent="0.25">
      <c r="A241" s="179">
        <v>208</v>
      </c>
      <c r="B241" s="201" t="s">
        <v>164</v>
      </c>
      <c r="C241" s="14" t="s">
        <v>252</v>
      </c>
      <c r="D241" s="14" t="s">
        <v>10</v>
      </c>
      <c r="E241" s="14" t="s">
        <v>286</v>
      </c>
      <c r="F241" s="15">
        <v>45505</v>
      </c>
      <c r="G241" s="37">
        <v>1.99</v>
      </c>
      <c r="H241" s="337"/>
      <c r="I241" s="318"/>
      <c r="J241" s="85">
        <f t="shared" si="15"/>
        <v>0</v>
      </c>
      <c r="K241" s="318"/>
      <c r="L241" s="85">
        <f t="shared" si="11"/>
        <v>0</v>
      </c>
      <c r="M241" s="318"/>
      <c r="N241" s="85">
        <f t="shared" si="12"/>
        <v>0</v>
      </c>
      <c r="O241" s="318"/>
      <c r="P241" s="85">
        <f t="shared" si="13"/>
        <v>0</v>
      </c>
      <c r="Q241" s="318"/>
      <c r="R241" s="377">
        <f t="shared" si="14"/>
        <v>0</v>
      </c>
      <c r="S241" s="4"/>
      <c r="T241" s="4"/>
    </row>
    <row r="242" spans="1:20" ht="28.5" x14ac:dyDescent="0.25">
      <c r="A242" s="179">
        <v>209</v>
      </c>
      <c r="B242" s="201" t="s">
        <v>165</v>
      </c>
      <c r="C242" s="14" t="s">
        <v>253</v>
      </c>
      <c r="D242" s="14" t="s">
        <v>10</v>
      </c>
      <c r="E242" s="14" t="s">
        <v>286</v>
      </c>
      <c r="F242" s="15">
        <v>45505</v>
      </c>
      <c r="G242" s="37">
        <v>1.35</v>
      </c>
      <c r="H242" s="337"/>
      <c r="I242" s="318"/>
      <c r="J242" s="85">
        <f t="shared" si="15"/>
        <v>0</v>
      </c>
      <c r="K242" s="318"/>
      <c r="L242" s="85">
        <f t="shared" si="11"/>
        <v>0</v>
      </c>
      <c r="M242" s="318"/>
      <c r="N242" s="85">
        <f t="shared" si="12"/>
        <v>0</v>
      </c>
      <c r="O242" s="318"/>
      <c r="P242" s="85">
        <f t="shared" si="13"/>
        <v>0</v>
      </c>
      <c r="Q242" s="318"/>
      <c r="R242" s="377">
        <f t="shared" si="14"/>
        <v>0</v>
      </c>
      <c r="S242" s="4"/>
      <c r="T242" s="4"/>
    </row>
    <row r="243" spans="1:20" x14ac:dyDescent="0.25">
      <c r="A243" s="179">
        <v>210</v>
      </c>
      <c r="B243" s="201" t="s">
        <v>166</v>
      </c>
      <c r="C243" s="14" t="s">
        <v>209</v>
      </c>
      <c r="D243" s="14" t="s">
        <v>10</v>
      </c>
      <c r="E243" s="14" t="s">
        <v>318</v>
      </c>
      <c r="F243" s="15">
        <v>45474</v>
      </c>
      <c r="G243" s="37">
        <v>7.07</v>
      </c>
      <c r="H243" s="337"/>
      <c r="I243" s="318"/>
      <c r="J243" s="85">
        <f t="shared" si="15"/>
        <v>0</v>
      </c>
      <c r="K243" s="318"/>
      <c r="L243" s="85">
        <f t="shared" si="11"/>
        <v>0</v>
      </c>
      <c r="M243" s="318"/>
      <c r="N243" s="85">
        <f t="shared" si="12"/>
        <v>0</v>
      </c>
      <c r="O243" s="318"/>
      <c r="P243" s="85">
        <f t="shared" si="13"/>
        <v>0</v>
      </c>
      <c r="Q243" s="318"/>
      <c r="R243" s="377">
        <f t="shared" si="14"/>
        <v>0</v>
      </c>
      <c r="S243" s="4"/>
      <c r="T243" s="4"/>
    </row>
    <row r="244" spans="1:20" ht="25.5" x14ac:dyDescent="0.25">
      <c r="A244" s="179">
        <v>696</v>
      </c>
      <c r="B244" s="201" t="s">
        <v>1092</v>
      </c>
      <c r="C244" s="14" t="s">
        <v>1093</v>
      </c>
      <c r="D244" s="14" t="s">
        <v>10</v>
      </c>
      <c r="E244" s="24" t="s">
        <v>1094</v>
      </c>
      <c r="F244" s="15"/>
      <c r="G244" s="37">
        <v>3.48</v>
      </c>
      <c r="H244" s="337"/>
      <c r="I244" s="318"/>
      <c r="J244" s="85">
        <f t="shared" si="15"/>
        <v>0</v>
      </c>
      <c r="K244" s="318"/>
      <c r="L244" s="85">
        <f t="shared" si="11"/>
        <v>0</v>
      </c>
      <c r="M244" s="318"/>
      <c r="N244" s="85">
        <f t="shared" si="12"/>
        <v>0</v>
      </c>
      <c r="O244" s="318"/>
      <c r="P244" s="85">
        <f t="shared" si="13"/>
        <v>0</v>
      </c>
      <c r="Q244" s="318"/>
      <c r="R244" s="377">
        <f t="shared" si="14"/>
        <v>0</v>
      </c>
      <c r="S244" s="4"/>
      <c r="T244" s="4"/>
    </row>
    <row r="245" spans="1:20" ht="28.5" x14ac:dyDescent="0.25">
      <c r="A245" s="179">
        <v>211</v>
      </c>
      <c r="B245" s="201" t="s">
        <v>167</v>
      </c>
      <c r="C245" s="14" t="s">
        <v>223</v>
      </c>
      <c r="D245" s="14" t="s">
        <v>10</v>
      </c>
      <c r="E245" s="14" t="s">
        <v>287</v>
      </c>
      <c r="F245" s="15">
        <v>45108</v>
      </c>
      <c r="G245" s="37">
        <v>5.15</v>
      </c>
      <c r="H245" s="337"/>
      <c r="I245" s="318"/>
      <c r="J245" s="85">
        <f t="shared" si="15"/>
        <v>0</v>
      </c>
      <c r="K245" s="318"/>
      <c r="L245" s="85">
        <f t="shared" si="11"/>
        <v>0</v>
      </c>
      <c r="M245" s="318"/>
      <c r="N245" s="85">
        <f t="shared" si="12"/>
        <v>0</v>
      </c>
      <c r="O245" s="318"/>
      <c r="P245" s="85">
        <f t="shared" si="13"/>
        <v>0</v>
      </c>
      <c r="Q245" s="318"/>
      <c r="R245" s="377">
        <f t="shared" si="14"/>
        <v>0</v>
      </c>
      <c r="S245" s="4"/>
      <c r="T245" s="4"/>
    </row>
    <row r="246" spans="1:20" ht="28.5" x14ac:dyDescent="0.25">
      <c r="A246" s="179">
        <v>212</v>
      </c>
      <c r="B246" s="201" t="s">
        <v>168</v>
      </c>
      <c r="C246" s="14" t="s">
        <v>209</v>
      </c>
      <c r="D246" s="14" t="s">
        <v>10</v>
      </c>
      <c r="E246" s="14" t="s">
        <v>302</v>
      </c>
      <c r="F246" s="15">
        <v>45474</v>
      </c>
      <c r="G246" s="37">
        <v>1.86</v>
      </c>
      <c r="H246" s="337"/>
      <c r="I246" s="318"/>
      <c r="J246" s="85">
        <f t="shared" si="15"/>
        <v>0</v>
      </c>
      <c r="K246" s="318"/>
      <c r="L246" s="85">
        <f t="shared" si="11"/>
        <v>0</v>
      </c>
      <c r="M246" s="318"/>
      <c r="N246" s="85">
        <f t="shared" si="12"/>
        <v>0</v>
      </c>
      <c r="O246" s="318"/>
      <c r="P246" s="85">
        <f t="shared" si="13"/>
        <v>0</v>
      </c>
      <c r="Q246" s="318"/>
      <c r="R246" s="377">
        <f t="shared" si="14"/>
        <v>0</v>
      </c>
      <c r="S246" s="4"/>
      <c r="T246" s="4"/>
    </row>
    <row r="247" spans="1:20" ht="28.5" x14ac:dyDescent="0.25">
      <c r="A247" s="179">
        <v>213</v>
      </c>
      <c r="B247" s="201" t="s">
        <v>168</v>
      </c>
      <c r="C247" s="14" t="s">
        <v>209</v>
      </c>
      <c r="D247" s="14" t="s">
        <v>10</v>
      </c>
      <c r="E247" s="14" t="s">
        <v>302</v>
      </c>
      <c r="F247" s="15">
        <v>45261</v>
      </c>
      <c r="G247" s="37">
        <v>1.86</v>
      </c>
      <c r="H247" s="337"/>
      <c r="I247" s="318"/>
      <c r="J247" s="85">
        <f t="shared" si="15"/>
        <v>0</v>
      </c>
      <c r="K247" s="318"/>
      <c r="L247" s="85">
        <f t="shared" si="11"/>
        <v>0</v>
      </c>
      <c r="M247" s="318"/>
      <c r="N247" s="85">
        <f t="shared" si="12"/>
        <v>0</v>
      </c>
      <c r="O247" s="318"/>
      <c r="P247" s="85">
        <f t="shared" si="13"/>
        <v>0</v>
      </c>
      <c r="Q247" s="318"/>
      <c r="R247" s="377">
        <f t="shared" si="14"/>
        <v>0</v>
      </c>
      <c r="S247" s="4"/>
      <c r="T247" s="4"/>
    </row>
    <row r="248" spans="1:20" ht="28.5" x14ac:dyDescent="0.25">
      <c r="A248" s="179">
        <v>214</v>
      </c>
      <c r="B248" s="201" t="s">
        <v>169</v>
      </c>
      <c r="C248" s="14" t="s">
        <v>209</v>
      </c>
      <c r="D248" s="14" t="s">
        <v>10</v>
      </c>
      <c r="E248" s="14" t="s">
        <v>302</v>
      </c>
      <c r="F248" s="15">
        <v>45474</v>
      </c>
      <c r="G248" s="37">
        <v>2.2200000000000002</v>
      </c>
      <c r="H248" s="337"/>
      <c r="I248" s="318"/>
      <c r="J248" s="85">
        <f t="shared" si="15"/>
        <v>0</v>
      </c>
      <c r="K248" s="318"/>
      <c r="L248" s="85">
        <f>G248*K248</f>
        <v>0</v>
      </c>
      <c r="M248" s="318"/>
      <c r="N248" s="85">
        <f>G248*M248</f>
        <v>0</v>
      </c>
      <c r="O248" s="318"/>
      <c r="P248" s="85">
        <f>G248*O248</f>
        <v>0</v>
      </c>
      <c r="Q248" s="318"/>
      <c r="R248" s="377">
        <f>G248*Q248</f>
        <v>0</v>
      </c>
      <c r="S248" s="4"/>
      <c r="T248" s="4"/>
    </row>
    <row r="249" spans="1:20" ht="28.5" x14ac:dyDescent="0.25">
      <c r="A249" s="179">
        <v>215</v>
      </c>
      <c r="B249" s="201" t="s">
        <v>170</v>
      </c>
      <c r="C249" s="14" t="s">
        <v>216</v>
      </c>
      <c r="D249" s="14" t="s">
        <v>10</v>
      </c>
      <c r="E249" s="14" t="s">
        <v>274</v>
      </c>
      <c r="F249" s="15">
        <v>45108</v>
      </c>
      <c r="G249" s="37">
        <v>3.7</v>
      </c>
      <c r="H249" s="337"/>
      <c r="I249" s="318"/>
      <c r="J249" s="85">
        <f t="shared" si="15"/>
        <v>0</v>
      </c>
      <c r="K249" s="318"/>
      <c r="L249" s="85">
        <f t="shared" si="11"/>
        <v>0</v>
      </c>
      <c r="M249" s="318"/>
      <c r="N249" s="85">
        <f t="shared" si="12"/>
        <v>0</v>
      </c>
      <c r="O249" s="318"/>
      <c r="P249" s="85">
        <f t="shared" si="13"/>
        <v>0</v>
      </c>
      <c r="Q249" s="318"/>
      <c r="R249" s="377">
        <f t="shared" si="14"/>
        <v>0</v>
      </c>
      <c r="S249" s="4"/>
      <c r="T249" s="4"/>
    </row>
    <row r="250" spans="1:20" ht="28.5" x14ac:dyDescent="0.25">
      <c r="A250" s="179">
        <v>216</v>
      </c>
      <c r="B250" s="201" t="s">
        <v>171</v>
      </c>
      <c r="C250" s="14" t="s">
        <v>226</v>
      </c>
      <c r="D250" s="14" t="s">
        <v>10</v>
      </c>
      <c r="E250" s="14" t="s">
        <v>274</v>
      </c>
      <c r="F250" s="15">
        <v>45200</v>
      </c>
      <c r="G250" s="37">
        <v>2.1</v>
      </c>
      <c r="H250" s="337"/>
      <c r="I250" s="318"/>
      <c r="J250" s="85">
        <f t="shared" si="15"/>
        <v>0</v>
      </c>
      <c r="K250" s="318"/>
      <c r="L250" s="85">
        <f>G250*K250</f>
        <v>0</v>
      </c>
      <c r="M250" s="318"/>
      <c r="N250" s="85">
        <f>G250*M250</f>
        <v>0</v>
      </c>
      <c r="O250" s="318"/>
      <c r="P250" s="85">
        <f>G250*O250</f>
        <v>0</v>
      </c>
      <c r="Q250" s="318"/>
      <c r="R250" s="377">
        <f>G250*Q250</f>
        <v>0</v>
      </c>
      <c r="S250" s="4"/>
      <c r="T250" s="4" t="s">
        <v>1031</v>
      </c>
    </row>
    <row r="251" spans="1:20" ht="25.5" x14ac:dyDescent="0.25">
      <c r="A251" s="179">
        <v>217</v>
      </c>
      <c r="B251" s="201" t="s">
        <v>172</v>
      </c>
      <c r="C251" s="14" t="s">
        <v>206</v>
      </c>
      <c r="D251" s="14" t="s">
        <v>10</v>
      </c>
      <c r="E251" s="14" t="s">
        <v>268</v>
      </c>
      <c r="F251" s="15">
        <v>45474</v>
      </c>
      <c r="G251" s="37">
        <v>2.82</v>
      </c>
      <c r="H251" s="337"/>
      <c r="I251" s="318"/>
      <c r="J251" s="85">
        <f t="shared" si="15"/>
        <v>0</v>
      </c>
      <c r="K251" s="318"/>
      <c r="L251" s="85">
        <f t="shared" si="11"/>
        <v>0</v>
      </c>
      <c r="M251" s="318"/>
      <c r="N251" s="85">
        <f t="shared" si="12"/>
        <v>0</v>
      </c>
      <c r="O251" s="318"/>
      <c r="P251" s="85">
        <f t="shared" si="13"/>
        <v>0</v>
      </c>
      <c r="Q251" s="318"/>
      <c r="R251" s="377">
        <f t="shared" si="14"/>
        <v>0</v>
      </c>
      <c r="S251" s="4"/>
      <c r="T251" s="4"/>
    </row>
    <row r="252" spans="1:20" ht="28.5" x14ac:dyDescent="0.25">
      <c r="A252" s="179">
        <v>218</v>
      </c>
      <c r="B252" s="201" t="s">
        <v>173</v>
      </c>
      <c r="C252" s="14" t="s">
        <v>209</v>
      </c>
      <c r="D252" s="14" t="s">
        <v>10</v>
      </c>
      <c r="E252" s="14" t="s">
        <v>302</v>
      </c>
      <c r="F252" s="15">
        <v>45474</v>
      </c>
      <c r="G252" s="37">
        <v>3.24</v>
      </c>
      <c r="H252" s="337"/>
      <c r="I252" s="318"/>
      <c r="J252" s="85">
        <f t="shared" si="15"/>
        <v>0</v>
      </c>
      <c r="K252" s="318"/>
      <c r="L252" s="85">
        <f t="shared" si="11"/>
        <v>0</v>
      </c>
      <c r="M252" s="318"/>
      <c r="N252" s="85">
        <f t="shared" si="12"/>
        <v>0</v>
      </c>
      <c r="O252" s="318"/>
      <c r="P252" s="85">
        <f t="shared" si="13"/>
        <v>0</v>
      </c>
      <c r="Q252" s="318"/>
      <c r="R252" s="377">
        <f t="shared" si="14"/>
        <v>0</v>
      </c>
      <c r="S252" s="4"/>
      <c r="T252" s="4"/>
    </row>
    <row r="253" spans="1:20" x14ac:dyDescent="0.25">
      <c r="A253" s="179">
        <v>219</v>
      </c>
      <c r="B253" s="201" t="s">
        <v>1209</v>
      </c>
      <c r="C253" s="14" t="s">
        <v>203</v>
      </c>
      <c r="D253" s="14" t="s">
        <v>10</v>
      </c>
      <c r="E253" s="14" t="s">
        <v>294</v>
      </c>
      <c r="F253" s="15">
        <v>45383</v>
      </c>
      <c r="G253" s="37">
        <v>1.31</v>
      </c>
      <c r="H253" s="337"/>
      <c r="I253" s="318"/>
      <c r="J253" s="85">
        <f t="shared" si="15"/>
        <v>0</v>
      </c>
      <c r="K253" s="318"/>
      <c r="L253" s="85">
        <f t="shared" si="11"/>
        <v>0</v>
      </c>
      <c r="M253" s="318"/>
      <c r="N253" s="85">
        <f t="shared" si="12"/>
        <v>0</v>
      </c>
      <c r="O253" s="318"/>
      <c r="P253" s="85">
        <f t="shared" si="13"/>
        <v>0</v>
      </c>
      <c r="Q253" s="318"/>
      <c r="R253" s="377">
        <f t="shared" si="14"/>
        <v>0</v>
      </c>
      <c r="S253" s="4"/>
      <c r="T253" s="4"/>
    </row>
    <row r="254" spans="1:20" ht="28.5" x14ac:dyDescent="0.25">
      <c r="A254" s="179">
        <v>220</v>
      </c>
      <c r="B254" s="201" t="s">
        <v>175</v>
      </c>
      <c r="C254" s="14" t="s">
        <v>240</v>
      </c>
      <c r="D254" s="14" t="s">
        <v>10</v>
      </c>
      <c r="E254" s="14" t="s">
        <v>322</v>
      </c>
      <c r="F254" s="15">
        <v>45809</v>
      </c>
      <c r="G254" s="37">
        <v>0.55000000000000004</v>
      </c>
      <c r="H254" s="337"/>
      <c r="I254" s="318"/>
      <c r="J254" s="85">
        <f t="shared" si="15"/>
        <v>0</v>
      </c>
      <c r="K254" s="318"/>
      <c r="L254" s="85">
        <f t="shared" si="11"/>
        <v>0</v>
      </c>
      <c r="M254" s="318"/>
      <c r="N254" s="85">
        <f t="shared" si="12"/>
        <v>0</v>
      </c>
      <c r="O254" s="318"/>
      <c r="P254" s="85">
        <f t="shared" si="13"/>
        <v>0</v>
      </c>
      <c r="Q254" s="318"/>
      <c r="R254" s="377">
        <f t="shared" si="14"/>
        <v>0</v>
      </c>
      <c r="S254" s="4"/>
      <c r="T254" s="4"/>
    </row>
    <row r="255" spans="1:20" ht="28.5" x14ac:dyDescent="0.25">
      <c r="A255" s="179">
        <v>697</v>
      </c>
      <c r="B255" s="201" t="s">
        <v>1095</v>
      </c>
      <c r="C255" s="14" t="s">
        <v>240</v>
      </c>
      <c r="D255" s="14" t="s">
        <v>10</v>
      </c>
      <c r="E255" s="14" t="s">
        <v>322</v>
      </c>
      <c r="F255" s="15">
        <v>45413</v>
      </c>
      <c r="G255" s="37">
        <v>0.55000000000000004</v>
      </c>
      <c r="H255" s="337"/>
      <c r="I255" s="318"/>
      <c r="J255" s="85">
        <f t="shared" si="15"/>
        <v>0</v>
      </c>
      <c r="K255" s="318"/>
      <c r="L255" s="85">
        <f t="shared" si="11"/>
        <v>0</v>
      </c>
      <c r="M255" s="318"/>
      <c r="N255" s="85">
        <f t="shared" si="12"/>
        <v>0</v>
      </c>
      <c r="O255" s="318"/>
      <c r="P255" s="85">
        <f t="shared" si="13"/>
        <v>0</v>
      </c>
      <c r="Q255" s="318"/>
      <c r="R255" s="377">
        <f t="shared" si="14"/>
        <v>0</v>
      </c>
      <c r="S255" s="4"/>
      <c r="T255" s="4"/>
    </row>
    <row r="256" spans="1:20" x14ac:dyDescent="0.25">
      <c r="A256" s="179">
        <v>221</v>
      </c>
      <c r="B256" s="201" t="s">
        <v>176</v>
      </c>
      <c r="C256" s="14" t="s">
        <v>213</v>
      </c>
      <c r="D256" s="14" t="s">
        <v>10</v>
      </c>
      <c r="E256" s="14" t="s">
        <v>274</v>
      </c>
      <c r="F256" s="15">
        <v>45108</v>
      </c>
      <c r="G256" s="37">
        <v>0.55000000000000004</v>
      </c>
      <c r="H256" s="337"/>
      <c r="I256" s="318"/>
      <c r="J256" s="85">
        <f t="shared" si="15"/>
        <v>0</v>
      </c>
      <c r="K256" s="318"/>
      <c r="L256" s="85">
        <f t="shared" si="11"/>
        <v>0</v>
      </c>
      <c r="M256" s="318"/>
      <c r="N256" s="85">
        <f t="shared" si="12"/>
        <v>0</v>
      </c>
      <c r="O256" s="318"/>
      <c r="P256" s="85">
        <f t="shared" si="13"/>
        <v>0</v>
      </c>
      <c r="Q256" s="318"/>
      <c r="R256" s="377">
        <f t="shared" si="14"/>
        <v>0</v>
      </c>
      <c r="S256" s="4"/>
      <c r="T256" s="4"/>
    </row>
    <row r="257" spans="1:20" ht="28.5" x14ac:dyDescent="0.25">
      <c r="A257" s="179">
        <v>222</v>
      </c>
      <c r="B257" s="201" t="s">
        <v>177</v>
      </c>
      <c r="C257" s="14" t="s">
        <v>1022</v>
      </c>
      <c r="D257" s="14" t="s">
        <v>10</v>
      </c>
      <c r="E257" s="14" t="s">
        <v>323</v>
      </c>
      <c r="F257" s="15">
        <v>45748</v>
      </c>
      <c r="G257" s="37">
        <v>1.03</v>
      </c>
      <c r="H257" s="337"/>
      <c r="I257" s="318"/>
      <c r="J257" s="85">
        <f t="shared" si="15"/>
        <v>0</v>
      </c>
      <c r="K257" s="318"/>
      <c r="L257" s="85">
        <f t="shared" si="11"/>
        <v>0</v>
      </c>
      <c r="M257" s="318"/>
      <c r="N257" s="85">
        <f t="shared" si="12"/>
        <v>0</v>
      </c>
      <c r="O257" s="318"/>
      <c r="P257" s="85">
        <f t="shared" si="13"/>
        <v>0</v>
      </c>
      <c r="Q257" s="318"/>
      <c r="R257" s="377">
        <f t="shared" si="14"/>
        <v>0</v>
      </c>
      <c r="S257" s="4"/>
      <c r="T257" s="4"/>
    </row>
    <row r="258" spans="1:20" ht="38.25" x14ac:dyDescent="0.25">
      <c r="A258" s="179">
        <v>223</v>
      </c>
      <c r="B258" s="201" t="s">
        <v>1021</v>
      </c>
      <c r="C258" s="14" t="s">
        <v>251</v>
      </c>
      <c r="D258" s="14" t="s">
        <v>10</v>
      </c>
      <c r="E258" s="14" t="s">
        <v>323</v>
      </c>
      <c r="F258" s="15">
        <v>45748</v>
      </c>
      <c r="G258" s="37">
        <v>2.16</v>
      </c>
      <c r="H258" s="337"/>
      <c r="I258" s="318"/>
      <c r="J258" s="85">
        <f t="shared" si="15"/>
        <v>0</v>
      </c>
      <c r="K258" s="318"/>
      <c r="L258" s="85">
        <f t="shared" si="11"/>
        <v>0</v>
      </c>
      <c r="M258" s="318"/>
      <c r="N258" s="85">
        <f t="shared" si="12"/>
        <v>0</v>
      </c>
      <c r="O258" s="318"/>
      <c r="P258" s="85">
        <f t="shared" si="13"/>
        <v>0</v>
      </c>
      <c r="Q258" s="318"/>
      <c r="R258" s="377">
        <f t="shared" si="14"/>
        <v>0</v>
      </c>
      <c r="S258" s="4"/>
      <c r="T258" s="4"/>
    </row>
    <row r="259" spans="1:20" ht="28.5" x14ac:dyDescent="0.25">
      <c r="A259" s="179">
        <v>224</v>
      </c>
      <c r="B259" s="201" t="s">
        <v>178</v>
      </c>
      <c r="C259" s="14" t="s">
        <v>254</v>
      </c>
      <c r="D259" s="14" t="s">
        <v>10</v>
      </c>
      <c r="E259" s="14" t="s">
        <v>294</v>
      </c>
      <c r="F259" s="15">
        <v>45413</v>
      </c>
      <c r="G259" s="37">
        <v>0.92</v>
      </c>
      <c r="H259" s="337"/>
      <c r="I259" s="318"/>
      <c r="J259" s="85">
        <f t="shared" si="15"/>
        <v>0</v>
      </c>
      <c r="K259" s="318"/>
      <c r="L259" s="85">
        <f t="shared" si="11"/>
        <v>0</v>
      </c>
      <c r="M259" s="318"/>
      <c r="N259" s="85">
        <f t="shared" si="12"/>
        <v>0</v>
      </c>
      <c r="O259" s="318"/>
      <c r="P259" s="85">
        <f t="shared" si="13"/>
        <v>0</v>
      </c>
      <c r="Q259" s="318"/>
      <c r="R259" s="377">
        <f t="shared" si="14"/>
        <v>0</v>
      </c>
      <c r="S259" s="4"/>
      <c r="T259" s="4"/>
    </row>
    <row r="260" spans="1:20" ht="38.25" x14ac:dyDescent="0.25">
      <c r="A260" s="179">
        <v>225</v>
      </c>
      <c r="B260" s="201" t="s">
        <v>178</v>
      </c>
      <c r="C260" s="14" t="s">
        <v>251</v>
      </c>
      <c r="D260" s="14" t="s">
        <v>10</v>
      </c>
      <c r="E260" s="14" t="s">
        <v>294</v>
      </c>
      <c r="F260" s="15">
        <v>45413</v>
      </c>
      <c r="G260" s="37">
        <v>1.49</v>
      </c>
      <c r="H260" s="337"/>
      <c r="I260" s="318"/>
      <c r="J260" s="85">
        <f t="shared" si="15"/>
        <v>0</v>
      </c>
      <c r="K260" s="318"/>
      <c r="L260" s="85">
        <f>G260*K260</f>
        <v>0</v>
      </c>
      <c r="M260" s="318"/>
      <c r="N260" s="85">
        <f>G260*M260</f>
        <v>0</v>
      </c>
      <c r="O260" s="318"/>
      <c r="P260" s="85">
        <f>G260*O260</f>
        <v>0</v>
      </c>
      <c r="Q260" s="318"/>
      <c r="R260" s="377">
        <f>G260*Q260</f>
        <v>0</v>
      </c>
      <c r="S260" s="4"/>
      <c r="T260" s="4"/>
    </row>
    <row r="261" spans="1:20" ht="28.5" x14ac:dyDescent="0.25">
      <c r="A261" s="179">
        <v>226</v>
      </c>
      <c r="B261" s="201" t="s">
        <v>179</v>
      </c>
      <c r="C261" s="14" t="s">
        <v>255</v>
      </c>
      <c r="D261" s="14" t="s">
        <v>10</v>
      </c>
      <c r="E261" s="14" t="s">
        <v>324</v>
      </c>
      <c r="F261" s="15">
        <v>45809</v>
      </c>
      <c r="G261" s="37">
        <v>3.63</v>
      </c>
      <c r="H261" s="337"/>
      <c r="I261" s="318"/>
      <c r="J261" s="85">
        <f t="shared" si="15"/>
        <v>0</v>
      </c>
      <c r="K261" s="318"/>
      <c r="L261" s="85">
        <f t="shared" ref="L261:L342" si="16">G261*K261</f>
        <v>0</v>
      </c>
      <c r="M261" s="318"/>
      <c r="N261" s="85">
        <f t="shared" ref="N261:N342" si="17">G261*M261</f>
        <v>0</v>
      </c>
      <c r="O261" s="318"/>
      <c r="P261" s="85">
        <f t="shared" ref="P261:P342" si="18">G261*O261</f>
        <v>0</v>
      </c>
      <c r="Q261" s="318"/>
      <c r="R261" s="377">
        <f t="shared" ref="R261:R342" si="19">G261*Q261</f>
        <v>0</v>
      </c>
      <c r="S261" s="4"/>
      <c r="T261" s="4"/>
    </row>
    <row r="262" spans="1:20" ht="28.5" x14ac:dyDescent="0.25">
      <c r="A262" s="179">
        <v>227</v>
      </c>
      <c r="B262" s="201" t="s">
        <v>180</v>
      </c>
      <c r="C262" s="14" t="s">
        <v>213</v>
      </c>
      <c r="D262" s="14" t="s">
        <v>10</v>
      </c>
      <c r="E262" s="14" t="s">
        <v>268</v>
      </c>
      <c r="F262" s="15">
        <v>45292</v>
      </c>
      <c r="G262" s="37">
        <v>1.23</v>
      </c>
      <c r="H262" s="337"/>
      <c r="I262" s="318"/>
      <c r="J262" s="85">
        <f t="shared" si="15"/>
        <v>0</v>
      </c>
      <c r="K262" s="318"/>
      <c r="L262" s="85">
        <f t="shared" si="16"/>
        <v>0</v>
      </c>
      <c r="M262" s="318"/>
      <c r="N262" s="85">
        <f t="shared" si="17"/>
        <v>0</v>
      </c>
      <c r="O262" s="318"/>
      <c r="P262" s="85">
        <f t="shared" si="18"/>
        <v>0</v>
      </c>
      <c r="Q262" s="318"/>
      <c r="R262" s="377">
        <f t="shared" si="19"/>
        <v>0</v>
      </c>
      <c r="S262" s="4"/>
      <c r="T262" s="4"/>
    </row>
    <row r="263" spans="1:20" ht="28.5" x14ac:dyDescent="0.25">
      <c r="A263" s="179">
        <v>228</v>
      </c>
      <c r="B263" s="201" t="s">
        <v>181</v>
      </c>
      <c r="C263" s="14" t="s">
        <v>218</v>
      </c>
      <c r="D263" s="14" t="s">
        <v>10</v>
      </c>
      <c r="E263" s="14" t="s">
        <v>325</v>
      </c>
      <c r="F263" s="15">
        <v>45413</v>
      </c>
      <c r="G263" s="37">
        <v>4.82</v>
      </c>
      <c r="H263" s="337"/>
      <c r="I263" s="318"/>
      <c r="J263" s="85">
        <f t="shared" si="15"/>
        <v>0</v>
      </c>
      <c r="K263" s="318"/>
      <c r="L263" s="85">
        <f t="shared" si="16"/>
        <v>0</v>
      </c>
      <c r="M263" s="318"/>
      <c r="N263" s="85">
        <f t="shared" si="17"/>
        <v>0</v>
      </c>
      <c r="O263" s="318"/>
      <c r="P263" s="85">
        <f t="shared" si="18"/>
        <v>0</v>
      </c>
      <c r="Q263" s="318"/>
      <c r="R263" s="377">
        <f t="shared" si="19"/>
        <v>0</v>
      </c>
      <c r="S263" s="4"/>
      <c r="T263" s="4"/>
    </row>
    <row r="264" spans="1:20" ht="28.5" x14ac:dyDescent="0.25">
      <c r="A264" s="179">
        <v>229</v>
      </c>
      <c r="B264" s="201" t="s">
        <v>182</v>
      </c>
      <c r="C264" s="14" t="s">
        <v>217</v>
      </c>
      <c r="D264" s="14" t="s">
        <v>10</v>
      </c>
      <c r="E264" s="14" t="s">
        <v>293</v>
      </c>
      <c r="F264" s="15">
        <v>10</v>
      </c>
      <c r="G264" s="37">
        <v>3.77</v>
      </c>
      <c r="H264" s="337"/>
      <c r="I264" s="318"/>
      <c r="J264" s="85">
        <f t="shared" si="15"/>
        <v>0</v>
      </c>
      <c r="K264" s="318"/>
      <c r="L264" s="85">
        <f t="shared" si="16"/>
        <v>0</v>
      </c>
      <c r="M264" s="318"/>
      <c r="N264" s="85">
        <f t="shared" si="17"/>
        <v>0</v>
      </c>
      <c r="O264" s="318"/>
      <c r="P264" s="85">
        <f t="shared" si="18"/>
        <v>0</v>
      </c>
      <c r="Q264" s="318"/>
      <c r="R264" s="377">
        <f t="shared" si="19"/>
        <v>0</v>
      </c>
      <c r="S264" s="4"/>
      <c r="T264" s="4"/>
    </row>
    <row r="265" spans="1:20" ht="42.75" x14ac:dyDescent="0.25">
      <c r="A265" s="179">
        <v>230</v>
      </c>
      <c r="B265" s="201" t="s">
        <v>183</v>
      </c>
      <c r="C265" s="14" t="s">
        <v>239</v>
      </c>
      <c r="D265" s="14" t="s">
        <v>10</v>
      </c>
      <c r="E265" s="14" t="s">
        <v>292</v>
      </c>
      <c r="F265" s="15">
        <v>45474</v>
      </c>
      <c r="G265" s="37">
        <v>4.6100000000000003</v>
      </c>
      <c r="H265" s="337"/>
      <c r="I265" s="318"/>
      <c r="J265" s="85">
        <f t="shared" si="15"/>
        <v>0</v>
      </c>
      <c r="K265" s="318"/>
      <c r="L265" s="85">
        <f t="shared" si="16"/>
        <v>0</v>
      </c>
      <c r="M265" s="318"/>
      <c r="N265" s="85">
        <f t="shared" si="17"/>
        <v>0</v>
      </c>
      <c r="O265" s="318"/>
      <c r="P265" s="85">
        <f t="shared" si="18"/>
        <v>0</v>
      </c>
      <c r="Q265" s="318"/>
      <c r="R265" s="377">
        <f t="shared" si="19"/>
        <v>0</v>
      </c>
      <c r="S265" s="4"/>
      <c r="T265" s="4"/>
    </row>
    <row r="266" spans="1:20" ht="42.75" x14ac:dyDescent="0.25">
      <c r="A266" s="179">
        <v>231</v>
      </c>
      <c r="B266" s="201" t="s">
        <v>184</v>
      </c>
      <c r="C266" s="14" t="s">
        <v>213</v>
      </c>
      <c r="D266" s="14" t="s">
        <v>10</v>
      </c>
      <c r="E266" s="14" t="s">
        <v>272</v>
      </c>
      <c r="F266" s="15">
        <v>45658</v>
      </c>
      <c r="G266" s="37">
        <v>1.65</v>
      </c>
      <c r="H266" s="337"/>
      <c r="I266" s="318"/>
      <c r="J266" s="85">
        <f t="shared" si="15"/>
        <v>0</v>
      </c>
      <c r="K266" s="318"/>
      <c r="L266" s="85">
        <f t="shared" si="16"/>
        <v>0</v>
      </c>
      <c r="M266" s="318"/>
      <c r="N266" s="85">
        <f t="shared" si="17"/>
        <v>0</v>
      </c>
      <c r="O266" s="318"/>
      <c r="P266" s="85">
        <f t="shared" si="18"/>
        <v>0</v>
      </c>
      <c r="Q266" s="318"/>
      <c r="R266" s="377">
        <f t="shared" si="19"/>
        <v>0</v>
      </c>
      <c r="S266" s="4"/>
      <c r="T266" s="4"/>
    </row>
    <row r="267" spans="1:20" ht="42.75" x14ac:dyDescent="0.25">
      <c r="A267" s="179">
        <v>232</v>
      </c>
      <c r="B267" s="201" t="s">
        <v>185</v>
      </c>
      <c r="C267" s="14" t="s">
        <v>203</v>
      </c>
      <c r="D267" s="14" t="s">
        <v>10</v>
      </c>
      <c r="E267" s="14" t="s">
        <v>272</v>
      </c>
      <c r="F267" s="15">
        <v>45505</v>
      </c>
      <c r="G267" s="37">
        <v>1.57</v>
      </c>
      <c r="H267" s="337"/>
      <c r="I267" s="318"/>
      <c r="J267" s="85">
        <f t="shared" si="15"/>
        <v>0</v>
      </c>
      <c r="K267" s="318"/>
      <c r="L267" s="85">
        <f t="shared" si="16"/>
        <v>0</v>
      </c>
      <c r="M267" s="318"/>
      <c r="N267" s="85">
        <f t="shared" si="17"/>
        <v>0</v>
      </c>
      <c r="O267" s="318"/>
      <c r="P267" s="85">
        <f t="shared" si="18"/>
        <v>0</v>
      </c>
      <c r="Q267" s="318"/>
      <c r="R267" s="377">
        <f t="shared" si="19"/>
        <v>0</v>
      </c>
      <c r="S267" s="4"/>
      <c r="T267" s="4"/>
    </row>
    <row r="268" spans="1:20" ht="28.5" x14ac:dyDescent="0.25">
      <c r="A268" s="179">
        <v>233</v>
      </c>
      <c r="B268" s="201" t="s">
        <v>186</v>
      </c>
      <c r="C268" s="14" t="s">
        <v>256</v>
      </c>
      <c r="D268" s="14" t="s">
        <v>10</v>
      </c>
      <c r="E268" s="14" t="s">
        <v>326</v>
      </c>
      <c r="F268" s="15">
        <v>7.23</v>
      </c>
      <c r="G268" s="37">
        <v>6.44</v>
      </c>
      <c r="H268" s="337"/>
      <c r="I268" s="318"/>
      <c r="J268" s="85">
        <f t="shared" si="15"/>
        <v>0</v>
      </c>
      <c r="K268" s="318"/>
      <c r="L268" s="85">
        <f t="shared" si="16"/>
        <v>0</v>
      </c>
      <c r="M268" s="318"/>
      <c r="N268" s="85">
        <f t="shared" si="17"/>
        <v>0</v>
      </c>
      <c r="O268" s="318"/>
      <c r="P268" s="85">
        <f t="shared" si="18"/>
        <v>0</v>
      </c>
      <c r="Q268" s="318"/>
      <c r="R268" s="377">
        <f t="shared" si="19"/>
        <v>0</v>
      </c>
      <c r="S268" s="4"/>
      <c r="T268" s="4"/>
    </row>
    <row r="269" spans="1:20" ht="38.25" x14ac:dyDescent="0.25">
      <c r="A269" s="179">
        <v>234</v>
      </c>
      <c r="B269" s="201" t="s">
        <v>187</v>
      </c>
      <c r="C269" s="14" t="s">
        <v>251</v>
      </c>
      <c r="D269" s="14" t="s">
        <v>10</v>
      </c>
      <c r="E269" s="14" t="s">
        <v>314</v>
      </c>
      <c r="F269" s="15">
        <v>45078</v>
      </c>
      <c r="G269" s="37">
        <v>1.24</v>
      </c>
      <c r="H269" s="337"/>
      <c r="I269" s="318"/>
      <c r="J269" s="85">
        <f t="shared" si="15"/>
        <v>0</v>
      </c>
      <c r="K269" s="318"/>
      <c r="L269" s="85">
        <f t="shared" si="16"/>
        <v>0</v>
      </c>
      <c r="M269" s="318"/>
      <c r="N269" s="85">
        <f t="shared" si="17"/>
        <v>0</v>
      </c>
      <c r="O269" s="318"/>
      <c r="P269" s="85">
        <f t="shared" si="18"/>
        <v>0</v>
      </c>
      <c r="Q269" s="318"/>
      <c r="R269" s="377">
        <f t="shared" si="19"/>
        <v>0</v>
      </c>
      <c r="S269" s="4"/>
      <c r="T269" s="4"/>
    </row>
    <row r="270" spans="1:20" ht="28.5" x14ac:dyDescent="0.25">
      <c r="A270" s="179">
        <v>235</v>
      </c>
      <c r="B270" s="201" t="s">
        <v>734</v>
      </c>
      <c r="C270" s="14" t="s">
        <v>735</v>
      </c>
      <c r="D270" s="14" t="s">
        <v>10</v>
      </c>
      <c r="E270" s="14" t="s">
        <v>266</v>
      </c>
      <c r="F270" s="15">
        <v>45323</v>
      </c>
      <c r="G270" s="37">
        <v>5.97</v>
      </c>
      <c r="H270" s="337"/>
      <c r="I270" s="318"/>
      <c r="J270" s="85">
        <f t="shared" si="15"/>
        <v>0</v>
      </c>
      <c r="K270" s="318"/>
      <c r="L270" s="85">
        <f t="shared" si="16"/>
        <v>0</v>
      </c>
      <c r="M270" s="318"/>
      <c r="N270" s="85">
        <f t="shared" si="17"/>
        <v>0</v>
      </c>
      <c r="O270" s="318"/>
      <c r="P270" s="85">
        <f t="shared" si="18"/>
        <v>0</v>
      </c>
      <c r="Q270" s="318"/>
      <c r="R270" s="377">
        <f t="shared" si="19"/>
        <v>0</v>
      </c>
      <c r="S270" s="4"/>
      <c r="T270" s="4"/>
    </row>
    <row r="271" spans="1:20" ht="28.5" x14ac:dyDescent="0.25">
      <c r="A271" s="179">
        <v>236</v>
      </c>
      <c r="B271" s="201" t="s">
        <v>188</v>
      </c>
      <c r="C271" s="14" t="s">
        <v>203</v>
      </c>
      <c r="D271" s="14" t="s">
        <v>10</v>
      </c>
      <c r="E271" s="14" t="s">
        <v>266</v>
      </c>
      <c r="F271" s="15">
        <v>45200</v>
      </c>
      <c r="G271" s="37">
        <v>1.1000000000000001</v>
      </c>
      <c r="H271" s="337"/>
      <c r="I271" s="318"/>
      <c r="J271" s="85">
        <f t="shared" si="15"/>
        <v>0</v>
      </c>
      <c r="K271" s="318"/>
      <c r="L271" s="85">
        <f t="shared" si="16"/>
        <v>0</v>
      </c>
      <c r="M271" s="318"/>
      <c r="N271" s="85">
        <f t="shared" si="17"/>
        <v>0</v>
      </c>
      <c r="O271" s="318"/>
      <c r="P271" s="85">
        <f t="shared" si="18"/>
        <v>0</v>
      </c>
      <c r="Q271" s="318"/>
      <c r="R271" s="377">
        <f t="shared" si="19"/>
        <v>0</v>
      </c>
      <c r="S271" s="4"/>
      <c r="T271" s="4"/>
    </row>
    <row r="272" spans="1:20" x14ac:dyDescent="0.25">
      <c r="A272" s="179">
        <v>237</v>
      </c>
      <c r="B272" s="201" t="s">
        <v>189</v>
      </c>
      <c r="C272" s="14" t="s">
        <v>257</v>
      </c>
      <c r="D272" s="14" t="s">
        <v>10</v>
      </c>
      <c r="E272" s="14" t="s">
        <v>266</v>
      </c>
      <c r="F272" s="15">
        <v>45078</v>
      </c>
      <c r="G272" s="37">
        <v>2.2000000000000002</v>
      </c>
      <c r="H272" s="337"/>
      <c r="I272" s="318"/>
      <c r="J272" s="85">
        <f t="shared" si="15"/>
        <v>0</v>
      </c>
      <c r="K272" s="318"/>
      <c r="L272" s="85">
        <f>G272*K272</f>
        <v>0</v>
      </c>
      <c r="M272" s="318"/>
      <c r="N272" s="85">
        <f>G272*M272</f>
        <v>0</v>
      </c>
      <c r="O272" s="318"/>
      <c r="P272" s="85">
        <f>G272*O272</f>
        <v>0</v>
      </c>
      <c r="Q272" s="318"/>
      <c r="R272" s="377">
        <f>G272*Q272</f>
        <v>0</v>
      </c>
      <c r="S272" s="4"/>
      <c r="T272" s="4"/>
    </row>
    <row r="273" spans="1:20" x14ac:dyDescent="0.25">
      <c r="A273" s="179">
        <v>238</v>
      </c>
      <c r="B273" s="201" t="s">
        <v>190</v>
      </c>
      <c r="C273" s="14" t="s">
        <v>226</v>
      </c>
      <c r="D273" s="14" t="s">
        <v>10</v>
      </c>
      <c r="E273" s="14" t="s">
        <v>266</v>
      </c>
      <c r="F273" s="15">
        <v>46023</v>
      </c>
      <c r="G273" s="37">
        <v>1.65</v>
      </c>
      <c r="H273" s="337"/>
      <c r="I273" s="318"/>
      <c r="J273" s="85">
        <f t="shared" si="15"/>
        <v>0</v>
      </c>
      <c r="K273" s="318"/>
      <c r="L273" s="85">
        <f t="shared" si="16"/>
        <v>0</v>
      </c>
      <c r="M273" s="318"/>
      <c r="N273" s="85">
        <f t="shared" si="17"/>
        <v>0</v>
      </c>
      <c r="O273" s="318"/>
      <c r="P273" s="85">
        <f t="shared" si="18"/>
        <v>0</v>
      </c>
      <c r="Q273" s="318"/>
      <c r="R273" s="377">
        <f t="shared" si="19"/>
        <v>0</v>
      </c>
      <c r="S273" s="4"/>
      <c r="T273" s="4"/>
    </row>
    <row r="274" spans="1:20" ht="28.5" x14ac:dyDescent="0.25">
      <c r="A274" s="179">
        <v>239</v>
      </c>
      <c r="B274" s="201" t="s">
        <v>191</v>
      </c>
      <c r="C274" s="14" t="s">
        <v>203</v>
      </c>
      <c r="D274" s="14" t="s">
        <v>10</v>
      </c>
      <c r="E274" s="14" t="s">
        <v>266</v>
      </c>
      <c r="F274" s="15">
        <v>45078</v>
      </c>
      <c r="G274" s="37">
        <v>4.72</v>
      </c>
      <c r="H274" s="337"/>
      <c r="I274" s="318"/>
      <c r="J274" s="85">
        <f t="shared" si="15"/>
        <v>0</v>
      </c>
      <c r="K274" s="318"/>
      <c r="L274" s="85">
        <f t="shared" si="16"/>
        <v>0</v>
      </c>
      <c r="M274" s="318"/>
      <c r="N274" s="85">
        <f t="shared" si="17"/>
        <v>0</v>
      </c>
      <c r="O274" s="318"/>
      <c r="P274" s="85">
        <f t="shared" si="18"/>
        <v>0</v>
      </c>
      <c r="Q274" s="318"/>
      <c r="R274" s="377">
        <f t="shared" si="19"/>
        <v>0</v>
      </c>
      <c r="S274" s="4"/>
      <c r="T274" s="4"/>
    </row>
    <row r="275" spans="1:20" x14ac:dyDescent="0.25">
      <c r="A275" s="179">
        <v>240</v>
      </c>
      <c r="B275" s="203" t="s">
        <v>822</v>
      </c>
      <c r="C275" s="24" t="s">
        <v>823</v>
      </c>
      <c r="D275" s="24" t="s">
        <v>10</v>
      </c>
      <c r="E275" s="24" t="s">
        <v>266</v>
      </c>
      <c r="F275" s="56">
        <v>45170</v>
      </c>
      <c r="G275" s="42">
        <v>1.02</v>
      </c>
      <c r="H275" s="337"/>
      <c r="I275" s="318"/>
      <c r="J275" s="85">
        <f t="shared" si="15"/>
        <v>0</v>
      </c>
      <c r="K275" s="318"/>
      <c r="L275" s="85">
        <f t="shared" si="16"/>
        <v>0</v>
      </c>
      <c r="M275" s="318"/>
      <c r="N275" s="85">
        <f t="shared" si="17"/>
        <v>0</v>
      </c>
      <c r="O275" s="318"/>
      <c r="P275" s="85">
        <f t="shared" si="18"/>
        <v>0</v>
      </c>
      <c r="Q275" s="318"/>
      <c r="R275" s="377">
        <f t="shared" si="19"/>
        <v>0</v>
      </c>
      <c r="S275" s="4"/>
      <c r="T275" s="4"/>
    </row>
    <row r="276" spans="1:20" x14ac:dyDescent="0.25">
      <c r="A276" s="179">
        <v>241</v>
      </c>
      <c r="B276" s="203" t="s">
        <v>192</v>
      </c>
      <c r="C276" s="24" t="s">
        <v>223</v>
      </c>
      <c r="D276" s="24" t="s">
        <v>10</v>
      </c>
      <c r="E276" s="24" t="s">
        <v>266</v>
      </c>
      <c r="F276" s="56">
        <v>45352</v>
      </c>
      <c r="G276" s="42">
        <v>7.14</v>
      </c>
      <c r="H276" s="337"/>
      <c r="I276" s="318"/>
      <c r="J276" s="85">
        <f t="shared" si="15"/>
        <v>0</v>
      </c>
      <c r="K276" s="318"/>
      <c r="L276" s="85">
        <f t="shared" si="16"/>
        <v>0</v>
      </c>
      <c r="M276" s="318"/>
      <c r="N276" s="85">
        <f t="shared" si="17"/>
        <v>0</v>
      </c>
      <c r="O276" s="318"/>
      <c r="P276" s="85">
        <f t="shared" si="18"/>
        <v>0</v>
      </c>
      <c r="Q276" s="318"/>
      <c r="R276" s="377">
        <f t="shared" si="19"/>
        <v>0</v>
      </c>
      <c r="S276" s="4"/>
      <c r="T276" s="4"/>
    </row>
    <row r="277" spans="1:20" ht="28.5" x14ac:dyDescent="0.25">
      <c r="A277" s="179">
        <v>242</v>
      </c>
      <c r="B277" s="204" t="s">
        <v>354</v>
      </c>
      <c r="C277" s="21" t="s">
        <v>229</v>
      </c>
      <c r="D277" s="21" t="s">
        <v>11</v>
      </c>
      <c r="E277" s="21" t="s">
        <v>321</v>
      </c>
      <c r="F277" s="27">
        <v>45748</v>
      </c>
      <c r="G277" s="38">
        <v>2.19</v>
      </c>
      <c r="H277" s="337"/>
      <c r="I277" s="318"/>
      <c r="J277" s="85">
        <f t="shared" si="15"/>
        <v>0</v>
      </c>
      <c r="K277" s="318"/>
      <c r="L277" s="85">
        <f>G277*K277</f>
        <v>0</v>
      </c>
      <c r="M277" s="318"/>
      <c r="N277" s="85">
        <f>G277*M277</f>
        <v>0</v>
      </c>
      <c r="O277" s="318"/>
      <c r="P277" s="85">
        <f>G277*O277</f>
        <v>0</v>
      </c>
      <c r="Q277" s="318"/>
      <c r="R277" s="377">
        <f>G277*Q277</f>
        <v>0</v>
      </c>
      <c r="S277" s="4"/>
      <c r="T277" s="4"/>
    </row>
    <row r="278" spans="1:20" ht="25.5" x14ac:dyDescent="0.25">
      <c r="A278" s="179">
        <v>243</v>
      </c>
      <c r="B278" s="204" t="s">
        <v>355</v>
      </c>
      <c r="C278" s="21" t="s">
        <v>229</v>
      </c>
      <c r="D278" s="21" t="s">
        <v>11</v>
      </c>
      <c r="E278" s="23" t="s">
        <v>675</v>
      </c>
      <c r="F278" s="27">
        <v>45292</v>
      </c>
      <c r="G278" s="38">
        <v>0.48</v>
      </c>
      <c r="H278" s="337"/>
      <c r="I278" s="320"/>
      <c r="J278" s="85">
        <f t="shared" si="15"/>
        <v>0</v>
      </c>
      <c r="K278" s="320"/>
      <c r="L278" s="85">
        <f t="shared" si="16"/>
        <v>0</v>
      </c>
      <c r="M278" s="320"/>
      <c r="N278" s="85">
        <f t="shared" si="17"/>
        <v>0</v>
      </c>
      <c r="O278" s="320"/>
      <c r="P278" s="85">
        <f t="shared" si="18"/>
        <v>0</v>
      </c>
      <c r="Q278" s="320"/>
      <c r="R278" s="377">
        <f t="shared" si="19"/>
        <v>0</v>
      </c>
      <c r="S278" s="4"/>
      <c r="T278" s="4"/>
    </row>
    <row r="279" spans="1:20" x14ac:dyDescent="0.25">
      <c r="A279" s="179">
        <v>244</v>
      </c>
      <c r="B279" s="204" t="s">
        <v>356</v>
      </c>
      <c r="C279" s="21" t="s">
        <v>573</v>
      </c>
      <c r="D279" s="21" t="s">
        <v>11</v>
      </c>
      <c r="E279" s="23" t="s">
        <v>282</v>
      </c>
      <c r="F279" s="27">
        <v>45078</v>
      </c>
      <c r="G279" s="38">
        <v>1.65</v>
      </c>
      <c r="H279" s="337"/>
      <c r="I279" s="318"/>
      <c r="J279" s="85">
        <f t="shared" si="15"/>
        <v>0</v>
      </c>
      <c r="K279" s="318"/>
      <c r="L279" s="85">
        <f t="shared" si="16"/>
        <v>0</v>
      </c>
      <c r="M279" s="318"/>
      <c r="N279" s="85">
        <f t="shared" si="17"/>
        <v>0</v>
      </c>
      <c r="O279" s="318"/>
      <c r="P279" s="85">
        <f t="shared" si="18"/>
        <v>0</v>
      </c>
      <c r="Q279" s="318"/>
      <c r="R279" s="377">
        <f t="shared" si="19"/>
        <v>0</v>
      </c>
      <c r="S279" s="4"/>
      <c r="T279" s="4"/>
    </row>
    <row r="280" spans="1:20" x14ac:dyDescent="0.25">
      <c r="A280" s="179">
        <v>245</v>
      </c>
      <c r="B280" s="204" t="s">
        <v>828</v>
      </c>
      <c r="C280" s="21" t="s">
        <v>736</v>
      </c>
      <c r="D280" s="21" t="s">
        <v>11</v>
      </c>
      <c r="E280" s="21" t="s">
        <v>676</v>
      </c>
      <c r="F280" s="27">
        <v>45474</v>
      </c>
      <c r="G280" s="38">
        <v>1.8</v>
      </c>
      <c r="H280" s="337"/>
      <c r="I280" s="354"/>
      <c r="J280" s="355">
        <f>G280*I280</f>
        <v>0</v>
      </c>
      <c r="K280" s="354"/>
      <c r="L280" s="357">
        <f>G280*K280</f>
        <v>0</v>
      </c>
      <c r="M280" s="354"/>
      <c r="N280" s="357">
        <f>G280*M280</f>
        <v>0</v>
      </c>
      <c r="O280" s="354"/>
      <c r="P280" s="357">
        <f>G280*O280</f>
        <v>0</v>
      </c>
      <c r="Q280" s="354"/>
      <c r="R280" s="377">
        <f>G280*Q280</f>
        <v>0</v>
      </c>
      <c r="S280" s="4"/>
      <c r="T280" s="4"/>
    </row>
    <row r="281" spans="1:20" ht="28.5" x14ac:dyDescent="0.25">
      <c r="A281" s="179">
        <v>246</v>
      </c>
      <c r="B281" s="204" t="s">
        <v>357</v>
      </c>
      <c r="C281" s="21" t="s">
        <v>573</v>
      </c>
      <c r="D281" s="21" t="s">
        <v>11</v>
      </c>
      <c r="E281" s="21" t="s">
        <v>677</v>
      </c>
      <c r="F281" s="27">
        <v>45078</v>
      </c>
      <c r="G281" s="38">
        <v>1.1000000000000001</v>
      </c>
      <c r="H281" s="337"/>
      <c r="I281" s="318"/>
      <c r="J281" s="85">
        <f t="shared" si="15"/>
        <v>0</v>
      </c>
      <c r="K281" s="318"/>
      <c r="L281" s="85">
        <f t="shared" si="16"/>
        <v>0</v>
      </c>
      <c r="M281" s="318"/>
      <c r="N281" s="85">
        <f t="shared" si="17"/>
        <v>0</v>
      </c>
      <c r="O281" s="318"/>
      <c r="P281" s="85">
        <f t="shared" si="18"/>
        <v>0</v>
      </c>
      <c r="Q281" s="318"/>
      <c r="R281" s="377">
        <f t="shared" si="19"/>
        <v>0</v>
      </c>
      <c r="S281" s="4"/>
      <c r="T281" s="4"/>
    </row>
    <row r="282" spans="1:20" x14ac:dyDescent="0.25">
      <c r="A282" s="179">
        <v>247</v>
      </c>
      <c r="B282" s="204" t="s">
        <v>358</v>
      </c>
      <c r="C282" s="21" t="s">
        <v>574</v>
      </c>
      <c r="D282" s="21" t="s">
        <v>11</v>
      </c>
      <c r="E282" s="21" t="s">
        <v>282</v>
      </c>
      <c r="F282" s="27">
        <v>45689</v>
      </c>
      <c r="G282" s="38">
        <v>1.67</v>
      </c>
      <c r="H282" s="337"/>
      <c r="I282" s="318"/>
      <c r="J282" s="85">
        <f t="shared" ref="J282:J349" si="20">G282*I282</f>
        <v>0</v>
      </c>
      <c r="K282" s="318"/>
      <c r="L282" s="85">
        <f t="shared" si="16"/>
        <v>0</v>
      </c>
      <c r="M282" s="318"/>
      <c r="N282" s="85">
        <f t="shared" si="17"/>
        <v>0</v>
      </c>
      <c r="O282" s="318">
        <v>8</v>
      </c>
      <c r="P282" s="85">
        <f t="shared" si="18"/>
        <v>13.36</v>
      </c>
      <c r="Q282" s="318">
        <v>8</v>
      </c>
      <c r="R282" s="377">
        <f t="shared" si="19"/>
        <v>13.36</v>
      </c>
      <c r="S282" s="4"/>
      <c r="T282" s="4"/>
    </row>
    <row r="283" spans="1:20" x14ac:dyDescent="0.25">
      <c r="A283" s="179">
        <v>248</v>
      </c>
      <c r="B283" s="204" t="s">
        <v>359</v>
      </c>
      <c r="C283" s="21" t="s">
        <v>575</v>
      </c>
      <c r="D283" s="21" t="s">
        <v>11</v>
      </c>
      <c r="E283" s="21" t="s">
        <v>282</v>
      </c>
      <c r="F283" s="27" t="s">
        <v>719</v>
      </c>
      <c r="G283" s="38">
        <v>0.9</v>
      </c>
      <c r="H283" s="337"/>
      <c r="I283" s="318"/>
      <c r="J283" s="85">
        <f t="shared" si="20"/>
        <v>0</v>
      </c>
      <c r="K283" s="318"/>
      <c r="L283" s="85">
        <f t="shared" si="16"/>
        <v>0</v>
      </c>
      <c r="M283" s="318"/>
      <c r="N283" s="85">
        <f t="shared" si="17"/>
        <v>0</v>
      </c>
      <c r="O283" s="318"/>
      <c r="P283" s="85">
        <f t="shared" si="18"/>
        <v>0</v>
      </c>
      <c r="Q283" s="318"/>
      <c r="R283" s="377">
        <f t="shared" si="19"/>
        <v>0</v>
      </c>
      <c r="S283" s="4"/>
      <c r="T283" s="4"/>
    </row>
    <row r="284" spans="1:20" ht="28.5" x14ac:dyDescent="0.25">
      <c r="A284" s="179">
        <v>249</v>
      </c>
      <c r="B284" s="204" t="s">
        <v>360</v>
      </c>
      <c r="C284" s="21" t="s">
        <v>576</v>
      </c>
      <c r="D284" s="21" t="s">
        <v>11</v>
      </c>
      <c r="E284" s="21" t="s">
        <v>278</v>
      </c>
      <c r="F284" s="27">
        <v>45170</v>
      </c>
      <c r="G284" s="38">
        <v>1.96</v>
      </c>
      <c r="H284" s="337"/>
      <c r="I284" s="318"/>
      <c r="J284" s="85">
        <f t="shared" si="20"/>
        <v>0</v>
      </c>
      <c r="K284" s="318"/>
      <c r="L284" s="85">
        <f t="shared" si="16"/>
        <v>0</v>
      </c>
      <c r="M284" s="318"/>
      <c r="N284" s="85">
        <f t="shared" si="17"/>
        <v>0</v>
      </c>
      <c r="O284" s="318"/>
      <c r="P284" s="85">
        <f t="shared" si="18"/>
        <v>0</v>
      </c>
      <c r="Q284" s="318"/>
      <c r="R284" s="377">
        <f t="shared" si="19"/>
        <v>0</v>
      </c>
      <c r="S284" s="4"/>
      <c r="T284" s="4"/>
    </row>
    <row r="285" spans="1:20" x14ac:dyDescent="0.25">
      <c r="A285" s="179">
        <v>250</v>
      </c>
      <c r="B285" s="204" t="s">
        <v>361</v>
      </c>
      <c r="C285" s="21" t="s">
        <v>577</v>
      </c>
      <c r="D285" s="21" t="s">
        <v>11</v>
      </c>
      <c r="E285" s="21" t="s">
        <v>289</v>
      </c>
      <c r="F285" s="27">
        <v>45352</v>
      </c>
      <c r="G285" s="38">
        <v>0.6</v>
      </c>
      <c r="H285" s="337"/>
      <c r="I285" s="318"/>
      <c r="J285" s="85">
        <f t="shared" si="20"/>
        <v>0</v>
      </c>
      <c r="K285" s="318"/>
      <c r="L285" s="85">
        <f t="shared" si="16"/>
        <v>0</v>
      </c>
      <c r="M285" s="318"/>
      <c r="N285" s="85">
        <f t="shared" si="17"/>
        <v>0</v>
      </c>
      <c r="O285" s="318"/>
      <c r="P285" s="85">
        <f t="shared" si="18"/>
        <v>0</v>
      </c>
      <c r="Q285" s="318"/>
      <c r="R285" s="377">
        <f t="shared" si="19"/>
        <v>0</v>
      </c>
      <c r="S285" s="4"/>
      <c r="T285" s="4"/>
    </row>
    <row r="286" spans="1:20" x14ac:dyDescent="0.25">
      <c r="A286" s="179">
        <v>251</v>
      </c>
      <c r="B286" s="204" t="s">
        <v>361</v>
      </c>
      <c r="C286" s="21" t="s">
        <v>576</v>
      </c>
      <c r="D286" s="21" t="s">
        <v>11</v>
      </c>
      <c r="E286" s="21" t="s">
        <v>289</v>
      </c>
      <c r="F286" s="27">
        <v>45658</v>
      </c>
      <c r="G286" s="38">
        <v>0.6</v>
      </c>
      <c r="H286" s="337"/>
      <c r="I286" s="318"/>
      <c r="J286" s="85">
        <f t="shared" si="20"/>
        <v>0</v>
      </c>
      <c r="K286" s="318"/>
      <c r="L286" s="85">
        <f t="shared" si="16"/>
        <v>0</v>
      </c>
      <c r="M286" s="318"/>
      <c r="N286" s="85">
        <f t="shared" si="17"/>
        <v>0</v>
      </c>
      <c r="O286" s="318">
        <v>9</v>
      </c>
      <c r="P286" s="85">
        <f t="shared" si="18"/>
        <v>5.3999999999999995</v>
      </c>
      <c r="Q286" s="318">
        <v>9</v>
      </c>
      <c r="R286" s="377">
        <f t="shared" si="19"/>
        <v>5.3999999999999995</v>
      </c>
      <c r="S286" s="4"/>
      <c r="T286" s="4"/>
    </row>
    <row r="287" spans="1:20" x14ac:dyDescent="0.25">
      <c r="A287" s="179">
        <v>252</v>
      </c>
      <c r="B287" s="204" t="s">
        <v>363</v>
      </c>
      <c r="C287" s="21" t="s">
        <v>210</v>
      </c>
      <c r="D287" s="21" t="s">
        <v>11</v>
      </c>
      <c r="E287" s="21" t="s">
        <v>272</v>
      </c>
      <c r="F287" s="27">
        <v>45108</v>
      </c>
      <c r="G287" s="38">
        <v>0.86</v>
      </c>
      <c r="H287" s="337"/>
      <c r="I287" s="318"/>
      <c r="J287" s="85">
        <f t="shared" si="20"/>
        <v>0</v>
      </c>
      <c r="K287" s="318"/>
      <c r="L287" s="85">
        <f t="shared" si="16"/>
        <v>0</v>
      </c>
      <c r="M287" s="318"/>
      <c r="N287" s="85">
        <f t="shared" si="17"/>
        <v>0</v>
      </c>
      <c r="O287" s="318"/>
      <c r="P287" s="85">
        <f t="shared" si="18"/>
        <v>0</v>
      </c>
      <c r="Q287" s="318"/>
      <c r="R287" s="377">
        <f t="shared" si="19"/>
        <v>0</v>
      </c>
      <c r="S287" s="4"/>
      <c r="T287" s="4"/>
    </row>
    <row r="288" spans="1:20" x14ac:dyDescent="0.25">
      <c r="A288" s="179">
        <v>253</v>
      </c>
      <c r="B288" s="204" t="s">
        <v>364</v>
      </c>
      <c r="C288" s="21" t="s">
        <v>578</v>
      </c>
      <c r="D288" s="21" t="s">
        <v>11</v>
      </c>
      <c r="E288" s="21" t="s">
        <v>272</v>
      </c>
      <c r="F288" s="27">
        <v>45413</v>
      </c>
      <c r="G288" s="38">
        <v>2.2000000000000002</v>
      </c>
      <c r="H288" s="337"/>
      <c r="I288" s="318"/>
      <c r="J288" s="85">
        <f t="shared" si="20"/>
        <v>0</v>
      </c>
      <c r="K288" s="318"/>
      <c r="L288" s="85">
        <f t="shared" si="16"/>
        <v>0</v>
      </c>
      <c r="M288" s="318"/>
      <c r="N288" s="85">
        <f t="shared" si="17"/>
        <v>0</v>
      </c>
      <c r="O288" s="318">
        <v>30</v>
      </c>
      <c r="P288" s="85">
        <f t="shared" si="18"/>
        <v>66</v>
      </c>
      <c r="Q288" s="318">
        <v>30</v>
      </c>
      <c r="R288" s="377">
        <f t="shared" si="19"/>
        <v>66</v>
      </c>
      <c r="S288" s="4"/>
      <c r="T288" s="4"/>
    </row>
    <row r="289" spans="1:20" ht="25.5" x14ac:dyDescent="0.25">
      <c r="A289" s="179">
        <v>254</v>
      </c>
      <c r="B289" s="204" t="s">
        <v>365</v>
      </c>
      <c r="C289" s="21" t="s">
        <v>197</v>
      </c>
      <c r="D289" s="21" t="s">
        <v>11</v>
      </c>
      <c r="E289" s="21" t="s">
        <v>678</v>
      </c>
      <c r="F289" s="27">
        <v>45444</v>
      </c>
      <c r="G289" s="38">
        <v>4.4000000000000004</v>
      </c>
      <c r="H289" s="337"/>
      <c r="I289" s="318"/>
      <c r="J289" s="85">
        <f t="shared" si="20"/>
        <v>0</v>
      </c>
      <c r="K289" s="318"/>
      <c r="L289" s="85">
        <f>G289*K289</f>
        <v>0</v>
      </c>
      <c r="M289" s="318"/>
      <c r="N289" s="85">
        <f>G289*M289</f>
        <v>0</v>
      </c>
      <c r="O289" s="318"/>
      <c r="P289" s="85">
        <f>G289*O289</f>
        <v>0</v>
      </c>
      <c r="Q289" s="318"/>
      <c r="R289" s="377">
        <f>G289*Q289</f>
        <v>0</v>
      </c>
      <c r="S289" s="4"/>
      <c r="T289" s="4"/>
    </row>
    <row r="290" spans="1:20" x14ac:dyDescent="0.25">
      <c r="A290" s="179">
        <v>255</v>
      </c>
      <c r="B290" s="204" t="s">
        <v>365</v>
      </c>
      <c r="C290" s="21" t="s">
        <v>203</v>
      </c>
      <c r="D290" s="21" t="s">
        <v>11</v>
      </c>
      <c r="E290" s="21" t="s">
        <v>678</v>
      </c>
      <c r="F290" s="27">
        <v>45444</v>
      </c>
      <c r="G290" s="38">
        <v>4.4000000000000004</v>
      </c>
      <c r="H290" s="337"/>
      <c r="I290" s="318"/>
      <c r="J290" s="85">
        <f t="shared" si="20"/>
        <v>0</v>
      </c>
      <c r="K290" s="318"/>
      <c r="L290" s="85">
        <f t="shared" si="16"/>
        <v>0</v>
      </c>
      <c r="M290" s="318"/>
      <c r="N290" s="85">
        <f t="shared" si="17"/>
        <v>0</v>
      </c>
      <c r="O290" s="318"/>
      <c r="P290" s="85">
        <f t="shared" si="18"/>
        <v>0</v>
      </c>
      <c r="Q290" s="318"/>
      <c r="R290" s="377">
        <f t="shared" si="19"/>
        <v>0</v>
      </c>
      <c r="S290" s="4"/>
      <c r="T290" s="4"/>
    </row>
    <row r="291" spans="1:20" x14ac:dyDescent="0.25">
      <c r="A291" s="179">
        <v>256</v>
      </c>
      <c r="B291" s="204" t="s">
        <v>366</v>
      </c>
      <c r="C291" s="21" t="s">
        <v>232</v>
      </c>
      <c r="D291" s="21" t="s">
        <v>11</v>
      </c>
      <c r="E291" s="21" t="s">
        <v>282</v>
      </c>
      <c r="F291" s="27">
        <v>45200</v>
      </c>
      <c r="G291" s="38">
        <v>2.78</v>
      </c>
      <c r="H291" s="337"/>
      <c r="I291" s="318"/>
      <c r="J291" s="85">
        <f t="shared" si="20"/>
        <v>0</v>
      </c>
      <c r="K291" s="318"/>
      <c r="L291" s="85">
        <f t="shared" si="16"/>
        <v>0</v>
      </c>
      <c r="M291" s="318"/>
      <c r="N291" s="85">
        <f t="shared" si="17"/>
        <v>0</v>
      </c>
      <c r="O291" s="318"/>
      <c r="P291" s="85">
        <f t="shared" si="18"/>
        <v>0</v>
      </c>
      <c r="Q291" s="318"/>
      <c r="R291" s="377">
        <f t="shared" si="19"/>
        <v>0</v>
      </c>
      <c r="S291" s="4"/>
      <c r="T291" s="4"/>
    </row>
    <row r="292" spans="1:20" ht="28.5" x14ac:dyDescent="0.25">
      <c r="A292" s="179">
        <v>257</v>
      </c>
      <c r="B292" s="204" t="s">
        <v>367</v>
      </c>
      <c r="C292" s="21" t="s">
        <v>205</v>
      </c>
      <c r="D292" s="21" t="s">
        <v>341</v>
      </c>
      <c r="E292" s="21" t="s">
        <v>282</v>
      </c>
      <c r="F292" s="27">
        <v>45597</v>
      </c>
      <c r="G292" s="38">
        <v>1.97</v>
      </c>
      <c r="H292" s="337"/>
      <c r="I292" s="318"/>
      <c r="J292" s="85">
        <f t="shared" si="20"/>
        <v>0</v>
      </c>
      <c r="K292" s="318"/>
      <c r="L292" s="85">
        <f t="shared" si="16"/>
        <v>0</v>
      </c>
      <c r="M292" s="318"/>
      <c r="N292" s="85">
        <f t="shared" si="17"/>
        <v>0</v>
      </c>
      <c r="O292" s="318"/>
      <c r="P292" s="85">
        <f t="shared" si="18"/>
        <v>0</v>
      </c>
      <c r="Q292" s="318"/>
      <c r="R292" s="377">
        <f t="shared" si="19"/>
        <v>0</v>
      </c>
      <c r="S292" s="4"/>
      <c r="T292" s="4"/>
    </row>
    <row r="293" spans="1:20" x14ac:dyDescent="0.25">
      <c r="A293" s="185">
        <v>625</v>
      </c>
      <c r="B293" s="151" t="s">
        <v>1004</v>
      </c>
      <c r="C293" s="151" t="s">
        <v>1005</v>
      </c>
      <c r="D293" s="151" t="s">
        <v>11</v>
      </c>
      <c r="E293" s="151" t="s">
        <v>266</v>
      </c>
      <c r="F293" s="579">
        <v>45505</v>
      </c>
      <c r="G293" s="580">
        <v>1.61</v>
      </c>
      <c r="H293" s="337"/>
      <c r="I293" s="318"/>
      <c r="J293" s="85">
        <f t="shared" si="20"/>
        <v>0</v>
      </c>
      <c r="K293" s="318"/>
      <c r="L293" s="85">
        <f t="shared" si="16"/>
        <v>0</v>
      </c>
      <c r="M293" s="318"/>
      <c r="N293" s="85">
        <f t="shared" si="17"/>
        <v>0</v>
      </c>
      <c r="O293" s="318"/>
      <c r="P293" s="85">
        <f t="shared" si="18"/>
        <v>0</v>
      </c>
      <c r="Q293" s="318"/>
      <c r="R293" s="377">
        <f t="shared" si="19"/>
        <v>0</v>
      </c>
      <c r="S293" s="4"/>
      <c r="T293" s="4"/>
    </row>
    <row r="294" spans="1:20" x14ac:dyDescent="0.25">
      <c r="A294" s="179">
        <v>258</v>
      </c>
      <c r="B294" s="204" t="s">
        <v>368</v>
      </c>
      <c r="C294" s="21" t="s">
        <v>575</v>
      </c>
      <c r="D294" s="21" t="s">
        <v>11</v>
      </c>
      <c r="E294" s="21" t="s">
        <v>289</v>
      </c>
      <c r="F294" s="27">
        <v>45200</v>
      </c>
      <c r="G294" s="38">
        <v>1.1000000000000001</v>
      </c>
      <c r="H294" s="337"/>
      <c r="I294" s="318"/>
      <c r="J294" s="85">
        <f t="shared" si="20"/>
        <v>0</v>
      </c>
      <c r="K294" s="318"/>
      <c r="L294" s="85">
        <f t="shared" si="16"/>
        <v>0</v>
      </c>
      <c r="M294" s="318"/>
      <c r="N294" s="85">
        <f t="shared" si="17"/>
        <v>0</v>
      </c>
      <c r="O294" s="318">
        <v>30</v>
      </c>
      <c r="P294" s="85">
        <f t="shared" si="18"/>
        <v>33</v>
      </c>
      <c r="Q294" s="318">
        <v>21</v>
      </c>
      <c r="R294" s="377">
        <f t="shared" si="19"/>
        <v>23.1</v>
      </c>
      <c r="S294" s="4"/>
      <c r="T294" s="4"/>
    </row>
    <row r="295" spans="1:20" ht="28.5" x14ac:dyDescent="0.25">
      <c r="A295" s="179">
        <v>259</v>
      </c>
      <c r="B295" s="204" t="s">
        <v>369</v>
      </c>
      <c r="C295" s="21" t="s">
        <v>666</v>
      </c>
      <c r="D295" s="21" t="s">
        <v>11</v>
      </c>
      <c r="E295" s="21" t="s">
        <v>287</v>
      </c>
      <c r="F295" s="27">
        <v>45444</v>
      </c>
      <c r="G295" s="38">
        <v>0.88</v>
      </c>
      <c r="H295" s="337"/>
      <c r="I295" s="318"/>
      <c r="J295" s="85">
        <f t="shared" si="20"/>
        <v>0</v>
      </c>
      <c r="K295" s="318"/>
      <c r="L295" s="85">
        <f t="shared" si="16"/>
        <v>0</v>
      </c>
      <c r="M295" s="318"/>
      <c r="N295" s="85">
        <f t="shared" si="17"/>
        <v>0</v>
      </c>
      <c r="O295" s="318"/>
      <c r="P295" s="85">
        <f t="shared" si="18"/>
        <v>0</v>
      </c>
      <c r="Q295" s="318"/>
      <c r="R295" s="377">
        <f t="shared" si="19"/>
        <v>0</v>
      </c>
      <c r="S295" s="4"/>
      <c r="T295" s="4"/>
    </row>
    <row r="296" spans="1:20" ht="28.5" x14ac:dyDescent="0.25">
      <c r="A296" s="185">
        <v>626</v>
      </c>
      <c r="B296" s="204" t="s">
        <v>369</v>
      </c>
      <c r="C296" s="151" t="s">
        <v>736</v>
      </c>
      <c r="D296" s="21" t="s">
        <v>11</v>
      </c>
      <c r="E296" s="21" t="s">
        <v>287</v>
      </c>
      <c r="F296" s="579">
        <v>45412</v>
      </c>
      <c r="G296" s="580">
        <v>0.91</v>
      </c>
      <c r="H296" s="337"/>
      <c r="I296" s="318"/>
      <c r="J296" s="85">
        <f t="shared" si="20"/>
        <v>0</v>
      </c>
      <c r="K296" s="318"/>
      <c r="L296" s="85">
        <f t="shared" si="16"/>
        <v>0</v>
      </c>
      <c r="M296" s="318"/>
      <c r="N296" s="85">
        <f t="shared" si="17"/>
        <v>0</v>
      </c>
      <c r="O296" s="318"/>
      <c r="P296" s="85">
        <f t="shared" si="18"/>
        <v>0</v>
      </c>
      <c r="Q296" s="318"/>
      <c r="R296" s="377">
        <f t="shared" si="19"/>
        <v>0</v>
      </c>
      <c r="S296" s="4"/>
      <c r="T296" s="4"/>
    </row>
    <row r="297" spans="1:20" ht="28.5" x14ac:dyDescent="0.25">
      <c r="A297" s="179">
        <v>260</v>
      </c>
      <c r="B297" s="204" t="s">
        <v>370</v>
      </c>
      <c r="C297" s="21" t="s">
        <v>576</v>
      </c>
      <c r="D297" s="21" t="s">
        <v>11</v>
      </c>
      <c r="E297" s="21" t="s">
        <v>287</v>
      </c>
      <c r="F297" s="27">
        <v>45352</v>
      </c>
      <c r="G297" s="38">
        <v>2.2000000000000002</v>
      </c>
      <c r="H297" s="337"/>
      <c r="I297" s="321"/>
      <c r="J297" s="85">
        <f t="shared" si="20"/>
        <v>0</v>
      </c>
      <c r="K297" s="321"/>
      <c r="L297" s="236">
        <f>G297*K297</f>
        <v>0</v>
      </c>
      <c r="M297" s="321"/>
      <c r="N297" s="236">
        <f>G297*M297</f>
        <v>0</v>
      </c>
      <c r="O297" s="321"/>
      <c r="P297" s="236">
        <f>G297*O297</f>
        <v>0</v>
      </c>
      <c r="Q297" s="321"/>
      <c r="R297" s="377">
        <f>G297*Q297</f>
        <v>0</v>
      </c>
      <c r="S297" s="4"/>
      <c r="T297" s="4"/>
    </row>
    <row r="298" spans="1:20" ht="28.5" x14ac:dyDescent="0.25">
      <c r="A298" s="179">
        <v>261</v>
      </c>
      <c r="B298" s="204" t="s">
        <v>369</v>
      </c>
      <c r="C298" s="21" t="s">
        <v>904</v>
      </c>
      <c r="D298" s="21" t="s">
        <v>11</v>
      </c>
      <c r="E298" s="21" t="s">
        <v>287</v>
      </c>
      <c r="F298" s="27">
        <v>45352</v>
      </c>
      <c r="G298" s="38">
        <v>2.2000000000000002</v>
      </c>
      <c r="H298" s="337"/>
      <c r="I298" s="318"/>
      <c r="J298" s="85">
        <f t="shared" si="20"/>
        <v>0</v>
      </c>
      <c r="K298" s="318"/>
      <c r="L298" s="85">
        <f t="shared" si="16"/>
        <v>0</v>
      </c>
      <c r="M298" s="318"/>
      <c r="N298" s="85">
        <f t="shared" si="17"/>
        <v>0</v>
      </c>
      <c r="O298" s="318"/>
      <c r="P298" s="85">
        <f t="shared" si="18"/>
        <v>0</v>
      </c>
      <c r="Q298" s="318"/>
      <c r="R298" s="377">
        <f t="shared" si="19"/>
        <v>0</v>
      </c>
      <c r="S298" s="4"/>
      <c r="T298" s="4"/>
    </row>
    <row r="299" spans="1:20" ht="28.5" x14ac:dyDescent="0.25">
      <c r="A299" s="185">
        <v>627</v>
      </c>
      <c r="B299" s="204" t="s">
        <v>369</v>
      </c>
      <c r="C299" s="151" t="s">
        <v>666</v>
      </c>
      <c r="D299" s="21" t="s">
        <v>11</v>
      </c>
      <c r="E299" s="21" t="s">
        <v>287</v>
      </c>
      <c r="F299" s="579">
        <v>45444</v>
      </c>
      <c r="G299" s="580">
        <v>0.88</v>
      </c>
      <c r="H299" s="337"/>
      <c r="I299" s="318"/>
      <c r="J299" s="85">
        <f t="shared" si="20"/>
        <v>0</v>
      </c>
      <c r="K299" s="318"/>
      <c r="L299" s="85">
        <f t="shared" si="16"/>
        <v>0</v>
      </c>
      <c r="M299" s="318"/>
      <c r="N299" s="85">
        <f t="shared" si="17"/>
        <v>0</v>
      </c>
      <c r="O299" s="318">
        <v>15</v>
      </c>
      <c r="P299" s="85">
        <f t="shared" si="18"/>
        <v>13.2</v>
      </c>
      <c r="Q299" s="318">
        <v>15</v>
      </c>
      <c r="R299" s="377">
        <f t="shared" si="19"/>
        <v>13.2</v>
      </c>
      <c r="S299" s="4"/>
      <c r="T299" s="4"/>
    </row>
    <row r="300" spans="1:20" ht="28.5" x14ac:dyDescent="0.25">
      <c r="A300" s="179">
        <v>262</v>
      </c>
      <c r="B300" s="204" t="s">
        <v>370</v>
      </c>
      <c r="C300" s="21" t="s">
        <v>576</v>
      </c>
      <c r="D300" s="21" t="s">
        <v>11</v>
      </c>
      <c r="E300" s="21" t="s">
        <v>684</v>
      </c>
      <c r="F300" s="27">
        <v>45352</v>
      </c>
      <c r="G300" s="38">
        <v>2.2000000000000002</v>
      </c>
      <c r="H300" s="337"/>
      <c r="I300" s="319"/>
      <c r="J300" s="85">
        <f t="shared" si="20"/>
        <v>0</v>
      </c>
      <c r="K300" s="319"/>
      <c r="L300" s="236">
        <f>G300*K300</f>
        <v>0</v>
      </c>
      <c r="M300" s="319"/>
      <c r="N300" s="236">
        <f>G300*M300</f>
        <v>0</v>
      </c>
      <c r="O300" s="319"/>
      <c r="P300" s="236">
        <f>G300*O300</f>
        <v>0</v>
      </c>
      <c r="Q300" s="319"/>
      <c r="R300" s="377">
        <f>G300*Q300</f>
        <v>0</v>
      </c>
      <c r="S300" s="4"/>
      <c r="T300" s="4"/>
    </row>
    <row r="301" spans="1:20" x14ac:dyDescent="0.25">
      <c r="A301" s="179">
        <v>263</v>
      </c>
      <c r="B301" s="204" t="s">
        <v>371</v>
      </c>
      <c r="C301" s="21" t="s">
        <v>579</v>
      </c>
      <c r="D301" s="21" t="s">
        <v>11</v>
      </c>
      <c r="E301" s="21" t="s">
        <v>326</v>
      </c>
      <c r="F301" s="27">
        <v>45505</v>
      </c>
      <c r="G301" s="38">
        <v>6.2</v>
      </c>
      <c r="H301" s="337"/>
      <c r="I301" s="318"/>
      <c r="J301" s="85">
        <f t="shared" si="20"/>
        <v>0</v>
      </c>
      <c r="K301" s="318"/>
      <c r="L301" s="85">
        <f>G301*K301</f>
        <v>0</v>
      </c>
      <c r="M301" s="318"/>
      <c r="N301" s="85">
        <f>G301*M301</f>
        <v>0</v>
      </c>
      <c r="O301" s="318"/>
      <c r="P301" s="85">
        <f>G301*O301</f>
        <v>0</v>
      </c>
      <c r="Q301" s="318"/>
      <c r="R301" s="377">
        <f>G301*Q301</f>
        <v>0</v>
      </c>
      <c r="S301" s="4"/>
      <c r="T301" s="4"/>
    </row>
    <row r="302" spans="1:20" ht="28.5" x14ac:dyDescent="0.25">
      <c r="A302" s="179">
        <v>264</v>
      </c>
      <c r="B302" s="204" t="s">
        <v>372</v>
      </c>
      <c r="C302" s="21" t="s">
        <v>580</v>
      </c>
      <c r="D302" s="21" t="s">
        <v>11</v>
      </c>
      <c r="E302" s="21" t="s">
        <v>679</v>
      </c>
      <c r="F302" s="27">
        <v>45658</v>
      </c>
      <c r="G302" s="38">
        <v>1.52</v>
      </c>
      <c r="H302" s="337"/>
      <c r="I302" s="318"/>
      <c r="J302" s="85">
        <f t="shared" si="20"/>
        <v>0</v>
      </c>
      <c r="K302" s="318"/>
      <c r="L302" s="85">
        <f t="shared" si="16"/>
        <v>0</v>
      </c>
      <c r="M302" s="318"/>
      <c r="N302" s="85">
        <f t="shared" si="17"/>
        <v>0</v>
      </c>
      <c r="O302" s="318">
        <v>8</v>
      </c>
      <c r="P302" s="85">
        <f t="shared" si="18"/>
        <v>12.16</v>
      </c>
      <c r="Q302" s="318">
        <v>8</v>
      </c>
      <c r="R302" s="377">
        <f t="shared" si="19"/>
        <v>12.16</v>
      </c>
      <c r="S302" s="4"/>
      <c r="T302" s="4"/>
    </row>
    <row r="303" spans="1:20" x14ac:dyDescent="0.25">
      <c r="A303" s="179">
        <v>265</v>
      </c>
      <c r="B303" s="204" t="s">
        <v>373</v>
      </c>
      <c r="C303" s="21" t="s">
        <v>203</v>
      </c>
      <c r="D303" s="21" t="s">
        <v>11</v>
      </c>
      <c r="E303" s="21" t="s">
        <v>679</v>
      </c>
      <c r="F303" s="27">
        <v>45231</v>
      </c>
      <c r="G303" s="38">
        <v>1.52</v>
      </c>
      <c r="H303" s="337"/>
      <c r="I303" s="340"/>
      <c r="J303" s="85">
        <f t="shared" si="20"/>
        <v>0</v>
      </c>
      <c r="K303" s="340"/>
      <c r="L303" s="236">
        <f>G303*K303</f>
        <v>0</v>
      </c>
      <c r="M303" s="340"/>
      <c r="N303" s="236">
        <f>G303*M303</f>
        <v>0</v>
      </c>
      <c r="O303" s="340">
        <v>8</v>
      </c>
      <c r="P303" s="236">
        <f>G303*O303</f>
        <v>12.16</v>
      </c>
      <c r="Q303" s="340">
        <v>8</v>
      </c>
      <c r="R303" s="377">
        <f>G303*Q303</f>
        <v>12.16</v>
      </c>
      <c r="S303" s="4"/>
      <c r="T303" s="4"/>
    </row>
    <row r="304" spans="1:20" x14ac:dyDescent="0.25">
      <c r="A304" s="179">
        <v>266</v>
      </c>
      <c r="B304" s="204" t="s">
        <v>374</v>
      </c>
      <c r="C304" s="21" t="s">
        <v>581</v>
      </c>
      <c r="D304" s="21" t="s">
        <v>11</v>
      </c>
      <c r="E304" s="21" t="s">
        <v>680</v>
      </c>
      <c r="F304" s="27">
        <v>45748</v>
      </c>
      <c r="G304" s="38">
        <v>0.75</v>
      </c>
      <c r="H304" s="337"/>
      <c r="I304" s="318"/>
      <c r="J304" s="85">
        <f t="shared" si="20"/>
        <v>0</v>
      </c>
      <c r="K304" s="318"/>
      <c r="L304" s="85">
        <f>G304*K304</f>
        <v>0</v>
      </c>
      <c r="M304" s="318"/>
      <c r="N304" s="85">
        <f>G304*M304</f>
        <v>0</v>
      </c>
      <c r="O304" s="318">
        <v>18</v>
      </c>
      <c r="P304" s="85">
        <f>G304*O304</f>
        <v>13.5</v>
      </c>
      <c r="Q304" s="318">
        <v>8</v>
      </c>
      <c r="R304" s="377">
        <f>G304*Q304</f>
        <v>6</v>
      </c>
      <c r="S304" s="4"/>
      <c r="T304" s="4"/>
    </row>
    <row r="305" spans="1:20" x14ac:dyDescent="0.25">
      <c r="A305" s="179">
        <v>267</v>
      </c>
      <c r="B305" s="204" t="s">
        <v>375</v>
      </c>
      <c r="C305" s="21" t="s">
        <v>577</v>
      </c>
      <c r="D305" s="21" t="s">
        <v>11</v>
      </c>
      <c r="E305" s="21" t="s">
        <v>680</v>
      </c>
      <c r="F305" s="27">
        <v>45566</v>
      </c>
      <c r="G305" s="38">
        <v>0.52</v>
      </c>
      <c r="H305" s="337"/>
      <c r="I305" s="318"/>
      <c r="J305" s="85">
        <f t="shared" si="20"/>
        <v>0</v>
      </c>
      <c r="K305" s="318"/>
      <c r="L305" s="85">
        <f t="shared" si="16"/>
        <v>0</v>
      </c>
      <c r="M305" s="318"/>
      <c r="N305" s="85">
        <f t="shared" si="17"/>
        <v>0</v>
      </c>
      <c r="O305" s="318"/>
      <c r="P305" s="85">
        <f t="shared" si="18"/>
        <v>0</v>
      </c>
      <c r="Q305" s="318"/>
      <c r="R305" s="377">
        <f t="shared" si="19"/>
        <v>0</v>
      </c>
      <c r="S305" s="4"/>
      <c r="T305" s="4"/>
    </row>
    <row r="306" spans="1:20" ht="28.5" x14ac:dyDescent="0.25">
      <c r="A306" s="179">
        <v>268</v>
      </c>
      <c r="B306" s="204" t="s">
        <v>376</v>
      </c>
      <c r="C306" s="21" t="s">
        <v>197</v>
      </c>
      <c r="D306" s="21" t="s">
        <v>11</v>
      </c>
      <c r="E306" s="21" t="s">
        <v>679</v>
      </c>
      <c r="F306" s="27">
        <v>45170</v>
      </c>
      <c r="G306" s="38">
        <v>9.32</v>
      </c>
      <c r="H306" s="337"/>
      <c r="I306" s="318"/>
      <c r="J306" s="85">
        <f t="shared" si="20"/>
        <v>0</v>
      </c>
      <c r="K306" s="318"/>
      <c r="L306" s="85">
        <f t="shared" si="16"/>
        <v>0</v>
      </c>
      <c r="M306" s="318"/>
      <c r="N306" s="85">
        <f t="shared" si="17"/>
        <v>0</v>
      </c>
      <c r="O306" s="318"/>
      <c r="P306" s="85">
        <f t="shared" si="18"/>
        <v>0</v>
      </c>
      <c r="Q306" s="318"/>
      <c r="R306" s="377">
        <f t="shared" si="19"/>
        <v>0</v>
      </c>
      <c r="S306" s="4"/>
      <c r="T306" s="4"/>
    </row>
    <row r="307" spans="1:20" x14ac:dyDescent="0.25">
      <c r="A307" s="179">
        <v>269</v>
      </c>
      <c r="B307" s="204" t="s">
        <v>770</v>
      </c>
      <c r="C307" s="21" t="s">
        <v>736</v>
      </c>
      <c r="D307" s="21" t="s">
        <v>11</v>
      </c>
      <c r="E307" s="21"/>
      <c r="F307" s="27">
        <v>45444</v>
      </c>
      <c r="G307" s="38">
        <v>0.28999999999999998</v>
      </c>
      <c r="H307" s="337"/>
      <c r="I307" s="318"/>
      <c r="J307" s="85">
        <f t="shared" si="20"/>
        <v>0</v>
      </c>
      <c r="K307" s="318"/>
      <c r="L307" s="85">
        <f t="shared" si="16"/>
        <v>0</v>
      </c>
      <c r="M307" s="318"/>
      <c r="N307" s="85">
        <f t="shared" si="17"/>
        <v>0</v>
      </c>
      <c r="O307" s="318"/>
      <c r="P307" s="85">
        <f t="shared" si="18"/>
        <v>0</v>
      </c>
      <c r="Q307" s="318"/>
      <c r="R307" s="377">
        <f t="shared" si="19"/>
        <v>0</v>
      </c>
      <c r="S307" s="4"/>
      <c r="T307" s="4"/>
    </row>
    <row r="308" spans="1:20" ht="28.5" x14ac:dyDescent="0.25">
      <c r="A308" s="179">
        <v>270</v>
      </c>
      <c r="B308" s="204" t="s">
        <v>377</v>
      </c>
      <c r="C308" s="21" t="s">
        <v>232</v>
      </c>
      <c r="D308" s="21" t="s">
        <v>11</v>
      </c>
      <c r="E308" s="21" t="s">
        <v>269</v>
      </c>
      <c r="F308" s="27">
        <v>45597</v>
      </c>
      <c r="G308" s="38">
        <v>1.86</v>
      </c>
      <c r="H308" s="337"/>
      <c r="I308" s="318"/>
      <c r="J308" s="85">
        <f t="shared" si="20"/>
        <v>0</v>
      </c>
      <c r="K308" s="318"/>
      <c r="L308" s="85">
        <f t="shared" si="16"/>
        <v>0</v>
      </c>
      <c r="M308" s="318"/>
      <c r="N308" s="85">
        <f t="shared" si="17"/>
        <v>0</v>
      </c>
      <c r="O308" s="318"/>
      <c r="P308" s="85">
        <f t="shared" si="18"/>
        <v>0</v>
      </c>
      <c r="Q308" s="318"/>
      <c r="R308" s="377">
        <f t="shared" si="19"/>
        <v>0</v>
      </c>
      <c r="S308" s="4"/>
      <c r="T308" s="4"/>
    </row>
    <row r="309" spans="1:20" ht="28.5" x14ac:dyDescent="0.25">
      <c r="A309" s="179">
        <v>271</v>
      </c>
      <c r="B309" s="204" t="s">
        <v>378</v>
      </c>
      <c r="C309" s="23" t="s">
        <v>197</v>
      </c>
      <c r="D309" s="21" t="s">
        <v>11</v>
      </c>
      <c r="E309" s="23" t="s">
        <v>681</v>
      </c>
      <c r="F309" s="238">
        <v>45261</v>
      </c>
      <c r="G309" s="239">
        <v>8.1199999999999992</v>
      </c>
      <c r="H309" s="337"/>
      <c r="I309" s="318"/>
      <c r="J309" s="85">
        <f t="shared" si="20"/>
        <v>0</v>
      </c>
      <c r="K309" s="318"/>
      <c r="L309" s="85">
        <f t="shared" si="16"/>
        <v>0</v>
      </c>
      <c r="M309" s="318"/>
      <c r="N309" s="85">
        <f t="shared" si="17"/>
        <v>0</v>
      </c>
      <c r="O309" s="318"/>
      <c r="P309" s="85">
        <f t="shared" si="18"/>
        <v>0</v>
      </c>
      <c r="Q309" s="318"/>
      <c r="R309" s="377">
        <f t="shared" si="19"/>
        <v>0</v>
      </c>
      <c r="S309" s="4"/>
      <c r="T309" s="4"/>
    </row>
    <row r="310" spans="1:20" x14ac:dyDescent="0.25">
      <c r="A310" s="179">
        <v>272</v>
      </c>
      <c r="B310" s="204" t="s">
        <v>379</v>
      </c>
      <c r="C310" s="21" t="s">
        <v>575</v>
      </c>
      <c r="D310" s="21" t="s">
        <v>11</v>
      </c>
      <c r="E310" s="21" t="s">
        <v>282</v>
      </c>
      <c r="F310" s="240">
        <v>45017</v>
      </c>
      <c r="G310" s="241">
        <v>3.08</v>
      </c>
      <c r="H310" s="337"/>
      <c r="I310" s="318"/>
      <c r="J310" s="85">
        <f t="shared" si="20"/>
        <v>0</v>
      </c>
      <c r="K310" s="318"/>
      <c r="L310" s="85">
        <f t="shared" si="16"/>
        <v>0</v>
      </c>
      <c r="M310" s="318"/>
      <c r="N310" s="85">
        <f t="shared" si="17"/>
        <v>0</v>
      </c>
      <c r="O310" s="318"/>
      <c r="P310" s="85">
        <f t="shared" si="18"/>
        <v>0</v>
      </c>
      <c r="Q310" s="318"/>
      <c r="R310" s="377">
        <f t="shared" si="19"/>
        <v>0</v>
      </c>
      <c r="S310" s="4"/>
      <c r="T310" s="4"/>
    </row>
    <row r="311" spans="1:20" x14ac:dyDescent="0.25">
      <c r="A311" s="179">
        <v>273</v>
      </c>
      <c r="B311" s="204" t="s">
        <v>380</v>
      </c>
      <c r="C311" s="21" t="s">
        <v>582</v>
      </c>
      <c r="D311" s="21" t="s">
        <v>11</v>
      </c>
      <c r="E311" s="21" t="s">
        <v>282</v>
      </c>
      <c r="F311" s="240">
        <v>45139</v>
      </c>
      <c r="G311" s="241">
        <v>3.08</v>
      </c>
      <c r="H311" s="337"/>
      <c r="I311" s="318"/>
      <c r="J311" s="85">
        <f t="shared" si="20"/>
        <v>0</v>
      </c>
      <c r="K311" s="318"/>
      <c r="L311" s="85">
        <f>G311*K311</f>
        <v>0</v>
      </c>
      <c r="M311" s="318"/>
      <c r="N311" s="85">
        <f>G311*M311</f>
        <v>0</v>
      </c>
      <c r="O311" s="318"/>
      <c r="P311" s="85">
        <f>G311*O311</f>
        <v>0</v>
      </c>
      <c r="Q311" s="318"/>
      <c r="R311" s="377">
        <f>G311*Q311</f>
        <v>0</v>
      </c>
      <c r="S311" s="4"/>
      <c r="T311" s="4"/>
    </row>
    <row r="312" spans="1:20" x14ac:dyDescent="0.25">
      <c r="A312" s="179">
        <v>274</v>
      </c>
      <c r="B312" s="204" t="s">
        <v>381</v>
      </c>
      <c r="C312" s="21" t="s">
        <v>583</v>
      </c>
      <c r="D312" s="21" t="s">
        <v>11</v>
      </c>
      <c r="E312" s="21" t="s">
        <v>682</v>
      </c>
      <c r="F312" s="240">
        <v>45809</v>
      </c>
      <c r="G312" s="241">
        <v>1.55</v>
      </c>
      <c r="H312" s="337"/>
      <c r="I312" s="318"/>
      <c r="J312" s="85">
        <f t="shared" si="20"/>
        <v>0</v>
      </c>
      <c r="K312" s="318"/>
      <c r="L312" s="85">
        <f t="shared" si="16"/>
        <v>0</v>
      </c>
      <c r="M312" s="318"/>
      <c r="N312" s="85">
        <f t="shared" si="17"/>
        <v>0</v>
      </c>
      <c r="O312" s="318"/>
      <c r="P312" s="85">
        <f t="shared" si="18"/>
        <v>0</v>
      </c>
      <c r="Q312" s="318"/>
      <c r="R312" s="377">
        <f t="shared" si="19"/>
        <v>0</v>
      </c>
      <c r="S312" s="4"/>
      <c r="T312" s="4"/>
    </row>
    <row r="313" spans="1:20" ht="28.5" x14ac:dyDescent="0.25">
      <c r="A313" s="179">
        <v>275</v>
      </c>
      <c r="B313" s="204" t="s">
        <v>382</v>
      </c>
      <c r="C313" s="21" t="s">
        <v>197</v>
      </c>
      <c r="D313" s="21" t="s">
        <v>11</v>
      </c>
      <c r="E313" s="21" t="s">
        <v>278</v>
      </c>
      <c r="F313" s="240">
        <v>45108</v>
      </c>
      <c r="G313" s="241">
        <v>3.55</v>
      </c>
      <c r="H313" s="337"/>
      <c r="I313" s="318"/>
      <c r="J313" s="85">
        <f t="shared" si="20"/>
        <v>0</v>
      </c>
      <c r="K313" s="318"/>
      <c r="L313" s="85">
        <f t="shared" si="16"/>
        <v>0</v>
      </c>
      <c r="M313" s="318"/>
      <c r="N313" s="85">
        <f t="shared" si="17"/>
        <v>0</v>
      </c>
      <c r="O313" s="318"/>
      <c r="P313" s="85">
        <f t="shared" si="18"/>
        <v>0</v>
      </c>
      <c r="Q313" s="318"/>
      <c r="R313" s="377">
        <f t="shared" si="19"/>
        <v>0</v>
      </c>
      <c r="S313" s="4"/>
      <c r="T313" s="4"/>
    </row>
    <row r="314" spans="1:20" ht="28.5" x14ac:dyDescent="0.25">
      <c r="A314" s="179">
        <v>276</v>
      </c>
      <c r="B314" s="204" t="s">
        <v>383</v>
      </c>
      <c r="C314" s="21" t="s">
        <v>573</v>
      </c>
      <c r="D314" s="21" t="s">
        <v>11</v>
      </c>
      <c r="E314" s="21" t="s">
        <v>299</v>
      </c>
      <c r="F314" s="240">
        <v>45108</v>
      </c>
      <c r="G314" s="241">
        <v>1.97</v>
      </c>
      <c r="H314" s="337"/>
      <c r="I314" s="318"/>
      <c r="J314" s="85">
        <f t="shared" si="20"/>
        <v>0</v>
      </c>
      <c r="K314" s="318"/>
      <c r="L314" s="85">
        <f t="shared" si="16"/>
        <v>0</v>
      </c>
      <c r="M314" s="318"/>
      <c r="N314" s="85">
        <f t="shared" si="17"/>
        <v>0</v>
      </c>
      <c r="O314" s="318"/>
      <c r="P314" s="85">
        <f t="shared" si="18"/>
        <v>0</v>
      </c>
      <c r="Q314" s="318"/>
      <c r="R314" s="377">
        <f t="shared" si="19"/>
        <v>0</v>
      </c>
      <c r="S314" s="4"/>
      <c r="T314" s="4"/>
    </row>
    <row r="315" spans="1:20" ht="25.5" x14ac:dyDescent="0.25">
      <c r="A315" s="179">
        <v>277</v>
      </c>
      <c r="B315" s="204" t="s">
        <v>384</v>
      </c>
      <c r="C315" s="21" t="s">
        <v>584</v>
      </c>
      <c r="D315" s="21" t="s">
        <v>11</v>
      </c>
      <c r="E315" s="21" t="s">
        <v>683</v>
      </c>
      <c r="F315" s="240">
        <v>45778</v>
      </c>
      <c r="G315" s="241">
        <v>4.3899999999999997</v>
      </c>
      <c r="H315" s="337"/>
      <c r="I315" s="318"/>
      <c r="J315" s="85">
        <f t="shared" si="20"/>
        <v>0</v>
      </c>
      <c r="K315" s="318"/>
      <c r="L315" s="85">
        <f t="shared" si="16"/>
        <v>0</v>
      </c>
      <c r="M315" s="318"/>
      <c r="N315" s="85">
        <f t="shared" si="17"/>
        <v>0</v>
      </c>
      <c r="O315" s="318"/>
      <c r="P315" s="85">
        <f t="shared" si="18"/>
        <v>0</v>
      </c>
      <c r="Q315" s="318"/>
      <c r="R315" s="377">
        <f t="shared" si="19"/>
        <v>0</v>
      </c>
      <c r="S315" s="4"/>
      <c r="T315" s="4"/>
    </row>
    <row r="316" spans="1:20" ht="25.5" x14ac:dyDescent="0.25">
      <c r="A316" s="179">
        <v>278</v>
      </c>
      <c r="B316" s="204" t="s">
        <v>385</v>
      </c>
      <c r="C316" s="21" t="s">
        <v>237</v>
      </c>
      <c r="D316" s="21" t="s">
        <v>11</v>
      </c>
      <c r="E316" s="21" t="s">
        <v>683</v>
      </c>
      <c r="F316" s="240" t="s">
        <v>830</v>
      </c>
      <c r="G316" s="241">
        <v>2.59</v>
      </c>
      <c r="H316" s="337"/>
      <c r="I316" s="318"/>
      <c r="J316" s="85">
        <f t="shared" si="20"/>
        <v>0</v>
      </c>
      <c r="K316" s="318"/>
      <c r="L316" s="85">
        <f t="shared" si="16"/>
        <v>0</v>
      </c>
      <c r="M316" s="318"/>
      <c r="N316" s="85">
        <f t="shared" si="17"/>
        <v>0</v>
      </c>
      <c r="O316" s="318">
        <v>9</v>
      </c>
      <c r="P316" s="85">
        <f t="shared" si="18"/>
        <v>23.31</v>
      </c>
      <c r="Q316" s="318">
        <v>5</v>
      </c>
      <c r="R316" s="377">
        <f t="shared" si="19"/>
        <v>12.95</v>
      </c>
      <c r="S316" s="4"/>
      <c r="T316" s="4"/>
    </row>
    <row r="317" spans="1:20" x14ac:dyDescent="0.25">
      <c r="A317" s="179">
        <v>279</v>
      </c>
      <c r="B317" s="204" t="s">
        <v>385</v>
      </c>
      <c r="C317" s="21" t="s">
        <v>232</v>
      </c>
      <c r="D317" s="21" t="s">
        <v>11</v>
      </c>
      <c r="E317" s="21" t="s">
        <v>289</v>
      </c>
      <c r="F317" s="240">
        <v>45352</v>
      </c>
      <c r="G317" s="241">
        <v>2.82</v>
      </c>
      <c r="H317" s="337"/>
      <c r="I317" s="318"/>
      <c r="J317" s="85">
        <f t="shared" si="20"/>
        <v>0</v>
      </c>
      <c r="K317" s="318"/>
      <c r="L317" s="85">
        <f t="shared" si="16"/>
        <v>0</v>
      </c>
      <c r="M317" s="318"/>
      <c r="N317" s="85">
        <f t="shared" si="17"/>
        <v>0</v>
      </c>
      <c r="O317" s="318"/>
      <c r="P317" s="85">
        <f t="shared" si="18"/>
        <v>0</v>
      </c>
      <c r="Q317" s="318"/>
      <c r="R317" s="377">
        <f t="shared" si="19"/>
        <v>0</v>
      </c>
      <c r="S317" s="4"/>
      <c r="T317" s="4"/>
    </row>
    <row r="318" spans="1:20" x14ac:dyDescent="0.25">
      <c r="A318" s="179">
        <v>280</v>
      </c>
      <c r="B318" s="204" t="s">
        <v>386</v>
      </c>
      <c r="C318" s="21" t="s">
        <v>232</v>
      </c>
      <c r="D318" s="21" t="s">
        <v>11</v>
      </c>
      <c r="E318" s="21" t="s">
        <v>684</v>
      </c>
      <c r="F318" s="240">
        <v>45231</v>
      </c>
      <c r="G318" s="241">
        <v>1.54</v>
      </c>
      <c r="H318" s="337"/>
      <c r="I318" s="318"/>
      <c r="J318" s="85">
        <f t="shared" si="20"/>
        <v>0</v>
      </c>
      <c r="K318" s="318"/>
      <c r="L318" s="85">
        <f t="shared" si="16"/>
        <v>0</v>
      </c>
      <c r="M318" s="318"/>
      <c r="N318" s="85">
        <f t="shared" si="17"/>
        <v>0</v>
      </c>
      <c r="O318" s="318">
        <v>33</v>
      </c>
      <c r="P318" s="85">
        <f t="shared" si="18"/>
        <v>50.82</v>
      </c>
      <c r="Q318" s="318">
        <v>33</v>
      </c>
      <c r="R318" s="377">
        <f t="shared" si="19"/>
        <v>50.82</v>
      </c>
      <c r="S318" s="4"/>
      <c r="T318" s="4"/>
    </row>
    <row r="319" spans="1:20" ht="28.5" x14ac:dyDescent="0.25">
      <c r="A319" s="179">
        <v>281</v>
      </c>
      <c r="B319" s="204" t="s">
        <v>387</v>
      </c>
      <c r="C319" s="21" t="s">
        <v>252</v>
      </c>
      <c r="D319" s="21" t="s">
        <v>341</v>
      </c>
      <c r="E319" s="21" t="s">
        <v>287</v>
      </c>
      <c r="F319" s="240">
        <v>45627</v>
      </c>
      <c r="G319" s="241">
        <v>1.25</v>
      </c>
      <c r="H319" s="337"/>
      <c r="I319" s="318"/>
      <c r="J319" s="85">
        <f t="shared" si="20"/>
        <v>0</v>
      </c>
      <c r="K319" s="318"/>
      <c r="L319" s="85">
        <f t="shared" si="16"/>
        <v>0</v>
      </c>
      <c r="M319" s="318"/>
      <c r="N319" s="85">
        <f t="shared" si="17"/>
        <v>0</v>
      </c>
      <c r="O319" s="318"/>
      <c r="P319" s="85">
        <f t="shared" si="18"/>
        <v>0</v>
      </c>
      <c r="Q319" s="318"/>
      <c r="R319" s="377">
        <f t="shared" si="19"/>
        <v>0</v>
      </c>
      <c r="S319" s="4"/>
      <c r="T319" s="4"/>
    </row>
    <row r="320" spans="1:20" ht="28.5" x14ac:dyDescent="0.25">
      <c r="A320" s="179">
        <v>282</v>
      </c>
      <c r="B320" s="204" t="s">
        <v>388</v>
      </c>
      <c r="C320" s="21" t="s">
        <v>585</v>
      </c>
      <c r="D320" s="21" t="s">
        <v>11</v>
      </c>
      <c r="E320" s="21" t="s">
        <v>282</v>
      </c>
      <c r="F320" s="240">
        <v>45383</v>
      </c>
      <c r="G320" s="241">
        <v>2.39</v>
      </c>
      <c r="H320" s="337"/>
      <c r="I320" s="318"/>
      <c r="J320" s="85">
        <f t="shared" si="20"/>
        <v>0</v>
      </c>
      <c r="K320" s="318"/>
      <c r="L320" s="85">
        <f>G320*K320</f>
        <v>0</v>
      </c>
      <c r="M320" s="318"/>
      <c r="N320" s="85">
        <f>G320*M320</f>
        <v>0</v>
      </c>
      <c r="O320" s="318"/>
      <c r="P320" s="85">
        <f>G320*O320</f>
        <v>0</v>
      </c>
      <c r="Q320" s="318"/>
      <c r="R320" s="377">
        <f>G320*Q320</f>
        <v>0</v>
      </c>
      <c r="S320" s="4"/>
      <c r="T320" s="4"/>
    </row>
    <row r="321" spans="1:20" x14ac:dyDescent="0.25">
      <c r="A321" s="179">
        <v>283</v>
      </c>
      <c r="B321" s="204" t="s">
        <v>389</v>
      </c>
      <c r="C321" s="21" t="s">
        <v>586</v>
      </c>
      <c r="D321" s="21" t="s">
        <v>11</v>
      </c>
      <c r="E321" s="21" t="s">
        <v>282</v>
      </c>
      <c r="F321" s="240">
        <v>45536</v>
      </c>
      <c r="G321" s="241">
        <v>2.39</v>
      </c>
      <c r="H321" s="337"/>
      <c r="I321" s="318"/>
      <c r="J321" s="85">
        <f t="shared" si="20"/>
        <v>0</v>
      </c>
      <c r="K321" s="318"/>
      <c r="L321" s="85">
        <f t="shared" si="16"/>
        <v>0</v>
      </c>
      <c r="M321" s="318"/>
      <c r="N321" s="85">
        <f t="shared" si="17"/>
        <v>0</v>
      </c>
      <c r="O321" s="318"/>
      <c r="P321" s="85">
        <f t="shared" si="18"/>
        <v>0</v>
      </c>
      <c r="Q321" s="318"/>
      <c r="R321" s="377">
        <f t="shared" si="19"/>
        <v>0</v>
      </c>
      <c r="S321" s="4"/>
      <c r="T321" s="4"/>
    </row>
    <row r="322" spans="1:20" x14ac:dyDescent="0.25">
      <c r="A322" s="179">
        <v>284</v>
      </c>
      <c r="B322" s="204" t="s">
        <v>771</v>
      </c>
      <c r="C322" s="21" t="s">
        <v>736</v>
      </c>
      <c r="D322" s="21" t="s">
        <v>11</v>
      </c>
      <c r="E322" s="21" t="s">
        <v>685</v>
      </c>
      <c r="F322" s="240">
        <v>45870</v>
      </c>
      <c r="G322" s="241">
        <v>1.4</v>
      </c>
      <c r="H322" s="337"/>
      <c r="I322" s="318"/>
      <c r="J322" s="85">
        <f t="shared" si="20"/>
        <v>0</v>
      </c>
      <c r="K322" s="318"/>
      <c r="L322" s="85">
        <f t="shared" si="16"/>
        <v>0</v>
      </c>
      <c r="M322" s="318"/>
      <c r="N322" s="85">
        <f t="shared" si="17"/>
        <v>0</v>
      </c>
      <c r="O322" s="318"/>
      <c r="P322" s="85">
        <f t="shared" si="18"/>
        <v>0</v>
      </c>
      <c r="Q322" s="318"/>
      <c r="R322" s="377">
        <f t="shared" si="19"/>
        <v>0</v>
      </c>
      <c r="S322" s="4"/>
      <c r="T322" s="4"/>
    </row>
    <row r="323" spans="1:20" x14ac:dyDescent="0.25">
      <c r="A323" s="179">
        <v>285</v>
      </c>
      <c r="B323" s="204" t="s">
        <v>390</v>
      </c>
      <c r="C323" s="21" t="s">
        <v>198</v>
      </c>
      <c r="D323" s="21" t="s">
        <v>11</v>
      </c>
      <c r="E323" s="21" t="s">
        <v>685</v>
      </c>
      <c r="F323" s="240">
        <v>45505</v>
      </c>
      <c r="G323" s="241">
        <v>2.2200000000000002</v>
      </c>
      <c r="H323" s="337"/>
      <c r="I323" s="318"/>
      <c r="J323" s="85">
        <f t="shared" si="20"/>
        <v>0</v>
      </c>
      <c r="K323" s="318"/>
      <c r="L323" s="85">
        <f t="shared" si="16"/>
        <v>0</v>
      </c>
      <c r="M323" s="318"/>
      <c r="N323" s="85">
        <f t="shared" si="17"/>
        <v>0</v>
      </c>
      <c r="O323" s="318"/>
      <c r="P323" s="85">
        <f t="shared" si="18"/>
        <v>0</v>
      </c>
      <c r="Q323" s="318"/>
      <c r="R323" s="377">
        <f t="shared" si="19"/>
        <v>0</v>
      </c>
      <c r="S323" s="4"/>
      <c r="T323" s="4"/>
    </row>
    <row r="324" spans="1:20" ht="42.75" x14ac:dyDescent="0.25">
      <c r="A324" s="179">
        <v>286</v>
      </c>
      <c r="B324" s="204" t="s">
        <v>829</v>
      </c>
      <c r="C324" s="21" t="s">
        <v>194</v>
      </c>
      <c r="D324" s="21" t="s">
        <v>11</v>
      </c>
      <c r="E324" s="21" t="s">
        <v>266</v>
      </c>
      <c r="F324" s="240">
        <v>45717</v>
      </c>
      <c r="G324" s="241">
        <v>7.59</v>
      </c>
      <c r="H324" s="337"/>
      <c r="I324" s="318"/>
      <c r="J324" s="85">
        <f t="shared" si="20"/>
        <v>0</v>
      </c>
      <c r="K324" s="318"/>
      <c r="L324" s="85">
        <f t="shared" si="16"/>
        <v>0</v>
      </c>
      <c r="M324" s="318"/>
      <c r="N324" s="85">
        <f t="shared" si="17"/>
        <v>0</v>
      </c>
      <c r="O324" s="318"/>
      <c r="P324" s="85">
        <f t="shared" si="18"/>
        <v>0</v>
      </c>
      <c r="Q324" s="318"/>
      <c r="R324" s="377">
        <f t="shared" si="19"/>
        <v>0</v>
      </c>
      <c r="S324" s="4"/>
      <c r="T324" s="4"/>
    </row>
    <row r="325" spans="1:20" ht="42.75" x14ac:dyDescent="0.25">
      <c r="A325" s="179">
        <v>287</v>
      </c>
      <c r="B325" s="204" t="s">
        <v>804</v>
      </c>
      <c r="C325" s="21" t="s">
        <v>194</v>
      </c>
      <c r="D325" s="21" t="s">
        <v>11</v>
      </c>
      <c r="E325" s="21" t="s">
        <v>278</v>
      </c>
      <c r="F325" s="240">
        <v>45717</v>
      </c>
      <c r="G325" s="241">
        <v>7.59</v>
      </c>
      <c r="H325" s="337"/>
      <c r="I325" s="318"/>
      <c r="J325" s="85">
        <f t="shared" si="20"/>
        <v>0</v>
      </c>
      <c r="K325" s="318"/>
      <c r="L325" s="85">
        <f t="shared" si="16"/>
        <v>0</v>
      </c>
      <c r="M325" s="318"/>
      <c r="N325" s="85">
        <f t="shared" si="17"/>
        <v>0</v>
      </c>
      <c r="O325" s="318"/>
      <c r="P325" s="85">
        <f t="shared" si="18"/>
        <v>0</v>
      </c>
      <c r="Q325" s="318"/>
      <c r="R325" s="377">
        <f t="shared" si="19"/>
        <v>0</v>
      </c>
      <c r="S325" s="4"/>
      <c r="T325" s="4"/>
    </row>
    <row r="326" spans="1:20" ht="28.5" x14ac:dyDescent="0.25">
      <c r="A326" s="179">
        <v>288</v>
      </c>
      <c r="B326" s="204" t="s">
        <v>391</v>
      </c>
      <c r="C326" s="21" t="s">
        <v>587</v>
      </c>
      <c r="D326" s="21" t="s">
        <v>11</v>
      </c>
      <c r="E326" s="21" t="s">
        <v>282</v>
      </c>
      <c r="F326" s="240">
        <v>45901</v>
      </c>
      <c r="G326" s="241">
        <v>3.29</v>
      </c>
      <c r="H326" s="337"/>
      <c r="I326" s="318"/>
      <c r="J326" s="85">
        <f t="shared" si="20"/>
        <v>0</v>
      </c>
      <c r="K326" s="318"/>
      <c r="L326" s="85">
        <f>G326*K326</f>
        <v>0</v>
      </c>
      <c r="M326" s="318"/>
      <c r="N326" s="85">
        <f>G326*M326</f>
        <v>0</v>
      </c>
      <c r="O326" s="318">
        <v>10</v>
      </c>
      <c r="P326" s="85">
        <f>G326*O326</f>
        <v>32.9</v>
      </c>
      <c r="Q326" s="318">
        <v>8</v>
      </c>
      <c r="R326" s="377">
        <f>G326*Q326</f>
        <v>26.32</v>
      </c>
      <c r="S326" s="4"/>
      <c r="T326" s="4"/>
    </row>
    <row r="327" spans="1:20" ht="28.5" x14ac:dyDescent="0.25">
      <c r="A327" s="179">
        <v>289</v>
      </c>
      <c r="B327" s="204" t="s">
        <v>392</v>
      </c>
      <c r="C327" s="21" t="s">
        <v>736</v>
      </c>
      <c r="D327" s="21" t="s">
        <v>11</v>
      </c>
      <c r="E327" s="21" t="s">
        <v>293</v>
      </c>
      <c r="F327" s="240">
        <v>45597</v>
      </c>
      <c r="G327" s="241">
        <v>0.41</v>
      </c>
      <c r="H327" s="337"/>
      <c r="I327" s="318"/>
      <c r="J327" s="85">
        <f t="shared" si="20"/>
        <v>0</v>
      </c>
      <c r="K327" s="318"/>
      <c r="L327" s="85">
        <f t="shared" si="16"/>
        <v>0</v>
      </c>
      <c r="M327" s="318"/>
      <c r="N327" s="85">
        <f t="shared" si="17"/>
        <v>0</v>
      </c>
      <c r="O327" s="318"/>
      <c r="P327" s="85">
        <f t="shared" si="18"/>
        <v>0</v>
      </c>
      <c r="Q327" s="318"/>
      <c r="R327" s="377">
        <f t="shared" si="19"/>
        <v>0</v>
      </c>
      <c r="S327" s="4"/>
      <c r="T327" s="4"/>
    </row>
    <row r="328" spans="1:20" x14ac:dyDescent="0.25">
      <c r="A328" s="179">
        <v>290</v>
      </c>
      <c r="B328" s="204" t="s">
        <v>393</v>
      </c>
      <c r="C328" s="21" t="s">
        <v>588</v>
      </c>
      <c r="D328" s="21" t="s">
        <v>11</v>
      </c>
      <c r="E328" s="21" t="s">
        <v>683</v>
      </c>
      <c r="F328" s="240">
        <v>45170</v>
      </c>
      <c r="G328" s="241"/>
      <c r="H328" s="337"/>
      <c r="I328" s="318"/>
      <c r="J328" s="85">
        <f t="shared" si="20"/>
        <v>0</v>
      </c>
      <c r="K328" s="318"/>
      <c r="L328" s="85">
        <f>G328*K328</f>
        <v>0</v>
      </c>
      <c r="M328" s="318"/>
      <c r="N328" s="85">
        <f>G328*M328</f>
        <v>0</v>
      </c>
      <c r="O328" s="318"/>
      <c r="P328" s="85">
        <f>G328*O328</f>
        <v>0</v>
      </c>
      <c r="Q328" s="318"/>
      <c r="R328" s="377">
        <f>G328*Q328</f>
        <v>0</v>
      </c>
      <c r="S328" s="4"/>
      <c r="T328" s="4"/>
    </row>
    <row r="329" spans="1:20" x14ac:dyDescent="0.25">
      <c r="A329" s="179">
        <v>266</v>
      </c>
      <c r="B329" s="204" t="s">
        <v>374</v>
      </c>
      <c r="C329" s="21" t="s">
        <v>581</v>
      </c>
      <c r="D329" s="21" t="s">
        <v>11</v>
      </c>
      <c r="E329" s="23"/>
      <c r="F329" s="240">
        <v>45171</v>
      </c>
      <c r="G329" s="37"/>
      <c r="H329" s="337"/>
      <c r="I329" s="318"/>
      <c r="J329" s="85">
        <f t="shared" si="20"/>
        <v>0</v>
      </c>
      <c r="K329" s="318"/>
      <c r="L329" s="85">
        <f t="shared" si="16"/>
        <v>0</v>
      </c>
      <c r="M329" s="318"/>
      <c r="N329" s="85">
        <f t="shared" si="17"/>
        <v>0</v>
      </c>
      <c r="O329" s="318"/>
      <c r="P329" s="85">
        <f t="shared" si="18"/>
        <v>0</v>
      </c>
      <c r="Q329" s="318"/>
      <c r="R329" s="377">
        <f t="shared" si="19"/>
        <v>0</v>
      </c>
      <c r="S329" s="4"/>
      <c r="T329" s="4"/>
    </row>
    <row r="330" spans="1:20" x14ac:dyDescent="0.25">
      <c r="A330" s="179">
        <v>291</v>
      </c>
      <c r="B330" s="204" t="s">
        <v>394</v>
      </c>
      <c r="C330" s="21" t="s">
        <v>232</v>
      </c>
      <c r="D330" s="21" t="s">
        <v>11</v>
      </c>
      <c r="E330" s="21" t="s">
        <v>287</v>
      </c>
      <c r="F330" s="240">
        <v>45536</v>
      </c>
      <c r="G330" s="241">
        <v>4.68</v>
      </c>
      <c r="H330" s="337"/>
      <c r="I330" s="318"/>
      <c r="J330" s="85">
        <f t="shared" si="20"/>
        <v>0</v>
      </c>
      <c r="K330" s="318"/>
      <c r="L330" s="85">
        <f t="shared" si="16"/>
        <v>0</v>
      </c>
      <c r="M330" s="318"/>
      <c r="N330" s="85">
        <f t="shared" si="17"/>
        <v>0</v>
      </c>
      <c r="O330" s="318"/>
      <c r="P330" s="85">
        <f t="shared" si="18"/>
        <v>0</v>
      </c>
      <c r="Q330" s="318"/>
      <c r="R330" s="377">
        <f t="shared" si="19"/>
        <v>0</v>
      </c>
      <c r="S330" s="4"/>
      <c r="T330" s="4"/>
    </row>
    <row r="331" spans="1:20" ht="30" x14ac:dyDescent="0.25">
      <c r="A331" s="381">
        <v>801</v>
      </c>
      <c r="B331" s="573" t="s">
        <v>1229</v>
      </c>
      <c r="C331" s="573" t="s">
        <v>17853</v>
      </c>
      <c r="D331" s="21" t="s">
        <v>11</v>
      </c>
      <c r="E331" s="673"/>
      <c r="F331" s="647">
        <v>45352</v>
      </c>
      <c r="G331" s="650">
        <v>2.08</v>
      </c>
      <c r="H331" s="337"/>
      <c r="I331" s="318"/>
      <c r="J331" s="85">
        <f t="shared" si="20"/>
        <v>0</v>
      </c>
      <c r="K331" s="318"/>
      <c r="L331" s="85">
        <f t="shared" si="16"/>
        <v>0</v>
      </c>
      <c r="M331" s="318"/>
      <c r="N331" s="85">
        <f t="shared" si="17"/>
        <v>0</v>
      </c>
      <c r="O331" s="318"/>
      <c r="P331" s="85">
        <f t="shared" si="18"/>
        <v>0</v>
      </c>
      <c r="Q331" s="318"/>
      <c r="R331" s="377">
        <f t="shared" si="19"/>
        <v>0</v>
      </c>
      <c r="S331" s="4"/>
      <c r="T331" s="4"/>
    </row>
    <row r="332" spans="1:20" x14ac:dyDescent="0.25">
      <c r="A332" s="179">
        <v>292</v>
      </c>
      <c r="B332" s="204" t="s">
        <v>395</v>
      </c>
      <c r="C332" s="21" t="s">
        <v>220</v>
      </c>
      <c r="D332" s="21" t="s">
        <v>11</v>
      </c>
      <c r="E332" s="21" t="s">
        <v>293</v>
      </c>
      <c r="F332" s="240">
        <v>45536</v>
      </c>
      <c r="G332" s="241">
        <v>1.51</v>
      </c>
      <c r="H332" s="337"/>
      <c r="I332" s="318"/>
      <c r="J332" s="85">
        <f t="shared" si="20"/>
        <v>0</v>
      </c>
      <c r="K332" s="318"/>
      <c r="L332" s="85">
        <f t="shared" si="16"/>
        <v>0</v>
      </c>
      <c r="M332" s="318"/>
      <c r="N332" s="85">
        <f t="shared" si="17"/>
        <v>0</v>
      </c>
      <c r="O332" s="318"/>
      <c r="P332" s="85">
        <f t="shared" si="18"/>
        <v>0</v>
      </c>
      <c r="Q332" s="318"/>
      <c r="R332" s="377">
        <f t="shared" si="19"/>
        <v>0</v>
      </c>
      <c r="S332" s="4"/>
      <c r="T332" s="4"/>
    </row>
    <row r="333" spans="1:20" x14ac:dyDescent="0.25">
      <c r="A333" s="185">
        <v>629</v>
      </c>
      <c r="B333" s="204" t="s">
        <v>395</v>
      </c>
      <c r="C333" s="21" t="s">
        <v>229</v>
      </c>
      <c r="D333" s="21" t="s">
        <v>11</v>
      </c>
      <c r="E333" s="21" t="s">
        <v>293</v>
      </c>
      <c r="F333" s="584">
        <v>45930</v>
      </c>
      <c r="G333" s="585">
        <v>1.51</v>
      </c>
      <c r="H333" s="337"/>
      <c r="I333" s="318"/>
      <c r="J333" s="85">
        <f t="shared" si="20"/>
        <v>0</v>
      </c>
      <c r="K333" s="318"/>
      <c r="L333" s="85">
        <f>G333*K333</f>
        <v>0</v>
      </c>
      <c r="M333" s="318"/>
      <c r="N333" s="85">
        <f>G333*M333</f>
        <v>0</v>
      </c>
      <c r="O333" s="318"/>
      <c r="P333" s="85">
        <f>G333*O333</f>
        <v>0</v>
      </c>
      <c r="Q333" s="318"/>
      <c r="R333" s="377">
        <f>G333*Q333</f>
        <v>0</v>
      </c>
      <c r="S333" s="4"/>
      <c r="T333" s="4"/>
    </row>
    <row r="334" spans="1:20" ht="25.5" x14ac:dyDescent="0.25">
      <c r="A334" s="179">
        <v>293</v>
      </c>
      <c r="B334" s="204" t="s">
        <v>396</v>
      </c>
      <c r="C334" s="21" t="s">
        <v>589</v>
      </c>
      <c r="D334" s="21" t="s">
        <v>11</v>
      </c>
      <c r="E334" s="21" t="s">
        <v>320</v>
      </c>
      <c r="F334" s="240">
        <v>46054</v>
      </c>
      <c r="G334" s="241">
        <v>1.78</v>
      </c>
      <c r="H334" s="337"/>
      <c r="I334" s="318"/>
      <c r="J334" s="85">
        <f t="shared" si="20"/>
        <v>0</v>
      </c>
      <c r="K334" s="318"/>
      <c r="L334" s="85">
        <f t="shared" si="16"/>
        <v>0</v>
      </c>
      <c r="M334" s="318"/>
      <c r="N334" s="85">
        <f t="shared" si="17"/>
        <v>0</v>
      </c>
      <c r="O334" s="318"/>
      <c r="P334" s="85">
        <f t="shared" si="18"/>
        <v>0</v>
      </c>
      <c r="Q334" s="318"/>
      <c r="R334" s="377">
        <f t="shared" si="19"/>
        <v>0</v>
      </c>
      <c r="S334" s="4"/>
      <c r="T334" s="4"/>
    </row>
    <row r="335" spans="1:20" ht="25.5" x14ac:dyDescent="0.25">
      <c r="A335" s="179">
        <v>294</v>
      </c>
      <c r="B335" s="204" t="s">
        <v>396</v>
      </c>
      <c r="C335" s="21" t="s">
        <v>590</v>
      </c>
      <c r="D335" s="21" t="s">
        <v>11</v>
      </c>
      <c r="E335" s="21" t="s">
        <v>320</v>
      </c>
      <c r="F335" s="240">
        <v>45444</v>
      </c>
      <c r="G335" s="241">
        <v>2.2400000000000002</v>
      </c>
      <c r="H335" s="337"/>
      <c r="I335" s="318"/>
      <c r="J335" s="85">
        <f t="shared" si="20"/>
        <v>0</v>
      </c>
      <c r="K335" s="318"/>
      <c r="L335" s="85">
        <f t="shared" si="16"/>
        <v>0</v>
      </c>
      <c r="M335" s="318"/>
      <c r="N335" s="85">
        <f t="shared" si="17"/>
        <v>0</v>
      </c>
      <c r="O335" s="318"/>
      <c r="P335" s="85">
        <f t="shared" si="18"/>
        <v>0</v>
      </c>
      <c r="Q335" s="318"/>
      <c r="R335" s="377">
        <f t="shared" si="19"/>
        <v>0</v>
      </c>
      <c r="S335" s="4"/>
      <c r="T335" s="4"/>
    </row>
    <row r="336" spans="1:20" x14ac:dyDescent="0.25">
      <c r="A336" s="179">
        <v>295</v>
      </c>
      <c r="B336" s="204" t="s">
        <v>397</v>
      </c>
      <c r="C336" s="21" t="s">
        <v>210</v>
      </c>
      <c r="D336" s="21" t="s">
        <v>11</v>
      </c>
      <c r="E336" s="21" t="s">
        <v>680</v>
      </c>
      <c r="F336" s="240">
        <v>45413</v>
      </c>
      <c r="G336" s="241">
        <v>2.2400000000000002</v>
      </c>
      <c r="H336" s="337"/>
      <c r="I336" s="354"/>
      <c r="J336" s="355">
        <f>G336*I336</f>
        <v>0</v>
      </c>
      <c r="K336" s="354"/>
      <c r="L336" s="357">
        <f>G336*K336</f>
        <v>0</v>
      </c>
      <c r="M336" s="354"/>
      <c r="N336" s="357">
        <f>G336*M336</f>
        <v>0</v>
      </c>
      <c r="O336" s="354"/>
      <c r="P336" s="357">
        <f>G336*O336</f>
        <v>0</v>
      </c>
      <c r="Q336" s="354"/>
      <c r="R336" s="377">
        <f>G336*Q336</f>
        <v>0</v>
      </c>
      <c r="S336" s="4"/>
      <c r="T336" s="4"/>
    </row>
    <row r="337" spans="1:20" x14ac:dyDescent="0.25">
      <c r="A337" s="179">
        <v>296</v>
      </c>
      <c r="B337" s="204" t="s">
        <v>398</v>
      </c>
      <c r="C337" s="21" t="s">
        <v>591</v>
      </c>
      <c r="D337" s="21" t="s">
        <v>11</v>
      </c>
      <c r="E337" s="21" t="s">
        <v>282</v>
      </c>
      <c r="F337" s="240">
        <v>45383</v>
      </c>
      <c r="G337" s="241">
        <v>0.84</v>
      </c>
      <c r="H337" s="337"/>
      <c r="I337" s="562"/>
      <c r="J337" s="355">
        <f>G337*I337</f>
        <v>0</v>
      </c>
      <c r="K337" s="562"/>
      <c r="L337" s="357">
        <f>G337*K337</f>
        <v>0</v>
      </c>
      <c r="M337" s="562"/>
      <c r="N337" s="357">
        <f>G337*M337</f>
        <v>0</v>
      </c>
      <c r="O337" s="562">
        <v>20</v>
      </c>
      <c r="P337" s="357">
        <f>G337*O337</f>
        <v>16.8</v>
      </c>
      <c r="Q337" s="562">
        <v>16</v>
      </c>
      <c r="R337" s="377">
        <f>G337*Q337</f>
        <v>13.44</v>
      </c>
      <c r="S337" s="4"/>
      <c r="T337" s="4"/>
    </row>
    <row r="338" spans="1:20" x14ac:dyDescent="0.25">
      <c r="A338" s="179">
        <v>297</v>
      </c>
      <c r="B338" s="204" t="s">
        <v>399</v>
      </c>
      <c r="C338" s="21" t="s">
        <v>592</v>
      </c>
      <c r="D338" s="21" t="s">
        <v>11</v>
      </c>
      <c r="E338" s="21" t="s">
        <v>282</v>
      </c>
      <c r="F338" s="240">
        <v>45536</v>
      </c>
      <c r="G338" s="241">
        <v>1.38</v>
      </c>
      <c r="H338" s="337"/>
      <c r="I338" s="318"/>
      <c r="J338" s="85">
        <f t="shared" si="20"/>
        <v>0</v>
      </c>
      <c r="K338" s="318"/>
      <c r="L338" s="85">
        <f t="shared" si="16"/>
        <v>0</v>
      </c>
      <c r="M338" s="318"/>
      <c r="N338" s="85">
        <f t="shared" si="17"/>
        <v>0</v>
      </c>
      <c r="O338" s="318">
        <v>5</v>
      </c>
      <c r="P338" s="85">
        <f t="shared" si="18"/>
        <v>6.8999999999999995</v>
      </c>
      <c r="Q338" s="318">
        <v>5</v>
      </c>
      <c r="R338" s="377">
        <f t="shared" si="19"/>
        <v>6.8999999999999995</v>
      </c>
      <c r="S338" s="4"/>
      <c r="T338" s="4"/>
    </row>
    <row r="339" spans="1:20" ht="25.5" x14ac:dyDescent="0.25">
      <c r="A339" s="179">
        <v>298</v>
      </c>
      <c r="B339" s="204" t="s">
        <v>1010</v>
      </c>
      <c r="C339" s="21" t="s">
        <v>1009</v>
      </c>
      <c r="D339" s="21" t="s">
        <v>11</v>
      </c>
      <c r="E339" s="21" t="s">
        <v>320</v>
      </c>
      <c r="F339" s="240">
        <v>45383</v>
      </c>
      <c r="G339" s="241">
        <v>0.7</v>
      </c>
      <c r="H339" s="337"/>
      <c r="I339" s="321"/>
      <c r="J339" s="85">
        <f t="shared" si="20"/>
        <v>0</v>
      </c>
      <c r="K339" s="321"/>
      <c r="L339" s="236">
        <f>G339*K339</f>
        <v>0</v>
      </c>
      <c r="M339" s="321"/>
      <c r="N339" s="236">
        <f>G339*M339</f>
        <v>0</v>
      </c>
      <c r="O339" s="321">
        <v>10</v>
      </c>
      <c r="P339" s="236">
        <f>G339*O339</f>
        <v>7</v>
      </c>
      <c r="Q339" s="321">
        <v>8</v>
      </c>
      <c r="R339" s="377">
        <f>G339*Q339</f>
        <v>5.6</v>
      </c>
      <c r="S339" s="4"/>
      <c r="T339" s="4"/>
    </row>
    <row r="340" spans="1:20" x14ac:dyDescent="0.25">
      <c r="A340" s="634">
        <v>636</v>
      </c>
      <c r="B340" s="204" t="s">
        <v>772</v>
      </c>
      <c r="C340" s="581" t="s">
        <v>247</v>
      </c>
      <c r="D340" s="151" t="s">
        <v>11</v>
      </c>
      <c r="E340" s="21" t="s">
        <v>773</v>
      </c>
      <c r="F340" s="584">
        <v>45505</v>
      </c>
      <c r="G340" s="585">
        <v>1.25</v>
      </c>
      <c r="H340" s="337"/>
      <c r="I340" s="318"/>
      <c r="J340" s="85">
        <f t="shared" si="20"/>
        <v>0</v>
      </c>
      <c r="K340" s="318"/>
      <c r="L340" s="85">
        <f t="shared" si="16"/>
        <v>0</v>
      </c>
      <c r="M340" s="318"/>
      <c r="N340" s="85">
        <f t="shared" si="17"/>
        <v>0</v>
      </c>
      <c r="O340" s="318"/>
      <c r="P340" s="85">
        <f t="shared" si="18"/>
        <v>0</v>
      </c>
      <c r="Q340" s="318"/>
      <c r="R340" s="377">
        <f t="shared" si="19"/>
        <v>0</v>
      </c>
      <c r="S340" s="4"/>
      <c r="T340" s="4"/>
    </row>
    <row r="341" spans="1:20" x14ac:dyDescent="0.25">
      <c r="A341" s="179">
        <v>299</v>
      </c>
      <c r="B341" s="204" t="s">
        <v>772</v>
      </c>
      <c r="C341" s="21" t="s">
        <v>736</v>
      </c>
      <c r="D341" s="21" t="s">
        <v>11</v>
      </c>
      <c r="E341" s="21" t="s">
        <v>773</v>
      </c>
      <c r="F341" s="240">
        <v>45717</v>
      </c>
      <c r="G341" s="241">
        <v>1.25</v>
      </c>
      <c r="H341" s="337"/>
      <c r="I341" s="318"/>
      <c r="J341" s="85">
        <f t="shared" si="20"/>
        <v>0</v>
      </c>
      <c r="K341" s="318"/>
      <c r="L341" s="85">
        <f t="shared" si="16"/>
        <v>0</v>
      </c>
      <c r="M341" s="318"/>
      <c r="N341" s="85">
        <f t="shared" si="17"/>
        <v>0</v>
      </c>
      <c r="O341" s="318">
        <v>10</v>
      </c>
      <c r="P341" s="85">
        <f t="shared" si="18"/>
        <v>12.5</v>
      </c>
      <c r="Q341" s="318">
        <v>10</v>
      </c>
      <c r="R341" s="377">
        <f t="shared" si="19"/>
        <v>12.5</v>
      </c>
      <c r="S341" s="4"/>
      <c r="T341" s="4"/>
    </row>
    <row r="342" spans="1:20" ht="25.5" x14ac:dyDescent="0.25">
      <c r="A342" s="179">
        <v>300</v>
      </c>
      <c r="B342" s="204" t="s">
        <v>400</v>
      </c>
      <c r="C342" s="21" t="s">
        <v>210</v>
      </c>
      <c r="D342" s="21" t="s">
        <v>11</v>
      </c>
      <c r="E342" s="21" t="s">
        <v>324</v>
      </c>
      <c r="F342" s="240">
        <v>45413</v>
      </c>
      <c r="G342" s="241">
        <v>1.99</v>
      </c>
      <c r="H342" s="337"/>
      <c r="I342" s="318"/>
      <c r="J342" s="85">
        <f t="shared" si="20"/>
        <v>0</v>
      </c>
      <c r="K342" s="318"/>
      <c r="L342" s="85">
        <f t="shared" si="16"/>
        <v>0</v>
      </c>
      <c r="M342" s="318"/>
      <c r="N342" s="85">
        <f t="shared" si="17"/>
        <v>0</v>
      </c>
      <c r="O342" s="318"/>
      <c r="P342" s="85">
        <f t="shared" si="18"/>
        <v>0</v>
      </c>
      <c r="Q342" s="318"/>
      <c r="R342" s="377">
        <f t="shared" si="19"/>
        <v>0</v>
      </c>
      <c r="S342" s="4"/>
      <c r="T342" s="4"/>
    </row>
    <row r="343" spans="1:20" ht="28.5" x14ac:dyDescent="0.25">
      <c r="A343" s="754">
        <v>301</v>
      </c>
      <c r="B343" s="755" t="s">
        <v>401</v>
      </c>
      <c r="C343" s="756" t="s">
        <v>593</v>
      </c>
      <c r="D343" s="756" t="s">
        <v>342</v>
      </c>
      <c r="E343" s="756" t="s">
        <v>259</v>
      </c>
      <c r="F343" s="757">
        <v>45717</v>
      </c>
      <c r="G343" s="758">
        <v>2.72</v>
      </c>
      <c r="H343" s="337"/>
      <c r="I343" s="318"/>
      <c r="J343" s="85">
        <f t="shared" si="20"/>
        <v>0</v>
      </c>
      <c r="K343" s="318"/>
      <c r="L343" s="85">
        <f t="shared" ref="L343:L453" si="21">G343*K343</f>
        <v>0</v>
      </c>
      <c r="M343" s="318"/>
      <c r="N343" s="85">
        <f t="shared" ref="N343:N453" si="22">G343*M343</f>
        <v>0</v>
      </c>
      <c r="O343" s="318"/>
      <c r="P343" s="85">
        <f t="shared" ref="P343:P453" si="23">G343*O343</f>
        <v>0</v>
      </c>
      <c r="Q343" s="318"/>
      <c r="R343" s="377">
        <f t="shared" ref="R343:R453" si="24">G343*Q343</f>
        <v>0</v>
      </c>
      <c r="S343" s="4"/>
      <c r="T343" s="4"/>
    </row>
    <row r="344" spans="1:20" ht="30" x14ac:dyDescent="0.25">
      <c r="A344" s="185">
        <v>536</v>
      </c>
      <c r="B344" s="184" t="s">
        <v>909</v>
      </c>
      <c r="C344" s="184" t="s">
        <v>241</v>
      </c>
      <c r="D344" s="14" t="s">
        <v>342</v>
      </c>
      <c r="E344" s="14" t="s">
        <v>259</v>
      </c>
      <c r="F344" s="576">
        <v>45658</v>
      </c>
      <c r="G344" s="577">
        <v>3.23</v>
      </c>
      <c r="H344" s="337"/>
      <c r="I344" s="318"/>
      <c r="J344" s="85">
        <f t="shared" si="20"/>
        <v>0</v>
      </c>
      <c r="K344" s="318"/>
      <c r="L344" s="85">
        <f>G344*K344</f>
        <v>0</v>
      </c>
      <c r="M344" s="318"/>
      <c r="N344" s="85">
        <f>G344*M344</f>
        <v>0</v>
      </c>
      <c r="O344" s="318"/>
      <c r="P344" s="85">
        <f>G344*O344</f>
        <v>0</v>
      </c>
      <c r="Q344" s="318"/>
      <c r="R344" s="377">
        <f>G344*Q344</f>
        <v>0</v>
      </c>
      <c r="S344" s="4"/>
      <c r="T344" s="4"/>
    </row>
    <row r="345" spans="1:20" ht="30" x14ac:dyDescent="0.25">
      <c r="A345" s="185">
        <v>630</v>
      </c>
      <c r="B345" s="184" t="s">
        <v>1015</v>
      </c>
      <c r="C345" s="184" t="s">
        <v>241</v>
      </c>
      <c r="D345" s="14" t="s">
        <v>342</v>
      </c>
      <c r="E345" s="14" t="s">
        <v>259</v>
      </c>
      <c r="F345" s="576">
        <v>45991</v>
      </c>
      <c r="G345" s="577">
        <v>1.43</v>
      </c>
      <c r="H345" s="337"/>
      <c r="I345" s="318"/>
      <c r="J345" s="85">
        <f t="shared" si="20"/>
        <v>0</v>
      </c>
      <c r="K345" s="318"/>
      <c r="L345" s="85">
        <f t="shared" si="21"/>
        <v>0</v>
      </c>
      <c r="M345" s="318"/>
      <c r="N345" s="85">
        <f t="shared" si="22"/>
        <v>0</v>
      </c>
      <c r="O345" s="318"/>
      <c r="P345" s="85">
        <f t="shared" si="23"/>
        <v>0</v>
      </c>
      <c r="Q345" s="318"/>
      <c r="R345" s="377">
        <f t="shared" si="24"/>
        <v>0</v>
      </c>
      <c r="S345" s="4"/>
      <c r="T345" s="4"/>
    </row>
    <row r="346" spans="1:20" x14ac:dyDescent="0.25">
      <c r="A346" s="381">
        <v>690</v>
      </c>
      <c r="B346" s="184" t="s">
        <v>1127</v>
      </c>
      <c r="C346" s="578" t="s">
        <v>1128</v>
      </c>
      <c r="D346" s="14" t="s">
        <v>342</v>
      </c>
      <c r="E346" s="184"/>
      <c r="F346" s="576">
        <v>45870</v>
      </c>
      <c r="G346" s="603">
        <v>2.5</v>
      </c>
      <c r="H346" s="337"/>
      <c r="I346" s="318"/>
      <c r="J346" s="85">
        <f t="shared" si="20"/>
        <v>0</v>
      </c>
      <c r="K346" s="318"/>
      <c r="L346" s="85">
        <f t="shared" si="21"/>
        <v>0</v>
      </c>
      <c r="M346" s="318"/>
      <c r="N346" s="85">
        <f t="shared" si="22"/>
        <v>0</v>
      </c>
      <c r="O346" s="318"/>
      <c r="P346" s="85">
        <f t="shared" si="23"/>
        <v>0</v>
      </c>
      <c r="Q346" s="318"/>
      <c r="R346" s="377">
        <f t="shared" si="24"/>
        <v>0</v>
      </c>
      <c r="S346" s="4"/>
      <c r="T346" s="4"/>
    </row>
    <row r="347" spans="1:20" ht="30" x14ac:dyDescent="0.25">
      <c r="A347" s="185">
        <v>624</v>
      </c>
      <c r="B347" s="273" t="s">
        <v>1003</v>
      </c>
      <c r="C347" s="583" t="s">
        <v>206</v>
      </c>
      <c r="D347" s="14" t="s">
        <v>342</v>
      </c>
      <c r="E347" s="14" t="s">
        <v>268</v>
      </c>
      <c r="F347" s="586">
        <v>45627</v>
      </c>
      <c r="G347" s="652">
        <v>1.91</v>
      </c>
      <c r="H347" s="337"/>
      <c r="I347" s="318"/>
      <c r="J347" s="85">
        <f t="shared" si="20"/>
        <v>0</v>
      </c>
      <c r="K347" s="318"/>
      <c r="L347" s="85">
        <f t="shared" si="21"/>
        <v>0</v>
      </c>
      <c r="M347" s="318"/>
      <c r="N347" s="85">
        <f t="shared" si="22"/>
        <v>0</v>
      </c>
      <c r="O347" s="318">
        <v>2</v>
      </c>
      <c r="P347" s="85">
        <f t="shared" si="23"/>
        <v>3.82</v>
      </c>
      <c r="Q347" s="318">
        <v>2</v>
      </c>
      <c r="R347" s="377">
        <f t="shared" si="24"/>
        <v>3.82</v>
      </c>
      <c r="S347" s="4"/>
      <c r="T347" s="4"/>
    </row>
    <row r="348" spans="1:20" x14ac:dyDescent="0.25">
      <c r="A348" s="179">
        <v>790</v>
      </c>
      <c r="B348" s="273" t="s">
        <v>1003</v>
      </c>
      <c r="C348" s="582" t="s">
        <v>1223</v>
      </c>
      <c r="D348" s="14" t="s">
        <v>342</v>
      </c>
      <c r="E348" s="14" t="s">
        <v>268</v>
      </c>
      <c r="F348" s="586">
        <v>45961</v>
      </c>
      <c r="G348" s="651">
        <v>2.09</v>
      </c>
      <c r="H348" s="337"/>
      <c r="I348" s="318"/>
      <c r="J348" s="85">
        <f t="shared" si="20"/>
        <v>0</v>
      </c>
      <c r="K348" s="318"/>
      <c r="L348" s="85">
        <f t="shared" si="21"/>
        <v>0</v>
      </c>
      <c r="M348" s="318"/>
      <c r="N348" s="85">
        <f t="shared" si="22"/>
        <v>0</v>
      </c>
      <c r="O348" s="318"/>
      <c r="P348" s="85">
        <f t="shared" si="23"/>
        <v>0</v>
      </c>
      <c r="Q348" s="318"/>
      <c r="R348" s="377">
        <f t="shared" si="24"/>
        <v>0</v>
      </c>
      <c r="S348" s="4"/>
      <c r="T348" s="4"/>
    </row>
    <row r="349" spans="1:20" x14ac:dyDescent="0.25">
      <c r="A349" s="179">
        <v>302</v>
      </c>
      <c r="B349" s="201" t="s">
        <v>402</v>
      </c>
      <c r="C349" s="14" t="s">
        <v>594</v>
      </c>
      <c r="D349" s="14" t="s">
        <v>12</v>
      </c>
      <c r="E349" s="14" t="s">
        <v>261</v>
      </c>
      <c r="F349" s="15">
        <v>45689</v>
      </c>
      <c r="G349" s="37">
        <v>7.78</v>
      </c>
      <c r="H349" s="337"/>
      <c r="I349" s="321"/>
      <c r="J349" s="85">
        <f t="shared" si="20"/>
        <v>0</v>
      </c>
      <c r="K349" s="321"/>
      <c r="L349" s="236">
        <f>G349*K349</f>
        <v>0</v>
      </c>
      <c r="M349" s="321"/>
      <c r="N349" s="236">
        <f>G349*M349</f>
        <v>0</v>
      </c>
      <c r="O349" s="321"/>
      <c r="P349" s="236">
        <f>G349*O349</f>
        <v>0</v>
      </c>
      <c r="Q349" s="321"/>
      <c r="R349" s="377">
        <f>G349*Q349</f>
        <v>0</v>
      </c>
      <c r="S349" s="4"/>
      <c r="T349" s="4"/>
    </row>
    <row r="350" spans="1:20" ht="28.5" x14ac:dyDescent="0.25">
      <c r="A350" s="179">
        <v>303</v>
      </c>
      <c r="B350" s="201" t="s">
        <v>403</v>
      </c>
      <c r="C350" s="14" t="s">
        <v>198</v>
      </c>
      <c r="D350" s="14" t="s">
        <v>12</v>
      </c>
      <c r="E350" s="14" t="s">
        <v>267</v>
      </c>
      <c r="F350" s="15">
        <v>45139</v>
      </c>
      <c r="G350" s="37">
        <v>2.9</v>
      </c>
      <c r="H350" s="337"/>
      <c r="I350" s="318"/>
      <c r="J350" s="85">
        <f t="shared" ref="J350:J432" si="25">G350*I350</f>
        <v>0</v>
      </c>
      <c r="K350" s="318"/>
      <c r="L350" s="85">
        <f>G350*K350</f>
        <v>0</v>
      </c>
      <c r="M350" s="318"/>
      <c r="N350" s="85">
        <f>G350*M350</f>
        <v>0</v>
      </c>
      <c r="O350" s="318"/>
      <c r="P350" s="85">
        <f>G350*O350</f>
        <v>0</v>
      </c>
      <c r="Q350" s="318"/>
      <c r="R350" s="377">
        <f>G350*Q350</f>
        <v>0</v>
      </c>
      <c r="S350" s="4"/>
      <c r="T350" s="4"/>
    </row>
    <row r="351" spans="1:20" ht="28.5" x14ac:dyDescent="0.25">
      <c r="A351" s="179">
        <v>698</v>
      </c>
      <c r="B351" s="201" t="s">
        <v>403</v>
      </c>
      <c r="C351" s="14" t="s">
        <v>230</v>
      </c>
      <c r="D351" s="14" t="s">
        <v>12</v>
      </c>
      <c r="E351" s="14" t="s">
        <v>267</v>
      </c>
      <c r="F351" s="15">
        <v>45139</v>
      </c>
      <c r="G351" s="37">
        <v>2.9</v>
      </c>
      <c r="H351" s="337"/>
      <c r="I351" s="318"/>
      <c r="J351" s="85">
        <f t="shared" si="25"/>
        <v>0</v>
      </c>
      <c r="K351" s="318"/>
      <c r="L351" s="85">
        <f t="shared" si="21"/>
        <v>0</v>
      </c>
      <c r="M351" s="318"/>
      <c r="N351" s="85">
        <f t="shared" si="22"/>
        <v>0</v>
      </c>
      <c r="O351" s="318"/>
      <c r="P351" s="85">
        <f t="shared" si="23"/>
        <v>0</v>
      </c>
      <c r="Q351" s="318"/>
      <c r="R351" s="377">
        <f t="shared" si="24"/>
        <v>0</v>
      </c>
      <c r="S351" s="4"/>
      <c r="T351" s="4"/>
    </row>
    <row r="352" spans="1:20" x14ac:dyDescent="0.25">
      <c r="A352" s="179">
        <v>791</v>
      </c>
      <c r="B352" s="201" t="s">
        <v>17610</v>
      </c>
      <c r="C352" s="14" t="s">
        <v>1223</v>
      </c>
      <c r="D352" s="14" t="s">
        <v>342</v>
      </c>
      <c r="E352" s="14" t="s">
        <v>687</v>
      </c>
      <c r="F352" s="15">
        <v>45808</v>
      </c>
      <c r="G352" s="37">
        <v>2.64</v>
      </c>
      <c r="H352" s="337"/>
      <c r="I352" s="318"/>
      <c r="J352" s="85">
        <f t="shared" si="25"/>
        <v>0</v>
      </c>
      <c r="K352" s="318"/>
      <c r="L352" s="85">
        <f t="shared" si="21"/>
        <v>0</v>
      </c>
      <c r="M352" s="318"/>
      <c r="N352" s="85">
        <f t="shared" si="22"/>
        <v>0</v>
      </c>
      <c r="O352" s="318"/>
      <c r="P352" s="85">
        <f t="shared" si="23"/>
        <v>0</v>
      </c>
      <c r="Q352" s="318"/>
      <c r="R352" s="377">
        <f t="shared" si="24"/>
        <v>0</v>
      </c>
      <c r="S352" s="4"/>
      <c r="T352" s="4"/>
    </row>
    <row r="353" spans="1:20" ht="28.5" x14ac:dyDescent="0.25">
      <c r="A353" s="179">
        <v>304</v>
      </c>
      <c r="B353" s="201" t="s">
        <v>404</v>
      </c>
      <c r="C353" s="14" t="s">
        <v>595</v>
      </c>
      <c r="D353" s="14" t="s">
        <v>342</v>
      </c>
      <c r="E353" s="14" t="s">
        <v>282</v>
      </c>
      <c r="F353" s="15">
        <v>45717</v>
      </c>
      <c r="G353" s="37">
        <v>8.23</v>
      </c>
      <c r="H353" s="337"/>
      <c r="I353" s="318"/>
      <c r="J353" s="85">
        <f t="shared" si="25"/>
        <v>0</v>
      </c>
      <c r="K353" s="318"/>
      <c r="L353" s="85">
        <f t="shared" si="21"/>
        <v>0</v>
      </c>
      <c r="M353" s="318"/>
      <c r="N353" s="85">
        <f t="shared" si="22"/>
        <v>0</v>
      </c>
      <c r="O353" s="318"/>
      <c r="P353" s="85">
        <f t="shared" si="23"/>
        <v>0</v>
      </c>
      <c r="Q353" s="318"/>
      <c r="R353" s="377">
        <f t="shared" si="24"/>
        <v>0</v>
      </c>
      <c r="S353" s="4"/>
      <c r="T353" s="4"/>
    </row>
    <row r="354" spans="1:20" ht="28.5" x14ac:dyDescent="0.25">
      <c r="A354" s="179">
        <v>797</v>
      </c>
      <c r="B354" s="201" t="s">
        <v>824</v>
      </c>
      <c r="C354" s="21" t="s">
        <v>736</v>
      </c>
      <c r="D354" s="14" t="s">
        <v>342</v>
      </c>
      <c r="E354" s="14" t="s">
        <v>272</v>
      </c>
      <c r="F354" s="15">
        <v>45870</v>
      </c>
      <c r="G354" s="37">
        <v>3.51</v>
      </c>
      <c r="H354" s="337"/>
      <c r="I354" s="318"/>
      <c r="J354" s="85">
        <f t="shared" si="25"/>
        <v>0</v>
      </c>
      <c r="K354" s="318"/>
      <c r="L354" s="85">
        <f t="shared" si="21"/>
        <v>0</v>
      </c>
      <c r="M354" s="318"/>
      <c r="N354" s="85">
        <f t="shared" si="22"/>
        <v>0</v>
      </c>
      <c r="O354" s="318"/>
      <c r="P354" s="85">
        <f t="shared" si="23"/>
        <v>0</v>
      </c>
      <c r="Q354" s="318"/>
      <c r="R354" s="377">
        <f t="shared" si="24"/>
        <v>0</v>
      </c>
      <c r="S354" s="4"/>
      <c r="T354" s="4"/>
    </row>
    <row r="355" spans="1:20" ht="28.5" x14ac:dyDescent="0.25">
      <c r="A355" s="179">
        <v>305</v>
      </c>
      <c r="B355" s="201" t="s">
        <v>825</v>
      </c>
      <c r="C355" s="14" t="s">
        <v>209</v>
      </c>
      <c r="D355" s="14" t="s">
        <v>342</v>
      </c>
      <c r="E355" s="14" t="s">
        <v>272</v>
      </c>
      <c r="F355" s="15">
        <v>45261</v>
      </c>
      <c r="G355" s="37">
        <v>2.5</v>
      </c>
      <c r="H355" s="337"/>
      <c r="I355" s="340"/>
      <c r="J355" s="85">
        <f t="shared" si="25"/>
        <v>0</v>
      </c>
      <c r="K355" s="340"/>
      <c r="L355" s="242">
        <f t="shared" si="21"/>
        <v>0</v>
      </c>
      <c r="M355" s="340"/>
      <c r="N355" s="242">
        <f t="shared" si="22"/>
        <v>0</v>
      </c>
      <c r="O355" s="340"/>
      <c r="P355" s="242">
        <f t="shared" si="23"/>
        <v>0</v>
      </c>
      <c r="Q355" s="340"/>
      <c r="R355" s="377">
        <f t="shared" si="24"/>
        <v>0</v>
      </c>
      <c r="S355" s="4"/>
      <c r="T355" s="4"/>
    </row>
    <row r="356" spans="1:20" ht="28.5" x14ac:dyDescent="0.25">
      <c r="A356" s="179">
        <v>306</v>
      </c>
      <c r="B356" s="201" t="s">
        <v>824</v>
      </c>
      <c r="C356" s="14" t="s">
        <v>239</v>
      </c>
      <c r="D356" s="14" t="s">
        <v>342</v>
      </c>
      <c r="E356" s="14" t="s">
        <v>272</v>
      </c>
      <c r="F356" s="15">
        <v>45566</v>
      </c>
      <c r="G356" s="37">
        <v>2.5</v>
      </c>
      <c r="H356" s="337"/>
      <c r="I356" s="340"/>
      <c r="J356" s="85">
        <f t="shared" si="25"/>
        <v>0</v>
      </c>
      <c r="K356" s="340"/>
      <c r="L356" s="232">
        <f t="shared" si="21"/>
        <v>0</v>
      </c>
      <c r="M356" s="340"/>
      <c r="N356" s="232">
        <f t="shared" si="22"/>
        <v>0</v>
      </c>
      <c r="O356" s="340"/>
      <c r="P356" s="232">
        <f t="shared" si="23"/>
        <v>0</v>
      </c>
      <c r="Q356" s="340"/>
      <c r="R356" s="377">
        <f t="shared" si="24"/>
        <v>0</v>
      </c>
      <c r="S356" s="4"/>
      <c r="T356" s="4"/>
    </row>
    <row r="357" spans="1:20" ht="25.5" x14ac:dyDescent="0.25">
      <c r="A357" s="179">
        <v>307</v>
      </c>
      <c r="B357" s="201" t="s">
        <v>405</v>
      </c>
      <c r="C357" s="14" t="s">
        <v>239</v>
      </c>
      <c r="D357" s="14" t="s">
        <v>343</v>
      </c>
      <c r="E357" s="14" t="s">
        <v>686</v>
      </c>
      <c r="F357" s="15">
        <v>45597</v>
      </c>
      <c r="G357" s="37">
        <v>3.72</v>
      </c>
      <c r="H357" s="364"/>
      <c r="I357" s="365"/>
      <c r="J357" s="366">
        <f>G357*I357</f>
        <v>0</v>
      </c>
      <c r="K357" s="365"/>
      <c r="L357" s="232">
        <f t="shared" si="21"/>
        <v>0</v>
      </c>
      <c r="M357" s="365"/>
      <c r="N357" s="232">
        <f t="shared" si="22"/>
        <v>0</v>
      </c>
      <c r="O357" s="365"/>
      <c r="P357" s="232">
        <f t="shared" si="23"/>
        <v>0</v>
      </c>
      <c r="Q357" s="365"/>
      <c r="R357" s="377">
        <f t="shared" si="24"/>
        <v>0</v>
      </c>
      <c r="S357" s="4"/>
      <c r="T357" s="4"/>
    </row>
    <row r="358" spans="1:20" ht="25.5" x14ac:dyDescent="0.25">
      <c r="A358" s="179">
        <v>699</v>
      </c>
      <c r="B358" s="201" t="s">
        <v>405</v>
      </c>
      <c r="C358" s="14" t="s">
        <v>735</v>
      </c>
      <c r="D358" s="14" t="s">
        <v>343</v>
      </c>
      <c r="E358" s="14" t="s">
        <v>686</v>
      </c>
      <c r="F358" s="15">
        <v>45626</v>
      </c>
      <c r="G358" s="37">
        <v>4.71</v>
      </c>
      <c r="H358" s="337"/>
      <c r="I358" s="354"/>
      <c r="J358" s="355">
        <f>G358*I358</f>
        <v>0</v>
      </c>
      <c r="K358" s="354"/>
      <c r="L358" s="357">
        <f t="shared" si="21"/>
        <v>0</v>
      </c>
      <c r="M358" s="354"/>
      <c r="N358" s="357">
        <f t="shared" si="22"/>
        <v>0</v>
      </c>
      <c r="O358" s="354"/>
      <c r="P358" s="357">
        <f t="shared" si="23"/>
        <v>0</v>
      </c>
      <c r="Q358" s="354"/>
      <c r="R358" s="377">
        <f t="shared" si="24"/>
        <v>0</v>
      </c>
      <c r="S358" s="4"/>
      <c r="T358" s="4"/>
    </row>
    <row r="359" spans="1:20" ht="42.75" x14ac:dyDescent="0.25">
      <c r="A359" s="179">
        <v>308</v>
      </c>
      <c r="B359" s="201" t="s">
        <v>777</v>
      </c>
      <c r="C359" s="14" t="s">
        <v>736</v>
      </c>
      <c r="D359" s="14" t="s">
        <v>12</v>
      </c>
      <c r="E359" s="14" t="s">
        <v>272</v>
      </c>
      <c r="F359" s="15">
        <v>45627</v>
      </c>
      <c r="G359" s="37">
        <v>9.09</v>
      </c>
      <c r="H359" s="337"/>
      <c r="I359" s="562"/>
      <c r="J359" s="355">
        <f>G359*I359</f>
        <v>0</v>
      </c>
      <c r="K359" s="562"/>
      <c r="L359" s="357">
        <f t="shared" si="21"/>
        <v>0</v>
      </c>
      <c r="M359" s="562"/>
      <c r="N359" s="357">
        <f t="shared" si="22"/>
        <v>0</v>
      </c>
      <c r="O359" s="562"/>
      <c r="P359" s="357">
        <f t="shared" si="23"/>
        <v>0</v>
      </c>
      <c r="Q359" s="562"/>
      <c r="R359" s="377">
        <f t="shared" si="24"/>
        <v>0</v>
      </c>
      <c r="S359" s="4"/>
      <c r="T359" s="4"/>
    </row>
    <row r="360" spans="1:20" x14ac:dyDescent="0.25">
      <c r="A360" s="179">
        <v>309</v>
      </c>
      <c r="B360" s="201" t="s">
        <v>405</v>
      </c>
      <c r="C360" s="14" t="s">
        <v>736</v>
      </c>
      <c r="D360" s="14" t="s">
        <v>12</v>
      </c>
      <c r="E360" s="14" t="s">
        <v>686</v>
      </c>
      <c r="F360" s="15">
        <v>45809</v>
      </c>
      <c r="G360" s="37">
        <v>3.72</v>
      </c>
      <c r="H360" s="337"/>
      <c r="I360" s="326"/>
      <c r="J360" s="85">
        <f t="shared" si="25"/>
        <v>0</v>
      </c>
      <c r="K360" s="326"/>
      <c r="L360" s="242">
        <f t="shared" si="21"/>
        <v>0</v>
      </c>
      <c r="M360" s="326"/>
      <c r="N360" s="242">
        <f t="shared" si="22"/>
        <v>0</v>
      </c>
      <c r="O360" s="326"/>
      <c r="P360" s="242">
        <f t="shared" si="23"/>
        <v>0</v>
      </c>
      <c r="Q360" s="326"/>
      <c r="R360" s="377">
        <f t="shared" si="24"/>
        <v>0</v>
      </c>
      <c r="S360" s="4"/>
      <c r="T360" s="4"/>
    </row>
    <row r="361" spans="1:20" ht="28.5" x14ac:dyDescent="0.25">
      <c r="A361" s="179">
        <v>310</v>
      </c>
      <c r="B361" s="201" t="s">
        <v>406</v>
      </c>
      <c r="C361" s="14" t="s">
        <v>197</v>
      </c>
      <c r="D361" s="14" t="s">
        <v>344</v>
      </c>
      <c r="E361" s="14" t="s">
        <v>686</v>
      </c>
      <c r="F361" s="15">
        <v>45717</v>
      </c>
      <c r="G361" s="37">
        <v>3.86</v>
      </c>
      <c r="H361" s="337"/>
      <c r="I361" s="318"/>
      <c r="J361" s="85">
        <f t="shared" si="25"/>
        <v>0</v>
      </c>
      <c r="K361" s="318"/>
      <c r="L361" s="85">
        <f t="shared" si="21"/>
        <v>0</v>
      </c>
      <c r="M361" s="318"/>
      <c r="N361" s="85">
        <f t="shared" si="22"/>
        <v>0</v>
      </c>
      <c r="O361" s="318">
        <v>1</v>
      </c>
      <c r="P361" s="85">
        <f t="shared" si="23"/>
        <v>3.86</v>
      </c>
      <c r="Q361" s="318">
        <v>1</v>
      </c>
      <c r="R361" s="377">
        <f t="shared" si="24"/>
        <v>3.86</v>
      </c>
      <c r="S361" s="4"/>
      <c r="T361" s="4"/>
    </row>
    <row r="362" spans="1:20" x14ac:dyDescent="0.25">
      <c r="A362" s="179">
        <v>691</v>
      </c>
      <c r="B362" s="201" t="s">
        <v>1096</v>
      </c>
      <c r="C362" s="14" t="s">
        <v>194</v>
      </c>
      <c r="D362" s="14" t="s">
        <v>12</v>
      </c>
      <c r="E362" s="14" t="s">
        <v>686</v>
      </c>
      <c r="F362" s="15">
        <v>45597</v>
      </c>
      <c r="G362" s="37">
        <v>2.46</v>
      </c>
      <c r="H362" s="337"/>
      <c r="I362" s="318"/>
      <c r="J362" s="85">
        <f t="shared" si="25"/>
        <v>0</v>
      </c>
      <c r="K362" s="318"/>
      <c r="L362" s="85">
        <f t="shared" si="21"/>
        <v>0</v>
      </c>
      <c r="M362" s="318"/>
      <c r="N362" s="85">
        <f t="shared" si="22"/>
        <v>0</v>
      </c>
      <c r="O362" s="318"/>
      <c r="P362" s="85">
        <f t="shared" si="23"/>
        <v>0</v>
      </c>
      <c r="Q362" s="318"/>
      <c r="R362" s="377">
        <f t="shared" si="24"/>
        <v>0</v>
      </c>
      <c r="S362" s="4"/>
      <c r="T362" s="4"/>
    </row>
    <row r="363" spans="1:20" ht="28.5" x14ac:dyDescent="0.25">
      <c r="A363" s="179">
        <v>311</v>
      </c>
      <c r="B363" s="201" t="s">
        <v>407</v>
      </c>
      <c r="C363" s="14" t="s">
        <v>596</v>
      </c>
      <c r="D363" s="14" t="s">
        <v>12</v>
      </c>
      <c r="E363" s="14" t="s">
        <v>686</v>
      </c>
      <c r="F363" s="15">
        <v>45597</v>
      </c>
      <c r="G363" s="37">
        <v>2.46</v>
      </c>
      <c r="H363" s="337"/>
      <c r="I363" s="318"/>
      <c r="J363" s="85">
        <f t="shared" si="25"/>
        <v>0</v>
      </c>
      <c r="K363" s="318"/>
      <c r="L363" s="85">
        <f t="shared" si="21"/>
        <v>0</v>
      </c>
      <c r="M363" s="318"/>
      <c r="N363" s="85">
        <f t="shared" si="22"/>
        <v>0</v>
      </c>
      <c r="O363" s="318">
        <v>1</v>
      </c>
      <c r="P363" s="85">
        <f t="shared" si="23"/>
        <v>2.46</v>
      </c>
      <c r="Q363" s="318">
        <v>1</v>
      </c>
      <c r="R363" s="377">
        <f t="shared" si="24"/>
        <v>2.46</v>
      </c>
      <c r="S363" s="4"/>
      <c r="T363" s="4"/>
    </row>
    <row r="364" spans="1:20" x14ac:dyDescent="0.25">
      <c r="A364" s="179">
        <v>312</v>
      </c>
      <c r="B364" s="201" t="s">
        <v>826</v>
      </c>
      <c r="C364" s="14" t="s">
        <v>609</v>
      </c>
      <c r="D364" s="14" t="s">
        <v>12</v>
      </c>
      <c r="E364" s="14" t="s">
        <v>686</v>
      </c>
      <c r="F364" s="15">
        <v>45717</v>
      </c>
      <c r="G364" s="37">
        <v>3.86</v>
      </c>
      <c r="H364" s="337"/>
      <c r="I364" s="318"/>
      <c r="J364" s="85">
        <f t="shared" si="25"/>
        <v>0</v>
      </c>
      <c r="K364" s="318"/>
      <c r="L364" s="85">
        <f t="shared" si="21"/>
        <v>0</v>
      </c>
      <c r="M364" s="318"/>
      <c r="N364" s="85">
        <f t="shared" si="22"/>
        <v>0</v>
      </c>
      <c r="O364" s="318"/>
      <c r="P364" s="85">
        <f t="shared" si="23"/>
        <v>0</v>
      </c>
      <c r="Q364" s="318"/>
      <c r="R364" s="377">
        <f t="shared" si="24"/>
        <v>0</v>
      </c>
      <c r="S364" s="4"/>
      <c r="T364" s="4"/>
    </row>
    <row r="365" spans="1:20" ht="28.5" x14ac:dyDescent="0.25">
      <c r="A365" s="179">
        <v>313</v>
      </c>
      <c r="B365" s="201" t="s">
        <v>1156</v>
      </c>
      <c r="C365" s="14" t="s">
        <v>195</v>
      </c>
      <c r="D365" s="14" t="s">
        <v>12</v>
      </c>
      <c r="E365" s="14" t="s">
        <v>686</v>
      </c>
      <c r="F365" s="15">
        <v>45870</v>
      </c>
      <c r="G365" s="37">
        <v>3.86</v>
      </c>
      <c r="H365" s="337"/>
      <c r="I365" s="318"/>
      <c r="J365" s="85">
        <f>G365*I365</f>
        <v>0</v>
      </c>
      <c r="K365" s="318"/>
      <c r="L365" s="85">
        <f>G365*K365</f>
        <v>0</v>
      </c>
      <c r="M365" s="318"/>
      <c r="N365" s="85">
        <f>G365*M365</f>
        <v>0</v>
      </c>
      <c r="O365" s="318"/>
      <c r="P365" s="85">
        <f>G365*O365</f>
        <v>0</v>
      </c>
      <c r="Q365" s="318"/>
      <c r="R365" s="377">
        <f>G365*Q365</f>
        <v>0</v>
      </c>
      <c r="S365" s="4"/>
      <c r="T365" s="4"/>
    </row>
    <row r="366" spans="1:20" x14ac:dyDescent="0.25">
      <c r="A366" s="179">
        <v>314</v>
      </c>
      <c r="B366" s="201" t="s">
        <v>409</v>
      </c>
      <c r="C366" s="14" t="s">
        <v>203</v>
      </c>
      <c r="D366" s="14" t="s">
        <v>12</v>
      </c>
      <c r="E366" s="14" t="s">
        <v>686</v>
      </c>
      <c r="F366" s="15">
        <v>45231</v>
      </c>
      <c r="G366" s="37">
        <v>2.46</v>
      </c>
      <c r="H366" s="337"/>
      <c r="I366" s="318"/>
      <c r="J366" s="85">
        <f t="shared" si="25"/>
        <v>0</v>
      </c>
      <c r="K366" s="318"/>
      <c r="L366" s="85">
        <f>G366*K366</f>
        <v>0</v>
      </c>
      <c r="M366" s="318"/>
      <c r="N366" s="85">
        <f>G366*M366</f>
        <v>0</v>
      </c>
      <c r="O366" s="318"/>
      <c r="P366" s="85">
        <f>G366*O366</f>
        <v>0</v>
      </c>
      <c r="Q366" s="318"/>
      <c r="R366" s="377">
        <f>G366*Q366</f>
        <v>0</v>
      </c>
      <c r="S366" s="4"/>
      <c r="T366" s="4"/>
    </row>
    <row r="367" spans="1:20" ht="25.5" x14ac:dyDescent="0.25">
      <c r="A367" s="179">
        <v>315</v>
      </c>
      <c r="B367" s="201" t="s">
        <v>410</v>
      </c>
      <c r="C367" s="14" t="s">
        <v>206</v>
      </c>
      <c r="D367" s="14" t="s">
        <v>342</v>
      </c>
      <c r="E367" s="14" t="s">
        <v>686</v>
      </c>
      <c r="F367" s="15">
        <v>45170</v>
      </c>
      <c r="G367" s="37">
        <v>9.32</v>
      </c>
      <c r="H367" s="337"/>
      <c r="I367" s="318"/>
      <c r="J367" s="85">
        <f>G367*I367</f>
        <v>0</v>
      </c>
      <c r="K367" s="318"/>
      <c r="L367" s="85">
        <f>G367*K367</f>
        <v>0</v>
      </c>
      <c r="M367" s="318"/>
      <c r="N367" s="85">
        <f>G367*M367</f>
        <v>0</v>
      </c>
      <c r="O367" s="318"/>
      <c r="P367" s="85">
        <f>G367*O367</f>
        <v>0</v>
      </c>
      <c r="Q367" s="318"/>
      <c r="R367" s="377">
        <f>G367*Q367</f>
        <v>0</v>
      </c>
      <c r="S367" s="4"/>
      <c r="T367" s="4"/>
    </row>
    <row r="368" spans="1:20" ht="28.5" x14ac:dyDescent="0.25">
      <c r="A368" s="179">
        <v>692</v>
      </c>
      <c r="B368" s="201" t="s">
        <v>1097</v>
      </c>
      <c r="C368" s="14" t="s">
        <v>194</v>
      </c>
      <c r="D368" s="14" t="s">
        <v>342</v>
      </c>
      <c r="E368" s="24"/>
      <c r="F368" s="15"/>
      <c r="G368" s="37">
        <v>4.29</v>
      </c>
      <c r="H368" s="337"/>
      <c r="I368" s="318"/>
      <c r="J368" s="85">
        <f t="shared" si="25"/>
        <v>0</v>
      </c>
      <c r="K368" s="318"/>
      <c r="L368" s="85">
        <f t="shared" si="21"/>
        <v>0</v>
      </c>
      <c r="M368" s="318"/>
      <c r="N368" s="85">
        <f t="shared" si="22"/>
        <v>0</v>
      </c>
      <c r="O368" s="318"/>
      <c r="P368" s="85">
        <f t="shared" si="23"/>
        <v>0</v>
      </c>
      <c r="Q368" s="318"/>
      <c r="R368" s="377">
        <f t="shared" si="24"/>
        <v>0</v>
      </c>
      <c r="S368" s="4"/>
      <c r="T368" s="4"/>
    </row>
    <row r="369" spans="1:20" ht="28.5" x14ac:dyDescent="0.25">
      <c r="A369" s="179">
        <v>316</v>
      </c>
      <c r="B369" s="201" t="s">
        <v>827</v>
      </c>
      <c r="C369" s="14" t="s">
        <v>219</v>
      </c>
      <c r="D369" s="14" t="s">
        <v>342</v>
      </c>
      <c r="E369" s="14" t="s">
        <v>272</v>
      </c>
      <c r="F369" s="15">
        <v>45717</v>
      </c>
      <c r="G369" s="37">
        <v>4.5</v>
      </c>
      <c r="H369" s="337"/>
      <c r="I369" s="318"/>
      <c r="J369" s="85">
        <f t="shared" si="25"/>
        <v>0</v>
      </c>
      <c r="K369" s="318"/>
      <c r="L369" s="85">
        <f>G369*K369</f>
        <v>0</v>
      </c>
      <c r="M369" s="318"/>
      <c r="N369" s="85">
        <f>G369*M369</f>
        <v>0</v>
      </c>
      <c r="O369" s="318">
        <v>2</v>
      </c>
      <c r="P369" s="85">
        <f>G369*O369</f>
        <v>9</v>
      </c>
      <c r="Q369" s="318">
        <v>2</v>
      </c>
      <c r="R369" s="377">
        <f>G369*Q369</f>
        <v>9</v>
      </c>
      <c r="S369" s="4"/>
      <c r="T369" s="4"/>
    </row>
    <row r="370" spans="1:20" ht="28.5" x14ac:dyDescent="0.25">
      <c r="A370" s="179">
        <v>317</v>
      </c>
      <c r="B370" s="201" t="s">
        <v>411</v>
      </c>
      <c r="C370" s="14" t="s">
        <v>597</v>
      </c>
      <c r="D370" s="14" t="s">
        <v>12</v>
      </c>
      <c r="E370" s="14" t="s">
        <v>686</v>
      </c>
      <c r="F370" s="15">
        <v>45717</v>
      </c>
      <c r="G370" s="37">
        <v>3.6</v>
      </c>
      <c r="H370" s="337"/>
      <c r="I370" s="318"/>
      <c r="J370" s="85">
        <f t="shared" si="25"/>
        <v>0</v>
      </c>
      <c r="K370" s="318"/>
      <c r="L370" s="85">
        <f t="shared" si="21"/>
        <v>0</v>
      </c>
      <c r="M370" s="318"/>
      <c r="N370" s="85">
        <f t="shared" si="22"/>
        <v>0</v>
      </c>
      <c r="O370" s="318"/>
      <c r="P370" s="85">
        <f t="shared" si="23"/>
        <v>0</v>
      </c>
      <c r="Q370" s="318"/>
      <c r="R370" s="377">
        <f t="shared" si="24"/>
        <v>0</v>
      </c>
      <c r="S370" s="4"/>
      <c r="T370" s="4"/>
    </row>
    <row r="371" spans="1:20" ht="28.5" x14ac:dyDescent="0.25">
      <c r="A371" s="179">
        <v>318</v>
      </c>
      <c r="B371" s="201" t="s">
        <v>412</v>
      </c>
      <c r="C371" s="14" t="s">
        <v>596</v>
      </c>
      <c r="D371" s="14" t="s">
        <v>12</v>
      </c>
      <c r="E371" s="14" t="s">
        <v>261</v>
      </c>
      <c r="F371" s="15">
        <v>45778</v>
      </c>
      <c r="G371" s="37">
        <v>2.48</v>
      </c>
      <c r="H371" s="337"/>
      <c r="I371" s="318"/>
      <c r="J371" s="85">
        <f t="shared" si="25"/>
        <v>0</v>
      </c>
      <c r="K371" s="318"/>
      <c r="L371" s="85">
        <f t="shared" si="21"/>
        <v>0</v>
      </c>
      <c r="M371" s="318"/>
      <c r="N371" s="85">
        <f t="shared" si="22"/>
        <v>0</v>
      </c>
      <c r="O371" s="318"/>
      <c r="P371" s="85">
        <f t="shared" si="23"/>
        <v>0</v>
      </c>
      <c r="Q371" s="318"/>
      <c r="R371" s="377">
        <f t="shared" si="24"/>
        <v>0</v>
      </c>
      <c r="S371" s="4"/>
      <c r="T371" s="4"/>
    </row>
    <row r="372" spans="1:20" ht="30" x14ac:dyDescent="0.25">
      <c r="A372" s="634">
        <v>642</v>
      </c>
      <c r="B372" s="184" t="s">
        <v>1029</v>
      </c>
      <c r="C372" s="578" t="s">
        <v>195</v>
      </c>
      <c r="D372" s="14" t="s">
        <v>12</v>
      </c>
      <c r="E372" s="14" t="s">
        <v>687</v>
      </c>
      <c r="F372" s="576">
        <v>45474</v>
      </c>
      <c r="G372" s="577"/>
      <c r="H372" s="337"/>
      <c r="I372" s="318"/>
      <c r="J372" s="85">
        <f t="shared" si="25"/>
        <v>0</v>
      </c>
      <c r="K372" s="318"/>
      <c r="L372" s="85">
        <f t="shared" si="21"/>
        <v>0</v>
      </c>
      <c r="M372" s="318"/>
      <c r="N372" s="85">
        <f t="shared" si="22"/>
        <v>0</v>
      </c>
      <c r="O372" s="318"/>
      <c r="P372" s="85">
        <f t="shared" si="23"/>
        <v>0</v>
      </c>
      <c r="Q372" s="318"/>
      <c r="R372" s="377">
        <f t="shared" si="24"/>
        <v>0</v>
      </c>
      <c r="S372" s="4"/>
      <c r="T372" s="4"/>
    </row>
    <row r="373" spans="1:20" ht="28.5" x14ac:dyDescent="0.25">
      <c r="A373" s="179">
        <v>319</v>
      </c>
      <c r="B373" s="201" t="s">
        <v>413</v>
      </c>
      <c r="C373" s="14" t="s">
        <v>247</v>
      </c>
      <c r="D373" s="14" t="s">
        <v>12</v>
      </c>
      <c r="E373" s="14" t="s">
        <v>686</v>
      </c>
      <c r="F373" s="15">
        <v>45383</v>
      </c>
      <c r="G373" s="37">
        <v>5.64</v>
      </c>
      <c r="H373" s="337"/>
      <c r="I373" s="318"/>
      <c r="J373" s="85">
        <f t="shared" si="25"/>
        <v>0</v>
      </c>
      <c r="K373" s="318"/>
      <c r="L373" s="85">
        <f t="shared" si="21"/>
        <v>0</v>
      </c>
      <c r="M373" s="318"/>
      <c r="N373" s="85">
        <f t="shared" si="22"/>
        <v>0</v>
      </c>
      <c r="O373" s="318">
        <v>5</v>
      </c>
      <c r="P373" s="85">
        <f t="shared" si="23"/>
        <v>28.2</v>
      </c>
      <c r="Q373" s="318">
        <v>5</v>
      </c>
      <c r="R373" s="377">
        <f t="shared" si="24"/>
        <v>28.2</v>
      </c>
      <c r="S373" s="4"/>
      <c r="T373" s="4"/>
    </row>
    <row r="374" spans="1:20" x14ac:dyDescent="0.25">
      <c r="A374" s="179">
        <v>320</v>
      </c>
      <c r="B374" s="201" t="s">
        <v>414</v>
      </c>
      <c r="C374" s="14" t="s">
        <v>598</v>
      </c>
      <c r="D374" s="14" t="s">
        <v>12</v>
      </c>
      <c r="E374" s="14" t="s">
        <v>686</v>
      </c>
      <c r="F374" s="15">
        <v>45383</v>
      </c>
      <c r="G374" s="37">
        <v>2.99</v>
      </c>
      <c r="H374" s="337"/>
      <c r="I374" s="318"/>
      <c r="J374" s="85">
        <f t="shared" si="25"/>
        <v>0</v>
      </c>
      <c r="K374" s="318"/>
      <c r="L374" s="85">
        <f t="shared" si="21"/>
        <v>0</v>
      </c>
      <c r="M374" s="318"/>
      <c r="N374" s="85">
        <f t="shared" si="22"/>
        <v>0</v>
      </c>
      <c r="O374" s="318"/>
      <c r="P374" s="85">
        <f t="shared" si="23"/>
        <v>0</v>
      </c>
      <c r="Q374" s="318"/>
      <c r="R374" s="377">
        <f t="shared" si="24"/>
        <v>0</v>
      </c>
      <c r="S374" s="4"/>
      <c r="T374" s="4"/>
    </row>
    <row r="375" spans="1:20" ht="28.5" x14ac:dyDescent="0.25">
      <c r="A375" s="179">
        <v>321</v>
      </c>
      <c r="B375" s="201" t="s">
        <v>415</v>
      </c>
      <c r="C375" s="14" t="s">
        <v>599</v>
      </c>
      <c r="D375" s="14" t="s">
        <v>342</v>
      </c>
      <c r="E375" s="14" t="s">
        <v>686</v>
      </c>
      <c r="F375" s="15">
        <v>45231</v>
      </c>
      <c r="G375" s="37">
        <v>4.29</v>
      </c>
      <c r="H375" s="337"/>
      <c r="I375" s="318"/>
      <c r="J375" s="85">
        <f t="shared" si="25"/>
        <v>0</v>
      </c>
      <c r="K375" s="318"/>
      <c r="L375" s="85">
        <f t="shared" si="21"/>
        <v>0</v>
      </c>
      <c r="M375" s="318"/>
      <c r="N375" s="85">
        <f t="shared" si="22"/>
        <v>0</v>
      </c>
      <c r="O375" s="318">
        <v>5</v>
      </c>
      <c r="P375" s="85">
        <f t="shared" si="23"/>
        <v>21.45</v>
      </c>
      <c r="Q375" s="318">
        <v>5</v>
      </c>
      <c r="R375" s="377">
        <f t="shared" si="24"/>
        <v>21.45</v>
      </c>
      <c r="S375" s="4"/>
      <c r="T375" s="4"/>
    </row>
    <row r="376" spans="1:20" ht="28.5" x14ac:dyDescent="0.25">
      <c r="A376" s="179">
        <v>322</v>
      </c>
      <c r="B376" s="201" t="s">
        <v>416</v>
      </c>
      <c r="C376" s="14" t="s">
        <v>597</v>
      </c>
      <c r="D376" s="14" t="s">
        <v>342</v>
      </c>
      <c r="E376" s="14" t="s">
        <v>687</v>
      </c>
      <c r="F376" s="15">
        <v>45352</v>
      </c>
      <c r="G376" s="37">
        <v>2.4300000000000002</v>
      </c>
      <c r="H376" s="337"/>
      <c r="I376" s="318"/>
      <c r="J376" s="85">
        <f t="shared" si="25"/>
        <v>0</v>
      </c>
      <c r="K376" s="318"/>
      <c r="L376" s="85">
        <f t="shared" si="21"/>
        <v>0</v>
      </c>
      <c r="M376" s="318"/>
      <c r="N376" s="85">
        <f t="shared" si="22"/>
        <v>0</v>
      </c>
      <c r="O376" s="318"/>
      <c r="P376" s="85">
        <f t="shared" si="23"/>
        <v>0</v>
      </c>
      <c r="Q376" s="318"/>
      <c r="R376" s="377">
        <f t="shared" si="24"/>
        <v>0</v>
      </c>
      <c r="S376" s="4"/>
      <c r="T376" s="4"/>
    </row>
    <row r="377" spans="1:20" ht="25.5" x14ac:dyDescent="0.25">
      <c r="A377" s="179">
        <v>693</v>
      </c>
      <c r="B377" s="201" t="s">
        <v>1081</v>
      </c>
      <c r="C377" s="14" t="s">
        <v>597</v>
      </c>
      <c r="D377" s="14" t="s">
        <v>342</v>
      </c>
      <c r="E377" s="14" t="s">
        <v>687</v>
      </c>
      <c r="F377" s="15">
        <v>45352</v>
      </c>
      <c r="G377" s="37">
        <v>2.93</v>
      </c>
      <c r="H377" s="337"/>
      <c r="I377" s="318"/>
      <c r="J377" s="85">
        <f t="shared" si="25"/>
        <v>0</v>
      </c>
      <c r="K377" s="318"/>
      <c r="L377" s="85">
        <f>G377*K377</f>
        <v>0</v>
      </c>
      <c r="M377" s="318"/>
      <c r="N377" s="85">
        <f>G377*M377</f>
        <v>0</v>
      </c>
      <c r="O377" s="318"/>
      <c r="P377" s="85">
        <f>G377*O377</f>
        <v>0</v>
      </c>
      <c r="Q377" s="318"/>
      <c r="R377" s="377">
        <f>G377*Q377</f>
        <v>0</v>
      </c>
      <c r="S377" s="4"/>
      <c r="T377" s="4"/>
    </row>
    <row r="378" spans="1:20" x14ac:dyDescent="0.25">
      <c r="A378" s="179">
        <v>683</v>
      </c>
      <c r="B378" s="575" t="s">
        <v>1081</v>
      </c>
      <c r="C378" s="575" t="s">
        <v>1222</v>
      </c>
      <c r="D378" s="14" t="s">
        <v>342</v>
      </c>
      <c r="E378" s="14" t="s">
        <v>687</v>
      </c>
      <c r="F378" s="576">
        <v>45626</v>
      </c>
      <c r="G378" s="603">
        <v>1.51</v>
      </c>
      <c r="H378" s="337"/>
      <c r="I378" s="318"/>
      <c r="J378" s="85">
        <f t="shared" si="25"/>
        <v>0</v>
      </c>
      <c r="K378" s="318"/>
      <c r="L378" s="85">
        <f>G378*K378</f>
        <v>0</v>
      </c>
      <c r="M378" s="318"/>
      <c r="N378" s="85">
        <f>G378*M378</f>
        <v>0</v>
      </c>
      <c r="O378" s="318"/>
      <c r="P378" s="85">
        <f>G378*O378</f>
        <v>0</v>
      </c>
      <c r="Q378" s="318"/>
      <c r="R378" s="377">
        <f>G378*Q378</f>
        <v>0</v>
      </c>
      <c r="S378" s="4"/>
      <c r="T378" s="4"/>
    </row>
    <row r="379" spans="1:20" ht="28.5" x14ac:dyDescent="0.25">
      <c r="A379" s="179">
        <v>323</v>
      </c>
      <c r="B379" s="201" t="s">
        <v>778</v>
      </c>
      <c r="C379" s="14" t="s">
        <v>736</v>
      </c>
      <c r="D379" s="14" t="s">
        <v>12</v>
      </c>
      <c r="E379" s="14" t="s">
        <v>272</v>
      </c>
      <c r="F379" s="15">
        <v>45627</v>
      </c>
      <c r="G379" s="37">
        <v>5.88</v>
      </c>
      <c r="H379" s="337"/>
      <c r="I379" s="318"/>
      <c r="J379" s="85">
        <f t="shared" si="25"/>
        <v>0</v>
      </c>
      <c r="K379" s="318"/>
      <c r="L379" s="85">
        <f t="shared" si="21"/>
        <v>0</v>
      </c>
      <c r="M379" s="318"/>
      <c r="N379" s="85">
        <f t="shared" si="22"/>
        <v>0</v>
      </c>
      <c r="O379" s="318"/>
      <c r="P379" s="85">
        <f t="shared" si="23"/>
        <v>0</v>
      </c>
      <c r="Q379" s="318"/>
      <c r="R379" s="377">
        <f t="shared" si="24"/>
        <v>0</v>
      </c>
      <c r="S379" s="4"/>
      <c r="T379" s="4"/>
    </row>
    <row r="380" spans="1:20" ht="28.5" x14ac:dyDescent="0.25">
      <c r="A380" s="179">
        <v>324</v>
      </c>
      <c r="B380" s="201" t="s">
        <v>417</v>
      </c>
      <c r="C380" s="14" t="s">
        <v>600</v>
      </c>
      <c r="D380" s="14" t="s">
        <v>12</v>
      </c>
      <c r="E380" s="14" t="s">
        <v>687</v>
      </c>
      <c r="F380" s="15">
        <v>45139</v>
      </c>
      <c r="G380" s="37">
        <v>2.65</v>
      </c>
      <c r="H380" s="337"/>
      <c r="I380" s="318"/>
      <c r="J380" s="85">
        <f t="shared" si="25"/>
        <v>0</v>
      </c>
      <c r="K380" s="318"/>
      <c r="L380" s="85">
        <f t="shared" si="21"/>
        <v>0</v>
      </c>
      <c r="M380" s="318"/>
      <c r="N380" s="85">
        <f t="shared" si="22"/>
        <v>0</v>
      </c>
      <c r="O380" s="318"/>
      <c r="P380" s="85">
        <f t="shared" si="23"/>
        <v>0</v>
      </c>
      <c r="Q380" s="318"/>
      <c r="R380" s="377">
        <f t="shared" si="24"/>
        <v>0</v>
      </c>
      <c r="S380" s="4"/>
      <c r="T380" s="4"/>
    </row>
    <row r="381" spans="1:20" ht="28.5" x14ac:dyDescent="0.25">
      <c r="A381" s="568">
        <v>799</v>
      </c>
      <c r="B381" s="201" t="s">
        <v>1228</v>
      </c>
      <c r="C381" s="14" t="s">
        <v>736</v>
      </c>
      <c r="D381" s="14" t="s">
        <v>12</v>
      </c>
      <c r="E381" s="184" t="s">
        <v>1226</v>
      </c>
      <c r="F381" s="15">
        <v>45992</v>
      </c>
      <c r="G381" s="569">
        <v>1.98</v>
      </c>
      <c r="H381" s="337"/>
      <c r="I381" s="318"/>
      <c r="J381" s="85">
        <f t="shared" si="25"/>
        <v>0</v>
      </c>
      <c r="K381" s="318"/>
      <c r="L381" s="85">
        <f t="shared" si="21"/>
        <v>0</v>
      </c>
      <c r="M381" s="318"/>
      <c r="N381" s="85">
        <f t="shared" si="22"/>
        <v>0</v>
      </c>
      <c r="O381" s="318"/>
      <c r="P381" s="85">
        <f t="shared" si="23"/>
        <v>0</v>
      </c>
      <c r="Q381" s="318"/>
      <c r="R381" s="377">
        <f t="shared" si="24"/>
        <v>0</v>
      </c>
      <c r="S381" s="4"/>
      <c r="T381" s="4"/>
    </row>
    <row r="382" spans="1:20" x14ac:dyDescent="0.25">
      <c r="A382" s="381">
        <v>794</v>
      </c>
      <c r="B382" s="184" t="s">
        <v>1225</v>
      </c>
      <c r="C382" s="578" t="s">
        <v>1223</v>
      </c>
      <c r="D382" s="14" t="s">
        <v>12</v>
      </c>
      <c r="E382" s="184" t="s">
        <v>1226</v>
      </c>
      <c r="F382" s="576">
        <v>45473</v>
      </c>
      <c r="G382" s="603">
        <v>1.68</v>
      </c>
      <c r="H382" s="337"/>
      <c r="I382" s="318"/>
      <c r="J382" s="85">
        <f t="shared" si="25"/>
        <v>0</v>
      </c>
      <c r="K382" s="318"/>
      <c r="L382" s="85">
        <f t="shared" si="21"/>
        <v>0</v>
      </c>
      <c r="M382" s="318"/>
      <c r="N382" s="85">
        <f t="shared" si="22"/>
        <v>0</v>
      </c>
      <c r="O382" s="318"/>
      <c r="P382" s="85">
        <f t="shared" si="23"/>
        <v>0</v>
      </c>
      <c r="Q382" s="318"/>
      <c r="R382" s="377">
        <f t="shared" si="24"/>
        <v>0</v>
      </c>
      <c r="S382" s="4"/>
      <c r="T382" s="4"/>
    </row>
    <row r="383" spans="1:20" ht="28.5" x14ac:dyDescent="0.25">
      <c r="A383" s="179">
        <v>325</v>
      </c>
      <c r="B383" s="201" t="s">
        <v>418</v>
      </c>
      <c r="C383" s="14" t="s">
        <v>194</v>
      </c>
      <c r="D383" s="14" t="s">
        <v>12</v>
      </c>
      <c r="E383" s="14" t="s">
        <v>278</v>
      </c>
      <c r="F383" s="15">
        <v>45809</v>
      </c>
      <c r="G383" s="37">
        <v>7.07</v>
      </c>
      <c r="H383" s="337"/>
      <c r="I383" s="321"/>
      <c r="J383" s="85">
        <f t="shared" si="25"/>
        <v>0</v>
      </c>
      <c r="K383" s="321"/>
      <c r="L383" s="236">
        <f>G383*K383</f>
        <v>0</v>
      </c>
      <c r="M383" s="321"/>
      <c r="N383" s="236">
        <f>G383*M383</f>
        <v>0</v>
      </c>
      <c r="O383" s="321">
        <v>5</v>
      </c>
      <c r="P383" s="236">
        <f>G383*O383</f>
        <v>35.35</v>
      </c>
      <c r="Q383" s="321">
        <v>5</v>
      </c>
      <c r="R383" s="377">
        <f>G383*Q383</f>
        <v>35.35</v>
      </c>
      <c r="S383" s="4"/>
      <c r="T383" s="4"/>
    </row>
    <row r="384" spans="1:20" ht="28.5" x14ac:dyDescent="0.25">
      <c r="A384" s="179">
        <v>326</v>
      </c>
      <c r="B384" s="201" t="s">
        <v>419</v>
      </c>
      <c r="C384" s="14" t="s">
        <v>194</v>
      </c>
      <c r="D384" s="14" t="s">
        <v>12</v>
      </c>
      <c r="E384" s="14" t="s">
        <v>278</v>
      </c>
      <c r="F384" s="15">
        <v>45809</v>
      </c>
      <c r="G384" s="37">
        <v>10.4</v>
      </c>
      <c r="H384" s="337"/>
      <c r="I384" s="354"/>
      <c r="J384" s="355">
        <f>G384*I384</f>
        <v>0</v>
      </c>
      <c r="K384" s="354"/>
      <c r="L384" s="357">
        <f>G384*K384</f>
        <v>0</v>
      </c>
      <c r="M384" s="354"/>
      <c r="N384" s="357">
        <f>G384*M384</f>
        <v>0</v>
      </c>
      <c r="O384" s="354"/>
      <c r="P384" s="357">
        <f>G384*O384</f>
        <v>0</v>
      </c>
      <c r="Q384" s="354"/>
      <c r="R384" s="377">
        <f>G384*Q384</f>
        <v>0</v>
      </c>
      <c r="S384" s="4"/>
      <c r="T384" s="4"/>
    </row>
    <row r="385" spans="1:20" ht="25.5" x14ac:dyDescent="0.25">
      <c r="A385" s="179">
        <v>694</v>
      </c>
      <c r="B385" s="201" t="s">
        <v>1098</v>
      </c>
      <c r="C385" s="14" t="s">
        <v>787</v>
      </c>
      <c r="D385" s="14" t="s">
        <v>12</v>
      </c>
      <c r="E385" s="14" t="s">
        <v>687</v>
      </c>
      <c r="F385" s="15">
        <v>45809</v>
      </c>
      <c r="G385" s="37">
        <v>1.7</v>
      </c>
      <c r="H385" s="337"/>
      <c r="I385" s="562"/>
      <c r="J385" s="355">
        <f>G385*I385</f>
        <v>0</v>
      </c>
      <c r="K385" s="562"/>
      <c r="L385" s="357">
        <f>G385*K385</f>
        <v>0</v>
      </c>
      <c r="M385" s="562"/>
      <c r="N385" s="357">
        <f>G385*M385</f>
        <v>0</v>
      </c>
      <c r="O385" s="562"/>
      <c r="P385" s="357">
        <f>G385*O385</f>
        <v>0</v>
      </c>
      <c r="Q385" s="562"/>
      <c r="R385" s="377">
        <f>G385*Q385</f>
        <v>0</v>
      </c>
      <c r="S385" s="4"/>
      <c r="T385" s="4"/>
    </row>
    <row r="386" spans="1:20" ht="28.5" x14ac:dyDescent="0.25">
      <c r="A386" s="179">
        <v>327</v>
      </c>
      <c r="B386" s="201" t="s">
        <v>786</v>
      </c>
      <c r="C386" s="14" t="s">
        <v>787</v>
      </c>
      <c r="D386" s="14" t="s">
        <v>12</v>
      </c>
      <c r="E386" s="14" t="s">
        <v>278</v>
      </c>
      <c r="F386" s="15">
        <v>45231</v>
      </c>
      <c r="G386" s="37">
        <v>4.29</v>
      </c>
      <c r="H386" s="337"/>
      <c r="I386" s="318"/>
      <c r="J386" s="85">
        <f t="shared" si="25"/>
        <v>0</v>
      </c>
      <c r="K386" s="318"/>
      <c r="L386" s="85">
        <f t="shared" si="21"/>
        <v>0</v>
      </c>
      <c r="M386" s="318"/>
      <c r="N386" s="85">
        <f t="shared" si="22"/>
        <v>0</v>
      </c>
      <c r="O386" s="318"/>
      <c r="P386" s="85">
        <f t="shared" si="23"/>
        <v>0</v>
      </c>
      <c r="Q386" s="318"/>
      <c r="R386" s="377">
        <f t="shared" si="24"/>
        <v>0</v>
      </c>
      <c r="S386" s="4"/>
      <c r="T386" s="4"/>
    </row>
    <row r="387" spans="1:20" ht="28.5" x14ac:dyDescent="0.25">
      <c r="A387" s="179">
        <v>328</v>
      </c>
      <c r="B387" s="201" t="s">
        <v>420</v>
      </c>
      <c r="C387" s="14" t="s">
        <v>217</v>
      </c>
      <c r="D387" s="14" t="s">
        <v>12</v>
      </c>
      <c r="E387" s="14" t="s">
        <v>686</v>
      </c>
      <c r="F387" s="15">
        <v>45139</v>
      </c>
      <c r="G387" s="37">
        <v>4</v>
      </c>
      <c r="H387" s="337"/>
      <c r="I387" s="318"/>
      <c r="J387" s="85">
        <f t="shared" si="25"/>
        <v>0</v>
      </c>
      <c r="K387" s="318"/>
      <c r="L387" s="85">
        <f t="shared" si="21"/>
        <v>0</v>
      </c>
      <c r="M387" s="318"/>
      <c r="N387" s="85">
        <f t="shared" si="22"/>
        <v>0</v>
      </c>
      <c r="O387" s="318"/>
      <c r="P387" s="85">
        <f t="shared" si="23"/>
        <v>0</v>
      </c>
      <c r="Q387" s="318"/>
      <c r="R387" s="377">
        <f t="shared" si="24"/>
        <v>0</v>
      </c>
      <c r="S387" s="4"/>
      <c r="T387" s="4"/>
    </row>
    <row r="388" spans="1:20" ht="28.5" x14ac:dyDescent="0.25">
      <c r="A388" s="179">
        <v>694</v>
      </c>
      <c r="B388" s="201" t="s">
        <v>1099</v>
      </c>
      <c r="C388" s="14" t="s">
        <v>1100</v>
      </c>
      <c r="D388" s="14" t="s">
        <v>12</v>
      </c>
      <c r="E388" s="14" t="s">
        <v>687</v>
      </c>
      <c r="F388" s="15"/>
      <c r="G388" s="37">
        <v>3.42</v>
      </c>
      <c r="H388" s="337"/>
      <c r="I388" s="318"/>
      <c r="J388" s="85">
        <f t="shared" si="25"/>
        <v>0</v>
      </c>
      <c r="K388" s="318"/>
      <c r="L388" s="85">
        <f t="shared" si="21"/>
        <v>0</v>
      </c>
      <c r="M388" s="318"/>
      <c r="N388" s="85">
        <f t="shared" si="22"/>
        <v>0</v>
      </c>
      <c r="O388" s="318"/>
      <c r="P388" s="85">
        <f t="shared" si="23"/>
        <v>0</v>
      </c>
      <c r="Q388" s="318"/>
      <c r="R388" s="377">
        <f t="shared" si="24"/>
        <v>0</v>
      </c>
      <c r="S388" s="4"/>
      <c r="T388" s="4"/>
    </row>
    <row r="389" spans="1:20" ht="25.5" x14ac:dyDescent="0.25">
      <c r="A389" s="179">
        <v>329</v>
      </c>
      <c r="B389" s="201" t="s">
        <v>421</v>
      </c>
      <c r="C389" s="14" t="s">
        <v>206</v>
      </c>
      <c r="D389" s="14" t="s">
        <v>12</v>
      </c>
      <c r="E389" s="14" t="s">
        <v>687</v>
      </c>
      <c r="F389" s="15">
        <v>45505</v>
      </c>
      <c r="G389" s="37">
        <v>4</v>
      </c>
      <c r="H389" s="337"/>
      <c r="I389" s="354"/>
      <c r="J389" s="355">
        <f>G389*I389</f>
        <v>0</v>
      </c>
      <c r="K389" s="354"/>
      <c r="L389" s="357">
        <f>G389*K389</f>
        <v>0</v>
      </c>
      <c r="M389" s="354"/>
      <c r="N389" s="357">
        <f>G389*M389</f>
        <v>0</v>
      </c>
      <c r="O389" s="354"/>
      <c r="P389" s="357">
        <f>G389*O389</f>
        <v>0</v>
      </c>
      <c r="Q389" s="354"/>
      <c r="R389" s="377">
        <f>G389*Q389</f>
        <v>0</v>
      </c>
      <c r="S389" s="4"/>
      <c r="T389" s="4"/>
    </row>
    <row r="390" spans="1:20" ht="25.5" x14ac:dyDescent="0.25">
      <c r="A390" s="179">
        <v>330</v>
      </c>
      <c r="B390" s="201" t="s">
        <v>422</v>
      </c>
      <c r="C390" s="14" t="s">
        <v>225</v>
      </c>
      <c r="D390" s="14" t="s">
        <v>12</v>
      </c>
      <c r="E390" s="14" t="s">
        <v>686</v>
      </c>
      <c r="F390" s="15">
        <v>45536</v>
      </c>
      <c r="G390" s="37">
        <v>1.57</v>
      </c>
      <c r="H390" s="337"/>
      <c r="I390" s="318"/>
      <c r="J390" s="85">
        <f t="shared" si="25"/>
        <v>0</v>
      </c>
      <c r="K390" s="318"/>
      <c r="L390" s="85">
        <f t="shared" si="21"/>
        <v>0</v>
      </c>
      <c r="M390" s="318"/>
      <c r="N390" s="85">
        <f t="shared" si="22"/>
        <v>0</v>
      </c>
      <c r="O390" s="318"/>
      <c r="P390" s="85">
        <f t="shared" si="23"/>
        <v>0</v>
      </c>
      <c r="Q390" s="318"/>
      <c r="R390" s="377">
        <f t="shared" si="24"/>
        <v>0</v>
      </c>
      <c r="S390" s="4"/>
      <c r="T390" s="4"/>
    </row>
    <row r="391" spans="1:20" x14ac:dyDescent="0.25">
      <c r="A391" s="179">
        <v>331</v>
      </c>
      <c r="B391" s="201" t="s">
        <v>422</v>
      </c>
      <c r="C391" s="14" t="s">
        <v>736</v>
      </c>
      <c r="D391" s="14" t="s">
        <v>12</v>
      </c>
      <c r="E391" s="14" t="s">
        <v>686</v>
      </c>
      <c r="F391" s="15">
        <v>45992</v>
      </c>
      <c r="G391" s="37">
        <v>1.96</v>
      </c>
      <c r="H391" s="337"/>
      <c r="I391" s="354"/>
      <c r="J391" s="355">
        <f>G391*I391</f>
        <v>0</v>
      </c>
      <c r="K391" s="354"/>
      <c r="L391" s="357">
        <f>G391*K391</f>
        <v>0</v>
      </c>
      <c r="M391" s="354"/>
      <c r="N391" s="357">
        <f>G391*M391</f>
        <v>0</v>
      </c>
      <c r="O391" s="354"/>
      <c r="P391" s="357">
        <f>G391*O391</f>
        <v>0</v>
      </c>
      <c r="Q391" s="354"/>
      <c r="R391" s="377">
        <f>G391*Q391</f>
        <v>0</v>
      </c>
      <c r="S391" s="4"/>
      <c r="T391" s="4"/>
    </row>
    <row r="392" spans="1:20" ht="28.5" x14ac:dyDescent="0.25">
      <c r="A392" s="179">
        <v>332</v>
      </c>
      <c r="B392" s="201" t="s">
        <v>788</v>
      </c>
      <c r="C392" s="14" t="s">
        <v>607</v>
      </c>
      <c r="D392" s="14" t="s">
        <v>12</v>
      </c>
      <c r="E392" s="14"/>
      <c r="F392" s="15">
        <v>45352</v>
      </c>
      <c r="G392" s="37">
        <v>5.71</v>
      </c>
      <c r="H392" s="337"/>
      <c r="I392" s="318"/>
      <c r="J392" s="85">
        <f t="shared" si="25"/>
        <v>0</v>
      </c>
      <c r="K392" s="318"/>
      <c r="L392" s="85">
        <f>G392*K392</f>
        <v>0</v>
      </c>
      <c r="M392" s="318"/>
      <c r="N392" s="85">
        <f>G392*M392</f>
        <v>0</v>
      </c>
      <c r="O392" s="318"/>
      <c r="P392" s="85">
        <f>G392*O392</f>
        <v>0</v>
      </c>
      <c r="Q392" s="318"/>
      <c r="R392" s="377">
        <f>G392*Q392</f>
        <v>0</v>
      </c>
      <c r="S392" s="4"/>
      <c r="T392" s="4"/>
    </row>
    <row r="393" spans="1:20" ht="28.5" x14ac:dyDescent="0.25">
      <c r="A393" s="634">
        <v>643</v>
      </c>
      <c r="B393" s="201" t="s">
        <v>1030</v>
      </c>
      <c r="C393" s="578" t="s">
        <v>247</v>
      </c>
      <c r="D393" s="14" t="s">
        <v>12</v>
      </c>
      <c r="E393" s="184"/>
      <c r="F393" s="576">
        <v>45717</v>
      </c>
      <c r="G393" s="577">
        <v>4.88</v>
      </c>
      <c r="H393" s="337"/>
      <c r="I393" s="318"/>
      <c r="J393" s="85">
        <f t="shared" si="25"/>
        <v>0</v>
      </c>
      <c r="K393" s="318"/>
      <c r="L393" s="85">
        <f>G393*K393</f>
        <v>0</v>
      </c>
      <c r="M393" s="318"/>
      <c r="N393" s="85">
        <f>G393*M393</f>
        <v>0</v>
      </c>
      <c r="O393" s="318">
        <v>4</v>
      </c>
      <c r="P393" s="85">
        <f>G393*O393</f>
        <v>19.52</v>
      </c>
      <c r="Q393" s="318">
        <v>4</v>
      </c>
      <c r="R393" s="377">
        <f>G393*Q393</f>
        <v>19.52</v>
      </c>
      <c r="S393" s="4"/>
      <c r="T393" s="4"/>
    </row>
    <row r="394" spans="1:20" x14ac:dyDescent="0.25">
      <c r="A394" s="179">
        <v>333</v>
      </c>
      <c r="B394" s="201" t="s">
        <v>423</v>
      </c>
      <c r="C394" s="14" t="s">
        <v>194</v>
      </c>
      <c r="D394" s="14" t="s">
        <v>12</v>
      </c>
      <c r="E394" s="14" t="s">
        <v>288</v>
      </c>
      <c r="F394" s="15">
        <v>45444</v>
      </c>
      <c r="G394" s="37">
        <v>4.7300000000000004</v>
      </c>
      <c r="H394" s="337"/>
      <c r="I394" s="354"/>
      <c r="J394" s="355">
        <f>G394*I394</f>
        <v>0</v>
      </c>
      <c r="K394" s="354"/>
      <c r="L394" s="85">
        <f>G394*K394</f>
        <v>0</v>
      </c>
      <c r="M394" s="354"/>
      <c r="N394" s="85">
        <f>G394*M394</f>
        <v>0</v>
      </c>
      <c r="O394" s="354"/>
      <c r="P394" s="357">
        <f>G394*O394</f>
        <v>0</v>
      </c>
      <c r="Q394" s="354"/>
      <c r="R394" s="377">
        <f>G394*Q394</f>
        <v>0</v>
      </c>
      <c r="S394" s="4"/>
      <c r="T394" s="4"/>
    </row>
    <row r="395" spans="1:20" x14ac:dyDescent="0.25">
      <c r="A395" s="179">
        <v>334</v>
      </c>
      <c r="B395" s="201" t="s">
        <v>424</v>
      </c>
      <c r="C395" s="14" t="s">
        <v>194</v>
      </c>
      <c r="D395" s="14" t="s">
        <v>12</v>
      </c>
      <c r="E395" s="14" t="s">
        <v>686</v>
      </c>
      <c r="F395" s="15">
        <v>45231</v>
      </c>
      <c r="G395" s="37">
        <v>6.6</v>
      </c>
      <c r="H395" s="337"/>
      <c r="I395" s="318"/>
      <c r="J395" s="85">
        <f t="shared" si="25"/>
        <v>0</v>
      </c>
      <c r="K395" s="318"/>
      <c r="L395" s="85">
        <f t="shared" si="21"/>
        <v>0</v>
      </c>
      <c r="M395" s="318"/>
      <c r="N395" s="85">
        <f t="shared" si="22"/>
        <v>0</v>
      </c>
      <c r="O395" s="318"/>
      <c r="P395" s="85">
        <f t="shared" si="23"/>
        <v>0</v>
      </c>
      <c r="Q395" s="318"/>
      <c r="R395" s="377">
        <f t="shared" si="24"/>
        <v>0</v>
      </c>
      <c r="S395" s="4"/>
      <c r="T395" s="4"/>
    </row>
    <row r="396" spans="1:20" ht="25.5" x14ac:dyDescent="0.25">
      <c r="A396" s="179">
        <v>335</v>
      </c>
      <c r="B396" s="201" t="s">
        <v>1212</v>
      </c>
      <c r="C396" s="14" t="s">
        <v>597</v>
      </c>
      <c r="D396" s="14" t="s">
        <v>12</v>
      </c>
      <c r="E396" s="14" t="s">
        <v>686</v>
      </c>
      <c r="F396" s="15">
        <v>45352</v>
      </c>
      <c r="G396" s="37">
        <v>4.3499999999999996</v>
      </c>
      <c r="H396" s="570"/>
      <c r="I396" s="571"/>
      <c r="J396" s="572">
        <f>G396*I396</f>
        <v>0</v>
      </c>
      <c r="K396" s="571"/>
      <c r="L396" s="85">
        <f>G396*K396</f>
        <v>0</v>
      </c>
      <c r="M396" s="571"/>
      <c r="N396" s="85">
        <f>G396*M396</f>
        <v>0</v>
      </c>
      <c r="O396" s="571"/>
      <c r="P396" s="85">
        <f>G396*O396</f>
        <v>0</v>
      </c>
      <c r="Q396" s="571"/>
      <c r="R396" s="377">
        <f>G396*Q396</f>
        <v>0</v>
      </c>
      <c r="S396" s="4"/>
      <c r="T396" s="4"/>
    </row>
    <row r="397" spans="1:20" x14ac:dyDescent="0.25">
      <c r="A397" s="179">
        <v>336</v>
      </c>
      <c r="B397" s="201" t="s">
        <v>790</v>
      </c>
      <c r="C397" s="14" t="s">
        <v>607</v>
      </c>
      <c r="D397" s="14" t="s">
        <v>12</v>
      </c>
      <c r="E397" s="14"/>
      <c r="F397" s="15">
        <v>45352</v>
      </c>
      <c r="G397" s="37">
        <v>4.84</v>
      </c>
      <c r="H397" s="563"/>
      <c r="I397" s="564"/>
      <c r="J397" s="565">
        <f>G397*I397</f>
        <v>0</v>
      </c>
      <c r="K397" s="564"/>
      <c r="L397" s="567">
        <f>G397*K397</f>
        <v>0</v>
      </c>
      <c r="M397" s="564"/>
      <c r="N397" s="567">
        <f>G397*M397</f>
        <v>0</v>
      </c>
      <c r="O397" s="564"/>
      <c r="P397" s="567">
        <f>G397*O397</f>
        <v>0</v>
      </c>
      <c r="Q397" s="564"/>
      <c r="R397" s="377">
        <f>G397*Q397</f>
        <v>0</v>
      </c>
      <c r="S397" s="4"/>
      <c r="T397" s="4"/>
    </row>
    <row r="398" spans="1:20" ht="28.5" x14ac:dyDescent="0.25">
      <c r="A398" s="179">
        <v>337</v>
      </c>
      <c r="B398" s="201" t="s">
        <v>425</v>
      </c>
      <c r="C398" s="14" t="s">
        <v>601</v>
      </c>
      <c r="D398" s="14" t="s">
        <v>12</v>
      </c>
      <c r="E398" s="14" t="s">
        <v>266</v>
      </c>
      <c r="F398" s="15">
        <v>45413</v>
      </c>
      <c r="G398" s="37">
        <v>4.84</v>
      </c>
      <c r="H398" s="337"/>
      <c r="I398" s="318"/>
      <c r="J398" s="85">
        <f t="shared" si="25"/>
        <v>0</v>
      </c>
      <c r="K398" s="318"/>
      <c r="L398" s="85">
        <f t="shared" si="21"/>
        <v>0</v>
      </c>
      <c r="M398" s="318"/>
      <c r="N398" s="85">
        <f t="shared" si="22"/>
        <v>0</v>
      </c>
      <c r="O398" s="318"/>
      <c r="P398" s="85">
        <f t="shared" si="23"/>
        <v>0</v>
      </c>
      <c r="Q398" s="318"/>
      <c r="R398" s="377">
        <f t="shared" si="24"/>
        <v>0</v>
      </c>
      <c r="S398" s="4"/>
      <c r="T398" s="4"/>
    </row>
    <row r="399" spans="1:20" ht="28.5" x14ac:dyDescent="0.25">
      <c r="A399" s="179">
        <v>338</v>
      </c>
      <c r="B399" s="201" t="s">
        <v>426</v>
      </c>
      <c r="C399" s="14" t="s">
        <v>601</v>
      </c>
      <c r="D399" s="14" t="s">
        <v>12</v>
      </c>
      <c r="E399" s="14" t="s">
        <v>266</v>
      </c>
      <c r="F399" s="15">
        <v>45352</v>
      </c>
      <c r="G399" s="37">
        <v>4.54</v>
      </c>
      <c r="H399" s="337"/>
      <c r="I399" s="318"/>
      <c r="J399" s="85">
        <f t="shared" si="25"/>
        <v>0</v>
      </c>
      <c r="K399" s="318"/>
      <c r="L399" s="85">
        <f t="shared" si="21"/>
        <v>0</v>
      </c>
      <c r="M399" s="318"/>
      <c r="N399" s="85">
        <f t="shared" si="22"/>
        <v>0</v>
      </c>
      <c r="O399" s="318"/>
      <c r="P399" s="85">
        <f t="shared" si="23"/>
        <v>0</v>
      </c>
      <c r="Q399" s="318"/>
      <c r="R399" s="377">
        <f t="shared" si="24"/>
        <v>0</v>
      </c>
      <c r="S399" s="4"/>
      <c r="T399" s="4"/>
    </row>
    <row r="400" spans="1:20" x14ac:dyDescent="0.25">
      <c r="A400" s="179">
        <v>339</v>
      </c>
      <c r="B400" s="201" t="s">
        <v>1213</v>
      </c>
      <c r="C400" s="14" t="s">
        <v>1020</v>
      </c>
      <c r="D400" s="14" t="s">
        <v>342</v>
      </c>
      <c r="E400" s="14" t="s">
        <v>316</v>
      </c>
      <c r="F400" s="15">
        <v>45565</v>
      </c>
      <c r="G400" s="37">
        <v>8.02</v>
      </c>
      <c r="H400" s="337"/>
      <c r="I400" s="318"/>
      <c r="J400" s="85">
        <f t="shared" si="25"/>
        <v>0</v>
      </c>
      <c r="K400" s="318"/>
      <c r="L400" s="85">
        <f>G400*K400</f>
        <v>0</v>
      </c>
      <c r="M400" s="318"/>
      <c r="N400" s="85">
        <f>G400*M400</f>
        <v>0</v>
      </c>
      <c r="O400" s="318"/>
      <c r="P400" s="85">
        <f>G400*O400</f>
        <v>0</v>
      </c>
      <c r="Q400" s="318"/>
      <c r="R400" s="377">
        <f>G400*Q400</f>
        <v>0</v>
      </c>
      <c r="S400" s="4"/>
      <c r="T400" s="4"/>
    </row>
    <row r="401" spans="1:20" ht="25.5" x14ac:dyDescent="0.25">
      <c r="A401" s="179">
        <v>340</v>
      </c>
      <c r="B401" s="201" t="s">
        <v>428</v>
      </c>
      <c r="C401" s="14" t="s">
        <v>206</v>
      </c>
      <c r="D401" s="14" t="s">
        <v>12</v>
      </c>
      <c r="E401" s="14" t="s">
        <v>288</v>
      </c>
      <c r="F401" s="15">
        <v>45505</v>
      </c>
      <c r="G401" s="37">
        <v>2.99</v>
      </c>
      <c r="H401" s="337"/>
      <c r="I401" s="318"/>
      <c r="J401" s="85">
        <f t="shared" si="25"/>
        <v>0</v>
      </c>
      <c r="K401" s="318"/>
      <c r="L401" s="85">
        <f t="shared" si="21"/>
        <v>0</v>
      </c>
      <c r="M401" s="318"/>
      <c r="N401" s="85">
        <f t="shared" si="22"/>
        <v>0</v>
      </c>
      <c r="O401" s="318"/>
      <c r="P401" s="85">
        <f t="shared" si="23"/>
        <v>0</v>
      </c>
      <c r="Q401" s="318"/>
      <c r="R401" s="377">
        <f t="shared" si="24"/>
        <v>0</v>
      </c>
      <c r="S401" s="4"/>
      <c r="T401" s="4"/>
    </row>
    <row r="402" spans="1:20" x14ac:dyDescent="0.25">
      <c r="A402" s="179">
        <v>341</v>
      </c>
      <c r="B402" s="201" t="s">
        <v>779</v>
      </c>
      <c r="C402" s="14" t="s">
        <v>736</v>
      </c>
      <c r="D402" s="14" t="s">
        <v>12</v>
      </c>
      <c r="E402" s="14" t="s">
        <v>288</v>
      </c>
      <c r="F402" s="15">
        <v>45717</v>
      </c>
      <c r="G402" s="37">
        <v>2.99</v>
      </c>
      <c r="H402" s="337"/>
      <c r="I402" s="318"/>
      <c r="J402" s="85">
        <f t="shared" si="25"/>
        <v>0</v>
      </c>
      <c r="K402" s="318"/>
      <c r="L402" s="85">
        <f t="shared" si="21"/>
        <v>0</v>
      </c>
      <c r="M402" s="318"/>
      <c r="N402" s="85">
        <f t="shared" si="22"/>
        <v>0</v>
      </c>
      <c r="O402" s="318">
        <v>4</v>
      </c>
      <c r="P402" s="85">
        <f t="shared" si="23"/>
        <v>11.96</v>
      </c>
      <c r="Q402" s="318">
        <v>4</v>
      </c>
      <c r="R402" s="377">
        <f t="shared" si="24"/>
        <v>11.96</v>
      </c>
      <c r="S402" s="4"/>
      <c r="T402" s="4"/>
    </row>
    <row r="403" spans="1:20" ht="28.5" x14ac:dyDescent="0.25">
      <c r="A403" s="179">
        <v>796</v>
      </c>
      <c r="B403" s="201" t="s">
        <v>1227</v>
      </c>
      <c r="C403" s="14" t="s">
        <v>1223</v>
      </c>
      <c r="D403" s="14" t="s">
        <v>12</v>
      </c>
      <c r="E403" s="14"/>
      <c r="F403" s="15">
        <v>46081</v>
      </c>
      <c r="G403" s="37">
        <v>2.08</v>
      </c>
      <c r="H403" s="337"/>
      <c r="I403" s="318"/>
      <c r="J403" s="85">
        <f t="shared" si="25"/>
        <v>0</v>
      </c>
      <c r="K403" s="318"/>
      <c r="L403" s="85">
        <f t="shared" si="21"/>
        <v>0</v>
      </c>
      <c r="M403" s="318"/>
      <c r="N403" s="85">
        <f t="shared" si="22"/>
        <v>0</v>
      </c>
      <c r="O403" s="318"/>
      <c r="P403" s="85">
        <f t="shared" si="23"/>
        <v>0</v>
      </c>
      <c r="Q403" s="318"/>
      <c r="R403" s="377">
        <f t="shared" si="24"/>
        <v>0</v>
      </c>
      <c r="S403" s="4"/>
      <c r="T403" s="4"/>
    </row>
    <row r="404" spans="1:20" ht="25.5" x14ac:dyDescent="0.25">
      <c r="A404" s="179">
        <v>342</v>
      </c>
      <c r="B404" s="201" t="s">
        <v>429</v>
      </c>
      <c r="C404" s="14" t="s">
        <v>197</v>
      </c>
      <c r="D404" s="14" t="s">
        <v>12</v>
      </c>
      <c r="E404" s="14" t="s">
        <v>288</v>
      </c>
      <c r="F404" s="15">
        <v>45658</v>
      </c>
      <c r="G404" s="37">
        <v>2.4900000000000002</v>
      </c>
      <c r="H404" s="337"/>
      <c r="I404" s="318"/>
      <c r="J404" s="85">
        <f t="shared" si="25"/>
        <v>0</v>
      </c>
      <c r="K404" s="318"/>
      <c r="L404" s="85">
        <f>G404*K404</f>
        <v>0</v>
      </c>
      <c r="M404" s="318"/>
      <c r="N404" s="85">
        <f>G404*M404</f>
        <v>0</v>
      </c>
      <c r="O404" s="318">
        <v>5</v>
      </c>
      <c r="P404" s="85">
        <f>G404*O404</f>
        <v>12.450000000000001</v>
      </c>
      <c r="Q404" s="318">
        <v>5</v>
      </c>
      <c r="R404" s="377">
        <f>G404*Q404</f>
        <v>12.450000000000001</v>
      </c>
      <c r="S404" s="4"/>
      <c r="T404" s="4"/>
    </row>
    <row r="405" spans="1:20" x14ac:dyDescent="0.25">
      <c r="A405" s="179">
        <v>343</v>
      </c>
      <c r="B405" s="201" t="s">
        <v>430</v>
      </c>
      <c r="C405" s="14" t="s">
        <v>203</v>
      </c>
      <c r="D405" s="14" t="s">
        <v>12</v>
      </c>
      <c r="E405" s="14" t="s">
        <v>688</v>
      </c>
      <c r="F405" s="15">
        <v>45078</v>
      </c>
      <c r="G405" s="37">
        <v>2.46</v>
      </c>
      <c r="H405" s="337"/>
      <c r="I405" s="318"/>
      <c r="J405" s="85">
        <f t="shared" si="25"/>
        <v>0</v>
      </c>
      <c r="K405" s="318"/>
      <c r="L405" s="85">
        <f>G405*K405</f>
        <v>0</v>
      </c>
      <c r="M405" s="318"/>
      <c r="N405" s="85">
        <f>G405*M405</f>
        <v>0</v>
      </c>
      <c r="O405" s="318"/>
      <c r="P405" s="85">
        <f>G405*O405</f>
        <v>0</v>
      </c>
      <c r="Q405" s="318"/>
      <c r="R405" s="377">
        <f>G405*Q405</f>
        <v>0</v>
      </c>
      <c r="S405" s="4"/>
      <c r="T405" s="4"/>
    </row>
    <row r="406" spans="1:20" ht="25.5" x14ac:dyDescent="0.25">
      <c r="A406" s="179">
        <v>344</v>
      </c>
      <c r="B406" s="204" t="s">
        <v>431</v>
      </c>
      <c r="C406" s="21" t="s">
        <v>206</v>
      </c>
      <c r="D406" s="23" t="s">
        <v>345</v>
      </c>
      <c r="E406" s="23" t="s">
        <v>269</v>
      </c>
      <c r="F406" s="28">
        <v>45474</v>
      </c>
      <c r="G406" s="39">
        <v>3.3</v>
      </c>
      <c r="H406" s="337"/>
      <c r="I406" s="354"/>
      <c r="J406" s="355">
        <f>G406*I406</f>
        <v>0</v>
      </c>
      <c r="K406" s="354"/>
      <c r="L406" s="357">
        <f>G406*K406</f>
        <v>0</v>
      </c>
      <c r="M406" s="354"/>
      <c r="N406" s="357">
        <f>G406*M406</f>
        <v>0</v>
      </c>
      <c r="O406" s="354"/>
      <c r="P406" s="357">
        <f>G406*O406</f>
        <v>0</v>
      </c>
      <c r="Q406" s="354"/>
      <c r="R406" s="377">
        <f>G406*Q406</f>
        <v>0</v>
      </c>
      <c r="S406" s="4"/>
      <c r="T406" s="4"/>
    </row>
    <row r="407" spans="1:20" x14ac:dyDescent="0.25">
      <c r="A407" s="179">
        <v>345</v>
      </c>
      <c r="B407" s="204" t="s">
        <v>431</v>
      </c>
      <c r="C407" s="21" t="s">
        <v>602</v>
      </c>
      <c r="D407" s="23" t="s">
        <v>345</v>
      </c>
      <c r="E407" s="23" t="s">
        <v>269</v>
      </c>
      <c r="F407" s="28">
        <v>45352</v>
      </c>
      <c r="G407" s="39">
        <v>3.3</v>
      </c>
      <c r="H407" s="337"/>
      <c r="I407" s="318"/>
      <c r="J407" s="85">
        <f t="shared" si="25"/>
        <v>0</v>
      </c>
      <c r="K407" s="318"/>
      <c r="L407" s="85">
        <f>G407*K407</f>
        <v>0</v>
      </c>
      <c r="M407" s="318"/>
      <c r="N407" s="85">
        <f>G407*M407</f>
        <v>0</v>
      </c>
      <c r="O407" s="318"/>
      <c r="P407" s="85">
        <f>G407*O407</f>
        <v>0</v>
      </c>
      <c r="Q407" s="318"/>
      <c r="R407" s="377">
        <f>G407*Q407</f>
        <v>0</v>
      </c>
      <c r="S407" s="4"/>
      <c r="T407" s="4"/>
    </row>
    <row r="408" spans="1:20" ht="28.5" x14ac:dyDescent="0.25">
      <c r="A408" s="179">
        <v>346</v>
      </c>
      <c r="B408" s="204" t="s">
        <v>432</v>
      </c>
      <c r="C408" s="21" t="s">
        <v>603</v>
      </c>
      <c r="D408" s="23" t="s">
        <v>345</v>
      </c>
      <c r="E408" s="23" t="s">
        <v>689</v>
      </c>
      <c r="F408" s="28">
        <v>45139</v>
      </c>
      <c r="G408" s="39">
        <v>2.97</v>
      </c>
      <c r="H408" s="337"/>
      <c r="I408" s="321"/>
      <c r="J408" s="85">
        <f t="shared" si="25"/>
        <v>0</v>
      </c>
      <c r="K408" s="321"/>
      <c r="L408" s="236">
        <f>G408*K408</f>
        <v>0</v>
      </c>
      <c r="M408" s="321"/>
      <c r="N408" s="236">
        <f>G408*M408</f>
        <v>0</v>
      </c>
      <c r="O408" s="321"/>
      <c r="P408" s="236">
        <f>G408*O408</f>
        <v>0</v>
      </c>
      <c r="Q408" s="321"/>
      <c r="R408" s="377">
        <f>G408*Q408</f>
        <v>0</v>
      </c>
      <c r="S408" s="4"/>
      <c r="T408" s="4"/>
    </row>
    <row r="409" spans="1:20" ht="28.5" x14ac:dyDescent="0.25">
      <c r="A409" s="185">
        <v>579</v>
      </c>
      <c r="B409" s="204" t="s">
        <v>962</v>
      </c>
      <c r="C409" s="151" t="s">
        <v>624</v>
      </c>
      <c r="D409" s="151" t="s">
        <v>345</v>
      </c>
      <c r="E409" s="151" t="s">
        <v>689</v>
      </c>
      <c r="F409" s="579">
        <v>45597</v>
      </c>
      <c r="G409" s="580">
        <v>3.85</v>
      </c>
      <c r="H409" s="337"/>
      <c r="I409" s="318"/>
      <c r="J409" s="85">
        <f t="shared" si="25"/>
        <v>0</v>
      </c>
      <c r="K409" s="318"/>
      <c r="L409" s="85">
        <f t="shared" si="21"/>
        <v>0</v>
      </c>
      <c r="M409" s="318"/>
      <c r="N409" s="85">
        <f t="shared" si="22"/>
        <v>0</v>
      </c>
      <c r="O409" s="318"/>
      <c r="P409" s="85">
        <f t="shared" si="23"/>
        <v>0</v>
      </c>
      <c r="Q409" s="318"/>
      <c r="R409" s="377">
        <f t="shared" si="24"/>
        <v>0</v>
      </c>
      <c r="S409" s="4"/>
      <c r="T409" s="4"/>
    </row>
    <row r="410" spans="1:20" ht="25.5" x14ac:dyDescent="0.25">
      <c r="A410" s="179">
        <v>347</v>
      </c>
      <c r="B410" s="204" t="s">
        <v>433</v>
      </c>
      <c r="C410" s="21" t="s">
        <v>604</v>
      </c>
      <c r="D410" s="23" t="s">
        <v>345</v>
      </c>
      <c r="E410" s="23" t="s">
        <v>324</v>
      </c>
      <c r="F410" s="28">
        <v>45505</v>
      </c>
      <c r="G410" s="39">
        <v>3.83</v>
      </c>
      <c r="H410" s="337"/>
      <c r="I410" s="318"/>
      <c r="J410" s="85">
        <f t="shared" si="25"/>
        <v>0</v>
      </c>
      <c r="K410" s="318"/>
      <c r="L410" s="85">
        <f t="shared" si="21"/>
        <v>0</v>
      </c>
      <c r="M410" s="318"/>
      <c r="N410" s="85">
        <f t="shared" si="22"/>
        <v>0</v>
      </c>
      <c r="O410" s="318"/>
      <c r="P410" s="85">
        <f t="shared" si="23"/>
        <v>0</v>
      </c>
      <c r="Q410" s="318"/>
      <c r="R410" s="377">
        <f t="shared" si="24"/>
        <v>0</v>
      </c>
      <c r="S410" s="4"/>
      <c r="T410" s="4"/>
    </row>
    <row r="411" spans="1:20" x14ac:dyDescent="0.25">
      <c r="A411" s="179">
        <v>348</v>
      </c>
      <c r="B411" s="204" t="s">
        <v>434</v>
      </c>
      <c r="C411" s="21" t="s">
        <v>605</v>
      </c>
      <c r="D411" s="23" t="s">
        <v>345</v>
      </c>
      <c r="E411" s="23" t="s">
        <v>690</v>
      </c>
      <c r="F411" s="28">
        <v>45292</v>
      </c>
      <c r="G411" s="39">
        <v>2.57</v>
      </c>
      <c r="H411" s="337"/>
      <c r="I411" s="318"/>
      <c r="J411" s="85">
        <f t="shared" si="25"/>
        <v>0</v>
      </c>
      <c r="K411" s="318"/>
      <c r="L411" s="85">
        <f>G411*K411</f>
        <v>0</v>
      </c>
      <c r="M411" s="318"/>
      <c r="N411" s="85">
        <f>G411*M411</f>
        <v>0</v>
      </c>
      <c r="O411" s="318"/>
      <c r="P411" s="85">
        <f>G411*O411</f>
        <v>0</v>
      </c>
      <c r="Q411" s="318"/>
      <c r="R411" s="377">
        <f>G411*Q411</f>
        <v>0</v>
      </c>
      <c r="S411" s="4"/>
      <c r="T411" s="4"/>
    </row>
    <row r="412" spans="1:20" ht="25.5" x14ac:dyDescent="0.25">
      <c r="A412" s="179">
        <v>349</v>
      </c>
      <c r="B412" s="204" t="s">
        <v>435</v>
      </c>
      <c r="C412" s="21" t="s">
        <v>206</v>
      </c>
      <c r="D412" s="23" t="s">
        <v>345</v>
      </c>
      <c r="E412" s="23" t="s">
        <v>683</v>
      </c>
      <c r="F412" s="28">
        <v>45383</v>
      </c>
      <c r="G412" s="39">
        <v>3.3</v>
      </c>
      <c r="H412" s="337"/>
      <c r="I412" s="318"/>
      <c r="J412" s="85">
        <f t="shared" si="25"/>
        <v>0</v>
      </c>
      <c r="K412" s="318"/>
      <c r="L412" s="85">
        <f>G412*K412</f>
        <v>0</v>
      </c>
      <c r="M412" s="318"/>
      <c r="N412" s="85">
        <f>G412*M412</f>
        <v>0</v>
      </c>
      <c r="O412" s="318"/>
      <c r="P412" s="85">
        <f>G412*O412</f>
        <v>0</v>
      </c>
      <c r="Q412" s="318"/>
      <c r="R412" s="377">
        <f>G412*Q412</f>
        <v>0</v>
      </c>
      <c r="S412" s="4"/>
      <c r="T412" s="4"/>
    </row>
    <row r="413" spans="1:20" x14ac:dyDescent="0.25">
      <c r="A413" s="179">
        <v>350</v>
      </c>
      <c r="B413" s="204" t="s">
        <v>436</v>
      </c>
      <c r="C413" s="21" t="s">
        <v>606</v>
      </c>
      <c r="D413" s="23" t="s">
        <v>345</v>
      </c>
      <c r="E413" s="23" t="s">
        <v>691</v>
      </c>
      <c r="F413" s="28">
        <v>45748</v>
      </c>
      <c r="G413" s="39">
        <v>5.53</v>
      </c>
      <c r="H413" s="337"/>
      <c r="I413" s="318"/>
      <c r="J413" s="85">
        <f t="shared" si="25"/>
        <v>0</v>
      </c>
      <c r="K413" s="318"/>
      <c r="L413" s="85">
        <f t="shared" si="21"/>
        <v>0</v>
      </c>
      <c r="M413" s="318"/>
      <c r="N413" s="85">
        <f t="shared" si="22"/>
        <v>0</v>
      </c>
      <c r="O413" s="318"/>
      <c r="P413" s="85">
        <f t="shared" si="23"/>
        <v>0</v>
      </c>
      <c r="Q413" s="318"/>
      <c r="R413" s="377">
        <f t="shared" si="24"/>
        <v>0</v>
      </c>
      <c r="S413" s="4"/>
      <c r="T413" s="4"/>
    </row>
    <row r="414" spans="1:20" x14ac:dyDescent="0.25">
      <c r="A414" s="179">
        <v>351</v>
      </c>
      <c r="B414" s="204" t="s">
        <v>437</v>
      </c>
      <c r="C414" s="21" t="s">
        <v>606</v>
      </c>
      <c r="D414" s="23" t="s">
        <v>345</v>
      </c>
      <c r="E414" s="23" t="s">
        <v>691</v>
      </c>
      <c r="F414" s="28">
        <v>45717</v>
      </c>
      <c r="G414" s="39">
        <v>5.53</v>
      </c>
      <c r="H414" s="337"/>
      <c r="I414" s="318"/>
      <c r="J414" s="85">
        <f t="shared" si="25"/>
        <v>0</v>
      </c>
      <c r="K414" s="318"/>
      <c r="L414" s="85">
        <f t="shared" si="21"/>
        <v>0</v>
      </c>
      <c r="M414" s="318"/>
      <c r="N414" s="85">
        <f t="shared" si="22"/>
        <v>0</v>
      </c>
      <c r="O414" s="318"/>
      <c r="P414" s="85">
        <f t="shared" si="23"/>
        <v>0</v>
      </c>
      <c r="Q414" s="318"/>
      <c r="R414" s="377">
        <f t="shared" si="24"/>
        <v>0</v>
      </c>
      <c r="S414" s="4"/>
      <c r="T414" s="4"/>
    </row>
    <row r="415" spans="1:20" x14ac:dyDescent="0.25">
      <c r="A415" s="185">
        <v>580</v>
      </c>
      <c r="B415" s="151" t="s">
        <v>963</v>
      </c>
      <c r="C415" s="151" t="s">
        <v>964</v>
      </c>
      <c r="D415" s="151" t="s">
        <v>346</v>
      </c>
      <c r="E415" s="151"/>
      <c r="F415" s="579">
        <v>45962</v>
      </c>
      <c r="G415" s="580">
        <v>6.44</v>
      </c>
      <c r="H415" s="337"/>
      <c r="I415" s="318"/>
      <c r="J415" s="85">
        <f t="shared" si="25"/>
        <v>0</v>
      </c>
      <c r="K415" s="318"/>
      <c r="L415" s="85">
        <f t="shared" si="21"/>
        <v>0</v>
      </c>
      <c r="M415" s="318"/>
      <c r="N415" s="85">
        <f t="shared" si="22"/>
        <v>0</v>
      </c>
      <c r="O415" s="318"/>
      <c r="P415" s="85">
        <f t="shared" si="23"/>
        <v>0</v>
      </c>
      <c r="Q415" s="318"/>
      <c r="R415" s="377">
        <f t="shared" si="24"/>
        <v>0</v>
      </c>
      <c r="S415" s="4"/>
      <c r="T415" s="4"/>
    </row>
    <row r="416" spans="1:20" ht="42.75" x14ac:dyDescent="0.25">
      <c r="A416" s="179">
        <v>352</v>
      </c>
      <c r="B416" s="204" t="s">
        <v>781</v>
      </c>
      <c r="C416" s="21" t="s">
        <v>736</v>
      </c>
      <c r="D416" s="23" t="s">
        <v>334</v>
      </c>
      <c r="E416" s="23" t="s">
        <v>304</v>
      </c>
      <c r="F416" s="28">
        <v>45627</v>
      </c>
      <c r="G416" s="39">
        <v>4.1500000000000004</v>
      </c>
      <c r="H416" s="337"/>
      <c r="I416" s="318"/>
      <c r="J416" s="85">
        <f t="shared" si="25"/>
        <v>0</v>
      </c>
      <c r="K416" s="318"/>
      <c r="L416" s="85">
        <f t="shared" si="21"/>
        <v>0</v>
      </c>
      <c r="M416" s="318"/>
      <c r="N416" s="85">
        <f t="shared" si="22"/>
        <v>0</v>
      </c>
      <c r="O416" s="318"/>
      <c r="P416" s="85">
        <f t="shared" si="23"/>
        <v>0</v>
      </c>
      <c r="Q416" s="318"/>
      <c r="R416" s="377">
        <f t="shared" si="24"/>
        <v>0</v>
      </c>
      <c r="S416" s="4"/>
      <c r="T416" s="4"/>
    </row>
    <row r="417" spans="1:20" x14ac:dyDescent="0.25">
      <c r="A417" s="179">
        <v>353</v>
      </c>
      <c r="B417" s="204" t="s">
        <v>438</v>
      </c>
      <c r="C417" s="21" t="s">
        <v>605</v>
      </c>
      <c r="D417" s="23" t="s">
        <v>345</v>
      </c>
      <c r="E417" s="23" t="s">
        <v>269</v>
      </c>
      <c r="F417" s="28">
        <v>45261</v>
      </c>
      <c r="G417" s="39">
        <v>3.3</v>
      </c>
      <c r="H417" s="337"/>
      <c r="I417" s="318"/>
      <c r="J417" s="85">
        <f t="shared" si="25"/>
        <v>0</v>
      </c>
      <c r="K417" s="318"/>
      <c r="L417" s="85">
        <f>G417*K417</f>
        <v>0</v>
      </c>
      <c r="M417" s="318"/>
      <c r="N417" s="85">
        <f>G417*M417</f>
        <v>0</v>
      </c>
      <c r="O417" s="318"/>
      <c r="P417" s="85">
        <f>G417*O417</f>
        <v>0</v>
      </c>
      <c r="Q417" s="318"/>
      <c r="R417" s="377">
        <f>G417*Q417</f>
        <v>0</v>
      </c>
      <c r="S417" s="4"/>
      <c r="T417" s="4"/>
    </row>
    <row r="418" spans="1:20" ht="28.5" x14ac:dyDescent="0.25">
      <c r="A418" s="179">
        <v>354</v>
      </c>
      <c r="B418" s="204" t="s">
        <v>439</v>
      </c>
      <c r="C418" s="21" t="s">
        <v>607</v>
      </c>
      <c r="D418" s="23" t="s">
        <v>345</v>
      </c>
      <c r="E418" s="23" t="s">
        <v>269</v>
      </c>
      <c r="F418" s="28">
        <v>45444</v>
      </c>
      <c r="G418" s="39">
        <v>4.29</v>
      </c>
      <c r="H418" s="337"/>
      <c r="I418" s="318"/>
      <c r="J418" s="85">
        <f>G418*I418</f>
        <v>0</v>
      </c>
      <c r="K418" s="318"/>
      <c r="L418" s="85">
        <f>G418*K418</f>
        <v>0</v>
      </c>
      <c r="M418" s="318"/>
      <c r="N418" s="85">
        <f>G418*M418</f>
        <v>0</v>
      </c>
      <c r="O418" s="318"/>
      <c r="P418" s="85">
        <f>G418*O418</f>
        <v>0</v>
      </c>
      <c r="Q418" s="318"/>
      <c r="R418" s="377">
        <f>G418*Q418</f>
        <v>0</v>
      </c>
      <c r="S418" s="4"/>
      <c r="T418" s="4"/>
    </row>
    <row r="419" spans="1:20" ht="28.5" x14ac:dyDescent="0.25">
      <c r="A419" s="179"/>
      <c r="B419" s="204" t="s">
        <v>440</v>
      </c>
      <c r="C419" s="21" t="s">
        <v>613</v>
      </c>
      <c r="D419" s="23" t="s">
        <v>334</v>
      </c>
      <c r="E419" s="23" t="s">
        <v>269</v>
      </c>
      <c r="F419" s="28">
        <v>45444</v>
      </c>
      <c r="G419" s="37">
        <v>5.51</v>
      </c>
      <c r="H419" s="337"/>
      <c r="I419" s="318"/>
      <c r="J419" s="85">
        <f t="shared" si="25"/>
        <v>0</v>
      </c>
      <c r="K419" s="318"/>
      <c r="L419" s="85">
        <f>G419*K419</f>
        <v>0</v>
      </c>
      <c r="M419" s="318"/>
      <c r="N419" s="85">
        <f t="shared" si="22"/>
        <v>0</v>
      </c>
      <c r="O419" s="318"/>
      <c r="P419" s="85">
        <f t="shared" si="23"/>
        <v>0</v>
      </c>
      <c r="Q419" s="318"/>
      <c r="R419" s="377">
        <f t="shared" si="24"/>
        <v>0</v>
      </c>
      <c r="S419" s="4"/>
      <c r="T419" s="4"/>
    </row>
    <row r="420" spans="1:20" ht="28.5" x14ac:dyDescent="0.25">
      <c r="A420" s="179">
        <v>355</v>
      </c>
      <c r="B420" s="204" t="s">
        <v>1151</v>
      </c>
      <c r="C420" s="21" t="s">
        <v>608</v>
      </c>
      <c r="D420" s="23" t="s">
        <v>345</v>
      </c>
      <c r="E420" s="23" t="s">
        <v>269</v>
      </c>
      <c r="F420" s="28">
        <v>45444</v>
      </c>
      <c r="G420" s="39">
        <v>5.51</v>
      </c>
      <c r="H420" s="337"/>
      <c r="I420" s="318"/>
      <c r="J420" s="85">
        <f t="shared" si="25"/>
        <v>0</v>
      </c>
      <c r="K420" s="318"/>
      <c r="L420" s="85">
        <f t="shared" si="21"/>
        <v>0</v>
      </c>
      <c r="M420" s="318"/>
      <c r="N420" s="85">
        <f t="shared" si="22"/>
        <v>0</v>
      </c>
      <c r="O420" s="318"/>
      <c r="P420" s="85">
        <f t="shared" si="23"/>
        <v>0</v>
      </c>
      <c r="Q420" s="318"/>
      <c r="R420" s="377">
        <f t="shared" si="24"/>
        <v>0</v>
      </c>
      <c r="S420" s="4"/>
      <c r="T420" s="4"/>
    </row>
    <row r="421" spans="1:20" x14ac:dyDescent="0.25">
      <c r="A421" s="179">
        <v>356</v>
      </c>
      <c r="B421" s="204" t="s">
        <v>441</v>
      </c>
      <c r="C421" s="21" t="s">
        <v>609</v>
      </c>
      <c r="D421" s="23" t="s">
        <v>345</v>
      </c>
      <c r="E421" s="23" t="s">
        <v>692</v>
      </c>
      <c r="F421" s="28">
        <v>45809</v>
      </c>
      <c r="G421" s="39">
        <v>3.25</v>
      </c>
      <c r="H421" s="337"/>
      <c r="I421" s="318"/>
      <c r="J421" s="85">
        <f t="shared" si="25"/>
        <v>0</v>
      </c>
      <c r="K421" s="318"/>
      <c r="L421" s="85">
        <f t="shared" si="21"/>
        <v>0</v>
      </c>
      <c r="M421" s="318"/>
      <c r="N421" s="85">
        <f t="shared" si="22"/>
        <v>0</v>
      </c>
      <c r="O421" s="318"/>
      <c r="P421" s="85">
        <f t="shared" si="23"/>
        <v>0</v>
      </c>
      <c r="Q421" s="318"/>
      <c r="R421" s="377">
        <f t="shared" si="24"/>
        <v>0</v>
      </c>
      <c r="S421" s="4"/>
      <c r="T421" s="4"/>
    </row>
    <row r="422" spans="1:20" ht="25.5" x14ac:dyDescent="0.25">
      <c r="A422" s="179">
        <v>357</v>
      </c>
      <c r="B422" s="204" t="s">
        <v>442</v>
      </c>
      <c r="C422" s="21" t="s">
        <v>610</v>
      </c>
      <c r="D422" s="23" t="s">
        <v>346</v>
      </c>
      <c r="E422" s="23" t="s">
        <v>287</v>
      </c>
      <c r="F422" s="28">
        <v>45383</v>
      </c>
      <c r="G422" s="39">
        <v>3.55</v>
      </c>
      <c r="H422" s="337"/>
      <c r="I422" s="318"/>
      <c r="J422" s="85">
        <f t="shared" si="25"/>
        <v>0</v>
      </c>
      <c r="K422" s="318"/>
      <c r="L422" s="85">
        <f t="shared" si="21"/>
        <v>0</v>
      </c>
      <c r="M422" s="318"/>
      <c r="N422" s="85">
        <f t="shared" si="22"/>
        <v>0</v>
      </c>
      <c r="O422" s="318"/>
      <c r="P422" s="85">
        <f t="shared" si="23"/>
        <v>0</v>
      </c>
      <c r="Q422" s="318"/>
      <c r="R422" s="377">
        <f t="shared" si="24"/>
        <v>0</v>
      </c>
      <c r="S422" s="4"/>
      <c r="T422" s="4"/>
    </row>
    <row r="423" spans="1:20" ht="25.5" x14ac:dyDescent="0.25">
      <c r="A423" s="179">
        <v>358</v>
      </c>
      <c r="B423" s="204" t="s">
        <v>443</v>
      </c>
      <c r="C423" s="21" t="s">
        <v>206</v>
      </c>
      <c r="D423" s="23" t="s">
        <v>345</v>
      </c>
      <c r="E423" s="23" t="s">
        <v>287</v>
      </c>
      <c r="F423" s="28">
        <v>45413</v>
      </c>
      <c r="G423" s="39">
        <v>2.35</v>
      </c>
      <c r="H423" s="337"/>
      <c r="I423" s="318"/>
      <c r="J423" s="85">
        <f t="shared" si="25"/>
        <v>0</v>
      </c>
      <c r="K423" s="318"/>
      <c r="L423" s="85">
        <f t="shared" si="21"/>
        <v>0</v>
      </c>
      <c r="M423" s="318"/>
      <c r="N423" s="85">
        <f t="shared" si="22"/>
        <v>0</v>
      </c>
      <c r="O423" s="318"/>
      <c r="P423" s="85">
        <f t="shared" si="23"/>
        <v>0</v>
      </c>
      <c r="Q423" s="318"/>
      <c r="R423" s="377">
        <f t="shared" si="24"/>
        <v>0</v>
      </c>
      <c r="S423" s="4"/>
      <c r="T423" s="4"/>
    </row>
    <row r="424" spans="1:20" x14ac:dyDescent="0.25">
      <c r="A424" s="179">
        <v>359</v>
      </c>
      <c r="B424" s="204" t="s">
        <v>444</v>
      </c>
      <c r="C424" s="21" t="s">
        <v>203</v>
      </c>
      <c r="D424" s="23" t="s">
        <v>345</v>
      </c>
      <c r="E424" s="23" t="s">
        <v>282</v>
      </c>
      <c r="F424" s="28">
        <v>45717</v>
      </c>
      <c r="G424" s="39">
        <v>1.58</v>
      </c>
      <c r="H424" s="337"/>
      <c r="I424" s="321"/>
      <c r="J424" s="85">
        <f t="shared" si="25"/>
        <v>0</v>
      </c>
      <c r="K424" s="321"/>
      <c r="L424" s="232">
        <f>G424*K424</f>
        <v>0</v>
      </c>
      <c r="M424" s="321"/>
      <c r="N424" s="232">
        <f>G424*M424</f>
        <v>0</v>
      </c>
      <c r="O424" s="321"/>
      <c r="P424" s="232">
        <f>G424*O424</f>
        <v>0</v>
      </c>
      <c r="Q424" s="321"/>
      <c r="R424" s="377">
        <f>G424*Q424</f>
        <v>0</v>
      </c>
      <c r="S424" s="4"/>
      <c r="T424" s="4"/>
    </row>
    <row r="425" spans="1:20" x14ac:dyDescent="0.25">
      <c r="A425" s="179">
        <v>695</v>
      </c>
      <c r="B425" s="204" t="s">
        <v>1086</v>
      </c>
      <c r="C425" s="21" t="s">
        <v>575</v>
      </c>
      <c r="D425" s="23" t="s">
        <v>345</v>
      </c>
      <c r="E425" s="23"/>
      <c r="F425" s="15"/>
      <c r="G425" s="37">
        <v>2.5</v>
      </c>
      <c r="H425" s="337"/>
      <c r="I425" s="318"/>
      <c r="J425" s="85">
        <f t="shared" si="25"/>
        <v>0</v>
      </c>
      <c r="K425" s="318"/>
      <c r="L425" s="85">
        <f t="shared" si="21"/>
        <v>0</v>
      </c>
      <c r="M425" s="318"/>
      <c r="N425" s="85">
        <f t="shared" si="22"/>
        <v>0</v>
      </c>
      <c r="O425" s="318"/>
      <c r="P425" s="85">
        <f t="shared" si="23"/>
        <v>0</v>
      </c>
      <c r="Q425" s="318"/>
      <c r="R425" s="377">
        <f t="shared" si="24"/>
        <v>0</v>
      </c>
      <c r="S425" s="4"/>
      <c r="T425" s="4"/>
    </row>
    <row r="426" spans="1:20" x14ac:dyDescent="0.25">
      <c r="A426" s="179">
        <v>360</v>
      </c>
      <c r="B426" s="204" t="s">
        <v>445</v>
      </c>
      <c r="C426" s="21" t="s">
        <v>194</v>
      </c>
      <c r="D426" s="23" t="s">
        <v>345</v>
      </c>
      <c r="E426" s="23" t="s">
        <v>269</v>
      </c>
      <c r="F426" s="28">
        <v>45597</v>
      </c>
      <c r="G426" s="39">
        <v>6.23</v>
      </c>
      <c r="H426" s="337"/>
      <c r="I426" s="318"/>
      <c r="J426" s="85">
        <f t="shared" si="25"/>
        <v>0</v>
      </c>
      <c r="K426" s="318"/>
      <c r="L426" s="85">
        <f t="shared" si="21"/>
        <v>0</v>
      </c>
      <c r="M426" s="318"/>
      <c r="N426" s="85">
        <f t="shared" si="22"/>
        <v>0</v>
      </c>
      <c r="O426" s="318"/>
      <c r="P426" s="85">
        <f t="shared" si="23"/>
        <v>0</v>
      </c>
      <c r="Q426" s="318"/>
      <c r="R426" s="377">
        <f t="shared" si="24"/>
        <v>0</v>
      </c>
      <c r="S426" s="4"/>
      <c r="T426" s="4"/>
    </row>
    <row r="427" spans="1:20" ht="25.5" x14ac:dyDescent="0.25">
      <c r="A427" s="179">
        <v>361</v>
      </c>
      <c r="B427" s="204" t="s">
        <v>446</v>
      </c>
      <c r="C427" s="21" t="s">
        <v>610</v>
      </c>
      <c r="D427" s="23" t="s">
        <v>345</v>
      </c>
      <c r="E427" s="23" t="s">
        <v>692</v>
      </c>
      <c r="F427" s="28">
        <v>45901</v>
      </c>
      <c r="G427" s="39">
        <v>5.89</v>
      </c>
      <c r="H427" s="337"/>
      <c r="I427" s="318"/>
      <c r="J427" s="85">
        <f t="shared" si="25"/>
        <v>0</v>
      </c>
      <c r="K427" s="318"/>
      <c r="L427" s="85">
        <f t="shared" si="21"/>
        <v>0</v>
      </c>
      <c r="M427" s="318"/>
      <c r="N427" s="85">
        <f t="shared" si="22"/>
        <v>0</v>
      </c>
      <c r="O427" s="318"/>
      <c r="P427" s="85">
        <f t="shared" si="23"/>
        <v>0</v>
      </c>
      <c r="Q427" s="318"/>
      <c r="R427" s="377">
        <f t="shared" si="24"/>
        <v>0</v>
      </c>
      <c r="S427" s="4"/>
      <c r="T427" s="4"/>
    </row>
    <row r="428" spans="1:20" ht="30" x14ac:dyDescent="0.25">
      <c r="A428" s="185">
        <v>599</v>
      </c>
      <c r="B428" s="151" t="s">
        <v>976</v>
      </c>
      <c r="C428" s="151" t="s">
        <v>610</v>
      </c>
      <c r="D428" s="151" t="s">
        <v>334</v>
      </c>
      <c r="E428" s="23" t="s">
        <v>692</v>
      </c>
      <c r="F428" s="579">
        <v>45962</v>
      </c>
      <c r="G428" s="580">
        <v>5.6</v>
      </c>
      <c r="H428" s="337"/>
      <c r="I428" s="318"/>
      <c r="J428" s="85">
        <f t="shared" si="25"/>
        <v>0</v>
      </c>
      <c r="K428" s="318"/>
      <c r="L428" s="85">
        <f t="shared" si="21"/>
        <v>0</v>
      </c>
      <c r="M428" s="318"/>
      <c r="N428" s="85">
        <f t="shared" si="22"/>
        <v>0</v>
      </c>
      <c r="O428" s="318"/>
      <c r="P428" s="85">
        <f t="shared" si="23"/>
        <v>0</v>
      </c>
      <c r="Q428" s="318"/>
      <c r="R428" s="377">
        <f t="shared" si="24"/>
        <v>0</v>
      </c>
      <c r="S428" s="4"/>
      <c r="T428" s="4"/>
    </row>
    <row r="429" spans="1:20" ht="25.5" x14ac:dyDescent="0.25">
      <c r="A429" s="179">
        <v>362</v>
      </c>
      <c r="B429" s="204" t="s">
        <v>447</v>
      </c>
      <c r="C429" s="21" t="s">
        <v>611</v>
      </c>
      <c r="D429" s="23" t="s">
        <v>345</v>
      </c>
      <c r="E429" s="23" t="s">
        <v>287</v>
      </c>
      <c r="F429" s="28">
        <v>45413</v>
      </c>
      <c r="G429" s="39">
        <v>2.77</v>
      </c>
      <c r="H429" s="337"/>
      <c r="I429" s="318"/>
      <c r="J429" s="85">
        <f t="shared" si="25"/>
        <v>0</v>
      </c>
      <c r="K429" s="318"/>
      <c r="L429" s="85">
        <f t="shared" si="21"/>
        <v>0</v>
      </c>
      <c r="M429" s="318"/>
      <c r="N429" s="85">
        <f t="shared" si="22"/>
        <v>0</v>
      </c>
      <c r="O429" s="318"/>
      <c r="P429" s="85">
        <f t="shared" si="23"/>
        <v>0</v>
      </c>
      <c r="Q429" s="318"/>
      <c r="R429" s="377">
        <f t="shared" si="24"/>
        <v>0</v>
      </c>
      <c r="S429" s="4"/>
      <c r="T429" s="4"/>
    </row>
    <row r="430" spans="1:20" ht="25.5" x14ac:dyDescent="0.25">
      <c r="A430" s="179">
        <v>363</v>
      </c>
      <c r="B430" s="204" t="s">
        <v>448</v>
      </c>
      <c r="C430" s="21" t="s">
        <v>239</v>
      </c>
      <c r="D430" s="23" t="s">
        <v>347</v>
      </c>
      <c r="E430" s="23" t="s">
        <v>693</v>
      </c>
      <c r="F430" s="28">
        <v>45383</v>
      </c>
      <c r="G430" s="39">
        <v>4.3099999999999996</v>
      </c>
      <c r="H430" s="337"/>
      <c r="I430" s="321"/>
      <c r="J430" s="85">
        <f t="shared" si="25"/>
        <v>0</v>
      </c>
      <c r="K430" s="321"/>
      <c r="L430" s="232">
        <f>G430*K430</f>
        <v>0</v>
      </c>
      <c r="M430" s="321"/>
      <c r="N430" s="232">
        <f>G430*M430</f>
        <v>0</v>
      </c>
      <c r="O430" s="321"/>
      <c r="P430" s="232">
        <f>G430*O430</f>
        <v>0</v>
      </c>
      <c r="Q430" s="321"/>
      <c r="R430" s="377">
        <f>G430*Q430</f>
        <v>0</v>
      </c>
      <c r="S430" s="4"/>
      <c r="T430" s="4"/>
    </row>
    <row r="431" spans="1:20" ht="25.5" x14ac:dyDescent="0.25">
      <c r="A431" s="179">
        <v>364</v>
      </c>
      <c r="B431" s="204" t="s">
        <v>449</v>
      </c>
      <c r="C431" s="21" t="s">
        <v>599</v>
      </c>
      <c r="D431" s="23" t="s">
        <v>345</v>
      </c>
      <c r="E431" s="23" t="s">
        <v>694</v>
      </c>
      <c r="F431" s="28">
        <v>45658</v>
      </c>
      <c r="G431" s="39">
        <v>0.83</v>
      </c>
      <c r="H431" s="337"/>
      <c r="I431" s="318"/>
      <c r="J431" s="85">
        <f t="shared" si="25"/>
        <v>0</v>
      </c>
      <c r="K431" s="318"/>
      <c r="L431" s="85">
        <f>G431*K431</f>
        <v>0</v>
      </c>
      <c r="M431" s="318"/>
      <c r="N431" s="85">
        <f>G431*M431</f>
        <v>0</v>
      </c>
      <c r="O431" s="318"/>
      <c r="P431" s="85">
        <f>G431*O431</f>
        <v>0</v>
      </c>
      <c r="Q431" s="318"/>
      <c r="R431" s="377">
        <f>G431*Q431</f>
        <v>0</v>
      </c>
      <c r="S431" s="4"/>
      <c r="T431" s="4"/>
    </row>
    <row r="432" spans="1:20" x14ac:dyDescent="0.25">
      <c r="A432" s="179">
        <v>365</v>
      </c>
      <c r="B432" s="204" t="s">
        <v>450</v>
      </c>
      <c r="C432" s="21" t="s">
        <v>612</v>
      </c>
      <c r="D432" s="23" t="s">
        <v>348</v>
      </c>
      <c r="E432" s="23" t="s">
        <v>695</v>
      </c>
      <c r="F432" s="28">
        <v>45659</v>
      </c>
      <c r="G432" s="39">
        <v>10.8</v>
      </c>
      <c r="H432" s="337"/>
      <c r="I432" s="318"/>
      <c r="J432" s="85">
        <f t="shared" si="25"/>
        <v>0</v>
      </c>
      <c r="K432" s="318"/>
      <c r="L432" s="85">
        <f t="shared" si="21"/>
        <v>0</v>
      </c>
      <c r="M432" s="318"/>
      <c r="N432" s="85">
        <f t="shared" si="22"/>
        <v>0</v>
      </c>
      <c r="O432" s="318"/>
      <c r="P432" s="85">
        <f t="shared" si="23"/>
        <v>0</v>
      </c>
      <c r="Q432" s="318"/>
      <c r="R432" s="377">
        <f t="shared" si="24"/>
        <v>0</v>
      </c>
      <c r="S432" s="4"/>
      <c r="T432" s="4"/>
    </row>
    <row r="433" spans="1:20" x14ac:dyDescent="0.25">
      <c r="A433" s="179">
        <v>366</v>
      </c>
      <c r="B433" s="204" t="s">
        <v>767</v>
      </c>
      <c r="C433" s="21" t="s">
        <v>612</v>
      </c>
      <c r="D433" s="23" t="s">
        <v>348</v>
      </c>
      <c r="E433" s="23" t="s">
        <v>696</v>
      </c>
      <c r="F433" s="28">
        <v>45660</v>
      </c>
      <c r="G433" s="39">
        <v>3</v>
      </c>
      <c r="H433" s="337"/>
      <c r="I433" s="318"/>
      <c r="J433" s="85">
        <f t="shared" ref="J433:J499" si="26">G433*I433</f>
        <v>0</v>
      </c>
      <c r="K433" s="318"/>
      <c r="L433" s="85">
        <f t="shared" si="21"/>
        <v>0</v>
      </c>
      <c r="M433" s="318"/>
      <c r="N433" s="85">
        <f t="shared" si="22"/>
        <v>0</v>
      </c>
      <c r="O433" s="318"/>
      <c r="P433" s="85">
        <f t="shared" si="23"/>
        <v>0</v>
      </c>
      <c r="Q433" s="318"/>
      <c r="R433" s="377">
        <f t="shared" si="24"/>
        <v>0</v>
      </c>
      <c r="S433" s="4"/>
      <c r="T433" s="4"/>
    </row>
    <row r="434" spans="1:20" x14ac:dyDescent="0.25">
      <c r="A434" s="179">
        <v>367</v>
      </c>
      <c r="B434" s="204" t="s">
        <v>768</v>
      </c>
      <c r="C434" s="21" t="s">
        <v>612</v>
      </c>
      <c r="D434" s="23" t="s">
        <v>348</v>
      </c>
      <c r="E434" s="23" t="s">
        <v>348</v>
      </c>
      <c r="F434" s="28">
        <v>45661</v>
      </c>
      <c r="G434" s="39">
        <v>3</v>
      </c>
      <c r="H434" s="337"/>
      <c r="I434" s="318"/>
      <c r="J434" s="85">
        <f t="shared" si="26"/>
        <v>0</v>
      </c>
      <c r="K434" s="318"/>
      <c r="L434" s="85">
        <f t="shared" si="21"/>
        <v>0</v>
      </c>
      <c r="M434" s="318"/>
      <c r="N434" s="85">
        <f t="shared" si="22"/>
        <v>0</v>
      </c>
      <c r="O434" s="318"/>
      <c r="P434" s="85">
        <f t="shared" si="23"/>
        <v>0</v>
      </c>
      <c r="Q434" s="318"/>
      <c r="R434" s="377">
        <f t="shared" si="24"/>
        <v>0</v>
      </c>
      <c r="S434" s="4"/>
      <c r="T434" s="4"/>
    </row>
    <row r="435" spans="1:20" x14ac:dyDescent="0.25">
      <c r="A435" s="179">
        <v>368</v>
      </c>
      <c r="B435" s="204" t="s">
        <v>451</v>
      </c>
      <c r="C435" s="21" t="s">
        <v>194</v>
      </c>
      <c r="D435" s="23" t="s">
        <v>345</v>
      </c>
      <c r="E435" s="23" t="s">
        <v>287</v>
      </c>
      <c r="F435" s="28">
        <v>45383</v>
      </c>
      <c r="G435" s="39">
        <v>4.62</v>
      </c>
      <c r="H435" s="337"/>
      <c r="I435" s="318"/>
      <c r="J435" s="85">
        <f t="shared" si="26"/>
        <v>0</v>
      </c>
      <c r="K435" s="318"/>
      <c r="L435" s="85">
        <f t="shared" si="21"/>
        <v>0</v>
      </c>
      <c r="M435" s="318"/>
      <c r="N435" s="85">
        <f t="shared" si="22"/>
        <v>0</v>
      </c>
      <c r="O435" s="318"/>
      <c r="P435" s="85">
        <f t="shared" si="23"/>
        <v>0</v>
      </c>
      <c r="Q435" s="318"/>
      <c r="R435" s="377">
        <f t="shared" si="24"/>
        <v>0</v>
      </c>
      <c r="S435" s="4"/>
      <c r="T435" s="4"/>
    </row>
    <row r="436" spans="1:20" ht="30" x14ac:dyDescent="0.25">
      <c r="A436" s="634">
        <v>640</v>
      </c>
      <c r="B436" s="151" t="s">
        <v>1026</v>
      </c>
      <c r="C436" s="581" t="s">
        <v>613</v>
      </c>
      <c r="D436" s="151" t="s">
        <v>334</v>
      </c>
      <c r="E436" s="151" t="s">
        <v>304</v>
      </c>
      <c r="F436" s="579">
        <v>45809</v>
      </c>
      <c r="G436" s="580">
        <v>3.8</v>
      </c>
      <c r="H436" s="337"/>
      <c r="I436" s="318"/>
      <c r="J436" s="85">
        <f>G436*I436</f>
        <v>0</v>
      </c>
      <c r="K436" s="318"/>
      <c r="L436" s="85">
        <f>G436*K436</f>
        <v>0</v>
      </c>
      <c r="M436" s="318"/>
      <c r="N436" s="85">
        <f>G436*M436</f>
        <v>0</v>
      </c>
      <c r="O436" s="318"/>
      <c r="P436" s="85">
        <f>G436*O436</f>
        <v>0</v>
      </c>
      <c r="Q436" s="318"/>
      <c r="R436" s="377">
        <f>G436*Q436</f>
        <v>0</v>
      </c>
      <c r="S436" s="4"/>
      <c r="T436" s="4"/>
    </row>
    <row r="437" spans="1:20" ht="28.5" x14ac:dyDescent="0.25">
      <c r="A437" s="179">
        <v>369</v>
      </c>
      <c r="B437" s="204" t="s">
        <v>452</v>
      </c>
      <c r="C437" s="21" t="s">
        <v>613</v>
      </c>
      <c r="D437" s="21" t="s">
        <v>349</v>
      </c>
      <c r="E437" s="21" t="s">
        <v>697</v>
      </c>
      <c r="F437" s="28">
        <v>45689</v>
      </c>
      <c r="G437" s="39">
        <v>4.3899999999999997</v>
      </c>
      <c r="H437" s="337"/>
      <c r="I437" s="318"/>
      <c r="J437" s="85">
        <f t="shared" si="26"/>
        <v>0</v>
      </c>
      <c r="K437" s="318"/>
      <c r="L437" s="85">
        <f t="shared" si="21"/>
        <v>0</v>
      </c>
      <c r="M437" s="318"/>
      <c r="N437" s="85">
        <f t="shared" si="22"/>
        <v>0</v>
      </c>
      <c r="O437" s="318"/>
      <c r="P437" s="85">
        <f t="shared" si="23"/>
        <v>0</v>
      </c>
      <c r="Q437" s="318"/>
      <c r="R437" s="377">
        <f t="shared" si="24"/>
        <v>0</v>
      </c>
      <c r="S437" s="4"/>
      <c r="T437" s="4"/>
    </row>
    <row r="438" spans="1:20" ht="28.5" x14ac:dyDescent="0.25">
      <c r="A438" s="179">
        <v>370</v>
      </c>
      <c r="B438" s="204" t="s">
        <v>453</v>
      </c>
      <c r="C438" s="21" t="s">
        <v>614</v>
      </c>
      <c r="D438" s="21" t="s">
        <v>350</v>
      </c>
      <c r="E438" s="21" t="s">
        <v>680</v>
      </c>
      <c r="F438" s="28">
        <v>45323</v>
      </c>
      <c r="G438" s="39">
        <v>0.51</v>
      </c>
      <c r="H438" s="337"/>
      <c r="I438" s="318"/>
      <c r="J438" s="85">
        <f t="shared" si="26"/>
        <v>0</v>
      </c>
      <c r="K438" s="318"/>
      <c r="L438" s="85">
        <f t="shared" si="21"/>
        <v>0</v>
      </c>
      <c r="M438" s="318"/>
      <c r="N438" s="85">
        <f t="shared" si="22"/>
        <v>0</v>
      </c>
      <c r="O438" s="318"/>
      <c r="P438" s="85">
        <f t="shared" si="23"/>
        <v>0</v>
      </c>
      <c r="Q438" s="318"/>
      <c r="R438" s="377">
        <f t="shared" si="24"/>
        <v>0</v>
      </c>
      <c r="S438" s="4"/>
      <c r="T438" s="4"/>
    </row>
    <row r="439" spans="1:20" ht="28.5" x14ac:dyDescent="0.25">
      <c r="A439" s="179">
        <v>371</v>
      </c>
      <c r="B439" s="204" t="s">
        <v>454</v>
      </c>
      <c r="C439" s="21" t="s">
        <v>615</v>
      </c>
      <c r="D439" s="21" t="s">
        <v>351</v>
      </c>
      <c r="E439" s="21" t="s">
        <v>287</v>
      </c>
      <c r="F439" s="28">
        <v>45108</v>
      </c>
      <c r="G439" s="39">
        <v>4.68</v>
      </c>
      <c r="H439" s="337"/>
      <c r="I439" s="318"/>
      <c r="J439" s="85">
        <f t="shared" si="26"/>
        <v>0</v>
      </c>
      <c r="K439" s="318"/>
      <c r="L439" s="85">
        <f t="shared" si="21"/>
        <v>0</v>
      </c>
      <c r="M439" s="318"/>
      <c r="N439" s="85">
        <f t="shared" si="22"/>
        <v>0</v>
      </c>
      <c r="O439" s="318"/>
      <c r="P439" s="85">
        <f t="shared" si="23"/>
        <v>0</v>
      </c>
      <c r="Q439" s="318"/>
      <c r="R439" s="377">
        <f t="shared" si="24"/>
        <v>0</v>
      </c>
      <c r="S439" s="4"/>
      <c r="T439" s="4"/>
    </row>
    <row r="440" spans="1:20" x14ac:dyDescent="0.25">
      <c r="A440" s="185">
        <v>628</v>
      </c>
      <c r="B440" s="151" t="s">
        <v>1006</v>
      </c>
      <c r="C440" s="151" t="s">
        <v>1007</v>
      </c>
      <c r="D440" s="151" t="s">
        <v>349</v>
      </c>
      <c r="E440" s="151"/>
      <c r="F440" s="579">
        <v>45473</v>
      </c>
      <c r="G440" s="580">
        <v>2.5099999999999998</v>
      </c>
      <c r="H440" s="337"/>
      <c r="I440" s="318"/>
      <c r="J440" s="85">
        <f t="shared" si="26"/>
        <v>0</v>
      </c>
      <c r="K440" s="318"/>
      <c r="L440" s="85">
        <f t="shared" si="21"/>
        <v>0</v>
      </c>
      <c r="M440" s="318"/>
      <c r="N440" s="85">
        <f t="shared" si="22"/>
        <v>0</v>
      </c>
      <c r="O440" s="318"/>
      <c r="P440" s="85">
        <f t="shared" si="23"/>
        <v>0</v>
      </c>
      <c r="Q440" s="318"/>
      <c r="R440" s="377">
        <f t="shared" si="24"/>
        <v>0</v>
      </c>
      <c r="S440" s="4"/>
      <c r="T440" s="4"/>
    </row>
    <row r="441" spans="1:20" ht="42.75" x14ac:dyDescent="0.25">
      <c r="A441" s="179">
        <v>372</v>
      </c>
      <c r="B441" s="204" t="s">
        <v>455</v>
      </c>
      <c r="C441" s="21" t="s">
        <v>616</v>
      </c>
      <c r="D441" s="21" t="s">
        <v>352</v>
      </c>
      <c r="E441" s="21" t="s">
        <v>698</v>
      </c>
      <c r="F441" s="28">
        <v>45689</v>
      </c>
      <c r="G441" s="39">
        <v>5.5</v>
      </c>
      <c r="H441" s="337"/>
      <c r="I441" s="321"/>
      <c r="J441" s="85">
        <f t="shared" si="26"/>
        <v>0</v>
      </c>
      <c r="K441" s="321"/>
      <c r="L441" s="232">
        <f>G441*K441</f>
        <v>0</v>
      </c>
      <c r="M441" s="321"/>
      <c r="N441" s="232">
        <f>G441*M441</f>
        <v>0</v>
      </c>
      <c r="O441" s="321"/>
      <c r="P441" s="232">
        <f>G441*O441</f>
        <v>0</v>
      </c>
      <c r="Q441" s="321"/>
      <c r="R441" s="377">
        <f>G441*Q441</f>
        <v>0</v>
      </c>
      <c r="S441" s="4"/>
      <c r="T441" s="4"/>
    </row>
    <row r="442" spans="1:20" x14ac:dyDescent="0.25">
      <c r="A442" s="179">
        <v>793</v>
      </c>
      <c r="B442" s="204" t="s">
        <v>1224</v>
      </c>
      <c r="C442" s="21" t="s">
        <v>1223</v>
      </c>
      <c r="D442" s="21" t="s">
        <v>334</v>
      </c>
      <c r="E442" s="151" t="s">
        <v>17615</v>
      </c>
      <c r="F442" s="28">
        <v>45565</v>
      </c>
      <c r="G442" s="39">
        <v>3.79</v>
      </c>
      <c r="H442" s="337"/>
      <c r="I442" s="326"/>
      <c r="J442" s="85">
        <f t="shared" si="26"/>
        <v>0</v>
      </c>
      <c r="K442" s="326"/>
      <c r="L442" s="232">
        <f>G442*K442</f>
        <v>0</v>
      </c>
      <c r="M442" s="326"/>
      <c r="N442" s="232">
        <f>G442*M442</f>
        <v>0</v>
      </c>
      <c r="O442" s="326"/>
      <c r="P442" s="232">
        <f>G442*O442</f>
        <v>0</v>
      </c>
      <c r="Q442" s="326"/>
      <c r="R442" s="377">
        <f>G442*Q442</f>
        <v>0</v>
      </c>
      <c r="S442" s="4"/>
      <c r="T442" s="4"/>
    </row>
    <row r="443" spans="1:20" x14ac:dyDescent="0.25">
      <c r="A443" s="179">
        <v>373</v>
      </c>
      <c r="B443" s="204" t="s">
        <v>456</v>
      </c>
      <c r="C443" s="21" t="s">
        <v>617</v>
      </c>
      <c r="D443" s="21" t="s">
        <v>352</v>
      </c>
      <c r="E443" s="21" t="s">
        <v>699</v>
      </c>
      <c r="F443" s="28">
        <v>45383</v>
      </c>
      <c r="G443" s="39">
        <v>9.11</v>
      </c>
      <c r="H443" s="337"/>
      <c r="I443" s="318"/>
      <c r="J443" s="85">
        <f t="shared" si="26"/>
        <v>0</v>
      </c>
      <c r="K443" s="318"/>
      <c r="L443" s="85">
        <f t="shared" si="21"/>
        <v>0</v>
      </c>
      <c r="M443" s="318"/>
      <c r="N443" s="85">
        <f t="shared" si="22"/>
        <v>0</v>
      </c>
      <c r="O443" s="318"/>
      <c r="P443" s="85">
        <f t="shared" si="23"/>
        <v>0</v>
      </c>
      <c r="Q443" s="318"/>
      <c r="R443" s="377">
        <f t="shared" si="24"/>
        <v>0</v>
      </c>
      <c r="S443" s="4"/>
      <c r="T443" s="4"/>
    </row>
    <row r="444" spans="1:20" x14ac:dyDescent="0.25">
      <c r="A444" s="179">
        <v>374</v>
      </c>
      <c r="B444" s="204" t="s">
        <v>457</v>
      </c>
      <c r="C444" s="21" t="s">
        <v>617</v>
      </c>
      <c r="D444" s="21" t="s">
        <v>352</v>
      </c>
      <c r="E444" s="21" t="s">
        <v>699</v>
      </c>
      <c r="F444" s="28">
        <v>45383</v>
      </c>
      <c r="G444" s="39">
        <v>10.97</v>
      </c>
      <c r="H444" s="337"/>
      <c r="I444" s="318"/>
      <c r="J444" s="85">
        <f t="shared" si="26"/>
        <v>0</v>
      </c>
      <c r="K444" s="318"/>
      <c r="L444" s="85">
        <f t="shared" si="21"/>
        <v>0</v>
      </c>
      <c r="M444" s="318"/>
      <c r="N444" s="85">
        <f t="shared" si="22"/>
        <v>0</v>
      </c>
      <c r="O444" s="318"/>
      <c r="P444" s="85">
        <f t="shared" si="23"/>
        <v>0</v>
      </c>
      <c r="Q444" s="318"/>
      <c r="R444" s="377">
        <f t="shared" si="24"/>
        <v>0</v>
      </c>
      <c r="S444" s="4"/>
      <c r="T444" s="4"/>
    </row>
    <row r="445" spans="1:20" x14ac:dyDescent="0.25">
      <c r="A445" s="179">
        <v>375</v>
      </c>
      <c r="B445" s="204" t="s">
        <v>458</v>
      </c>
      <c r="C445" s="21" t="s">
        <v>1210</v>
      </c>
      <c r="D445" s="21" t="s">
        <v>352</v>
      </c>
      <c r="E445" s="21" t="s">
        <v>700</v>
      </c>
      <c r="F445" s="28">
        <v>45323</v>
      </c>
      <c r="G445" s="39">
        <v>2.54</v>
      </c>
      <c r="H445" s="337"/>
      <c r="I445" s="354"/>
      <c r="J445" s="355">
        <f>G445*I445</f>
        <v>0</v>
      </c>
      <c r="K445" s="354"/>
      <c r="L445" s="357">
        <f>G445*K445</f>
        <v>0</v>
      </c>
      <c r="M445" s="354"/>
      <c r="N445" s="357">
        <f>G445*M445</f>
        <v>0</v>
      </c>
      <c r="O445" s="354"/>
      <c r="P445" s="357">
        <f>G445*O445</f>
        <v>0</v>
      </c>
      <c r="Q445" s="354"/>
      <c r="R445" s="377">
        <f>G445*Q445</f>
        <v>0</v>
      </c>
      <c r="S445" s="4"/>
      <c r="T445" s="4"/>
    </row>
    <row r="446" spans="1:20" x14ac:dyDescent="0.25">
      <c r="A446" s="179">
        <v>376</v>
      </c>
      <c r="B446" s="201" t="s">
        <v>459</v>
      </c>
      <c r="C446" s="14" t="s">
        <v>194</v>
      </c>
      <c r="D446" s="14" t="s">
        <v>335</v>
      </c>
      <c r="E446" s="14" t="s">
        <v>289</v>
      </c>
      <c r="F446" s="15">
        <v>45231</v>
      </c>
      <c r="G446" s="37">
        <v>4.32</v>
      </c>
      <c r="H446" s="337"/>
      <c r="I446" s="354"/>
      <c r="J446" s="355">
        <f>G446*I446</f>
        <v>0</v>
      </c>
      <c r="K446" s="354"/>
      <c r="L446" s="357">
        <f>G446*K446</f>
        <v>0</v>
      </c>
      <c r="M446" s="354"/>
      <c r="N446" s="357">
        <f>G446*M446</f>
        <v>0</v>
      </c>
      <c r="O446" s="354"/>
      <c r="P446" s="357">
        <f>G446*O446</f>
        <v>0</v>
      </c>
      <c r="Q446" s="354"/>
      <c r="R446" s="377">
        <f>G446*Q446</f>
        <v>0</v>
      </c>
      <c r="S446" s="4"/>
      <c r="T446" s="4"/>
    </row>
    <row r="447" spans="1:20" x14ac:dyDescent="0.25">
      <c r="A447" s="179">
        <v>377</v>
      </c>
      <c r="B447" s="201" t="s">
        <v>785</v>
      </c>
      <c r="C447" s="14" t="s">
        <v>596</v>
      </c>
      <c r="D447" s="14" t="s">
        <v>335</v>
      </c>
      <c r="E447" s="14"/>
      <c r="F447" s="15">
        <v>45383</v>
      </c>
      <c r="G447" s="37">
        <v>1.66</v>
      </c>
      <c r="H447" s="337"/>
      <c r="I447" s="318"/>
      <c r="J447" s="85">
        <f t="shared" si="26"/>
        <v>0</v>
      </c>
      <c r="K447" s="318"/>
      <c r="L447" s="85">
        <f t="shared" si="21"/>
        <v>0</v>
      </c>
      <c r="M447" s="318"/>
      <c r="N447" s="85">
        <f t="shared" si="22"/>
        <v>0</v>
      </c>
      <c r="O447" s="318"/>
      <c r="P447" s="85">
        <f t="shared" si="23"/>
        <v>0</v>
      </c>
      <c r="Q447" s="318"/>
      <c r="R447" s="377">
        <f t="shared" si="24"/>
        <v>0</v>
      </c>
      <c r="S447" s="4"/>
      <c r="T447" s="4"/>
    </row>
    <row r="448" spans="1:20" ht="28.5" x14ac:dyDescent="0.25">
      <c r="A448" s="179">
        <v>378</v>
      </c>
      <c r="B448" s="201" t="s">
        <v>461</v>
      </c>
      <c r="C448" s="14" t="s">
        <v>593</v>
      </c>
      <c r="D448" s="14" t="s">
        <v>335</v>
      </c>
      <c r="E448" s="14" t="s">
        <v>701</v>
      </c>
      <c r="F448" s="15">
        <v>45352</v>
      </c>
      <c r="G448" s="37">
        <v>6.65</v>
      </c>
      <c r="H448" s="337"/>
      <c r="I448" s="318"/>
      <c r="J448" s="85">
        <f t="shared" si="26"/>
        <v>0</v>
      </c>
      <c r="K448" s="318"/>
      <c r="L448" s="85">
        <f t="shared" si="21"/>
        <v>0</v>
      </c>
      <c r="M448" s="318"/>
      <c r="N448" s="85">
        <f t="shared" si="22"/>
        <v>0</v>
      </c>
      <c r="O448" s="318"/>
      <c r="P448" s="85">
        <f t="shared" si="23"/>
        <v>0</v>
      </c>
      <c r="Q448" s="318"/>
      <c r="R448" s="377">
        <f t="shared" si="24"/>
        <v>0</v>
      </c>
      <c r="S448" s="4"/>
      <c r="T448" s="4"/>
    </row>
    <row r="449" spans="1:23" ht="28.5" x14ac:dyDescent="0.25">
      <c r="A449" s="179">
        <v>379</v>
      </c>
      <c r="B449" s="201" t="s">
        <v>460</v>
      </c>
      <c r="C449" s="14" t="s">
        <v>593</v>
      </c>
      <c r="D449" s="14" t="s">
        <v>335</v>
      </c>
      <c r="E449" s="14" t="s">
        <v>701</v>
      </c>
      <c r="F449" s="15">
        <v>45170</v>
      </c>
      <c r="G449" s="37">
        <v>6.06</v>
      </c>
      <c r="H449" s="337"/>
      <c r="I449" s="318"/>
      <c r="J449" s="85">
        <f t="shared" si="26"/>
        <v>0</v>
      </c>
      <c r="K449" s="318"/>
      <c r="L449" s="85">
        <f t="shared" si="21"/>
        <v>0</v>
      </c>
      <c r="M449" s="318"/>
      <c r="N449" s="85">
        <f t="shared" si="22"/>
        <v>0</v>
      </c>
      <c r="O449" s="318"/>
      <c r="P449" s="85">
        <f t="shared" si="23"/>
        <v>0</v>
      </c>
      <c r="Q449" s="318"/>
      <c r="R449" s="377">
        <f t="shared" si="24"/>
        <v>0</v>
      </c>
      <c r="S449" s="4"/>
      <c r="T449" s="4"/>
    </row>
    <row r="450" spans="1:23" ht="30" x14ac:dyDescent="0.25">
      <c r="A450" s="185">
        <v>634</v>
      </c>
      <c r="B450" s="184" t="s">
        <v>1018</v>
      </c>
      <c r="C450" s="184" t="s">
        <v>593</v>
      </c>
      <c r="D450" s="184" t="s">
        <v>335</v>
      </c>
      <c r="E450" s="184"/>
      <c r="F450" s="576"/>
      <c r="G450" s="577">
        <v>8.0299999999999994</v>
      </c>
      <c r="H450" s="337"/>
      <c r="I450" s="318"/>
      <c r="J450" s="85">
        <f t="shared" si="26"/>
        <v>0</v>
      </c>
      <c r="K450" s="318"/>
      <c r="L450" s="85">
        <f t="shared" si="21"/>
        <v>0</v>
      </c>
      <c r="M450" s="318"/>
      <c r="N450" s="85">
        <f t="shared" si="22"/>
        <v>0</v>
      </c>
      <c r="O450" s="318"/>
      <c r="P450" s="85">
        <f t="shared" si="23"/>
        <v>0</v>
      </c>
      <c r="Q450" s="318"/>
      <c r="R450" s="377">
        <f t="shared" si="24"/>
        <v>0</v>
      </c>
      <c r="S450" s="4"/>
      <c r="T450" s="4"/>
    </row>
    <row r="451" spans="1:23" ht="28.5" x14ac:dyDescent="0.25">
      <c r="A451" s="179">
        <v>380</v>
      </c>
      <c r="B451" s="201" t="s">
        <v>462</v>
      </c>
      <c r="C451" s="14" t="s">
        <v>593</v>
      </c>
      <c r="D451" s="14" t="s">
        <v>335</v>
      </c>
      <c r="E451" s="14" t="s">
        <v>702</v>
      </c>
      <c r="F451" s="15">
        <v>45474</v>
      </c>
      <c r="G451" s="37">
        <v>4.87</v>
      </c>
      <c r="H451" s="337"/>
      <c r="I451" s="318"/>
      <c r="J451" s="85">
        <f t="shared" si="26"/>
        <v>0</v>
      </c>
      <c r="K451" s="318"/>
      <c r="L451" s="85">
        <f t="shared" si="21"/>
        <v>0</v>
      </c>
      <c r="M451" s="318"/>
      <c r="N451" s="85">
        <f t="shared" si="22"/>
        <v>0</v>
      </c>
      <c r="O451" s="318"/>
      <c r="P451" s="85">
        <f t="shared" si="23"/>
        <v>0</v>
      </c>
      <c r="Q451" s="318"/>
      <c r="R451" s="377">
        <f t="shared" si="24"/>
        <v>0</v>
      </c>
      <c r="S451" s="4"/>
      <c r="T451" s="4"/>
    </row>
    <row r="452" spans="1:23" ht="28.5" x14ac:dyDescent="0.25">
      <c r="A452" s="179">
        <v>381</v>
      </c>
      <c r="B452" s="201" t="s">
        <v>463</v>
      </c>
      <c r="C452" s="14" t="s">
        <v>194</v>
      </c>
      <c r="D452" s="14" t="s">
        <v>335</v>
      </c>
      <c r="E452" s="14" t="s">
        <v>676</v>
      </c>
      <c r="F452" s="15">
        <v>45474</v>
      </c>
      <c r="G452" s="37">
        <v>11.3</v>
      </c>
      <c r="H452" s="337"/>
      <c r="I452" s="318"/>
      <c r="J452" s="85">
        <f t="shared" si="26"/>
        <v>0</v>
      </c>
      <c r="K452" s="318"/>
      <c r="L452" s="85">
        <f t="shared" si="21"/>
        <v>0</v>
      </c>
      <c r="M452" s="318"/>
      <c r="N452" s="85">
        <f t="shared" si="22"/>
        <v>0</v>
      </c>
      <c r="O452" s="318"/>
      <c r="P452" s="85">
        <f t="shared" si="23"/>
        <v>0</v>
      </c>
      <c r="Q452" s="318"/>
      <c r="R452" s="377">
        <f t="shared" si="24"/>
        <v>0</v>
      </c>
      <c r="S452" s="4"/>
      <c r="T452" s="4"/>
    </row>
    <row r="453" spans="1:23" x14ac:dyDescent="0.25">
      <c r="A453" s="179">
        <v>382</v>
      </c>
      <c r="B453" s="201" t="s">
        <v>464</v>
      </c>
      <c r="C453" s="14" t="s">
        <v>618</v>
      </c>
      <c r="D453" s="14" t="s">
        <v>335</v>
      </c>
      <c r="E453" s="14" t="s">
        <v>676</v>
      </c>
      <c r="F453" s="15">
        <v>45809</v>
      </c>
      <c r="G453" s="37">
        <v>2.39</v>
      </c>
      <c r="H453" s="337"/>
      <c r="I453" s="318"/>
      <c r="J453" s="85">
        <f t="shared" si="26"/>
        <v>0</v>
      </c>
      <c r="K453" s="318"/>
      <c r="L453" s="85">
        <f t="shared" si="21"/>
        <v>0</v>
      </c>
      <c r="M453" s="318"/>
      <c r="N453" s="85">
        <f t="shared" si="22"/>
        <v>0</v>
      </c>
      <c r="O453" s="318"/>
      <c r="P453" s="85">
        <f t="shared" si="23"/>
        <v>0</v>
      </c>
      <c r="Q453" s="318"/>
      <c r="R453" s="377">
        <f t="shared" si="24"/>
        <v>0</v>
      </c>
      <c r="S453" s="4"/>
      <c r="T453" s="4"/>
    </row>
    <row r="454" spans="1:23" x14ac:dyDescent="0.25">
      <c r="A454" s="185">
        <v>633</v>
      </c>
      <c r="B454" s="184" t="s">
        <v>1017</v>
      </c>
      <c r="C454" s="184" t="s">
        <v>17714</v>
      </c>
      <c r="D454" s="14" t="s">
        <v>335</v>
      </c>
      <c r="E454" s="184"/>
      <c r="F454" s="576"/>
      <c r="G454" s="577">
        <v>2.15</v>
      </c>
      <c r="H454" s="337"/>
      <c r="I454" s="318"/>
      <c r="J454" s="85">
        <f t="shared" si="26"/>
        <v>0</v>
      </c>
      <c r="K454" s="318"/>
      <c r="L454" s="85">
        <f t="shared" ref="L454:L558" si="27">G454*K454</f>
        <v>0</v>
      </c>
      <c r="M454" s="318"/>
      <c r="N454" s="85">
        <f t="shared" ref="N454:N558" si="28">G454*M454</f>
        <v>0</v>
      </c>
      <c r="O454" s="318"/>
      <c r="P454" s="85">
        <f t="shared" ref="P454:P558" si="29">G454*O454</f>
        <v>0</v>
      </c>
      <c r="Q454" s="318"/>
      <c r="R454" s="377">
        <f t="shared" ref="R454:R558" si="30">G454*Q454</f>
        <v>0</v>
      </c>
      <c r="S454" s="4"/>
      <c r="T454" s="4"/>
    </row>
    <row r="455" spans="1:23" ht="28.5" x14ac:dyDescent="0.25">
      <c r="A455" s="179">
        <v>383</v>
      </c>
      <c r="B455" s="201" t="s">
        <v>737</v>
      </c>
      <c r="C455" s="14" t="s">
        <v>658</v>
      </c>
      <c r="D455" s="14" t="s">
        <v>335</v>
      </c>
      <c r="E455" s="14"/>
      <c r="F455" s="15">
        <v>45717</v>
      </c>
      <c r="G455" s="37">
        <v>11</v>
      </c>
      <c r="H455" s="337"/>
      <c r="I455" s="321"/>
      <c r="J455" s="85">
        <f t="shared" si="26"/>
        <v>0</v>
      </c>
      <c r="K455" s="321"/>
      <c r="L455" s="236">
        <f>G455*K455</f>
        <v>0</v>
      </c>
      <c r="M455" s="321"/>
      <c r="N455" s="236">
        <f>G455*M455</f>
        <v>0</v>
      </c>
      <c r="O455" s="321"/>
      <c r="P455" s="236">
        <f>G455*O455</f>
        <v>0</v>
      </c>
      <c r="Q455" s="321"/>
      <c r="R455" s="377">
        <f>G455*Q455</f>
        <v>0</v>
      </c>
      <c r="S455" s="4"/>
      <c r="T455" s="4"/>
    </row>
    <row r="456" spans="1:23" ht="28.5" x14ac:dyDescent="0.25">
      <c r="A456" s="179">
        <v>384</v>
      </c>
      <c r="B456" s="201" t="s">
        <v>465</v>
      </c>
      <c r="C456" s="14" t="s">
        <v>248</v>
      </c>
      <c r="D456" s="14" t="s">
        <v>335</v>
      </c>
      <c r="E456" s="14" t="s">
        <v>283</v>
      </c>
      <c r="F456" s="15">
        <v>45717</v>
      </c>
      <c r="G456" s="37">
        <v>2.0699999999999998</v>
      </c>
      <c r="H456" s="341"/>
      <c r="I456" s="346"/>
      <c r="J456" s="85">
        <f t="shared" si="26"/>
        <v>0</v>
      </c>
      <c r="K456" s="346"/>
      <c r="L456" s="342">
        <f>G456*K456</f>
        <v>0</v>
      </c>
      <c r="M456" s="346"/>
      <c r="N456" s="342">
        <f>G456*M456</f>
        <v>0</v>
      </c>
      <c r="O456" s="346"/>
      <c r="P456" s="342">
        <f>G456*O456</f>
        <v>0</v>
      </c>
      <c r="Q456" s="346"/>
      <c r="R456" s="382">
        <f>G456*Q456</f>
        <v>0</v>
      </c>
      <c r="S456" s="4"/>
      <c r="T456" s="4"/>
      <c r="V456">
        <v>1.57</v>
      </c>
    </row>
    <row r="457" spans="1:23" x14ac:dyDescent="0.25">
      <c r="A457" s="179">
        <v>385</v>
      </c>
      <c r="B457" s="201" t="s">
        <v>466</v>
      </c>
      <c r="C457" s="14" t="s">
        <v>213</v>
      </c>
      <c r="D457" s="14" t="s">
        <v>335</v>
      </c>
      <c r="E457" s="14" t="s">
        <v>282</v>
      </c>
      <c r="F457" s="15">
        <v>45383</v>
      </c>
      <c r="G457" s="37">
        <v>2.15</v>
      </c>
      <c r="H457" s="337"/>
      <c r="I457" s="318"/>
      <c r="J457" s="85">
        <f t="shared" si="26"/>
        <v>0</v>
      </c>
      <c r="K457" s="318"/>
      <c r="L457" s="85">
        <f t="shared" si="27"/>
        <v>0</v>
      </c>
      <c r="M457" s="318"/>
      <c r="N457" s="85">
        <f t="shared" si="28"/>
        <v>0</v>
      </c>
      <c r="O457" s="318"/>
      <c r="P457" s="85">
        <f t="shared" si="29"/>
        <v>0</v>
      </c>
      <c r="Q457" s="318"/>
      <c r="R457" s="377">
        <f t="shared" si="30"/>
        <v>0</v>
      </c>
      <c r="S457" s="4"/>
      <c r="T457" s="4"/>
      <c r="V457">
        <f>SUM(V456*W457)</f>
        <v>40.521700000000003</v>
      </c>
      <c r="W457">
        <v>25.81</v>
      </c>
    </row>
    <row r="458" spans="1:23" x14ac:dyDescent="0.25">
      <c r="A458" s="179">
        <v>386</v>
      </c>
      <c r="B458" s="201" t="s">
        <v>467</v>
      </c>
      <c r="C458" s="14" t="s">
        <v>205</v>
      </c>
      <c r="D458" s="14" t="s">
        <v>353</v>
      </c>
      <c r="E458" s="14" t="s">
        <v>282</v>
      </c>
      <c r="F458" s="15">
        <v>45139</v>
      </c>
      <c r="G458" s="37">
        <v>1.65</v>
      </c>
      <c r="H458" s="337"/>
      <c r="I458" s="318"/>
      <c r="J458" s="85">
        <f t="shared" si="26"/>
        <v>0</v>
      </c>
      <c r="K458" s="318"/>
      <c r="L458" s="85">
        <f t="shared" si="27"/>
        <v>0</v>
      </c>
      <c r="M458" s="318"/>
      <c r="N458" s="85">
        <f t="shared" si="28"/>
        <v>0</v>
      </c>
      <c r="O458" s="318"/>
      <c r="P458" s="85">
        <f t="shared" si="29"/>
        <v>0</v>
      </c>
      <c r="Q458" s="318"/>
      <c r="R458" s="377">
        <f t="shared" si="30"/>
        <v>0</v>
      </c>
      <c r="S458" s="4"/>
      <c r="T458" s="4"/>
    </row>
    <row r="459" spans="1:23" ht="25.5" x14ac:dyDescent="0.25">
      <c r="A459" s="179">
        <v>387</v>
      </c>
      <c r="B459" s="201" t="s">
        <v>468</v>
      </c>
      <c r="C459" s="14" t="s">
        <v>596</v>
      </c>
      <c r="D459" s="14" t="s">
        <v>335</v>
      </c>
      <c r="E459" s="14" t="s">
        <v>703</v>
      </c>
      <c r="F459" s="15">
        <v>45597</v>
      </c>
      <c r="G459" s="37">
        <v>2.34</v>
      </c>
      <c r="H459" s="337"/>
      <c r="I459" s="318"/>
      <c r="J459" s="85">
        <f>G459*I459</f>
        <v>0</v>
      </c>
      <c r="K459" s="318"/>
      <c r="L459" s="85">
        <f>G459*K459</f>
        <v>0</v>
      </c>
      <c r="M459" s="318"/>
      <c r="N459" s="85">
        <f>G459*M459</f>
        <v>0</v>
      </c>
      <c r="O459" s="318"/>
      <c r="P459" s="85">
        <f>G459*O459</f>
        <v>0</v>
      </c>
      <c r="Q459" s="318"/>
      <c r="R459" s="377">
        <f>G459*Q459</f>
        <v>0</v>
      </c>
      <c r="S459" s="4"/>
      <c r="T459" s="4"/>
    </row>
    <row r="460" spans="1:23" ht="25.5" x14ac:dyDescent="0.25">
      <c r="A460" s="179">
        <v>388</v>
      </c>
      <c r="B460" s="201" t="s">
        <v>469</v>
      </c>
      <c r="C460" s="14" t="s">
        <v>596</v>
      </c>
      <c r="D460" s="14" t="s">
        <v>335</v>
      </c>
      <c r="E460" s="14" t="s">
        <v>703</v>
      </c>
      <c r="F460" s="15">
        <v>45962</v>
      </c>
      <c r="G460" s="37">
        <v>1.86</v>
      </c>
      <c r="H460" s="337"/>
      <c r="I460" s="318"/>
      <c r="J460" s="85">
        <f t="shared" si="26"/>
        <v>0</v>
      </c>
      <c r="K460" s="318"/>
      <c r="L460" s="85">
        <f t="shared" si="27"/>
        <v>0</v>
      </c>
      <c r="M460" s="318"/>
      <c r="N460" s="85">
        <f t="shared" si="28"/>
        <v>0</v>
      </c>
      <c r="O460" s="318"/>
      <c r="P460" s="85">
        <f t="shared" si="29"/>
        <v>0</v>
      </c>
      <c r="Q460" s="318"/>
      <c r="R460" s="377">
        <f t="shared" si="30"/>
        <v>0</v>
      </c>
      <c r="S460" s="4"/>
      <c r="T460" s="4"/>
    </row>
    <row r="461" spans="1:23" ht="25.5" x14ac:dyDescent="0.25">
      <c r="A461" s="179">
        <v>389</v>
      </c>
      <c r="B461" s="201" t="s">
        <v>470</v>
      </c>
      <c r="C461" s="14" t="s">
        <v>231</v>
      </c>
      <c r="D461" s="14" t="s">
        <v>353</v>
      </c>
      <c r="E461" s="14" t="s">
        <v>704</v>
      </c>
      <c r="F461" s="15">
        <v>45323</v>
      </c>
      <c r="G461" s="37">
        <v>1.08</v>
      </c>
      <c r="H461" s="337"/>
      <c r="I461" s="318"/>
      <c r="J461" s="85">
        <f t="shared" si="26"/>
        <v>0</v>
      </c>
      <c r="K461" s="318"/>
      <c r="L461" s="85">
        <f t="shared" si="27"/>
        <v>0</v>
      </c>
      <c r="M461" s="318"/>
      <c r="N461" s="85">
        <f t="shared" si="28"/>
        <v>0</v>
      </c>
      <c r="O461" s="318"/>
      <c r="P461" s="85">
        <f t="shared" si="29"/>
        <v>0</v>
      </c>
      <c r="Q461" s="318"/>
      <c r="R461" s="377">
        <f t="shared" si="30"/>
        <v>0</v>
      </c>
      <c r="S461" s="4"/>
      <c r="T461" s="4"/>
    </row>
    <row r="462" spans="1:23" ht="28.5" x14ac:dyDescent="0.25">
      <c r="A462" s="179">
        <v>390</v>
      </c>
      <c r="B462" s="201" t="s">
        <v>471</v>
      </c>
      <c r="C462" s="14" t="s">
        <v>203</v>
      </c>
      <c r="D462" s="14" t="s">
        <v>335</v>
      </c>
      <c r="E462" s="14" t="s">
        <v>702</v>
      </c>
      <c r="F462" s="15">
        <v>45413</v>
      </c>
      <c r="G462" s="37">
        <v>2.2799999999999998</v>
      </c>
      <c r="H462" s="337"/>
      <c r="I462" s="318"/>
      <c r="J462" s="85">
        <f t="shared" si="26"/>
        <v>0</v>
      </c>
      <c r="K462" s="318"/>
      <c r="L462" s="85">
        <f t="shared" si="27"/>
        <v>0</v>
      </c>
      <c r="M462" s="318"/>
      <c r="N462" s="85">
        <f t="shared" si="28"/>
        <v>0</v>
      </c>
      <c r="O462" s="318"/>
      <c r="P462" s="85">
        <f t="shared" si="29"/>
        <v>0</v>
      </c>
      <c r="Q462" s="318"/>
      <c r="R462" s="377">
        <f t="shared" si="30"/>
        <v>0</v>
      </c>
      <c r="S462" s="4"/>
      <c r="T462" s="4"/>
    </row>
    <row r="463" spans="1:23" ht="30" x14ac:dyDescent="0.25">
      <c r="A463" s="185">
        <v>632</v>
      </c>
      <c r="B463" s="184" t="s">
        <v>1016</v>
      </c>
      <c r="C463" s="184"/>
      <c r="D463" s="14" t="s">
        <v>335</v>
      </c>
      <c r="E463" s="14" t="s">
        <v>702</v>
      </c>
      <c r="F463" s="576"/>
      <c r="G463" s="577">
        <v>2.21</v>
      </c>
      <c r="H463" s="337"/>
      <c r="I463" s="318"/>
      <c r="J463" s="85">
        <f t="shared" si="26"/>
        <v>0</v>
      </c>
      <c r="K463" s="318"/>
      <c r="L463" s="85">
        <f>G463*K463</f>
        <v>0</v>
      </c>
      <c r="M463" s="318"/>
      <c r="N463" s="85">
        <f>G463*M463</f>
        <v>0</v>
      </c>
      <c r="O463" s="318"/>
      <c r="P463" s="85">
        <f>G463*O463</f>
        <v>0</v>
      </c>
      <c r="Q463" s="318"/>
      <c r="R463" s="377">
        <f>G463*Q463</f>
        <v>0</v>
      </c>
      <c r="S463" s="4"/>
      <c r="T463" s="4"/>
    </row>
    <row r="464" spans="1:23" x14ac:dyDescent="0.25">
      <c r="A464" s="179">
        <v>696</v>
      </c>
      <c r="B464" s="201" t="s">
        <v>1101</v>
      </c>
      <c r="C464" s="14" t="s">
        <v>1102</v>
      </c>
      <c r="D464" s="14" t="s">
        <v>335</v>
      </c>
      <c r="E464" s="24"/>
      <c r="F464" s="15"/>
      <c r="G464" s="37">
        <v>4.2</v>
      </c>
      <c r="H464" s="337"/>
      <c r="I464" s="354"/>
      <c r="J464" s="355">
        <f>G464*I464</f>
        <v>0</v>
      </c>
      <c r="K464" s="354"/>
      <c r="L464" s="357">
        <f>G464*K464</f>
        <v>0</v>
      </c>
      <c r="M464" s="354"/>
      <c r="N464" s="357">
        <f>G464*M464</f>
        <v>0</v>
      </c>
      <c r="O464" s="354"/>
      <c r="P464" s="357">
        <f>G464*O464</f>
        <v>0</v>
      </c>
      <c r="Q464" s="354"/>
      <c r="R464" s="377">
        <f>G464*Q464</f>
        <v>0</v>
      </c>
      <c r="S464" s="4"/>
      <c r="T464" s="4"/>
    </row>
    <row r="465" spans="1:20" ht="28.5" x14ac:dyDescent="0.25">
      <c r="A465" s="179">
        <v>391</v>
      </c>
      <c r="B465" s="201" t="s">
        <v>472</v>
      </c>
      <c r="C465" s="14" t="s">
        <v>619</v>
      </c>
      <c r="D465" s="14" t="s">
        <v>335</v>
      </c>
      <c r="E465" s="14" t="s">
        <v>702</v>
      </c>
      <c r="F465" s="15">
        <v>45200</v>
      </c>
      <c r="G465" s="37">
        <v>7.06</v>
      </c>
      <c r="H465" s="337"/>
      <c r="I465" s="589"/>
      <c r="J465" s="590">
        <f t="shared" si="26"/>
        <v>0</v>
      </c>
      <c r="K465" s="589"/>
      <c r="L465" s="85">
        <f>G465*K465</f>
        <v>0</v>
      </c>
      <c r="M465" s="589"/>
      <c r="N465" s="85">
        <f>G465*M465</f>
        <v>0</v>
      </c>
      <c r="O465" s="589"/>
      <c r="P465" s="85">
        <f>G465*O465</f>
        <v>0</v>
      </c>
      <c r="Q465" s="589"/>
      <c r="R465" s="377">
        <f>G465*Q465</f>
        <v>0</v>
      </c>
      <c r="S465" s="4"/>
      <c r="T465" s="4"/>
    </row>
    <row r="466" spans="1:20" ht="25.5" x14ac:dyDescent="0.25">
      <c r="A466" s="179">
        <v>392</v>
      </c>
      <c r="B466" s="201" t="s">
        <v>473</v>
      </c>
      <c r="C466" s="14" t="s">
        <v>197</v>
      </c>
      <c r="D466" s="14" t="s">
        <v>335</v>
      </c>
      <c r="E466" s="14" t="s">
        <v>705</v>
      </c>
      <c r="F466" s="15">
        <v>45413</v>
      </c>
      <c r="G466" s="37">
        <v>2.67</v>
      </c>
      <c r="H466" s="337"/>
      <c r="I466" s="589"/>
      <c r="J466" s="590">
        <f t="shared" si="26"/>
        <v>0</v>
      </c>
      <c r="K466" s="589"/>
      <c r="L466" s="85">
        <f t="shared" si="27"/>
        <v>0</v>
      </c>
      <c r="M466" s="589"/>
      <c r="N466" s="85">
        <f t="shared" si="28"/>
        <v>0</v>
      </c>
      <c r="O466" s="589"/>
      <c r="P466" s="85">
        <f t="shared" si="29"/>
        <v>0</v>
      </c>
      <c r="Q466" s="589"/>
      <c r="R466" s="377">
        <f t="shared" si="30"/>
        <v>0</v>
      </c>
      <c r="S466" s="4"/>
      <c r="T466" s="4"/>
    </row>
    <row r="467" spans="1:20" ht="28.5" x14ac:dyDescent="0.25">
      <c r="A467" s="179">
        <v>393</v>
      </c>
      <c r="B467" s="201" t="s">
        <v>474</v>
      </c>
      <c r="C467" s="14" t="s">
        <v>213</v>
      </c>
      <c r="D467" s="14" t="s">
        <v>335</v>
      </c>
      <c r="E467" s="14" t="s">
        <v>706</v>
      </c>
      <c r="F467" s="15">
        <v>45231</v>
      </c>
      <c r="G467" s="37">
        <v>6.65</v>
      </c>
      <c r="H467" s="337"/>
      <c r="I467" s="592"/>
      <c r="J467" s="590">
        <f t="shared" si="26"/>
        <v>0</v>
      </c>
      <c r="K467" s="592"/>
      <c r="L467" s="236">
        <f>G467*K467</f>
        <v>0</v>
      </c>
      <c r="M467" s="592"/>
      <c r="N467" s="236">
        <f>G467*M467</f>
        <v>0</v>
      </c>
      <c r="O467" s="592"/>
      <c r="P467" s="236">
        <f>G467*O467</f>
        <v>0</v>
      </c>
      <c r="Q467" s="592"/>
      <c r="R467" s="377">
        <f>G467*Q467</f>
        <v>0</v>
      </c>
      <c r="S467" s="4"/>
      <c r="T467" s="4"/>
    </row>
    <row r="468" spans="1:20" ht="25.5" x14ac:dyDescent="0.25">
      <c r="A468" s="179">
        <v>394</v>
      </c>
      <c r="B468" s="201" t="s">
        <v>475</v>
      </c>
      <c r="C468" s="14" t="s">
        <v>620</v>
      </c>
      <c r="D468" s="14" t="s">
        <v>335</v>
      </c>
      <c r="E468" s="14" t="s">
        <v>706</v>
      </c>
      <c r="F468" s="15">
        <v>45689</v>
      </c>
      <c r="G468" s="37">
        <v>2.08</v>
      </c>
      <c r="H468" s="337"/>
      <c r="I468" s="589"/>
      <c r="J468" s="590">
        <f t="shared" si="26"/>
        <v>0</v>
      </c>
      <c r="K468" s="589"/>
      <c r="L468" s="85">
        <f t="shared" si="27"/>
        <v>0</v>
      </c>
      <c r="M468" s="589"/>
      <c r="N468" s="85">
        <f t="shared" si="28"/>
        <v>0</v>
      </c>
      <c r="O468" s="589"/>
      <c r="P468" s="85">
        <f t="shared" si="29"/>
        <v>0</v>
      </c>
      <c r="Q468" s="589"/>
      <c r="R468" s="377">
        <f t="shared" si="30"/>
        <v>0</v>
      </c>
      <c r="S468" s="4"/>
      <c r="T468" s="4"/>
    </row>
    <row r="469" spans="1:20" ht="25.5" x14ac:dyDescent="0.25">
      <c r="A469" s="179">
        <v>397</v>
      </c>
      <c r="B469" s="205" t="s">
        <v>478</v>
      </c>
      <c r="C469" s="23" t="s">
        <v>599</v>
      </c>
      <c r="D469" s="23" t="s">
        <v>337</v>
      </c>
      <c r="E469" s="23" t="s">
        <v>707</v>
      </c>
      <c r="F469" s="29">
        <v>45200</v>
      </c>
      <c r="G469" s="40">
        <v>1.98</v>
      </c>
      <c r="H469" s="337"/>
      <c r="I469" s="594"/>
      <c r="J469" s="590">
        <f t="shared" si="26"/>
        <v>0</v>
      </c>
      <c r="K469" s="594"/>
      <c r="L469" s="236">
        <f>G469*K469</f>
        <v>0</v>
      </c>
      <c r="M469" s="594"/>
      <c r="N469" s="236">
        <f>G469*M469</f>
        <v>0</v>
      </c>
      <c r="O469" s="594"/>
      <c r="P469" s="236">
        <f>G469*O469</f>
        <v>0</v>
      </c>
      <c r="Q469" s="594"/>
      <c r="R469" s="377">
        <f>G469*Q469</f>
        <v>0</v>
      </c>
      <c r="S469" s="4"/>
      <c r="T469" s="4"/>
    </row>
    <row r="470" spans="1:20" ht="30" x14ac:dyDescent="0.25">
      <c r="A470" s="185">
        <v>581</v>
      </c>
      <c r="B470" s="151" t="s">
        <v>992</v>
      </c>
      <c r="C470" s="151" t="s">
        <v>757</v>
      </c>
      <c r="D470" s="23" t="s">
        <v>337</v>
      </c>
      <c r="E470" s="151" t="s">
        <v>710</v>
      </c>
      <c r="F470" s="579">
        <v>45717</v>
      </c>
      <c r="G470" s="580">
        <v>6.9</v>
      </c>
      <c r="H470" s="337"/>
      <c r="I470" s="589"/>
      <c r="J470" s="590">
        <f t="shared" si="26"/>
        <v>0</v>
      </c>
      <c r="K470" s="589"/>
      <c r="L470" s="85">
        <f>G470*K470</f>
        <v>0</v>
      </c>
      <c r="M470" s="589"/>
      <c r="N470" s="85">
        <f>G470*M470</f>
        <v>0</v>
      </c>
      <c r="O470" s="589"/>
      <c r="P470" s="85">
        <f>G470*O470</f>
        <v>0</v>
      </c>
      <c r="Q470" s="589"/>
      <c r="R470" s="377">
        <f>G470*Q470</f>
        <v>0</v>
      </c>
      <c r="S470" s="4"/>
      <c r="T470" s="4"/>
    </row>
    <row r="471" spans="1:20" x14ac:dyDescent="0.25">
      <c r="A471" s="179">
        <v>398</v>
      </c>
      <c r="B471" s="205" t="s">
        <v>479</v>
      </c>
      <c r="C471" s="23" t="s">
        <v>623</v>
      </c>
      <c r="D471" s="23" t="s">
        <v>337</v>
      </c>
      <c r="E471" s="23" t="s">
        <v>276</v>
      </c>
      <c r="F471" s="29">
        <v>45597</v>
      </c>
      <c r="G471" s="40">
        <v>2.34</v>
      </c>
      <c r="H471" s="337"/>
      <c r="I471" s="589"/>
      <c r="J471" s="590">
        <f t="shared" si="26"/>
        <v>0</v>
      </c>
      <c r="K471" s="589"/>
      <c r="L471" s="85">
        <f t="shared" si="27"/>
        <v>0</v>
      </c>
      <c r="M471" s="589"/>
      <c r="N471" s="85">
        <f t="shared" si="28"/>
        <v>0</v>
      </c>
      <c r="O471" s="589"/>
      <c r="P471" s="85">
        <f t="shared" si="29"/>
        <v>0</v>
      </c>
      <c r="Q471" s="589"/>
      <c r="R471" s="377">
        <f t="shared" si="30"/>
        <v>0</v>
      </c>
      <c r="S471" s="4"/>
      <c r="T471" s="4"/>
    </row>
    <row r="472" spans="1:20" x14ac:dyDescent="0.25">
      <c r="A472" s="179">
        <v>399</v>
      </c>
      <c r="B472" s="205" t="s">
        <v>480</v>
      </c>
      <c r="C472" s="23" t="s">
        <v>624</v>
      </c>
      <c r="D472" s="23" t="s">
        <v>337</v>
      </c>
      <c r="E472" s="23" t="s">
        <v>708</v>
      </c>
      <c r="F472" s="29"/>
      <c r="G472" s="40">
        <v>4.2</v>
      </c>
      <c r="H472" s="337"/>
      <c r="I472" s="589"/>
      <c r="J472" s="590">
        <f t="shared" si="26"/>
        <v>0</v>
      </c>
      <c r="K472" s="589"/>
      <c r="L472" s="85">
        <f t="shared" si="27"/>
        <v>0</v>
      </c>
      <c r="M472" s="589"/>
      <c r="N472" s="85">
        <f t="shared" si="28"/>
        <v>0</v>
      </c>
      <c r="O472" s="589"/>
      <c r="P472" s="85">
        <f t="shared" si="29"/>
        <v>0</v>
      </c>
      <c r="Q472" s="589"/>
      <c r="R472" s="377">
        <f t="shared" si="30"/>
        <v>0</v>
      </c>
      <c r="S472" s="4"/>
      <c r="T472" s="4"/>
    </row>
    <row r="473" spans="1:20" x14ac:dyDescent="0.25">
      <c r="A473" s="185">
        <v>578</v>
      </c>
      <c r="B473" s="151" t="s">
        <v>961</v>
      </c>
      <c r="C473" s="151" t="s">
        <v>624</v>
      </c>
      <c r="D473" s="23" t="s">
        <v>337</v>
      </c>
      <c r="E473" s="23" t="s">
        <v>708</v>
      </c>
      <c r="F473" s="579">
        <v>45658</v>
      </c>
      <c r="G473" s="580">
        <v>2.75</v>
      </c>
      <c r="H473" s="337"/>
      <c r="I473" s="589"/>
      <c r="J473" s="590">
        <f t="shared" si="26"/>
        <v>0</v>
      </c>
      <c r="K473" s="589"/>
      <c r="L473" s="85">
        <f t="shared" si="27"/>
        <v>0</v>
      </c>
      <c r="M473" s="589"/>
      <c r="N473" s="85">
        <f t="shared" si="28"/>
        <v>0</v>
      </c>
      <c r="O473" s="589"/>
      <c r="P473" s="85">
        <f t="shared" si="29"/>
        <v>0</v>
      </c>
      <c r="Q473" s="589"/>
      <c r="R473" s="377">
        <f t="shared" si="30"/>
        <v>0</v>
      </c>
      <c r="S473" s="4"/>
      <c r="T473" s="4"/>
    </row>
    <row r="474" spans="1:20" ht="30" x14ac:dyDescent="0.25">
      <c r="A474" s="185">
        <v>582</v>
      </c>
      <c r="B474" s="151" t="s">
        <v>965</v>
      </c>
      <c r="C474" s="151" t="s">
        <v>757</v>
      </c>
      <c r="D474" s="23" t="s">
        <v>337</v>
      </c>
      <c r="E474" s="151" t="s">
        <v>710</v>
      </c>
      <c r="F474" s="579">
        <v>45658</v>
      </c>
      <c r="G474" s="580">
        <v>5.16</v>
      </c>
      <c r="H474" s="337"/>
      <c r="I474" s="589"/>
      <c r="J474" s="590">
        <f t="shared" si="26"/>
        <v>0</v>
      </c>
      <c r="K474" s="589"/>
      <c r="L474" s="85">
        <f t="shared" si="27"/>
        <v>0</v>
      </c>
      <c r="M474" s="589"/>
      <c r="N474" s="85">
        <f t="shared" si="28"/>
        <v>0</v>
      </c>
      <c r="O474" s="589"/>
      <c r="P474" s="85">
        <f t="shared" si="29"/>
        <v>0</v>
      </c>
      <c r="Q474" s="589"/>
      <c r="R474" s="377">
        <f t="shared" si="30"/>
        <v>0</v>
      </c>
      <c r="S474" s="4"/>
      <c r="T474" s="4"/>
    </row>
    <row r="475" spans="1:20" ht="25.5" x14ac:dyDescent="0.25">
      <c r="A475" s="179">
        <v>402</v>
      </c>
      <c r="B475" s="205" t="s">
        <v>481</v>
      </c>
      <c r="C475" s="23" t="s">
        <v>599</v>
      </c>
      <c r="D475" s="23" t="s">
        <v>337</v>
      </c>
      <c r="E475" s="23" t="s">
        <v>707</v>
      </c>
      <c r="F475" s="29">
        <v>45078</v>
      </c>
      <c r="G475" s="40">
        <v>1</v>
      </c>
      <c r="H475" s="337"/>
      <c r="I475" s="589"/>
      <c r="J475" s="590">
        <f t="shared" si="26"/>
        <v>0</v>
      </c>
      <c r="K475" s="589"/>
      <c r="L475" s="85">
        <f t="shared" si="27"/>
        <v>0</v>
      </c>
      <c r="M475" s="589"/>
      <c r="N475" s="85">
        <f t="shared" si="28"/>
        <v>0</v>
      </c>
      <c r="O475" s="589"/>
      <c r="P475" s="85">
        <f t="shared" si="29"/>
        <v>0</v>
      </c>
      <c r="Q475" s="589"/>
      <c r="R475" s="377">
        <f t="shared" si="30"/>
        <v>0</v>
      </c>
      <c r="S475" s="4"/>
      <c r="T475" s="4"/>
    </row>
    <row r="476" spans="1:20" x14ac:dyDescent="0.25">
      <c r="A476" s="179">
        <v>405</v>
      </c>
      <c r="B476" s="205" t="s">
        <v>738</v>
      </c>
      <c r="C476" s="23" t="s">
        <v>739</v>
      </c>
      <c r="D476" s="23" t="s">
        <v>337</v>
      </c>
      <c r="E476" s="23" t="s">
        <v>707</v>
      </c>
      <c r="F476" s="29">
        <v>45200</v>
      </c>
      <c r="G476" s="40">
        <v>0.6</v>
      </c>
      <c r="H476" s="337"/>
      <c r="I476" s="589"/>
      <c r="J476" s="590">
        <f t="shared" si="26"/>
        <v>0</v>
      </c>
      <c r="K476" s="589"/>
      <c r="L476" s="85">
        <f t="shared" si="27"/>
        <v>0</v>
      </c>
      <c r="M476" s="589"/>
      <c r="N476" s="85">
        <f t="shared" si="28"/>
        <v>0</v>
      </c>
      <c r="O476" s="589"/>
      <c r="P476" s="85">
        <f t="shared" si="29"/>
        <v>0</v>
      </c>
      <c r="Q476" s="589"/>
      <c r="R476" s="377">
        <f t="shared" si="30"/>
        <v>0</v>
      </c>
      <c r="S476" s="4"/>
      <c r="T476" s="4"/>
    </row>
    <row r="477" spans="1:20" ht="30" x14ac:dyDescent="0.25">
      <c r="A477" s="185">
        <v>584</v>
      </c>
      <c r="B477" s="151" t="s">
        <v>993</v>
      </c>
      <c r="C477" s="151" t="s">
        <v>757</v>
      </c>
      <c r="D477" s="151" t="s">
        <v>337</v>
      </c>
      <c r="E477" s="151" t="s">
        <v>707</v>
      </c>
      <c r="F477" s="579">
        <v>45536</v>
      </c>
      <c r="G477" s="580">
        <v>1.87</v>
      </c>
      <c r="H477" s="337"/>
      <c r="I477" s="589"/>
      <c r="J477" s="590">
        <f t="shared" si="26"/>
        <v>0</v>
      </c>
      <c r="K477" s="589"/>
      <c r="L477" s="85">
        <f t="shared" si="27"/>
        <v>0</v>
      </c>
      <c r="M477" s="589"/>
      <c r="N477" s="85">
        <f t="shared" si="28"/>
        <v>0</v>
      </c>
      <c r="O477" s="589"/>
      <c r="P477" s="85">
        <f t="shared" si="29"/>
        <v>0</v>
      </c>
      <c r="Q477" s="589"/>
      <c r="R477" s="377">
        <f t="shared" si="30"/>
        <v>0</v>
      </c>
      <c r="S477" s="4"/>
      <c r="T477" s="4"/>
    </row>
    <row r="478" spans="1:20" x14ac:dyDescent="0.25">
      <c r="A478" s="179">
        <v>406</v>
      </c>
      <c r="B478" s="205" t="s">
        <v>482</v>
      </c>
      <c r="C478" s="23" t="s">
        <v>625</v>
      </c>
      <c r="D478" s="23" t="s">
        <v>337</v>
      </c>
      <c r="E478" s="23" t="s">
        <v>709</v>
      </c>
      <c r="F478" s="29">
        <v>45412</v>
      </c>
      <c r="G478" s="40">
        <v>4.5999999999999996</v>
      </c>
      <c r="H478" s="337"/>
      <c r="I478" s="589"/>
      <c r="J478" s="590">
        <f t="shared" si="26"/>
        <v>0</v>
      </c>
      <c r="K478" s="589"/>
      <c r="L478" s="85">
        <f t="shared" si="27"/>
        <v>0</v>
      </c>
      <c r="M478" s="589"/>
      <c r="N478" s="85">
        <f t="shared" si="28"/>
        <v>0</v>
      </c>
      <c r="O478" s="589"/>
      <c r="P478" s="85">
        <f t="shared" si="29"/>
        <v>0</v>
      </c>
      <c r="Q478" s="589"/>
      <c r="R478" s="377">
        <f t="shared" si="30"/>
        <v>0</v>
      </c>
      <c r="S478" s="4"/>
      <c r="T478" s="4"/>
    </row>
    <row r="479" spans="1:20" ht="28.5" x14ac:dyDescent="0.25">
      <c r="A479" s="179">
        <v>407</v>
      </c>
      <c r="B479" s="205" t="s">
        <v>483</v>
      </c>
      <c r="C479" s="23" t="s">
        <v>623</v>
      </c>
      <c r="D479" s="23" t="s">
        <v>337</v>
      </c>
      <c r="E479" s="23" t="s">
        <v>707</v>
      </c>
      <c r="F479" s="29">
        <v>45839</v>
      </c>
      <c r="G479" s="40">
        <v>4.07</v>
      </c>
      <c r="H479" s="337"/>
      <c r="I479" s="592"/>
      <c r="J479" s="590">
        <f t="shared" si="26"/>
        <v>0</v>
      </c>
      <c r="K479" s="592"/>
      <c r="L479" s="232">
        <f t="shared" si="27"/>
        <v>0</v>
      </c>
      <c r="M479" s="592"/>
      <c r="N479" s="232">
        <f t="shared" si="28"/>
        <v>0</v>
      </c>
      <c r="O479" s="592"/>
      <c r="P479" s="232">
        <f t="shared" si="29"/>
        <v>0</v>
      </c>
      <c r="Q479" s="592"/>
      <c r="R479" s="377">
        <f t="shared" si="30"/>
        <v>0</v>
      </c>
      <c r="S479" s="4"/>
      <c r="T479" s="4"/>
    </row>
    <row r="480" spans="1:20" ht="28.5" x14ac:dyDescent="0.25">
      <c r="A480" s="179">
        <v>408</v>
      </c>
      <c r="B480" s="205" t="s">
        <v>780</v>
      </c>
      <c r="C480" s="23" t="s">
        <v>736</v>
      </c>
      <c r="D480" s="23" t="s">
        <v>337</v>
      </c>
      <c r="E480" s="23" t="s">
        <v>707</v>
      </c>
      <c r="F480" s="29">
        <v>45809</v>
      </c>
      <c r="G480" s="40">
        <v>0.46</v>
      </c>
      <c r="H480" s="337"/>
      <c r="I480" s="589"/>
      <c r="J480" s="590">
        <f t="shared" si="26"/>
        <v>0</v>
      </c>
      <c r="K480" s="589"/>
      <c r="L480" s="85">
        <f t="shared" si="27"/>
        <v>0</v>
      </c>
      <c r="M480" s="589"/>
      <c r="N480" s="85">
        <f t="shared" si="28"/>
        <v>0</v>
      </c>
      <c r="O480" s="589"/>
      <c r="P480" s="85">
        <f t="shared" si="29"/>
        <v>0</v>
      </c>
      <c r="Q480" s="589"/>
      <c r="R480" s="377">
        <f t="shared" si="30"/>
        <v>0</v>
      </c>
      <c r="S480" s="4"/>
      <c r="T480" s="4"/>
    </row>
    <row r="481" spans="1:20" x14ac:dyDescent="0.25">
      <c r="A481" s="179">
        <v>409</v>
      </c>
      <c r="B481" s="205" t="s">
        <v>484</v>
      </c>
      <c r="C481" s="23" t="s">
        <v>249</v>
      </c>
      <c r="D481" s="23" t="s">
        <v>337</v>
      </c>
      <c r="E481" s="23" t="s">
        <v>292</v>
      </c>
      <c r="F481" s="29">
        <v>44958</v>
      </c>
      <c r="G481" s="40">
        <v>2.0699999999999998</v>
      </c>
      <c r="H481" s="337"/>
      <c r="I481" s="589"/>
      <c r="J481" s="590">
        <f t="shared" si="26"/>
        <v>0</v>
      </c>
      <c r="K481" s="589"/>
      <c r="L481" s="85">
        <f t="shared" si="27"/>
        <v>0</v>
      </c>
      <c r="M481" s="589"/>
      <c r="N481" s="85">
        <f t="shared" si="28"/>
        <v>0</v>
      </c>
      <c r="O481" s="589"/>
      <c r="P481" s="85">
        <f t="shared" si="29"/>
        <v>0</v>
      </c>
      <c r="Q481" s="589"/>
      <c r="R481" s="377">
        <f t="shared" si="30"/>
        <v>0</v>
      </c>
      <c r="S481" s="4"/>
      <c r="T481" s="4"/>
    </row>
    <row r="482" spans="1:20" ht="42.75" x14ac:dyDescent="0.25">
      <c r="A482" s="179">
        <v>412</v>
      </c>
      <c r="B482" s="205" t="s">
        <v>487</v>
      </c>
      <c r="C482" s="23" t="s">
        <v>239</v>
      </c>
      <c r="D482" s="23" t="s">
        <v>337</v>
      </c>
      <c r="E482" s="23" t="s">
        <v>711</v>
      </c>
      <c r="F482" s="29">
        <v>45505</v>
      </c>
      <c r="G482" s="40">
        <v>3.52</v>
      </c>
      <c r="H482" s="337"/>
      <c r="I482" s="589"/>
      <c r="J482" s="590">
        <f t="shared" si="26"/>
        <v>0</v>
      </c>
      <c r="K482" s="589"/>
      <c r="L482" s="85">
        <f t="shared" si="27"/>
        <v>0</v>
      </c>
      <c r="M482" s="589"/>
      <c r="N482" s="85">
        <f t="shared" si="28"/>
        <v>0</v>
      </c>
      <c r="O482" s="589"/>
      <c r="P482" s="85">
        <f t="shared" si="29"/>
        <v>0</v>
      </c>
      <c r="Q482" s="589"/>
      <c r="R482" s="377">
        <f t="shared" si="30"/>
        <v>0</v>
      </c>
      <c r="S482" s="4"/>
      <c r="T482" s="4"/>
    </row>
    <row r="483" spans="1:20" x14ac:dyDescent="0.25">
      <c r="A483" s="185">
        <v>601</v>
      </c>
      <c r="B483" s="151" t="s">
        <v>978</v>
      </c>
      <c r="C483" s="151" t="s">
        <v>980</v>
      </c>
      <c r="D483" s="151" t="s">
        <v>337</v>
      </c>
      <c r="E483" s="151" t="s">
        <v>710</v>
      </c>
      <c r="F483" s="579"/>
      <c r="G483" s="580">
        <v>1.98</v>
      </c>
      <c r="H483" s="337"/>
      <c r="I483" s="589"/>
      <c r="J483" s="590">
        <f t="shared" si="26"/>
        <v>0</v>
      </c>
      <c r="K483" s="589"/>
      <c r="L483" s="85">
        <f t="shared" si="27"/>
        <v>0</v>
      </c>
      <c r="M483" s="589"/>
      <c r="N483" s="85">
        <f t="shared" si="28"/>
        <v>0</v>
      </c>
      <c r="O483" s="589"/>
      <c r="P483" s="85">
        <f t="shared" si="29"/>
        <v>0</v>
      </c>
      <c r="Q483" s="589"/>
      <c r="R483" s="377">
        <f t="shared" si="30"/>
        <v>0</v>
      </c>
      <c r="S483" s="4"/>
      <c r="T483" s="4"/>
    </row>
    <row r="484" spans="1:20" x14ac:dyDescent="0.25">
      <c r="A484" s="185">
        <v>602</v>
      </c>
      <c r="B484" s="151" t="s">
        <v>979</v>
      </c>
      <c r="C484" s="151" t="s">
        <v>980</v>
      </c>
      <c r="D484" s="151" t="s">
        <v>337</v>
      </c>
      <c r="E484" s="151" t="s">
        <v>710</v>
      </c>
      <c r="F484" s="151" t="s">
        <v>710</v>
      </c>
      <c r="G484" s="580">
        <v>1.98</v>
      </c>
      <c r="H484" s="337"/>
      <c r="I484" s="589"/>
      <c r="J484" s="590">
        <f t="shared" si="26"/>
        <v>0</v>
      </c>
      <c r="K484" s="589"/>
      <c r="L484" s="85">
        <f t="shared" si="27"/>
        <v>0</v>
      </c>
      <c r="M484" s="589"/>
      <c r="N484" s="85">
        <f t="shared" si="28"/>
        <v>0</v>
      </c>
      <c r="O484" s="589"/>
      <c r="P484" s="85">
        <f t="shared" si="29"/>
        <v>0</v>
      </c>
      <c r="Q484" s="589"/>
      <c r="R484" s="377">
        <f t="shared" si="30"/>
        <v>0</v>
      </c>
      <c r="S484" s="4"/>
      <c r="T484" s="4"/>
    </row>
    <row r="485" spans="1:20" ht="30" x14ac:dyDescent="0.25">
      <c r="A485" s="185">
        <v>603</v>
      </c>
      <c r="B485" s="151" t="s">
        <v>981</v>
      </c>
      <c r="C485" s="151" t="s">
        <v>983</v>
      </c>
      <c r="D485" s="151" t="s">
        <v>337</v>
      </c>
      <c r="E485" s="151" t="s">
        <v>710</v>
      </c>
      <c r="F485" s="579"/>
      <c r="G485" s="580">
        <v>3.03</v>
      </c>
      <c r="H485" s="337"/>
      <c r="I485" s="589"/>
      <c r="J485" s="590">
        <f t="shared" si="26"/>
        <v>0</v>
      </c>
      <c r="K485" s="589"/>
      <c r="L485" s="85">
        <f t="shared" si="27"/>
        <v>0</v>
      </c>
      <c r="M485" s="589"/>
      <c r="N485" s="85">
        <f t="shared" si="28"/>
        <v>0</v>
      </c>
      <c r="O485" s="589"/>
      <c r="P485" s="85">
        <f t="shared" si="29"/>
        <v>0</v>
      </c>
      <c r="Q485" s="589"/>
      <c r="R485" s="377">
        <f t="shared" si="30"/>
        <v>0</v>
      </c>
      <c r="S485" s="4"/>
      <c r="T485" s="4"/>
    </row>
    <row r="486" spans="1:20" ht="30" x14ac:dyDescent="0.25">
      <c r="A486" s="185">
        <v>605</v>
      </c>
      <c r="B486" s="151" t="s">
        <v>984</v>
      </c>
      <c r="C486" s="151" t="s">
        <v>983</v>
      </c>
      <c r="D486" s="151" t="s">
        <v>337</v>
      </c>
      <c r="E486" s="151" t="s">
        <v>710</v>
      </c>
      <c r="F486" s="579"/>
      <c r="G486" s="580">
        <v>3.04</v>
      </c>
      <c r="H486" s="337"/>
      <c r="I486" s="589"/>
      <c r="J486" s="590">
        <f t="shared" si="26"/>
        <v>0</v>
      </c>
      <c r="K486" s="589"/>
      <c r="L486" s="85">
        <f t="shared" si="27"/>
        <v>0</v>
      </c>
      <c r="M486" s="589"/>
      <c r="N486" s="85">
        <f t="shared" si="28"/>
        <v>0</v>
      </c>
      <c r="O486" s="589"/>
      <c r="P486" s="85">
        <f t="shared" si="29"/>
        <v>0</v>
      </c>
      <c r="Q486" s="589"/>
      <c r="R486" s="377">
        <f t="shared" si="30"/>
        <v>0</v>
      </c>
      <c r="S486" s="4"/>
      <c r="T486" s="4"/>
    </row>
    <row r="487" spans="1:20" x14ac:dyDescent="0.25">
      <c r="A487" s="185">
        <v>606</v>
      </c>
      <c r="B487" s="151" t="s">
        <v>985</v>
      </c>
      <c r="C487" s="151" t="s">
        <v>759</v>
      </c>
      <c r="D487" s="151" t="s">
        <v>337</v>
      </c>
      <c r="E487" s="151" t="s">
        <v>710</v>
      </c>
      <c r="F487" s="579">
        <v>45962</v>
      </c>
      <c r="G487" s="580">
        <v>1.63</v>
      </c>
      <c r="H487" s="337"/>
      <c r="I487" s="592"/>
      <c r="J487" s="590">
        <f t="shared" si="26"/>
        <v>0</v>
      </c>
      <c r="K487" s="592"/>
      <c r="L487" s="232">
        <f t="shared" si="27"/>
        <v>0</v>
      </c>
      <c r="M487" s="592"/>
      <c r="N487" s="232">
        <f t="shared" si="28"/>
        <v>0</v>
      </c>
      <c r="O487" s="592"/>
      <c r="P487" s="232">
        <f t="shared" si="29"/>
        <v>0</v>
      </c>
      <c r="Q487" s="592"/>
      <c r="R487" s="377">
        <f t="shared" si="30"/>
        <v>0</v>
      </c>
      <c r="S487" s="4"/>
      <c r="T487" s="4"/>
    </row>
    <row r="488" spans="1:20" ht="30" x14ac:dyDescent="0.25">
      <c r="A488" s="185">
        <v>604</v>
      </c>
      <c r="B488" s="151" t="s">
        <v>982</v>
      </c>
      <c r="C488" s="151" t="s">
        <v>983</v>
      </c>
      <c r="D488" s="151" t="s">
        <v>337</v>
      </c>
      <c r="E488" s="151" t="s">
        <v>710</v>
      </c>
      <c r="F488" s="579">
        <v>45962</v>
      </c>
      <c r="G488" s="580">
        <v>3.03</v>
      </c>
      <c r="H488" s="337"/>
      <c r="I488" s="594"/>
      <c r="J488" s="590">
        <f t="shared" si="26"/>
        <v>0</v>
      </c>
      <c r="K488" s="594"/>
      <c r="L488" s="232">
        <f t="shared" si="27"/>
        <v>0</v>
      </c>
      <c r="M488" s="594"/>
      <c r="N488" s="232">
        <f t="shared" si="28"/>
        <v>0</v>
      </c>
      <c r="O488" s="594"/>
      <c r="P488" s="232">
        <f t="shared" si="29"/>
        <v>0</v>
      </c>
      <c r="Q488" s="594"/>
      <c r="R488" s="377">
        <f t="shared" si="30"/>
        <v>0</v>
      </c>
      <c r="S488" s="4"/>
      <c r="T488" s="4"/>
    </row>
    <row r="489" spans="1:20" ht="25.5" x14ac:dyDescent="0.25">
      <c r="A489" s="179">
        <v>413</v>
      </c>
      <c r="B489" s="205" t="s">
        <v>488</v>
      </c>
      <c r="C489" s="23" t="s">
        <v>599</v>
      </c>
      <c r="D489" s="23" t="s">
        <v>337</v>
      </c>
      <c r="E489" s="23" t="s">
        <v>712</v>
      </c>
      <c r="F489" s="29">
        <v>45658</v>
      </c>
      <c r="G489" s="40">
        <v>3</v>
      </c>
      <c r="H489" s="337"/>
      <c r="I489" s="589"/>
      <c r="J489" s="590">
        <f t="shared" si="26"/>
        <v>0</v>
      </c>
      <c r="K489" s="589"/>
      <c r="L489" s="85">
        <f t="shared" si="27"/>
        <v>0</v>
      </c>
      <c r="M489" s="589"/>
      <c r="N489" s="85">
        <f t="shared" si="28"/>
        <v>0</v>
      </c>
      <c r="O489" s="589"/>
      <c r="P489" s="85">
        <f t="shared" si="29"/>
        <v>0</v>
      </c>
      <c r="Q489" s="589"/>
      <c r="R489" s="377">
        <f t="shared" si="30"/>
        <v>0</v>
      </c>
      <c r="S489" s="4"/>
      <c r="T489" s="4"/>
    </row>
    <row r="490" spans="1:20" x14ac:dyDescent="0.25">
      <c r="A490" s="179">
        <v>400</v>
      </c>
      <c r="B490" s="205" t="s">
        <v>755</v>
      </c>
      <c r="C490" s="23" t="s">
        <v>744</v>
      </c>
      <c r="D490" s="23" t="s">
        <v>338</v>
      </c>
      <c r="E490" s="23" t="s">
        <v>710</v>
      </c>
      <c r="F490" s="29">
        <v>45566</v>
      </c>
      <c r="G490" s="40">
        <v>4.2699999999999996</v>
      </c>
      <c r="H490" s="337"/>
      <c r="I490" s="589"/>
      <c r="J490" s="590">
        <f t="shared" si="26"/>
        <v>0</v>
      </c>
      <c r="K490" s="589"/>
      <c r="L490" s="85">
        <f t="shared" si="27"/>
        <v>0</v>
      </c>
      <c r="M490" s="589"/>
      <c r="N490" s="85">
        <f t="shared" si="28"/>
        <v>0</v>
      </c>
      <c r="O490" s="589"/>
      <c r="P490" s="85">
        <f t="shared" si="29"/>
        <v>0</v>
      </c>
      <c r="Q490" s="589"/>
      <c r="R490" s="377">
        <f t="shared" si="30"/>
        <v>0</v>
      </c>
      <c r="S490" s="4"/>
      <c r="T490" s="4"/>
    </row>
    <row r="491" spans="1:20" x14ac:dyDescent="0.25">
      <c r="A491" s="179">
        <v>401</v>
      </c>
      <c r="B491" s="205" t="s">
        <v>742</v>
      </c>
      <c r="C491" s="23" t="s">
        <v>628</v>
      </c>
      <c r="D491" s="23" t="s">
        <v>338</v>
      </c>
      <c r="E491" s="23" t="s">
        <v>710</v>
      </c>
      <c r="F491" s="29">
        <v>45383</v>
      </c>
      <c r="G491" s="40">
        <v>2.78</v>
      </c>
      <c r="H491" s="337"/>
      <c r="I491" s="589"/>
      <c r="J491" s="590">
        <f t="shared" si="26"/>
        <v>0</v>
      </c>
      <c r="K491" s="589"/>
      <c r="L491" s="85">
        <f t="shared" si="27"/>
        <v>0</v>
      </c>
      <c r="M491" s="589"/>
      <c r="N491" s="85">
        <f t="shared" si="28"/>
        <v>0</v>
      </c>
      <c r="O491" s="589"/>
      <c r="P491" s="85">
        <f t="shared" si="29"/>
        <v>0</v>
      </c>
      <c r="Q491" s="589"/>
      <c r="R491" s="377">
        <f t="shared" si="30"/>
        <v>0</v>
      </c>
      <c r="S491" s="4"/>
      <c r="T491" s="4"/>
    </row>
    <row r="492" spans="1:20" ht="28.5" x14ac:dyDescent="0.25">
      <c r="A492" s="179">
        <v>403</v>
      </c>
      <c r="B492" s="205" t="s">
        <v>1216</v>
      </c>
      <c r="C492" s="23" t="s">
        <v>750</v>
      </c>
      <c r="D492" s="23" t="s">
        <v>338</v>
      </c>
      <c r="E492" s="23" t="s">
        <v>710</v>
      </c>
      <c r="F492" s="23" t="s">
        <v>710</v>
      </c>
      <c r="G492" s="40">
        <v>3.62</v>
      </c>
      <c r="H492" s="337"/>
      <c r="I492" s="594"/>
      <c r="J492" s="590">
        <f t="shared" si="26"/>
        <v>0</v>
      </c>
      <c r="K492" s="594"/>
      <c r="L492" s="236">
        <f>G492*K492</f>
        <v>0</v>
      </c>
      <c r="M492" s="594"/>
      <c r="N492" s="236">
        <f>G492*M492</f>
        <v>0</v>
      </c>
      <c r="O492" s="594"/>
      <c r="P492" s="236">
        <f>G492*O492</f>
        <v>0</v>
      </c>
      <c r="Q492" s="594"/>
      <c r="R492" s="377">
        <f>G492*Q492</f>
        <v>0</v>
      </c>
      <c r="S492" s="4"/>
      <c r="T492" s="4"/>
    </row>
    <row r="493" spans="1:20" ht="42.75" x14ac:dyDescent="0.25">
      <c r="A493" s="179">
        <v>404</v>
      </c>
      <c r="B493" s="205" t="s">
        <v>17871</v>
      </c>
      <c r="C493" s="23" t="s">
        <v>750</v>
      </c>
      <c r="D493" s="23" t="s">
        <v>338</v>
      </c>
      <c r="E493" s="23" t="s">
        <v>710</v>
      </c>
      <c r="F493" s="23" t="s">
        <v>710</v>
      </c>
      <c r="G493" s="40">
        <v>3.99</v>
      </c>
      <c r="H493" s="337"/>
      <c r="I493" s="589"/>
      <c r="J493" s="590">
        <f t="shared" si="26"/>
        <v>0</v>
      </c>
      <c r="K493" s="589"/>
      <c r="L493" s="85">
        <f t="shared" si="27"/>
        <v>0</v>
      </c>
      <c r="M493" s="589"/>
      <c r="N493" s="85">
        <f t="shared" si="28"/>
        <v>0</v>
      </c>
      <c r="O493" s="589"/>
      <c r="P493" s="85">
        <f t="shared" si="29"/>
        <v>0</v>
      </c>
      <c r="Q493" s="589"/>
      <c r="R493" s="377">
        <f t="shared" si="30"/>
        <v>0</v>
      </c>
      <c r="S493" s="4"/>
      <c r="T493" s="4"/>
    </row>
    <row r="494" spans="1:20" ht="30" x14ac:dyDescent="0.25">
      <c r="A494" s="185">
        <v>591</v>
      </c>
      <c r="B494" s="151" t="s">
        <v>969</v>
      </c>
      <c r="C494" s="151" t="s">
        <v>610</v>
      </c>
      <c r="D494" s="151" t="s">
        <v>338</v>
      </c>
      <c r="E494" s="151" t="s">
        <v>710</v>
      </c>
      <c r="F494" s="579">
        <v>46082</v>
      </c>
      <c r="G494" s="580">
        <v>2.94</v>
      </c>
      <c r="H494" s="337"/>
      <c r="I494" s="589"/>
      <c r="J494" s="590">
        <f t="shared" si="26"/>
        <v>0</v>
      </c>
      <c r="K494" s="589"/>
      <c r="L494" s="85">
        <f t="shared" si="27"/>
        <v>0</v>
      </c>
      <c r="M494" s="589"/>
      <c r="N494" s="85">
        <f t="shared" si="28"/>
        <v>0</v>
      </c>
      <c r="O494" s="589"/>
      <c r="P494" s="85">
        <f t="shared" si="29"/>
        <v>0</v>
      </c>
      <c r="Q494" s="589"/>
      <c r="R494" s="377">
        <f t="shared" si="30"/>
        <v>0</v>
      </c>
      <c r="S494" s="4"/>
      <c r="T494" s="4"/>
    </row>
    <row r="495" spans="1:20" ht="30" x14ac:dyDescent="0.25">
      <c r="A495" s="185">
        <v>590</v>
      </c>
      <c r="B495" s="151" t="s">
        <v>968</v>
      </c>
      <c r="C495" s="151" t="s">
        <v>610</v>
      </c>
      <c r="D495" s="151" t="s">
        <v>338</v>
      </c>
      <c r="E495" s="151" t="s">
        <v>710</v>
      </c>
      <c r="F495" s="579">
        <v>46113</v>
      </c>
      <c r="G495" s="580">
        <v>2.94</v>
      </c>
      <c r="H495" s="337"/>
      <c r="I495" s="589"/>
      <c r="J495" s="590">
        <f t="shared" si="26"/>
        <v>0</v>
      </c>
      <c r="K495" s="589"/>
      <c r="L495" s="85">
        <f t="shared" si="27"/>
        <v>0</v>
      </c>
      <c r="M495" s="589"/>
      <c r="N495" s="85">
        <f t="shared" si="28"/>
        <v>0</v>
      </c>
      <c r="O495" s="589"/>
      <c r="P495" s="85">
        <f t="shared" si="29"/>
        <v>0</v>
      </c>
      <c r="Q495" s="589"/>
      <c r="R495" s="377">
        <f t="shared" si="30"/>
        <v>0</v>
      </c>
      <c r="S495" s="4"/>
      <c r="T495" s="4"/>
    </row>
    <row r="496" spans="1:20" x14ac:dyDescent="0.25">
      <c r="A496" s="179">
        <v>410</v>
      </c>
      <c r="B496" s="205" t="s">
        <v>485</v>
      </c>
      <c r="C496" s="23" t="s">
        <v>626</v>
      </c>
      <c r="D496" s="23" t="s">
        <v>338</v>
      </c>
      <c r="E496" s="23" t="s">
        <v>710</v>
      </c>
      <c r="F496" s="29">
        <v>45292</v>
      </c>
      <c r="G496" s="40">
        <v>11.77</v>
      </c>
      <c r="H496" s="337"/>
      <c r="I496" s="592"/>
      <c r="J496" s="590">
        <f t="shared" si="26"/>
        <v>0</v>
      </c>
      <c r="K496" s="592"/>
      <c r="L496" s="232">
        <f>G496*K496</f>
        <v>0</v>
      </c>
      <c r="M496" s="592"/>
      <c r="N496" s="232">
        <f>G496*M496</f>
        <v>0</v>
      </c>
      <c r="O496" s="592"/>
      <c r="P496" s="232">
        <f>G496*O496</f>
        <v>0</v>
      </c>
      <c r="Q496" s="592"/>
      <c r="R496" s="377">
        <f>G496*Q496</f>
        <v>0</v>
      </c>
      <c r="S496" s="4"/>
      <c r="T496" s="4"/>
    </row>
    <row r="497" spans="1:20" x14ac:dyDescent="0.25">
      <c r="A497" s="179">
        <v>411</v>
      </c>
      <c r="B497" s="205" t="s">
        <v>486</v>
      </c>
      <c r="C497" s="23" t="s">
        <v>626</v>
      </c>
      <c r="D497" s="23" t="s">
        <v>338</v>
      </c>
      <c r="E497" s="23" t="s">
        <v>710</v>
      </c>
      <c r="F497" s="29">
        <v>45292</v>
      </c>
      <c r="G497" s="40">
        <v>11</v>
      </c>
      <c r="H497" s="337"/>
      <c r="I497" s="592"/>
      <c r="J497" s="590">
        <f t="shared" si="26"/>
        <v>0</v>
      </c>
      <c r="K497" s="592"/>
      <c r="L497" s="232">
        <f>G497*K497</f>
        <v>0</v>
      </c>
      <c r="M497" s="592"/>
      <c r="N497" s="232">
        <f>G497*M497</f>
        <v>0</v>
      </c>
      <c r="O497" s="592"/>
      <c r="P497" s="232">
        <f>G497*O497</f>
        <v>0</v>
      </c>
      <c r="Q497" s="592"/>
      <c r="R497" s="377">
        <f>G497*Q497</f>
        <v>0</v>
      </c>
      <c r="S497" s="4"/>
      <c r="T497" s="4"/>
    </row>
    <row r="498" spans="1:20" ht="28.5" x14ac:dyDescent="0.25">
      <c r="A498" s="179">
        <v>414</v>
      </c>
      <c r="B498" s="205" t="s">
        <v>489</v>
      </c>
      <c r="C498" s="23" t="s">
        <v>627</v>
      </c>
      <c r="D498" s="23" t="s">
        <v>338</v>
      </c>
      <c r="E498" s="23" t="s">
        <v>710</v>
      </c>
      <c r="F498" s="29">
        <v>45658</v>
      </c>
      <c r="G498" s="40">
        <v>0.63</v>
      </c>
      <c r="H498" s="337"/>
      <c r="I498" s="592"/>
      <c r="J498" s="590">
        <f t="shared" si="26"/>
        <v>0</v>
      </c>
      <c r="K498" s="592"/>
      <c r="L498" s="232">
        <f t="shared" si="27"/>
        <v>0</v>
      </c>
      <c r="M498" s="592"/>
      <c r="N498" s="232">
        <f t="shared" si="28"/>
        <v>0</v>
      </c>
      <c r="O498" s="592"/>
      <c r="P498" s="232">
        <f t="shared" si="29"/>
        <v>0</v>
      </c>
      <c r="Q498" s="592"/>
      <c r="R498" s="377">
        <f t="shared" si="30"/>
        <v>0</v>
      </c>
      <c r="S498" s="4"/>
      <c r="T498" s="4"/>
    </row>
    <row r="499" spans="1:20" x14ac:dyDescent="0.25">
      <c r="A499" s="179">
        <v>415</v>
      </c>
      <c r="B499" s="205" t="s">
        <v>490</v>
      </c>
      <c r="C499" s="23" t="s">
        <v>628</v>
      </c>
      <c r="D499" s="23" t="s">
        <v>338</v>
      </c>
      <c r="E499" s="23" t="s">
        <v>710</v>
      </c>
      <c r="F499" s="29">
        <v>45383</v>
      </c>
      <c r="G499" s="40"/>
      <c r="H499" s="337"/>
      <c r="I499" s="595"/>
      <c r="J499" s="590">
        <f t="shared" si="26"/>
        <v>0</v>
      </c>
      <c r="K499" s="595"/>
      <c r="L499" s="85">
        <f t="shared" si="27"/>
        <v>0</v>
      </c>
      <c r="M499" s="595"/>
      <c r="N499" s="85">
        <f t="shared" si="28"/>
        <v>0</v>
      </c>
      <c r="O499" s="595"/>
      <c r="P499" s="85">
        <f t="shared" si="29"/>
        <v>0</v>
      </c>
      <c r="Q499" s="595"/>
      <c r="R499" s="377">
        <f t="shared" si="30"/>
        <v>0</v>
      </c>
      <c r="S499" s="4"/>
      <c r="T499" s="4"/>
    </row>
    <row r="500" spans="1:20" ht="30" x14ac:dyDescent="0.25">
      <c r="A500" s="185">
        <v>592</v>
      </c>
      <c r="B500" s="151" t="s">
        <v>970</v>
      </c>
      <c r="C500" s="151" t="s">
        <v>971</v>
      </c>
      <c r="D500" s="151" t="s">
        <v>338</v>
      </c>
      <c r="E500" s="151" t="s">
        <v>710</v>
      </c>
      <c r="F500" s="579">
        <v>47270</v>
      </c>
      <c r="G500" s="580">
        <v>1.05</v>
      </c>
      <c r="H500" s="337"/>
      <c r="I500" s="595"/>
      <c r="J500" s="590">
        <f t="shared" ref="J500:J563" si="31">G500*I500</f>
        <v>0</v>
      </c>
      <c r="K500" s="595"/>
      <c r="L500" s="85">
        <f>G500*K500</f>
        <v>0</v>
      </c>
      <c r="M500" s="595"/>
      <c r="N500" s="85">
        <f>G500*M500</f>
        <v>0</v>
      </c>
      <c r="O500" s="595"/>
      <c r="P500" s="85">
        <f>G500*O500</f>
        <v>0</v>
      </c>
      <c r="Q500" s="595"/>
      <c r="R500" s="377">
        <f>G500*Q500</f>
        <v>0</v>
      </c>
      <c r="S500" s="4"/>
      <c r="T500" s="4"/>
    </row>
    <row r="501" spans="1:20" ht="30" x14ac:dyDescent="0.25">
      <c r="A501" s="185">
        <v>593</v>
      </c>
      <c r="B501" s="151" t="s">
        <v>972</v>
      </c>
      <c r="C501" s="151" t="s">
        <v>971</v>
      </c>
      <c r="D501" s="151" t="s">
        <v>338</v>
      </c>
      <c r="E501" s="151" t="s">
        <v>710</v>
      </c>
      <c r="F501" s="579">
        <v>47270</v>
      </c>
      <c r="G501" s="580">
        <v>0.96</v>
      </c>
      <c r="H501" s="337"/>
      <c r="I501" s="595"/>
      <c r="J501" s="590">
        <f t="shared" si="31"/>
        <v>0</v>
      </c>
      <c r="K501" s="595"/>
      <c r="L501" s="85">
        <f t="shared" si="27"/>
        <v>0</v>
      </c>
      <c r="M501" s="595"/>
      <c r="N501" s="85">
        <f t="shared" si="28"/>
        <v>0</v>
      </c>
      <c r="O501" s="595"/>
      <c r="P501" s="85">
        <f t="shared" si="29"/>
        <v>0</v>
      </c>
      <c r="Q501" s="595"/>
      <c r="R501" s="377">
        <f t="shared" si="30"/>
        <v>0</v>
      </c>
      <c r="S501" s="4"/>
      <c r="T501" s="4"/>
    </row>
    <row r="502" spans="1:20" x14ac:dyDescent="0.25">
      <c r="A502" s="179">
        <v>416</v>
      </c>
      <c r="B502" s="205" t="s">
        <v>740</v>
      </c>
      <c r="C502" s="23" t="s">
        <v>741</v>
      </c>
      <c r="D502" s="23" t="s">
        <v>338</v>
      </c>
      <c r="E502" s="23" t="s">
        <v>707</v>
      </c>
      <c r="F502" s="29">
        <v>45689</v>
      </c>
      <c r="G502" s="40">
        <v>1.71</v>
      </c>
      <c r="H502" s="337"/>
      <c r="I502" s="595"/>
      <c r="J502" s="590">
        <f t="shared" si="31"/>
        <v>0</v>
      </c>
      <c r="K502" s="595"/>
      <c r="L502" s="85">
        <f t="shared" si="27"/>
        <v>0</v>
      </c>
      <c r="M502" s="595"/>
      <c r="N502" s="85">
        <f t="shared" si="28"/>
        <v>0</v>
      </c>
      <c r="O502" s="595"/>
      <c r="P502" s="85">
        <f t="shared" si="29"/>
        <v>0</v>
      </c>
      <c r="Q502" s="595"/>
      <c r="R502" s="377">
        <f t="shared" si="30"/>
        <v>0</v>
      </c>
      <c r="S502" s="4"/>
      <c r="T502" s="4"/>
    </row>
    <row r="503" spans="1:20" x14ac:dyDescent="0.25">
      <c r="A503" s="179">
        <v>417</v>
      </c>
      <c r="B503" s="205" t="s">
        <v>747</v>
      </c>
      <c r="C503" s="23" t="s">
        <v>748</v>
      </c>
      <c r="D503" s="23" t="s">
        <v>338</v>
      </c>
      <c r="E503" s="23" t="s">
        <v>710</v>
      </c>
      <c r="F503" s="29">
        <v>45627</v>
      </c>
      <c r="G503" s="40">
        <v>1.6</v>
      </c>
      <c r="H503" s="337"/>
      <c r="I503" s="595"/>
      <c r="J503" s="590">
        <f t="shared" si="31"/>
        <v>0</v>
      </c>
      <c r="K503" s="595"/>
      <c r="L503" s="85">
        <f t="shared" si="27"/>
        <v>0</v>
      </c>
      <c r="M503" s="595"/>
      <c r="N503" s="85">
        <f t="shared" si="28"/>
        <v>0</v>
      </c>
      <c r="O503" s="595"/>
      <c r="P503" s="85">
        <f t="shared" si="29"/>
        <v>0</v>
      </c>
      <c r="Q503" s="595"/>
      <c r="R503" s="377">
        <f t="shared" si="30"/>
        <v>0</v>
      </c>
      <c r="S503" s="4"/>
      <c r="T503" s="4"/>
    </row>
    <row r="504" spans="1:20" ht="28.5" x14ac:dyDescent="0.25">
      <c r="A504" s="179">
        <v>418</v>
      </c>
      <c r="B504" s="205" t="s">
        <v>491</v>
      </c>
      <c r="C504" s="23" t="s">
        <v>629</v>
      </c>
      <c r="D504" s="23" t="s">
        <v>338</v>
      </c>
      <c r="E504" s="23" t="s">
        <v>710</v>
      </c>
      <c r="F504" s="29">
        <v>45170</v>
      </c>
      <c r="G504" s="40">
        <v>4.1100000000000003</v>
      </c>
      <c r="H504" s="337"/>
      <c r="I504" s="598"/>
      <c r="J504" s="599">
        <f>G504*I504</f>
        <v>0</v>
      </c>
      <c r="K504" s="598"/>
      <c r="L504" s="357">
        <f>G504*K504</f>
        <v>0</v>
      </c>
      <c r="M504" s="598"/>
      <c r="N504" s="357">
        <f>G504*M504</f>
        <v>0</v>
      </c>
      <c r="O504" s="598"/>
      <c r="P504" s="357">
        <f>G504*O504</f>
        <v>0</v>
      </c>
      <c r="Q504" s="598"/>
      <c r="R504" s="377">
        <f>G504*Q504</f>
        <v>0</v>
      </c>
      <c r="S504" s="4"/>
      <c r="T504" s="4"/>
    </row>
    <row r="505" spans="1:20" x14ac:dyDescent="0.25">
      <c r="A505" s="179">
        <v>419</v>
      </c>
      <c r="B505" s="205" t="s">
        <v>889</v>
      </c>
      <c r="C505" s="23"/>
      <c r="D505" s="23" t="s">
        <v>338</v>
      </c>
      <c r="E505" s="23" t="s">
        <v>710</v>
      </c>
      <c r="F505" s="29"/>
      <c r="G505" s="40">
        <v>1.71</v>
      </c>
      <c r="H505" s="337"/>
      <c r="I505" s="595"/>
      <c r="J505" s="590">
        <f t="shared" si="31"/>
        <v>0</v>
      </c>
      <c r="K505" s="595"/>
      <c r="L505" s="85">
        <f t="shared" si="27"/>
        <v>0</v>
      </c>
      <c r="M505" s="595"/>
      <c r="N505" s="85">
        <f t="shared" si="28"/>
        <v>0</v>
      </c>
      <c r="O505" s="595"/>
      <c r="P505" s="85">
        <f t="shared" si="29"/>
        <v>0</v>
      </c>
      <c r="Q505" s="595"/>
      <c r="R505" s="377">
        <f t="shared" si="30"/>
        <v>0</v>
      </c>
      <c r="S505" s="4"/>
      <c r="T505" s="4"/>
    </row>
    <row r="506" spans="1:20" x14ac:dyDescent="0.25">
      <c r="A506" s="179">
        <v>420</v>
      </c>
      <c r="B506" s="205" t="s">
        <v>890</v>
      </c>
      <c r="C506" s="23"/>
      <c r="D506" s="23" t="s">
        <v>338</v>
      </c>
      <c r="E506" s="23" t="s">
        <v>710</v>
      </c>
      <c r="F506" s="29"/>
      <c r="G506" s="40">
        <v>1.71</v>
      </c>
      <c r="H506" s="337"/>
      <c r="I506" s="592"/>
      <c r="J506" s="590">
        <f t="shared" si="31"/>
        <v>0</v>
      </c>
      <c r="K506" s="592"/>
      <c r="L506" s="232">
        <f t="shared" si="27"/>
        <v>0</v>
      </c>
      <c r="M506" s="592"/>
      <c r="N506" s="232">
        <f t="shared" si="28"/>
        <v>0</v>
      </c>
      <c r="O506" s="592"/>
      <c r="P506" s="232">
        <f t="shared" si="29"/>
        <v>0</v>
      </c>
      <c r="Q506" s="592"/>
      <c r="R506" s="377">
        <f t="shared" si="30"/>
        <v>0</v>
      </c>
      <c r="S506" s="4"/>
      <c r="T506" s="4"/>
    </row>
    <row r="507" spans="1:20" x14ac:dyDescent="0.25">
      <c r="A507" s="179">
        <v>421</v>
      </c>
      <c r="B507" s="205" t="s">
        <v>842</v>
      </c>
      <c r="C507" s="23" t="s">
        <v>741</v>
      </c>
      <c r="D507" s="23" t="s">
        <v>338</v>
      </c>
      <c r="E507" s="23" t="s">
        <v>710</v>
      </c>
      <c r="F507" s="29">
        <v>45870</v>
      </c>
      <c r="G507" s="40">
        <v>1.71</v>
      </c>
      <c r="H507" s="337"/>
      <c r="I507" s="592"/>
      <c r="J507" s="590">
        <f t="shared" si="31"/>
        <v>0</v>
      </c>
      <c r="K507" s="592"/>
      <c r="L507" s="232">
        <f t="shared" si="27"/>
        <v>0</v>
      </c>
      <c r="M507" s="592"/>
      <c r="N507" s="232">
        <f t="shared" si="28"/>
        <v>0</v>
      </c>
      <c r="O507" s="592"/>
      <c r="P507" s="232">
        <f t="shared" si="29"/>
        <v>0</v>
      </c>
      <c r="Q507" s="592"/>
      <c r="R507" s="377">
        <f t="shared" si="30"/>
        <v>0</v>
      </c>
      <c r="S507" s="4"/>
      <c r="T507" s="4"/>
    </row>
    <row r="508" spans="1:20" x14ac:dyDescent="0.25">
      <c r="A508" s="179">
        <v>422</v>
      </c>
      <c r="B508" s="205" t="s">
        <v>492</v>
      </c>
      <c r="C508" s="23" t="s">
        <v>630</v>
      </c>
      <c r="D508" s="23" t="s">
        <v>338</v>
      </c>
      <c r="E508" s="23" t="s">
        <v>710</v>
      </c>
      <c r="F508" s="29">
        <v>45839</v>
      </c>
      <c r="G508" s="40">
        <v>3.54</v>
      </c>
      <c r="H508" s="337"/>
      <c r="I508" s="592"/>
      <c r="J508" s="590">
        <f t="shared" si="31"/>
        <v>0</v>
      </c>
      <c r="K508" s="592"/>
      <c r="L508" s="232">
        <f t="shared" si="27"/>
        <v>0</v>
      </c>
      <c r="M508" s="592"/>
      <c r="N508" s="232">
        <f t="shared" si="28"/>
        <v>0</v>
      </c>
      <c r="O508" s="592"/>
      <c r="P508" s="232">
        <f t="shared" si="29"/>
        <v>0</v>
      </c>
      <c r="Q508" s="592"/>
      <c r="R508" s="377">
        <f t="shared" si="30"/>
        <v>0</v>
      </c>
      <c r="S508" s="4"/>
      <c r="T508" s="4"/>
    </row>
    <row r="509" spans="1:20" x14ac:dyDescent="0.25">
      <c r="A509" s="179">
        <v>423</v>
      </c>
      <c r="B509" s="205" t="s">
        <v>762</v>
      </c>
      <c r="C509" s="23" t="s">
        <v>763</v>
      </c>
      <c r="D509" s="23" t="s">
        <v>338</v>
      </c>
      <c r="E509" s="23" t="s">
        <v>710</v>
      </c>
      <c r="F509" s="29">
        <v>45352</v>
      </c>
      <c r="G509" s="40">
        <v>3.9</v>
      </c>
      <c r="H509" s="337"/>
      <c r="I509" s="592"/>
      <c r="J509" s="590">
        <f t="shared" si="31"/>
        <v>0</v>
      </c>
      <c r="K509" s="592"/>
      <c r="L509" s="232">
        <f t="shared" si="27"/>
        <v>0</v>
      </c>
      <c r="M509" s="592"/>
      <c r="N509" s="232">
        <f t="shared" si="28"/>
        <v>0</v>
      </c>
      <c r="O509" s="592"/>
      <c r="P509" s="232">
        <f t="shared" si="29"/>
        <v>0</v>
      </c>
      <c r="Q509" s="592"/>
      <c r="R509" s="377">
        <f t="shared" si="30"/>
        <v>0</v>
      </c>
      <c r="S509" s="4"/>
      <c r="T509" s="4"/>
    </row>
    <row r="510" spans="1:20" ht="28.5" x14ac:dyDescent="0.25">
      <c r="A510" s="179">
        <v>424</v>
      </c>
      <c r="B510" s="205" t="s">
        <v>1215</v>
      </c>
      <c r="C510" s="23" t="s">
        <v>628</v>
      </c>
      <c r="D510" s="23" t="s">
        <v>338</v>
      </c>
      <c r="E510" s="23" t="s">
        <v>710</v>
      </c>
      <c r="F510" s="29">
        <v>45505</v>
      </c>
      <c r="G510" s="40">
        <v>4.88</v>
      </c>
      <c r="H510" s="337"/>
      <c r="I510" s="594"/>
      <c r="J510" s="590">
        <f t="shared" si="31"/>
        <v>0</v>
      </c>
      <c r="K510" s="594"/>
      <c r="L510" s="232">
        <f t="shared" si="27"/>
        <v>0</v>
      </c>
      <c r="M510" s="594"/>
      <c r="N510" s="232">
        <f t="shared" si="28"/>
        <v>0</v>
      </c>
      <c r="O510" s="594"/>
      <c r="P510" s="232">
        <f t="shared" si="29"/>
        <v>0</v>
      </c>
      <c r="Q510" s="594"/>
      <c r="R510" s="377">
        <f t="shared" si="30"/>
        <v>0</v>
      </c>
      <c r="S510" s="4"/>
      <c r="T510" s="4"/>
    </row>
    <row r="511" spans="1:20" ht="30" x14ac:dyDescent="0.25">
      <c r="A511" s="185">
        <v>583</v>
      </c>
      <c r="B511" s="151" t="s">
        <v>841</v>
      </c>
      <c r="C511" s="151" t="s">
        <v>966</v>
      </c>
      <c r="D511" s="151" t="s">
        <v>338</v>
      </c>
      <c r="E511" s="151" t="s">
        <v>710</v>
      </c>
      <c r="F511" s="579">
        <v>45717</v>
      </c>
      <c r="G511" s="580">
        <v>4.8499999999999996</v>
      </c>
      <c r="H511" s="337"/>
      <c r="I511" s="594"/>
      <c r="J511" s="590">
        <f t="shared" si="31"/>
        <v>0</v>
      </c>
      <c r="K511" s="594"/>
      <c r="L511" s="232">
        <f t="shared" si="27"/>
        <v>0</v>
      </c>
      <c r="M511" s="594"/>
      <c r="N511" s="232">
        <f t="shared" si="28"/>
        <v>0</v>
      </c>
      <c r="O511" s="594"/>
      <c r="P511" s="232">
        <f t="shared" si="29"/>
        <v>0</v>
      </c>
      <c r="Q511" s="594"/>
      <c r="R511" s="377">
        <f t="shared" si="30"/>
        <v>0</v>
      </c>
      <c r="S511" s="4"/>
      <c r="T511" s="4"/>
    </row>
    <row r="512" spans="1:20" x14ac:dyDescent="0.25">
      <c r="A512" s="179">
        <v>426</v>
      </c>
      <c r="B512" s="205" t="s">
        <v>743</v>
      </c>
      <c r="C512" s="23" t="s">
        <v>744</v>
      </c>
      <c r="D512" s="23" t="s">
        <v>338</v>
      </c>
      <c r="E512" s="23" t="s">
        <v>710</v>
      </c>
      <c r="F512" s="29">
        <v>45689</v>
      </c>
      <c r="G512" s="40">
        <v>4.8499999999999996</v>
      </c>
      <c r="H512" s="337"/>
      <c r="I512" s="589"/>
      <c r="J512" s="590">
        <f t="shared" si="31"/>
        <v>0</v>
      </c>
      <c r="K512" s="589"/>
      <c r="L512" s="85">
        <f t="shared" si="27"/>
        <v>0</v>
      </c>
      <c r="M512" s="589"/>
      <c r="N512" s="85">
        <f t="shared" si="28"/>
        <v>0</v>
      </c>
      <c r="O512" s="589"/>
      <c r="P512" s="85">
        <f t="shared" si="29"/>
        <v>0</v>
      </c>
      <c r="Q512" s="589"/>
      <c r="R512" s="377">
        <f t="shared" si="30"/>
        <v>0</v>
      </c>
      <c r="S512" s="4"/>
      <c r="T512" s="4"/>
    </row>
    <row r="513" spans="1:20" ht="30" x14ac:dyDescent="0.25">
      <c r="A513" s="185">
        <v>587</v>
      </c>
      <c r="B513" s="151" t="s">
        <v>991</v>
      </c>
      <c r="C513" s="151" t="s">
        <v>966</v>
      </c>
      <c r="D513" s="23" t="s">
        <v>338</v>
      </c>
      <c r="E513" s="151" t="s">
        <v>710</v>
      </c>
      <c r="F513" s="579">
        <v>45474</v>
      </c>
      <c r="G513" s="580">
        <v>4.88</v>
      </c>
      <c r="H513" s="337"/>
      <c r="I513" s="589"/>
      <c r="J513" s="590">
        <f t="shared" si="31"/>
        <v>0</v>
      </c>
      <c r="K513" s="589"/>
      <c r="L513" s="85">
        <f t="shared" si="27"/>
        <v>0</v>
      </c>
      <c r="M513" s="589"/>
      <c r="N513" s="85">
        <f t="shared" si="28"/>
        <v>0</v>
      </c>
      <c r="O513" s="589"/>
      <c r="P513" s="85">
        <f t="shared" si="29"/>
        <v>0</v>
      </c>
      <c r="Q513" s="589"/>
      <c r="R513" s="377">
        <f t="shared" si="30"/>
        <v>0</v>
      </c>
      <c r="S513" s="4"/>
      <c r="T513" s="4"/>
    </row>
    <row r="514" spans="1:20" ht="28.5" x14ac:dyDescent="0.25">
      <c r="A514" s="179">
        <v>427</v>
      </c>
      <c r="B514" s="205" t="s">
        <v>494</v>
      </c>
      <c r="C514" s="23" t="s">
        <v>1214</v>
      </c>
      <c r="D514" s="23" t="s">
        <v>338</v>
      </c>
      <c r="E514" s="23" t="s">
        <v>710</v>
      </c>
      <c r="F514" s="29"/>
      <c r="G514" s="40">
        <v>0.63</v>
      </c>
      <c r="H514" s="337"/>
      <c r="I514" s="589"/>
      <c r="J514" s="590">
        <f t="shared" si="31"/>
        <v>0</v>
      </c>
      <c r="K514" s="589"/>
      <c r="L514" s="85">
        <f t="shared" si="27"/>
        <v>0</v>
      </c>
      <c r="M514" s="589"/>
      <c r="N514" s="85">
        <f t="shared" si="28"/>
        <v>0</v>
      </c>
      <c r="O514" s="589"/>
      <c r="P514" s="85">
        <f t="shared" si="29"/>
        <v>0</v>
      </c>
      <c r="Q514" s="589"/>
      <c r="R514" s="377">
        <f t="shared" si="30"/>
        <v>0</v>
      </c>
      <c r="S514" s="4"/>
      <c r="T514" s="4"/>
    </row>
    <row r="515" spans="1:20" ht="28.5" x14ac:dyDescent="0.25">
      <c r="A515" s="179">
        <v>428</v>
      </c>
      <c r="B515" s="205" t="s">
        <v>495</v>
      </c>
      <c r="C515" s="23" t="s">
        <v>632</v>
      </c>
      <c r="D515" s="23" t="s">
        <v>338</v>
      </c>
      <c r="E515" s="23" t="s">
        <v>710</v>
      </c>
      <c r="F515" s="29">
        <v>45870</v>
      </c>
      <c r="G515" s="40">
        <v>5.0199999999999996</v>
      </c>
      <c r="H515" s="337"/>
      <c r="I515" s="594"/>
      <c r="J515" s="590">
        <f t="shared" si="31"/>
        <v>0</v>
      </c>
      <c r="K515" s="594"/>
      <c r="L515" s="232">
        <f>G515*K515</f>
        <v>0</v>
      </c>
      <c r="M515" s="594"/>
      <c r="N515" s="232">
        <f>G515*M515</f>
        <v>0</v>
      </c>
      <c r="O515" s="594"/>
      <c r="P515" s="85">
        <f t="shared" si="29"/>
        <v>0</v>
      </c>
      <c r="Q515" s="594"/>
      <c r="R515" s="377">
        <f>G515*Q515</f>
        <v>0</v>
      </c>
      <c r="S515" s="4"/>
      <c r="T515" s="4"/>
    </row>
    <row r="516" spans="1:20" x14ac:dyDescent="0.25">
      <c r="A516" s="179">
        <v>429</v>
      </c>
      <c r="B516" s="205" t="s">
        <v>496</v>
      </c>
      <c r="C516" s="23" t="s">
        <v>633</v>
      </c>
      <c r="D516" s="23" t="s">
        <v>338</v>
      </c>
      <c r="E516" s="23" t="s">
        <v>710</v>
      </c>
      <c r="F516" s="29"/>
      <c r="G516" s="40">
        <v>0.88</v>
      </c>
      <c r="H516" s="337"/>
      <c r="I516" s="594"/>
      <c r="J516" s="590">
        <f t="shared" si="31"/>
        <v>0</v>
      </c>
      <c r="K516" s="594"/>
      <c r="L516" s="232">
        <f>G516*K516</f>
        <v>0</v>
      </c>
      <c r="M516" s="594"/>
      <c r="N516" s="232">
        <f>G516*M516</f>
        <v>0</v>
      </c>
      <c r="O516" s="594"/>
      <c r="P516" s="232">
        <f>G516*O516</f>
        <v>0</v>
      </c>
      <c r="Q516" s="594"/>
      <c r="R516" s="377">
        <f>G516*Q516</f>
        <v>0</v>
      </c>
      <c r="S516" s="4"/>
      <c r="T516" s="4"/>
    </row>
    <row r="517" spans="1:20" x14ac:dyDescent="0.25">
      <c r="A517" s="179">
        <v>430</v>
      </c>
      <c r="B517" s="205" t="s">
        <v>497</v>
      </c>
      <c r="C517" s="23" t="s">
        <v>634</v>
      </c>
      <c r="D517" s="23" t="s">
        <v>338</v>
      </c>
      <c r="E517" s="23" t="s">
        <v>710</v>
      </c>
      <c r="F517" s="29">
        <v>45809</v>
      </c>
      <c r="G517" s="40">
        <v>5.2</v>
      </c>
      <c r="H517" s="337"/>
      <c r="I517" s="589"/>
      <c r="J517" s="590">
        <f t="shared" si="31"/>
        <v>0</v>
      </c>
      <c r="K517" s="589"/>
      <c r="L517" s="85">
        <f>G517*K517</f>
        <v>0</v>
      </c>
      <c r="M517" s="589"/>
      <c r="N517" s="85">
        <f>G517*M517</f>
        <v>0</v>
      </c>
      <c r="O517" s="589"/>
      <c r="P517" s="85">
        <f>G517*O517</f>
        <v>0</v>
      </c>
      <c r="Q517" s="589"/>
      <c r="R517" s="377">
        <f>G517*Q517</f>
        <v>0</v>
      </c>
      <c r="S517" s="4"/>
      <c r="T517" s="4"/>
    </row>
    <row r="518" spans="1:20" ht="30" x14ac:dyDescent="0.25">
      <c r="A518" s="185">
        <v>609</v>
      </c>
      <c r="B518" s="151" t="s">
        <v>988</v>
      </c>
      <c r="C518" s="151" t="s">
        <v>966</v>
      </c>
      <c r="D518" s="151" t="s">
        <v>338</v>
      </c>
      <c r="E518" s="151" t="s">
        <v>710</v>
      </c>
      <c r="F518" s="579">
        <v>45748</v>
      </c>
      <c r="G518" s="580">
        <v>3.43</v>
      </c>
      <c r="H518" s="337"/>
      <c r="I518" s="589"/>
      <c r="J518" s="590">
        <f t="shared" si="31"/>
        <v>0</v>
      </c>
      <c r="K518" s="589"/>
      <c r="L518" s="85">
        <f>G518*K518</f>
        <v>0</v>
      </c>
      <c r="M518" s="589"/>
      <c r="N518" s="85">
        <f>G518*M518</f>
        <v>0</v>
      </c>
      <c r="O518" s="589"/>
      <c r="P518" s="85">
        <f>G518*O518</f>
        <v>0</v>
      </c>
      <c r="Q518" s="589"/>
      <c r="R518" s="377">
        <f>G518*Q518</f>
        <v>0</v>
      </c>
      <c r="S518" s="4"/>
      <c r="T518" s="4"/>
    </row>
    <row r="519" spans="1:20" ht="30" x14ac:dyDescent="0.25">
      <c r="A519" s="185">
        <v>610</v>
      </c>
      <c r="B519" s="151" t="s">
        <v>989</v>
      </c>
      <c r="C519" s="151" t="s">
        <v>966</v>
      </c>
      <c r="D519" s="151" t="s">
        <v>338</v>
      </c>
      <c r="E519" s="151" t="s">
        <v>710</v>
      </c>
      <c r="F519" s="579">
        <v>45474</v>
      </c>
      <c r="G519" s="580">
        <v>3.71</v>
      </c>
      <c r="H519" s="337"/>
      <c r="I519" s="589"/>
      <c r="J519" s="590">
        <f>G519*I519</f>
        <v>0</v>
      </c>
      <c r="K519" s="589"/>
      <c r="L519" s="85">
        <f t="shared" si="27"/>
        <v>0</v>
      </c>
      <c r="M519" s="589"/>
      <c r="N519" s="85">
        <f t="shared" si="28"/>
        <v>0</v>
      </c>
      <c r="O519" s="589"/>
      <c r="P519" s="85">
        <f t="shared" si="29"/>
        <v>0</v>
      </c>
      <c r="Q519" s="589"/>
      <c r="R519" s="377">
        <f t="shared" si="30"/>
        <v>0</v>
      </c>
      <c r="S519" s="4"/>
      <c r="T519" s="4"/>
    </row>
    <row r="520" spans="1:20" ht="28.5" x14ac:dyDescent="0.25">
      <c r="A520" s="179">
        <v>431</v>
      </c>
      <c r="B520" s="205" t="s">
        <v>498</v>
      </c>
      <c r="C520" s="23" t="s">
        <v>635</v>
      </c>
      <c r="D520" s="23" t="s">
        <v>338</v>
      </c>
      <c r="E520" s="23" t="s">
        <v>710</v>
      </c>
      <c r="F520" s="29">
        <v>45323</v>
      </c>
      <c r="G520" s="40">
        <v>1.29</v>
      </c>
      <c r="H520" s="337"/>
      <c r="I520" s="589"/>
      <c r="J520" s="590">
        <f t="shared" si="31"/>
        <v>0</v>
      </c>
      <c r="K520" s="589"/>
      <c r="L520" s="85">
        <f>G520*K520</f>
        <v>0</v>
      </c>
      <c r="M520" s="589"/>
      <c r="N520" s="85">
        <f>G520*M520</f>
        <v>0</v>
      </c>
      <c r="O520" s="589"/>
      <c r="P520" s="85">
        <f>G520*O520</f>
        <v>0</v>
      </c>
      <c r="Q520" s="589"/>
      <c r="R520" s="377">
        <f>G520*Q520</f>
        <v>0</v>
      </c>
      <c r="S520" s="4"/>
      <c r="T520" s="4"/>
    </row>
    <row r="521" spans="1:20" ht="28.5" x14ac:dyDescent="0.25">
      <c r="A521" s="179">
        <v>432</v>
      </c>
      <c r="B521" s="205" t="s">
        <v>756</v>
      </c>
      <c r="C521" s="23" t="s">
        <v>757</v>
      </c>
      <c r="D521" s="23" t="s">
        <v>338</v>
      </c>
      <c r="E521" s="23" t="s">
        <v>710</v>
      </c>
      <c r="F521" s="29">
        <v>45505</v>
      </c>
      <c r="G521" s="40">
        <v>3</v>
      </c>
      <c r="H521" s="337"/>
      <c r="I521" s="589"/>
      <c r="J521" s="590">
        <f t="shared" si="31"/>
        <v>0</v>
      </c>
      <c r="K521" s="589"/>
      <c r="L521" s="85">
        <f>G521*K521</f>
        <v>0</v>
      </c>
      <c r="M521" s="589"/>
      <c r="N521" s="85">
        <f>G521*M521</f>
        <v>0</v>
      </c>
      <c r="O521" s="589"/>
      <c r="P521" s="85">
        <f>G521*O521</f>
        <v>0</v>
      </c>
      <c r="Q521" s="589"/>
      <c r="R521" s="377">
        <f>G521*Q521</f>
        <v>0</v>
      </c>
      <c r="S521" s="4"/>
      <c r="T521" s="4"/>
    </row>
    <row r="522" spans="1:20" ht="28.5" x14ac:dyDescent="0.25">
      <c r="A522" s="179">
        <v>433</v>
      </c>
      <c r="B522" s="205" t="s">
        <v>758</v>
      </c>
      <c r="C522" s="23" t="s">
        <v>759</v>
      </c>
      <c r="D522" s="23" t="s">
        <v>338</v>
      </c>
      <c r="E522" s="23" t="s">
        <v>710</v>
      </c>
      <c r="F522" s="29">
        <v>45809</v>
      </c>
      <c r="G522" s="40">
        <v>2.99</v>
      </c>
      <c r="H522" s="337"/>
      <c r="I522" s="589"/>
      <c r="J522" s="590">
        <f t="shared" si="31"/>
        <v>0</v>
      </c>
      <c r="K522" s="589"/>
      <c r="L522" s="85">
        <f>G522*K522</f>
        <v>0</v>
      </c>
      <c r="M522" s="589"/>
      <c r="N522" s="85">
        <f>G522*M522</f>
        <v>0</v>
      </c>
      <c r="O522" s="589"/>
      <c r="P522" s="85">
        <f>G522*O522</f>
        <v>0</v>
      </c>
      <c r="Q522" s="589"/>
      <c r="R522" s="377">
        <f>G522*Q522</f>
        <v>0</v>
      </c>
      <c r="S522" s="4"/>
      <c r="T522" s="4"/>
    </row>
    <row r="523" spans="1:20" ht="25.5" x14ac:dyDescent="0.25">
      <c r="A523" s="179">
        <v>434</v>
      </c>
      <c r="B523" s="205" t="s">
        <v>764</v>
      </c>
      <c r="C523" s="23" t="s">
        <v>757</v>
      </c>
      <c r="D523" s="23" t="s">
        <v>338</v>
      </c>
      <c r="E523" s="23" t="s">
        <v>710</v>
      </c>
      <c r="F523" s="29">
        <v>45597</v>
      </c>
      <c r="G523" s="40">
        <v>2.3199999999999998</v>
      </c>
      <c r="H523" s="337"/>
      <c r="I523" s="589"/>
      <c r="J523" s="590">
        <f t="shared" si="31"/>
        <v>0</v>
      </c>
      <c r="K523" s="589"/>
      <c r="L523" s="85">
        <f t="shared" si="27"/>
        <v>0</v>
      </c>
      <c r="M523" s="589"/>
      <c r="N523" s="85">
        <f t="shared" si="28"/>
        <v>0</v>
      </c>
      <c r="O523" s="589"/>
      <c r="P523" s="85">
        <f t="shared" si="29"/>
        <v>0</v>
      </c>
      <c r="Q523" s="589"/>
      <c r="R523" s="377">
        <f t="shared" si="30"/>
        <v>0</v>
      </c>
      <c r="S523" s="4"/>
      <c r="T523" s="4"/>
    </row>
    <row r="524" spans="1:20" ht="28.5" x14ac:dyDescent="0.25">
      <c r="A524" s="179">
        <v>435</v>
      </c>
      <c r="B524" s="205" t="s">
        <v>760</v>
      </c>
      <c r="C524" s="23" t="s">
        <v>761</v>
      </c>
      <c r="D524" s="23" t="s">
        <v>338</v>
      </c>
      <c r="E524" s="23" t="s">
        <v>710</v>
      </c>
      <c r="F524" s="29">
        <v>45566</v>
      </c>
      <c r="G524" s="40">
        <v>3.04</v>
      </c>
      <c r="H524" s="337"/>
      <c r="I524" s="589"/>
      <c r="J524" s="590">
        <f t="shared" si="31"/>
        <v>0</v>
      </c>
      <c r="K524" s="589"/>
      <c r="L524" s="85">
        <f>G524*K524</f>
        <v>0</v>
      </c>
      <c r="M524" s="589"/>
      <c r="N524" s="85">
        <f>G524*M524</f>
        <v>0</v>
      </c>
      <c r="O524" s="589"/>
      <c r="P524" s="85">
        <f>G524*O524</f>
        <v>0</v>
      </c>
      <c r="Q524" s="589"/>
      <c r="R524" s="377">
        <f>G524*Q524</f>
        <v>0</v>
      </c>
      <c r="S524" s="4"/>
      <c r="T524" s="4"/>
    </row>
    <row r="525" spans="1:20" ht="28.5" x14ac:dyDescent="0.25">
      <c r="A525" s="179">
        <v>436</v>
      </c>
      <c r="B525" s="205" t="s">
        <v>835</v>
      </c>
      <c r="C525" s="23" t="s">
        <v>761</v>
      </c>
      <c r="D525" s="23" t="s">
        <v>338</v>
      </c>
      <c r="E525" s="23" t="s">
        <v>710</v>
      </c>
      <c r="F525" s="29">
        <v>45566</v>
      </c>
      <c r="G525" s="40">
        <v>3.01</v>
      </c>
      <c r="H525" s="337"/>
      <c r="I525" s="589"/>
      <c r="J525" s="590">
        <f t="shared" si="31"/>
        <v>0</v>
      </c>
      <c r="K525" s="589"/>
      <c r="L525" s="85">
        <f t="shared" si="27"/>
        <v>0</v>
      </c>
      <c r="M525" s="589"/>
      <c r="N525" s="85">
        <f t="shared" si="28"/>
        <v>0</v>
      </c>
      <c r="O525" s="589"/>
      <c r="P525" s="85">
        <f t="shared" si="29"/>
        <v>0</v>
      </c>
      <c r="Q525" s="589"/>
      <c r="R525" s="377">
        <f t="shared" si="30"/>
        <v>0</v>
      </c>
      <c r="S525" s="4"/>
      <c r="T525" s="4"/>
    </row>
    <row r="526" spans="1:20" ht="28.5" x14ac:dyDescent="0.25">
      <c r="A526" s="179">
        <v>437</v>
      </c>
      <c r="B526" s="205" t="s">
        <v>499</v>
      </c>
      <c r="C526" s="23" t="s">
        <v>635</v>
      </c>
      <c r="D526" s="23" t="s">
        <v>338</v>
      </c>
      <c r="E526" s="23" t="s">
        <v>710</v>
      </c>
      <c r="F526" s="29">
        <v>45085</v>
      </c>
      <c r="G526" s="40">
        <v>4.21</v>
      </c>
      <c r="H526" s="337"/>
      <c r="I526" s="589"/>
      <c r="J526" s="590">
        <f t="shared" si="31"/>
        <v>0</v>
      </c>
      <c r="K526" s="589"/>
      <c r="L526" s="85">
        <f>G526*K526</f>
        <v>0</v>
      </c>
      <c r="M526" s="589"/>
      <c r="N526" s="85">
        <f>G526*M526</f>
        <v>0</v>
      </c>
      <c r="O526" s="589"/>
      <c r="P526" s="85">
        <f>G526*O526</f>
        <v>0</v>
      </c>
      <c r="Q526" s="589"/>
      <c r="R526" s="377">
        <f>G526*Q526</f>
        <v>0</v>
      </c>
      <c r="S526" s="4"/>
      <c r="T526" s="4"/>
    </row>
    <row r="527" spans="1:20" ht="28.5" x14ac:dyDescent="0.25">
      <c r="A527" s="179">
        <v>438</v>
      </c>
      <c r="B527" s="205" t="s">
        <v>500</v>
      </c>
      <c r="C527" s="23" t="s">
        <v>635</v>
      </c>
      <c r="D527" s="23" t="s">
        <v>338</v>
      </c>
      <c r="E527" s="23" t="s">
        <v>710</v>
      </c>
      <c r="F527" s="29">
        <v>45085</v>
      </c>
      <c r="G527" s="40">
        <v>3.2</v>
      </c>
      <c r="H527" s="337"/>
      <c r="I527" s="592"/>
      <c r="J527" s="590">
        <f t="shared" si="31"/>
        <v>0</v>
      </c>
      <c r="K527" s="592"/>
      <c r="L527" s="232">
        <f>G527*K527</f>
        <v>0</v>
      </c>
      <c r="M527" s="592"/>
      <c r="N527" s="232">
        <f>G527*M527</f>
        <v>0</v>
      </c>
      <c r="O527" s="592"/>
      <c r="P527" s="232">
        <f>G527*O527</f>
        <v>0</v>
      </c>
      <c r="Q527" s="592"/>
      <c r="R527" s="377">
        <f>G527*Q527</f>
        <v>0</v>
      </c>
      <c r="S527" s="4"/>
      <c r="T527" s="4"/>
    </row>
    <row r="528" spans="1:20" x14ac:dyDescent="0.25">
      <c r="A528" s="179">
        <v>439</v>
      </c>
      <c r="B528" s="205" t="s">
        <v>501</v>
      </c>
      <c r="C528" s="23" t="s">
        <v>636</v>
      </c>
      <c r="D528" s="23" t="s">
        <v>338</v>
      </c>
      <c r="E528" s="23" t="s">
        <v>710</v>
      </c>
      <c r="F528" s="29">
        <v>45108</v>
      </c>
      <c r="G528" s="40">
        <v>2.5299999999999998</v>
      </c>
      <c r="H528" s="337"/>
      <c r="I528" s="595"/>
      <c r="J528" s="590">
        <f t="shared" si="31"/>
        <v>0</v>
      </c>
      <c r="K528" s="595"/>
      <c r="L528" s="85">
        <f>G528*K528</f>
        <v>0</v>
      </c>
      <c r="M528" s="595"/>
      <c r="N528" s="85">
        <f>G528*M528</f>
        <v>0</v>
      </c>
      <c r="O528" s="595"/>
      <c r="P528" s="85">
        <f>G528*O528</f>
        <v>0</v>
      </c>
      <c r="Q528" s="595"/>
      <c r="R528" s="377">
        <f>G528*Q528</f>
        <v>0</v>
      </c>
      <c r="S528" s="4"/>
      <c r="T528" s="4"/>
    </row>
    <row r="529" spans="1:20" x14ac:dyDescent="0.25">
      <c r="A529" s="179">
        <v>440</v>
      </c>
      <c r="B529" s="204" t="s">
        <v>502</v>
      </c>
      <c r="C529" s="21"/>
      <c r="D529" s="23" t="s">
        <v>338</v>
      </c>
      <c r="E529" s="23" t="s">
        <v>710</v>
      </c>
      <c r="F529" s="28">
        <v>45323</v>
      </c>
      <c r="G529" s="39">
        <v>3.76</v>
      </c>
      <c r="H529" s="337"/>
      <c r="I529" s="589"/>
      <c r="J529" s="590">
        <f t="shared" si="31"/>
        <v>0</v>
      </c>
      <c r="K529" s="589"/>
      <c r="L529" s="85">
        <f t="shared" si="27"/>
        <v>0</v>
      </c>
      <c r="M529" s="589"/>
      <c r="N529" s="85">
        <f t="shared" si="28"/>
        <v>0</v>
      </c>
      <c r="O529" s="589"/>
      <c r="P529" s="85">
        <f t="shared" si="29"/>
        <v>0</v>
      </c>
      <c r="Q529" s="589"/>
      <c r="R529" s="377">
        <f t="shared" si="30"/>
        <v>0</v>
      </c>
      <c r="S529" s="4"/>
      <c r="T529" s="4"/>
    </row>
    <row r="530" spans="1:20" ht="28.5" x14ac:dyDescent="0.25">
      <c r="A530" s="179">
        <v>441</v>
      </c>
      <c r="B530" s="204" t="s">
        <v>503</v>
      </c>
      <c r="C530" s="21" t="s">
        <v>637</v>
      </c>
      <c r="D530" s="23" t="s">
        <v>338</v>
      </c>
      <c r="E530" s="23" t="s">
        <v>710</v>
      </c>
      <c r="F530" s="28"/>
      <c r="G530" s="39">
        <v>4.16</v>
      </c>
      <c r="H530" s="337"/>
      <c r="I530" s="589"/>
      <c r="J530" s="590">
        <f t="shared" si="31"/>
        <v>0</v>
      </c>
      <c r="K530" s="589"/>
      <c r="L530" s="85">
        <f t="shared" si="27"/>
        <v>0</v>
      </c>
      <c r="M530" s="589"/>
      <c r="N530" s="85">
        <f t="shared" si="28"/>
        <v>0</v>
      </c>
      <c r="O530" s="589"/>
      <c r="P530" s="85">
        <f t="shared" si="29"/>
        <v>0</v>
      </c>
      <c r="Q530" s="589"/>
      <c r="R530" s="377">
        <f t="shared" si="30"/>
        <v>0</v>
      </c>
      <c r="S530" s="4"/>
      <c r="T530" s="4"/>
    </row>
    <row r="531" spans="1:20" ht="28.5" x14ac:dyDescent="0.25">
      <c r="A531" s="179">
        <v>442</v>
      </c>
      <c r="B531" s="204" t="s">
        <v>504</v>
      </c>
      <c r="C531" s="21" t="s">
        <v>637</v>
      </c>
      <c r="D531" s="23" t="s">
        <v>338</v>
      </c>
      <c r="E531" s="23" t="s">
        <v>710</v>
      </c>
      <c r="F531" s="28">
        <v>45017</v>
      </c>
      <c r="G531" s="39">
        <v>4.0999999999999996</v>
      </c>
      <c r="H531" s="337"/>
      <c r="I531" s="589"/>
      <c r="J531" s="590">
        <f t="shared" si="31"/>
        <v>0</v>
      </c>
      <c r="K531" s="589"/>
      <c r="L531" s="85">
        <f t="shared" si="27"/>
        <v>0</v>
      </c>
      <c r="M531" s="589"/>
      <c r="N531" s="85">
        <f t="shared" si="28"/>
        <v>0</v>
      </c>
      <c r="O531" s="589"/>
      <c r="P531" s="85">
        <f t="shared" si="29"/>
        <v>0</v>
      </c>
      <c r="Q531" s="589"/>
      <c r="R531" s="377">
        <f t="shared" si="30"/>
        <v>0</v>
      </c>
      <c r="S531" s="4"/>
      <c r="T531" s="4"/>
    </row>
    <row r="532" spans="1:20" x14ac:dyDescent="0.25">
      <c r="A532" s="179">
        <v>443</v>
      </c>
      <c r="B532" s="204" t="s">
        <v>505</v>
      </c>
      <c r="C532" s="21" t="s">
        <v>637</v>
      </c>
      <c r="D532" s="23" t="s">
        <v>338</v>
      </c>
      <c r="E532" s="23" t="s">
        <v>710</v>
      </c>
      <c r="F532" s="28">
        <v>44986</v>
      </c>
      <c r="G532" s="39">
        <v>4.2</v>
      </c>
      <c r="H532" s="337"/>
      <c r="I532" s="589"/>
      <c r="J532" s="590">
        <f t="shared" si="31"/>
        <v>0</v>
      </c>
      <c r="K532" s="589"/>
      <c r="L532" s="85">
        <f t="shared" si="27"/>
        <v>0</v>
      </c>
      <c r="M532" s="589"/>
      <c r="N532" s="85">
        <f t="shared" si="28"/>
        <v>0</v>
      </c>
      <c r="O532" s="589"/>
      <c r="P532" s="85">
        <f t="shared" si="29"/>
        <v>0</v>
      </c>
      <c r="Q532" s="589"/>
      <c r="R532" s="377">
        <f t="shared" si="30"/>
        <v>0</v>
      </c>
      <c r="S532" s="4"/>
      <c r="T532" s="4"/>
    </row>
    <row r="533" spans="1:20" ht="28.5" x14ac:dyDescent="0.25">
      <c r="A533" s="179">
        <v>444</v>
      </c>
      <c r="B533" s="205" t="s">
        <v>506</v>
      </c>
      <c r="C533" s="21" t="s">
        <v>637</v>
      </c>
      <c r="D533" s="23" t="s">
        <v>338</v>
      </c>
      <c r="E533" s="23" t="s">
        <v>710</v>
      </c>
      <c r="F533" s="29">
        <v>45627</v>
      </c>
      <c r="G533" s="40">
        <v>1.8</v>
      </c>
      <c r="H533" s="337"/>
      <c r="I533" s="592"/>
      <c r="J533" s="590">
        <f t="shared" si="31"/>
        <v>0</v>
      </c>
      <c r="K533" s="592"/>
      <c r="L533" s="232">
        <f>G533*K533</f>
        <v>0</v>
      </c>
      <c r="M533" s="592"/>
      <c r="N533" s="232">
        <f>G533*M533</f>
        <v>0</v>
      </c>
      <c r="O533" s="592"/>
      <c r="P533" s="232">
        <f>G533*O533</f>
        <v>0</v>
      </c>
      <c r="Q533" s="592"/>
      <c r="R533" s="377">
        <f>G533*Q533</f>
        <v>0</v>
      </c>
      <c r="S533" s="4"/>
      <c r="T533" s="4"/>
    </row>
    <row r="534" spans="1:20" ht="28.5" x14ac:dyDescent="0.25">
      <c r="A534" s="179">
        <v>445</v>
      </c>
      <c r="B534" s="205" t="s">
        <v>507</v>
      </c>
      <c r="C534" s="21" t="s">
        <v>637</v>
      </c>
      <c r="D534" s="23" t="s">
        <v>338</v>
      </c>
      <c r="E534" s="23" t="s">
        <v>710</v>
      </c>
      <c r="F534" s="29">
        <v>45627</v>
      </c>
      <c r="G534" s="40">
        <v>1.8</v>
      </c>
      <c r="H534" s="337"/>
      <c r="I534" s="594"/>
      <c r="J534" s="590">
        <f t="shared" si="31"/>
        <v>0</v>
      </c>
      <c r="K534" s="594"/>
      <c r="L534" s="232">
        <f>G534*K534</f>
        <v>0</v>
      </c>
      <c r="M534" s="594"/>
      <c r="N534" s="232">
        <f>G534*M534</f>
        <v>0</v>
      </c>
      <c r="O534" s="594"/>
      <c r="P534" s="232">
        <f>G534*O534</f>
        <v>0</v>
      </c>
      <c r="Q534" s="594"/>
      <c r="R534" s="377">
        <f>G534*Q534</f>
        <v>0</v>
      </c>
      <c r="S534" s="4"/>
      <c r="T534" s="4"/>
    </row>
    <row r="535" spans="1:20" ht="28.5" x14ac:dyDescent="0.25">
      <c r="A535" s="179">
        <v>446</v>
      </c>
      <c r="B535" s="205" t="s">
        <v>508</v>
      </c>
      <c r="C535" s="21" t="s">
        <v>637</v>
      </c>
      <c r="D535" s="23" t="s">
        <v>338</v>
      </c>
      <c r="E535" s="23" t="s">
        <v>710</v>
      </c>
      <c r="F535" s="29">
        <v>45628</v>
      </c>
      <c r="G535" s="39">
        <v>4.3890000000000002</v>
      </c>
      <c r="H535" s="337"/>
      <c r="I535" s="589"/>
      <c r="J535" s="590">
        <f t="shared" si="31"/>
        <v>0</v>
      </c>
      <c r="K535" s="589"/>
      <c r="L535" s="85">
        <f t="shared" si="27"/>
        <v>0</v>
      </c>
      <c r="M535" s="589"/>
      <c r="N535" s="85">
        <f t="shared" si="28"/>
        <v>0</v>
      </c>
      <c r="O535" s="589"/>
      <c r="P535" s="85">
        <f t="shared" si="29"/>
        <v>0</v>
      </c>
      <c r="Q535" s="589"/>
      <c r="R535" s="377">
        <f t="shared" si="30"/>
        <v>0</v>
      </c>
      <c r="S535" s="4"/>
      <c r="T535" s="4"/>
    </row>
    <row r="536" spans="1:20" x14ac:dyDescent="0.25">
      <c r="A536" s="179">
        <v>697</v>
      </c>
      <c r="B536" s="204" t="s">
        <v>1103</v>
      </c>
      <c r="C536" s="21" t="s">
        <v>637</v>
      </c>
      <c r="D536" s="23" t="s">
        <v>338</v>
      </c>
      <c r="E536" s="23" t="s">
        <v>710</v>
      </c>
      <c r="F536" s="29">
        <v>45628</v>
      </c>
      <c r="G536" s="37"/>
      <c r="H536" s="337"/>
      <c r="I536" s="589"/>
      <c r="J536" s="590">
        <f t="shared" si="31"/>
        <v>0</v>
      </c>
      <c r="K536" s="589"/>
      <c r="L536" s="85">
        <f>G536*K536</f>
        <v>0</v>
      </c>
      <c r="M536" s="589"/>
      <c r="N536" s="85">
        <f>G536*M536</f>
        <v>0</v>
      </c>
      <c r="O536" s="589"/>
      <c r="P536" s="85">
        <f>G536*O536</f>
        <v>0</v>
      </c>
      <c r="Q536" s="589"/>
      <c r="R536" s="377">
        <f>G536*Q536</f>
        <v>0</v>
      </c>
      <c r="S536" s="4"/>
      <c r="T536" s="4"/>
    </row>
    <row r="537" spans="1:20" ht="25.5" x14ac:dyDescent="0.25">
      <c r="A537" s="179">
        <v>447</v>
      </c>
      <c r="B537" s="204" t="s">
        <v>17780</v>
      </c>
      <c r="C537" s="21" t="s">
        <v>17781</v>
      </c>
      <c r="D537" s="23" t="s">
        <v>338</v>
      </c>
      <c r="E537" s="23" t="s">
        <v>710</v>
      </c>
      <c r="F537" s="28">
        <v>45778</v>
      </c>
      <c r="G537" s="39">
        <v>4.88</v>
      </c>
      <c r="H537" s="337"/>
      <c r="I537" s="589"/>
      <c r="J537" s="590">
        <f t="shared" si="31"/>
        <v>0</v>
      </c>
      <c r="K537" s="589"/>
      <c r="L537" s="85">
        <f>G537*K537</f>
        <v>0</v>
      </c>
      <c r="M537" s="589"/>
      <c r="N537" s="85">
        <f>G537*M537</f>
        <v>0</v>
      </c>
      <c r="O537" s="589"/>
      <c r="P537" s="85">
        <f>G537*O537</f>
        <v>0</v>
      </c>
      <c r="Q537" s="589"/>
      <c r="R537" s="377">
        <f>G537*Q537</f>
        <v>0</v>
      </c>
      <c r="S537" s="4"/>
      <c r="T537" s="4"/>
    </row>
    <row r="538" spans="1:20" ht="28.5" x14ac:dyDescent="0.25">
      <c r="A538" s="179">
        <v>448</v>
      </c>
      <c r="B538" s="205" t="s">
        <v>510</v>
      </c>
      <c r="C538" s="21" t="s">
        <v>638</v>
      </c>
      <c r="D538" s="23" t="s">
        <v>338</v>
      </c>
      <c r="E538" s="23" t="s">
        <v>710</v>
      </c>
      <c r="F538" s="29">
        <v>45292</v>
      </c>
      <c r="G538" s="40">
        <v>8.8000000000000007</v>
      </c>
      <c r="H538" s="337"/>
      <c r="I538" s="589"/>
      <c r="J538" s="590">
        <f t="shared" si="31"/>
        <v>0</v>
      </c>
      <c r="K538" s="589"/>
      <c r="L538" s="85">
        <f>G538*K538</f>
        <v>0</v>
      </c>
      <c r="M538" s="589"/>
      <c r="N538" s="85">
        <f>G538*M538</f>
        <v>0</v>
      </c>
      <c r="O538" s="589"/>
      <c r="P538" s="85">
        <f>G538*O538</f>
        <v>0</v>
      </c>
      <c r="Q538" s="589"/>
      <c r="R538" s="377">
        <f>G538*Q538</f>
        <v>0</v>
      </c>
      <c r="S538" s="4"/>
      <c r="T538" s="4"/>
    </row>
    <row r="539" spans="1:20" ht="28.5" x14ac:dyDescent="0.25">
      <c r="A539" s="179">
        <v>449</v>
      </c>
      <c r="B539" s="205" t="s">
        <v>511</v>
      </c>
      <c r="C539" s="21" t="s">
        <v>639</v>
      </c>
      <c r="D539" s="23" t="s">
        <v>338</v>
      </c>
      <c r="E539" s="23" t="s">
        <v>710</v>
      </c>
      <c r="F539" s="29">
        <v>45627</v>
      </c>
      <c r="G539" s="40">
        <v>3.72</v>
      </c>
      <c r="H539" s="337"/>
      <c r="I539" s="589"/>
      <c r="J539" s="590">
        <f t="shared" si="31"/>
        <v>0</v>
      </c>
      <c r="K539" s="589"/>
      <c r="L539" s="85">
        <f>G539*K539</f>
        <v>0</v>
      </c>
      <c r="M539" s="589"/>
      <c r="N539" s="85">
        <f>G539*M539</f>
        <v>0</v>
      </c>
      <c r="O539" s="589"/>
      <c r="P539" s="85">
        <f>G539*O539</f>
        <v>0</v>
      </c>
      <c r="Q539" s="589"/>
      <c r="R539" s="377">
        <f>G539*Q539</f>
        <v>0</v>
      </c>
      <c r="S539" s="4"/>
      <c r="T539" s="4"/>
    </row>
    <row r="540" spans="1:20" ht="28.5" x14ac:dyDescent="0.25">
      <c r="A540" s="179">
        <v>450</v>
      </c>
      <c r="B540" s="204" t="s">
        <v>766</v>
      </c>
      <c r="C540" s="21" t="s">
        <v>748</v>
      </c>
      <c r="D540" s="23" t="s">
        <v>338</v>
      </c>
      <c r="E540" s="23" t="s">
        <v>710</v>
      </c>
      <c r="F540" s="28">
        <v>44986</v>
      </c>
      <c r="G540" s="39">
        <v>3.11</v>
      </c>
      <c r="H540" s="337"/>
      <c r="I540" s="589"/>
      <c r="J540" s="590">
        <f t="shared" si="31"/>
        <v>0</v>
      </c>
      <c r="K540" s="589"/>
      <c r="L540" s="85">
        <f t="shared" si="27"/>
        <v>0</v>
      </c>
      <c r="M540" s="589"/>
      <c r="N540" s="85">
        <f t="shared" si="28"/>
        <v>0</v>
      </c>
      <c r="O540" s="589"/>
      <c r="P540" s="85">
        <f t="shared" si="29"/>
        <v>0</v>
      </c>
      <c r="Q540" s="589"/>
      <c r="R540" s="377">
        <f t="shared" si="30"/>
        <v>0</v>
      </c>
      <c r="S540" s="4"/>
      <c r="T540" s="4"/>
    </row>
    <row r="541" spans="1:20" x14ac:dyDescent="0.25">
      <c r="A541" s="179">
        <v>451</v>
      </c>
      <c r="B541" s="204" t="s">
        <v>512</v>
      </c>
      <c r="C541" s="21" t="s">
        <v>640</v>
      </c>
      <c r="D541" s="23" t="s">
        <v>338</v>
      </c>
      <c r="E541" s="23" t="s">
        <v>710</v>
      </c>
      <c r="F541" s="28">
        <v>46478</v>
      </c>
      <c r="G541" s="39">
        <v>1.1000000000000001</v>
      </c>
      <c r="H541" s="337"/>
      <c r="I541" s="589"/>
      <c r="J541" s="590">
        <f t="shared" si="31"/>
        <v>0</v>
      </c>
      <c r="K541" s="589"/>
      <c r="L541" s="85">
        <f t="shared" si="27"/>
        <v>0</v>
      </c>
      <c r="M541" s="589"/>
      <c r="N541" s="85">
        <f t="shared" si="28"/>
        <v>0</v>
      </c>
      <c r="O541" s="589"/>
      <c r="P541" s="85">
        <f t="shared" si="29"/>
        <v>0</v>
      </c>
      <c r="Q541" s="589"/>
      <c r="R541" s="377">
        <f t="shared" si="30"/>
        <v>0</v>
      </c>
      <c r="S541" s="4"/>
      <c r="T541" s="4"/>
    </row>
    <row r="542" spans="1:20" x14ac:dyDescent="0.25">
      <c r="A542" s="179">
        <v>452</v>
      </c>
      <c r="B542" s="205" t="s">
        <v>513</v>
      </c>
      <c r="C542" s="21" t="s">
        <v>640</v>
      </c>
      <c r="D542" s="23" t="s">
        <v>338</v>
      </c>
      <c r="E542" s="23" t="s">
        <v>710</v>
      </c>
      <c r="F542" s="29">
        <v>46478</v>
      </c>
      <c r="G542" s="40">
        <v>1.1000000000000001</v>
      </c>
      <c r="H542" s="337"/>
      <c r="I542" s="589"/>
      <c r="J542" s="590">
        <f t="shared" si="31"/>
        <v>0</v>
      </c>
      <c r="K542" s="589"/>
      <c r="L542" s="85">
        <f t="shared" si="27"/>
        <v>0</v>
      </c>
      <c r="M542" s="589"/>
      <c r="N542" s="85">
        <f t="shared" si="28"/>
        <v>0</v>
      </c>
      <c r="O542" s="589"/>
      <c r="P542" s="85">
        <f t="shared" si="29"/>
        <v>0</v>
      </c>
      <c r="Q542" s="589"/>
      <c r="R542" s="377">
        <f t="shared" si="30"/>
        <v>0</v>
      </c>
      <c r="S542" s="4"/>
      <c r="T542" s="4"/>
    </row>
    <row r="543" spans="1:20" x14ac:dyDescent="0.25">
      <c r="A543" s="179">
        <v>453</v>
      </c>
      <c r="B543" s="205" t="s">
        <v>514</v>
      </c>
      <c r="C543" s="21" t="s">
        <v>640</v>
      </c>
      <c r="D543" s="23" t="s">
        <v>338</v>
      </c>
      <c r="E543" s="23" t="s">
        <v>710</v>
      </c>
      <c r="F543" s="29">
        <v>46478</v>
      </c>
      <c r="G543" s="40">
        <v>1.1000000000000001</v>
      </c>
      <c r="H543" s="337"/>
      <c r="I543" s="589"/>
      <c r="J543" s="590">
        <f t="shared" si="31"/>
        <v>0</v>
      </c>
      <c r="K543" s="589"/>
      <c r="L543" s="85">
        <f t="shared" si="27"/>
        <v>0</v>
      </c>
      <c r="M543" s="589"/>
      <c r="N543" s="85">
        <f t="shared" si="28"/>
        <v>0</v>
      </c>
      <c r="O543" s="589"/>
      <c r="P543" s="85">
        <f t="shared" si="29"/>
        <v>0</v>
      </c>
      <c r="Q543" s="589"/>
      <c r="R543" s="377">
        <f t="shared" si="30"/>
        <v>0</v>
      </c>
      <c r="S543" s="4"/>
      <c r="T543" s="4"/>
    </row>
    <row r="544" spans="1:20" x14ac:dyDescent="0.25">
      <c r="A544" s="179">
        <v>454</v>
      </c>
      <c r="B544" s="204" t="s">
        <v>515</v>
      </c>
      <c r="C544" s="21" t="s">
        <v>217</v>
      </c>
      <c r="D544" s="23" t="s">
        <v>338</v>
      </c>
      <c r="E544" s="23" t="s">
        <v>710</v>
      </c>
      <c r="F544" s="28">
        <v>45536</v>
      </c>
      <c r="G544" s="39">
        <v>4</v>
      </c>
      <c r="H544" s="337"/>
      <c r="I544" s="589"/>
      <c r="J544" s="590">
        <f t="shared" si="31"/>
        <v>0</v>
      </c>
      <c r="K544" s="589"/>
      <c r="L544" s="85">
        <f t="shared" si="27"/>
        <v>0</v>
      </c>
      <c r="M544" s="589"/>
      <c r="N544" s="85">
        <f t="shared" si="28"/>
        <v>0</v>
      </c>
      <c r="O544" s="589"/>
      <c r="P544" s="85">
        <f t="shared" si="29"/>
        <v>0</v>
      </c>
      <c r="Q544" s="589"/>
      <c r="R544" s="377">
        <f t="shared" si="30"/>
        <v>0</v>
      </c>
      <c r="S544" s="4"/>
      <c r="T544" s="4"/>
    </row>
    <row r="545" spans="1:20" x14ac:dyDescent="0.25">
      <c r="A545" s="179">
        <v>455</v>
      </c>
      <c r="B545" s="204" t="s">
        <v>516</v>
      </c>
      <c r="C545" s="21" t="s">
        <v>641</v>
      </c>
      <c r="D545" s="23" t="s">
        <v>338</v>
      </c>
      <c r="E545" s="23" t="s">
        <v>710</v>
      </c>
      <c r="F545" s="28">
        <v>45292</v>
      </c>
      <c r="G545" s="39">
        <v>4.5999999999999996</v>
      </c>
      <c r="H545" s="337"/>
      <c r="I545" s="589"/>
      <c r="J545" s="590">
        <f t="shared" si="31"/>
        <v>0</v>
      </c>
      <c r="K545" s="589"/>
      <c r="L545" s="85">
        <f t="shared" si="27"/>
        <v>0</v>
      </c>
      <c r="M545" s="589"/>
      <c r="N545" s="85">
        <f t="shared" si="28"/>
        <v>0</v>
      </c>
      <c r="O545" s="589"/>
      <c r="P545" s="85">
        <f t="shared" si="29"/>
        <v>0</v>
      </c>
      <c r="Q545" s="589"/>
      <c r="R545" s="377">
        <f t="shared" si="30"/>
        <v>0</v>
      </c>
      <c r="S545" s="4"/>
      <c r="T545" s="4"/>
    </row>
    <row r="546" spans="1:20" ht="28.5" x14ac:dyDescent="0.25">
      <c r="A546" s="179">
        <v>456</v>
      </c>
      <c r="B546" s="204" t="s">
        <v>517</v>
      </c>
      <c r="C546" s="21" t="s">
        <v>642</v>
      </c>
      <c r="D546" s="23" t="s">
        <v>338</v>
      </c>
      <c r="E546" s="23" t="s">
        <v>710</v>
      </c>
      <c r="F546" s="28">
        <v>45293</v>
      </c>
      <c r="G546" s="39">
        <v>0.66</v>
      </c>
      <c r="H546" s="337"/>
      <c r="I546" s="589"/>
      <c r="J546" s="590">
        <f t="shared" si="31"/>
        <v>0</v>
      </c>
      <c r="K546" s="589"/>
      <c r="L546" s="85">
        <f t="shared" si="27"/>
        <v>0</v>
      </c>
      <c r="M546" s="589"/>
      <c r="N546" s="85">
        <f t="shared" si="28"/>
        <v>0</v>
      </c>
      <c r="O546" s="589"/>
      <c r="P546" s="85">
        <f t="shared" si="29"/>
        <v>0</v>
      </c>
      <c r="Q546" s="589"/>
      <c r="R546" s="377">
        <f t="shared" si="30"/>
        <v>0</v>
      </c>
      <c r="S546" s="4"/>
      <c r="T546" s="4"/>
    </row>
    <row r="547" spans="1:20" ht="28.5" x14ac:dyDescent="0.25">
      <c r="A547" s="179">
        <v>457</v>
      </c>
      <c r="B547" s="205" t="s">
        <v>518</v>
      </c>
      <c r="C547" s="21" t="s">
        <v>643</v>
      </c>
      <c r="D547" s="23" t="s">
        <v>338</v>
      </c>
      <c r="E547" s="23" t="s">
        <v>710</v>
      </c>
      <c r="F547" s="29">
        <v>45627</v>
      </c>
      <c r="G547" s="40">
        <v>12.67</v>
      </c>
      <c r="H547" s="337"/>
      <c r="I547" s="589"/>
      <c r="J547" s="590">
        <f t="shared" si="31"/>
        <v>0</v>
      </c>
      <c r="K547" s="589"/>
      <c r="L547" s="85">
        <f t="shared" si="27"/>
        <v>0</v>
      </c>
      <c r="M547" s="589"/>
      <c r="N547" s="85">
        <f t="shared" si="28"/>
        <v>0</v>
      </c>
      <c r="O547" s="589"/>
      <c r="P547" s="85">
        <f t="shared" si="29"/>
        <v>0</v>
      </c>
      <c r="Q547" s="589"/>
      <c r="R547" s="377">
        <f t="shared" si="30"/>
        <v>0</v>
      </c>
      <c r="S547" s="4"/>
      <c r="T547" s="4"/>
    </row>
    <row r="548" spans="1:20" ht="28.5" x14ac:dyDescent="0.25">
      <c r="A548" s="179">
        <v>458</v>
      </c>
      <c r="B548" s="204" t="s">
        <v>519</v>
      </c>
      <c r="C548" s="21" t="s">
        <v>217</v>
      </c>
      <c r="D548" s="23" t="s">
        <v>338</v>
      </c>
      <c r="E548" s="23" t="s">
        <v>710</v>
      </c>
      <c r="F548" s="28">
        <v>45017</v>
      </c>
      <c r="G548" s="41">
        <v>6.38</v>
      </c>
      <c r="H548" s="337"/>
      <c r="I548" s="589"/>
      <c r="J548" s="590">
        <f t="shared" si="31"/>
        <v>0</v>
      </c>
      <c r="K548" s="589"/>
      <c r="L548" s="85">
        <f t="shared" si="27"/>
        <v>0</v>
      </c>
      <c r="M548" s="589"/>
      <c r="N548" s="85">
        <f t="shared" si="28"/>
        <v>0</v>
      </c>
      <c r="O548" s="589"/>
      <c r="P548" s="85">
        <f t="shared" si="29"/>
        <v>0</v>
      </c>
      <c r="Q548" s="589"/>
      <c r="R548" s="377">
        <f t="shared" si="30"/>
        <v>0</v>
      </c>
      <c r="S548" s="4"/>
      <c r="T548" s="4"/>
    </row>
    <row r="549" spans="1:20" ht="30" x14ac:dyDescent="0.25">
      <c r="A549" s="185">
        <v>594</v>
      </c>
      <c r="B549" s="151" t="s">
        <v>1159</v>
      </c>
      <c r="C549" s="151" t="s">
        <v>750</v>
      </c>
      <c r="D549" s="151" t="s">
        <v>338</v>
      </c>
      <c r="E549" s="151" t="s">
        <v>710</v>
      </c>
      <c r="F549" s="579">
        <v>45627</v>
      </c>
      <c r="G549" s="580">
        <v>3.8</v>
      </c>
      <c r="H549" s="337"/>
      <c r="I549" s="589"/>
      <c r="J549" s="590">
        <f t="shared" si="31"/>
        <v>0</v>
      </c>
      <c r="K549" s="589"/>
      <c r="L549" s="85">
        <f t="shared" si="27"/>
        <v>0</v>
      </c>
      <c r="M549" s="589"/>
      <c r="N549" s="85">
        <f t="shared" si="28"/>
        <v>0</v>
      </c>
      <c r="O549" s="589"/>
      <c r="P549" s="85">
        <f t="shared" si="29"/>
        <v>0</v>
      </c>
      <c r="Q549" s="589"/>
      <c r="R549" s="377">
        <f t="shared" si="30"/>
        <v>0</v>
      </c>
      <c r="S549" s="4"/>
      <c r="T549" s="4"/>
    </row>
    <row r="550" spans="1:20" ht="45" x14ac:dyDescent="0.25">
      <c r="A550" s="185">
        <v>595</v>
      </c>
      <c r="B550" s="151" t="s">
        <v>996</v>
      </c>
      <c r="C550" s="151" t="s">
        <v>750</v>
      </c>
      <c r="D550" s="151" t="s">
        <v>338</v>
      </c>
      <c r="E550" s="151" t="s">
        <v>710</v>
      </c>
      <c r="F550" s="579">
        <v>45627</v>
      </c>
      <c r="G550" s="580">
        <v>3.8</v>
      </c>
      <c r="H550" s="337"/>
      <c r="I550" s="589"/>
      <c r="J550" s="590">
        <f t="shared" si="31"/>
        <v>0</v>
      </c>
      <c r="K550" s="589"/>
      <c r="L550" s="85">
        <f t="shared" si="27"/>
        <v>0</v>
      </c>
      <c r="M550" s="589"/>
      <c r="N550" s="85">
        <f t="shared" si="28"/>
        <v>0</v>
      </c>
      <c r="O550" s="589"/>
      <c r="P550" s="85">
        <f t="shared" si="29"/>
        <v>0</v>
      </c>
      <c r="Q550" s="589"/>
      <c r="R550" s="377">
        <f t="shared" si="30"/>
        <v>0</v>
      </c>
      <c r="S550" s="4"/>
      <c r="T550" s="4"/>
    </row>
    <row r="551" spans="1:20" ht="28.5" x14ac:dyDescent="0.25">
      <c r="A551" s="179">
        <v>459</v>
      </c>
      <c r="B551" s="204" t="s">
        <v>520</v>
      </c>
      <c r="C551" s="21" t="s">
        <v>642</v>
      </c>
      <c r="D551" s="23" t="s">
        <v>338</v>
      </c>
      <c r="E551" s="23" t="s">
        <v>710</v>
      </c>
      <c r="F551" s="28">
        <v>44562</v>
      </c>
      <c r="G551" s="39">
        <v>0.8</v>
      </c>
      <c r="H551" s="337"/>
      <c r="I551" s="589"/>
      <c r="J551" s="590">
        <f t="shared" si="31"/>
        <v>0</v>
      </c>
      <c r="K551" s="589"/>
      <c r="L551" s="85">
        <f t="shared" si="27"/>
        <v>0</v>
      </c>
      <c r="M551" s="589"/>
      <c r="N551" s="85">
        <f t="shared" si="28"/>
        <v>0</v>
      </c>
      <c r="O551" s="589"/>
      <c r="P551" s="85">
        <f t="shared" si="29"/>
        <v>0</v>
      </c>
      <c r="Q551" s="589"/>
      <c r="R551" s="377">
        <f t="shared" si="30"/>
        <v>0</v>
      </c>
      <c r="S551" s="4"/>
      <c r="T551" s="4"/>
    </row>
    <row r="552" spans="1:20" ht="28.5" x14ac:dyDescent="0.25">
      <c r="A552" s="179">
        <v>460</v>
      </c>
      <c r="B552" s="204" t="s">
        <v>521</v>
      </c>
      <c r="C552" s="21" t="s">
        <v>642</v>
      </c>
      <c r="D552" s="23" t="s">
        <v>338</v>
      </c>
      <c r="E552" s="23" t="s">
        <v>710</v>
      </c>
      <c r="F552" s="28">
        <v>44562</v>
      </c>
      <c r="G552" s="39">
        <v>0.8</v>
      </c>
      <c r="H552" s="337"/>
      <c r="I552" s="589"/>
      <c r="J552" s="590">
        <f t="shared" si="31"/>
        <v>0</v>
      </c>
      <c r="K552" s="589"/>
      <c r="L552" s="85">
        <f t="shared" si="27"/>
        <v>0</v>
      </c>
      <c r="M552" s="589"/>
      <c r="N552" s="85">
        <f t="shared" si="28"/>
        <v>0</v>
      </c>
      <c r="O552" s="589"/>
      <c r="P552" s="85">
        <f t="shared" si="29"/>
        <v>0</v>
      </c>
      <c r="Q552" s="589"/>
      <c r="R552" s="377">
        <f t="shared" si="30"/>
        <v>0</v>
      </c>
      <c r="S552" s="4"/>
      <c r="T552" s="4"/>
    </row>
    <row r="553" spans="1:20" x14ac:dyDescent="0.25">
      <c r="A553" s="179">
        <v>461</v>
      </c>
      <c r="B553" s="204" t="s">
        <v>745</v>
      </c>
      <c r="C553" s="21" t="s">
        <v>744</v>
      </c>
      <c r="D553" s="23" t="s">
        <v>338</v>
      </c>
      <c r="E553" s="23" t="s">
        <v>710</v>
      </c>
      <c r="F553" s="28">
        <v>45748</v>
      </c>
      <c r="G553" s="39">
        <v>5</v>
      </c>
      <c r="H553" s="337"/>
      <c r="I553" s="589"/>
      <c r="J553" s="590">
        <f t="shared" si="31"/>
        <v>0</v>
      </c>
      <c r="K553" s="589"/>
      <c r="L553" s="85">
        <f t="shared" si="27"/>
        <v>0</v>
      </c>
      <c r="M553" s="589"/>
      <c r="N553" s="85">
        <f t="shared" si="28"/>
        <v>0</v>
      </c>
      <c r="O553" s="589"/>
      <c r="P553" s="85">
        <f t="shared" si="29"/>
        <v>0</v>
      </c>
      <c r="Q553" s="589"/>
      <c r="R553" s="377">
        <f t="shared" si="30"/>
        <v>0</v>
      </c>
      <c r="S553" s="4"/>
      <c r="T553" s="4"/>
    </row>
    <row r="554" spans="1:20" ht="30" x14ac:dyDescent="0.25">
      <c r="A554" s="185">
        <v>589</v>
      </c>
      <c r="B554" s="151" t="s">
        <v>1157</v>
      </c>
      <c r="C554" s="151" t="s">
        <v>966</v>
      </c>
      <c r="D554" s="151" t="s">
        <v>338</v>
      </c>
      <c r="E554" s="151" t="s">
        <v>710</v>
      </c>
      <c r="F554" s="579">
        <v>45474</v>
      </c>
      <c r="G554" s="580">
        <v>5.0999999999999996</v>
      </c>
      <c r="H554" s="337"/>
      <c r="I554" s="589"/>
      <c r="J554" s="590">
        <f t="shared" si="31"/>
        <v>0</v>
      </c>
      <c r="K554" s="589"/>
      <c r="L554" s="85">
        <f>G554*K554</f>
        <v>0</v>
      </c>
      <c r="M554" s="589"/>
      <c r="N554" s="85">
        <f>G554*M554</f>
        <v>0</v>
      </c>
      <c r="O554" s="589"/>
      <c r="P554" s="85">
        <f>G554*O554</f>
        <v>0</v>
      </c>
      <c r="Q554" s="589"/>
      <c r="R554" s="377">
        <f>G554*Q554</f>
        <v>0</v>
      </c>
      <c r="S554" s="4"/>
      <c r="T554" s="4"/>
    </row>
    <row r="555" spans="1:20" ht="28.5" x14ac:dyDescent="0.25">
      <c r="A555" s="179">
        <v>462</v>
      </c>
      <c r="B555" s="204" t="s">
        <v>998</v>
      </c>
      <c r="C555" s="21" t="s">
        <v>997</v>
      </c>
      <c r="D555" s="23" t="s">
        <v>338</v>
      </c>
      <c r="E555" s="23" t="s">
        <v>710</v>
      </c>
      <c r="F555" s="28">
        <v>45292</v>
      </c>
      <c r="G555" s="39">
        <v>3.61</v>
      </c>
      <c r="H555" s="337"/>
      <c r="I555" s="589"/>
      <c r="J555" s="590">
        <f t="shared" si="31"/>
        <v>0</v>
      </c>
      <c r="K555" s="589"/>
      <c r="L555" s="85">
        <f t="shared" si="27"/>
        <v>0</v>
      </c>
      <c r="M555" s="589"/>
      <c r="N555" s="85">
        <f t="shared" si="28"/>
        <v>0</v>
      </c>
      <c r="O555" s="589"/>
      <c r="P555" s="85">
        <f t="shared" si="29"/>
        <v>0</v>
      </c>
      <c r="Q555" s="589"/>
      <c r="R555" s="377">
        <f t="shared" si="30"/>
        <v>0</v>
      </c>
      <c r="S555" s="4"/>
      <c r="T555" s="4"/>
    </row>
    <row r="556" spans="1:20" x14ac:dyDescent="0.25">
      <c r="A556" s="179">
        <v>463</v>
      </c>
      <c r="B556" s="204" t="s">
        <v>752</v>
      </c>
      <c r="C556" s="21" t="s">
        <v>751</v>
      </c>
      <c r="D556" s="23" t="s">
        <v>338</v>
      </c>
      <c r="E556" s="23" t="s">
        <v>710</v>
      </c>
      <c r="F556" s="28">
        <v>45627</v>
      </c>
      <c r="G556" s="39">
        <v>3.33</v>
      </c>
      <c r="H556" s="337"/>
      <c r="I556" s="589"/>
      <c r="J556" s="590">
        <f t="shared" si="31"/>
        <v>0</v>
      </c>
      <c r="K556" s="589"/>
      <c r="L556" s="85">
        <f t="shared" si="27"/>
        <v>0</v>
      </c>
      <c r="M556" s="589"/>
      <c r="N556" s="85">
        <f t="shared" si="28"/>
        <v>0</v>
      </c>
      <c r="O556" s="589"/>
      <c r="P556" s="85">
        <f t="shared" si="29"/>
        <v>0</v>
      </c>
      <c r="Q556" s="589"/>
      <c r="R556" s="377">
        <f t="shared" si="30"/>
        <v>0</v>
      </c>
      <c r="S556" s="4"/>
      <c r="T556" s="4"/>
    </row>
    <row r="557" spans="1:20" x14ac:dyDescent="0.25">
      <c r="A557" s="179">
        <v>464</v>
      </c>
      <c r="B557" s="204" t="s">
        <v>746</v>
      </c>
      <c r="C557" s="21" t="s">
        <v>744</v>
      </c>
      <c r="D557" s="23" t="s">
        <v>338</v>
      </c>
      <c r="E557" s="23" t="s">
        <v>710</v>
      </c>
      <c r="F557" s="28">
        <v>45474</v>
      </c>
      <c r="G557" s="39">
        <v>2.3199999999999998</v>
      </c>
      <c r="H557" s="337"/>
      <c r="I557" s="589"/>
      <c r="J557" s="590">
        <f t="shared" si="31"/>
        <v>0</v>
      </c>
      <c r="K557" s="589"/>
      <c r="L557" s="85">
        <f t="shared" si="27"/>
        <v>0</v>
      </c>
      <c r="M557" s="589"/>
      <c r="N557" s="85">
        <f t="shared" si="28"/>
        <v>0</v>
      </c>
      <c r="O557" s="589"/>
      <c r="P557" s="85">
        <f t="shared" si="29"/>
        <v>0</v>
      </c>
      <c r="Q557" s="589"/>
      <c r="R557" s="377">
        <f t="shared" si="30"/>
        <v>0</v>
      </c>
      <c r="S557" s="4"/>
      <c r="T557" s="4"/>
    </row>
    <row r="558" spans="1:20" ht="30" x14ac:dyDescent="0.25">
      <c r="A558" s="185">
        <v>588</v>
      </c>
      <c r="B558" s="151" t="s">
        <v>746</v>
      </c>
      <c r="C558" s="151" t="s">
        <v>966</v>
      </c>
      <c r="D558" s="151" t="s">
        <v>338</v>
      </c>
      <c r="E558" s="151" t="s">
        <v>710</v>
      </c>
      <c r="F558" s="579">
        <v>45689</v>
      </c>
      <c r="G558" s="580">
        <v>4.4800000000000004</v>
      </c>
      <c r="H558" s="337"/>
      <c r="I558" s="589"/>
      <c r="J558" s="590">
        <f t="shared" si="31"/>
        <v>0</v>
      </c>
      <c r="K558" s="589"/>
      <c r="L558" s="85">
        <f t="shared" si="27"/>
        <v>0</v>
      </c>
      <c r="M558" s="589"/>
      <c r="N558" s="85">
        <f t="shared" si="28"/>
        <v>0</v>
      </c>
      <c r="O558" s="589"/>
      <c r="P558" s="85">
        <f t="shared" si="29"/>
        <v>0</v>
      </c>
      <c r="Q558" s="589"/>
      <c r="R558" s="377">
        <f t="shared" si="30"/>
        <v>0</v>
      </c>
      <c r="S558" s="4"/>
      <c r="T558" s="4"/>
    </row>
    <row r="559" spans="1:20" ht="28.5" x14ac:dyDescent="0.25">
      <c r="A559" s="179">
        <v>465</v>
      </c>
      <c r="B559" s="205" t="s">
        <v>522</v>
      </c>
      <c r="C559" s="21" t="s">
        <v>644</v>
      </c>
      <c r="D559" s="23" t="s">
        <v>338</v>
      </c>
      <c r="E559" s="23" t="s">
        <v>710</v>
      </c>
      <c r="F559" s="29">
        <v>45627</v>
      </c>
      <c r="G559" s="40">
        <v>5.16</v>
      </c>
      <c r="H559" s="337"/>
      <c r="I559" s="589"/>
      <c r="J559" s="590">
        <f t="shared" si="31"/>
        <v>0</v>
      </c>
      <c r="K559" s="589"/>
      <c r="L559" s="85">
        <f t="shared" ref="L559:L572" si="32">G559*K559</f>
        <v>0</v>
      </c>
      <c r="M559" s="589"/>
      <c r="N559" s="85">
        <f t="shared" ref="N559:N572" si="33">G559*M559</f>
        <v>0</v>
      </c>
      <c r="O559" s="589"/>
      <c r="P559" s="85">
        <f t="shared" ref="P559:P572" si="34">G559*O559</f>
        <v>0</v>
      </c>
      <c r="Q559" s="589"/>
      <c r="R559" s="377">
        <f t="shared" ref="R559:R572" si="35">G559*Q559</f>
        <v>0</v>
      </c>
      <c r="S559" s="4"/>
      <c r="T559" s="4"/>
    </row>
    <row r="560" spans="1:20" ht="28.5" x14ac:dyDescent="0.25">
      <c r="A560" s="179">
        <v>466</v>
      </c>
      <c r="B560" s="205" t="s">
        <v>523</v>
      </c>
      <c r="C560" s="21" t="s">
        <v>644</v>
      </c>
      <c r="D560" s="23" t="s">
        <v>338</v>
      </c>
      <c r="E560" s="23" t="s">
        <v>710</v>
      </c>
      <c r="F560" s="29">
        <v>45627</v>
      </c>
      <c r="G560" s="40">
        <v>5.16</v>
      </c>
      <c r="H560" s="337"/>
      <c r="I560" s="589"/>
      <c r="J560" s="590">
        <f t="shared" si="31"/>
        <v>0</v>
      </c>
      <c r="K560" s="589"/>
      <c r="L560" s="85">
        <f t="shared" si="32"/>
        <v>0</v>
      </c>
      <c r="M560" s="589"/>
      <c r="N560" s="85">
        <f t="shared" si="33"/>
        <v>0</v>
      </c>
      <c r="O560" s="589"/>
      <c r="P560" s="85">
        <f t="shared" si="34"/>
        <v>0</v>
      </c>
      <c r="Q560" s="589"/>
      <c r="R560" s="377">
        <f t="shared" si="35"/>
        <v>0</v>
      </c>
      <c r="S560" s="4"/>
      <c r="T560" s="4"/>
    </row>
    <row r="561" spans="1:20" ht="28.5" x14ac:dyDescent="0.25">
      <c r="A561" s="179">
        <v>467</v>
      </c>
      <c r="B561" s="205" t="s">
        <v>524</v>
      </c>
      <c r="C561" s="21" t="s">
        <v>645</v>
      </c>
      <c r="D561" s="23" t="s">
        <v>338</v>
      </c>
      <c r="E561" s="23" t="s">
        <v>710</v>
      </c>
      <c r="F561" s="29">
        <v>45261</v>
      </c>
      <c r="G561" s="40">
        <v>6.31</v>
      </c>
      <c r="H561" s="337"/>
      <c r="I561" s="589"/>
      <c r="J561" s="590">
        <f t="shared" si="31"/>
        <v>0</v>
      </c>
      <c r="K561" s="589"/>
      <c r="L561" s="85">
        <f t="shared" si="32"/>
        <v>0</v>
      </c>
      <c r="M561" s="589"/>
      <c r="N561" s="85">
        <f t="shared" si="33"/>
        <v>0</v>
      </c>
      <c r="O561" s="589"/>
      <c r="P561" s="85">
        <f t="shared" si="34"/>
        <v>0</v>
      </c>
      <c r="Q561" s="589"/>
      <c r="R561" s="377">
        <f t="shared" si="35"/>
        <v>0</v>
      </c>
      <c r="S561" s="4"/>
      <c r="T561" s="4"/>
    </row>
    <row r="562" spans="1:20" ht="28.5" x14ac:dyDescent="0.25">
      <c r="A562" s="179">
        <v>468</v>
      </c>
      <c r="B562" s="205" t="s">
        <v>525</v>
      </c>
      <c r="C562" s="21" t="s">
        <v>645</v>
      </c>
      <c r="D562" s="23" t="s">
        <v>338</v>
      </c>
      <c r="E562" s="23" t="s">
        <v>710</v>
      </c>
      <c r="F562" s="29">
        <v>45262</v>
      </c>
      <c r="G562" s="39">
        <v>6.31</v>
      </c>
      <c r="H562" s="337"/>
      <c r="I562" s="589"/>
      <c r="J562" s="590">
        <f t="shared" si="31"/>
        <v>0</v>
      </c>
      <c r="K562" s="589"/>
      <c r="L562" s="85">
        <f t="shared" si="32"/>
        <v>0</v>
      </c>
      <c r="M562" s="589"/>
      <c r="N562" s="85">
        <f t="shared" si="33"/>
        <v>0</v>
      </c>
      <c r="O562" s="589"/>
      <c r="P562" s="85">
        <f t="shared" si="34"/>
        <v>0</v>
      </c>
      <c r="Q562" s="589"/>
      <c r="R562" s="377">
        <f t="shared" si="35"/>
        <v>0</v>
      </c>
      <c r="S562" s="4"/>
      <c r="T562" s="4"/>
    </row>
    <row r="563" spans="1:20" ht="28.5" x14ac:dyDescent="0.25">
      <c r="A563" s="179">
        <v>469</v>
      </c>
      <c r="B563" s="204" t="s">
        <v>754</v>
      </c>
      <c r="C563" s="21" t="s">
        <v>751</v>
      </c>
      <c r="D563" s="23" t="s">
        <v>338</v>
      </c>
      <c r="E563" s="23" t="s">
        <v>710</v>
      </c>
      <c r="F563" s="29">
        <v>45931</v>
      </c>
      <c r="G563" s="39">
        <v>3.85</v>
      </c>
      <c r="H563" s="337"/>
      <c r="I563" s="594"/>
      <c r="J563" s="590">
        <f t="shared" si="31"/>
        <v>0</v>
      </c>
      <c r="K563" s="594"/>
      <c r="L563" s="232">
        <f t="shared" si="32"/>
        <v>0</v>
      </c>
      <c r="M563" s="594"/>
      <c r="N563" s="232">
        <f t="shared" si="33"/>
        <v>0</v>
      </c>
      <c r="O563" s="594"/>
      <c r="P563" s="232">
        <f t="shared" si="34"/>
        <v>0</v>
      </c>
      <c r="Q563" s="594"/>
      <c r="R563" s="377">
        <f t="shared" si="35"/>
        <v>0</v>
      </c>
      <c r="S563" s="4"/>
      <c r="T563" s="4"/>
    </row>
    <row r="564" spans="1:20" ht="28.5" x14ac:dyDescent="0.25">
      <c r="A564" s="179">
        <v>470</v>
      </c>
      <c r="B564" s="204" t="s">
        <v>765</v>
      </c>
      <c r="C564" s="21" t="s">
        <v>763</v>
      </c>
      <c r="D564" s="23" t="s">
        <v>338</v>
      </c>
      <c r="E564" s="23" t="s">
        <v>710</v>
      </c>
      <c r="F564" s="29">
        <v>45352</v>
      </c>
      <c r="G564" s="39">
        <v>4.0999999999999996</v>
      </c>
      <c r="H564" s="337"/>
      <c r="I564" s="592"/>
      <c r="J564" s="590">
        <f t="shared" ref="J564:J629" si="36">G564*I564</f>
        <v>0</v>
      </c>
      <c r="K564" s="592"/>
      <c r="L564" s="232">
        <f t="shared" si="32"/>
        <v>0</v>
      </c>
      <c r="M564" s="592"/>
      <c r="N564" s="232">
        <f t="shared" si="33"/>
        <v>0</v>
      </c>
      <c r="O564" s="592"/>
      <c r="P564" s="232">
        <f t="shared" si="34"/>
        <v>0</v>
      </c>
      <c r="Q564" s="592"/>
      <c r="R564" s="377">
        <f t="shared" si="35"/>
        <v>0</v>
      </c>
      <c r="S564" s="4"/>
      <c r="T564" s="4"/>
    </row>
    <row r="565" spans="1:20" ht="28.5" x14ac:dyDescent="0.25">
      <c r="A565" s="179">
        <v>471</v>
      </c>
      <c r="B565" s="204" t="s">
        <v>753</v>
      </c>
      <c r="C565" s="21" t="s">
        <v>751</v>
      </c>
      <c r="D565" s="23" t="s">
        <v>338</v>
      </c>
      <c r="E565" s="23" t="s">
        <v>710</v>
      </c>
      <c r="F565" s="29">
        <v>45931</v>
      </c>
      <c r="G565" s="39">
        <v>3.85</v>
      </c>
      <c r="H565" s="337"/>
      <c r="I565" s="589"/>
      <c r="J565" s="590">
        <f t="shared" si="36"/>
        <v>0</v>
      </c>
      <c r="K565" s="589"/>
      <c r="L565" s="85">
        <f t="shared" si="32"/>
        <v>0</v>
      </c>
      <c r="M565" s="589"/>
      <c r="N565" s="85">
        <f t="shared" si="33"/>
        <v>0</v>
      </c>
      <c r="O565" s="589"/>
      <c r="P565" s="85">
        <f t="shared" si="34"/>
        <v>0</v>
      </c>
      <c r="Q565" s="589"/>
      <c r="R565" s="377">
        <f t="shared" si="35"/>
        <v>0</v>
      </c>
      <c r="S565" s="4"/>
      <c r="T565" s="4"/>
    </row>
    <row r="566" spans="1:20" ht="30" x14ac:dyDescent="0.25">
      <c r="A566" s="185">
        <v>585</v>
      </c>
      <c r="B566" s="151" t="s">
        <v>994</v>
      </c>
      <c r="C566" s="151" t="s">
        <v>966</v>
      </c>
      <c r="D566" s="151" t="s">
        <v>338</v>
      </c>
      <c r="E566" s="151" t="s">
        <v>710</v>
      </c>
      <c r="F566" s="579">
        <v>45717</v>
      </c>
      <c r="G566" s="580">
        <v>4.2699999999999996</v>
      </c>
      <c r="H566" s="337"/>
      <c r="I566" s="589"/>
      <c r="J566" s="590">
        <f t="shared" si="36"/>
        <v>0</v>
      </c>
      <c r="K566" s="589"/>
      <c r="L566" s="85">
        <f t="shared" si="32"/>
        <v>0</v>
      </c>
      <c r="M566" s="589"/>
      <c r="N566" s="85">
        <f t="shared" si="33"/>
        <v>0</v>
      </c>
      <c r="O566" s="589"/>
      <c r="P566" s="85">
        <f t="shared" si="34"/>
        <v>0</v>
      </c>
      <c r="Q566" s="589"/>
      <c r="R566" s="377">
        <f t="shared" si="35"/>
        <v>0</v>
      </c>
      <c r="S566" s="4"/>
      <c r="T566" s="4"/>
    </row>
    <row r="567" spans="1:20" ht="30" x14ac:dyDescent="0.25">
      <c r="A567" s="185">
        <v>596</v>
      </c>
      <c r="B567" s="151" t="s">
        <v>973</v>
      </c>
      <c r="C567" s="151" t="s">
        <v>750</v>
      </c>
      <c r="D567" s="151" t="s">
        <v>338</v>
      </c>
      <c r="E567" s="151" t="s">
        <v>710</v>
      </c>
      <c r="F567" s="579">
        <v>45261</v>
      </c>
      <c r="G567" s="580">
        <v>5.94</v>
      </c>
      <c r="H567" s="337"/>
      <c r="I567" s="589"/>
      <c r="J567" s="590">
        <f t="shared" si="36"/>
        <v>0</v>
      </c>
      <c r="K567" s="589"/>
      <c r="L567" s="85">
        <f t="shared" si="32"/>
        <v>0</v>
      </c>
      <c r="M567" s="589"/>
      <c r="N567" s="85">
        <f t="shared" si="33"/>
        <v>0</v>
      </c>
      <c r="O567" s="589"/>
      <c r="P567" s="85">
        <f t="shared" si="34"/>
        <v>0</v>
      </c>
      <c r="Q567" s="589"/>
      <c r="R567" s="377">
        <f t="shared" si="35"/>
        <v>0</v>
      </c>
      <c r="S567" s="4"/>
      <c r="T567" s="4"/>
    </row>
    <row r="568" spans="1:20" ht="30" x14ac:dyDescent="0.25">
      <c r="A568" s="185">
        <v>597</v>
      </c>
      <c r="B568" s="151" t="s">
        <v>974</v>
      </c>
      <c r="C568" s="151" t="s">
        <v>750</v>
      </c>
      <c r="D568" s="151" t="s">
        <v>338</v>
      </c>
      <c r="E568" s="151" t="s">
        <v>710</v>
      </c>
      <c r="F568" s="579">
        <v>45292</v>
      </c>
      <c r="G568" s="580">
        <v>5.94</v>
      </c>
      <c r="H568" s="337"/>
      <c r="I568" s="592"/>
      <c r="J568" s="590">
        <f t="shared" si="36"/>
        <v>0</v>
      </c>
      <c r="K568" s="592"/>
      <c r="L568" s="232">
        <f t="shared" si="32"/>
        <v>0</v>
      </c>
      <c r="M568" s="592"/>
      <c r="N568" s="232">
        <f t="shared" si="33"/>
        <v>0</v>
      </c>
      <c r="O568" s="592"/>
      <c r="P568" s="232">
        <f t="shared" si="34"/>
        <v>0</v>
      </c>
      <c r="Q568" s="592"/>
      <c r="R568" s="377">
        <f t="shared" si="35"/>
        <v>0</v>
      </c>
      <c r="S568" s="4"/>
      <c r="T568" s="4"/>
    </row>
    <row r="569" spans="1:20" ht="30" x14ac:dyDescent="0.25">
      <c r="A569" s="185">
        <v>607</v>
      </c>
      <c r="B569" s="151" t="s">
        <v>986</v>
      </c>
      <c r="C569" s="151" t="s">
        <v>966</v>
      </c>
      <c r="D569" s="151" t="s">
        <v>338</v>
      </c>
      <c r="E569" s="151" t="s">
        <v>710</v>
      </c>
      <c r="F569" s="579">
        <v>45778</v>
      </c>
      <c r="G569" s="580">
        <v>7.47</v>
      </c>
      <c r="H569" s="337"/>
      <c r="I569" s="589"/>
      <c r="J569" s="590">
        <f t="shared" si="36"/>
        <v>0</v>
      </c>
      <c r="K569" s="589"/>
      <c r="L569" s="85">
        <f t="shared" si="32"/>
        <v>0</v>
      </c>
      <c r="M569" s="589"/>
      <c r="N569" s="85">
        <f t="shared" si="33"/>
        <v>0</v>
      </c>
      <c r="O569" s="589"/>
      <c r="P569" s="85">
        <f t="shared" si="34"/>
        <v>0</v>
      </c>
      <c r="Q569" s="589"/>
      <c r="R569" s="377">
        <f t="shared" si="35"/>
        <v>0</v>
      </c>
      <c r="S569" s="4"/>
      <c r="T569" s="4"/>
    </row>
    <row r="570" spans="1:20" ht="30" x14ac:dyDescent="0.25">
      <c r="A570" s="185">
        <v>608</v>
      </c>
      <c r="B570" s="151" t="s">
        <v>987</v>
      </c>
      <c r="C570" s="151" t="s">
        <v>966</v>
      </c>
      <c r="D570" s="151" t="s">
        <v>338</v>
      </c>
      <c r="E570" s="151" t="s">
        <v>710</v>
      </c>
      <c r="F570" s="579">
        <v>45689</v>
      </c>
      <c r="G570" s="580">
        <v>3.07</v>
      </c>
      <c r="H570" s="337"/>
      <c r="I570" s="589"/>
      <c r="J570" s="590">
        <f t="shared" si="36"/>
        <v>0</v>
      </c>
      <c r="K570" s="589"/>
      <c r="L570" s="85">
        <f t="shared" si="32"/>
        <v>0</v>
      </c>
      <c r="M570" s="589"/>
      <c r="N570" s="85">
        <f t="shared" si="33"/>
        <v>0</v>
      </c>
      <c r="O570" s="589"/>
      <c r="P570" s="85">
        <f t="shared" si="34"/>
        <v>0</v>
      </c>
      <c r="Q570" s="589"/>
      <c r="R570" s="377">
        <f t="shared" si="35"/>
        <v>0</v>
      </c>
      <c r="S570" s="4"/>
      <c r="T570" s="4"/>
    </row>
    <row r="571" spans="1:20" ht="28.5" x14ac:dyDescent="0.25">
      <c r="A571" s="179">
        <v>472</v>
      </c>
      <c r="B571" s="204" t="s">
        <v>526</v>
      </c>
      <c r="C571" s="21" t="s">
        <v>635</v>
      </c>
      <c r="D571" s="23" t="s">
        <v>338</v>
      </c>
      <c r="E571" s="23" t="s">
        <v>710</v>
      </c>
      <c r="F571" s="29">
        <v>45263</v>
      </c>
      <c r="G571" s="39">
        <v>7.55</v>
      </c>
      <c r="H571" s="337"/>
      <c r="I571" s="589"/>
      <c r="J571" s="590">
        <f t="shared" si="36"/>
        <v>0</v>
      </c>
      <c r="K571" s="589"/>
      <c r="L571" s="85">
        <f t="shared" si="32"/>
        <v>0</v>
      </c>
      <c r="M571" s="589"/>
      <c r="N571" s="85">
        <f t="shared" si="33"/>
        <v>0</v>
      </c>
      <c r="O571" s="589"/>
      <c r="P571" s="85">
        <f t="shared" si="34"/>
        <v>0</v>
      </c>
      <c r="Q571" s="589"/>
      <c r="R571" s="377">
        <f t="shared" si="35"/>
        <v>0</v>
      </c>
      <c r="S571" s="4"/>
      <c r="T571" s="4"/>
    </row>
    <row r="572" spans="1:20" ht="28.5" x14ac:dyDescent="0.25">
      <c r="A572" s="179">
        <v>473</v>
      </c>
      <c r="B572" s="204" t="s">
        <v>527</v>
      </c>
      <c r="C572" s="21" t="s">
        <v>603</v>
      </c>
      <c r="D572" s="23" t="s">
        <v>338</v>
      </c>
      <c r="E572" s="23" t="s">
        <v>708</v>
      </c>
      <c r="F572" s="29">
        <v>45264</v>
      </c>
      <c r="G572" s="39">
        <v>3</v>
      </c>
      <c r="H572" s="337"/>
      <c r="I572" s="592"/>
      <c r="J572" s="590">
        <f t="shared" si="36"/>
        <v>0</v>
      </c>
      <c r="K572" s="592"/>
      <c r="L572" s="232">
        <f t="shared" si="32"/>
        <v>0</v>
      </c>
      <c r="M572" s="592"/>
      <c r="N572" s="232">
        <f t="shared" si="33"/>
        <v>0</v>
      </c>
      <c r="O572" s="592"/>
      <c r="P572" s="232">
        <f t="shared" si="34"/>
        <v>0</v>
      </c>
      <c r="Q572" s="592"/>
      <c r="R572" s="377">
        <f t="shared" si="35"/>
        <v>0</v>
      </c>
      <c r="S572" s="4"/>
      <c r="T572" s="4"/>
    </row>
    <row r="573" spans="1:20" ht="28.5" x14ac:dyDescent="0.25">
      <c r="A573" s="179">
        <v>474</v>
      </c>
      <c r="B573" s="204" t="s">
        <v>528</v>
      </c>
      <c r="C573" s="21" t="s">
        <v>646</v>
      </c>
      <c r="D573" s="23" t="s">
        <v>338</v>
      </c>
      <c r="E573" s="23" t="s">
        <v>708</v>
      </c>
      <c r="F573" s="29">
        <v>45265</v>
      </c>
      <c r="G573" s="39">
        <v>2.2999999999999998</v>
      </c>
      <c r="H573" s="337"/>
      <c r="I573" s="595"/>
      <c r="J573" s="590">
        <f t="shared" si="36"/>
        <v>0</v>
      </c>
      <c r="K573" s="595"/>
      <c r="L573" s="85">
        <f>G573*K573</f>
        <v>0</v>
      </c>
      <c r="M573" s="595"/>
      <c r="N573" s="85">
        <f>G573*M573</f>
        <v>0</v>
      </c>
      <c r="O573" s="595"/>
      <c r="P573" s="85">
        <f>G573*O573</f>
        <v>0</v>
      </c>
      <c r="Q573" s="595"/>
      <c r="R573" s="377">
        <f>G573*Q573</f>
        <v>0</v>
      </c>
      <c r="S573" s="4"/>
      <c r="T573" s="4"/>
    </row>
    <row r="574" spans="1:20" ht="28.5" x14ac:dyDescent="0.25">
      <c r="A574" s="179">
        <v>475</v>
      </c>
      <c r="B574" s="204" t="s">
        <v>529</v>
      </c>
      <c r="C574" s="21" t="s">
        <v>647</v>
      </c>
      <c r="D574" s="23" t="s">
        <v>338</v>
      </c>
      <c r="E574" s="23" t="s">
        <v>708</v>
      </c>
      <c r="F574" s="28">
        <v>45323</v>
      </c>
      <c r="G574" s="39">
        <v>0.16</v>
      </c>
      <c r="H574" s="337"/>
      <c r="I574" s="595"/>
      <c r="J574" s="590">
        <f t="shared" si="36"/>
        <v>0</v>
      </c>
      <c r="K574" s="595"/>
      <c r="L574" s="85">
        <f>G574*K574</f>
        <v>0</v>
      </c>
      <c r="M574" s="595"/>
      <c r="N574" s="85">
        <f>G574*M574</f>
        <v>0</v>
      </c>
      <c r="O574" s="595"/>
      <c r="P574" s="85">
        <f>G574*O574</f>
        <v>0</v>
      </c>
      <c r="Q574" s="595"/>
      <c r="R574" s="377">
        <f>G574*Q574</f>
        <v>0</v>
      </c>
      <c r="S574" s="4"/>
      <c r="T574" s="4"/>
    </row>
    <row r="575" spans="1:20" ht="28.5" x14ac:dyDescent="0.25">
      <c r="A575" s="179">
        <v>476</v>
      </c>
      <c r="B575" s="204" t="s">
        <v>833</v>
      </c>
      <c r="C575" s="21" t="s">
        <v>635</v>
      </c>
      <c r="D575" s="23" t="s">
        <v>338</v>
      </c>
      <c r="E575" s="23" t="s">
        <v>710</v>
      </c>
      <c r="F575" s="28">
        <v>45658</v>
      </c>
      <c r="G575" s="39">
        <v>3.07</v>
      </c>
      <c r="H575" s="337"/>
      <c r="I575" s="595"/>
      <c r="J575" s="590">
        <f t="shared" si="36"/>
        <v>0</v>
      </c>
      <c r="K575" s="595"/>
      <c r="L575" s="85">
        <f>G575*K575</f>
        <v>0</v>
      </c>
      <c r="M575" s="595"/>
      <c r="N575" s="85">
        <f>G575*M575</f>
        <v>0</v>
      </c>
      <c r="O575" s="595"/>
      <c r="P575" s="85">
        <f>G575*O575</f>
        <v>0</v>
      </c>
      <c r="Q575" s="595"/>
      <c r="R575" s="377">
        <f>G575*Q575</f>
        <v>0</v>
      </c>
      <c r="S575" s="4"/>
      <c r="T575" s="4"/>
    </row>
    <row r="576" spans="1:20" ht="28.5" x14ac:dyDescent="0.25">
      <c r="A576" s="179">
        <v>477</v>
      </c>
      <c r="B576" s="204" t="s">
        <v>834</v>
      </c>
      <c r="C576" s="21" t="s">
        <v>635</v>
      </c>
      <c r="D576" s="23" t="s">
        <v>338</v>
      </c>
      <c r="E576" s="23" t="s">
        <v>710</v>
      </c>
      <c r="F576" s="28">
        <v>45689</v>
      </c>
      <c r="G576" s="39">
        <v>3.25</v>
      </c>
      <c r="H576" s="337"/>
      <c r="I576" s="595"/>
      <c r="J576" s="590">
        <f t="shared" si="36"/>
        <v>0</v>
      </c>
      <c r="K576" s="595"/>
      <c r="L576" s="85">
        <f>G576*K576</f>
        <v>0</v>
      </c>
      <c r="M576" s="595"/>
      <c r="N576" s="85">
        <f>G576*M576</f>
        <v>0</v>
      </c>
      <c r="O576" s="595"/>
      <c r="P576" s="85">
        <f>G576*O576</f>
        <v>0</v>
      </c>
      <c r="Q576" s="595"/>
      <c r="R576" s="377">
        <f>G576*Q576</f>
        <v>0</v>
      </c>
      <c r="S576" s="4"/>
      <c r="T576" s="4"/>
    </row>
    <row r="577" spans="1:20" x14ac:dyDescent="0.25">
      <c r="A577" s="179">
        <v>478</v>
      </c>
      <c r="B577" s="204" t="s">
        <v>530</v>
      </c>
      <c r="C577" s="21" t="s">
        <v>648</v>
      </c>
      <c r="D577" s="23" t="s">
        <v>338</v>
      </c>
      <c r="E577" s="23" t="s">
        <v>710</v>
      </c>
      <c r="F577" s="28">
        <v>45413</v>
      </c>
      <c r="G577" s="39">
        <v>0.6</v>
      </c>
      <c r="H577" s="337"/>
      <c r="I577" s="595"/>
      <c r="J577" s="590">
        <f t="shared" si="36"/>
        <v>0</v>
      </c>
      <c r="K577" s="595"/>
      <c r="L577" s="85">
        <f t="shared" ref="L577:L641" si="37">G577*K577</f>
        <v>0</v>
      </c>
      <c r="M577" s="595"/>
      <c r="N577" s="85">
        <f t="shared" ref="N577:N641" si="38">G577*M577</f>
        <v>0</v>
      </c>
      <c r="O577" s="595"/>
      <c r="P577" s="85">
        <f t="shared" ref="P577:P641" si="39">G577*O577</f>
        <v>0</v>
      </c>
      <c r="Q577" s="595"/>
      <c r="R577" s="377">
        <f t="shared" ref="R577:R641" si="40">G577*Q577</f>
        <v>0</v>
      </c>
      <c r="S577" s="4"/>
      <c r="T577" s="4"/>
    </row>
    <row r="578" spans="1:20" ht="25.5" x14ac:dyDescent="0.25">
      <c r="A578" s="179">
        <v>479</v>
      </c>
      <c r="B578" s="204" t="s">
        <v>531</v>
      </c>
      <c r="C578" s="21" t="s">
        <v>1158</v>
      </c>
      <c r="D578" s="23" t="s">
        <v>338</v>
      </c>
      <c r="E578" s="23" t="s">
        <v>708</v>
      </c>
      <c r="F578" s="28">
        <v>45170</v>
      </c>
      <c r="G578" s="39">
        <v>1.67</v>
      </c>
      <c r="H578" s="337"/>
      <c r="I578" s="595"/>
      <c r="J578" s="590">
        <f t="shared" si="36"/>
        <v>0</v>
      </c>
      <c r="K578" s="595"/>
      <c r="L578" s="85">
        <f t="shared" si="37"/>
        <v>0</v>
      </c>
      <c r="M578" s="595"/>
      <c r="N578" s="85">
        <f t="shared" si="38"/>
        <v>0</v>
      </c>
      <c r="O578" s="595"/>
      <c r="P578" s="85">
        <f t="shared" si="39"/>
        <v>0</v>
      </c>
      <c r="Q578" s="595"/>
      <c r="R578" s="377">
        <f t="shared" si="40"/>
        <v>0</v>
      </c>
      <c r="S578" s="4"/>
      <c r="T578" s="4"/>
    </row>
    <row r="579" spans="1:20" ht="25.5" x14ac:dyDescent="0.25">
      <c r="A579" s="179">
        <v>480</v>
      </c>
      <c r="B579" s="204" t="s">
        <v>832</v>
      </c>
      <c r="C579" s="21" t="s">
        <v>831</v>
      </c>
      <c r="D579" s="23" t="s">
        <v>338</v>
      </c>
      <c r="E579" s="23" t="s">
        <v>710</v>
      </c>
      <c r="F579" s="28">
        <v>45839</v>
      </c>
      <c r="G579" s="39">
        <v>3.66</v>
      </c>
      <c r="H579" s="337"/>
      <c r="I579" s="595"/>
      <c r="J579" s="590">
        <f t="shared" si="36"/>
        <v>0</v>
      </c>
      <c r="K579" s="595"/>
      <c r="L579" s="85">
        <f t="shared" si="37"/>
        <v>0</v>
      </c>
      <c r="M579" s="595"/>
      <c r="N579" s="85">
        <f t="shared" si="38"/>
        <v>0</v>
      </c>
      <c r="O579" s="595"/>
      <c r="P579" s="85">
        <f t="shared" si="39"/>
        <v>0</v>
      </c>
      <c r="Q579" s="595"/>
      <c r="R579" s="377">
        <f t="shared" si="40"/>
        <v>0</v>
      </c>
      <c r="S579" s="4"/>
      <c r="T579" s="4"/>
    </row>
    <row r="580" spans="1:20" ht="30" x14ac:dyDescent="0.25">
      <c r="A580" s="185">
        <v>600</v>
      </c>
      <c r="B580" s="151" t="s">
        <v>977</v>
      </c>
      <c r="C580" s="151" t="s">
        <v>802</v>
      </c>
      <c r="D580" s="151" t="s">
        <v>338</v>
      </c>
      <c r="E580" s="151" t="s">
        <v>710</v>
      </c>
      <c r="F580" s="579">
        <v>45809</v>
      </c>
      <c r="G580" s="580">
        <v>4.88</v>
      </c>
      <c r="H580" s="337"/>
      <c r="I580" s="592"/>
      <c r="J580" s="590">
        <f t="shared" si="36"/>
        <v>0</v>
      </c>
      <c r="K580" s="592"/>
      <c r="L580" s="232">
        <f t="shared" si="37"/>
        <v>0</v>
      </c>
      <c r="M580" s="592"/>
      <c r="N580" s="232">
        <f t="shared" si="38"/>
        <v>0</v>
      </c>
      <c r="O580" s="592"/>
      <c r="P580" s="232">
        <f t="shared" si="39"/>
        <v>0</v>
      </c>
      <c r="Q580" s="592"/>
      <c r="R580" s="377">
        <f t="shared" si="40"/>
        <v>0</v>
      </c>
      <c r="S580" s="4"/>
      <c r="T580" s="4"/>
    </row>
    <row r="581" spans="1:20" ht="28.5" x14ac:dyDescent="0.25">
      <c r="A581" s="179">
        <v>481</v>
      </c>
      <c r="B581" s="204" t="s">
        <v>532</v>
      </c>
      <c r="C581" s="21" t="s">
        <v>650</v>
      </c>
      <c r="D581" s="23" t="s">
        <v>338</v>
      </c>
      <c r="E581" s="23" t="s">
        <v>710</v>
      </c>
      <c r="F581" s="28">
        <v>46539</v>
      </c>
      <c r="G581" s="39">
        <v>7.15</v>
      </c>
      <c r="H581" s="337"/>
      <c r="I581" s="594"/>
      <c r="J581" s="590">
        <f t="shared" si="36"/>
        <v>0</v>
      </c>
      <c r="K581" s="594"/>
      <c r="L581" s="232">
        <f t="shared" si="37"/>
        <v>0</v>
      </c>
      <c r="M581" s="594"/>
      <c r="N581" s="232">
        <f t="shared" si="38"/>
        <v>0</v>
      </c>
      <c r="O581" s="594"/>
      <c r="P581" s="232">
        <f t="shared" si="39"/>
        <v>0</v>
      </c>
      <c r="Q581" s="594"/>
      <c r="R581" s="377">
        <f t="shared" si="40"/>
        <v>0</v>
      </c>
      <c r="S581" s="4"/>
      <c r="T581" s="4"/>
    </row>
    <row r="582" spans="1:20" ht="28.5" x14ac:dyDescent="0.25">
      <c r="A582" s="179">
        <v>482</v>
      </c>
      <c r="B582" s="204" t="s">
        <v>533</v>
      </c>
      <c r="C582" s="21" t="s">
        <v>635</v>
      </c>
      <c r="D582" s="23" t="s">
        <v>338</v>
      </c>
      <c r="E582" s="23" t="s">
        <v>710</v>
      </c>
      <c r="F582" s="28">
        <v>45689</v>
      </c>
      <c r="G582" s="39">
        <v>7.47</v>
      </c>
      <c r="H582" s="337"/>
      <c r="I582" s="594"/>
      <c r="J582" s="590">
        <f t="shared" si="36"/>
        <v>0</v>
      </c>
      <c r="K582" s="594"/>
      <c r="L582" s="232">
        <f t="shared" si="37"/>
        <v>0</v>
      </c>
      <c r="M582" s="594"/>
      <c r="N582" s="232">
        <f t="shared" si="38"/>
        <v>0</v>
      </c>
      <c r="O582" s="594"/>
      <c r="P582" s="232">
        <f t="shared" si="39"/>
        <v>0</v>
      </c>
      <c r="Q582" s="594"/>
      <c r="R582" s="377">
        <f t="shared" si="40"/>
        <v>0</v>
      </c>
      <c r="S582" s="4"/>
      <c r="T582" s="4"/>
    </row>
    <row r="583" spans="1:20" ht="28.5" x14ac:dyDescent="0.25">
      <c r="A583" s="179">
        <v>483</v>
      </c>
      <c r="B583" s="206" t="s">
        <v>534</v>
      </c>
      <c r="C583" s="24" t="s">
        <v>651</v>
      </c>
      <c r="D583" s="24" t="s">
        <v>339</v>
      </c>
      <c r="E583" s="24" t="s">
        <v>713</v>
      </c>
      <c r="F583" s="31">
        <v>45658</v>
      </c>
      <c r="G583" s="42">
        <v>1.92</v>
      </c>
      <c r="H583" s="337"/>
      <c r="I583" s="594"/>
      <c r="J583" s="590">
        <f t="shared" si="36"/>
        <v>0</v>
      </c>
      <c r="K583" s="594"/>
      <c r="L583" s="232">
        <f t="shared" si="37"/>
        <v>0</v>
      </c>
      <c r="M583" s="594"/>
      <c r="N583" s="232">
        <f t="shared" si="38"/>
        <v>0</v>
      </c>
      <c r="O583" s="594">
        <v>2</v>
      </c>
      <c r="P583" s="232">
        <f t="shared" si="39"/>
        <v>3.84</v>
      </c>
      <c r="Q583" s="594">
        <v>2</v>
      </c>
      <c r="R583" s="377">
        <f t="shared" si="40"/>
        <v>3.84</v>
      </c>
      <c r="S583" s="4"/>
      <c r="T583" s="4"/>
    </row>
    <row r="584" spans="1:20" ht="30" x14ac:dyDescent="0.25">
      <c r="A584" s="185">
        <v>577</v>
      </c>
      <c r="B584" s="184" t="s">
        <v>959</v>
      </c>
      <c r="C584" s="184" t="s">
        <v>960</v>
      </c>
      <c r="D584" s="24" t="s">
        <v>339</v>
      </c>
      <c r="E584" s="24" t="s">
        <v>713</v>
      </c>
      <c r="F584" s="601">
        <v>45474</v>
      </c>
      <c r="G584" s="577">
        <v>2.74</v>
      </c>
      <c r="H584" s="337"/>
      <c r="I584" s="594"/>
      <c r="J584" s="590">
        <f t="shared" si="36"/>
        <v>0</v>
      </c>
      <c r="K584" s="594"/>
      <c r="L584" s="232">
        <f t="shared" si="37"/>
        <v>0</v>
      </c>
      <c r="M584" s="594"/>
      <c r="N584" s="232">
        <f t="shared" si="38"/>
        <v>0</v>
      </c>
      <c r="O584" s="594"/>
      <c r="P584" s="232">
        <f t="shared" si="39"/>
        <v>0</v>
      </c>
      <c r="Q584" s="594"/>
      <c r="R584" s="377">
        <f t="shared" si="40"/>
        <v>0</v>
      </c>
      <c r="S584" s="4"/>
      <c r="T584" s="4"/>
    </row>
    <row r="585" spans="1:20" ht="25.5" x14ac:dyDescent="0.25">
      <c r="A585" s="185">
        <v>575</v>
      </c>
      <c r="B585" s="184" t="s">
        <v>957</v>
      </c>
      <c r="C585" s="184" t="s">
        <v>908</v>
      </c>
      <c r="D585" s="24" t="s">
        <v>339</v>
      </c>
      <c r="E585" s="24" t="s">
        <v>713</v>
      </c>
      <c r="F585" s="601">
        <v>46478</v>
      </c>
      <c r="G585" s="577">
        <v>1.04</v>
      </c>
      <c r="H585" s="337"/>
      <c r="I585" s="589"/>
      <c r="J585" s="590">
        <f t="shared" si="36"/>
        <v>0</v>
      </c>
      <c r="K585" s="589"/>
      <c r="L585" s="85">
        <f t="shared" si="37"/>
        <v>0</v>
      </c>
      <c r="M585" s="589"/>
      <c r="N585" s="85">
        <f t="shared" si="38"/>
        <v>0</v>
      </c>
      <c r="O585" s="589"/>
      <c r="P585" s="85">
        <f t="shared" si="39"/>
        <v>0</v>
      </c>
      <c r="Q585" s="589"/>
      <c r="R585" s="377">
        <f t="shared" si="40"/>
        <v>0</v>
      </c>
      <c r="S585" s="4"/>
      <c r="T585" s="4"/>
    </row>
    <row r="586" spans="1:20" ht="28.5" x14ac:dyDescent="0.25">
      <c r="A586" s="179">
        <v>484</v>
      </c>
      <c r="B586" s="206" t="s">
        <v>535</v>
      </c>
      <c r="C586" s="24" t="s">
        <v>651</v>
      </c>
      <c r="D586" s="24" t="s">
        <v>339</v>
      </c>
      <c r="E586" s="24" t="s">
        <v>713</v>
      </c>
      <c r="F586" s="32">
        <v>45627</v>
      </c>
      <c r="G586" s="42">
        <v>2.83</v>
      </c>
      <c r="H586" s="337"/>
      <c r="I586" s="589"/>
      <c r="J586" s="590">
        <f t="shared" si="36"/>
        <v>0</v>
      </c>
      <c r="K586" s="589"/>
      <c r="L586" s="85">
        <f t="shared" si="37"/>
        <v>0</v>
      </c>
      <c r="M586" s="589"/>
      <c r="N586" s="85">
        <f t="shared" si="38"/>
        <v>0</v>
      </c>
      <c r="O586" s="589"/>
      <c r="P586" s="85">
        <f t="shared" si="39"/>
        <v>0</v>
      </c>
      <c r="Q586" s="589"/>
      <c r="R586" s="377">
        <f t="shared" si="40"/>
        <v>0</v>
      </c>
      <c r="S586" s="4"/>
      <c r="T586" s="4"/>
    </row>
    <row r="587" spans="1:20" ht="38.25" x14ac:dyDescent="0.25">
      <c r="A587" s="179">
        <v>485</v>
      </c>
      <c r="B587" s="206" t="s">
        <v>836</v>
      </c>
      <c r="C587" s="24" t="s">
        <v>652</v>
      </c>
      <c r="D587" s="24" t="s">
        <v>339</v>
      </c>
      <c r="E587" s="24" t="s">
        <v>713</v>
      </c>
      <c r="F587" s="32">
        <v>45627</v>
      </c>
      <c r="G587" s="42">
        <v>1.92</v>
      </c>
      <c r="H587" s="337"/>
      <c r="I587" s="589"/>
      <c r="J587" s="590">
        <f t="shared" si="36"/>
        <v>0</v>
      </c>
      <c r="K587" s="589"/>
      <c r="L587" s="85">
        <f t="shared" si="37"/>
        <v>0</v>
      </c>
      <c r="M587" s="589"/>
      <c r="N587" s="85">
        <f t="shared" si="38"/>
        <v>0</v>
      </c>
      <c r="O587" s="589"/>
      <c r="P587" s="85">
        <f t="shared" si="39"/>
        <v>0</v>
      </c>
      <c r="Q587" s="589"/>
      <c r="R587" s="377">
        <f t="shared" si="40"/>
        <v>0</v>
      </c>
      <c r="S587" s="4"/>
      <c r="T587" s="4"/>
    </row>
    <row r="588" spans="1:20" ht="25.5" x14ac:dyDescent="0.25">
      <c r="A588" s="179">
        <v>486</v>
      </c>
      <c r="B588" s="206" t="s">
        <v>536</v>
      </c>
      <c r="C588" s="24" t="s">
        <v>653</v>
      </c>
      <c r="D588" s="24" t="s">
        <v>339</v>
      </c>
      <c r="E588" s="24" t="s">
        <v>713</v>
      </c>
      <c r="F588" s="32">
        <v>45628</v>
      </c>
      <c r="G588" s="42">
        <v>2.88</v>
      </c>
      <c r="H588" s="337"/>
      <c r="I588" s="589"/>
      <c r="J588" s="590">
        <f t="shared" si="36"/>
        <v>0</v>
      </c>
      <c r="K588" s="589"/>
      <c r="L588" s="85">
        <f t="shared" si="37"/>
        <v>0</v>
      </c>
      <c r="M588" s="589"/>
      <c r="N588" s="85">
        <f t="shared" si="38"/>
        <v>0</v>
      </c>
      <c r="O588" s="589"/>
      <c r="P588" s="85">
        <f t="shared" si="39"/>
        <v>0</v>
      </c>
      <c r="Q588" s="589"/>
      <c r="R588" s="377">
        <f t="shared" si="40"/>
        <v>0</v>
      </c>
      <c r="S588" s="4"/>
      <c r="T588" s="4"/>
    </row>
    <row r="589" spans="1:20" ht="25.5" x14ac:dyDescent="0.25">
      <c r="A589" s="179">
        <v>487</v>
      </c>
      <c r="B589" s="206" t="s">
        <v>537</v>
      </c>
      <c r="C589" s="24" t="s">
        <v>620</v>
      </c>
      <c r="D589" s="24" t="s">
        <v>339</v>
      </c>
      <c r="E589" s="24" t="s">
        <v>713</v>
      </c>
      <c r="F589" s="32">
        <v>45629</v>
      </c>
      <c r="G589" s="42">
        <v>4.42</v>
      </c>
      <c r="H589" s="337"/>
      <c r="I589" s="589"/>
      <c r="J589" s="590">
        <f t="shared" si="36"/>
        <v>0</v>
      </c>
      <c r="K589" s="589"/>
      <c r="L589" s="85">
        <f t="shared" si="37"/>
        <v>0</v>
      </c>
      <c r="M589" s="589"/>
      <c r="N589" s="85">
        <f t="shared" si="38"/>
        <v>0</v>
      </c>
      <c r="O589" s="589"/>
      <c r="P589" s="85">
        <f t="shared" si="39"/>
        <v>0</v>
      </c>
      <c r="Q589" s="589"/>
      <c r="R589" s="377">
        <f t="shared" si="40"/>
        <v>0</v>
      </c>
      <c r="S589" s="4"/>
      <c r="T589" s="4"/>
    </row>
    <row r="590" spans="1:20" ht="25.5" x14ac:dyDescent="0.25">
      <c r="A590" s="179">
        <v>488</v>
      </c>
      <c r="B590" s="206" t="s">
        <v>538</v>
      </c>
      <c r="C590" s="24" t="s">
        <v>654</v>
      </c>
      <c r="D590" s="24" t="s">
        <v>339</v>
      </c>
      <c r="E590" s="24" t="s">
        <v>714</v>
      </c>
      <c r="F590" s="32">
        <v>45630</v>
      </c>
      <c r="G590" s="42">
        <v>4.97</v>
      </c>
      <c r="H590" s="337"/>
      <c r="I590" s="589"/>
      <c r="J590" s="590">
        <f t="shared" si="36"/>
        <v>0</v>
      </c>
      <c r="K590" s="589"/>
      <c r="L590" s="85">
        <f t="shared" si="37"/>
        <v>0</v>
      </c>
      <c r="M590" s="589"/>
      <c r="N590" s="85">
        <f t="shared" si="38"/>
        <v>0</v>
      </c>
      <c r="O590" s="589"/>
      <c r="P590" s="85">
        <f t="shared" si="39"/>
        <v>0</v>
      </c>
      <c r="Q590" s="589"/>
      <c r="R590" s="377">
        <f t="shared" si="40"/>
        <v>0</v>
      </c>
      <c r="S590" s="4"/>
      <c r="T590" s="4"/>
    </row>
    <row r="591" spans="1:20" ht="30" x14ac:dyDescent="0.25">
      <c r="A591" s="185">
        <v>586</v>
      </c>
      <c r="B591" s="184" t="s">
        <v>967</v>
      </c>
      <c r="C591" s="184" t="s">
        <v>966</v>
      </c>
      <c r="D591" s="24" t="s">
        <v>339</v>
      </c>
      <c r="E591" s="24" t="s">
        <v>714</v>
      </c>
      <c r="F591" s="576">
        <v>45689</v>
      </c>
      <c r="G591" s="577">
        <v>4.97</v>
      </c>
      <c r="H591" s="337"/>
      <c r="I591" s="589"/>
      <c r="J591" s="590">
        <f t="shared" si="36"/>
        <v>0</v>
      </c>
      <c r="K591" s="589"/>
      <c r="L591" s="85">
        <f t="shared" si="37"/>
        <v>0</v>
      </c>
      <c r="M591" s="589"/>
      <c r="N591" s="85">
        <f t="shared" si="38"/>
        <v>0</v>
      </c>
      <c r="O591" s="589">
        <v>4</v>
      </c>
      <c r="P591" s="85">
        <f t="shared" si="39"/>
        <v>19.88</v>
      </c>
      <c r="Q591" s="589">
        <v>4</v>
      </c>
      <c r="R591" s="377">
        <f t="shared" si="40"/>
        <v>19.88</v>
      </c>
      <c r="S591" s="4"/>
      <c r="T591" s="4"/>
    </row>
    <row r="592" spans="1:20" ht="25.5" x14ac:dyDescent="0.25">
      <c r="A592" s="179">
        <v>489</v>
      </c>
      <c r="B592" s="206" t="s">
        <v>539</v>
      </c>
      <c r="C592" s="24" t="s">
        <v>654</v>
      </c>
      <c r="D592" s="24" t="s">
        <v>339</v>
      </c>
      <c r="E592" s="24" t="s">
        <v>710</v>
      </c>
      <c r="F592" s="32">
        <v>45631</v>
      </c>
      <c r="G592" s="42">
        <v>3.4</v>
      </c>
      <c r="H592" s="337"/>
      <c r="I592" s="589"/>
      <c r="J592" s="590">
        <f t="shared" si="36"/>
        <v>0</v>
      </c>
      <c r="K592" s="589"/>
      <c r="L592" s="85">
        <f t="shared" si="37"/>
        <v>0</v>
      </c>
      <c r="M592" s="589"/>
      <c r="N592" s="85">
        <f t="shared" si="38"/>
        <v>0</v>
      </c>
      <c r="O592" s="589"/>
      <c r="P592" s="85">
        <f t="shared" si="39"/>
        <v>0</v>
      </c>
      <c r="Q592" s="589"/>
      <c r="R592" s="377">
        <f t="shared" si="40"/>
        <v>0</v>
      </c>
      <c r="S592" s="4"/>
      <c r="T592" s="4"/>
    </row>
    <row r="593" spans="1:20" ht="25.5" x14ac:dyDescent="0.25">
      <c r="A593" s="185">
        <v>537</v>
      </c>
      <c r="B593" s="206" t="s">
        <v>910</v>
      </c>
      <c r="C593" s="184" t="s">
        <v>911</v>
      </c>
      <c r="D593" s="24" t="s">
        <v>339</v>
      </c>
      <c r="E593" s="24" t="s">
        <v>710</v>
      </c>
      <c r="F593" s="576">
        <v>46478</v>
      </c>
      <c r="G593" s="577">
        <v>1.27</v>
      </c>
      <c r="H593" s="337"/>
      <c r="I593" s="589"/>
      <c r="J593" s="590">
        <f t="shared" si="36"/>
        <v>0</v>
      </c>
      <c r="K593" s="589"/>
      <c r="L593" s="85">
        <f t="shared" si="37"/>
        <v>0</v>
      </c>
      <c r="M593" s="589"/>
      <c r="N593" s="85">
        <f t="shared" si="38"/>
        <v>0</v>
      </c>
      <c r="O593" s="589"/>
      <c r="P593" s="85">
        <f t="shared" si="39"/>
        <v>0</v>
      </c>
      <c r="Q593" s="589"/>
      <c r="R593" s="377">
        <f t="shared" si="40"/>
        <v>0</v>
      </c>
      <c r="S593" s="4"/>
      <c r="T593" s="4"/>
    </row>
    <row r="594" spans="1:20" ht="25.5" x14ac:dyDescent="0.25">
      <c r="A594" s="179">
        <v>490</v>
      </c>
      <c r="B594" s="206" t="s">
        <v>782</v>
      </c>
      <c r="C594" s="24" t="s">
        <v>736</v>
      </c>
      <c r="D594" s="24" t="s">
        <v>339</v>
      </c>
      <c r="E594" s="24" t="s">
        <v>710</v>
      </c>
      <c r="F594" s="32">
        <v>46539</v>
      </c>
      <c r="G594" s="42">
        <v>1.8</v>
      </c>
      <c r="H594" s="337"/>
      <c r="I594" s="594"/>
      <c r="J594" s="590">
        <f t="shared" si="36"/>
        <v>0</v>
      </c>
      <c r="K594" s="594"/>
      <c r="L594" s="232">
        <f t="shared" si="37"/>
        <v>0</v>
      </c>
      <c r="M594" s="594"/>
      <c r="N594" s="232">
        <f t="shared" si="38"/>
        <v>0</v>
      </c>
      <c r="O594" s="594"/>
      <c r="P594" s="232">
        <f t="shared" si="39"/>
        <v>0</v>
      </c>
      <c r="Q594" s="594"/>
      <c r="R594" s="377">
        <f t="shared" si="40"/>
        <v>0</v>
      </c>
      <c r="S594" s="4"/>
      <c r="T594" s="4"/>
    </row>
    <row r="595" spans="1:20" ht="28.5" x14ac:dyDescent="0.25">
      <c r="A595" s="179">
        <v>491</v>
      </c>
      <c r="B595" s="206" t="s">
        <v>540</v>
      </c>
      <c r="C595" s="24" t="s">
        <v>655</v>
      </c>
      <c r="D595" s="24" t="s">
        <v>339</v>
      </c>
      <c r="E595" s="24" t="s">
        <v>710</v>
      </c>
      <c r="F595" s="32">
        <v>45632</v>
      </c>
      <c r="G595" s="42">
        <v>1.43</v>
      </c>
      <c r="H595" s="337"/>
      <c r="I595" s="589"/>
      <c r="J595" s="590">
        <f t="shared" si="36"/>
        <v>0</v>
      </c>
      <c r="K595" s="589"/>
      <c r="L595" s="85">
        <f t="shared" si="37"/>
        <v>0</v>
      </c>
      <c r="M595" s="589"/>
      <c r="N595" s="85">
        <f t="shared" si="38"/>
        <v>0</v>
      </c>
      <c r="O595" s="589"/>
      <c r="P595" s="85">
        <f t="shared" si="39"/>
        <v>0</v>
      </c>
      <c r="Q595" s="589"/>
      <c r="R595" s="377">
        <f t="shared" si="40"/>
        <v>0</v>
      </c>
      <c r="S595" s="4"/>
      <c r="T595" s="4"/>
    </row>
    <row r="596" spans="1:20" ht="28.5" x14ac:dyDescent="0.25">
      <c r="A596" s="179">
        <v>492</v>
      </c>
      <c r="B596" s="206" t="s">
        <v>541</v>
      </c>
      <c r="C596" s="24" t="s">
        <v>655</v>
      </c>
      <c r="D596" s="24" t="s">
        <v>339</v>
      </c>
      <c r="E596" s="24" t="s">
        <v>710</v>
      </c>
      <c r="F596" s="32">
        <v>45633</v>
      </c>
      <c r="G596" s="42">
        <v>3.74</v>
      </c>
      <c r="H596" s="337"/>
      <c r="I596" s="589"/>
      <c r="J596" s="590">
        <f t="shared" si="36"/>
        <v>0</v>
      </c>
      <c r="K596" s="589"/>
      <c r="L596" s="85">
        <f t="shared" si="37"/>
        <v>0</v>
      </c>
      <c r="M596" s="589"/>
      <c r="N596" s="85">
        <f t="shared" si="38"/>
        <v>0</v>
      </c>
      <c r="O596" s="589"/>
      <c r="P596" s="85">
        <f t="shared" si="39"/>
        <v>0</v>
      </c>
      <c r="Q596" s="589"/>
      <c r="R596" s="377">
        <f t="shared" si="40"/>
        <v>0</v>
      </c>
      <c r="S596" s="4"/>
      <c r="T596" s="4"/>
    </row>
    <row r="597" spans="1:20" ht="30" x14ac:dyDescent="0.25">
      <c r="A597" s="185">
        <v>538</v>
      </c>
      <c r="B597" s="184" t="s">
        <v>912</v>
      </c>
      <c r="C597" s="184" t="s">
        <v>913</v>
      </c>
      <c r="D597" s="24" t="s">
        <v>339</v>
      </c>
      <c r="E597" s="24" t="s">
        <v>710</v>
      </c>
      <c r="F597" s="576">
        <v>46082</v>
      </c>
      <c r="G597" s="577">
        <v>2.27</v>
      </c>
      <c r="H597" s="337"/>
      <c r="I597" s="589"/>
      <c r="J597" s="590">
        <f t="shared" si="36"/>
        <v>0</v>
      </c>
      <c r="K597" s="589"/>
      <c r="L597" s="85">
        <f t="shared" si="37"/>
        <v>0</v>
      </c>
      <c r="M597" s="589"/>
      <c r="N597" s="85">
        <f t="shared" si="38"/>
        <v>0</v>
      </c>
      <c r="O597" s="589"/>
      <c r="P597" s="85">
        <f t="shared" si="39"/>
        <v>0</v>
      </c>
      <c r="Q597" s="589"/>
      <c r="R597" s="377">
        <f t="shared" si="40"/>
        <v>0</v>
      </c>
      <c r="S597" s="4"/>
      <c r="T597" s="4"/>
    </row>
    <row r="598" spans="1:20" ht="28.5" x14ac:dyDescent="0.25">
      <c r="A598" s="179">
        <v>493</v>
      </c>
      <c r="B598" s="201" t="s">
        <v>914</v>
      </c>
      <c r="C598" s="14" t="s">
        <v>915</v>
      </c>
      <c r="D598" s="24" t="s">
        <v>339</v>
      </c>
      <c r="E598" s="24" t="s">
        <v>710</v>
      </c>
      <c r="F598" s="15">
        <v>46539</v>
      </c>
      <c r="G598" s="37">
        <v>1.3</v>
      </c>
      <c r="H598" s="337"/>
      <c r="I598" s="589"/>
      <c r="J598" s="590">
        <f t="shared" si="36"/>
        <v>0</v>
      </c>
      <c r="K598" s="589"/>
      <c r="L598" s="85">
        <f t="shared" si="37"/>
        <v>0</v>
      </c>
      <c r="M598" s="589"/>
      <c r="N598" s="85">
        <f t="shared" si="38"/>
        <v>0</v>
      </c>
      <c r="O598" s="589"/>
      <c r="P598" s="85">
        <f t="shared" si="39"/>
        <v>0</v>
      </c>
      <c r="Q598" s="589"/>
      <c r="R598" s="377">
        <f t="shared" si="40"/>
        <v>0</v>
      </c>
      <c r="S598" s="4"/>
      <c r="T598" s="4"/>
    </row>
    <row r="599" spans="1:20" ht="25.5" x14ac:dyDescent="0.25">
      <c r="A599" s="185">
        <v>540</v>
      </c>
      <c r="B599" s="184" t="s">
        <v>918</v>
      </c>
      <c r="C599" s="184" t="s">
        <v>919</v>
      </c>
      <c r="D599" s="24" t="s">
        <v>339</v>
      </c>
      <c r="E599" s="24" t="s">
        <v>710</v>
      </c>
      <c r="F599" s="576">
        <v>45658</v>
      </c>
      <c r="G599" s="577">
        <v>0.5</v>
      </c>
      <c r="H599" s="337"/>
      <c r="I599" s="592"/>
      <c r="J599" s="590">
        <f t="shared" si="36"/>
        <v>0</v>
      </c>
      <c r="K599" s="592"/>
      <c r="L599" s="232">
        <f t="shared" si="37"/>
        <v>0</v>
      </c>
      <c r="M599" s="592"/>
      <c r="N599" s="232">
        <f t="shared" si="38"/>
        <v>0</v>
      </c>
      <c r="O599" s="592"/>
      <c r="P599" s="232">
        <f t="shared" si="39"/>
        <v>0</v>
      </c>
      <c r="Q599" s="592"/>
      <c r="R599" s="377">
        <f t="shared" si="40"/>
        <v>0</v>
      </c>
      <c r="S599" s="4"/>
      <c r="T599" s="4"/>
    </row>
    <row r="600" spans="1:20" ht="25.5" x14ac:dyDescent="0.25">
      <c r="A600" s="185">
        <v>539</v>
      </c>
      <c r="B600" s="184" t="s">
        <v>916</v>
      </c>
      <c r="C600" s="184" t="s">
        <v>917</v>
      </c>
      <c r="D600" s="24" t="s">
        <v>339</v>
      </c>
      <c r="E600" s="24" t="s">
        <v>710</v>
      </c>
      <c r="F600" s="576"/>
      <c r="G600" s="577">
        <v>0.57999999999999996</v>
      </c>
      <c r="H600" s="337"/>
      <c r="I600" s="592"/>
      <c r="J600" s="590">
        <f t="shared" si="36"/>
        <v>0</v>
      </c>
      <c r="K600" s="592"/>
      <c r="L600" s="232">
        <f t="shared" si="37"/>
        <v>0</v>
      </c>
      <c r="M600" s="592"/>
      <c r="N600" s="232">
        <f t="shared" si="38"/>
        <v>0</v>
      </c>
      <c r="O600" s="592"/>
      <c r="P600" s="232">
        <f t="shared" si="39"/>
        <v>0</v>
      </c>
      <c r="Q600" s="592"/>
      <c r="R600" s="377">
        <f t="shared" si="40"/>
        <v>0</v>
      </c>
      <c r="S600" s="4"/>
      <c r="T600" s="4"/>
    </row>
    <row r="601" spans="1:20" ht="25.5" x14ac:dyDescent="0.25">
      <c r="A601" s="179">
        <v>698</v>
      </c>
      <c r="B601" s="201" t="s">
        <v>1104</v>
      </c>
      <c r="C601" s="14"/>
      <c r="D601" s="24" t="s">
        <v>339</v>
      </c>
      <c r="E601" s="24" t="s">
        <v>710</v>
      </c>
      <c r="F601" s="576"/>
      <c r="G601" s="37">
        <v>5.31</v>
      </c>
      <c r="H601" s="337"/>
      <c r="I601" s="589"/>
      <c r="J601" s="590">
        <f>G601*I601</f>
        <v>0</v>
      </c>
      <c r="K601" s="589"/>
      <c r="L601" s="85">
        <f t="shared" si="37"/>
        <v>0</v>
      </c>
      <c r="M601" s="589"/>
      <c r="N601" s="85">
        <f t="shared" si="38"/>
        <v>0</v>
      </c>
      <c r="O601" s="589"/>
      <c r="P601" s="85">
        <f t="shared" si="39"/>
        <v>0</v>
      </c>
      <c r="Q601" s="589"/>
      <c r="R601" s="377">
        <f t="shared" si="40"/>
        <v>0</v>
      </c>
      <c r="S601" s="4"/>
      <c r="T601" s="4"/>
    </row>
    <row r="602" spans="1:20" ht="30" x14ac:dyDescent="0.25">
      <c r="A602" s="185">
        <v>598</v>
      </c>
      <c r="B602" s="184" t="s">
        <v>975</v>
      </c>
      <c r="C602" s="184" t="s">
        <v>610</v>
      </c>
      <c r="D602" s="24" t="s">
        <v>339</v>
      </c>
      <c r="E602" s="184" t="s">
        <v>710</v>
      </c>
      <c r="F602" s="576">
        <v>45870</v>
      </c>
      <c r="G602" s="577">
        <v>1.75</v>
      </c>
      <c r="H602" s="337"/>
      <c r="I602" s="589"/>
      <c r="J602" s="590">
        <f t="shared" si="36"/>
        <v>0</v>
      </c>
      <c r="K602" s="589"/>
      <c r="L602" s="85">
        <f t="shared" si="37"/>
        <v>0</v>
      </c>
      <c r="M602" s="589"/>
      <c r="N602" s="85">
        <f t="shared" si="38"/>
        <v>0</v>
      </c>
      <c r="O602" s="589"/>
      <c r="P602" s="85">
        <f t="shared" si="39"/>
        <v>0</v>
      </c>
      <c r="Q602" s="589"/>
      <c r="R602" s="377">
        <f t="shared" si="40"/>
        <v>0</v>
      </c>
      <c r="S602" s="4"/>
      <c r="T602" s="4"/>
    </row>
    <row r="603" spans="1:20" ht="30" x14ac:dyDescent="0.25">
      <c r="A603" s="185"/>
      <c r="B603" s="184" t="s">
        <v>17865</v>
      </c>
      <c r="C603" s="184" t="s">
        <v>1114</v>
      </c>
      <c r="D603" s="24" t="s">
        <v>339</v>
      </c>
      <c r="E603" s="184" t="s">
        <v>710</v>
      </c>
      <c r="F603" s="24" t="s">
        <v>710</v>
      </c>
      <c r="G603" s="577">
        <v>0.18</v>
      </c>
      <c r="H603" s="337"/>
      <c r="I603" s="589"/>
      <c r="J603" s="590">
        <f>G603*I603</f>
        <v>0</v>
      </c>
      <c r="K603" s="589"/>
      <c r="L603" s="85">
        <f>G603*K603</f>
        <v>0</v>
      </c>
      <c r="M603" s="589"/>
      <c r="N603" s="85">
        <f>G603*M603</f>
        <v>0</v>
      </c>
      <c r="O603" s="589">
        <v>20</v>
      </c>
      <c r="P603" s="85">
        <f>G603*O603</f>
        <v>3.5999999999999996</v>
      </c>
      <c r="Q603" s="589">
        <v>20</v>
      </c>
      <c r="R603" s="377">
        <f>G603*Q603</f>
        <v>3.5999999999999996</v>
      </c>
      <c r="S603" s="4"/>
      <c r="T603" s="4"/>
    </row>
    <row r="604" spans="1:20" ht="25.5" x14ac:dyDescent="0.25">
      <c r="A604" s="185">
        <v>544</v>
      </c>
      <c r="B604" s="184" t="s">
        <v>924</v>
      </c>
      <c r="C604" s="184" t="s">
        <v>925</v>
      </c>
      <c r="D604" s="24" t="s">
        <v>339</v>
      </c>
      <c r="E604" s="24" t="s">
        <v>710</v>
      </c>
      <c r="F604" s="24" t="s">
        <v>710</v>
      </c>
      <c r="G604" s="577">
        <v>2.8</v>
      </c>
      <c r="H604" s="337"/>
      <c r="I604" s="589"/>
      <c r="J604" s="590">
        <f t="shared" si="36"/>
        <v>0</v>
      </c>
      <c r="K604" s="589"/>
      <c r="L604" s="85">
        <f t="shared" si="37"/>
        <v>0</v>
      </c>
      <c r="M604" s="589"/>
      <c r="N604" s="85">
        <f t="shared" si="38"/>
        <v>0</v>
      </c>
      <c r="O604" s="589"/>
      <c r="P604" s="85">
        <f t="shared" si="39"/>
        <v>0</v>
      </c>
      <c r="Q604" s="589"/>
      <c r="R604" s="377">
        <f t="shared" si="40"/>
        <v>0</v>
      </c>
      <c r="S604" s="4"/>
      <c r="T604" s="4"/>
    </row>
    <row r="605" spans="1:20" ht="25.5" x14ac:dyDescent="0.25">
      <c r="A605" s="179"/>
      <c r="B605" s="201" t="s">
        <v>1152</v>
      </c>
      <c r="C605" s="14" t="s">
        <v>1153</v>
      </c>
      <c r="D605" s="24" t="s">
        <v>339</v>
      </c>
      <c r="E605" s="24" t="s">
        <v>710</v>
      </c>
      <c r="F605" s="24" t="s">
        <v>710</v>
      </c>
      <c r="G605" s="37">
        <v>2.8</v>
      </c>
      <c r="H605" s="337"/>
      <c r="I605" s="589"/>
      <c r="J605" s="590">
        <f t="shared" si="36"/>
        <v>0</v>
      </c>
      <c r="K605" s="589"/>
      <c r="L605" s="85">
        <f t="shared" si="37"/>
        <v>0</v>
      </c>
      <c r="M605" s="589"/>
      <c r="N605" s="85">
        <f t="shared" si="38"/>
        <v>0</v>
      </c>
      <c r="O605" s="589"/>
      <c r="P605" s="85">
        <f t="shared" si="39"/>
        <v>0</v>
      </c>
      <c r="Q605" s="589"/>
      <c r="R605" s="377">
        <f t="shared" si="40"/>
        <v>0</v>
      </c>
      <c r="S605" s="4"/>
      <c r="T605" s="4"/>
    </row>
    <row r="606" spans="1:20" ht="28.5" x14ac:dyDescent="0.25">
      <c r="A606" s="179">
        <v>494</v>
      </c>
      <c r="B606" s="201" t="s">
        <v>17852</v>
      </c>
      <c r="C606" s="14" t="s">
        <v>844</v>
      </c>
      <c r="D606" s="24" t="s">
        <v>339</v>
      </c>
      <c r="E606" s="24" t="s">
        <v>710</v>
      </c>
      <c r="F606" s="15">
        <v>46327</v>
      </c>
      <c r="G606" s="37">
        <v>1.84</v>
      </c>
      <c r="H606" s="337"/>
      <c r="I606" s="589"/>
      <c r="J606" s="590">
        <f t="shared" si="36"/>
        <v>0</v>
      </c>
      <c r="K606" s="589"/>
      <c r="L606" s="85">
        <f t="shared" si="37"/>
        <v>0</v>
      </c>
      <c r="M606" s="589"/>
      <c r="N606" s="85">
        <f t="shared" si="38"/>
        <v>0</v>
      </c>
      <c r="O606" s="589">
        <v>20</v>
      </c>
      <c r="P606" s="85">
        <f t="shared" si="39"/>
        <v>36.800000000000004</v>
      </c>
      <c r="Q606" s="589">
        <v>20</v>
      </c>
      <c r="R606" s="377">
        <f t="shared" si="40"/>
        <v>36.800000000000004</v>
      </c>
      <c r="S606" s="4"/>
      <c r="T606" s="4"/>
    </row>
    <row r="607" spans="1:20" ht="25.5" x14ac:dyDescent="0.25">
      <c r="A607" s="179">
        <v>495</v>
      </c>
      <c r="B607" s="201" t="s">
        <v>783</v>
      </c>
      <c r="C607" s="14" t="s">
        <v>736</v>
      </c>
      <c r="D607" s="24" t="s">
        <v>339</v>
      </c>
      <c r="E607" s="24" t="s">
        <v>710</v>
      </c>
      <c r="F607" s="15">
        <v>46569</v>
      </c>
      <c r="G607" s="37">
        <v>1.84</v>
      </c>
      <c r="H607" s="337"/>
      <c r="I607" s="594"/>
      <c r="J607" s="590">
        <f t="shared" si="36"/>
        <v>0</v>
      </c>
      <c r="K607" s="594"/>
      <c r="L607" s="232">
        <f t="shared" si="37"/>
        <v>0</v>
      </c>
      <c r="M607" s="594"/>
      <c r="N607" s="232">
        <f t="shared" si="38"/>
        <v>0</v>
      </c>
      <c r="O607" s="594">
        <v>20</v>
      </c>
      <c r="P607" s="232">
        <f t="shared" si="39"/>
        <v>36.800000000000004</v>
      </c>
      <c r="Q607" s="594">
        <v>20</v>
      </c>
      <c r="R607" s="377">
        <f t="shared" si="40"/>
        <v>36.800000000000004</v>
      </c>
      <c r="S607" s="4"/>
      <c r="T607" s="4"/>
    </row>
    <row r="608" spans="1:20" ht="30" x14ac:dyDescent="0.25">
      <c r="A608" s="185">
        <v>547</v>
      </c>
      <c r="B608" s="184" t="s">
        <v>930</v>
      </c>
      <c r="C608" s="184" t="s">
        <v>929</v>
      </c>
      <c r="D608" s="24" t="s">
        <v>339</v>
      </c>
      <c r="E608" s="24" t="s">
        <v>710</v>
      </c>
      <c r="F608" s="576">
        <v>46539</v>
      </c>
      <c r="G608" s="577">
        <v>1.84</v>
      </c>
      <c r="H608" s="337"/>
      <c r="I608" s="589"/>
      <c r="J608" s="590">
        <f t="shared" si="36"/>
        <v>0</v>
      </c>
      <c r="K608" s="589"/>
      <c r="L608" s="85">
        <f t="shared" si="37"/>
        <v>0</v>
      </c>
      <c r="M608" s="589"/>
      <c r="N608" s="85">
        <f t="shared" si="38"/>
        <v>0</v>
      </c>
      <c r="O608" s="589">
        <v>20</v>
      </c>
      <c r="P608" s="85">
        <f t="shared" si="39"/>
        <v>36.800000000000004</v>
      </c>
      <c r="Q608" s="589">
        <v>20</v>
      </c>
      <c r="R608" s="377">
        <f t="shared" si="40"/>
        <v>36.800000000000004</v>
      </c>
      <c r="S608" s="4"/>
      <c r="T608" s="4"/>
    </row>
    <row r="609" spans="1:20" ht="30" x14ac:dyDescent="0.25">
      <c r="A609" s="185">
        <v>548</v>
      </c>
      <c r="B609" s="184" t="s">
        <v>928</v>
      </c>
      <c r="C609" s="184" t="s">
        <v>929</v>
      </c>
      <c r="D609" s="24" t="s">
        <v>339</v>
      </c>
      <c r="E609" s="24" t="s">
        <v>710</v>
      </c>
      <c r="F609" s="576">
        <v>46539</v>
      </c>
      <c r="G609" s="577">
        <v>0.83</v>
      </c>
      <c r="H609" s="337"/>
      <c r="I609" s="592"/>
      <c r="J609" s="590">
        <f t="shared" si="36"/>
        <v>0</v>
      </c>
      <c r="K609" s="592"/>
      <c r="L609" s="242">
        <f t="shared" si="37"/>
        <v>0</v>
      </c>
      <c r="M609" s="592"/>
      <c r="N609" s="242">
        <f t="shared" si="38"/>
        <v>0</v>
      </c>
      <c r="O609" s="592"/>
      <c r="P609" s="242">
        <f t="shared" si="39"/>
        <v>0</v>
      </c>
      <c r="Q609" s="592"/>
      <c r="R609" s="377">
        <f t="shared" si="40"/>
        <v>0</v>
      </c>
      <c r="S609" s="4"/>
      <c r="T609" s="4"/>
    </row>
    <row r="610" spans="1:20" ht="30" x14ac:dyDescent="0.25">
      <c r="A610" s="185">
        <v>549</v>
      </c>
      <c r="B610" s="184" t="s">
        <v>931</v>
      </c>
      <c r="C610" s="184" t="s">
        <v>659</v>
      </c>
      <c r="D610" s="24" t="s">
        <v>339</v>
      </c>
      <c r="E610" s="24" t="s">
        <v>710</v>
      </c>
      <c r="F610" s="576">
        <v>46447</v>
      </c>
      <c r="G610" s="577">
        <v>1.84</v>
      </c>
      <c r="H610" s="337"/>
      <c r="I610" s="589"/>
      <c r="J610" s="590">
        <f t="shared" si="36"/>
        <v>0</v>
      </c>
      <c r="K610" s="589"/>
      <c r="L610" s="85">
        <f t="shared" si="37"/>
        <v>0</v>
      </c>
      <c r="M610" s="589"/>
      <c r="N610" s="85">
        <f t="shared" si="38"/>
        <v>0</v>
      </c>
      <c r="O610" s="589"/>
      <c r="P610" s="85">
        <f t="shared" si="39"/>
        <v>0</v>
      </c>
      <c r="Q610" s="589"/>
      <c r="R610" s="377">
        <f t="shared" si="40"/>
        <v>0</v>
      </c>
      <c r="S610" s="4"/>
      <c r="T610" s="4"/>
    </row>
    <row r="611" spans="1:20" ht="30" x14ac:dyDescent="0.25">
      <c r="A611" s="185">
        <v>550</v>
      </c>
      <c r="B611" s="184" t="s">
        <v>933</v>
      </c>
      <c r="C611" s="184" t="s">
        <v>932</v>
      </c>
      <c r="D611" s="24" t="s">
        <v>339</v>
      </c>
      <c r="E611" s="24" t="s">
        <v>710</v>
      </c>
      <c r="F611" s="576">
        <v>46539</v>
      </c>
      <c r="G611" s="577">
        <v>0.84</v>
      </c>
      <c r="H611" s="337"/>
      <c r="I611" s="589"/>
      <c r="J611" s="590">
        <f t="shared" si="36"/>
        <v>0</v>
      </c>
      <c r="K611" s="589"/>
      <c r="L611" s="85">
        <f t="shared" si="37"/>
        <v>0</v>
      </c>
      <c r="M611" s="589"/>
      <c r="N611" s="85">
        <f t="shared" si="38"/>
        <v>0</v>
      </c>
      <c r="O611" s="589"/>
      <c r="P611" s="85">
        <f t="shared" si="39"/>
        <v>0</v>
      </c>
      <c r="Q611" s="589"/>
      <c r="R611" s="377">
        <f t="shared" si="40"/>
        <v>0</v>
      </c>
      <c r="S611" s="4"/>
      <c r="T611" s="4"/>
    </row>
    <row r="612" spans="1:20" ht="57" x14ac:dyDescent="0.25">
      <c r="A612" s="179">
        <v>496</v>
      </c>
      <c r="B612" s="201" t="s">
        <v>17866</v>
      </c>
      <c r="C612" s="14" t="s">
        <v>852</v>
      </c>
      <c r="D612" s="24" t="s">
        <v>339</v>
      </c>
      <c r="E612" s="24" t="s">
        <v>710</v>
      </c>
      <c r="F612" s="15">
        <v>46113</v>
      </c>
      <c r="G612" s="37">
        <v>0.15</v>
      </c>
      <c r="H612" s="337"/>
      <c r="I612" s="589"/>
      <c r="J612" s="590">
        <f t="shared" si="36"/>
        <v>0</v>
      </c>
      <c r="K612" s="589"/>
      <c r="L612" s="85">
        <f t="shared" si="37"/>
        <v>0</v>
      </c>
      <c r="M612" s="589"/>
      <c r="N612" s="85">
        <f t="shared" si="38"/>
        <v>0</v>
      </c>
      <c r="O612" s="589"/>
      <c r="P612" s="85">
        <f t="shared" si="39"/>
        <v>0</v>
      </c>
      <c r="Q612" s="589"/>
      <c r="R612" s="377">
        <f t="shared" si="40"/>
        <v>0</v>
      </c>
      <c r="S612" s="4"/>
      <c r="T612" s="4"/>
    </row>
    <row r="613" spans="1:20" ht="25.5" x14ac:dyDescent="0.25">
      <c r="A613" s="179">
        <v>497</v>
      </c>
      <c r="B613" s="201" t="s">
        <v>543</v>
      </c>
      <c r="C613" s="14" t="s">
        <v>657</v>
      </c>
      <c r="D613" s="24" t="s">
        <v>339</v>
      </c>
      <c r="E613" s="24" t="s">
        <v>710</v>
      </c>
      <c r="F613" s="15">
        <v>46328</v>
      </c>
      <c r="G613" s="577">
        <v>0.62</v>
      </c>
      <c r="H613" s="337"/>
      <c r="I613" s="592"/>
      <c r="J613" s="590">
        <f t="shared" si="36"/>
        <v>0</v>
      </c>
      <c r="K613" s="592"/>
      <c r="L613" s="232">
        <f t="shared" si="37"/>
        <v>0</v>
      </c>
      <c r="M613" s="592"/>
      <c r="N613" s="232">
        <f t="shared" si="38"/>
        <v>0</v>
      </c>
      <c r="O613" s="592">
        <v>100</v>
      </c>
      <c r="P613" s="232">
        <f t="shared" si="39"/>
        <v>62</v>
      </c>
      <c r="Q613" s="592">
        <v>100</v>
      </c>
      <c r="R613" s="377">
        <f t="shared" si="40"/>
        <v>62</v>
      </c>
      <c r="S613" s="4"/>
      <c r="T613" s="4"/>
    </row>
    <row r="614" spans="1:20" ht="30" x14ac:dyDescent="0.25">
      <c r="A614" s="185">
        <v>545</v>
      </c>
      <c r="B614" s="184" t="s">
        <v>926</v>
      </c>
      <c r="C614" s="184" t="s">
        <v>1217</v>
      </c>
      <c r="D614" s="24" t="s">
        <v>339</v>
      </c>
      <c r="E614" s="24" t="s">
        <v>710</v>
      </c>
      <c r="F614" s="576">
        <v>45536</v>
      </c>
      <c r="G614" s="577">
        <v>0.3</v>
      </c>
      <c r="H614" s="337"/>
      <c r="I614" s="589"/>
      <c r="J614" s="590">
        <f t="shared" si="36"/>
        <v>0</v>
      </c>
      <c r="K614" s="589"/>
      <c r="L614" s="85">
        <f t="shared" si="37"/>
        <v>0</v>
      </c>
      <c r="M614" s="589"/>
      <c r="N614" s="85">
        <f t="shared" si="38"/>
        <v>0</v>
      </c>
      <c r="O614" s="589"/>
      <c r="P614" s="85">
        <f t="shared" si="39"/>
        <v>0</v>
      </c>
      <c r="Q614" s="589"/>
      <c r="R614" s="377">
        <f t="shared" si="40"/>
        <v>0</v>
      </c>
      <c r="S614" s="4"/>
      <c r="T614" s="4"/>
    </row>
    <row r="615" spans="1:20" ht="30" x14ac:dyDescent="0.25">
      <c r="A615" s="185">
        <v>546</v>
      </c>
      <c r="B615" s="184" t="s">
        <v>927</v>
      </c>
      <c r="C615" s="184" t="s">
        <v>921</v>
      </c>
      <c r="D615" s="24" t="s">
        <v>339</v>
      </c>
      <c r="E615" s="24" t="s">
        <v>710</v>
      </c>
      <c r="F615" s="576">
        <v>45536</v>
      </c>
      <c r="G615" s="577">
        <v>0.3</v>
      </c>
      <c r="H615" s="337"/>
      <c r="I615" s="594"/>
      <c r="J615" s="590">
        <f t="shared" si="36"/>
        <v>0</v>
      </c>
      <c r="K615" s="594"/>
      <c r="L615" s="232">
        <f t="shared" si="37"/>
        <v>0</v>
      </c>
      <c r="M615" s="594"/>
      <c r="N615" s="232">
        <f t="shared" si="38"/>
        <v>0</v>
      </c>
      <c r="O615" s="594"/>
      <c r="P615" s="232">
        <f t="shared" si="39"/>
        <v>0</v>
      </c>
      <c r="Q615" s="594"/>
      <c r="R615" s="377">
        <f t="shared" si="40"/>
        <v>0</v>
      </c>
      <c r="S615" s="4"/>
      <c r="T615" s="4"/>
    </row>
    <row r="616" spans="1:20" ht="25.5" x14ac:dyDescent="0.25">
      <c r="A616" s="185">
        <v>551</v>
      </c>
      <c r="B616" s="184" t="s">
        <v>934</v>
      </c>
      <c r="C616" s="184" t="s">
        <v>935</v>
      </c>
      <c r="D616" s="24" t="s">
        <v>339</v>
      </c>
      <c r="E616" s="24" t="s">
        <v>710</v>
      </c>
      <c r="F616" s="576">
        <v>46478</v>
      </c>
      <c r="G616" s="577">
        <v>0.12</v>
      </c>
      <c r="H616" s="337"/>
      <c r="I616" s="592"/>
      <c r="J616" s="590">
        <f t="shared" si="36"/>
        <v>0</v>
      </c>
      <c r="K616" s="592"/>
      <c r="L616" s="232">
        <f t="shared" si="37"/>
        <v>0</v>
      </c>
      <c r="M616" s="592"/>
      <c r="N616" s="232">
        <f t="shared" si="38"/>
        <v>0</v>
      </c>
      <c r="O616" s="592"/>
      <c r="P616" s="232">
        <f t="shared" si="39"/>
        <v>0</v>
      </c>
      <c r="Q616" s="592"/>
      <c r="R616" s="377">
        <f t="shared" si="40"/>
        <v>0</v>
      </c>
      <c r="S616" s="4"/>
      <c r="T616" s="4"/>
    </row>
    <row r="617" spans="1:20" ht="25.5" x14ac:dyDescent="0.25">
      <c r="A617" s="185">
        <v>552</v>
      </c>
      <c r="B617" s="184" t="s">
        <v>937</v>
      </c>
      <c r="C617" s="184" t="s">
        <v>921</v>
      </c>
      <c r="D617" s="24" t="s">
        <v>339</v>
      </c>
      <c r="E617" s="24" t="s">
        <v>710</v>
      </c>
      <c r="F617" s="576">
        <v>46478</v>
      </c>
      <c r="G617" s="577">
        <v>0.12</v>
      </c>
      <c r="H617" s="337"/>
      <c r="I617" s="592"/>
      <c r="J617" s="590">
        <f t="shared" si="36"/>
        <v>0</v>
      </c>
      <c r="K617" s="592"/>
      <c r="L617" s="232">
        <f t="shared" si="37"/>
        <v>0</v>
      </c>
      <c r="M617" s="592"/>
      <c r="N617" s="232">
        <f t="shared" si="38"/>
        <v>0</v>
      </c>
      <c r="O617" s="592"/>
      <c r="P617" s="232">
        <f t="shared" si="39"/>
        <v>0</v>
      </c>
      <c r="Q617" s="592"/>
      <c r="R617" s="377">
        <f t="shared" si="40"/>
        <v>0</v>
      </c>
      <c r="S617" s="4"/>
      <c r="T617" s="4"/>
    </row>
    <row r="618" spans="1:20" ht="25.5" x14ac:dyDescent="0.25">
      <c r="A618" s="185">
        <v>553</v>
      </c>
      <c r="B618" s="184" t="s">
        <v>936</v>
      </c>
      <c r="C618" s="184" t="s">
        <v>935</v>
      </c>
      <c r="D618" s="24" t="s">
        <v>339</v>
      </c>
      <c r="E618" s="24" t="s">
        <v>710</v>
      </c>
      <c r="F618" s="576">
        <v>46478</v>
      </c>
      <c r="G618" s="577">
        <v>0.12</v>
      </c>
      <c r="H618" s="337"/>
      <c r="I618" s="592"/>
      <c r="J618" s="590">
        <f>G618*I618</f>
        <v>0</v>
      </c>
      <c r="K618" s="592"/>
      <c r="L618" s="232">
        <f t="shared" si="37"/>
        <v>0</v>
      </c>
      <c r="M618" s="592"/>
      <c r="N618" s="232">
        <f t="shared" si="38"/>
        <v>0</v>
      </c>
      <c r="O618" s="592"/>
      <c r="P618" s="232">
        <f t="shared" si="39"/>
        <v>0</v>
      </c>
      <c r="Q618" s="592"/>
      <c r="R618" s="377">
        <f t="shared" si="40"/>
        <v>0</v>
      </c>
      <c r="S618" s="4"/>
      <c r="T618" s="4"/>
    </row>
    <row r="619" spans="1:20" ht="25.5" x14ac:dyDescent="0.25">
      <c r="A619" s="185">
        <v>554</v>
      </c>
      <c r="B619" s="184" t="s">
        <v>938</v>
      </c>
      <c r="C619" s="184" t="s">
        <v>921</v>
      </c>
      <c r="D619" s="24" t="s">
        <v>339</v>
      </c>
      <c r="E619" s="24" t="s">
        <v>710</v>
      </c>
      <c r="F619" s="576">
        <v>46478</v>
      </c>
      <c r="G619" s="577">
        <v>0.12</v>
      </c>
      <c r="H619" s="337"/>
      <c r="I619" s="598"/>
      <c r="J619" s="599">
        <f>G619*I619</f>
        <v>0</v>
      </c>
      <c r="K619" s="598"/>
      <c r="L619" s="357">
        <f>G619*K619</f>
        <v>0</v>
      </c>
      <c r="M619" s="598"/>
      <c r="N619" s="357">
        <f>G619*M619</f>
        <v>0</v>
      </c>
      <c r="O619" s="598"/>
      <c r="P619" s="357">
        <f>G619*O619</f>
        <v>0</v>
      </c>
      <c r="Q619" s="598"/>
      <c r="R619" s="377">
        <f>G619*Q619</f>
        <v>0</v>
      </c>
      <c r="S619" s="4"/>
      <c r="T619" s="4"/>
    </row>
    <row r="620" spans="1:20" x14ac:dyDescent="0.25">
      <c r="A620" s="179">
        <v>498</v>
      </c>
      <c r="B620" s="201" t="s">
        <v>544</v>
      </c>
      <c r="C620" s="14" t="s">
        <v>658</v>
      </c>
      <c r="D620" s="14" t="s">
        <v>335</v>
      </c>
      <c r="E620" s="14" t="s">
        <v>708</v>
      </c>
      <c r="F620" s="15">
        <v>45717</v>
      </c>
      <c r="G620" s="37">
        <v>11</v>
      </c>
      <c r="H620" s="337"/>
      <c r="I620" s="589"/>
      <c r="J620" s="590">
        <f t="shared" si="36"/>
        <v>0</v>
      </c>
      <c r="K620" s="589"/>
      <c r="L620" s="85">
        <f t="shared" si="37"/>
        <v>0</v>
      </c>
      <c r="M620" s="589"/>
      <c r="N620" s="85">
        <f t="shared" si="38"/>
        <v>0</v>
      </c>
      <c r="O620" s="589"/>
      <c r="P620" s="85">
        <f t="shared" si="39"/>
        <v>0</v>
      </c>
      <c r="Q620" s="589"/>
      <c r="R620" s="377">
        <f t="shared" si="40"/>
        <v>0</v>
      </c>
      <c r="S620" s="4"/>
      <c r="T620" s="4"/>
    </row>
    <row r="621" spans="1:20" ht="25.5" x14ac:dyDescent="0.25">
      <c r="A621" s="179">
        <v>499</v>
      </c>
      <c r="B621" s="201" t="s">
        <v>545</v>
      </c>
      <c r="C621" s="14" t="s">
        <v>659</v>
      </c>
      <c r="D621" s="24" t="s">
        <v>339</v>
      </c>
      <c r="E621" s="24" t="s">
        <v>710</v>
      </c>
      <c r="F621" s="15">
        <v>46113</v>
      </c>
      <c r="G621" s="37">
        <v>0.19</v>
      </c>
      <c r="H621" s="337"/>
      <c r="I621" s="589"/>
      <c r="J621" s="590">
        <f t="shared" si="36"/>
        <v>0</v>
      </c>
      <c r="K621" s="589"/>
      <c r="L621" s="85">
        <f t="shared" si="37"/>
        <v>0</v>
      </c>
      <c r="M621" s="589"/>
      <c r="N621" s="85">
        <f t="shared" si="38"/>
        <v>0</v>
      </c>
      <c r="O621" s="589"/>
      <c r="P621" s="85">
        <f t="shared" si="39"/>
        <v>0</v>
      </c>
      <c r="Q621" s="589"/>
      <c r="R621" s="377">
        <f t="shared" si="40"/>
        <v>0</v>
      </c>
      <c r="S621" s="4"/>
      <c r="T621" s="4"/>
    </row>
    <row r="622" spans="1:20" ht="25.5" x14ac:dyDescent="0.25">
      <c r="A622" s="185">
        <v>558</v>
      </c>
      <c r="B622" s="184" t="s">
        <v>545</v>
      </c>
      <c r="C622" s="184" t="s">
        <v>929</v>
      </c>
      <c r="D622" s="24" t="s">
        <v>339</v>
      </c>
      <c r="E622" s="24" t="s">
        <v>710</v>
      </c>
      <c r="F622" s="576">
        <v>46600</v>
      </c>
      <c r="G622" s="577">
        <v>0.19</v>
      </c>
      <c r="H622" s="337"/>
      <c r="I622" s="594"/>
      <c r="J622" s="590">
        <f t="shared" si="36"/>
        <v>0</v>
      </c>
      <c r="K622" s="594"/>
      <c r="L622" s="232">
        <f t="shared" si="37"/>
        <v>0</v>
      </c>
      <c r="M622" s="594"/>
      <c r="N622" s="232">
        <f t="shared" si="38"/>
        <v>0</v>
      </c>
      <c r="O622" s="594">
        <v>25</v>
      </c>
      <c r="P622" s="232">
        <f t="shared" si="39"/>
        <v>4.75</v>
      </c>
      <c r="Q622" s="594">
        <v>25</v>
      </c>
      <c r="R622" s="377">
        <f t="shared" si="40"/>
        <v>4.75</v>
      </c>
      <c r="S622" s="4"/>
      <c r="T622" s="4"/>
    </row>
    <row r="623" spans="1:20" ht="25.5" x14ac:dyDescent="0.25">
      <c r="A623" s="179">
        <v>500</v>
      </c>
      <c r="B623" s="201" t="s">
        <v>546</v>
      </c>
      <c r="C623" s="14" t="s">
        <v>17723</v>
      </c>
      <c r="D623" s="24" t="s">
        <v>339</v>
      </c>
      <c r="E623" s="24" t="s">
        <v>710</v>
      </c>
      <c r="F623" s="15">
        <v>45597</v>
      </c>
      <c r="G623" s="37">
        <v>0.21</v>
      </c>
      <c r="H623" s="337"/>
      <c r="I623" s="594"/>
      <c r="J623" s="590">
        <f t="shared" si="36"/>
        <v>0</v>
      </c>
      <c r="K623" s="594"/>
      <c r="L623" s="232">
        <f t="shared" si="37"/>
        <v>0</v>
      </c>
      <c r="M623" s="594"/>
      <c r="N623" s="232">
        <f t="shared" si="38"/>
        <v>0</v>
      </c>
      <c r="O623" s="594"/>
      <c r="P623" s="232">
        <f t="shared" si="39"/>
        <v>0</v>
      </c>
      <c r="Q623" s="594"/>
      <c r="R623" s="377">
        <f t="shared" si="40"/>
        <v>0</v>
      </c>
      <c r="S623" s="4"/>
      <c r="T623" s="4"/>
    </row>
    <row r="624" spans="1:20" ht="25.5" x14ac:dyDescent="0.25">
      <c r="A624" s="185">
        <v>556</v>
      </c>
      <c r="B624" s="184" t="s">
        <v>939</v>
      </c>
      <c r="C624" s="184" t="s">
        <v>929</v>
      </c>
      <c r="D624" s="24" t="s">
        <v>339</v>
      </c>
      <c r="E624" s="24" t="s">
        <v>710</v>
      </c>
      <c r="F624" s="576">
        <v>46600</v>
      </c>
      <c r="G624" s="577">
        <v>0.9</v>
      </c>
      <c r="H624" s="337"/>
      <c r="I624" s="594"/>
      <c r="J624" s="590">
        <f t="shared" si="36"/>
        <v>0</v>
      </c>
      <c r="K624" s="594"/>
      <c r="L624" s="232">
        <f t="shared" si="37"/>
        <v>0</v>
      </c>
      <c r="M624" s="594"/>
      <c r="N624" s="232">
        <f t="shared" si="38"/>
        <v>0</v>
      </c>
      <c r="O624" s="594">
        <v>22</v>
      </c>
      <c r="P624" s="232">
        <f t="shared" si="39"/>
        <v>19.8</v>
      </c>
      <c r="Q624" s="594">
        <v>22</v>
      </c>
      <c r="R624" s="377">
        <f t="shared" si="40"/>
        <v>19.8</v>
      </c>
      <c r="S624" s="4"/>
      <c r="T624" s="4"/>
    </row>
    <row r="625" spans="1:20" ht="25.5" x14ac:dyDescent="0.25">
      <c r="A625" s="179">
        <v>501</v>
      </c>
      <c r="B625" s="201" t="s">
        <v>547</v>
      </c>
      <c r="C625" s="14" t="s">
        <v>661</v>
      </c>
      <c r="D625" s="24" t="s">
        <v>339</v>
      </c>
      <c r="E625" s="24" t="s">
        <v>710</v>
      </c>
      <c r="F625" s="15">
        <v>46569</v>
      </c>
      <c r="G625" s="37">
        <v>0.17</v>
      </c>
      <c r="H625" s="337"/>
      <c r="I625" s="594"/>
      <c r="J625" s="590">
        <f t="shared" si="36"/>
        <v>0</v>
      </c>
      <c r="K625" s="594"/>
      <c r="L625" s="232">
        <f t="shared" si="37"/>
        <v>0</v>
      </c>
      <c r="M625" s="594"/>
      <c r="N625" s="232">
        <f t="shared" si="38"/>
        <v>0</v>
      </c>
      <c r="O625" s="594"/>
      <c r="P625" s="232">
        <f t="shared" si="39"/>
        <v>0</v>
      </c>
      <c r="Q625" s="594"/>
      <c r="R625" s="377">
        <f t="shared" si="40"/>
        <v>0</v>
      </c>
      <c r="S625" s="4"/>
      <c r="T625" s="4"/>
    </row>
    <row r="626" spans="1:20" ht="25.5" x14ac:dyDescent="0.25">
      <c r="A626" s="179">
        <v>502</v>
      </c>
      <c r="B626" s="201" t="s">
        <v>547</v>
      </c>
      <c r="C626" s="14" t="s">
        <v>844</v>
      </c>
      <c r="D626" s="24" t="s">
        <v>339</v>
      </c>
      <c r="E626" s="24" t="s">
        <v>710</v>
      </c>
      <c r="F626" s="15">
        <v>46569</v>
      </c>
      <c r="G626" s="37">
        <v>0.17</v>
      </c>
      <c r="H626" s="337"/>
      <c r="I626" s="589"/>
      <c r="J626" s="590">
        <f t="shared" si="36"/>
        <v>0</v>
      </c>
      <c r="K626" s="589"/>
      <c r="L626" s="85">
        <f t="shared" si="37"/>
        <v>0</v>
      </c>
      <c r="M626" s="589"/>
      <c r="N626" s="85">
        <f t="shared" si="38"/>
        <v>0</v>
      </c>
      <c r="O626" s="589"/>
      <c r="P626" s="85">
        <f t="shared" si="39"/>
        <v>0</v>
      </c>
      <c r="Q626" s="589"/>
      <c r="R626" s="377">
        <f t="shared" si="40"/>
        <v>0</v>
      </c>
      <c r="S626" s="4"/>
      <c r="T626" s="4"/>
    </row>
    <row r="627" spans="1:20" ht="25.5" x14ac:dyDescent="0.25">
      <c r="A627" s="185">
        <v>557</v>
      </c>
      <c r="B627" s="184" t="s">
        <v>941</v>
      </c>
      <c r="C627" s="184" t="s">
        <v>929</v>
      </c>
      <c r="D627" s="24" t="s">
        <v>339</v>
      </c>
      <c r="E627" s="24" t="s">
        <v>710</v>
      </c>
      <c r="F627" s="576">
        <v>46569</v>
      </c>
      <c r="G627" s="577">
        <v>0.22</v>
      </c>
      <c r="H627" s="337"/>
      <c r="I627" s="589"/>
      <c r="J627" s="590">
        <f t="shared" si="36"/>
        <v>0</v>
      </c>
      <c r="K627" s="589"/>
      <c r="L627" s="85">
        <f t="shared" si="37"/>
        <v>0</v>
      </c>
      <c r="M627" s="589"/>
      <c r="N627" s="85">
        <f t="shared" si="38"/>
        <v>0</v>
      </c>
      <c r="O627" s="589">
        <v>23</v>
      </c>
      <c r="P627" s="85">
        <f t="shared" si="39"/>
        <v>5.0599999999999996</v>
      </c>
      <c r="Q627" s="589">
        <v>23</v>
      </c>
      <c r="R627" s="377">
        <f t="shared" si="40"/>
        <v>5.0599999999999996</v>
      </c>
      <c r="S627" s="4"/>
      <c r="T627" s="4"/>
    </row>
    <row r="628" spans="1:20" ht="25.5" x14ac:dyDescent="0.25">
      <c r="A628" s="179">
        <v>503</v>
      </c>
      <c r="B628" s="201" t="s">
        <v>548</v>
      </c>
      <c r="C628" s="14" t="s">
        <v>575</v>
      </c>
      <c r="D628" s="24" t="s">
        <v>339</v>
      </c>
      <c r="E628" s="24" t="s">
        <v>710</v>
      </c>
      <c r="F628" s="15">
        <v>45597</v>
      </c>
      <c r="G628" s="37">
        <v>0.26</v>
      </c>
      <c r="H628" s="337"/>
      <c r="I628" s="594"/>
      <c r="J628" s="590">
        <f t="shared" si="36"/>
        <v>0</v>
      </c>
      <c r="K628" s="594"/>
      <c r="L628" s="232">
        <f t="shared" si="37"/>
        <v>0</v>
      </c>
      <c r="M628" s="594"/>
      <c r="N628" s="232">
        <f t="shared" si="38"/>
        <v>0</v>
      </c>
      <c r="O628" s="594"/>
      <c r="P628" s="232">
        <f t="shared" si="39"/>
        <v>0</v>
      </c>
      <c r="Q628" s="594"/>
      <c r="R628" s="377">
        <f t="shared" si="40"/>
        <v>0</v>
      </c>
      <c r="S628" s="4"/>
      <c r="T628" s="4"/>
    </row>
    <row r="629" spans="1:20" ht="25.5" x14ac:dyDescent="0.25">
      <c r="A629" s="179">
        <v>504</v>
      </c>
      <c r="B629" s="201" t="s">
        <v>548</v>
      </c>
      <c r="C629" s="14" t="s">
        <v>840</v>
      </c>
      <c r="D629" s="24" t="s">
        <v>339</v>
      </c>
      <c r="E629" s="24" t="s">
        <v>710</v>
      </c>
      <c r="F629" s="15">
        <v>46600</v>
      </c>
      <c r="G629" s="37">
        <v>0.24</v>
      </c>
      <c r="H629" s="337"/>
      <c r="I629" s="594"/>
      <c r="J629" s="590">
        <f t="shared" si="36"/>
        <v>0</v>
      </c>
      <c r="K629" s="594"/>
      <c r="L629" s="232">
        <f t="shared" si="37"/>
        <v>0</v>
      </c>
      <c r="M629" s="594"/>
      <c r="N629" s="232">
        <f t="shared" si="38"/>
        <v>0</v>
      </c>
      <c r="O629" s="594">
        <v>25</v>
      </c>
      <c r="P629" s="232">
        <f t="shared" si="39"/>
        <v>6</v>
      </c>
      <c r="Q629" s="594">
        <v>25</v>
      </c>
      <c r="R629" s="377">
        <f t="shared" si="40"/>
        <v>6</v>
      </c>
      <c r="S629" s="4"/>
      <c r="T629" s="4"/>
    </row>
    <row r="630" spans="1:20" ht="25.5" x14ac:dyDescent="0.25">
      <c r="A630" s="179">
        <v>505</v>
      </c>
      <c r="B630" s="201" t="s">
        <v>549</v>
      </c>
      <c r="C630" s="14" t="s">
        <v>952</v>
      </c>
      <c r="D630" s="24" t="s">
        <v>339</v>
      </c>
      <c r="E630" s="24" t="s">
        <v>710</v>
      </c>
      <c r="F630" s="15">
        <v>46600</v>
      </c>
      <c r="G630" s="37">
        <v>0.37</v>
      </c>
      <c r="H630" s="337"/>
      <c r="I630" s="594"/>
      <c r="J630" s="590">
        <f t="shared" ref="J630:J696" si="41">G630*I630</f>
        <v>0</v>
      </c>
      <c r="K630" s="594"/>
      <c r="L630" s="232">
        <f t="shared" si="37"/>
        <v>0</v>
      </c>
      <c r="M630" s="594"/>
      <c r="N630" s="232">
        <f t="shared" si="38"/>
        <v>0</v>
      </c>
      <c r="O630" s="594">
        <v>25</v>
      </c>
      <c r="P630" s="232">
        <f t="shared" si="39"/>
        <v>9.25</v>
      </c>
      <c r="Q630" s="594">
        <v>25</v>
      </c>
      <c r="R630" s="377">
        <f t="shared" si="40"/>
        <v>9.25</v>
      </c>
      <c r="S630" s="4"/>
      <c r="T630" s="4"/>
    </row>
    <row r="631" spans="1:20" ht="25.5" x14ac:dyDescent="0.25">
      <c r="A631" s="185">
        <v>555</v>
      </c>
      <c r="B631" s="201" t="s">
        <v>940</v>
      </c>
      <c r="C631" s="184" t="s">
        <v>921</v>
      </c>
      <c r="D631" s="24" t="s">
        <v>339</v>
      </c>
      <c r="E631" s="24" t="s">
        <v>710</v>
      </c>
      <c r="F631" s="576">
        <v>46600</v>
      </c>
      <c r="G631" s="577">
        <v>0.28000000000000003</v>
      </c>
      <c r="H631" s="337"/>
      <c r="I631" s="594"/>
      <c r="J631" s="590">
        <f t="shared" si="41"/>
        <v>0</v>
      </c>
      <c r="K631" s="594"/>
      <c r="L631" s="232">
        <f t="shared" si="37"/>
        <v>0</v>
      </c>
      <c r="M631" s="594"/>
      <c r="N631" s="232">
        <f t="shared" si="38"/>
        <v>0</v>
      </c>
      <c r="O631" s="594"/>
      <c r="P631" s="232">
        <f t="shared" si="39"/>
        <v>0</v>
      </c>
      <c r="Q631" s="594"/>
      <c r="R631" s="377">
        <f t="shared" si="40"/>
        <v>0</v>
      </c>
      <c r="S631" s="4"/>
      <c r="T631" s="4"/>
    </row>
    <row r="632" spans="1:20" ht="25.5" x14ac:dyDescent="0.25">
      <c r="A632" s="179">
        <v>506</v>
      </c>
      <c r="B632" s="201" t="s">
        <v>550</v>
      </c>
      <c r="C632" s="14" t="s">
        <v>664</v>
      </c>
      <c r="D632" s="24" t="s">
        <v>339</v>
      </c>
      <c r="E632" s="24" t="s">
        <v>710</v>
      </c>
      <c r="F632" s="15">
        <v>45413</v>
      </c>
      <c r="G632" s="37">
        <v>0.18</v>
      </c>
      <c r="H632" s="337"/>
      <c r="I632" s="592"/>
      <c r="J632" s="590">
        <f t="shared" si="41"/>
        <v>0</v>
      </c>
      <c r="K632" s="592"/>
      <c r="L632" s="232">
        <f t="shared" si="37"/>
        <v>0</v>
      </c>
      <c r="M632" s="592"/>
      <c r="N632" s="232">
        <f t="shared" si="38"/>
        <v>0</v>
      </c>
      <c r="O632" s="592"/>
      <c r="P632" s="232">
        <f t="shared" si="39"/>
        <v>0</v>
      </c>
      <c r="Q632" s="592"/>
      <c r="R632" s="377">
        <f t="shared" si="40"/>
        <v>0</v>
      </c>
      <c r="S632" s="4"/>
      <c r="T632" s="4"/>
    </row>
    <row r="633" spans="1:20" ht="25.5" x14ac:dyDescent="0.25">
      <c r="A633" s="179">
        <v>507</v>
      </c>
      <c r="B633" s="201" t="s">
        <v>843</v>
      </c>
      <c r="C633" s="14" t="s">
        <v>844</v>
      </c>
      <c r="D633" s="24" t="s">
        <v>339</v>
      </c>
      <c r="E633" s="24" t="s">
        <v>710</v>
      </c>
      <c r="F633" s="15">
        <v>46327</v>
      </c>
      <c r="G633" s="37">
        <v>1.1200000000000001</v>
      </c>
      <c r="H633" s="337"/>
      <c r="I633" s="594"/>
      <c r="J633" s="590">
        <f t="shared" si="41"/>
        <v>0</v>
      </c>
      <c r="K633" s="594"/>
      <c r="L633" s="232">
        <f t="shared" si="37"/>
        <v>0</v>
      </c>
      <c r="M633" s="594"/>
      <c r="N633" s="232">
        <f t="shared" si="38"/>
        <v>0</v>
      </c>
      <c r="O633" s="594"/>
      <c r="P633" s="232">
        <f t="shared" si="39"/>
        <v>0</v>
      </c>
      <c r="Q633" s="594"/>
      <c r="R633" s="377">
        <f t="shared" si="40"/>
        <v>0</v>
      </c>
      <c r="S633" s="4"/>
      <c r="T633" s="4"/>
    </row>
    <row r="634" spans="1:20" ht="25.5" x14ac:dyDescent="0.25">
      <c r="A634" s="179">
        <v>508</v>
      </c>
      <c r="B634" s="201" t="s">
        <v>843</v>
      </c>
      <c r="C634" s="14" t="s">
        <v>663</v>
      </c>
      <c r="D634" s="24" t="s">
        <v>339</v>
      </c>
      <c r="E634" s="24" t="s">
        <v>710</v>
      </c>
      <c r="F634" s="15">
        <v>46266</v>
      </c>
      <c r="G634" s="37">
        <v>1.93</v>
      </c>
      <c r="H634" s="337"/>
      <c r="I634" s="589"/>
      <c r="J634" s="590">
        <f t="shared" si="41"/>
        <v>0</v>
      </c>
      <c r="K634" s="589"/>
      <c r="L634" s="85">
        <f t="shared" si="37"/>
        <v>0</v>
      </c>
      <c r="M634" s="589"/>
      <c r="N634" s="85">
        <f t="shared" si="38"/>
        <v>0</v>
      </c>
      <c r="O634" s="589"/>
      <c r="P634" s="85">
        <f t="shared" si="39"/>
        <v>0</v>
      </c>
      <c r="Q634" s="589"/>
      <c r="R634" s="377">
        <f t="shared" si="40"/>
        <v>0</v>
      </c>
      <c r="S634" s="4"/>
      <c r="T634" s="4"/>
    </row>
    <row r="635" spans="1:20" ht="25.5" x14ac:dyDescent="0.25">
      <c r="A635" s="179">
        <v>509</v>
      </c>
      <c r="B635" s="201" t="s">
        <v>551</v>
      </c>
      <c r="C635" s="14" t="s">
        <v>844</v>
      </c>
      <c r="D635" s="24" t="s">
        <v>339</v>
      </c>
      <c r="E635" s="24" t="s">
        <v>710</v>
      </c>
      <c r="F635" s="15">
        <v>46447</v>
      </c>
      <c r="G635" s="37">
        <v>1.93</v>
      </c>
      <c r="H635" s="337"/>
      <c r="I635" s="589"/>
      <c r="J635" s="590">
        <f t="shared" si="41"/>
        <v>0</v>
      </c>
      <c r="K635" s="589"/>
      <c r="L635" s="85">
        <f t="shared" si="37"/>
        <v>0</v>
      </c>
      <c r="M635" s="589"/>
      <c r="N635" s="85">
        <f t="shared" si="38"/>
        <v>0</v>
      </c>
      <c r="O635" s="589"/>
      <c r="P635" s="85">
        <f t="shared" si="39"/>
        <v>0</v>
      </c>
      <c r="Q635" s="589"/>
      <c r="R635" s="377">
        <f t="shared" si="40"/>
        <v>0</v>
      </c>
      <c r="S635" s="4"/>
      <c r="T635" s="4"/>
    </row>
    <row r="636" spans="1:20" ht="25.5" x14ac:dyDescent="0.25">
      <c r="A636" s="179">
        <v>510</v>
      </c>
      <c r="B636" s="201" t="s">
        <v>847</v>
      </c>
      <c r="C636" s="14" t="s">
        <v>844</v>
      </c>
      <c r="D636" s="24" t="s">
        <v>339</v>
      </c>
      <c r="E636" s="24" t="s">
        <v>710</v>
      </c>
      <c r="F636" s="15">
        <v>46447</v>
      </c>
      <c r="G636" s="37">
        <v>1.17</v>
      </c>
      <c r="H636" s="337"/>
      <c r="I636" s="594"/>
      <c r="J636" s="590">
        <f t="shared" si="41"/>
        <v>0</v>
      </c>
      <c r="K636" s="594"/>
      <c r="L636" s="232">
        <f t="shared" si="37"/>
        <v>0</v>
      </c>
      <c r="M636" s="594"/>
      <c r="N636" s="232">
        <f t="shared" si="38"/>
        <v>0</v>
      </c>
      <c r="O636" s="594"/>
      <c r="P636" s="232">
        <f t="shared" si="39"/>
        <v>0</v>
      </c>
      <c r="Q636" s="594"/>
      <c r="R636" s="377">
        <f t="shared" si="40"/>
        <v>0</v>
      </c>
      <c r="S636" s="4"/>
      <c r="T636" s="4"/>
    </row>
    <row r="637" spans="1:20" ht="25.5" x14ac:dyDescent="0.25">
      <c r="A637" s="179">
        <v>511</v>
      </c>
      <c r="B637" s="201" t="s">
        <v>552</v>
      </c>
      <c r="C637" s="14" t="s">
        <v>664</v>
      </c>
      <c r="D637" s="24" t="s">
        <v>339</v>
      </c>
      <c r="E637" s="24" t="s">
        <v>710</v>
      </c>
      <c r="F637" s="15">
        <v>46447</v>
      </c>
      <c r="G637" s="37">
        <v>1.93</v>
      </c>
      <c r="H637" s="337"/>
      <c r="I637" s="594"/>
      <c r="J637" s="590">
        <f t="shared" si="41"/>
        <v>0</v>
      </c>
      <c r="K637" s="594"/>
      <c r="L637" s="232">
        <f t="shared" si="37"/>
        <v>0</v>
      </c>
      <c r="M637" s="594"/>
      <c r="N637" s="232">
        <f t="shared" si="38"/>
        <v>0</v>
      </c>
      <c r="O637" s="594"/>
      <c r="P637" s="232">
        <f t="shared" si="39"/>
        <v>0</v>
      </c>
      <c r="Q637" s="594"/>
      <c r="R637" s="377">
        <f t="shared" si="40"/>
        <v>0</v>
      </c>
      <c r="S637" s="4"/>
      <c r="T637" s="4"/>
    </row>
    <row r="638" spans="1:20" ht="25.5" x14ac:dyDescent="0.25">
      <c r="A638" s="179">
        <v>512</v>
      </c>
      <c r="B638" s="201" t="s">
        <v>849</v>
      </c>
      <c r="C638" s="14" t="s">
        <v>844</v>
      </c>
      <c r="D638" s="24" t="s">
        <v>339</v>
      </c>
      <c r="E638" s="24" t="s">
        <v>710</v>
      </c>
      <c r="F638" s="15">
        <v>46447</v>
      </c>
      <c r="G638" s="37">
        <v>1.17</v>
      </c>
      <c r="H638" s="337"/>
      <c r="I638" s="589"/>
      <c r="J638" s="590">
        <f t="shared" si="41"/>
        <v>0</v>
      </c>
      <c r="K638" s="589"/>
      <c r="L638" s="85">
        <f t="shared" si="37"/>
        <v>0</v>
      </c>
      <c r="M638" s="589"/>
      <c r="N638" s="85">
        <f t="shared" si="38"/>
        <v>0</v>
      </c>
      <c r="O638" s="589"/>
      <c r="P638" s="85">
        <f t="shared" si="39"/>
        <v>0</v>
      </c>
      <c r="Q638" s="589"/>
      <c r="R638" s="377">
        <f t="shared" si="40"/>
        <v>0</v>
      </c>
      <c r="S638" s="4"/>
      <c r="T638" s="4"/>
    </row>
    <row r="639" spans="1:20" ht="25.5" x14ac:dyDescent="0.25">
      <c r="A639" s="179">
        <v>513</v>
      </c>
      <c r="B639" s="201" t="s">
        <v>553</v>
      </c>
      <c r="C639" s="14" t="s">
        <v>663</v>
      </c>
      <c r="D639" s="24" t="s">
        <v>339</v>
      </c>
      <c r="E639" s="24" t="s">
        <v>710</v>
      </c>
      <c r="F639" s="15">
        <v>46447</v>
      </c>
      <c r="G639" s="37">
        <v>1.93</v>
      </c>
      <c r="H639" s="337"/>
      <c r="I639" s="589"/>
      <c r="J639" s="590">
        <f t="shared" si="41"/>
        <v>0</v>
      </c>
      <c r="K639" s="589"/>
      <c r="L639" s="85">
        <f t="shared" si="37"/>
        <v>0</v>
      </c>
      <c r="M639" s="589"/>
      <c r="N639" s="85">
        <f t="shared" si="38"/>
        <v>0</v>
      </c>
      <c r="O639" s="589"/>
      <c r="P639" s="85">
        <f t="shared" si="39"/>
        <v>0</v>
      </c>
      <c r="Q639" s="589"/>
      <c r="R639" s="377">
        <f t="shared" si="40"/>
        <v>0</v>
      </c>
      <c r="S639" s="4"/>
      <c r="T639" s="4"/>
    </row>
    <row r="640" spans="1:20" ht="25.5" x14ac:dyDescent="0.25">
      <c r="A640" s="185">
        <v>559</v>
      </c>
      <c r="B640" s="184" t="s">
        <v>942</v>
      </c>
      <c r="C640" s="184" t="s">
        <v>913</v>
      </c>
      <c r="D640" s="24" t="s">
        <v>339</v>
      </c>
      <c r="E640" s="24" t="s">
        <v>710</v>
      </c>
      <c r="F640" s="576">
        <v>45717</v>
      </c>
      <c r="G640" s="577">
        <v>15.59</v>
      </c>
      <c r="H640" s="337"/>
      <c r="I640" s="592"/>
      <c r="J640" s="590">
        <f t="shared" si="41"/>
        <v>0</v>
      </c>
      <c r="K640" s="592"/>
      <c r="L640" s="232">
        <f t="shared" si="37"/>
        <v>0</v>
      </c>
      <c r="M640" s="592"/>
      <c r="N640" s="232">
        <f t="shared" si="38"/>
        <v>0</v>
      </c>
      <c r="O640" s="592"/>
      <c r="P640" s="232">
        <f t="shared" si="39"/>
        <v>0</v>
      </c>
      <c r="Q640" s="592"/>
      <c r="R640" s="377">
        <f t="shared" si="40"/>
        <v>0</v>
      </c>
      <c r="S640" s="4"/>
      <c r="T640" s="4"/>
    </row>
    <row r="641" spans="1:20" ht="30" x14ac:dyDescent="0.25">
      <c r="A641" s="185">
        <v>560</v>
      </c>
      <c r="B641" s="184" t="s">
        <v>943</v>
      </c>
      <c r="C641" s="184" t="s">
        <v>944</v>
      </c>
      <c r="D641" s="24" t="s">
        <v>339</v>
      </c>
      <c r="E641" s="24" t="s">
        <v>710</v>
      </c>
      <c r="F641" s="576">
        <v>46539</v>
      </c>
      <c r="G641" s="577">
        <v>1.27</v>
      </c>
      <c r="H641" s="337"/>
      <c r="I641" s="589"/>
      <c r="J641" s="590">
        <f t="shared" si="41"/>
        <v>0</v>
      </c>
      <c r="K641" s="589"/>
      <c r="L641" s="85">
        <f t="shared" si="37"/>
        <v>0</v>
      </c>
      <c r="M641" s="589"/>
      <c r="N641" s="85">
        <f t="shared" si="38"/>
        <v>0</v>
      </c>
      <c r="O641" s="589"/>
      <c r="P641" s="85">
        <f t="shared" si="39"/>
        <v>0</v>
      </c>
      <c r="Q641" s="589"/>
      <c r="R641" s="377">
        <f t="shared" si="40"/>
        <v>0</v>
      </c>
      <c r="S641" s="4"/>
      <c r="T641" s="4"/>
    </row>
    <row r="642" spans="1:20" ht="25.5" x14ac:dyDescent="0.25">
      <c r="A642" s="179">
        <v>514</v>
      </c>
      <c r="B642" s="201" t="s">
        <v>554</v>
      </c>
      <c r="C642" s="14" t="s">
        <v>659</v>
      </c>
      <c r="D642" s="24" t="s">
        <v>339</v>
      </c>
      <c r="E642" s="24" t="s">
        <v>710</v>
      </c>
      <c r="F642" s="15" t="s">
        <v>720</v>
      </c>
      <c r="G642" s="37">
        <v>4.5</v>
      </c>
      <c r="H642" s="337"/>
      <c r="I642" s="595"/>
      <c r="J642" s="590">
        <f t="shared" si="41"/>
        <v>0</v>
      </c>
      <c r="K642" s="595"/>
      <c r="L642" s="85">
        <f t="shared" ref="L642:L664" si="42">G642*K642</f>
        <v>0</v>
      </c>
      <c r="M642" s="595"/>
      <c r="N642" s="85">
        <f t="shared" ref="N642:N664" si="43">G642*M642</f>
        <v>0</v>
      </c>
      <c r="O642" s="595"/>
      <c r="P642" s="85">
        <f t="shared" ref="P642:P664" si="44">G642*O642</f>
        <v>0</v>
      </c>
      <c r="Q642" s="595"/>
      <c r="R642" s="377">
        <f t="shared" ref="R642:R664" si="45">G642*Q642</f>
        <v>0</v>
      </c>
      <c r="S642" s="4"/>
      <c r="T642" s="4"/>
    </row>
    <row r="643" spans="1:20" ht="28.5" x14ac:dyDescent="0.25">
      <c r="A643" s="179">
        <v>515</v>
      </c>
      <c r="B643" s="201" t="s">
        <v>555</v>
      </c>
      <c r="C643" s="14" t="s">
        <v>665</v>
      </c>
      <c r="D643" s="24" t="s">
        <v>339</v>
      </c>
      <c r="E643" s="24" t="s">
        <v>710</v>
      </c>
      <c r="F643" s="15">
        <v>45992</v>
      </c>
      <c r="G643" s="37">
        <v>4.5</v>
      </c>
      <c r="H643" s="337"/>
      <c r="I643" s="589"/>
      <c r="J643" s="590">
        <f t="shared" si="41"/>
        <v>0</v>
      </c>
      <c r="K643" s="589"/>
      <c r="L643" s="85">
        <f t="shared" si="42"/>
        <v>0</v>
      </c>
      <c r="M643" s="589"/>
      <c r="N643" s="85">
        <f t="shared" si="43"/>
        <v>0</v>
      </c>
      <c r="O643" s="589"/>
      <c r="P643" s="85">
        <f t="shared" si="44"/>
        <v>0</v>
      </c>
      <c r="Q643" s="589"/>
      <c r="R643" s="377">
        <f t="shared" si="45"/>
        <v>0</v>
      </c>
      <c r="S643" s="4"/>
      <c r="T643" s="4"/>
    </row>
    <row r="644" spans="1:20" ht="25.5" x14ac:dyDescent="0.25">
      <c r="A644" s="179">
        <v>516</v>
      </c>
      <c r="B644" s="201" t="s">
        <v>556</v>
      </c>
      <c r="C644" s="14" t="s">
        <v>666</v>
      </c>
      <c r="D644" s="24" t="s">
        <v>339</v>
      </c>
      <c r="E644" s="24" t="s">
        <v>710</v>
      </c>
      <c r="F644" s="15">
        <v>46539</v>
      </c>
      <c r="G644" s="37">
        <v>1.82</v>
      </c>
      <c r="H644" s="337"/>
      <c r="I644" s="589"/>
      <c r="J644" s="590">
        <f t="shared" si="41"/>
        <v>0</v>
      </c>
      <c r="K644" s="589"/>
      <c r="L644" s="85">
        <f t="shared" si="42"/>
        <v>0</v>
      </c>
      <c r="M644" s="589"/>
      <c r="N644" s="85">
        <f t="shared" si="43"/>
        <v>0</v>
      </c>
      <c r="O644" s="589"/>
      <c r="P644" s="85">
        <f t="shared" si="44"/>
        <v>0</v>
      </c>
      <c r="Q644" s="589"/>
      <c r="R644" s="377">
        <f t="shared" si="45"/>
        <v>0</v>
      </c>
      <c r="S644" s="4"/>
      <c r="T644" s="4"/>
    </row>
    <row r="645" spans="1:20" ht="25.5" x14ac:dyDescent="0.25">
      <c r="A645" s="179">
        <v>517</v>
      </c>
      <c r="B645" s="201" t="s">
        <v>557</v>
      </c>
      <c r="C645" s="14" t="s">
        <v>659</v>
      </c>
      <c r="D645" s="24" t="s">
        <v>339</v>
      </c>
      <c r="E645" s="24" t="s">
        <v>710</v>
      </c>
      <c r="F645" s="15">
        <v>45717</v>
      </c>
      <c r="G645" s="37">
        <v>1.44</v>
      </c>
      <c r="H645" s="337"/>
      <c r="I645" s="592"/>
      <c r="J645" s="590">
        <f t="shared" si="41"/>
        <v>0</v>
      </c>
      <c r="K645" s="592"/>
      <c r="L645" s="232">
        <f t="shared" si="42"/>
        <v>0</v>
      </c>
      <c r="M645" s="592"/>
      <c r="N645" s="232">
        <f t="shared" si="43"/>
        <v>0</v>
      </c>
      <c r="O645" s="592"/>
      <c r="P645" s="232">
        <f t="shared" si="44"/>
        <v>0</v>
      </c>
      <c r="Q645" s="592"/>
      <c r="R645" s="377">
        <f t="shared" si="45"/>
        <v>0</v>
      </c>
      <c r="S645" s="4"/>
      <c r="T645" s="4"/>
    </row>
    <row r="646" spans="1:20" ht="30" x14ac:dyDescent="0.25">
      <c r="A646" s="185">
        <v>561</v>
      </c>
      <c r="B646" s="184" t="s">
        <v>945</v>
      </c>
      <c r="C646" s="184" t="s">
        <v>921</v>
      </c>
      <c r="D646" s="24" t="s">
        <v>339</v>
      </c>
      <c r="E646" s="24" t="s">
        <v>710</v>
      </c>
      <c r="F646" s="576">
        <v>46539</v>
      </c>
      <c r="G646" s="577">
        <v>1.44</v>
      </c>
      <c r="H646" s="337"/>
      <c r="I646" s="589"/>
      <c r="J646" s="590">
        <f t="shared" si="41"/>
        <v>0</v>
      </c>
      <c r="K646" s="589"/>
      <c r="L646" s="85">
        <f t="shared" si="42"/>
        <v>0</v>
      </c>
      <c r="M646" s="589"/>
      <c r="N646" s="85">
        <f t="shared" si="43"/>
        <v>0</v>
      </c>
      <c r="O646" s="589">
        <v>12</v>
      </c>
      <c r="P646" s="85">
        <f t="shared" si="44"/>
        <v>17.28</v>
      </c>
      <c r="Q646" s="589">
        <v>12</v>
      </c>
      <c r="R646" s="377">
        <f t="shared" si="45"/>
        <v>17.28</v>
      </c>
      <c r="S646" s="4"/>
      <c r="T646" s="4"/>
    </row>
    <row r="647" spans="1:20" ht="25.5" x14ac:dyDescent="0.25">
      <c r="A647" s="179">
        <v>518</v>
      </c>
      <c r="B647" s="201" t="s">
        <v>558</v>
      </c>
      <c r="C647" s="14" t="s">
        <v>667</v>
      </c>
      <c r="D647" s="24" t="s">
        <v>339</v>
      </c>
      <c r="E647" s="24" t="s">
        <v>710</v>
      </c>
      <c r="F647" s="15">
        <v>46539</v>
      </c>
      <c r="G647" s="37">
        <v>1.44</v>
      </c>
      <c r="H647" s="337"/>
      <c r="I647" s="589"/>
      <c r="J647" s="590">
        <f t="shared" si="41"/>
        <v>0</v>
      </c>
      <c r="K647" s="589"/>
      <c r="L647" s="85">
        <f t="shared" si="42"/>
        <v>0</v>
      </c>
      <c r="M647" s="589"/>
      <c r="N647" s="85">
        <f t="shared" si="43"/>
        <v>0</v>
      </c>
      <c r="O647" s="589"/>
      <c r="P647" s="85">
        <f t="shared" si="44"/>
        <v>0</v>
      </c>
      <c r="Q647" s="589"/>
      <c r="R647" s="377">
        <f t="shared" si="45"/>
        <v>0</v>
      </c>
      <c r="S647" s="4"/>
      <c r="T647" s="4"/>
    </row>
    <row r="648" spans="1:20" ht="30" x14ac:dyDescent="0.25">
      <c r="A648" s="185">
        <v>562</v>
      </c>
      <c r="B648" s="184" t="s">
        <v>946</v>
      </c>
      <c r="C648" s="184" t="s">
        <v>952</v>
      </c>
      <c r="D648" s="24" t="s">
        <v>339</v>
      </c>
      <c r="E648" s="24" t="s">
        <v>710</v>
      </c>
      <c r="F648" s="576">
        <v>46539</v>
      </c>
      <c r="G648" s="577">
        <v>9.0999999999999998E-2</v>
      </c>
      <c r="H648" s="337"/>
      <c r="I648" s="589"/>
      <c r="J648" s="590">
        <f t="shared" si="41"/>
        <v>0</v>
      </c>
      <c r="K648" s="589"/>
      <c r="L648" s="85">
        <f t="shared" si="42"/>
        <v>0</v>
      </c>
      <c r="M648" s="589"/>
      <c r="N648" s="85">
        <f t="shared" si="43"/>
        <v>0</v>
      </c>
      <c r="O648" s="589"/>
      <c r="P648" s="85">
        <f t="shared" si="44"/>
        <v>0</v>
      </c>
      <c r="Q648" s="589"/>
      <c r="R648" s="377">
        <f t="shared" si="45"/>
        <v>0</v>
      </c>
      <c r="S648" s="4"/>
      <c r="T648" s="4"/>
    </row>
    <row r="649" spans="1:20" ht="30" x14ac:dyDescent="0.25">
      <c r="A649" s="185">
        <v>563</v>
      </c>
      <c r="B649" s="184" t="s">
        <v>947</v>
      </c>
      <c r="C649" s="184" t="s">
        <v>952</v>
      </c>
      <c r="D649" s="24" t="s">
        <v>339</v>
      </c>
      <c r="E649" s="24" t="s">
        <v>710</v>
      </c>
      <c r="F649" s="576">
        <v>46569</v>
      </c>
      <c r="G649" s="577">
        <v>0.1</v>
      </c>
      <c r="H649" s="337"/>
      <c r="I649" s="589"/>
      <c r="J649" s="590">
        <f t="shared" si="41"/>
        <v>0</v>
      </c>
      <c r="K649" s="589"/>
      <c r="L649" s="85">
        <f t="shared" si="42"/>
        <v>0</v>
      </c>
      <c r="M649" s="589"/>
      <c r="N649" s="85">
        <f t="shared" si="43"/>
        <v>0</v>
      </c>
      <c r="O649" s="589"/>
      <c r="P649" s="85">
        <f t="shared" si="44"/>
        <v>0</v>
      </c>
      <c r="Q649" s="589"/>
      <c r="R649" s="377">
        <f t="shared" si="45"/>
        <v>0</v>
      </c>
      <c r="S649" s="4"/>
      <c r="T649" s="4"/>
    </row>
    <row r="650" spans="1:20" ht="30" x14ac:dyDescent="0.25">
      <c r="A650" s="185">
        <v>541</v>
      </c>
      <c r="B650" s="184" t="s">
        <v>920</v>
      </c>
      <c r="C650" s="184" t="s">
        <v>921</v>
      </c>
      <c r="D650" s="24" t="s">
        <v>339</v>
      </c>
      <c r="E650" s="24" t="s">
        <v>710</v>
      </c>
      <c r="F650" s="576">
        <v>46692</v>
      </c>
      <c r="G650" s="577">
        <v>0.18</v>
      </c>
      <c r="H650" s="337"/>
      <c r="I650" s="589"/>
      <c r="J650" s="590">
        <f t="shared" si="41"/>
        <v>0</v>
      </c>
      <c r="K650" s="589"/>
      <c r="L650" s="85">
        <f t="shared" si="42"/>
        <v>0</v>
      </c>
      <c r="M650" s="589"/>
      <c r="N650" s="85">
        <f t="shared" si="43"/>
        <v>0</v>
      </c>
      <c r="O650" s="589"/>
      <c r="P650" s="85">
        <f t="shared" si="44"/>
        <v>0</v>
      </c>
      <c r="Q650" s="589"/>
      <c r="R650" s="377">
        <f t="shared" si="45"/>
        <v>0</v>
      </c>
      <c r="S650" s="4"/>
      <c r="T650" s="4"/>
    </row>
    <row r="651" spans="1:20" ht="30" x14ac:dyDescent="0.25">
      <c r="A651" s="185">
        <v>542</v>
      </c>
      <c r="B651" s="184" t="s">
        <v>922</v>
      </c>
      <c r="C651" s="184" t="s">
        <v>915</v>
      </c>
      <c r="D651" s="24" t="s">
        <v>339</v>
      </c>
      <c r="E651" s="24" t="s">
        <v>710</v>
      </c>
      <c r="F651" s="576">
        <v>45413</v>
      </c>
      <c r="G651" s="577">
        <v>3.2</v>
      </c>
      <c r="H651" s="337"/>
      <c r="I651" s="589"/>
      <c r="J651" s="590">
        <f t="shared" si="41"/>
        <v>0</v>
      </c>
      <c r="K651" s="589"/>
      <c r="L651" s="85">
        <f t="shared" si="42"/>
        <v>0</v>
      </c>
      <c r="M651" s="589"/>
      <c r="N651" s="85">
        <f t="shared" si="43"/>
        <v>0</v>
      </c>
      <c r="O651" s="589"/>
      <c r="P651" s="85">
        <f t="shared" si="44"/>
        <v>0</v>
      </c>
      <c r="Q651" s="589"/>
      <c r="R651" s="377">
        <f t="shared" si="45"/>
        <v>0</v>
      </c>
      <c r="S651" s="4"/>
      <c r="T651" s="4"/>
    </row>
    <row r="652" spans="1:20" ht="25.5" x14ac:dyDescent="0.25">
      <c r="A652" s="185">
        <v>543</v>
      </c>
      <c r="B652" s="184" t="s">
        <v>923</v>
      </c>
      <c r="C652" s="184" t="s">
        <v>921</v>
      </c>
      <c r="D652" s="24" t="s">
        <v>339</v>
      </c>
      <c r="E652" s="24" t="s">
        <v>710</v>
      </c>
      <c r="F652" s="576" t="s">
        <v>710</v>
      </c>
      <c r="G652" s="577">
        <v>0.08</v>
      </c>
      <c r="H652" s="337"/>
      <c r="I652" s="589"/>
      <c r="J652" s="590">
        <f t="shared" si="41"/>
        <v>0</v>
      </c>
      <c r="K652" s="589"/>
      <c r="L652" s="85">
        <f t="shared" si="42"/>
        <v>0</v>
      </c>
      <c r="M652" s="589"/>
      <c r="N652" s="85">
        <f t="shared" si="43"/>
        <v>0</v>
      </c>
      <c r="O652" s="589"/>
      <c r="P652" s="85">
        <f t="shared" si="44"/>
        <v>0</v>
      </c>
      <c r="Q652" s="589"/>
      <c r="R652" s="377">
        <f t="shared" si="45"/>
        <v>0</v>
      </c>
      <c r="S652" s="4"/>
      <c r="T652" s="4"/>
    </row>
    <row r="653" spans="1:20" ht="25.5" x14ac:dyDescent="0.25">
      <c r="A653" s="179">
        <v>519</v>
      </c>
      <c r="B653" s="201" t="s">
        <v>559</v>
      </c>
      <c r="C653" s="14" t="s">
        <v>668</v>
      </c>
      <c r="D653" s="24" t="s">
        <v>339</v>
      </c>
      <c r="E653" s="24" t="s">
        <v>710</v>
      </c>
      <c r="F653" s="15">
        <v>45717</v>
      </c>
      <c r="G653" s="37">
        <v>0.33</v>
      </c>
      <c r="H653" s="337"/>
      <c r="I653" s="589"/>
      <c r="J653" s="590">
        <f t="shared" si="41"/>
        <v>0</v>
      </c>
      <c r="K653" s="589"/>
      <c r="L653" s="85">
        <f t="shared" si="42"/>
        <v>0</v>
      </c>
      <c r="M653" s="589"/>
      <c r="N653" s="85">
        <f t="shared" si="43"/>
        <v>0</v>
      </c>
      <c r="O653" s="589"/>
      <c r="P653" s="85">
        <f t="shared" si="44"/>
        <v>0</v>
      </c>
      <c r="Q653" s="589"/>
      <c r="R653" s="377">
        <f t="shared" si="45"/>
        <v>0</v>
      </c>
      <c r="S653" s="4"/>
      <c r="T653" s="4"/>
    </row>
    <row r="654" spans="1:20" ht="25.5" x14ac:dyDescent="0.25">
      <c r="A654" s="185">
        <v>566</v>
      </c>
      <c r="B654" s="184" t="s">
        <v>950</v>
      </c>
      <c r="C654" s="184" t="s">
        <v>1153</v>
      </c>
      <c r="D654" s="24" t="s">
        <v>339</v>
      </c>
      <c r="E654" s="24" t="s">
        <v>710</v>
      </c>
      <c r="F654" s="576">
        <v>46447</v>
      </c>
      <c r="G654" s="577">
        <v>0.33</v>
      </c>
      <c r="H654" s="337"/>
      <c r="I654" s="589"/>
      <c r="J654" s="590">
        <f t="shared" si="41"/>
        <v>0</v>
      </c>
      <c r="K654" s="589"/>
      <c r="L654" s="85">
        <f t="shared" si="42"/>
        <v>0</v>
      </c>
      <c r="M654" s="589"/>
      <c r="N654" s="85">
        <f t="shared" si="43"/>
        <v>0</v>
      </c>
      <c r="O654" s="589"/>
      <c r="P654" s="85">
        <f t="shared" si="44"/>
        <v>0</v>
      </c>
      <c r="Q654" s="589"/>
      <c r="R654" s="377">
        <f t="shared" si="45"/>
        <v>0</v>
      </c>
      <c r="S654" s="4"/>
      <c r="T654" s="4"/>
    </row>
    <row r="655" spans="1:20" ht="25.5" x14ac:dyDescent="0.25">
      <c r="A655" s="179">
        <v>520</v>
      </c>
      <c r="B655" s="201" t="s">
        <v>560</v>
      </c>
      <c r="C655" s="14" t="s">
        <v>669</v>
      </c>
      <c r="D655" s="24" t="s">
        <v>339</v>
      </c>
      <c r="E655" s="24" t="s">
        <v>710</v>
      </c>
      <c r="F655" s="15">
        <v>45718</v>
      </c>
      <c r="G655" s="37">
        <v>0.33</v>
      </c>
      <c r="H655" s="337"/>
      <c r="I655" s="592"/>
      <c r="J655" s="590">
        <f t="shared" si="41"/>
        <v>0</v>
      </c>
      <c r="K655" s="592"/>
      <c r="L655" s="232">
        <f t="shared" si="42"/>
        <v>0</v>
      </c>
      <c r="M655" s="592"/>
      <c r="N655" s="232">
        <f t="shared" si="43"/>
        <v>0</v>
      </c>
      <c r="O655" s="592"/>
      <c r="P655" s="232">
        <f t="shared" si="44"/>
        <v>0</v>
      </c>
      <c r="Q655" s="592"/>
      <c r="R655" s="377">
        <f t="shared" si="45"/>
        <v>0</v>
      </c>
      <c r="S655" s="4"/>
      <c r="T655" s="4"/>
    </row>
    <row r="656" spans="1:20" ht="25.5" x14ac:dyDescent="0.25">
      <c r="A656" s="185">
        <v>565</v>
      </c>
      <c r="B656" s="184" t="s">
        <v>561</v>
      </c>
      <c r="C656" s="14" t="s">
        <v>669</v>
      </c>
      <c r="D656" s="24" t="s">
        <v>339</v>
      </c>
      <c r="E656" s="24" t="s">
        <v>710</v>
      </c>
      <c r="F656" s="24" t="s">
        <v>710</v>
      </c>
      <c r="G656" s="577">
        <v>0.28000000000000003</v>
      </c>
      <c r="H656" s="337"/>
      <c r="I656" s="592"/>
      <c r="J656" s="590">
        <f t="shared" si="41"/>
        <v>0</v>
      </c>
      <c r="K656" s="592"/>
      <c r="L656" s="232">
        <f t="shared" si="42"/>
        <v>0</v>
      </c>
      <c r="M656" s="592"/>
      <c r="N656" s="232">
        <f t="shared" si="43"/>
        <v>0</v>
      </c>
      <c r="O656" s="592"/>
      <c r="P656" s="232">
        <f t="shared" si="44"/>
        <v>0</v>
      </c>
      <c r="Q656" s="592"/>
      <c r="R656" s="377">
        <f t="shared" si="45"/>
        <v>0</v>
      </c>
      <c r="S656" s="4"/>
      <c r="T656" s="4"/>
    </row>
    <row r="657" spans="1:20" ht="25.5" x14ac:dyDescent="0.25">
      <c r="A657" s="179">
        <v>521</v>
      </c>
      <c r="B657" s="201" t="s">
        <v>561</v>
      </c>
      <c r="C657" s="14" t="s">
        <v>661</v>
      </c>
      <c r="D657" s="24" t="s">
        <v>339</v>
      </c>
      <c r="E657" s="24" t="s">
        <v>710</v>
      </c>
      <c r="F657" s="24" t="s">
        <v>710</v>
      </c>
      <c r="G657" s="37">
        <v>0.28000000000000003</v>
      </c>
      <c r="H657" s="337"/>
      <c r="I657" s="589"/>
      <c r="J657" s="590">
        <f t="shared" si="41"/>
        <v>0</v>
      </c>
      <c r="K657" s="589"/>
      <c r="L657" s="85">
        <f t="shared" si="42"/>
        <v>0</v>
      </c>
      <c r="M657" s="589"/>
      <c r="N657" s="85">
        <f t="shared" si="43"/>
        <v>0</v>
      </c>
      <c r="O657" s="589">
        <v>15</v>
      </c>
      <c r="P657" s="85">
        <f t="shared" si="44"/>
        <v>4.2</v>
      </c>
      <c r="Q657" s="589">
        <v>15</v>
      </c>
      <c r="R657" s="377">
        <f t="shared" si="45"/>
        <v>4.2</v>
      </c>
      <c r="S657" s="4"/>
      <c r="T657" s="4"/>
    </row>
    <row r="658" spans="1:20" ht="28.5" x14ac:dyDescent="0.25">
      <c r="A658" s="179">
        <v>522</v>
      </c>
      <c r="B658" s="201" t="s">
        <v>562</v>
      </c>
      <c r="C658" s="14"/>
      <c r="D658" s="24" t="s">
        <v>339</v>
      </c>
      <c r="E658" s="24" t="s">
        <v>710</v>
      </c>
      <c r="F658" s="15">
        <v>45383</v>
      </c>
      <c r="G658" s="37">
        <v>4.26</v>
      </c>
      <c r="H658" s="337"/>
      <c r="I658" s="589"/>
      <c r="J658" s="590">
        <f t="shared" si="41"/>
        <v>0</v>
      </c>
      <c r="K658" s="589"/>
      <c r="L658" s="85">
        <f t="shared" si="42"/>
        <v>0</v>
      </c>
      <c r="M658" s="589"/>
      <c r="N658" s="85">
        <f t="shared" si="43"/>
        <v>0</v>
      </c>
      <c r="O658" s="589"/>
      <c r="P658" s="85">
        <f t="shared" si="44"/>
        <v>0</v>
      </c>
      <c r="Q658" s="589"/>
      <c r="R658" s="377">
        <f t="shared" si="45"/>
        <v>0</v>
      </c>
      <c r="S658" s="4"/>
      <c r="T658" s="4"/>
    </row>
    <row r="659" spans="1:20" ht="25.5" x14ac:dyDescent="0.25">
      <c r="A659" s="185">
        <v>564</v>
      </c>
      <c r="B659" s="184" t="s">
        <v>948</v>
      </c>
      <c r="C659" s="184" t="s">
        <v>915</v>
      </c>
      <c r="D659" s="24" t="s">
        <v>339</v>
      </c>
      <c r="E659" s="24" t="s">
        <v>710</v>
      </c>
      <c r="F659" s="576">
        <v>46508</v>
      </c>
      <c r="G659" s="577">
        <v>0.2</v>
      </c>
      <c r="H659" s="337"/>
      <c r="I659" s="589"/>
      <c r="J659" s="590">
        <f t="shared" si="41"/>
        <v>0</v>
      </c>
      <c r="K659" s="589"/>
      <c r="L659" s="85">
        <f t="shared" si="42"/>
        <v>0</v>
      </c>
      <c r="M659" s="589"/>
      <c r="N659" s="85">
        <f t="shared" si="43"/>
        <v>0</v>
      </c>
      <c r="O659" s="589"/>
      <c r="P659" s="85">
        <f t="shared" si="44"/>
        <v>0</v>
      </c>
      <c r="Q659" s="589"/>
      <c r="R659" s="377">
        <f t="shared" si="45"/>
        <v>0</v>
      </c>
      <c r="S659" s="4"/>
      <c r="T659" s="4"/>
    </row>
    <row r="660" spans="1:20" ht="25.5" x14ac:dyDescent="0.25">
      <c r="A660" s="179">
        <v>523</v>
      </c>
      <c r="B660" s="201" t="s">
        <v>563</v>
      </c>
      <c r="C660" s="14" t="s">
        <v>670</v>
      </c>
      <c r="D660" s="24" t="s">
        <v>339</v>
      </c>
      <c r="E660" s="24" t="s">
        <v>710</v>
      </c>
      <c r="F660" s="24" t="s">
        <v>710</v>
      </c>
      <c r="G660" s="37">
        <v>4.3</v>
      </c>
      <c r="H660" s="337"/>
      <c r="I660" s="589"/>
      <c r="J660" s="590">
        <f t="shared" si="41"/>
        <v>0</v>
      </c>
      <c r="K660" s="589"/>
      <c r="L660" s="85">
        <f t="shared" si="42"/>
        <v>0</v>
      </c>
      <c r="M660" s="589"/>
      <c r="N660" s="85">
        <f t="shared" si="43"/>
        <v>0</v>
      </c>
      <c r="O660" s="589">
        <v>6</v>
      </c>
      <c r="P660" s="85">
        <f t="shared" si="44"/>
        <v>25.799999999999997</v>
      </c>
      <c r="Q660" s="589">
        <v>6</v>
      </c>
      <c r="R660" s="377">
        <f t="shared" si="45"/>
        <v>25.799999999999997</v>
      </c>
      <c r="S660" s="4"/>
      <c r="T660" s="4"/>
    </row>
    <row r="661" spans="1:20" ht="25.5" x14ac:dyDescent="0.25">
      <c r="A661" s="179">
        <v>524</v>
      </c>
      <c r="B661" s="201" t="s">
        <v>837</v>
      </c>
      <c r="C661" s="14" t="s">
        <v>651</v>
      </c>
      <c r="D661" s="24" t="s">
        <v>339</v>
      </c>
      <c r="E661" s="24" t="s">
        <v>710</v>
      </c>
      <c r="F661" s="15">
        <v>45839</v>
      </c>
      <c r="G661" s="37">
        <v>4.3</v>
      </c>
      <c r="H661" s="337"/>
      <c r="I661" s="594"/>
      <c r="J661" s="590">
        <f t="shared" si="41"/>
        <v>0</v>
      </c>
      <c r="K661" s="594"/>
      <c r="L661" s="232">
        <f t="shared" si="42"/>
        <v>0</v>
      </c>
      <c r="M661" s="594"/>
      <c r="N661" s="232">
        <f t="shared" si="43"/>
        <v>0</v>
      </c>
      <c r="O661" s="594">
        <v>3</v>
      </c>
      <c r="P661" s="232">
        <f t="shared" si="44"/>
        <v>12.899999999999999</v>
      </c>
      <c r="Q661" s="594">
        <v>3</v>
      </c>
      <c r="R661" s="377">
        <f t="shared" si="45"/>
        <v>12.899999999999999</v>
      </c>
      <c r="S661" s="4"/>
      <c r="T661" s="4"/>
    </row>
    <row r="662" spans="1:20" ht="25.5" x14ac:dyDescent="0.25">
      <c r="A662" s="179">
        <v>525</v>
      </c>
      <c r="B662" s="201" t="s">
        <v>845</v>
      </c>
      <c r="C662" s="14"/>
      <c r="D662" s="24" t="s">
        <v>339</v>
      </c>
      <c r="E662" s="24" t="s">
        <v>710</v>
      </c>
      <c r="F662" s="24" t="s">
        <v>710</v>
      </c>
      <c r="G662" s="37">
        <v>0.18</v>
      </c>
      <c r="H662" s="337"/>
      <c r="I662" s="589"/>
      <c r="J662" s="590">
        <f t="shared" si="41"/>
        <v>0</v>
      </c>
      <c r="K662" s="589"/>
      <c r="L662" s="85">
        <f t="shared" si="42"/>
        <v>0</v>
      </c>
      <c r="M662" s="589"/>
      <c r="N662" s="85">
        <f t="shared" si="43"/>
        <v>0</v>
      </c>
      <c r="O662" s="589">
        <v>10</v>
      </c>
      <c r="P662" s="85">
        <f t="shared" si="44"/>
        <v>1.7999999999999998</v>
      </c>
      <c r="Q662" s="589">
        <v>10</v>
      </c>
      <c r="R662" s="377">
        <f t="shared" si="45"/>
        <v>1.7999999999999998</v>
      </c>
      <c r="S662" s="4"/>
      <c r="T662" s="4"/>
    </row>
    <row r="663" spans="1:20" ht="30" x14ac:dyDescent="0.25">
      <c r="A663" s="185">
        <v>572</v>
      </c>
      <c r="B663" s="184" t="s">
        <v>954</v>
      </c>
      <c r="C663" s="184" t="s">
        <v>659</v>
      </c>
      <c r="D663" s="24" t="s">
        <v>339</v>
      </c>
      <c r="E663" s="24" t="s">
        <v>710</v>
      </c>
      <c r="F663" s="576">
        <v>46447</v>
      </c>
      <c r="G663" s="577">
        <v>1.24</v>
      </c>
      <c r="H663" s="337"/>
      <c r="I663" s="592"/>
      <c r="J663" s="590">
        <f t="shared" si="41"/>
        <v>0</v>
      </c>
      <c r="K663" s="592"/>
      <c r="L663" s="232">
        <f t="shared" si="42"/>
        <v>0</v>
      </c>
      <c r="M663" s="592"/>
      <c r="N663" s="232">
        <f t="shared" si="43"/>
        <v>0</v>
      </c>
      <c r="O663" s="592"/>
      <c r="P663" s="232">
        <f t="shared" si="44"/>
        <v>0</v>
      </c>
      <c r="Q663" s="592"/>
      <c r="R663" s="377">
        <f t="shared" si="45"/>
        <v>0</v>
      </c>
      <c r="S663" s="4"/>
      <c r="T663" s="4"/>
    </row>
    <row r="664" spans="1:20" ht="25.5" x14ac:dyDescent="0.25">
      <c r="A664" s="179">
        <v>526</v>
      </c>
      <c r="B664" s="201" t="s">
        <v>784</v>
      </c>
      <c r="C664" s="14" t="s">
        <v>736</v>
      </c>
      <c r="D664" s="24" t="s">
        <v>339</v>
      </c>
      <c r="E664" s="24" t="s">
        <v>710</v>
      </c>
      <c r="F664" s="15">
        <v>46539</v>
      </c>
      <c r="G664" s="37">
        <v>0.77</v>
      </c>
      <c r="H664" s="337"/>
      <c r="I664" s="592"/>
      <c r="J664" s="590">
        <f t="shared" si="41"/>
        <v>0</v>
      </c>
      <c r="K664" s="592"/>
      <c r="L664" s="232">
        <f t="shared" si="42"/>
        <v>0</v>
      </c>
      <c r="M664" s="592"/>
      <c r="N664" s="232">
        <f t="shared" si="43"/>
        <v>0</v>
      </c>
      <c r="O664" s="592"/>
      <c r="P664" s="232">
        <f t="shared" si="44"/>
        <v>0</v>
      </c>
      <c r="Q664" s="592"/>
      <c r="R664" s="377">
        <f t="shared" si="45"/>
        <v>0</v>
      </c>
      <c r="S664" s="4"/>
      <c r="T664" s="4"/>
    </row>
    <row r="665" spans="1:20" ht="25.5" x14ac:dyDescent="0.25">
      <c r="A665" s="179"/>
      <c r="B665" s="201" t="s">
        <v>17870</v>
      </c>
      <c r="C665" s="14" t="s">
        <v>736</v>
      </c>
      <c r="D665" s="24" t="s">
        <v>339</v>
      </c>
      <c r="E665" s="24" t="s">
        <v>710</v>
      </c>
      <c r="F665" s="24" t="s">
        <v>710</v>
      </c>
      <c r="G665" s="37">
        <v>2.67</v>
      </c>
      <c r="H665" s="337"/>
      <c r="I665" s="592"/>
      <c r="J665" s="590">
        <f>G665*I665</f>
        <v>0</v>
      </c>
      <c r="K665" s="592"/>
      <c r="L665" s="232">
        <f>G665*K665</f>
        <v>0</v>
      </c>
      <c r="M665" s="592"/>
      <c r="N665" s="232">
        <f>G665*M665</f>
        <v>0</v>
      </c>
      <c r="O665" s="592">
        <v>4</v>
      </c>
      <c r="P665" s="232">
        <f>G665*O665</f>
        <v>10.68</v>
      </c>
      <c r="Q665" s="592">
        <v>4</v>
      </c>
      <c r="R665" s="377">
        <f>G665*Q665</f>
        <v>10.68</v>
      </c>
      <c r="S665" s="4"/>
      <c r="T665" s="4"/>
    </row>
    <row r="666" spans="1:20" ht="28.5" x14ac:dyDescent="0.25">
      <c r="A666" s="179"/>
      <c r="B666" s="201" t="s">
        <v>17867</v>
      </c>
      <c r="C666" s="14" t="s">
        <v>666</v>
      </c>
      <c r="D666" s="24" t="s">
        <v>339</v>
      </c>
      <c r="E666" s="24" t="s">
        <v>710</v>
      </c>
      <c r="F666" s="15">
        <v>45992</v>
      </c>
      <c r="G666" s="37">
        <v>2.4700000000000002</v>
      </c>
      <c r="H666" s="337"/>
      <c r="I666" s="592"/>
      <c r="J666" s="590">
        <f>G666*I666</f>
        <v>0</v>
      </c>
      <c r="K666" s="592"/>
      <c r="L666" s="232">
        <f>G666*K666</f>
        <v>0</v>
      </c>
      <c r="M666" s="592"/>
      <c r="N666" s="232">
        <f>G666*M666</f>
        <v>0</v>
      </c>
      <c r="O666" s="592">
        <v>5</v>
      </c>
      <c r="P666" s="232">
        <f>G666*O666</f>
        <v>12.350000000000001</v>
      </c>
      <c r="Q666" s="592">
        <v>5</v>
      </c>
      <c r="R666" s="377">
        <f>G666*Q666</f>
        <v>12.350000000000001</v>
      </c>
      <c r="S666" s="4"/>
      <c r="T666" s="4"/>
    </row>
    <row r="667" spans="1:20" ht="25.5" x14ac:dyDescent="0.25">
      <c r="A667" s="179">
        <v>699</v>
      </c>
      <c r="B667" s="201" t="s">
        <v>1154</v>
      </c>
      <c r="C667" s="14" t="s">
        <v>1155</v>
      </c>
      <c r="D667" s="24" t="s">
        <v>339</v>
      </c>
      <c r="E667" s="24" t="s">
        <v>710</v>
      </c>
      <c r="F667" s="15">
        <v>46539</v>
      </c>
      <c r="G667" s="37">
        <v>2.4700000000000002</v>
      </c>
      <c r="H667" s="337"/>
      <c r="I667" s="598"/>
      <c r="J667" s="599">
        <f>G667*I667</f>
        <v>0</v>
      </c>
      <c r="K667" s="598"/>
      <c r="L667" s="357">
        <f>G667*K667</f>
        <v>0</v>
      </c>
      <c r="M667" s="598"/>
      <c r="N667" s="357">
        <f>G667*M667</f>
        <v>0</v>
      </c>
      <c r="O667" s="598"/>
      <c r="P667" s="357">
        <f>G667*O667</f>
        <v>0</v>
      </c>
      <c r="Q667" s="598"/>
      <c r="R667" s="377">
        <f>G667*Q667</f>
        <v>0</v>
      </c>
      <c r="S667" s="4"/>
      <c r="T667" s="4"/>
    </row>
    <row r="668" spans="1:20" ht="25.5" x14ac:dyDescent="0.25">
      <c r="A668" s="185">
        <v>567</v>
      </c>
      <c r="B668" s="184" t="s">
        <v>951</v>
      </c>
      <c r="C668" s="184" t="s">
        <v>952</v>
      </c>
      <c r="D668" s="24" t="s">
        <v>339</v>
      </c>
      <c r="E668" s="24" t="s">
        <v>710</v>
      </c>
      <c r="F668" s="576">
        <v>46534</v>
      </c>
      <c r="G668" s="577">
        <v>0.2</v>
      </c>
      <c r="H668" s="337"/>
      <c r="I668" s="592"/>
      <c r="J668" s="590">
        <f t="shared" si="41"/>
        <v>0</v>
      </c>
      <c r="K668" s="592"/>
      <c r="L668" s="232">
        <f t="shared" ref="L668:L700" si="46">G668*K668</f>
        <v>0</v>
      </c>
      <c r="M668" s="592"/>
      <c r="N668" s="232">
        <f t="shared" ref="N668:N700" si="47">G668*M668</f>
        <v>0</v>
      </c>
      <c r="O668" s="592">
        <v>15</v>
      </c>
      <c r="P668" s="232">
        <f t="shared" ref="P668:P700" si="48">G668*O668</f>
        <v>3</v>
      </c>
      <c r="Q668" s="592">
        <v>15</v>
      </c>
      <c r="R668" s="377">
        <f t="shared" ref="R668:R700" si="49">G668*Q668</f>
        <v>3</v>
      </c>
      <c r="S668" s="4"/>
      <c r="T668" s="4"/>
    </row>
    <row r="669" spans="1:20" ht="30" x14ac:dyDescent="0.25">
      <c r="A669" s="185">
        <v>568</v>
      </c>
      <c r="B669" s="184" t="s">
        <v>564</v>
      </c>
      <c r="C669" s="184" t="s">
        <v>671</v>
      </c>
      <c r="D669" s="24" t="s">
        <v>339</v>
      </c>
      <c r="E669" s="24" t="s">
        <v>710</v>
      </c>
      <c r="F669" s="576">
        <v>46508</v>
      </c>
      <c r="G669" s="577">
        <v>0.2</v>
      </c>
      <c r="H669" s="337"/>
      <c r="I669" s="592"/>
      <c r="J669" s="590">
        <f t="shared" si="41"/>
        <v>0</v>
      </c>
      <c r="K669" s="592"/>
      <c r="L669" s="232">
        <f t="shared" si="46"/>
        <v>0</v>
      </c>
      <c r="M669" s="592"/>
      <c r="N669" s="232">
        <f t="shared" si="47"/>
        <v>0</v>
      </c>
      <c r="O669" s="592"/>
      <c r="P669" s="232">
        <f t="shared" si="48"/>
        <v>0</v>
      </c>
      <c r="Q669" s="592"/>
      <c r="R669" s="377">
        <f t="shared" si="49"/>
        <v>0</v>
      </c>
      <c r="S669" s="4"/>
      <c r="T669" s="4"/>
    </row>
    <row r="670" spans="1:20" ht="25.5" x14ac:dyDescent="0.25">
      <c r="A670" s="179">
        <v>527</v>
      </c>
      <c r="B670" s="201" t="s">
        <v>846</v>
      </c>
      <c r="C670" s="184" t="s">
        <v>952</v>
      </c>
      <c r="D670" s="24" t="s">
        <v>339</v>
      </c>
      <c r="E670" s="24" t="s">
        <v>710</v>
      </c>
      <c r="F670" s="576">
        <v>46509</v>
      </c>
      <c r="G670" s="37">
        <v>0.25</v>
      </c>
      <c r="H670" s="337"/>
      <c r="I670" s="594"/>
      <c r="J670" s="590">
        <f t="shared" si="41"/>
        <v>0</v>
      </c>
      <c r="K670" s="594"/>
      <c r="L670" s="232">
        <f t="shared" si="46"/>
        <v>0</v>
      </c>
      <c r="M670" s="594"/>
      <c r="N670" s="232">
        <f t="shared" si="47"/>
        <v>0</v>
      </c>
      <c r="O670" s="594">
        <v>15</v>
      </c>
      <c r="P670" s="232">
        <f t="shared" si="48"/>
        <v>3.75</v>
      </c>
      <c r="Q670" s="594">
        <v>15</v>
      </c>
      <c r="R670" s="377">
        <f t="shared" si="49"/>
        <v>3.75</v>
      </c>
      <c r="S670" s="4"/>
      <c r="T670" s="4"/>
    </row>
    <row r="671" spans="1:20" ht="25.5" x14ac:dyDescent="0.25">
      <c r="A671" s="185">
        <v>569</v>
      </c>
      <c r="B671" s="184" t="s">
        <v>565</v>
      </c>
      <c r="C671" s="184" t="s">
        <v>952</v>
      </c>
      <c r="D671" s="24" t="s">
        <v>339</v>
      </c>
      <c r="E671" s="24" t="s">
        <v>710</v>
      </c>
      <c r="F671" s="576">
        <v>46534</v>
      </c>
      <c r="G671" s="577">
        <v>0.2</v>
      </c>
      <c r="H671" s="337"/>
      <c r="I671" s="589"/>
      <c r="J671" s="590">
        <f t="shared" si="41"/>
        <v>0</v>
      </c>
      <c r="K671" s="589"/>
      <c r="L671" s="85">
        <f t="shared" si="46"/>
        <v>0</v>
      </c>
      <c r="M671" s="589"/>
      <c r="N671" s="85">
        <f t="shared" si="47"/>
        <v>0</v>
      </c>
      <c r="O671" s="589"/>
      <c r="P671" s="85">
        <f t="shared" si="48"/>
        <v>0</v>
      </c>
      <c r="Q671" s="589"/>
      <c r="R671" s="377">
        <f t="shared" si="49"/>
        <v>0</v>
      </c>
      <c r="S671" s="4"/>
      <c r="T671" s="4"/>
    </row>
    <row r="672" spans="1:20" ht="25.5" x14ac:dyDescent="0.25">
      <c r="A672" s="179">
        <v>528</v>
      </c>
      <c r="B672" s="201" t="s">
        <v>565</v>
      </c>
      <c r="C672" s="184" t="s">
        <v>952</v>
      </c>
      <c r="D672" s="24" t="s">
        <v>339</v>
      </c>
      <c r="E672" s="24" t="s">
        <v>710</v>
      </c>
      <c r="F672" s="576">
        <v>46534</v>
      </c>
      <c r="G672" s="37">
        <v>0.25</v>
      </c>
      <c r="H672" s="337"/>
      <c r="I672" s="592"/>
      <c r="J672" s="590">
        <f t="shared" si="41"/>
        <v>0</v>
      </c>
      <c r="K672" s="592"/>
      <c r="L672" s="232">
        <f t="shared" si="46"/>
        <v>0</v>
      </c>
      <c r="M672" s="592"/>
      <c r="N672" s="232">
        <f t="shared" si="47"/>
        <v>0</v>
      </c>
      <c r="O672" s="592">
        <v>15</v>
      </c>
      <c r="P672" s="232">
        <f t="shared" si="48"/>
        <v>3.75</v>
      </c>
      <c r="Q672" s="592">
        <v>15</v>
      </c>
      <c r="R672" s="377">
        <f t="shared" si="49"/>
        <v>3.75</v>
      </c>
      <c r="S672" s="4"/>
      <c r="T672" s="4"/>
    </row>
    <row r="673" spans="1:20" ht="25.5" x14ac:dyDescent="0.25">
      <c r="A673" s="179">
        <v>529</v>
      </c>
      <c r="B673" s="201" t="s">
        <v>848</v>
      </c>
      <c r="C673" s="14" t="s">
        <v>661</v>
      </c>
      <c r="D673" s="24" t="s">
        <v>339</v>
      </c>
      <c r="E673" s="24" t="s">
        <v>710</v>
      </c>
      <c r="F673" s="576">
        <v>46535</v>
      </c>
      <c r="G673" s="37">
        <v>0.25</v>
      </c>
      <c r="H673" s="337"/>
      <c r="I673" s="589"/>
      <c r="J673" s="590">
        <f t="shared" si="41"/>
        <v>0</v>
      </c>
      <c r="K673" s="589"/>
      <c r="L673" s="85">
        <f t="shared" si="46"/>
        <v>0</v>
      </c>
      <c r="M673" s="589"/>
      <c r="N673" s="85">
        <f t="shared" si="47"/>
        <v>0</v>
      </c>
      <c r="O673" s="589"/>
      <c r="P673" s="85">
        <f t="shared" si="48"/>
        <v>0</v>
      </c>
      <c r="Q673" s="589"/>
      <c r="R673" s="377">
        <f t="shared" si="49"/>
        <v>0</v>
      </c>
      <c r="S673" s="4"/>
      <c r="T673" s="4"/>
    </row>
    <row r="674" spans="1:20" ht="25.5" x14ac:dyDescent="0.25">
      <c r="A674" s="185">
        <v>570</v>
      </c>
      <c r="B674" s="184" t="s">
        <v>566</v>
      </c>
      <c r="C674" s="184" t="s">
        <v>952</v>
      </c>
      <c r="D674" s="24" t="s">
        <v>339</v>
      </c>
      <c r="E674" s="24" t="s">
        <v>710</v>
      </c>
      <c r="F674" s="576">
        <v>46534</v>
      </c>
      <c r="G674" s="577">
        <v>0.25</v>
      </c>
      <c r="H674" s="337"/>
      <c r="I674" s="594"/>
      <c r="J674" s="590">
        <f t="shared" si="41"/>
        <v>0</v>
      </c>
      <c r="K674" s="594"/>
      <c r="L674" s="232">
        <f t="shared" si="46"/>
        <v>0</v>
      </c>
      <c r="M674" s="594"/>
      <c r="N674" s="232">
        <f t="shared" si="47"/>
        <v>0</v>
      </c>
      <c r="O674" s="594">
        <v>15</v>
      </c>
      <c r="P674" s="232">
        <f t="shared" si="48"/>
        <v>3.75</v>
      </c>
      <c r="Q674" s="594">
        <v>15</v>
      </c>
      <c r="R674" s="377">
        <f t="shared" si="49"/>
        <v>3.75</v>
      </c>
      <c r="S674" s="4"/>
      <c r="T674" s="4"/>
    </row>
    <row r="675" spans="1:20" ht="25.5" x14ac:dyDescent="0.25">
      <c r="A675" s="179">
        <v>530</v>
      </c>
      <c r="B675" s="201" t="s">
        <v>566</v>
      </c>
      <c r="C675" s="14" t="s">
        <v>662</v>
      </c>
      <c r="D675" s="24" t="s">
        <v>339</v>
      </c>
      <c r="E675" s="24" t="s">
        <v>710</v>
      </c>
      <c r="F675" s="33">
        <v>46204</v>
      </c>
      <c r="G675" s="37">
        <v>0.25</v>
      </c>
      <c r="H675" s="337"/>
      <c r="I675" s="589"/>
      <c r="J675" s="590">
        <f t="shared" si="41"/>
        <v>0</v>
      </c>
      <c r="K675" s="589"/>
      <c r="L675" s="85">
        <f t="shared" si="46"/>
        <v>0</v>
      </c>
      <c r="M675" s="589"/>
      <c r="N675" s="85">
        <f t="shared" si="47"/>
        <v>0</v>
      </c>
      <c r="O675" s="589"/>
      <c r="P675" s="85">
        <f t="shared" si="48"/>
        <v>0</v>
      </c>
      <c r="Q675" s="589"/>
      <c r="R675" s="377">
        <f t="shared" si="49"/>
        <v>0</v>
      </c>
      <c r="S675" s="4"/>
      <c r="T675" s="4"/>
    </row>
    <row r="676" spans="1:20" ht="25.5" x14ac:dyDescent="0.25">
      <c r="A676" s="185">
        <v>571</v>
      </c>
      <c r="B676" s="184" t="s">
        <v>953</v>
      </c>
      <c r="C676" s="184" t="s">
        <v>952</v>
      </c>
      <c r="D676" s="24" t="s">
        <v>339</v>
      </c>
      <c r="E676" s="24" t="s">
        <v>710</v>
      </c>
      <c r="F676" s="674">
        <v>46508</v>
      </c>
      <c r="G676" s="577">
        <v>1.78</v>
      </c>
      <c r="H676" s="337"/>
      <c r="I676" s="589"/>
      <c r="J676" s="590">
        <f t="shared" si="41"/>
        <v>0</v>
      </c>
      <c r="K676" s="589"/>
      <c r="L676" s="85">
        <f t="shared" si="46"/>
        <v>0</v>
      </c>
      <c r="M676" s="589"/>
      <c r="N676" s="85">
        <f t="shared" si="47"/>
        <v>0</v>
      </c>
      <c r="O676" s="589"/>
      <c r="P676" s="85">
        <f t="shared" si="48"/>
        <v>0</v>
      </c>
      <c r="Q676" s="589"/>
      <c r="R676" s="377">
        <f t="shared" si="49"/>
        <v>0</v>
      </c>
      <c r="S676" s="4"/>
      <c r="T676" s="4"/>
    </row>
    <row r="677" spans="1:20" ht="25.5" x14ac:dyDescent="0.25">
      <c r="A677" s="185">
        <v>573</v>
      </c>
      <c r="B677" s="184" t="s">
        <v>955</v>
      </c>
      <c r="C677" s="184" t="s">
        <v>952</v>
      </c>
      <c r="D677" s="24" t="s">
        <v>339</v>
      </c>
      <c r="E677" s="24" t="s">
        <v>710</v>
      </c>
      <c r="F677" s="674">
        <v>46600</v>
      </c>
      <c r="G677" s="577">
        <v>0.65</v>
      </c>
      <c r="H677" s="337"/>
      <c r="I677" s="592"/>
      <c r="J677" s="590">
        <f t="shared" si="41"/>
        <v>0</v>
      </c>
      <c r="K677" s="592"/>
      <c r="L677" s="232">
        <f t="shared" si="46"/>
        <v>0</v>
      </c>
      <c r="M677" s="592"/>
      <c r="N677" s="232">
        <f t="shared" si="47"/>
        <v>0</v>
      </c>
      <c r="O677" s="592">
        <v>12</v>
      </c>
      <c r="P677" s="232">
        <f t="shared" si="48"/>
        <v>7.8000000000000007</v>
      </c>
      <c r="Q677" s="592">
        <v>12</v>
      </c>
      <c r="R677" s="377">
        <f t="shared" si="49"/>
        <v>7.8000000000000007</v>
      </c>
      <c r="S677" s="4"/>
      <c r="T677" s="4"/>
    </row>
    <row r="678" spans="1:20" ht="25.5" x14ac:dyDescent="0.25">
      <c r="A678" s="179">
        <v>531</v>
      </c>
      <c r="B678" s="201" t="s">
        <v>851</v>
      </c>
      <c r="C678" s="14" t="s">
        <v>672</v>
      </c>
      <c r="D678" s="24" t="s">
        <v>339</v>
      </c>
      <c r="E678" s="24" t="s">
        <v>710</v>
      </c>
      <c r="F678" s="33">
        <v>47058</v>
      </c>
      <c r="G678" s="37">
        <v>2.61</v>
      </c>
      <c r="H678" s="337"/>
      <c r="I678" s="589"/>
      <c r="J678" s="590">
        <f t="shared" si="41"/>
        <v>0</v>
      </c>
      <c r="K678" s="589"/>
      <c r="L678" s="85">
        <f t="shared" si="46"/>
        <v>0</v>
      </c>
      <c r="M678" s="589"/>
      <c r="N678" s="85">
        <f t="shared" si="47"/>
        <v>0</v>
      </c>
      <c r="O678" s="589"/>
      <c r="P678" s="85">
        <f t="shared" si="48"/>
        <v>0</v>
      </c>
      <c r="Q678" s="589"/>
      <c r="R678" s="377">
        <f t="shared" si="49"/>
        <v>0</v>
      </c>
      <c r="S678" s="4"/>
      <c r="T678" s="4"/>
    </row>
    <row r="679" spans="1:20" ht="25.5" x14ac:dyDescent="0.25">
      <c r="A679" s="185">
        <v>574</v>
      </c>
      <c r="B679" s="184" t="s">
        <v>956</v>
      </c>
      <c r="C679" s="184" t="s">
        <v>952</v>
      </c>
      <c r="D679" s="24" t="s">
        <v>339</v>
      </c>
      <c r="E679" s="24" t="s">
        <v>710</v>
      </c>
      <c r="F679" s="757">
        <v>46600</v>
      </c>
      <c r="G679" s="577">
        <v>5.9259259259259256E-3</v>
      </c>
      <c r="H679" s="337"/>
      <c r="I679" s="589"/>
      <c r="J679" s="590">
        <f t="shared" si="41"/>
        <v>0</v>
      </c>
      <c r="K679" s="589"/>
      <c r="L679" s="85">
        <f t="shared" si="46"/>
        <v>0</v>
      </c>
      <c r="M679" s="589"/>
      <c r="N679" s="85">
        <f t="shared" si="47"/>
        <v>0</v>
      </c>
      <c r="O679" s="589"/>
      <c r="P679" s="85">
        <f t="shared" si="48"/>
        <v>0</v>
      </c>
      <c r="Q679" s="589"/>
      <c r="R679" s="377">
        <f t="shared" si="49"/>
        <v>0</v>
      </c>
      <c r="S679" s="4"/>
      <c r="T679" s="4"/>
    </row>
    <row r="680" spans="1:20" ht="25.5" x14ac:dyDescent="0.25">
      <c r="A680" s="179">
        <v>532</v>
      </c>
      <c r="B680" s="201" t="s">
        <v>17869</v>
      </c>
      <c r="C680" s="14" t="s">
        <v>672</v>
      </c>
      <c r="D680" s="24" t="s">
        <v>339</v>
      </c>
      <c r="E680" s="24" t="s">
        <v>710</v>
      </c>
      <c r="F680" s="24" t="s">
        <v>710</v>
      </c>
      <c r="G680" s="37">
        <v>2.16</v>
      </c>
      <c r="H680" s="337"/>
      <c r="I680" s="589"/>
      <c r="J680" s="590">
        <f t="shared" si="41"/>
        <v>0</v>
      </c>
      <c r="K680" s="589"/>
      <c r="L680" s="85">
        <f t="shared" si="46"/>
        <v>0</v>
      </c>
      <c r="M680" s="589"/>
      <c r="N680" s="85">
        <f t="shared" si="47"/>
        <v>0</v>
      </c>
      <c r="O680" s="589"/>
      <c r="P680" s="85">
        <f t="shared" si="48"/>
        <v>0</v>
      </c>
      <c r="Q680" s="589"/>
      <c r="R680" s="377">
        <f t="shared" si="49"/>
        <v>0</v>
      </c>
      <c r="S680" s="4"/>
      <c r="T680" s="4"/>
    </row>
    <row r="681" spans="1:20" ht="25.5" x14ac:dyDescent="0.25">
      <c r="A681" s="179">
        <v>533</v>
      </c>
      <c r="B681" s="201" t="s">
        <v>567</v>
      </c>
      <c r="C681" s="14" t="s">
        <v>672</v>
      </c>
      <c r="D681" s="24" t="s">
        <v>339</v>
      </c>
      <c r="E681" s="24" t="s">
        <v>710</v>
      </c>
      <c r="F681" s="33">
        <v>5.25</v>
      </c>
      <c r="G681" s="37">
        <v>3.5</v>
      </c>
      <c r="H681" s="337"/>
      <c r="I681" s="592"/>
      <c r="J681" s="590">
        <f t="shared" si="41"/>
        <v>0</v>
      </c>
      <c r="K681" s="592"/>
      <c r="L681" s="232">
        <f t="shared" si="46"/>
        <v>0</v>
      </c>
      <c r="M681" s="592"/>
      <c r="N681" s="232">
        <f t="shared" si="47"/>
        <v>0</v>
      </c>
      <c r="O681" s="592">
        <v>3</v>
      </c>
      <c r="P681" s="232">
        <f t="shared" si="48"/>
        <v>10.5</v>
      </c>
      <c r="Q681" s="592">
        <v>3</v>
      </c>
      <c r="R681" s="377">
        <f t="shared" si="49"/>
        <v>10.5</v>
      </c>
      <c r="S681" s="4"/>
      <c r="T681" s="4"/>
    </row>
    <row r="682" spans="1:20" ht="25.5" x14ac:dyDescent="0.25">
      <c r="A682" s="179">
        <v>534</v>
      </c>
      <c r="B682" s="201" t="s">
        <v>568</v>
      </c>
      <c r="C682" s="14" t="s">
        <v>673</v>
      </c>
      <c r="D682" s="24" t="s">
        <v>339</v>
      </c>
      <c r="E682" s="24" t="s">
        <v>710</v>
      </c>
      <c r="F682" s="15">
        <v>45231</v>
      </c>
      <c r="G682" s="37">
        <v>2.93</v>
      </c>
      <c r="H682" s="337"/>
      <c r="I682" s="589"/>
      <c r="J682" s="590">
        <f t="shared" si="41"/>
        <v>0</v>
      </c>
      <c r="K682" s="589"/>
      <c r="L682" s="85">
        <f t="shared" si="46"/>
        <v>0</v>
      </c>
      <c r="M682" s="589"/>
      <c r="N682" s="85">
        <f t="shared" si="47"/>
        <v>0</v>
      </c>
      <c r="O682" s="589"/>
      <c r="P682" s="85">
        <f t="shared" si="48"/>
        <v>0</v>
      </c>
      <c r="Q682" s="589"/>
      <c r="R682" s="377">
        <f t="shared" si="49"/>
        <v>0</v>
      </c>
      <c r="S682" s="4"/>
      <c r="T682" s="4"/>
    </row>
    <row r="683" spans="1:20" ht="26.25" thickBot="1" x14ac:dyDescent="0.3">
      <c r="A683" s="185">
        <v>535</v>
      </c>
      <c r="B683" s="184" t="s">
        <v>907</v>
      </c>
      <c r="C683" s="184" t="s">
        <v>739</v>
      </c>
      <c r="D683" s="24" t="s">
        <v>339</v>
      </c>
      <c r="E683" s="24" t="s">
        <v>710</v>
      </c>
      <c r="F683" s="576">
        <v>45658</v>
      </c>
      <c r="G683" s="577">
        <v>1.75</v>
      </c>
      <c r="H683" s="337"/>
      <c r="I683" s="594"/>
      <c r="J683" s="590">
        <f t="shared" si="41"/>
        <v>0</v>
      </c>
      <c r="K683" s="594"/>
      <c r="L683" s="232">
        <f t="shared" si="46"/>
        <v>0</v>
      </c>
      <c r="M683" s="594"/>
      <c r="N683" s="232">
        <f t="shared" si="47"/>
        <v>0</v>
      </c>
      <c r="O683" s="594"/>
      <c r="P683" s="232">
        <f t="shared" si="48"/>
        <v>0</v>
      </c>
      <c r="Q683" s="594"/>
      <c r="R683" s="377">
        <f t="shared" si="49"/>
        <v>0</v>
      </c>
      <c r="S683" s="4"/>
      <c r="T683" s="4"/>
    </row>
    <row r="684" spans="1:20" ht="15.75" thickBot="1" x14ac:dyDescent="0.3">
      <c r="A684" s="179">
        <v>621</v>
      </c>
      <c r="B684" s="207" t="s">
        <v>569</v>
      </c>
      <c r="C684" s="26" t="s">
        <v>595</v>
      </c>
      <c r="D684" s="26" t="s">
        <v>13</v>
      </c>
      <c r="E684" s="26" t="s">
        <v>715</v>
      </c>
      <c r="F684" s="34">
        <v>45323</v>
      </c>
      <c r="G684" s="43">
        <v>3.3</v>
      </c>
      <c r="H684" s="337"/>
      <c r="I684" s="594"/>
      <c r="J684" s="590">
        <f t="shared" si="41"/>
        <v>0</v>
      </c>
      <c r="K684" s="594"/>
      <c r="L684" s="232">
        <f t="shared" si="46"/>
        <v>0</v>
      </c>
      <c r="M684" s="594"/>
      <c r="N684" s="232">
        <f t="shared" si="47"/>
        <v>0</v>
      </c>
      <c r="O684" s="594"/>
      <c r="P684" s="232">
        <f t="shared" si="48"/>
        <v>0</v>
      </c>
      <c r="Q684" s="594"/>
      <c r="R684" s="377">
        <f t="shared" si="49"/>
        <v>0</v>
      </c>
      <c r="S684" s="4"/>
      <c r="T684" s="4"/>
    </row>
    <row r="685" spans="1:20" ht="15.75" thickBot="1" x14ac:dyDescent="0.3">
      <c r="A685" s="179">
        <v>622</v>
      </c>
      <c r="B685" s="207" t="s">
        <v>570</v>
      </c>
      <c r="C685" s="26" t="s">
        <v>674</v>
      </c>
      <c r="D685" s="26" t="s">
        <v>13</v>
      </c>
      <c r="E685" s="26" t="s">
        <v>716</v>
      </c>
      <c r="F685" s="34">
        <v>45717</v>
      </c>
      <c r="G685" s="43">
        <v>4.29</v>
      </c>
      <c r="H685" s="337"/>
      <c r="I685" s="589"/>
      <c r="J685" s="590">
        <f t="shared" si="41"/>
        <v>0</v>
      </c>
      <c r="K685" s="589"/>
      <c r="L685" s="85">
        <f t="shared" si="46"/>
        <v>0</v>
      </c>
      <c r="M685" s="589"/>
      <c r="N685" s="85">
        <f t="shared" si="47"/>
        <v>0</v>
      </c>
      <c r="O685" s="589"/>
      <c r="P685" s="85">
        <f t="shared" si="48"/>
        <v>0</v>
      </c>
      <c r="Q685" s="589"/>
      <c r="R685" s="377">
        <f t="shared" si="49"/>
        <v>0</v>
      </c>
      <c r="S685" s="4"/>
      <c r="T685" s="4"/>
    </row>
    <row r="686" spans="1:20" ht="26.25" thickBot="1" x14ac:dyDescent="0.3">
      <c r="A686" s="179">
        <v>623</v>
      </c>
      <c r="B686" s="208" t="s">
        <v>571</v>
      </c>
      <c r="C686" s="25" t="s">
        <v>197</v>
      </c>
      <c r="D686" s="26" t="s">
        <v>13</v>
      </c>
      <c r="E686" s="26" t="s">
        <v>717</v>
      </c>
      <c r="F686" s="248">
        <v>45778</v>
      </c>
      <c r="G686" s="147">
        <v>9.16</v>
      </c>
      <c r="H686" s="337"/>
      <c r="I686" s="592"/>
      <c r="J686" s="590">
        <f t="shared" si="41"/>
        <v>0</v>
      </c>
      <c r="K686" s="592"/>
      <c r="L686" s="232">
        <f t="shared" si="46"/>
        <v>0</v>
      </c>
      <c r="M686" s="592"/>
      <c r="N686" s="232">
        <f t="shared" si="47"/>
        <v>0</v>
      </c>
      <c r="O686" s="592"/>
      <c r="P686" s="232">
        <f t="shared" si="48"/>
        <v>0</v>
      </c>
      <c r="Q686" s="592"/>
      <c r="R686" s="377">
        <f t="shared" si="49"/>
        <v>0</v>
      </c>
      <c r="S686" s="4"/>
      <c r="T686" s="4"/>
    </row>
    <row r="687" spans="1:20" ht="15.75" thickBot="1" x14ac:dyDescent="0.3">
      <c r="A687" s="179">
        <v>624</v>
      </c>
      <c r="B687" s="207" t="s">
        <v>572</v>
      </c>
      <c r="C687" s="25" t="s">
        <v>674</v>
      </c>
      <c r="D687" s="26" t="s">
        <v>13</v>
      </c>
      <c r="E687" s="26" t="s">
        <v>718</v>
      </c>
      <c r="F687" s="248">
        <v>45717</v>
      </c>
      <c r="G687" s="147">
        <v>3.3</v>
      </c>
      <c r="H687" s="337"/>
      <c r="I687" s="589"/>
      <c r="J687" s="590">
        <f t="shared" si="41"/>
        <v>0</v>
      </c>
      <c r="K687" s="589"/>
      <c r="L687" s="85">
        <f t="shared" si="46"/>
        <v>0</v>
      </c>
      <c r="M687" s="589"/>
      <c r="N687" s="85">
        <f t="shared" si="47"/>
        <v>0</v>
      </c>
      <c r="O687" s="589"/>
      <c r="P687" s="85">
        <f t="shared" si="48"/>
        <v>0</v>
      </c>
      <c r="Q687" s="589"/>
      <c r="R687" s="377">
        <f t="shared" si="49"/>
        <v>0</v>
      </c>
      <c r="S687" s="4"/>
      <c r="T687" s="4"/>
    </row>
    <row r="688" spans="1:20" ht="15.75" thickBot="1" x14ac:dyDescent="0.3">
      <c r="A688" s="179">
        <v>576</v>
      </c>
      <c r="B688" s="209"/>
      <c r="C688" s="209"/>
      <c r="D688" s="209"/>
      <c r="E688" s="209"/>
      <c r="F688" s="248"/>
      <c r="G688" s="590"/>
      <c r="H688" s="337"/>
      <c r="I688" s="589"/>
      <c r="J688" s="590">
        <f t="shared" si="41"/>
        <v>0</v>
      </c>
      <c r="K688" s="83"/>
      <c r="L688" s="85">
        <f t="shared" si="46"/>
        <v>0</v>
      </c>
      <c r="M688" s="83"/>
      <c r="N688" s="85">
        <f t="shared" si="47"/>
        <v>0</v>
      </c>
      <c r="O688" s="83"/>
      <c r="P688" s="85">
        <f t="shared" si="48"/>
        <v>0</v>
      </c>
      <c r="Q688" s="83"/>
      <c r="R688" s="377">
        <f t="shared" si="49"/>
        <v>0</v>
      </c>
      <c r="S688" s="4"/>
      <c r="T688" s="4"/>
    </row>
    <row r="689" spans="1:20" ht="15.75" thickBot="1" x14ac:dyDescent="0.3">
      <c r="A689" s="179"/>
      <c r="B689" s="184"/>
      <c r="C689" s="184"/>
      <c r="D689" s="24"/>
      <c r="E689" s="24"/>
      <c r="F689" s="604"/>
      <c r="G689" s="577"/>
      <c r="H689" s="337"/>
      <c r="I689" s="594"/>
      <c r="J689" s="590">
        <f t="shared" si="41"/>
        <v>0</v>
      </c>
      <c r="K689" s="83"/>
      <c r="L689" s="232">
        <f t="shared" si="46"/>
        <v>0</v>
      </c>
      <c r="M689" s="83"/>
      <c r="N689" s="232">
        <f t="shared" si="47"/>
        <v>0</v>
      </c>
      <c r="O689" s="83"/>
      <c r="P689" s="232">
        <f t="shared" si="48"/>
        <v>0</v>
      </c>
      <c r="Q689" s="83"/>
      <c r="R689" s="377">
        <f t="shared" si="49"/>
        <v>0</v>
      </c>
      <c r="S689" s="4"/>
      <c r="T689" s="4"/>
    </row>
    <row r="690" spans="1:20" ht="15.75" thickBot="1" x14ac:dyDescent="0.3">
      <c r="A690" s="179"/>
      <c r="B690" s="201"/>
      <c r="C690" s="14"/>
      <c r="D690" s="24"/>
      <c r="E690" s="24"/>
      <c r="F690" s="409"/>
      <c r="G690" s="37"/>
      <c r="H690" s="337"/>
      <c r="I690" s="589"/>
      <c r="J690" s="590">
        <f t="shared" si="41"/>
        <v>0</v>
      </c>
      <c r="K690" s="83"/>
      <c r="L690" s="85">
        <f t="shared" si="46"/>
        <v>0</v>
      </c>
      <c r="M690" s="83"/>
      <c r="N690" s="85">
        <f t="shared" si="47"/>
        <v>0</v>
      </c>
      <c r="O690" s="83"/>
      <c r="P690" s="85">
        <f t="shared" si="48"/>
        <v>0</v>
      </c>
      <c r="Q690" s="83"/>
      <c r="R690" s="377">
        <f t="shared" si="49"/>
        <v>0</v>
      </c>
      <c r="S690" s="4"/>
      <c r="T690" s="4"/>
    </row>
    <row r="691" spans="1:20" ht="15.75" thickBot="1" x14ac:dyDescent="0.3">
      <c r="A691" s="179"/>
      <c r="B691" s="184"/>
      <c r="C691" s="578"/>
      <c r="D691" s="24"/>
      <c r="E691" s="24"/>
      <c r="F691" s="604"/>
      <c r="G691" s="603"/>
      <c r="H691" s="337"/>
      <c r="I691" s="598"/>
      <c r="J691" s="599">
        <f>G691*I691</f>
        <v>0</v>
      </c>
      <c r="K691" s="83"/>
      <c r="L691" s="357">
        <f>G691*K691</f>
        <v>0</v>
      </c>
      <c r="M691" s="83"/>
      <c r="N691" s="357">
        <f>G691*M691</f>
        <v>0</v>
      </c>
      <c r="O691" s="83"/>
      <c r="P691" s="357">
        <f>G691*O691</f>
        <v>0</v>
      </c>
      <c r="Q691" s="83"/>
      <c r="R691" s="377">
        <f>G691*Q691</f>
        <v>0</v>
      </c>
      <c r="S691" s="4"/>
      <c r="T691" s="4"/>
    </row>
    <row r="692" spans="1:20" ht="15.75" thickBot="1" x14ac:dyDescent="0.3">
      <c r="A692" s="179"/>
      <c r="B692" s="184"/>
      <c r="C692" s="184"/>
      <c r="D692" s="24"/>
      <c r="E692" s="24"/>
      <c r="F692" s="604"/>
      <c r="G692" s="577"/>
      <c r="H692" s="337"/>
      <c r="I692" s="594"/>
      <c r="J692" s="590">
        <f t="shared" si="41"/>
        <v>0</v>
      </c>
      <c r="K692" s="83"/>
      <c r="L692" s="232">
        <f t="shared" si="46"/>
        <v>0</v>
      </c>
      <c r="M692" s="83"/>
      <c r="N692" s="232">
        <f t="shared" si="47"/>
        <v>0</v>
      </c>
      <c r="O692" s="83"/>
      <c r="P692" s="232">
        <f t="shared" si="48"/>
        <v>0</v>
      </c>
      <c r="Q692" s="83"/>
      <c r="R692" s="377">
        <f t="shared" si="49"/>
        <v>0</v>
      </c>
      <c r="S692" s="4"/>
      <c r="T692" s="4"/>
    </row>
    <row r="693" spans="1:20" ht="15.75" thickBot="1" x14ac:dyDescent="0.3">
      <c r="A693" s="179"/>
      <c r="B693" s="184"/>
      <c r="C693" s="184"/>
      <c r="D693" s="24"/>
      <c r="E693" s="24"/>
      <c r="F693" s="604"/>
      <c r="G693" s="577"/>
      <c r="H693" s="337"/>
      <c r="I693" s="594"/>
      <c r="J693" s="590">
        <f t="shared" si="41"/>
        <v>0</v>
      </c>
      <c r="K693" s="83"/>
      <c r="L693" s="232">
        <f t="shared" si="46"/>
        <v>0</v>
      </c>
      <c r="M693" s="83"/>
      <c r="N693" s="232">
        <f t="shared" si="47"/>
        <v>0</v>
      </c>
      <c r="O693" s="83"/>
      <c r="P693" s="232">
        <f t="shared" si="48"/>
        <v>0</v>
      </c>
      <c r="Q693" s="83"/>
      <c r="R693" s="377">
        <f t="shared" si="49"/>
        <v>0</v>
      </c>
      <c r="S693" s="4"/>
      <c r="T693" s="4"/>
    </row>
    <row r="694" spans="1:20" ht="15.75" thickBot="1" x14ac:dyDescent="0.3">
      <c r="A694" s="179"/>
      <c r="B694" s="201"/>
      <c r="C694" s="14"/>
      <c r="D694" s="24"/>
      <c r="E694" s="24"/>
      <c r="F694" s="409"/>
      <c r="G694" s="37"/>
      <c r="H694" s="337"/>
      <c r="I694" s="589"/>
      <c r="J694" s="590">
        <f t="shared" si="41"/>
        <v>0</v>
      </c>
      <c r="K694" s="83"/>
      <c r="L694" s="85">
        <f t="shared" si="46"/>
        <v>0</v>
      </c>
      <c r="M694" s="83"/>
      <c r="N694" s="85">
        <f t="shared" si="47"/>
        <v>0</v>
      </c>
      <c r="O694" s="83"/>
      <c r="P694" s="85">
        <f t="shared" si="48"/>
        <v>0</v>
      </c>
      <c r="Q694" s="83"/>
      <c r="R694" s="377">
        <f t="shared" si="49"/>
        <v>0</v>
      </c>
      <c r="S694" s="4"/>
      <c r="T694" s="4"/>
    </row>
    <row r="695" spans="1:20" ht="15.75" thickBot="1" x14ac:dyDescent="0.3">
      <c r="A695" s="179"/>
      <c r="B695" s="184"/>
      <c r="C695" s="184"/>
      <c r="D695" s="24"/>
      <c r="E695" s="24"/>
      <c r="F695" s="604"/>
      <c r="G695" s="577"/>
      <c r="H695" s="337"/>
      <c r="I695" s="594"/>
      <c r="J695" s="590">
        <f t="shared" si="41"/>
        <v>0</v>
      </c>
      <c r="K695" s="83"/>
      <c r="L695" s="232">
        <f t="shared" si="46"/>
        <v>0</v>
      </c>
      <c r="M695" s="83"/>
      <c r="N695" s="232">
        <f t="shared" si="47"/>
        <v>0</v>
      </c>
      <c r="O695" s="83"/>
      <c r="P695" s="232">
        <f t="shared" si="48"/>
        <v>0</v>
      </c>
      <c r="Q695" s="83"/>
      <c r="R695" s="377">
        <f t="shared" si="49"/>
        <v>0</v>
      </c>
      <c r="S695" s="4"/>
      <c r="T695" s="4"/>
    </row>
    <row r="696" spans="1:20" ht="15.75" thickBot="1" x14ac:dyDescent="0.3">
      <c r="A696" s="179"/>
      <c r="B696" s="201"/>
      <c r="C696" s="14"/>
      <c r="D696" s="24"/>
      <c r="E696" s="24"/>
      <c r="F696" s="409"/>
      <c r="G696" s="37"/>
      <c r="H696" s="337"/>
      <c r="I696" s="589"/>
      <c r="J696" s="590">
        <f t="shared" si="41"/>
        <v>0</v>
      </c>
      <c r="K696" s="83"/>
      <c r="L696" s="85">
        <f t="shared" si="46"/>
        <v>0</v>
      </c>
      <c r="M696" s="83"/>
      <c r="N696" s="85">
        <f t="shared" si="47"/>
        <v>0</v>
      </c>
      <c r="O696" s="83"/>
      <c r="P696" s="85">
        <f t="shared" si="48"/>
        <v>0</v>
      </c>
      <c r="Q696" s="83"/>
      <c r="R696" s="377">
        <f t="shared" si="49"/>
        <v>0</v>
      </c>
      <c r="S696" s="4"/>
      <c r="T696" s="4"/>
    </row>
    <row r="697" spans="1:20" ht="15.75" thickBot="1" x14ac:dyDescent="0.3">
      <c r="A697" s="179"/>
      <c r="B697" s="201"/>
      <c r="C697" s="14"/>
      <c r="D697" s="24"/>
      <c r="E697" s="24"/>
      <c r="F697" s="409"/>
      <c r="G697" s="37"/>
      <c r="H697" s="337"/>
      <c r="I697" s="589"/>
      <c r="J697" s="590">
        <f t="shared" ref="J697:J731" si="50">G697*I697</f>
        <v>0</v>
      </c>
      <c r="K697" s="83"/>
      <c r="L697" s="85">
        <f t="shared" si="46"/>
        <v>0</v>
      </c>
      <c r="M697" s="83"/>
      <c r="N697" s="85">
        <f t="shared" si="47"/>
        <v>0</v>
      </c>
      <c r="O697" s="83"/>
      <c r="P697" s="85">
        <f t="shared" si="48"/>
        <v>0</v>
      </c>
      <c r="Q697" s="83"/>
      <c r="R697" s="377">
        <f t="shared" si="49"/>
        <v>0</v>
      </c>
      <c r="S697" s="4"/>
      <c r="T697" s="4"/>
    </row>
    <row r="698" spans="1:20" ht="15.75" thickBot="1" x14ac:dyDescent="0.3">
      <c r="A698" s="179"/>
      <c r="B698" s="201"/>
      <c r="C698" s="14"/>
      <c r="D698" s="24"/>
      <c r="E698" s="24"/>
      <c r="F698" s="409"/>
      <c r="G698" s="37"/>
      <c r="H698" s="337"/>
      <c r="I698" s="589"/>
      <c r="J698" s="590">
        <f t="shared" si="50"/>
        <v>0</v>
      </c>
      <c r="K698" s="83"/>
      <c r="L698" s="85">
        <f t="shared" si="46"/>
        <v>0</v>
      </c>
      <c r="M698" s="83"/>
      <c r="N698" s="85">
        <f t="shared" si="47"/>
        <v>0</v>
      </c>
      <c r="O698" s="83"/>
      <c r="P698" s="85">
        <f t="shared" si="48"/>
        <v>0</v>
      </c>
      <c r="Q698" s="83"/>
      <c r="R698" s="377">
        <f t="shared" si="49"/>
        <v>0</v>
      </c>
      <c r="S698" s="4"/>
      <c r="T698" s="4"/>
    </row>
    <row r="699" spans="1:20" ht="15.75" thickBot="1" x14ac:dyDescent="0.3">
      <c r="A699" s="179"/>
      <c r="B699" s="184"/>
      <c r="C699" s="184"/>
      <c r="D699" s="24"/>
      <c r="E699" s="24"/>
      <c r="F699" s="576"/>
      <c r="G699" s="577"/>
      <c r="H699" s="337"/>
      <c r="I699" s="592"/>
      <c r="J699" s="590">
        <f t="shared" si="50"/>
        <v>0</v>
      </c>
      <c r="K699" s="83"/>
      <c r="L699" s="242">
        <f t="shared" si="46"/>
        <v>0</v>
      </c>
      <c r="M699" s="83"/>
      <c r="N699" s="242">
        <f t="shared" si="47"/>
        <v>0</v>
      </c>
      <c r="O699" s="83"/>
      <c r="P699" s="242">
        <f t="shared" si="48"/>
        <v>0</v>
      </c>
      <c r="Q699" s="83"/>
      <c r="R699" s="377">
        <f t="shared" si="49"/>
        <v>0</v>
      </c>
      <c r="S699" s="4"/>
      <c r="T699" s="4"/>
    </row>
    <row r="700" spans="1:20" ht="15.75" thickBot="1" x14ac:dyDescent="0.3">
      <c r="A700" s="179"/>
      <c r="B700" s="207"/>
      <c r="C700" s="26"/>
      <c r="D700" s="26"/>
      <c r="E700" s="26"/>
      <c r="F700" s="34"/>
      <c r="G700" s="43"/>
      <c r="H700" s="337"/>
      <c r="I700" s="589"/>
      <c r="J700" s="590">
        <f t="shared" si="50"/>
        <v>0</v>
      </c>
      <c r="K700" s="83"/>
      <c r="L700" s="85">
        <f t="shared" si="46"/>
        <v>0</v>
      </c>
      <c r="M700" s="83"/>
      <c r="N700" s="85">
        <f t="shared" si="47"/>
        <v>0</v>
      </c>
      <c r="O700" s="83"/>
      <c r="P700" s="85">
        <f t="shared" si="48"/>
        <v>0</v>
      </c>
      <c r="Q700" s="83"/>
      <c r="R700" s="377">
        <f t="shared" si="49"/>
        <v>0</v>
      </c>
      <c r="S700" s="4"/>
      <c r="T700" s="4"/>
    </row>
    <row r="701" spans="1:20" ht="15.75" thickBot="1" x14ac:dyDescent="0.3">
      <c r="A701" s="179"/>
      <c r="B701" s="207"/>
      <c r="C701" s="26"/>
      <c r="D701" s="26"/>
      <c r="E701" s="26"/>
      <c r="F701" s="34"/>
      <c r="G701" s="43"/>
      <c r="H701" s="337"/>
      <c r="I701" s="589"/>
      <c r="J701" s="590">
        <f t="shared" si="50"/>
        <v>0</v>
      </c>
      <c r="K701" s="83"/>
      <c r="L701" s="85">
        <f>G701*K701</f>
        <v>0</v>
      </c>
      <c r="M701" s="83"/>
      <c r="N701" s="85">
        <f>G701*M701</f>
        <v>0</v>
      </c>
      <c r="O701" s="83"/>
      <c r="P701" s="85">
        <f>G701*O701</f>
        <v>0</v>
      </c>
      <c r="Q701" s="83"/>
      <c r="R701" s="377">
        <f>G701*Q701</f>
        <v>0</v>
      </c>
      <c r="S701" s="4"/>
      <c r="T701" s="4"/>
    </row>
    <row r="702" spans="1:20" ht="15.75" thickBot="1" x14ac:dyDescent="0.3">
      <c r="A702" s="179"/>
      <c r="B702" s="208"/>
      <c r="C702" s="25"/>
      <c r="D702" s="26"/>
      <c r="E702" s="26"/>
      <c r="F702" s="248"/>
      <c r="G702" s="147"/>
      <c r="H702" s="337"/>
      <c r="I702" s="589"/>
      <c r="J702" s="590">
        <f t="shared" si="50"/>
        <v>0</v>
      </c>
      <c r="K702" s="83"/>
      <c r="L702" s="85">
        <f>G702*K702</f>
        <v>0</v>
      </c>
      <c r="M702" s="83"/>
      <c r="N702" s="85">
        <f>G702*M702</f>
        <v>0</v>
      </c>
      <c r="O702" s="83"/>
      <c r="P702" s="85">
        <f>G702*O702</f>
        <v>0</v>
      </c>
      <c r="Q702" s="83"/>
      <c r="R702" s="377">
        <f>G702*Q702</f>
        <v>0</v>
      </c>
      <c r="S702" s="4"/>
      <c r="T702" s="4"/>
    </row>
    <row r="703" spans="1:20" ht="15.75" thickBot="1" x14ac:dyDescent="0.3">
      <c r="A703" s="179"/>
      <c r="B703" s="207"/>
      <c r="C703" s="25"/>
      <c r="D703" s="26"/>
      <c r="E703" s="26"/>
      <c r="F703" s="248"/>
      <c r="G703" s="147"/>
      <c r="H703" s="337"/>
      <c r="I703" s="589"/>
      <c r="J703" s="590">
        <f t="shared" si="50"/>
        <v>0</v>
      </c>
      <c r="K703" s="83"/>
      <c r="L703" s="85">
        <f>G703*K703</f>
        <v>0</v>
      </c>
      <c r="M703" s="83"/>
      <c r="N703" s="85">
        <f>G703*M703</f>
        <v>0</v>
      </c>
      <c r="O703" s="83"/>
      <c r="P703" s="85">
        <f>G703*O703</f>
        <v>0</v>
      </c>
      <c r="Q703" s="83"/>
      <c r="R703" s="377">
        <f>G703*Q703</f>
        <v>0</v>
      </c>
      <c r="S703" s="4"/>
      <c r="T703" s="4"/>
    </row>
    <row r="704" spans="1:20" ht="15.75" thickBot="1" x14ac:dyDescent="0.3">
      <c r="A704" s="179"/>
      <c r="B704" s="209"/>
      <c r="C704" s="209"/>
      <c r="D704" s="209"/>
      <c r="E704" s="209"/>
      <c r="F704" s="248"/>
      <c r="G704" s="590"/>
      <c r="H704" s="209"/>
      <c r="I704" s="308"/>
      <c r="J704" s="85">
        <f t="shared" si="50"/>
        <v>0</v>
      </c>
      <c r="K704" s="83"/>
      <c r="L704" s="85">
        <f>G704*K704</f>
        <v>0</v>
      </c>
      <c r="M704" s="83"/>
      <c r="N704" s="85">
        <f>G704*M704</f>
        <v>0</v>
      </c>
      <c r="O704" s="83"/>
      <c r="P704" s="85">
        <f>G704*O704</f>
        <v>0</v>
      </c>
      <c r="Q704" s="83"/>
      <c r="R704" s="377">
        <f>G704*Q704</f>
        <v>0</v>
      </c>
      <c r="S704" s="4"/>
      <c r="T704" s="4"/>
    </row>
    <row r="705" spans="1:20" ht="15.75" thickBot="1" x14ac:dyDescent="0.3">
      <c r="A705" s="179">
        <v>593</v>
      </c>
      <c r="B705" s="209"/>
      <c r="C705" s="209"/>
      <c r="D705" s="209"/>
      <c r="E705" s="209"/>
      <c r="F705" s="648"/>
      <c r="G705" s="590"/>
      <c r="H705" s="83"/>
      <c r="I705" s="83"/>
      <c r="J705" s="85">
        <f t="shared" si="50"/>
        <v>0</v>
      </c>
      <c r="K705" s="83"/>
      <c r="L705" s="85">
        <f t="shared" ref="L705:L731" si="51">G705*K705</f>
        <v>0</v>
      </c>
      <c r="M705" s="83"/>
      <c r="N705" s="85">
        <f t="shared" ref="N705:N731" si="52">G705*M705</f>
        <v>0</v>
      </c>
      <c r="O705" s="83"/>
      <c r="P705" s="5">
        <f t="shared" ref="P705:P731" si="53">G705*O705</f>
        <v>0</v>
      </c>
      <c r="Q705" s="83"/>
      <c r="R705" s="137">
        <f t="shared" ref="R705:R731" si="54">G705*Q705</f>
        <v>0</v>
      </c>
      <c r="S705" s="4"/>
      <c r="T705" s="4"/>
    </row>
    <row r="706" spans="1:20" ht="15.75" thickBot="1" x14ac:dyDescent="0.3">
      <c r="A706" s="179">
        <v>594</v>
      </c>
      <c r="B706" s="209"/>
      <c r="C706" s="209"/>
      <c r="D706" s="209"/>
      <c r="E706" s="209"/>
      <c r="F706" s="648"/>
      <c r="G706" s="590"/>
      <c r="H706" s="83"/>
      <c r="I706" s="83"/>
      <c r="J706" s="85">
        <f t="shared" si="50"/>
        <v>0</v>
      </c>
      <c r="K706" s="83"/>
      <c r="L706" s="85">
        <f t="shared" si="51"/>
        <v>0</v>
      </c>
      <c r="M706" s="83"/>
      <c r="N706" s="85">
        <f t="shared" si="52"/>
        <v>0</v>
      </c>
      <c r="O706" s="83"/>
      <c r="P706" s="5">
        <f t="shared" si="53"/>
        <v>0</v>
      </c>
      <c r="Q706" s="83"/>
      <c r="R706" s="137">
        <f t="shared" si="54"/>
        <v>0</v>
      </c>
      <c r="S706" s="4"/>
      <c r="T706" s="4"/>
    </row>
    <row r="707" spans="1:20" ht="15.75" thickBot="1" x14ac:dyDescent="0.3">
      <c r="A707" s="179">
        <v>595</v>
      </c>
      <c r="B707" s="209"/>
      <c r="C707" s="209"/>
      <c r="D707" s="209"/>
      <c r="E707" s="209"/>
      <c r="F707" s="648"/>
      <c r="G707" s="590"/>
      <c r="H707" s="83"/>
      <c r="I707" s="83"/>
      <c r="J707" s="85">
        <f t="shared" si="50"/>
        <v>0</v>
      </c>
      <c r="K707" s="83"/>
      <c r="L707" s="85">
        <f t="shared" si="51"/>
        <v>0</v>
      </c>
      <c r="M707" s="83"/>
      <c r="N707" s="85">
        <f t="shared" si="52"/>
        <v>0</v>
      </c>
      <c r="O707" s="83"/>
      <c r="P707" s="5">
        <f t="shared" si="53"/>
        <v>0</v>
      </c>
      <c r="Q707" s="83"/>
      <c r="R707" s="137">
        <f t="shared" si="54"/>
        <v>0</v>
      </c>
      <c r="S707" s="4"/>
      <c r="T707" s="4"/>
    </row>
    <row r="708" spans="1:20" ht="15.75" thickBot="1" x14ac:dyDescent="0.3">
      <c r="A708" s="179">
        <v>596</v>
      </c>
      <c r="B708" s="209"/>
      <c r="C708" s="209"/>
      <c r="D708" s="209"/>
      <c r="E708" s="209"/>
      <c r="F708" s="648"/>
      <c r="G708" s="590"/>
      <c r="H708" s="83"/>
      <c r="I708" s="83"/>
      <c r="J708" s="85">
        <f t="shared" si="50"/>
        <v>0</v>
      </c>
      <c r="K708" s="83"/>
      <c r="L708" s="85">
        <f t="shared" si="51"/>
        <v>0</v>
      </c>
      <c r="M708" s="83"/>
      <c r="N708" s="85">
        <f t="shared" si="52"/>
        <v>0</v>
      </c>
      <c r="O708" s="83"/>
      <c r="P708" s="5">
        <f t="shared" si="53"/>
        <v>0</v>
      </c>
      <c r="Q708" s="83"/>
      <c r="R708" s="137">
        <f t="shared" si="54"/>
        <v>0</v>
      </c>
      <c r="S708" s="4"/>
      <c r="T708" s="4"/>
    </row>
    <row r="709" spans="1:20" ht="15.75" thickBot="1" x14ac:dyDescent="0.3">
      <c r="A709" s="179">
        <v>597</v>
      </c>
      <c r="B709" s="209"/>
      <c r="C709" s="209"/>
      <c r="D709" s="209"/>
      <c r="E709" s="209"/>
      <c r="F709" s="648"/>
      <c r="G709" s="590"/>
      <c r="H709" s="83"/>
      <c r="I709" s="83"/>
      <c r="J709" s="85">
        <f t="shared" si="50"/>
        <v>0</v>
      </c>
      <c r="K709" s="83"/>
      <c r="L709" s="85">
        <f t="shared" si="51"/>
        <v>0</v>
      </c>
      <c r="M709" s="83"/>
      <c r="N709" s="85">
        <f t="shared" si="52"/>
        <v>0</v>
      </c>
      <c r="O709" s="83"/>
      <c r="P709" s="5">
        <f t="shared" si="53"/>
        <v>0</v>
      </c>
      <c r="Q709" s="83"/>
      <c r="R709" s="137">
        <f t="shared" si="54"/>
        <v>0</v>
      </c>
      <c r="S709" s="4"/>
      <c r="T709" s="4"/>
    </row>
    <row r="710" spans="1:20" ht="15.75" thickBot="1" x14ac:dyDescent="0.3">
      <c r="A710" s="179">
        <v>598</v>
      </c>
      <c r="B710" s="209"/>
      <c r="C710" s="209"/>
      <c r="D710" s="209"/>
      <c r="E710" s="209"/>
      <c r="F710" s="648"/>
      <c r="G710" s="590"/>
      <c r="H710" s="83"/>
      <c r="I710" s="83"/>
      <c r="J710" s="85">
        <f t="shared" si="50"/>
        <v>0</v>
      </c>
      <c r="K710" s="83"/>
      <c r="L710" s="85">
        <f t="shared" si="51"/>
        <v>0</v>
      </c>
      <c r="M710" s="83"/>
      <c r="N710" s="85">
        <f t="shared" si="52"/>
        <v>0</v>
      </c>
      <c r="O710" s="83"/>
      <c r="P710" s="5">
        <f t="shared" si="53"/>
        <v>0</v>
      </c>
      <c r="Q710" s="83"/>
      <c r="R710" s="137">
        <f t="shared" si="54"/>
        <v>0</v>
      </c>
      <c r="S710" s="4"/>
      <c r="T710" s="4"/>
    </row>
    <row r="711" spans="1:20" ht="15.75" thickBot="1" x14ac:dyDescent="0.3">
      <c r="A711" s="179">
        <v>599</v>
      </c>
      <c r="B711" s="209"/>
      <c r="C711" s="209"/>
      <c r="D711" s="209"/>
      <c r="E711" s="209"/>
      <c r="F711" s="648"/>
      <c r="G711" s="590"/>
      <c r="H711" s="83"/>
      <c r="I711" s="83"/>
      <c r="J711" s="85">
        <f t="shared" si="50"/>
        <v>0</v>
      </c>
      <c r="K711" s="83"/>
      <c r="L711" s="85">
        <f t="shared" si="51"/>
        <v>0</v>
      </c>
      <c r="M711" s="83"/>
      <c r="N711" s="85">
        <f t="shared" si="52"/>
        <v>0</v>
      </c>
      <c r="O711" s="83"/>
      <c r="P711" s="5">
        <f t="shared" si="53"/>
        <v>0</v>
      </c>
      <c r="Q711" s="83"/>
      <c r="R711" s="137">
        <f t="shared" si="54"/>
        <v>0</v>
      </c>
      <c r="S711" s="4"/>
      <c r="T711" s="4"/>
    </row>
    <row r="712" spans="1:20" ht="15.75" thickBot="1" x14ac:dyDescent="0.3">
      <c r="A712" s="179">
        <v>600</v>
      </c>
      <c r="B712" s="209"/>
      <c r="C712" s="209"/>
      <c r="D712" s="209"/>
      <c r="E712" s="209"/>
      <c r="F712" s="648"/>
      <c r="G712" s="590"/>
      <c r="H712" s="83"/>
      <c r="I712" s="83"/>
      <c r="J712" s="85">
        <f t="shared" si="50"/>
        <v>0</v>
      </c>
      <c r="K712" s="83"/>
      <c r="L712" s="85">
        <f t="shared" si="51"/>
        <v>0</v>
      </c>
      <c r="M712" s="83"/>
      <c r="N712" s="85">
        <f t="shared" si="52"/>
        <v>0</v>
      </c>
      <c r="O712" s="83"/>
      <c r="P712" s="5">
        <f t="shared" si="53"/>
        <v>0</v>
      </c>
      <c r="Q712" s="83"/>
      <c r="R712" s="137">
        <f t="shared" si="54"/>
        <v>0</v>
      </c>
      <c r="S712" s="4"/>
      <c r="T712" s="4"/>
    </row>
    <row r="713" spans="1:20" ht="15.75" thickBot="1" x14ac:dyDescent="0.3">
      <c r="A713" s="179">
        <v>601</v>
      </c>
      <c r="B713" s="209"/>
      <c r="C713" s="209"/>
      <c r="D713" s="209"/>
      <c r="E713" s="209"/>
      <c r="F713" s="648"/>
      <c r="G713" s="590"/>
      <c r="H713" s="83"/>
      <c r="I713" s="83"/>
      <c r="J713" s="85">
        <f t="shared" si="50"/>
        <v>0</v>
      </c>
      <c r="K713" s="83"/>
      <c r="L713" s="85">
        <f t="shared" si="51"/>
        <v>0</v>
      </c>
      <c r="M713" s="83"/>
      <c r="N713" s="85">
        <f t="shared" si="52"/>
        <v>0</v>
      </c>
      <c r="O713" s="83"/>
      <c r="P713" s="5">
        <f t="shared" si="53"/>
        <v>0</v>
      </c>
      <c r="Q713" s="83"/>
      <c r="R713" s="137">
        <f t="shared" si="54"/>
        <v>0</v>
      </c>
      <c r="S713" s="4"/>
      <c r="T713" s="4"/>
    </row>
    <row r="714" spans="1:20" ht="15.75" thickBot="1" x14ac:dyDescent="0.3">
      <c r="A714" s="179">
        <v>602</v>
      </c>
      <c r="B714" s="209"/>
      <c r="C714" s="209"/>
      <c r="D714" s="209"/>
      <c r="E714" s="209"/>
      <c r="F714" s="648"/>
      <c r="G714" s="590"/>
      <c r="H714" s="83"/>
      <c r="I714" s="83"/>
      <c r="J714" s="85">
        <f t="shared" si="50"/>
        <v>0</v>
      </c>
      <c r="K714" s="83"/>
      <c r="L714" s="85">
        <f t="shared" si="51"/>
        <v>0</v>
      </c>
      <c r="M714" s="83"/>
      <c r="N714" s="85">
        <f t="shared" si="52"/>
        <v>0</v>
      </c>
      <c r="O714" s="83"/>
      <c r="P714" s="5">
        <f t="shared" si="53"/>
        <v>0</v>
      </c>
      <c r="Q714" s="83"/>
      <c r="R714" s="137">
        <f t="shared" si="54"/>
        <v>0</v>
      </c>
      <c r="S714" s="4"/>
      <c r="T714" s="4"/>
    </row>
    <row r="715" spans="1:20" ht="15.75" thickBot="1" x14ac:dyDescent="0.3">
      <c r="A715" s="179">
        <v>603</v>
      </c>
      <c r="B715" s="209"/>
      <c r="C715" s="209"/>
      <c r="D715" s="209"/>
      <c r="E715" s="209"/>
      <c r="F715" s="648"/>
      <c r="G715" s="590"/>
      <c r="H715" s="83"/>
      <c r="I715" s="83"/>
      <c r="J715" s="85">
        <f t="shared" si="50"/>
        <v>0</v>
      </c>
      <c r="K715" s="83"/>
      <c r="L715" s="85">
        <f t="shared" si="51"/>
        <v>0</v>
      </c>
      <c r="M715" s="83"/>
      <c r="N715" s="85">
        <f t="shared" si="52"/>
        <v>0</v>
      </c>
      <c r="O715" s="83"/>
      <c r="P715" s="5">
        <f t="shared" si="53"/>
        <v>0</v>
      </c>
      <c r="Q715" s="83"/>
      <c r="R715" s="137">
        <f t="shared" si="54"/>
        <v>0</v>
      </c>
      <c r="S715" s="4"/>
      <c r="T715" s="4"/>
    </row>
    <row r="716" spans="1:20" ht="15.75" thickBot="1" x14ac:dyDescent="0.3">
      <c r="A716" s="179">
        <v>604</v>
      </c>
      <c r="B716" s="209"/>
      <c r="C716" s="209"/>
      <c r="D716" s="209"/>
      <c r="E716" s="209"/>
      <c r="F716" s="648"/>
      <c r="G716" s="590"/>
      <c r="H716" s="83"/>
      <c r="I716" s="83"/>
      <c r="J716" s="85">
        <f t="shared" si="50"/>
        <v>0</v>
      </c>
      <c r="K716" s="83"/>
      <c r="L716" s="85">
        <f t="shared" si="51"/>
        <v>0</v>
      </c>
      <c r="M716" s="83"/>
      <c r="N716" s="85">
        <f t="shared" si="52"/>
        <v>0</v>
      </c>
      <c r="O716" s="83"/>
      <c r="P716" s="5">
        <f t="shared" si="53"/>
        <v>0</v>
      </c>
      <c r="Q716" s="83"/>
      <c r="R716" s="137">
        <f t="shared" si="54"/>
        <v>0</v>
      </c>
      <c r="S716" s="4"/>
      <c r="T716" s="4"/>
    </row>
    <row r="717" spans="1:20" ht="15.75" thickBot="1" x14ac:dyDescent="0.3">
      <c r="A717" s="179">
        <v>605</v>
      </c>
      <c r="B717" s="209"/>
      <c r="C717" s="209"/>
      <c r="D717" s="209"/>
      <c r="E717" s="209"/>
      <c r="F717" s="648"/>
      <c r="G717" s="590"/>
      <c r="H717" s="83"/>
      <c r="I717" s="83"/>
      <c r="J717" s="85">
        <f t="shared" si="50"/>
        <v>0</v>
      </c>
      <c r="K717" s="83"/>
      <c r="L717" s="85">
        <f t="shared" si="51"/>
        <v>0</v>
      </c>
      <c r="M717" s="83"/>
      <c r="N717" s="85">
        <f t="shared" si="52"/>
        <v>0</v>
      </c>
      <c r="O717" s="83"/>
      <c r="P717" s="5">
        <f t="shared" si="53"/>
        <v>0</v>
      </c>
      <c r="Q717" s="83"/>
      <c r="R717" s="137">
        <f t="shared" si="54"/>
        <v>0</v>
      </c>
      <c r="S717" s="4"/>
      <c r="T717" s="4"/>
    </row>
    <row r="718" spans="1:20" thickBot="1" x14ac:dyDescent="0.3">
      <c r="A718" s="179">
        <v>606</v>
      </c>
      <c r="B718" s="209"/>
      <c r="C718" s="209"/>
      <c r="D718" s="209"/>
      <c r="E718" s="209"/>
      <c r="F718" s="648"/>
      <c r="G718" s="590"/>
      <c r="H718" s="83"/>
      <c r="I718" s="83"/>
      <c r="J718" s="85">
        <f t="shared" si="50"/>
        <v>0</v>
      </c>
      <c r="K718" s="83"/>
      <c r="L718" s="85">
        <f t="shared" si="51"/>
        <v>0</v>
      </c>
      <c r="M718" s="83"/>
      <c r="N718" s="85">
        <f t="shared" si="52"/>
        <v>0</v>
      </c>
      <c r="O718" s="4"/>
      <c r="P718" s="5">
        <f t="shared" si="53"/>
        <v>0</v>
      </c>
      <c r="Q718" s="4"/>
      <c r="R718" s="137">
        <f t="shared" si="54"/>
        <v>0</v>
      </c>
      <c r="S718" s="4"/>
      <c r="T718" s="4"/>
    </row>
    <row r="719" spans="1:20" thickBot="1" x14ac:dyDescent="0.3">
      <c r="A719" s="179">
        <v>607</v>
      </c>
      <c r="B719" s="209"/>
      <c r="C719" s="209"/>
      <c r="D719" s="209"/>
      <c r="E719" s="209"/>
      <c r="F719" s="648"/>
      <c r="G719" s="590"/>
      <c r="H719" s="83"/>
      <c r="I719" s="83"/>
      <c r="J719" s="85">
        <f t="shared" si="50"/>
        <v>0</v>
      </c>
      <c r="K719" s="83"/>
      <c r="L719" s="85">
        <f t="shared" si="51"/>
        <v>0</v>
      </c>
      <c r="M719" s="83"/>
      <c r="N719" s="85">
        <f t="shared" si="52"/>
        <v>0</v>
      </c>
      <c r="O719" s="4"/>
      <c r="P719" s="5">
        <f t="shared" si="53"/>
        <v>0</v>
      </c>
      <c r="Q719" s="4"/>
      <c r="R719" s="137">
        <f t="shared" si="54"/>
        <v>0</v>
      </c>
      <c r="S719" s="4"/>
      <c r="T719" s="4"/>
    </row>
    <row r="720" spans="1:20" thickBot="1" x14ac:dyDescent="0.3">
      <c r="A720" s="179">
        <v>608</v>
      </c>
      <c r="B720" s="209"/>
      <c r="C720" s="209"/>
      <c r="D720" s="209"/>
      <c r="E720" s="209"/>
      <c r="F720" s="648"/>
      <c r="G720" s="590"/>
      <c r="H720" s="83"/>
      <c r="I720" s="83"/>
      <c r="J720" s="85">
        <f t="shared" si="50"/>
        <v>0</v>
      </c>
      <c r="K720" s="83"/>
      <c r="L720" s="85">
        <f t="shared" si="51"/>
        <v>0</v>
      </c>
      <c r="M720" s="83"/>
      <c r="N720" s="85">
        <f t="shared" si="52"/>
        <v>0</v>
      </c>
      <c r="O720" s="4"/>
      <c r="P720" s="5">
        <f t="shared" si="53"/>
        <v>0</v>
      </c>
      <c r="Q720" s="4"/>
      <c r="R720" s="137">
        <f t="shared" si="54"/>
        <v>0</v>
      </c>
      <c r="S720" s="4"/>
      <c r="T720" s="4"/>
    </row>
    <row r="721" spans="1:20" thickBot="1" x14ac:dyDescent="0.3">
      <c r="A721" s="179">
        <v>609</v>
      </c>
      <c r="B721" s="209"/>
      <c r="C721" s="209"/>
      <c r="D721" s="209"/>
      <c r="E721" s="209"/>
      <c r="F721" s="648"/>
      <c r="G721" s="590"/>
      <c r="H721" s="83"/>
      <c r="I721" s="83"/>
      <c r="J721" s="85">
        <f t="shared" si="50"/>
        <v>0</v>
      </c>
      <c r="K721" s="83"/>
      <c r="L721" s="85">
        <f t="shared" si="51"/>
        <v>0</v>
      </c>
      <c r="M721" s="83"/>
      <c r="N721" s="85">
        <f t="shared" si="52"/>
        <v>0</v>
      </c>
      <c r="O721" s="4"/>
      <c r="P721" s="5">
        <f t="shared" si="53"/>
        <v>0</v>
      </c>
      <c r="Q721" s="4"/>
      <c r="R721" s="137">
        <f t="shared" si="54"/>
        <v>0</v>
      </c>
      <c r="S721" s="4"/>
      <c r="T721" s="4"/>
    </row>
    <row r="722" spans="1:20" thickBot="1" x14ac:dyDescent="0.3">
      <c r="A722" s="179">
        <v>610</v>
      </c>
      <c r="B722" s="209"/>
      <c r="C722" s="209"/>
      <c r="D722" s="209"/>
      <c r="E722" s="209"/>
      <c r="F722" s="648"/>
      <c r="G722" s="590"/>
      <c r="H722" s="83"/>
      <c r="I722" s="83"/>
      <c r="J722" s="85">
        <f t="shared" si="50"/>
        <v>0</v>
      </c>
      <c r="K722" s="83"/>
      <c r="L722" s="85">
        <f t="shared" si="51"/>
        <v>0</v>
      </c>
      <c r="M722" s="83"/>
      <c r="N722" s="85">
        <f t="shared" si="52"/>
        <v>0</v>
      </c>
      <c r="O722" s="4"/>
      <c r="P722" s="5">
        <f t="shared" si="53"/>
        <v>0</v>
      </c>
      <c r="Q722" s="4"/>
      <c r="R722" s="137">
        <f t="shared" si="54"/>
        <v>0</v>
      </c>
      <c r="S722" s="4"/>
      <c r="T722" s="4"/>
    </row>
    <row r="723" spans="1:20" thickBot="1" x14ac:dyDescent="0.3">
      <c r="A723" s="179">
        <v>611</v>
      </c>
      <c r="B723" s="209"/>
      <c r="C723" s="209"/>
      <c r="D723" s="209"/>
      <c r="E723" s="209"/>
      <c r="F723" s="648"/>
      <c r="G723" s="590"/>
      <c r="H723" s="83"/>
      <c r="I723" s="83"/>
      <c r="J723" s="85">
        <f t="shared" si="50"/>
        <v>0</v>
      </c>
      <c r="K723" s="83"/>
      <c r="L723" s="85">
        <f t="shared" si="51"/>
        <v>0</v>
      </c>
      <c r="M723" s="83"/>
      <c r="N723" s="85">
        <f t="shared" si="52"/>
        <v>0</v>
      </c>
      <c r="O723" s="4"/>
      <c r="P723" s="5">
        <f t="shared" si="53"/>
        <v>0</v>
      </c>
      <c r="Q723" s="4"/>
      <c r="R723" s="137">
        <f t="shared" si="54"/>
        <v>0</v>
      </c>
      <c r="S723" s="4"/>
      <c r="T723" s="4"/>
    </row>
    <row r="724" spans="1:20" ht="15.75" thickBot="1" x14ac:dyDescent="0.3">
      <c r="A724" s="179">
        <v>612</v>
      </c>
      <c r="B724" s="209"/>
      <c r="C724" s="209"/>
      <c r="D724" s="209"/>
      <c r="E724" s="209"/>
      <c r="F724" s="648"/>
      <c r="G724" s="590"/>
      <c r="H724" s="83"/>
      <c r="I724" s="83"/>
      <c r="J724" s="85">
        <f t="shared" si="50"/>
        <v>0</v>
      </c>
      <c r="K724" s="83"/>
      <c r="L724" s="85">
        <f t="shared" si="51"/>
        <v>0</v>
      </c>
      <c r="M724" s="83"/>
      <c r="N724" s="85">
        <f t="shared" si="52"/>
        <v>0</v>
      </c>
      <c r="O724" s="4"/>
      <c r="P724" s="5">
        <f t="shared" si="53"/>
        <v>0</v>
      </c>
      <c r="Q724" s="4"/>
      <c r="R724" s="137">
        <f t="shared" si="54"/>
        <v>0</v>
      </c>
      <c r="S724" s="4"/>
      <c r="T724" s="4"/>
    </row>
    <row r="725" spans="1:20" ht="15.75" thickBot="1" x14ac:dyDescent="0.3">
      <c r="A725" s="179">
        <v>613</v>
      </c>
      <c r="B725" s="209"/>
      <c r="C725" s="209"/>
      <c r="D725" s="209"/>
      <c r="E725" s="209"/>
      <c r="F725" s="648"/>
      <c r="G725" s="590"/>
      <c r="H725" s="83"/>
      <c r="I725" s="83"/>
      <c r="J725" s="85">
        <f t="shared" si="50"/>
        <v>0</v>
      </c>
      <c r="K725" s="83"/>
      <c r="L725" s="85">
        <f t="shared" si="51"/>
        <v>0</v>
      </c>
      <c r="M725" s="83"/>
      <c r="N725" s="85">
        <f t="shared" si="52"/>
        <v>0</v>
      </c>
      <c r="O725" s="4"/>
      <c r="P725" s="5">
        <f t="shared" si="53"/>
        <v>0</v>
      </c>
      <c r="Q725" s="4"/>
      <c r="R725" s="137">
        <f t="shared" si="54"/>
        <v>0</v>
      </c>
      <c r="S725" s="4"/>
      <c r="T725" s="4"/>
    </row>
    <row r="726" spans="1:20" ht="15.75" thickBot="1" x14ac:dyDescent="0.3">
      <c r="A726" s="179">
        <v>614</v>
      </c>
      <c r="B726" s="209"/>
      <c r="C726" s="209"/>
      <c r="D726" s="209"/>
      <c r="E726" s="209"/>
      <c r="F726" s="648"/>
      <c r="G726" s="590"/>
      <c r="H726" s="83"/>
      <c r="I726" s="83"/>
      <c r="J726" s="85">
        <f t="shared" si="50"/>
        <v>0</v>
      </c>
      <c r="K726" s="83"/>
      <c r="L726" s="85">
        <f t="shared" si="51"/>
        <v>0</v>
      </c>
      <c r="M726" s="83"/>
      <c r="N726" s="85">
        <f t="shared" si="52"/>
        <v>0</v>
      </c>
      <c r="O726" s="4"/>
      <c r="P726" s="5">
        <f t="shared" si="53"/>
        <v>0</v>
      </c>
      <c r="Q726" s="4"/>
      <c r="R726" s="137">
        <f t="shared" si="54"/>
        <v>0</v>
      </c>
      <c r="S726" s="4"/>
      <c r="T726" s="4"/>
    </row>
    <row r="727" spans="1:20" ht="15.75" thickBot="1" x14ac:dyDescent="0.3">
      <c r="A727" s="179">
        <v>615</v>
      </c>
      <c r="B727" s="209"/>
      <c r="C727" s="209"/>
      <c r="D727" s="209"/>
      <c r="E727" s="209"/>
      <c r="F727" s="648"/>
      <c r="G727" s="590"/>
      <c r="H727" s="83"/>
      <c r="I727" s="83"/>
      <c r="J727" s="85">
        <f t="shared" si="50"/>
        <v>0</v>
      </c>
      <c r="K727" s="83"/>
      <c r="L727" s="85">
        <f t="shared" si="51"/>
        <v>0</v>
      </c>
      <c r="M727" s="83"/>
      <c r="N727" s="85">
        <f t="shared" si="52"/>
        <v>0</v>
      </c>
      <c r="O727" s="4"/>
      <c r="P727" s="5">
        <f t="shared" si="53"/>
        <v>0</v>
      </c>
      <c r="Q727" s="4"/>
      <c r="R727" s="137">
        <f t="shared" si="54"/>
        <v>0</v>
      </c>
      <c r="S727" s="4"/>
      <c r="T727" s="4"/>
    </row>
    <row r="728" spans="1:20" ht="15.75" thickBot="1" x14ac:dyDescent="0.3">
      <c r="A728" s="179">
        <v>616</v>
      </c>
      <c r="B728" s="209"/>
      <c r="C728" s="209"/>
      <c r="D728" s="209"/>
      <c r="E728" s="209"/>
      <c r="F728" s="648"/>
      <c r="G728" s="590"/>
      <c r="H728" s="83"/>
      <c r="I728" s="83"/>
      <c r="J728" s="85">
        <f t="shared" si="50"/>
        <v>0</v>
      </c>
      <c r="K728" s="83"/>
      <c r="L728" s="85">
        <f t="shared" si="51"/>
        <v>0</v>
      </c>
      <c r="M728" s="83"/>
      <c r="N728" s="85">
        <f t="shared" si="52"/>
        <v>0</v>
      </c>
      <c r="O728" s="4"/>
      <c r="P728" s="5">
        <f t="shared" si="53"/>
        <v>0</v>
      </c>
      <c r="Q728" s="4"/>
      <c r="R728" s="137">
        <f t="shared" si="54"/>
        <v>0</v>
      </c>
      <c r="S728" s="4"/>
      <c r="T728" s="4"/>
    </row>
    <row r="729" spans="1:20" ht="15.75" thickBot="1" x14ac:dyDescent="0.3">
      <c r="A729" s="179">
        <v>617</v>
      </c>
      <c r="B729" s="209"/>
      <c r="C729" s="209"/>
      <c r="D729" s="209"/>
      <c r="E729" s="209"/>
      <c r="F729" s="648"/>
      <c r="G729" s="590"/>
      <c r="H729" s="83"/>
      <c r="I729" s="83"/>
      <c r="J729" s="85">
        <f t="shared" si="50"/>
        <v>0</v>
      </c>
      <c r="K729" s="83"/>
      <c r="L729" s="85">
        <f t="shared" si="51"/>
        <v>0</v>
      </c>
      <c r="M729" s="83"/>
      <c r="N729" s="85">
        <f t="shared" si="52"/>
        <v>0</v>
      </c>
      <c r="O729" s="4"/>
      <c r="P729" s="5">
        <f t="shared" si="53"/>
        <v>0</v>
      </c>
      <c r="Q729" s="4"/>
      <c r="R729" s="137">
        <f t="shared" si="54"/>
        <v>0</v>
      </c>
      <c r="S729" s="4"/>
      <c r="T729" s="4"/>
    </row>
    <row r="730" spans="1:20" ht="15.75" thickBot="1" x14ac:dyDescent="0.3">
      <c r="A730" s="179">
        <v>618</v>
      </c>
      <c r="B730" s="209"/>
      <c r="C730" s="209"/>
      <c r="D730" s="209"/>
      <c r="E730" s="209"/>
      <c r="F730" s="648"/>
      <c r="G730" s="590"/>
      <c r="H730" s="83"/>
      <c r="I730" s="83"/>
      <c r="J730" s="85">
        <f t="shared" si="50"/>
        <v>0</v>
      </c>
      <c r="K730" s="83"/>
      <c r="L730" s="85">
        <f t="shared" si="51"/>
        <v>0</v>
      </c>
      <c r="M730" s="83"/>
      <c r="N730" s="85">
        <f t="shared" si="52"/>
        <v>0</v>
      </c>
      <c r="O730" s="4"/>
      <c r="P730" s="5">
        <f t="shared" si="53"/>
        <v>0</v>
      </c>
      <c r="Q730" s="4"/>
      <c r="R730" s="137">
        <f t="shared" si="54"/>
        <v>0</v>
      </c>
      <c r="S730" s="4"/>
      <c r="T730" s="4"/>
    </row>
    <row r="731" spans="1:20" ht="15.75" thickBot="1" x14ac:dyDescent="0.3">
      <c r="A731" s="179">
        <v>619</v>
      </c>
      <c r="B731" s="209"/>
      <c r="C731" s="209"/>
      <c r="D731" s="209"/>
      <c r="E731" s="209"/>
      <c r="F731" s="648"/>
      <c r="G731" s="590"/>
      <c r="H731" s="83"/>
      <c r="I731" s="250"/>
      <c r="J731" s="85">
        <f t="shared" si="50"/>
        <v>0</v>
      </c>
      <c r="K731" s="250"/>
      <c r="L731" s="85">
        <f t="shared" si="51"/>
        <v>0</v>
      </c>
      <c r="M731" s="250"/>
      <c r="N731" s="85">
        <f t="shared" si="52"/>
        <v>0</v>
      </c>
      <c r="O731" s="7"/>
      <c r="P731" s="5">
        <f t="shared" si="53"/>
        <v>0</v>
      </c>
      <c r="Q731" s="4"/>
      <c r="R731" s="137">
        <f t="shared" si="54"/>
        <v>0</v>
      </c>
      <c r="S731" s="4"/>
      <c r="T731" s="4"/>
    </row>
    <row r="732" spans="1:20" ht="15.75" thickBot="1" x14ac:dyDescent="0.3">
      <c r="A732" s="179">
        <v>620</v>
      </c>
      <c r="B732" s="184"/>
      <c r="C732" s="209"/>
      <c r="D732" s="209"/>
      <c r="E732" s="209"/>
      <c r="F732" s="602"/>
      <c r="G732" s="654"/>
      <c r="H732" s="254"/>
      <c r="I732" s="255"/>
      <c r="J732" s="256">
        <f>G732*I732</f>
        <v>0</v>
      </c>
      <c r="K732" s="257"/>
      <c r="L732" s="256">
        <f>G732*K732</f>
        <v>0</v>
      </c>
      <c r="M732" s="257"/>
      <c r="N732" s="256">
        <f>G732*M732</f>
        <v>0</v>
      </c>
      <c r="O732" s="136"/>
      <c r="P732" s="135">
        <f>G732*O732</f>
        <v>0</v>
      </c>
      <c r="Q732" s="136"/>
      <c r="R732" s="137">
        <f>G732*Q732</f>
        <v>0</v>
      </c>
      <c r="S732" s="4"/>
      <c r="T732" s="4"/>
    </row>
    <row r="733" spans="1:20" ht="15.75" thickBot="1" x14ac:dyDescent="0.3">
      <c r="A733" s="178"/>
      <c r="B733" s="200"/>
      <c r="C733" s="200"/>
      <c r="D733" s="200"/>
      <c r="E733" s="200"/>
      <c r="F733" s="620"/>
      <c r="G733" s="617"/>
      <c r="H733" s="132"/>
      <c r="I733" s="258">
        <f>SUM(I10:I732)</f>
        <v>0</v>
      </c>
      <c r="J733" s="259">
        <f>SUM(J10:J731)</f>
        <v>0</v>
      </c>
      <c r="K733" s="258">
        <f>SUM(K10:K731)</f>
        <v>0</v>
      </c>
      <c r="L733" s="259">
        <f>SUM(L10:L731)</f>
        <v>0</v>
      </c>
      <c r="M733" s="258">
        <f>SUM(M10:M731)</f>
        <v>0</v>
      </c>
      <c r="N733" s="259">
        <f>SUM(N10:N731)</f>
        <v>0</v>
      </c>
      <c r="O733" s="10">
        <f>SUM(O10:O732)</f>
        <v>873</v>
      </c>
      <c r="P733" s="11">
        <f>SUM(P10:P731)</f>
        <v>1288.58</v>
      </c>
      <c r="Q733">
        <f>SUM(Q10:Q731)</f>
        <v>803</v>
      </c>
      <c r="R733" s="893">
        <f>SUM(R10:R732)</f>
        <v>1199.47</v>
      </c>
      <c r="S733" s="4"/>
      <c r="T733" s="4"/>
    </row>
    <row r="734" spans="1:20" ht="15.75" thickBot="1" x14ac:dyDescent="0.3">
      <c r="I734" s="158"/>
      <c r="J734" s="11">
        <f>SUM(J10:J628)</f>
        <v>0</v>
      </c>
      <c r="K734" s="168"/>
      <c r="L734" s="11">
        <f>SUM(L10:L628)</f>
        <v>0</v>
      </c>
      <c r="M734" s="10"/>
      <c r="N734" s="11">
        <f>SUM(N10:N628)</f>
        <v>0</v>
      </c>
      <c r="O734" s="10"/>
      <c r="P734" s="11">
        <f>SUM(P10:P628)</f>
        <v>1155.77</v>
      </c>
      <c r="Q734">
        <f>SUM(Q10:Q628)</f>
        <v>623</v>
      </c>
      <c r="R734" s="11">
        <f>SUM(R10:R628)</f>
        <v>1066.6600000000001</v>
      </c>
    </row>
    <row r="737" spans="2:18" x14ac:dyDescent="0.25">
      <c r="C737" s="675"/>
    </row>
    <row r="738" spans="2:18" ht="15.75" thickBot="1" x14ac:dyDescent="0.3">
      <c r="C738" s="675"/>
      <c r="E738" s="675"/>
    </row>
    <row r="739" spans="2:18" ht="18.75" thickBot="1" x14ac:dyDescent="0.3">
      <c r="C739" s="675"/>
      <c r="E739" s="675"/>
      <c r="G739" s="1122" t="s">
        <v>330</v>
      </c>
      <c r="H739" s="1123"/>
      <c r="I739" s="1123"/>
      <c r="J739" s="1123"/>
      <c r="K739" s="1123"/>
      <c r="L739" s="1123"/>
      <c r="M739" s="1124"/>
    </row>
    <row r="740" spans="2:18" ht="39.75" customHeight="1" thickBot="1" x14ac:dyDescent="0.3">
      <c r="C740" s="675"/>
      <c r="E740" s="675"/>
      <c r="G740" s="211" t="s">
        <v>792</v>
      </c>
      <c r="H740" s="50" t="s">
        <v>331</v>
      </c>
      <c r="I740" s="698" t="s">
        <v>725</v>
      </c>
      <c r="J740" s="286" t="s">
        <v>17972</v>
      </c>
      <c r="K740" s="418" t="s">
        <v>17973</v>
      </c>
      <c r="L740" s="286" t="s">
        <v>17974</v>
      </c>
      <c r="M740" s="901">
        <v>45192</v>
      </c>
      <c r="N740" s="901">
        <v>45199</v>
      </c>
    </row>
    <row r="741" spans="2:18" ht="15.75" thickBot="1" x14ac:dyDescent="0.3">
      <c r="C741" s="675"/>
      <c r="E741" s="675"/>
      <c r="G741" s="678">
        <v>1</v>
      </c>
      <c r="H741" s="44" t="s">
        <v>10</v>
      </c>
      <c r="I741" s="159">
        <f>SUM(I10:I276)</f>
        <v>0</v>
      </c>
      <c r="J741" s="159">
        <f>SUM(K10:K276)</f>
        <v>0</v>
      </c>
      <c r="K741" s="159">
        <f>SUM(M10:M276)</f>
        <v>0</v>
      </c>
      <c r="L741" s="774">
        <f>SUM(O10:O276)</f>
        <v>180</v>
      </c>
      <c r="M741" s="159">
        <f>SUM(Q10:Q276)</f>
        <v>141</v>
      </c>
      <c r="N741" s="159"/>
      <c r="O741" s="16"/>
      <c r="P741" s="778"/>
      <c r="Q741" s="16"/>
      <c r="R741" s="778"/>
    </row>
    <row r="742" spans="2:18" ht="15.75" thickBot="1" x14ac:dyDescent="0.3">
      <c r="C742" s="675"/>
      <c r="E742" s="675"/>
      <c r="G742" s="679">
        <v>2</v>
      </c>
      <c r="H742" s="45" t="s">
        <v>332</v>
      </c>
      <c r="I742" s="160">
        <f>SUM(I277:I342)</f>
        <v>0</v>
      </c>
      <c r="J742" s="160">
        <f>SUM(K277:K342)</f>
        <v>0</v>
      </c>
      <c r="K742" s="160">
        <f>SUM(M277:M342)</f>
        <v>0</v>
      </c>
      <c r="L742" s="775">
        <f>SUM(O277:O342)</f>
        <v>223</v>
      </c>
      <c r="M742" s="160">
        <f>SUM(Q277:Q342)</f>
        <v>192</v>
      </c>
      <c r="N742" s="160"/>
      <c r="O742" s="16"/>
      <c r="P742" s="778"/>
      <c r="Q742" s="16"/>
      <c r="R742" s="778"/>
    </row>
    <row r="743" spans="2:18" ht="15.75" thickBot="1" x14ac:dyDescent="0.3">
      <c r="C743" s="675"/>
      <c r="E743" s="675"/>
      <c r="G743" s="679">
        <v>3</v>
      </c>
      <c r="H743" s="45" t="s">
        <v>333</v>
      </c>
      <c r="I743" s="160">
        <f>SUM(I343:I405)</f>
        <v>0</v>
      </c>
      <c r="J743" s="160">
        <f>SUM(K343:K405)</f>
        <v>0</v>
      </c>
      <c r="K743" s="160">
        <f>SUM(M343:M405)</f>
        <v>0</v>
      </c>
      <c r="L743" s="775">
        <f>SUM(O343:O405)</f>
        <v>34</v>
      </c>
      <c r="M743" s="160">
        <f>SUM(Q343:Q405)</f>
        <v>34</v>
      </c>
      <c r="N743" s="160"/>
      <c r="O743" s="16"/>
      <c r="P743" s="778"/>
      <c r="Q743" s="16"/>
      <c r="R743" s="778"/>
    </row>
    <row r="744" spans="2:18" ht="15.75" thickBot="1" x14ac:dyDescent="0.3">
      <c r="C744" s="675"/>
      <c r="E744" s="675"/>
      <c r="G744" s="679">
        <v>4</v>
      </c>
      <c r="H744" s="45" t="s">
        <v>334</v>
      </c>
      <c r="I744" s="160">
        <f>SUM(I406:I435,I436)</f>
        <v>0</v>
      </c>
      <c r="J744" s="160">
        <f>SUM(K406:K435,K436)</f>
        <v>0</v>
      </c>
      <c r="K744" s="160">
        <f>SUM(M406:M435,M436)</f>
        <v>0</v>
      </c>
      <c r="L744" s="775">
        <f>SUM(O406:O435,O436)</f>
        <v>0</v>
      </c>
      <c r="M744" s="160">
        <f>SUM(Q406:Q435,Q436)</f>
        <v>0</v>
      </c>
      <c r="N744" s="160"/>
      <c r="O744" s="16"/>
      <c r="P744" s="778"/>
      <c r="Q744" s="16"/>
      <c r="R744" s="778"/>
    </row>
    <row r="745" spans="2:18" ht="15.75" thickBot="1" x14ac:dyDescent="0.3">
      <c r="C745" s="675"/>
      <c r="E745" s="675"/>
      <c r="G745" s="679">
        <v>5</v>
      </c>
      <c r="H745" s="45" t="s">
        <v>335</v>
      </c>
      <c r="I745" s="160">
        <f>SUM(I446:I468)</f>
        <v>0</v>
      </c>
      <c r="J745" s="160">
        <f>SUM(K446:K468)</f>
        <v>0</v>
      </c>
      <c r="K745" s="160">
        <f>SUM(M446:M468)</f>
        <v>0</v>
      </c>
      <c r="L745" s="775">
        <f>SUM(O446:O468)</f>
        <v>0</v>
      </c>
      <c r="M745" s="160">
        <f>SUM(Q446:Q468)</f>
        <v>0</v>
      </c>
      <c r="N745" s="160"/>
      <c r="O745" s="16"/>
      <c r="P745" s="778"/>
      <c r="Q745" s="16"/>
      <c r="R745" s="778"/>
    </row>
    <row r="746" spans="2:18" ht="15.75" thickBot="1" x14ac:dyDescent="0.3">
      <c r="C746" s="675"/>
      <c r="E746" s="675"/>
      <c r="G746" s="679">
        <v>6</v>
      </c>
      <c r="H746" s="45" t="s">
        <v>336</v>
      </c>
      <c r="I746" s="160">
        <f>SUM(I437:I439,I440:I445)</f>
        <v>0</v>
      </c>
      <c r="J746" s="160">
        <f>SUM(K437:K439,K440:K445)</f>
        <v>0</v>
      </c>
      <c r="K746" s="160">
        <f>SUM(M437:M439,M440:M445)</f>
        <v>0</v>
      </c>
      <c r="L746" s="775">
        <f>SUM(O437:O439,O440:O445)</f>
        <v>0</v>
      </c>
      <c r="M746" s="160">
        <f>SUM(Q437:Q439,Q440:Q445)</f>
        <v>0</v>
      </c>
      <c r="N746" s="160"/>
      <c r="O746" s="16"/>
      <c r="P746" s="778"/>
      <c r="Q746" s="16"/>
      <c r="R746" s="778"/>
    </row>
    <row r="747" spans="2:18" ht="15.75" thickBot="1" x14ac:dyDescent="0.3">
      <c r="C747" s="675"/>
      <c r="E747" s="675"/>
      <c r="G747" s="679">
        <v>7</v>
      </c>
      <c r="H747" s="45" t="s">
        <v>337</v>
      </c>
      <c r="I747" s="160">
        <f>SUM(I469:I474,I475,I476:I481,I482:I489)</f>
        <v>0</v>
      </c>
      <c r="J747" s="160">
        <f>SUM(K469:K474,K475,K476:K481,K482:K489)</f>
        <v>0</v>
      </c>
      <c r="K747" s="160">
        <f>SUM(M469:M474,M475,M476:M481,M482:M489)</f>
        <v>0</v>
      </c>
      <c r="L747" s="775">
        <f>SUM(O469:O474,O475,O476:O481,O482:O489)</f>
        <v>0</v>
      </c>
      <c r="M747" s="160">
        <f>SUM(Q469:Q474,Q475,Q476:Q481,Q482:Q489)</f>
        <v>0</v>
      </c>
      <c r="N747" s="160"/>
      <c r="O747" s="16"/>
      <c r="P747" s="778"/>
      <c r="Q747" s="16"/>
      <c r="R747" s="778"/>
    </row>
    <row r="748" spans="2:18" ht="15.75" thickBot="1" x14ac:dyDescent="0.3">
      <c r="B748"/>
      <c r="C748" s="675"/>
      <c r="D748" s="675"/>
      <c r="E748" s="675"/>
      <c r="G748" s="679">
        <v>8</v>
      </c>
      <c r="H748" s="45" t="s">
        <v>338</v>
      </c>
      <c r="I748" s="160">
        <f>SUM(I490:I491,I492:I495,I496:I497,I498:I582)</f>
        <v>0</v>
      </c>
      <c r="J748" s="160">
        <f>SUM(K490:K491,K492:K495,K496:K497,K498:K582)</f>
        <v>0</v>
      </c>
      <c r="K748" s="160">
        <f>SUM(M490:M491,M492:M495,M496:M497,M498:M582)</f>
        <v>0</v>
      </c>
      <c r="L748" s="775">
        <f>SUM(O490:O491,O492:O495,O496:O497,O498:O582)</f>
        <v>0</v>
      </c>
      <c r="M748" s="160">
        <f>SUM(Q490:Q491,Q492:Q495,Q496:Q497,Q498:Q582)</f>
        <v>0</v>
      </c>
      <c r="N748" s="160"/>
      <c r="O748" s="16"/>
      <c r="P748" s="778"/>
      <c r="Q748" s="16"/>
      <c r="R748" s="778"/>
    </row>
    <row r="749" spans="2:18" ht="15.75" thickBot="1" x14ac:dyDescent="0.3">
      <c r="B749"/>
      <c r="C749" s="675"/>
      <c r="D749" s="675"/>
      <c r="E749" s="675"/>
      <c r="G749" s="679">
        <v>9</v>
      </c>
      <c r="H749" s="45" t="s">
        <v>339</v>
      </c>
      <c r="I749" s="160">
        <f>SUM(I583:I683)</f>
        <v>0</v>
      </c>
      <c r="J749" s="160">
        <f>SUM(K583:K683)</f>
        <v>0</v>
      </c>
      <c r="K749" s="160">
        <f>SUM(M583:M683)</f>
        <v>0</v>
      </c>
      <c r="L749" s="775">
        <f>SUM(O583:O683)</f>
        <v>436</v>
      </c>
      <c r="M749" s="160">
        <f>SUM(Q583:Q683)</f>
        <v>436</v>
      </c>
      <c r="N749" s="160"/>
      <c r="O749" s="16"/>
      <c r="P749" s="778"/>
      <c r="Q749" s="16"/>
      <c r="R749" s="778"/>
    </row>
    <row r="750" spans="2:18" ht="15.75" thickBot="1" x14ac:dyDescent="0.3">
      <c r="B750"/>
      <c r="C750" s="675"/>
      <c r="G750" s="681">
        <v>10</v>
      </c>
      <c r="H750" s="46" t="s">
        <v>13</v>
      </c>
      <c r="I750" s="161">
        <f>SUM(I684:I687)</f>
        <v>0</v>
      </c>
      <c r="J750" s="161">
        <f>SUM(K684:K687)</f>
        <v>0</v>
      </c>
      <c r="K750" s="161">
        <f>SUM(M684:M687)</f>
        <v>0</v>
      </c>
      <c r="L750" s="776">
        <f>SUM(O684:O687)</f>
        <v>0</v>
      </c>
      <c r="M750" s="161">
        <f>SUM(Q684:Q687)</f>
        <v>0</v>
      </c>
      <c r="N750" s="161"/>
      <c r="O750" s="16"/>
      <c r="P750" s="778"/>
      <c r="Q750" s="16"/>
      <c r="R750" s="778"/>
    </row>
    <row r="751" spans="2:18" ht="21" thickBot="1" x14ac:dyDescent="0.3">
      <c r="B751"/>
      <c r="C751" s="675"/>
      <c r="F751" s="682"/>
      <c r="G751" s="683"/>
      <c r="H751" s="47" t="s">
        <v>340</v>
      </c>
      <c r="I751" s="162">
        <f>SUM(I741:I750)</f>
        <v>0</v>
      </c>
      <c r="J751" s="162">
        <f>SUM(J741:J750)</f>
        <v>0</v>
      </c>
      <c r="K751" s="162">
        <f>SUM(K741:K750)</f>
        <v>0</v>
      </c>
      <c r="L751" s="777">
        <f>SUM(L741:L750)</f>
        <v>873</v>
      </c>
      <c r="M751" s="162">
        <f>SUM(M741:M750)</f>
        <v>803</v>
      </c>
      <c r="N751" s="162"/>
      <c r="O751" s="16"/>
      <c r="P751" s="779"/>
      <c r="Q751" s="16"/>
      <c r="R751" s="779"/>
    </row>
    <row r="752" spans="2:18" x14ac:dyDescent="0.25">
      <c r="C752" s="675"/>
    </row>
    <row r="753" spans="3:3" x14ac:dyDescent="0.25">
      <c r="C753" s="675"/>
    </row>
    <row r="754" spans="3:3" x14ac:dyDescent="0.25">
      <c r="C754" s="675"/>
    </row>
    <row r="755" spans="3:3" x14ac:dyDescent="0.25">
      <c r="C755" s="675"/>
    </row>
  </sheetData>
  <mergeCells count="5">
    <mergeCell ref="A2:Q2"/>
    <mergeCell ref="A3:Q3"/>
    <mergeCell ref="A4:Q4"/>
    <mergeCell ref="H6:J6"/>
    <mergeCell ref="G739:M739"/>
  </mergeCells>
  <conditionalFormatting sqref="I731:I732">
    <cfRule type="iconSet" priority="57">
      <iconSet>
        <cfvo type="percent" val="0"/>
        <cfvo type="num" val="20"/>
        <cfvo type="num" val="50"/>
      </iconSet>
    </cfRule>
    <cfRule type="iconSet" priority="58">
      <iconSet>
        <cfvo type="percent" val="0"/>
        <cfvo type="num" val="20"/>
        <cfvo type="num" val="70"/>
      </iconSet>
    </cfRule>
  </conditionalFormatting>
  <conditionalFormatting sqref="H705:H732">
    <cfRule type="iconSet" priority="59">
      <iconSet>
        <cfvo type="percent" val="0"/>
        <cfvo type="num" val="20"/>
        <cfvo type="num" val="50"/>
      </iconSet>
    </cfRule>
    <cfRule type="iconSet" priority="60">
      <iconSet>
        <cfvo type="percent" val="0"/>
        <cfvo type="percent" val="20"/>
        <cfvo type="percent" val="80"/>
      </iconSet>
    </cfRule>
  </conditionalFormatting>
  <conditionalFormatting sqref="I705:I730">
    <cfRule type="iconSet" priority="61">
      <iconSet>
        <cfvo type="percent" val="0"/>
        <cfvo type="num" val="20"/>
        <cfvo type="num" val="50"/>
      </iconSet>
    </cfRule>
    <cfRule type="iconSet" priority="62">
      <iconSet>
        <cfvo type="percent" val="0"/>
        <cfvo type="percent" val="20"/>
        <cfvo type="percent" val="80"/>
      </iconSet>
    </cfRule>
  </conditionalFormatting>
  <conditionalFormatting sqref="K705:K732">
    <cfRule type="iconSet" priority="63">
      <iconSet>
        <cfvo type="percent" val="0"/>
        <cfvo type="num" val="10"/>
        <cfvo type="num" val="50"/>
      </iconSet>
    </cfRule>
  </conditionalFormatting>
  <conditionalFormatting sqref="M718:M732">
    <cfRule type="iconSet" priority="64">
      <iconSet>
        <cfvo type="percent" val="0"/>
        <cfvo type="num" val="20"/>
        <cfvo type="num" val="50"/>
      </iconSet>
    </cfRule>
  </conditionalFormatting>
  <conditionalFormatting sqref="O718:O732">
    <cfRule type="iconSet" priority="65">
      <iconSet>
        <cfvo type="percent" val="0"/>
        <cfvo type="num" val="20"/>
        <cfvo type="num" val="50"/>
      </iconSet>
    </cfRule>
  </conditionalFormatting>
  <conditionalFormatting sqref="Q721:Q732">
    <cfRule type="iconSet" priority="66">
      <iconSet>
        <cfvo type="percent" val="0"/>
        <cfvo type="num" val="20"/>
        <cfvo type="num" val="50"/>
      </iconSet>
    </cfRule>
  </conditionalFormatting>
  <conditionalFormatting sqref="H705:H732">
    <cfRule type="iconSet" priority="67">
      <iconSet>
        <cfvo type="percent" val="0"/>
        <cfvo type="num" val="25"/>
        <cfvo type="num" val="50"/>
      </iconSet>
    </cfRule>
    <cfRule type="iconSet" priority="68">
      <iconSet>
        <cfvo type="percent" val="0"/>
        <cfvo type="num" val="0"/>
        <cfvo type="num" val="50"/>
      </iconSet>
    </cfRule>
  </conditionalFormatting>
  <conditionalFormatting sqref="I705:I730">
    <cfRule type="iconSet" priority="69">
      <iconSet>
        <cfvo type="percent" val="0"/>
        <cfvo type="num" val="25"/>
        <cfvo type="num" val="50"/>
      </iconSet>
    </cfRule>
    <cfRule type="iconSet" priority="70">
      <iconSet>
        <cfvo type="percent" val="0"/>
        <cfvo type="num" val="0"/>
        <cfvo type="num" val="50"/>
      </iconSet>
    </cfRule>
  </conditionalFormatting>
  <conditionalFormatting sqref="H10:H20">
    <cfRule type="iconSet" priority="56">
      <iconSet>
        <cfvo type="percent" val="0"/>
        <cfvo type="num" val="33"/>
        <cfvo type="num" val="100"/>
      </iconSet>
    </cfRule>
  </conditionalFormatting>
  <conditionalFormatting sqref="H465">
    <cfRule type="iconSet" priority="54">
      <iconSet>
        <cfvo type="percent" val="0"/>
        <cfvo type="num" val="20"/>
        <cfvo type="num" val="50"/>
      </iconSet>
    </cfRule>
    <cfRule type="iconSet" priority="55">
      <iconSet>
        <cfvo type="percent" val="0"/>
        <cfvo type="percent" val="20"/>
        <cfvo type="percent" val="80"/>
      </iconSet>
    </cfRule>
  </conditionalFormatting>
  <conditionalFormatting sqref="I10:I16">
    <cfRule type="iconSet" priority="53">
      <iconSet>
        <cfvo type="percent" val="0"/>
        <cfvo type="num" val="33"/>
        <cfvo type="num" val="100"/>
      </iconSet>
    </cfRule>
  </conditionalFormatting>
  <conditionalFormatting sqref="I465">
    <cfRule type="iconSet" priority="51">
      <iconSet>
        <cfvo type="percent" val="0"/>
        <cfvo type="num" val="20"/>
        <cfvo type="num" val="50"/>
      </iconSet>
    </cfRule>
    <cfRule type="iconSet" priority="52">
      <iconSet>
        <cfvo type="percent" val="0"/>
        <cfvo type="percent" val="20"/>
        <cfvo type="percent" val="80"/>
      </iconSet>
    </cfRule>
  </conditionalFormatting>
  <conditionalFormatting sqref="F10:F16">
    <cfRule type="iconSet" priority="50">
      <iconSet iconSet="3Signs">
        <cfvo type="percent" val="0"/>
        <cfvo type="percent" val="&quot;6 MESE&quot;"/>
        <cfvo type="percent" val="&quot;1 AÑO &quot;"/>
      </iconSet>
    </cfRule>
  </conditionalFormatting>
  <conditionalFormatting sqref="H153">
    <cfRule type="iconSet" priority="46">
      <iconSet>
        <cfvo type="percent" val="0"/>
        <cfvo type="num" val="20"/>
        <cfvo type="num" val="50"/>
      </iconSet>
    </cfRule>
    <cfRule type="iconSet" priority="47">
      <iconSet>
        <cfvo type="percent" val="0"/>
        <cfvo type="percent" val="20"/>
        <cfvo type="percent" val="80"/>
      </iconSet>
    </cfRule>
  </conditionalFormatting>
  <conditionalFormatting sqref="H153">
    <cfRule type="iconSet" priority="48">
      <iconSet>
        <cfvo type="percent" val="0"/>
        <cfvo type="num" val="25"/>
        <cfvo type="num" val="50"/>
      </iconSet>
    </cfRule>
    <cfRule type="iconSet" priority="49">
      <iconSet>
        <cfvo type="percent" val="0"/>
        <cfvo type="num" val="0"/>
        <cfvo type="num" val="50"/>
      </iconSet>
    </cfRule>
  </conditionalFormatting>
  <conditionalFormatting sqref="I10:I464 I466:I704">
    <cfRule type="iconSet" priority="71">
      <iconSet>
        <cfvo type="percent" val="0"/>
        <cfvo type="num" val="20"/>
        <cfvo type="num" val="50"/>
      </iconSet>
    </cfRule>
    <cfRule type="iconSet" priority="72">
      <iconSet>
        <cfvo type="percent" val="0"/>
        <cfvo type="percent" val="20"/>
        <cfvo type="percent" val="80"/>
      </iconSet>
    </cfRule>
  </conditionalFormatting>
  <conditionalFormatting sqref="H154:H704 H10:H152">
    <cfRule type="iconSet" priority="73">
      <iconSet>
        <cfvo type="percent" val="0"/>
        <cfvo type="num" val="20"/>
        <cfvo type="num" val="50"/>
      </iconSet>
    </cfRule>
    <cfRule type="iconSet" priority="74">
      <iconSet>
        <cfvo type="percent" val="0"/>
        <cfvo type="percent" val="20"/>
        <cfvo type="percent" val="80"/>
      </iconSet>
    </cfRule>
  </conditionalFormatting>
  <conditionalFormatting sqref="H154:H704 H10:H152">
    <cfRule type="iconSet" priority="79">
      <iconSet>
        <cfvo type="percent" val="0"/>
        <cfvo type="num" val="25"/>
        <cfvo type="num" val="50"/>
      </iconSet>
    </cfRule>
    <cfRule type="iconSet" priority="80">
      <iconSet>
        <cfvo type="percent" val="0"/>
        <cfvo type="num" val="0"/>
        <cfvo type="num" val="50"/>
      </iconSet>
    </cfRule>
  </conditionalFormatting>
  <conditionalFormatting sqref="K688:K704">
    <cfRule type="iconSet" priority="5501">
      <iconSet>
        <cfvo type="percent" val="0"/>
        <cfvo type="num" val="10"/>
        <cfvo type="num" val="50"/>
      </iconSet>
    </cfRule>
  </conditionalFormatting>
  <conditionalFormatting sqref="I10:I704">
    <cfRule type="iconSet" priority="5513">
      <iconSet>
        <cfvo type="percent" val="0"/>
        <cfvo type="num" val="25"/>
        <cfvo type="num" val="50"/>
      </iconSet>
    </cfRule>
    <cfRule type="iconSet" priority="5514">
      <iconSet>
        <cfvo type="percent" val="0"/>
        <cfvo type="num" val="0"/>
        <cfvo type="num" val="50"/>
      </iconSet>
    </cfRule>
  </conditionalFormatting>
  <conditionalFormatting sqref="K10:K16">
    <cfRule type="iconSet" priority="31">
      <iconSet>
        <cfvo type="percent" val="0"/>
        <cfvo type="num" val="33"/>
        <cfvo type="num" val="100"/>
      </iconSet>
    </cfRule>
  </conditionalFormatting>
  <conditionalFormatting sqref="K465">
    <cfRule type="iconSet" priority="29">
      <iconSet>
        <cfvo type="percent" val="0"/>
        <cfvo type="num" val="20"/>
        <cfvo type="num" val="50"/>
      </iconSet>
    </cfRule>
    <cfRule type="iconSet" priority="30">
      <iconSet>
        <cfvo type="percent" val="0"/>
        <cfvo type="percent" val="20"/>
        <cfvo type="percent" val="80"/>
      </iconSet>
    </cfRule>
  </conditionalFormatting>
  <conditionalFormatting sqref="K10:K464 K466:K687">
    <cfRule type="iconSet" priority="32">
      <iconSet>
        <cfvo type="percent" val="0"/>
        <cfvo type="num" val="20"/>
        <cfvo type="num" val="50"/>
      </iconSet>
    </cfRule>
    <cfRule type="iconSet" priority="33">
      <iconSet>
        <cfvo type="percent" val="0"/>
        <cfvo type="percent" val="20"/>
        <cfvo type="percent" val="80"/>
      </iconSet>
    </cfRule>
  </conditionalFormatting>
  <conditionalFormatting sqref="K10:K687">
    <cfRule type="iconSet" priority="34">
      <iconSet>
        <cfvo type="percent" val="0"/>
        <cfvo type="num" val="25"/>
        <cfvo type="num" val="50"/>
      </iconSet>
    </cfRule>
    <cfRule type="iconSet" priority="35">
      <iconSet>
        <cfvo type="percent" val="0"/>
        <cfvo type="num" val="0"/>
        <cfvo type="num" val="50"/>
      </iconSet>
    </cfRule>
  </conditionalFormatting>
  <conditionalFormatting sqref="M705:M717">
    <cfRule type="iconSet" priority="27">
      <iconSet>
        <cfvo type="percent" val="0"/>
        <cfvo type="num" val="10"/>
        <cfvo type="num" val="50"/>
      </iconSet>
    </cfRule>
  </conditionalFormatting>
  <conditionalFormatting sqref="M688:M704">
    <cfRule type="iconSet" priority="28">
      <iconSet>
        <cfvo type="percent" val="0"/>
        <cfvo type="num" val="10"/>
        <cfvo type="num" val="50"/>
      </iconSet>
    </cfRule>
  </conditionalFormatting>
  <conditionalFormatting sqref="M10:M16">
    <cfRule type="iconSet" priority="22">
      <iconSet>
        <cfvo type="percent" val="0"/>
        <cfvo type="num" val="33"/>
        <cfvo type="num" val="100"/>
      </iconSet>
    </cfRule>
  </conditionalFormatting>
  <conditionalFormatting sqref="M465">
    <cfRule type="iconSet" priority="20">
      <iconSet>
        <cfvo type="percent" val="0"/>
        <cfvo type="num" val="20"/>
        <cfvo type="num" val="50"/>
      </iconSet>
    </cfRule>
    <cfRule type="iconSet" priority="21">
      <iconSet>
        <cfvo type="percent" val="0"/>
        <cfvo type="percent" val="20"/>
        <cfvo type="percent" val="80"/>
      </iconSet>
    </cfRule>
  </conditionalFormatting>
  <conditionalFormatting sqref="M10:M464 M466:M687">
    <cfRule type="iconSet" priority="23">
      <iconSet>
        <cfvo type="percent" val="0"/>
        <cfvo type="num" val="20"/>
        <cfvo type="num" val="50"/>
      </iconSet>
    </cfRule>
    <cfRule type="iconSet" priority="24">
      <iconSet>
        <cfvo type="percent" val="0"/>
        <cfvo type="percent" val="20"/>
        <cfvo type="percent" val="80"/>
      </iconSet>
    </cfRule>
  </conditionalFormatting>
  <conditionalFormatting sqref="M10:M687">
    <cfRule type="iconSet" priority="25">
      <iconSet>
        <cfvo type="percent" val="0"/>
        <cfvo type="num" val="25"/>
        <cfvo type="num" val="50"/>
      </iconSet>
    </cfRule>
    <cfRule type="iconSet" priority="26">
      <iconSet>
        <cfvo type="percent" val="0"/>
        <cfvo type="num" val="0"/>
        <cfvo type="num" val="50"/>
      </iconSet>
    </cfRule>
  </conditionalFormatting>
  <conditionalFormatting sqref="O705:O717">
    <cfRule type="iconSet" priority="18">
      <iconSet>
        <cfvo type="percent" val="0"/>
        <cfvo type="num" val="10"/>
        <cfvo type="num" val="50"/>
      </iconSet>
    </cfRule>
  </conditionalFormatting>
  <conditionalFormatting sqref="O688:O704">
    <cfRule type="iconSet" priority="19">
      <iconSet>
        <cfvo type="percent" val="0"/>
        <cfvo type="num" val="10"/>
        <cfvo type="num" val="50"/>
      </iconSet>
    </cfRule>
  </conditionalFormatting>
  <conditionalFormatting sqref="O10:O16">
    <cfRule type="iconSet" priority="13">
      <iconSet>
        <cfvo type="percent" val="0"/>
        <cfvo type="num" val="33"/>
        <cfvo type="num" val="100"/>
      </iconSet>
    </cfRule>
  </conditionalFormatting>
  <conditionalFormatting sqref="O465">
    <cfRule type="iconSet" priority="11">
      <iconSet>
        <cfvo type="percent" val="0"/>
        <cfvo type="num" val="20"/>
        <cfvo type="num" val="50"/>
      </iconSet>
    </cfRule>
    <cfRule type="iconSet" priority="12">
      <iconSet>
        <cfvo type="percent" val="0"/>
        <cfvo type="percent" val="20"/>
        <cfvo type="percent" val="80"/>
      </iconSet>
    </cfRule>
  </conditionalFormatting>
  <conditionalFormatting sqref="O10:O464 O466:O687">
    <cfRule type="iconSet" priority="14">
      <iconSet>
        <cfvo type="percent" val="0"/>
        <cfvo type="num" val="20"/>
        <cfvo type="num" val="50"/>
      </iconSet>
    </cfRule>
    <cfRule type="iconSet" priority="15">
      <iconSet>
        <cfvo type="percent" val="0"/>
        <cfvo type="percent" val="20"/>
        <cfvo type="percent" val="80"/>
      </iconSet>
    </cfRule>
  </conditionalFormatting>
  <conditionalFormatting sqref="O10:O687">
    <cfRule type="iconSet" priority="16">
      <iconSet>
        <cfvo type="percent" val="0"/>
        <cfvo type="num" val="25"/>
        <cfvo type="num" val="50"/>
      </iconSet>
    </cfRule>
    <cfRule type="iconSet" priority="17">
      <iconSet>
        <cfvo type="percent" val="0"/>
        <cfvo type="num" val="0"/>
        <cfvo type="num" val="50"/>
      </iconSet>
    </cfRule>
  </conditionalFormatting>
  <conditionalFormatting sqref="Q718:Q720">
    <cfRule type="iconSet" priority="10">
      <iconSet>
        <cfvo type="percent" val="0"/>
        <cfvo type="num" val="20"/>
        <cfvo type="num" val="50"/>
      </iconSet>
    </cfRule>
  </conditionalFormatting>
  <conditionalFormatting sqref="Q705:Q717">
    <cfRule type="iconSet" priority="8">
      <iconSet>
        <cfvo type="percent" val="0"/>
        <cfvo type="num" val="10"/>
        <cfvo type="num" val="50"/>
      </iconSet>
    </cfRule>
  </conditionalFormatting>
  <conditionalFormatting sqref="Q688:Q704">
    <cfRule type="iconSet" priority="9">
      <iconSet>
        <cfvo type="percent" val="0"/>
        <cfvo type="num" val="10"/>
        <cfvo type="num" val="50"/>
      </iconSet>
    </cfRule>
  </conditionalFormatting>
  <conditionalFormatting sqref="Q10:Q16">
    <cfRule type="iconSet" priority="3">
      <iconSet>
        <cfvo type="percent" val="0"/>
        <cfvo type="num" val="33"/>
        <cfvo type="num" val="100"/>
      </iconSet>
    </cfRule>
  </conditionalFormatting>
  <conditionalFormatting sqref="Q465">
    <cfRule type="iconSet" priority="1">
      <iconSet>
        <cfvo type="percent" val="0"/>
        <cfvo type="num" val="20"/>
        <cfvo type="num" val="50"/>
      </iconSet>
    </cfRule>
    <cfRule type="iconSet" priority="2">
      <iconSet>
        <cfvo type="percent" val="0"/>
        <cfvo type="percent" val="20"/>
        <cfvo type="percent" val="80"/>
      </iconSet>
    </cfRule>
  </conditionalFormatting>
  <conditionalFormatting sqref="Q10:Q464 Q466:Q687">
    <cfRule type="iconSet" priority="4">
      <iconSet>
        <cfvo type="percent" val="0"/>
        <cfvo type="num" val="20"/>
        <cfvo type="num" val="50"/>
      </iconSet>
    </cfRule>
    <cfRule type="iconSet" priority="5">
      <iconSet>
        <cfvo type="percent" val="0"/>
        <cfvo type="percent" val="20"/>
        <cfvo type="percent" val="80"/>
      </iconSet>
    </cfRule>
  </conditionalFormatting>
  <conditionalFormatting sqref="Q10:Q687">
    <cfRule type="iconSet" priority="6">
      <iconSet>
        <cfvo type="percent" val="0"/>
        <cfvo type="num" val="25"/>
        <cfvo type="num" val="50"/>
      </iconSet>
    </cfRule>
    <cfRule type="iconSet" priority="7">
      <iconSet>
        <cfvo type="percent" val="0"/>
        <cfvo type="num" val="0"/>
        <cfvo type="num" val="50"/>
      </iconSet>
    </cfRule>
  </conditionalFormatting>
  <pageMargins left="0.7" right="0.7" top="0.75" bottom="0.75" header="0.3" footer="0.3"/>
  <drawing r:id="rId1"/>
  <tableParts count="2"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5"/>
  <dimension ref="A1:XFD792"/>
  <sheetViews>
    <sheetView topLeftCell="G1" zoomScale="64" zoomScaleNormal="64" workbookViewId="0">
      <pane ySplit="9" topLeftCell="A725" activePane="bottomLeft" state="frozen"/>
      <selection activeCell="B1" sqref="B1"/>
      <selection pane="bottomLeft" activeCell="N752" sqref="N752"/>
    </sheetView>
  </sheetViews>
  <sheetFormatPr baseColWidth="10" defaultRowHeight="15" x14ac:dyDescent="0.25"/>
  <cols>
    <col min="1" max="1" width="11.42578125" customWidth="1"/>
    <col min="2" max="2" width="33.42578125" style="132" customWidth="1"/>
    <col min="3" max="3" width="15.85546875" customWidth="1"/>
    <col min="4" max="4" width="16.7109375" customWidth="1"/>
    <col min="5" max="5" width="15.7109375" style="132" customWidth="1"/>
    <col min="6" max="6" width="16" style="8" customWidth="1"/>
    <col min="7" max="7" width="16.7109375" style="144" customWidth="1"/>
    <col min="8" max="8" width="16.7109375" customWidth="1"/>
    <col min="9" max="9" width="16.7109375" style="802" customWidth="1"/>
    <col min="10" max="10" width="16.7109375" style="9" customWidth="1"/>
    <col min="11" max="11" width="16.7109375" style="817" customWidth="1"/>
    <col min="12" max="12" width="16.7109375" style="9" customWidth="1"/>
    <col min="13" max="13" width="16.7109375" style="817" customWidth="1"/>
    <col min="14" max="14" width="16.7109375" style="9" customWidth="1"/>
    <col min="15" max="15" width="16.7109375" style="817" customWidth="1"/>
    <col min="16" max="16" width="16.7109375" style="9" customWidth="1"/>
    <col min="17" max="17" width="16.7109375" customWidth="1"/>
    <col min="18" max="18" width="16.7109375" style="9" customWidth="1"/>
    <col min="19" max="19" width="21" customWidth="1"/>
    <col min="24" max="104" width="11.42578125" style="646"/>
  </cols>
  <sheetData>
    <row r="1" spans="1:16384" x14ac:dyDescent="0.25">
      <c r="A1" s="16"/>
      <c r="B1" s="18"/>
      <c r="C1" s="18"/>
      <c r="D1" s="17"/>
      <c r="E1" s="18"/>
      <c r="F1" s="18"/>
      <c r="G1" s="143"/>
      <c r="H1" s="17"/>
      <c r="I1" s="788"/>
      <c r="J1" s="17"/>
      <c r="K1" s="809"/>
      <c r="L1" s="17"/>
      <c r="M1" s="809"/>
      <c r="N1" s="17"/>
      <c r="O1" s="809"/>
      <c r="P1" s="17"/>
      <c r="Q1" s="17"/>
    </row>
    <row r="2" spans="1:16384" ht="44.25" x14ac:dyDescent="0.25">
      <c r="A2" s="1111" t="s">
        <v>327</v>
      </c>
      <c r="B2" s="1111"/>
      <c r="C2" s="1111"/>
      <c r="D2" s="1111"/>
      <c r="E2" s="1111"/>
      <c r="F2" s="1111"/>
      <c r="G2" s="1111"/>
      <c r="H2" s="1111"/>
      <c r="I2" s="1111"/>
      <c r="J2" s="1111"/>
      <c r="K2" s="1111"/>
      <c r="L2" s="1111"/>
      <c r="M2" s="1111"/>
      <c r="N2" s="1111"/>
      <c r="O2" s="1111"/>
      <c r="P2" s="1111"/>
      <c r="Q2" s="1111"/>
    </row>
    <row r="3" spans="1:16384" ht="25.5" x14ac:dyDescent="0.25">
      <c r="A3" s="1112" t="s">
        <v>328</v>
      </c>
      <c r="B3" s="1112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2"/>
      <c r="O3" s="1112"/>
      <c r="P3" s="1112"/>
      <c r="Q3" s="1112"/>
    </row>
    <row r="4" spans="1:16384" ht="24" thickBot="1" x14ac:dyDescent="0.3">
      <c r="A4" s="1113" t="s">
        <v>17816</v>
      </c>
      <c r="B4" s="1113"/>
      <c r="C4" s="1113"/>
      <c r="D4" s="1113"/>
      <c r="E4" s="1113"/>
      <c r="F4" s="1113"/>
      <c r="G4" s="1113"/>
      <c r="H4" s="1113"/>
      <c r="I4" s="1113"/>
      <c r="J4" s="1113"/>
      <c r="K4" s="1113"/>
      <c r="L4" s="1113"/>
      <c r="M4" s="1113"/>
      <c r="N4" s="1113"/>
      <c r="O4" s="1113"/>
      <c r="P4" s="1113"/>
      <c r="Q4" s="1113"/>
    </row>
    <row r="5" spans="1:16384" ht="21.75" thickBot="1" x14ac:dyDescent="0.4">
      <c r="A5" s="19"/>
      <c r="B5" s="20"/>
      <c r="C5" s="20"/>
      <c r="D5" s="20"/>
      <c r="E5" s="20"/>
      <c r="F5" s="20"/>
      <c r="H5" s="53"/>
      <c r="I5" s="789" t="s">
        <v>329</v>
      </c>
      <c r="J5" s="80">
        <f>J775</f>
        <v>2923.485454545455</v>
      </c>
      <c r="K5" s="810"/>
      <c r="L5" s="80">
        <f>L775</f>
        <v>2697.9354545454562</v>
      </c>
      <c r="M5" s="810"/>
      <c r="N5" s="80">
        <f>N775</f>
        <v>2598.5954545454551</v>
      </c>
      <c r="O5" s="810"/>
      <c r="P5" s="80">
        <f>P775</f>
        <v>2543.1054545454549</v>
      </c>
      <c r="Q5" s="81"/>
      <c r="R5" s="82">
        <f>R775</f>
        <v>3364.1854545454548</v>
      </c>
      <c r="T5" s="397">
        <f>T774</f>
        <v>2882.902727272724</v>
      </c>
    </row>
    <row r="6" spans="1:16384" x14ac:dyDescent="0.25">
      <c r="A6" s="16"/>
      <c r="B6" s="18"/>
      <c r="C6" s="18"/>
      <c r="D6" s="17"/>
      <c r="E6" s="18"/>
      <c r="F6" s="18"/>
      <c r="G6" s="36"/>
      <c r="H6" s="1114"/>
      <c r="I6" s="1114"/>
      <c r="J6" s="1114"/>
      <c r="K6" s="809"/>
      <c r="L6" s="17"/>
      <c r="M6" s="809"/>
      <c r="N6" s="17"/>
      <c r="O6" s="809"/>
      <c r="P6" s="17"/>
      <c r="Q6" s="17"/>
    </row>
    <row r="7" spans="1:16384" x14ac:dyDescent="0.25">
      <c r="G7" s="145"/>
      <c r="H7" s="16"/>
      <c r="I7" s="790"/>
      <c r="J7" s="53"/>
      <c r="K7" s="811"/>
    </row>
    <row r="8" spans="1:16384" ht="19.5" thickBot="1" x14ac:dyDescent="0.35">
      <c r="I8" s="791"/>
      <c r="J8" s="279"/>
      <c r="K8" s="710">
        <v>45170</v>
      </c>
      <c r="L8" s="279"/>
      <c r="M8" s="412">
        <v>45177</v>
      </c>
      <c r="N8" s="284"/>
      <c r="O8" s="686">
        <v>45184</v>
      </c>
      <c r="P8" s="451"/>
      <c r="Q8" s="559">
        <v>45191</v>
      </c>
      <c r="R8" s="451"/>
      <c r="S8" s="891">
        <v>45199</v>
      </c>
    </row>
    <row r="9" spans="1:16384" s="79" customFormat="1" ht="36.75" customHeight="1" thickBot="1" x14ac:dyDescent="0.3">
      <c r="A9" s="1" t="s">
        <v>0</v>
      </c>
      <c r="B9" s="189" t="s">
        <v>1</v>
      </c>
      <c r="C9" s="1" t="s">
        <v>2</v>
      </c>
      <c r="D9" s="1" t="s">
        <v>3</v>
      </c>
      <c r="E9" s="189" t="s">
        <v>258</v>
      </c>
      <c r="F9" s="2" t="s">
        <v>4</v>
      </c>
      <c r="G9" s="146" t="s">
        <v>5</v>
      </c>
      <c r="H9" s="72" t="s">
        <v>793</v>
      </c>
      <c r="I9" s="792" t="s">
        <v>725</v>
      </c>
      <c r="J9" s="74" t="s">
        <v>340</v>
      </c>
      <c r="K9" s="812" t="s">
        <v>6</v>
      </c>
      <c r="L9" s="74" t="s">
        <v>721</v>
      </c>
      <c r="M9" s="812" t="s">
        <v>7</v>
      </c>
      <c r="N9" s="74" t="s">
        <v>722</v>
      </c>
      <c r="O9" s="812" t="s">
        <v>8</v>
      </c>
      <c r="P9" s="76" t="s">
        <v>723</v>
      </c>
      <c r="Q9" s="77" t="s">
        <v>9</v>
      </c>
      <c r="R9" s="78" t="s">
        <v>724</v>
      </c>
      <c r="S9" s="77" t="s">
        <v>17975</v>
      </c>
      <c r="T9" s="79" t="s">
        <v>1242</v>
      </c>
      <c r="U9" s="79" t="s">
        <v>1243</v>
      </c>
      <c r="V9" s="79" t="s">
        <v>1244</v>
      </c>
      <c r="W9" s="79" t="s">
        <v>1245</v>
      </c>
      <c r="X9" s="722" t="s">
        <v>1246</v>
      </c>
      <c r="Y9" s="722" t="s">
        <v>1247</v>
      </c>
      <c r="Z9" s="722" t="s">
        <v>1248</v>
      </c>
      <c r="AA9" s="722" t="s">
        <v>1249</v>
      </c>
      <c r="AB9" s="722" t="s">
        <v>1250</v>
      </c>
      <c r="AC9" s="722" t="s">
        <v>1251</v>
      </c>
      <c r="AD9" s="722" t="s">
        <v>1252</v>
      </c>
      <c r="AE9" s="722" t="s">
        <v>1253</v>
      </c>
      <c r="AF9" s="722" t="s">
        <v>1254</v>
      </c>
      <c r="AG9" s="722" t="s">
        <v>1255</v>
      </c>
      <c r="AH9" s="722" t="s">
        <v>1256</v>
      </c>
      <c r="AI9" s="722" t="s">
        <v>1257</v>
      </c>
      <c r="AJ9" s="722" t="s">
        <v>1258</v>
      </c>
      <c r="AK9" s="722" t="s">
        <v>1259</v>
      </c>
      <c r="AL9" s="722" t="s">
        <v>1260</v>
      </c>
      <c r="AM9" s="722" t="s">
        <v>1261</v>
      </c>
      <c r="AN9" s="722" t="s">
        <v>1262</v>
      </c>
      <c r="AO9" s="722" t="s">
        <v>1263</v>
      </c>
      <c r="AP9" s="722" t="s">
        <v>1264</v>
      </c>
      <c r="AQ9" s="722" t="s">
        <v>1265</v>
      </c>
      <c r="AR9" s="722" t="s">
        <v>1266</v>
      </c>
      <c r="AS9" s="722" t="s">
        <v>1267</v>
      </c>
      <c r="AT9" s="722" t="s">
        <v>1268</v>
      </c>
      <c r="AU9" s="722" t="s">
        <v>1269</v>
      </c>
      <c r="AV9" s="722" t="s">
        <v>1270</v>
      </c>
      <c r="AW9" s="722" t="s">
        <v>1271</v>
      </c>
      <c r="AX9" s="722" t="s">
        <v>1272</v>
      </c>
      <c r="AY9" s="722" t="s">
        <v>1273</v>
      </c>
      <c r="AZ9" s="722" t="s">
        <v>1274</v>
      </c>
      <c r="BA9" s="722" t="s">
        <v>1275</v>
      </c>
      <c r="BB9" s="722" t="s">
        <v>1276</v>
      </c>
      <c r="BC9" s="722" t="s">
        <v>1277</v>
      </c>
      <c r="BD9" s="722" t="s">
        <v>1278</v>
      </c>
      <c r="BE9" s="722" t="s">
        <v>1279</v>
      </c>
      <c r="BF9" s="722" t="s">
        <v>1280</v>
      </c>
      <c r="BG9" s="722" t="s">
        <v>1281</v>
      </c>
      <c r="BH9" s="722" t="s">
        <v>1282</v>
      </c>
      <c r="BI9" s="722" t="s">
        <v>1283</v>
      </c>
      <c r="BJ9" s="722" t="s">
        <v>1284</v>
      </c>
      <c r="BK9" s="722" t="s">
        <v>1285</v>
      </c>
      <c r="BL9" s="722" t="s">
        <v>1286</v>
      </c>
      <c r="BM9" s="722" t="s">
        <v>1287</v>
      </c>
      <c r="BN9" s="722" t="s">
        <v>1288</v>
      </c>
      <c r="BO9" s="722" t="s">
        <v>1289</v>
      </c>
      <c r="BP9" s="722" t="s">
        <v>1290</v>
      </c>
      <c r="BQ9" s="722" t="s">
        <v>1291</v>
      </c>
      <c r="BR9" s="722" t="s">
        <v>1292</v>
      </c>
      <c r="BS9" s="722" t="s">
        <v>1293</v>
      </c>
      <c r="BT9" s="722" t="s">
        <v>1294</v>
      </c>
      <c r="BU9" s="722" t="s">
        <v>1295</v>
      </c>
      <c r="BV9" s="722" t="s">
        <v>1296</v>
      </c>
      <c r="BW9" s="722" t="s">
        <v>1297</v>
      </c>
      <c r="BX9" s="722" t="s">
        <v>1298</v>
      </c>
      <c r="BY9" s="722" t="s">
        <v>1299</v>
      </c>
      <c r="BZ9" s="722" t="s">
        <v>1300</v>
      </c>
      <c r="CA9" s="722" t="s">
        <v>1301</v>
      </c>
      <c r="CB9" s="722" t="s">
        <v>1302</v>
      </c>
      <c r="CC9" s="722" t="s">
        <v>1303</v>
      </c>
      <c r="CD9" s="722" t="s">
        <v>1304</v>
      </c>
      <c r="CE9" s="722" t="s">
        <v>1305</v>
      </c>
      <c r="CF9" s="722" t="s">
        <v>1306</v>
      </c>
      <c r="CG9" s="722" t="s">
        <v>1307</v>
      </c>
      <c r="CH9" s="722" t="s">
        <v>1308</v>
      </c>
      <c r="CI9" s="722" t="s">
        <v>1309</v>
      </c>
      <c r="CJ9" s="722" t="s">
        <v>1310</v>
      </c>
      <c r="CK9" s="722" t="s">
        <v>1311</v>
      </c>
      <c r="CL9" s="722" t="s">
        <v>1312</v>
      </c>
      <c r="CM9" s="722" t="s">
        <v>1313</v>
      </c>
      <c r="CN9" s="722" t="s">
        <v>1314</v>
      </c>
      <c r="CO9" s="722" t="s">
        <v>1315</v>
      </c>
      <c r="CP9" s="722" t="s">
        <v>1316</v>
      </c>
      <c r="CQ9" s="722" t="s">
        <v>1317</v>
      </c>
      <c r="CR9" s="722" t="s">
        <v>1318</v>
      </c>
      <c r="CS9" s="722" t="s">
        <v>1319</v>
      </c>
      <c r="CT9" s="722" t="s">
        <v>1320</v>
      </c>
      <c r="CU9" s="722" t="s">
        <v>1321</v>
      </c>
      <c r="CV9" s="722" t="s">
        <v>1322</v>
      </c>
      <c r="CW9" s="722" t="s">
        <v>1323</v>
      </c>
      <c r="CX9" s="722" t="s">
        <v>1324</v>
      </c>
      <c r="CY9" s="722" t="s">
        <v>1325</v>
      </c>
      <c r="CZ9" s="722" t="s">
        <v>1326</v>
      </c>
      <c r="DA9" s="79" t="s">
        <v>1327</v>
      </c>
      <c r="DB9" s="79" t="s">
        <v>1328</v>
      </c>
      <c r="DC9" s="79" t="s">
        <v>1329</v>
      </c>
      <c r="DD9" s="79" t="s">
        <v>1330</v>
      </c>
      <c r="DE9" s="79" t="s">
        <v>1331</v>
      </c>
      <c r="DF9" s="79" t="s">
        <v>1332</v>
      </c>
      <c r="DG9" s="79" t="s">
        <v>1333</v>
      </c>
      <c r="DH9" s="79" t="s">
        <v>1334</v>
      </c>
      <c r="DI9" s="79" t="s">
        <v>1335</v>
      </c>
      <c r="DJ9" s="79" t="s">
        <v>1336</v>
      </c>
      <c r="DK9" s="79" t="s">
        <v>1337</v>
      </c>
      <c r="DL9" s="79" t="s">
        <v>1338</v>
      </c>
      <c r="DM9" s="79" t="s">
        <v>1339</v>
      </c>
      <c r="DN9" s="79" t="s">
        <v>1340</v>
      </c>
      <c r="DO9" s="79" t="s">
        <v>1341</v>
      </c>
      <c r="DP9" s="79" t="s">
        <v>1342</v>
      </c>
      <c r="DQ9" s="79" t="s">
        <v>1343</v>
      </c>
      <c r="DR9" s="79" t="s">
        <v>1344</v>
      </c>
      <c r="DS9" s="79" t="s">
        <v>1345</v>
      </c>
      <c r="DT9" s="79" t="s">
        <v>1346</v>
      </c>
      <c r="DU9" s="79" t="s">
        <v>1347</v>
      </c>
      <c r="DV9" s="79" t="s">
        <v>1348</v>
      </c>
      <c r="DW9" s="79" t="s">
        <v>1349</v>
      </c>
      <c r="DX9" s="79" t="s">
        <v>1350</v>
      </c>
      <c r="DY9" s="79" t="s">
        <v>1351</v>
      </c>
      <c r="DZ9" s="79" t="s">
        <v>1352</v>
      </c>
      <c r="EA9" s="79" t="s">
        <v>1353</v>
      </c>
      <c r="EB9" s="79" t="s">
        <v>1354</v>
      </c>
      <c r="EC9" s="79" t="s">
        <v>1355</v>
      </c>
      <c r="ED9" s="79" t="s">
        <v>1356</v>
      </c>
      <c r="EE9" s="79" t="s">
        <v>1357</v>
      </c>
      <c r="EF9" s="79" t="s">
        <v>1358</v>
      </c>
      <c r="EG9" s="79" t="s">
        <v>1359</v>
      </c>
      <c r="EH9" s="79" t="s">
        <v>1360</v>
      </c>
      <c r="EI9" s="79" t="s">
        <v>1361</v>
      </c>
      <c r="EJ9" s="79" t="s">
        <v>1362</v>
      </c>
      <c r="EK9" s="79" t="s">
        <v>1363</v>
      </c>
      <c r="EL9" s="79" t="s">
        <v>1364</v>
      </c>
      <c r="EM9" s="79" t="s">
        <v>1365</v>
      </c>
      <c r="EN9" s="79" t="s">
        <v>1366</v>
      </c>
      <c r="EO9" s="79" t="s">
        <v>1367</v>
      </c>
      <c r="EP9" s="79" t="s">
        <v>1368</v>
      </c>
      <c r="EQ9" s="79" t="s">
        <v>1369</v>
      </c>
      <c r="ER9" s="79" t="s">
        <v>1370</v>
      </c>
      <c r="ES9" s="79" t="s">
        <v>1371</v>
      </c>
      <c r="ET9" s="79" t="s">
        <v>1372</v>
      </c>
      <c r="EU9" s="79" t="s">
        <v>1373</v>
      </c>
      <c r="EV9" s="79" t="s">
        <v>1374</v>
      </c>
      <c r="EW9" s="79" t="s">
        <v>1375</v>
      </c>
      <c r="EX9" s="79" t="s">
        <v>1376</v>
      </c>
      <c r="EY9" s="79" t="s">
        <v>1377</v>
      </c>
      <c r="EZ9" s="79" t="s">
        <v>1378</v>
      </c>
      <c r="FA9" s="79" t="s">
        <v>1379</v>
      </c>
      <c r="FB9" s="79" t="s">
        <v>1380</v>
      </c>
      <c r="FC9" s="79" t="s">
        <v>1381</v>
      </c>
      <c r="FD9" s="79" t="s">
        <v>1382</v>
      </c>
      <c r="FE9" s="79" t="s">
        <v>1383</v>
      </c>
      <c r="FF9" s="79" t="s">
        <v>1384</v>
      </c>
      <c r="FG9" s="79" t="s">
        <v>1385</v>
      </c>
      <c r="FH9" s="79" t="s">
        <v>1386</v>
      </c>
      <c r="FI9" s="79" t="s">
        <v>1387</v>
      </c>
      <c r="FJ9" s="79" t="s">
        <v>1388</v>
      </c>
      <c r="FK9" s="79" t="s">
        <v>1389</v>
      </c>
      <c r="FL9" s="79" t="s">
        <v>1390</v>
      </c>
      <c r="FM9" s="79" t="s">
        <v>1391</v>
      </c>
      <c r="FN9" s="79" t="s">
        <v>1392</v>
      </c>
      <c r="FO9" s="79" t="s">
        <v>1393</v>
      </c>
      <c r="FP9" s="79" t="s">
        <v>1394</v>
      </c>
      <c r="FQ9" s="79" t="s">
        <v>1395</v>
      </c>
      <c r="FR9" s="79" t="s">
        <v>1396</v>
      </c>
      <c r="FS9" s="79" t="s">
        <v>1397</v>
      </c>
      <c r="FT9" s="79" t="s">
        <v>1398</v>
      </c>
      <c r="FU9" s="79" t="s">
        <v>1399</v>
      </c>
      <c r="FV9" s="79" t="s">
        <v>1400</v>
      </c>
      <c r="FW9" s="79" t="s">
        <v>1401</v>
      </c>
      <c r="FX9" s="79" t="s">
        <v>1402</v>
      </c>
      <c r="FY9" s="79" t="s">
        <v>1403</v>
      </c>
      <c r="FZ9" s="79" t="s">
        <v>1404</v>
      </c>
      <c r="GA9" s="79" t="s">
        <v>1405</v>
      </c>
      <c r="GB9" s="79" t="s">
        <v>1406</v>
      </c>
      <c r="GC9" s="79" t="s">
        <v>1407</v>
      </c>
      <c r="GD9" s="79" t="s">
        <v>1408</v>
      </c>
      <c r="GE9" s="79" t="s">
        <v>1409</v>
      </c>
      <c r="GF9" s="79" t="s">
        <v>1410</v>
      </c>
      <c r="GG9" s="79" t="s">
        <v>1411</v>
      </c>
      <c r="GH9" s="79" t="s">
        <v>1412</v>
      </c>
      <c r="GI9" s="79" t="s">
        <v>1413</v>
      </c>
      <c r="GJ9" s="79" t="s">
        <v>1414</v>
      </c>
      <c r="GK9" s="79" t="s">
        <v>1415</v>
      </c>
      <c r="GL9" s="79" t="s">
        <v>1416</v>
      </c>
      <c r="GM9" s="79" t="s">
        <v>1417</v>
      </c>
      <c r="GN9" s="79" t="s">
        <v>1418</v>
      </c>
      <c r="GO9" s="79" t="s">
        <v>1419</v>
      </c>
      <c r="GP9" s="79" t="s">
        <v>1420</v>
      </c>
      <c r="GQ9" s="79" t="s">
        <v>1421</v>
      </c>
      <c r="GR9" s="79" t="s">
        <v>1422</v>
      </c>
      <c r="GS9" s="79" t="s">
        <v>1423</v>
      </c>
      <c r="GT9" s="79" t="s">
        <v>1424</v>
      </c>
      <c r="GU9" s="79" t="s">
        <v>1425</v>
      </c>
      <c r="GV9" s="79" t="s">
        <v>1426</v>
      </c>
      <c r="GW9" s="79" t="s">
        <v>1427</v>
      </c>
      <c r="GX9" s="79" t="s">
        <v>1428</v>
      </c>
      <c r="GY9" s="79" t="s">
        <v>1429</v>
      </c>
      <c r="GZ9" s="79" t="s">
        <v>1430</v>
      </c>
      <c r="HA9" s="79" t="s">
        <v>1431</v>
      </c>
      <c r="HB9" s="79" t="s">
        <v>1432</v>
      </c>
      <c r="HC9" s="79" t="s">
        <v>1433</v>
      </c>
      <c r="HD9" s="79" t="s">
        <v>1434</v>
      </c>
      <c r="HE9" s="79" t="s">
        <v>1435</v>
      </c>
      <c r="HF9" s="79" t="s">
        <v>1436</v>
      </c>
      <c r="HG9" s="79" t="s">
        <v>1437</v>
      </c>
      <c r="HH9" s="79" t="s">
        <v>1438</v>
      </c>
      <c r="HI9" s="79" t="s">
        <v>1439</v>
      </c>
      <c r="HJ9" s="79" t="s">
        <v>1440</v>
      </c>
      <c r="HK9" s="79" t="s">
        <v>1441</v>
      </c>
      <c r="HL9" s="79" t="s">
        <v>1442</v>
      </c>
      <c r="HM9" s="79" t="s">
        <v>1443</v>
      </c>
      <c r="HN9" s="79" t="s">
        <v>1444</v>
      </c>
      <c r="HO9" s="79" t="s">
        <v>1445</v>
      </c>
      <c r="HP9" s="79" t="s">
        <v>1446</v>
      </c>
      <c r="HQ9" s="79" t="s">
        <v>1447</v>
      </c>
      <c r="HR9" s="79" t="s">
        <v>1448</v>
      </c>
      <c r="HS9" s="79" t="s">
        <v>1449</v>
      </c>
      <c r="HT9" s="79" t="s">
        <v>1450</v>
      </c>
      <c r="HU9" s="79" t="s">
        <v>1451</v>
      </c>
      <c r="HV9" s="79" t="s">
        <v>1452</v>
      </c>
      <c r="HW9" s="79" t="s">
        <v>1453</v>
      </c>
      <c r="HX9" s="79" t="s">
        <v>1454</v>
      </c>
      <c r="HY9" s="79" t="s">
        <v>1455</v>
      </c>
      <c r="HZ9" s="79" t="s">
        <v>1456</v>
      </c>
      <c r="IA9" s="79" t="s">
        <v>1457</v>
      </c>
      <c r="IB9" s="79" t="s">
        <v>1458</v>
      </c>
      <c r="IC9" s="79" t="s">
        <v>1459</v>
      </c>
      <c r="ID9" s="79" t="s">
        <v>1460</v>
      </c>
      <c r="IE9" s="79" t="s">
        <v>1461</v>
      </c>
      <c r="IF9" s="79" t="s">
        <v>1462</v>
      </c>
      <c r="IG9" s="79" t="s">
        <v>1463</v>
      </c>
      <c r="IH9" s="79" t="s">
        <v>1464</v>
      </c>
      <c r="II9" s="79" t="s">
        <v>1465</v>
      </c>
      <c r="IJ9" s="79" t="s">
        <v>1466</v>
      </c>
      <c r="IK9" s="79" t="s">
        <v>1467</v>
      </c>
      <c r="IL9" s="79" t="s">
        <v>1468</v>
      </c>
      <c r="IM9" s="79" t="s">
        <v>1469</v>
      </c>
      <c r="IN9" s="79" t="s">
        <v>1470</v>
      </c>
      <c r="IO9" s="79" t="s">
        <v>1471</v>
      </c>
      <c r="IP9" s="79" t="s">
        <v>1472</v>
      </c>
      <c r="IQ9" s="79" t="s">
        <v>1473</v>
      </c>
      <c r="IR9" s="79" t="s">
        <v>1474</v>
      </c>
      <c r="IS9" s="79" t="s">
        <v>1475</v>
      </c>
      <c r="IT9" s="79" t="s">
        <v>1476</v>
      </c>
      <c r="IU9" s="79" t="s">
        <v>1477</v>
      </c>
      <c r="IV9" s="79" t="s">
        <v>1478</v>
      </c>
      <c r="IW9" s="79" t="s">
        <v>1479</v>
      </c>
      <c r="IX9" s="79" t="s">
        <v>1480</v>
      </c>
      <c r="IY9" s="79" t="s">
        <v>1481</v>
      </c>
      <c r="IZ9" s="79" t="s">
        <v>1482</v>
      </c>
      <c r="JA9" s="79" t="s">
        <v>1483</v>
      </c>
      <c r="JB9" s="79" t="s">
        <v>1484</v>
      </c>
      <c r="JC9" s="79" t="s">
        <v>1485</v>
      </c>
      <c r="JD9" s="79" t="s">
        <v>1486</v>
      </c>
      <c r="JE9" s="79" t="s">
        <v>1487</v>
      </c>
      <c r="JF9" s="79" t="s">
        <v>1488</v>
      </c>
      <c r="JG9" s="79" t="s">
        <v>1489</v>
      </c>
      <c r="JH9" s="79" t="s">
        <v>1490</v>
      </c>
      <c r="JI9" s="79" t="s">
        <v>1491</v>
      </c>
      <c r="JJ9" s="79" t="s">
        <v>1492</v>
      </c>
      <c r="JK9" s="79" t="s">
        <v>1493</v>
      </c>
      <c r="JL9" s="79" t="s">
        <v>1494</v>
      </c>
      <c r="JM9" s="79" t="s">
        <v>1495</v>
      </c>
      <c r="JN9" s="79" t="s">
        <v>1496</v>
      </c>
      <c r="JO9" s="79" t="s">
        <v>1497</v>
      </c>
      <c r="JP9" s="79" t="s">
        <v>1498</v>
      </c>
      <c r="JQ9" s="79" t="s">
        <v>1499</v>
      </c>
      <c r="JR9" s="79" t="s">
        <v>1500</v>
      </c>
      <c r="JS9" s="79" t="s">
        <v>1501</v>
      </c>
      <c r="JT9" s="79" t="s">
        <v>1502</v>
      </c>
      <c r="JU9" s="79" t="s">
        <v>1503</v>
      </c>
      <c r="JV9" s="79" t="s">
        <v>1504</v>
      </c>
      <c r="JW9" s="79" t="s">
        <v>1505</v>
      </c>
      <c r="JX9" s="79" t="s">
        <v>1506</v>
      </c>
      <c r="JY9" s="79" t="s">
        <v>1507</v>
      </c>
      <c r="JZ9" s="79" t="s">
        <v>1508</v>
      </c>
      <c r="KA9" s="79" t="s">
        <v>1509</v>
      </c>
      <c r="KB9" s="79" t="s">
        <v>1510</v>
      </c>
      <c r="KC9" s="79" t="s">
        <v>1511</v>
      </c>
      <c r="KD9" s="79" t="s">
        <v>1512</v>
      </c>
      <c r="KE9" s="79" t="s">
        <v>1513</v>
      </c>
      <c r="KF9" s="79" t="s">
        <v>1514</v>
      </c>
      <c r="KG9" s="79" t="s">
        <v>1515</v>
      </c>
      <c r="KH9" s="79" t="s">
        <v>1516</v>
      </c>
      <c r="KI9" s="79" t="s">
        <v>1517</v>
      </c>
      <c r="KJ9" s="79" t="s">
        <v>1518</v>
      </c>
      <c r="KK9" s="79" t="s">
        <v>1519</v>
      </c>
      <c r="KL9" s="79" t="s">
        <v>1520</v>
      </c>
      <c r="KM9" s="79" t="s">
        <v>1521</v>
      </c>
      <c r="KN9" s="79" t="s">
        <v>1522</v>
      </c>
      <c r="KO9" s="79" t="s">
        <v>1523</v>
      </c>
      <c r="KP9" s="79" t="s">
        <v>1524</v>
      </c>
      <c r="KQ9" s="79" t="s">
        <v>1525</v>
      </c>
      <c r="KR9" s="79" t="s">
        <v>1526</v>
      </c>
      <c r="KS9" s="79" t="s">
        <v>1527</v>
      </c>
      <c r="KT9" s="79" t="s">
        <v>1528</v>
      </c>
      <c r="KU9" s="79" t="s">
        <v>1529</v>
      </c>
      <c r="KV9" s="79" t="s">
        <v>1530</v>
      </c>
      <c r="KW9" s="79" t="s">
        <v>1531</v>
      </c>
      <c r="KX9" s="79" t="s">
        <v>1532</v>
      </c>
      <c r="KY9" s="79" t="s">
        <v>1533</v>
      </c>
      <c r="KZ9" s="79" t="s">
        <v>1534</v>
      </c>
      <c r="LA9" s="79" t="s">
        <v>1535</v>
      </c>
      <c r="LB9" s="79" t="s">
        <v>1536</v>
      </c>
      <c r="LC9" s="79" t="s">
        <v>1537</v>
      </c>
      <c r="LD9" s="79" t="s">
        <v>1538</v>
      </c>
      <c r="LE9" s="79" t="s">
        <v>1539</v>
      </c>
      <c r="LF9" s="79" t="s">
        <v>1540</v>
      </c>
      <c r="LG9" s="79" t="s">
        <v>1541</v>
      </c>
      <c r="LH9" s="79" t="s">
        <v>1542</v>
      </c>
      <c r="LI9" s="79" t="s">
        <v>1543</v>
      </c>
      <c r="LJ9" s="79" t="s">
        <v>1544</v>
      </c>
      <c r="LK9" s="79" t="s">
        <v>1545</v>
      </c>
      <c r="LL9" s="79" t="s">
        <v>1546</v>
      </c>
      <c r="LM9" s="79" t="s">
        <v>1547</v>
      </c>
      <c r="LN9" s="79" t="s">
        <v>1548</v>
      </c>
      <c r="LO9" s="79" t="s">
        <v>1549</v>
      </c>
      <c r="LP9" s="79" t="s">
        <v>1550</v>
      </c>
      <c r="LQ9" s="79" t="s">
        <v>1551</v>
      </c>
      <c r="LR9" s="79" t="s">
        <v>1552</v>
      </c>
      <c r="LS9" s="79" t="s">
        <v>1553</v>
      </c>
      <c r="LT9" s="79" t="s">
        <v>1554</v>
      </c>
      <c r="LU9" s="79" t="s">
        <v>1555</v>
      </c>
      <c r="LV9" s="79" t="s">
        <v>1556</v>
      </c>
      <c r="LW9" s="79" t="s">
        <v>1557</v>
      </c>
      <c r="LX9" s="79" t="s">
        <v>1558</v>
      </c>
      <c r="LY9" s="79" t="s">
        <v>1559</v>
      </c>
      <c r="LZ9" s="79" t="s">
        <v>1560</v>
      </c>
      <c r="MA9" s="79" t="s">
        <v>1561</v>
      </c>
      <c r="MB9" s="79" t="s">
        <v>1562</v>
      </c>
      <c r="MC9" s="79" t="s">
        <v>1563</v>
      </c>
      <c r="MD9" s="79" t="s">
        <v>1564</v>
      </c>
      <c r="ME9" s="79" t="s">
        <v>1565</v>
      </c>
      <c r="MF9" s="79" t="s">
        <v>1566</v>
      </c>
      <c r="MG9" s="79" t="s">
        <v>1567</v>
      </c>
      <c r="MH9" s="79" t="s">
        <v>1568</v>
      </c>
      <c r="MI9" s="79" t="s">
        <v>1569</v>
      </c>
      <c r="MJ9" s="79" t="s">
        <v>1570</v>
      </c>
      <c r="MK9" s="79" t="s">
        <v>1571</v>
      </c>
      <c r="ML9" s="79" t="s">
        <v>1572</v>
      </c>
      <c r="MM9" s="79" t="s">
        <v>1573</v>
      </c>
      <c r="MN9" s="79" t="s">
        <v>1574</v>
      </c>
      <c r="MO9" s="79" t="s">
        <v>1575</v>
      </c>
      <c r="MP9" s="79" t="s">
        <v>1576</v>
      </c>
      <c r="MQ9" s="79" t="s">
        <v>1577</v>
      </c>
      <c r="MR9" s="79" t="s">
        <v>1578</v>
      </c>
      <c r="MS9" s="79" t="s">
        <v>1579</v>
      </c>
      <c r="MT9" s="79" t="s">
        <v>1580</v>
      </c>
      <c r="MU9" s="79" t="s">
        <v>1581</v>
      </c>
      <c r="MV9" s="79" t="s">
        <v>1582</v>
      </c>
      <c r="MW9" s="79" t="s">
        <v>1583</v>
      </c>
      <c r="MX9" s="79" t="s">
        <v>1584</v>
      </c>
      <c r="MY9" s="79" t="s">
        <v>1585</v>
      </c>
      <c r="MZ9" s="79" t="s">
        <v>1586</v>
      </c>
      <c r="NA9" s="79" t="s">
        <v>1587</v>
      </c>
      <c r="NB9" s="79" t="s">
        <v>1588</v>
      </c>
      <c r="NC9" s="79" t="s">
        <v>1589</v>
      </c>
      <c r="ND9" s="79" t="s">
        <v>1590</v>
      </c>
      <c r="NE9" s="79" t="s">
        <v>1591</v>
      </c>
      <c r="NF9" s="79" t="s">
        <v>1592</v>
      </c>
      <c r="NG9" s="79" t="s">
        <v>1593</v>
      </c>
      <c r="NH9" s="79" t="s">
        <v>1594</v>
      </c>
      <c r="NI9" s="79" t="s">
        <v>1595</v>
      </c>
      <c r="NJ9" s="79" t="s">
        <v>1596</v>
      </c>
      <c r="NK9" s="79" t="s">
        <v>1597</v>
      </c>
      <c r="NL9" s="79" t="s">
        <v>1598</v>
      </c>
      <c r="NM9" s="79" t="s">
        <v>1599</v>
      </c>
      <c r="NN9" s="79" t="s">
        <v>1600</v>
      </c>
      <c r="NO9" s="79" t="s">
        <v>1601</v>
      </c>
      <c r="NP9" s="79" t="s">
        <v>1602</v>
      </c>
      <c r="NQ9" s="79" t="s">
        <v>1603</v>
      </c>
      <c r="NR9" s="79" t="s">
        <v>1604</v>
      </c>
      <c r="NS9" s="79" t="s">
        <v>1605</v>
      </c>
      <c r="NT9" s="79" t="s">
        <v>1606</v>
      </c>
      <c r="NU9" s="79" t="s">
        <v>1607</v>
      </c>
      <c r="NV9" s="79" t="s">
        <v>1608</v>
      </c>
      <c r="NW9" s="79" t="s">
        <v>1609</v>
      </c>
      <c r="NX9" s="79" t="s">
        <v>1610</v>
      </c>
      <c r="NY9" s="79" t="s">
        <v>1611</v>
      </c>
      <c r="NZ9" s="79" t="s">
        <v>1612</v>
      </c>
      <c r="OA9" s="79" t="s">
        <v>1613</v>
      </c>
      <c r="OB9" s="79" t="s">
        <v>1614</v>
      </c>
      <c r="OC9" s="79" t="s">
        <v>1615</v>
      </c>
      <c r="OD9" s="79" t="s">
        <v>1616</v>
      </c>
      <c r="OE9" s="79" t="s">
        <v>1617</v>
      </c>
      <c r="OF9" s="79" t="s">
        <v>1618</v>
      </c>
      <c r="OG9" s="79" t="s">
        <v>1619</v>
      </c>
      <c r="OH9" s="79" t="s">
        <v>1620</v>
      </c>
      <c r="OI9" s="79" t="s">
        <v>1621</v>
      </c>
      <c r="OJ9" s="79" t="s">
        <v>1622</v>
      </c>
      <c r="OK9" s="79" t="s">
        <v>1623</v>
      </c>
      <c r="OL9" s="79" t="s">
        <v>1624</v>
      </c>
      <c r="OM9" s="79" t="s">
        <v>1625</v>
      </c>
      <c r="ON9" s="79" t="s">
        <v>1626</v>
      </c>
      <c r="OO9" s="79" t="s">
        <v>1627</v>
      </c>
      <c r="OP9" s="79" t="s">
        <v>1628</v>
      </c>
      <c r="OQ9" s="79" t="s">
        <v>1629</v>
      </c>
      <c r="OR9" s="79" t="s">
        <v>1630</v>
      </c>
      <c r="OS9" s="79" t="s">
        <v>1631</v>
      </c>
      <c r="OT9" s="79" t="s">
        <v>1632</v>
      </c>
      <c r="OU9" s="79" t="s">
        <v>1633</v>
      </c>
      <c r="OV9" s="79" t="s">
        <v>1634</v>
      </c>
      <c r="OW9" s="79" t="s">
        <v>1635</v>
      </c>
      <c r="OX9" s="79" t="s">
        <v>1636</v>
      </c>
      <c r="OY9" s="79" t="s">
        <v>1637</v>
      </c>
      <c r="OZ9" s="79" t="s">
        <v>1638</v>
      </c>
      <c r="PA9" s="79" t="s">
        <v>1639</v>
      </c>
      <c r="PB9" s="79" t="s">
        <v>1640</v>
      </c>
      <c r="PC9" s="79" t="s">
        <v>1641</v>
      </c>
      <c r="PD9" s="79" t="s">
        <v>1642</v>
      </c>
      <c r="PE9" s="79" t="s">
        <v>1643</v>
      </c>
      <c r="PF9" s="79" t="s">
        <v>1644</v>
      </c>
      <c r="PG9" s="79" t="s">
        <v>1645</v>
      </c>
      <c r="PH9" s="79" t="s">
        <v>1646</v>
      </c>
      <c r="PI9" s="79" t="s">
        <v>1647</v>
      </c>
      <c r="PJ9" s="79" t="s">
        <v>1648</v>
      </c>
      <c r="PK9" s="79" t="s">
        <v>1649</v>
      </c>
      <c r="PL9" s="79" t="s">
        <v>1650</v>
      </c>
      <c r="PM9" s="79" t="s">
        <v>1651</v>
      </c>
      <c r="PN9" s="79" t="s">
        <v>1652</v>
      </c>
      <c r="PO9" s="79" t="s">
        <v>1653</v>
      </c>
      <c r="PP9" s="79" t="s">
        <v>1654</v>
      </c>
      <c r="PQ9" s="79" t="s">
        <v>1655</v>
      </c>
      <c r="PR9" s="79" t="s">
        <v>1656</v>
      </c>
      <c r="PS9" s="79" t="s">
        <v>1657</v>
      </c>
      <c r="PT9" s="79" t="s">
        <v>1658</v>
      </c>
      <c r="PU9" s="79" t="s">
        <v>1659</v>
      </c>
      <c r="PV9" s="79" t="s">
        <v>1660</v>
      </c>
      <c r="PW9" s="79" t="s">
        <v>1661</v>
      </c>
      <c r="PX9" s="79" t="s">
        <v>1662</v>
      </c>
      <c r="PY9" s="79" t="s">
        <v>1663</v>
      </c>
      <c r="PZ9" s="79" t="s">
        <v>1664</v>
      </c>
      <c r="QA9" s="79" t="s">
        <v>1665</v>
      </c>
      <c r="QB9" s="79" t="s">
        <v>1666</v>
      </c>
      <c r="QC9" s="79" t="s">
        <v>1667</v>
      </c>
      <c r="QD9" s="79" t="s">
        <v>1668</v>
      </c>
      <c r="QE9" s="79" t="s">
        <v>1669</v>
      </c>
      <c r="QF9" s="79" t="s">
        <v>1670</v>
      </c>
      <c r="QG9" s="79" t="s">
        <v>1671</v>
      </c>
      <c r="QH9" s="79" t="s">
        <v>1672</v>
      </c>
      <c r="QI9" s="79" t="s">
        <v>1673</v>
      </c>
      <c r="QJ9" s="79" t="s">
        <v>1674</v>
      </c>
      <c r="QK9" s="79" t="s">
        <v>1675</v>
      </c>
      <c r="QL9" s="79" t="s">
        <v>1676</v>
      </c>
      <c r="QM9" s="79" t="s">
        <v>1677</v>
      </c>
      <c r="QN9" s="79" t="s">
        <v>1678</v>
      </c>
      <c r="QO9" s="79" t="s">
        <v>1679</v>
      </c>
      <c r="QP9" s="79" t="s">
        <v>1680</v>
      </c>
      <c r="QQ9" s="79" t="s">
        <v>1681</v>
      </c>
      <c r="QR9" s="79" t="s">
        <v>1682</v>
      </c>
      <c r="QS9" s="79" t="s">
        <v>1683</v>
      </c>
      <c r="QT9" s="79" t="s">
        <v>1684</v>
      </c>
      <c r="QU9" s="79" t="s">
        <v>1685</v>
      </c>
      <c r="QV9" s="79" t="s">
        <v>1686</v>
      </c>
      <c r="QW9" s="79" t="s">
        <v>1687</v>
      </c>
      <c r="QX9" s="79" t="s">
        <v>1688</v>
      </c>
      <c r="QY9" s="79" t="s">
        <v>1689</v>
      </c>
      <c r="QZ9" s="79" t="s">
        <v>1690</v>
      </c>
      <c r="RA9" s="79" t="s">
        <v>1691</v>
      </c>
      <c r="RB9" s="79" t="s">
        <v>1692</v>
      </c>
      <c r="RC9" s="79" t="s">
        <v>1693</v>
      </c>
      <c r="RD9" s="79" t="s">
        <v>1694</v>
      </c>
      <c r="RE9" s="79" t="s">
        <v>1695</v>
      </c>
      <c r="RF9" s="79" t="s">
        <v>1696</v>
      </c>
      <c r="RG9" s="79" t="s">
        <v>1697</v>
      </c>
      <c r="RH9" s="79" t="s">
        <v>1698</v>
      </c>
      <c r="RI9" s="79" t="s">
        <v>1699</v>
      </c>
      <c r="RJ9" s="79" t="s">
        <v>1700</v>
      </c>
      <c r="RK9" s="79" t="s">
        <v>1701</v>
      </c>
      <c r="RL9" s="79" t="s">
        <v>1702</v>
      </c>
      <c r="RM9" s="79" t="s">
        <v>1703</v>
      </c>
      <c r="RN9" s="79" t="s">
        <v>1704</v>
      </c>
      <c r="RO9" s="79" t="s">
        <v>1705</v>
      </c>
      <c r="RP9" s="79" t="s">
        <v>1706</v>
      </c>
      <c r="RQ9" s="79" t="s">
        <v>1707</v>
      </c>
      <c r="RR9" s="79" t="s">
        <v>1708</v>
      </c>
      <c r="RS9" s="79" t="s">
        <v>1709</v>
      </c>
      <c r="RT9" s="79" t="s">
        <v>1710</v>
      </c>
      <c r="RU9" s="79" t="s">
        <v>1711</v>
      </c>
      <c r="RV9" s="79" t="s">
        <v>1712</v>
      </c>
      <c r="RW9" s="79" t="s">
        <v>1713</v>
      </c>
      <c r="RX9" s="79" t="s">
        <v>1714</v>
      </c>
      <c r="RY9" s="79" t="s">
        <v>1715</v>
      </c>
      <c r="RZ9" s="79" t="s">
        <v>1716</v>
      </c>
      <c r="SA9" s="79" t="s">
        <v>1717</v>
      </c>
      <c r="SB9" s="79" t="s">
        <v>1718</v>
      </c>
      <c r="SC9" s="79" t="s">
        <v>1719</v>
      </c>
      <c r="SD9" s="79" t="s">
        <v>1720</v>
      </c>
      <c r="SE9" s="79" t="s">
        <v>1721</v>
      </c>
      <c r="SF9" s="79" t="s">
        <v>1722</v>
      </c>
      <c r="SG9" s="79" t="s">
        <v>1723</v>
      </c>
      <c r="SH9" s="79" t="s">
        <v>1724</v>
      </c>
      <c r="SI9" s="79" t="s">
        <v>1725</v>
      </c>
      <c r="SJ9" s="79" t="s">
        <v>1726</v>
      </c>
      <c r="SK9" s="79" t="s">
        <v>1727</v>
      </c>
      <c r="SL9" s="79" t="s">
        <v>1728</v>
      </c>
      <c r="SM9" s="79" t="s">
        <v>1729</v>
      </c>
      <c r="SN9" s="79" t="s">
        <v>1730</v>
      </c>
      <c r="SO9" s="79" t="s">
        <v>1731</v>
      </c>
      <c r="SP9" s="79" t="s">
        <v>1732</v>
      </c>
      <c r="SQ9" s="79" t="s">
        <v>1733</v>
      </c>
      <c r="SR9" s="79" t="s">
        <v>1734</v>
      </c>
      <c r="SS9" s="79" t="s">
        <v>1735</v>
      </c>
      <c r="ST9" s="79" t="s">
        <v>1736</v>
      </c>
      <c r="SU9" s="79" t="s">
        <v>1737</v>
      </c>
      <c r="SV9" s="79" t="s">
        <v>1738</v>
      </c>
      <c r="SW9" s="79" t="s">
        <v>1739</v>
      </c>
      <c r="SX9" s="79" t="s">
        <v>1740</v>
      </c>
      <c r="SY9" s="79" t="s">
        <v>1741</v>
      </c>
      <c r="SZ9" s="79" t="s">
        <v>1742</v>
      </c>
      <c r="TA9" s="79" t="s">
        <v>1743</v>
      </c>
      <c r="TB9" s="79" t="s">
        <v>1744</v>
      </c>
      <c r="TC9" s="79" t="s">
        <v>1745</v>
      </c>
      <c r="TD9" s="79" t="s">
        <v>1746</v>
      </c>
      <c r="TE9" s="79" t="s">
        <v>1747</v>
      </c>
      <c r="TF9" s="79" t="s">
        <v>1748</v>
      </c>
      <c r="TG9" s="79" t="s">
        <v>1749</v>
      </c>
      <c r="TH9" s="79" t="s">
        <v>1750</v>
      </c>
      <c r="TI9" s="79" t="s">
        <v>1751</v>
      </c>
      <c r="TJ9" s="79" t="s">
        <v>1752</v>
      </c>
      <c r="TK9" s="79" t="s">
        <v>1753</v>
      </c>
      <c r="TL9" s="79" t="s">
        <v>1754</v>
      </c>
      <c r="TM9" s="79" t="s">
        <v>1755</v>
      </c>
      <c r="TN9" s="79" t="s">
        <v>1756</v>
      </c>
      <c r="TO9" s="79" t="s">
        <v>1757</v>
      </c>
      <c r="TP9" s="79" t="s">
        <v>1758</v>
      </c>
      <c r="TQ9" s="79" t="s">
        <v>1759</v>
      </c>
      <c r="TR9" s="79" t="s">
        <v>1760</v>
      </c>
      <c r="TS9" s="79" t="s">
        <v>1761</v>
      </c>
      <c r="TT9" s="79" t="s">
        <v>1762</v>
      </c>
      <c r="TU9" s="79" t="s">
        <v>1763</v>
      </c>
      <c r="TV9" s="79" t="s">
        <v>1764</v>
      </c>
      <c r="TW9" s="79" t="s">
        <v>1765</v>
      </c>
      <c r="TX9" s="79" t="s">
        <v>1766</v>
      </c>
      <c r="TY9" s="79" t="s">
        <v>1767</v>
      </c>
      <c r="TZ9" s="79" t="s">
        <v>1768</v>
      </c>
      <c r="UA9" s="79" t="s">
        <v>1769</v>
      </c>
      <c r="UB9" s="79" t="s">
        <v>1770</v>
      </c>
      <c r="UC9" s="79" t="s">
        <v>1771</v>
      </c>
      <c r="UD9" s="79" t="s">
        <v>1772</v>
      </c>
      <c r="UE9" s="79" t="s">
        <v>1773</v>
      </c>
      <c r="UF9" s="79" t="s">
        <v>1774</v>
      </c>
      <c r="UG9" s="79" t="s">
        <v>1775</v>
      </c>
      <c r="UH9" s="79" t="s">
        <v>1776</v>
      </c>
      <c r="UI9" s="79" t="s">
        <v>1777</v>
      </c>
      <c r="UJ9" s="79" t="s">
        <v>1778</v>
      </c>
      <c r="UK9" s="79" t="s">
        <v>1779</v>
      </c>
      <c r="UL9" s="79" t="s">
        <v>1780</v>
      </c>
      <c r="UM9" s="79" t="s">
        <v>1781</v>
      </c>
      <c r="UN9" s="79" t="s">
        <v>1782</v>
      </c>
      <c r="UO9" s="79" t="s">
        <v>1783</v>
      </c>
      <c r="UP9" s="79" t="s">
        <v>1784</v>
      </c>
      <c r="UQ9" s="79" t="s">
        <v>1785</v>
      </c>
      <c r="UR9" s="79" t="s">
        <v>1786</v>
      </c>
      <c r="US9" s="79" t="s">
        <v>1787</v>
      </c>
      <c r="UT9" s="79" t="s">
        <v>1788</v>
      </c>
      <c r="UU9" s="79" t="s">
        <v>1789</v>
      </c>
      <c r="UV9" s="79" t="s">
        <v>1790</v>
      </c>
      <c r="UW9" s="79" t="s">
        <v>1791</v>
      </c>
      <c r="UX9" s="79" t="s">
        <v>1792</v>
      </c>
      <c r="UY9" s="79" t="s">
        <v>1793</v>
      </c>
      <c r="UZ9" s="79" t="s">
        <v>1794</v>
      </c>
      <c r="VA9" s="79" t="s">
        <v>1795</v>
      </c>
      <c r="VB9" s="79" t="s">
        <v>1796</v>
      </c>
      <c r="VC9" s="79" t="s">
        <v>1797</v>
      </c>
      <c r="VD9" s="79" t="s">
        <v>1798</v>
      </c>
      <c r="VE9" s="79" t="s">
        <v>1799</v>
      </c>
      <c r="VF9" s="79" t="s">
        <v>1800</v>
      </c>
      <c r="VG9" s="79" t="s">
        <v>1801</v>
      </c>
      <c r="VH9" s="79" t="s">
        <v>1802</v>
      </c>
      <c r="VI9" s="79" t="s">
        <v>1803</v>
      </c>
      <c r="VJ9" s="79" t="s">
        <v>1804</v>
      </c>
      <c r="VK9" s="79" t="s">
        <v>1805</v>
      </c>
      <c r="VL9" s="79" t="s">
        <v>1806</v>
      </c>
      <c r="VM9" s="79" t="s">
        <v>1807</v>
      </c>
      <c r="VN9" s="79" t="s">
        <v>1808</v>
      </c>
      <c r="VO9" s="79" t="s">
        <v>1809</v>
      </c>
      <c r="VP9" s="79" t="s">
        <v>1810</v>
      </c>
      <c r="VQ9" s="79" t="s">
        <v>1811</v>
      </c>
      <c r="VR9" s="79" t="s">
        <v>1812</v>
      </c>
      <c r="VS9" s="79" t="s">
        <v>1813</v>
      </c>
      <c r="VT9" s="79" t="s">
        <v>1814</v>
      </c>
      <c r="VU9" s="79" t="s">
        <v>1815</v>
      </c>
      <c r="VV9" s="79" t="s">
        <v>1816</v>
      </c>
      <c r="VW9" s="79" t="s">
        <v>1817</v>
      </c>
      <c r="VX9" s="79" t="s">
        <v>1818</v>
      </c>
      <c r="VY9" s="79" t="s">
        <v>1819</v>
      </c>
      <c r="VZ9" s="79" t="s">
        <v>1820</v>
      </c>
      <c r="WA9" s="79" t="s">
        <v>1821</v>
      </c>
      <c r="WB9" s="79" t="s">
        <v>1822</v>
      </c>
      <c r="WC9" s="79" t="s">
        <v>1823</v>
      </c>
      <c r="WD9" s="79" t="s">
        <v>1824</v>
      </c>
      <c r="WE9" s="79" t="s">
        <v>1825</v>
      </c>
      <c r="WF9" s="79" t="s">
        <v>1826</v>
      </c>
      <c r="WG9" s="79" t="s">
        <v>1827</v>
      </c>
      <c r="WH9" s="79" t="s">
        <v>1828</v>
      </c>
      <c r="WI9" s="79" t="s">
        <v>1829</v>
      </c>
      <c r="WJ9" s="79" t="s">
        <v>1830</v>
      </c>
      <c r="WK9" s="79" t="s">
        <v>1831</v>
      </c>
      <c r="WL9" s="79" t="s">
        <v>1832</v>
      </c>
      <c r="WM9" s="79" t="s">
        <v>1833</v>
      </c>
      <c r="WN9" s="79" t="s">
        <v>1834</v>
      </c>
      <c r="WO9" s="79" t="s">
        <v>1835</v>
      </c>
      <c r="WP9" s="79" t="s">
        <v>1836</v>
      </c>
      <c r="WQ9" s="79" t="s">
        <v>1837</v>
      </c>
      <c r="WR9" s="79" t="s">
        <v>1838</v>
      </c>
      <c r="WS9" s="79" t="s">
        <v>1839</v>
      </c>
      <c r="WT9" s="79" t="s">
        <v>1840</v>
      </c>
      <c r="WU9" s="79" t="s">
        <v>1841</v>
      </c>
      <c r="WV9" s="79" t="s">
        <v>1842</v>
      </c>
      <c r="WW9" s="79" t="s">
        <v>1843</v>
      </c>
      <c r="WX9" s="79" t="s">
        <v>1844</v>
      </c>
      <c r="WY9" s="79" t="s">
        <v>1845</v>
      </c>
      <c r="WZ9" s="79" t="s">
        <v>1846</v>
      </c>
      <c r="XA9" s="79" t="s">
        <v>1847</v>
      </c>
      <c r="XB9" s="79" t="s">
        <v>1848</v>
      </c>
      <c r="XC9" s="79" t="s">
        <v>1849</v>
      </c>
      <c r="XD9" s="79" t="s">
        <v>1850</v>
      </c>
      <c r="XE9" s="79" t="s">
        <v>1851</v>
      </c>
      <c r="XF9" s="79" t="s">
        <v>1852</v>
      </c>
      <c r="XG9" s="79" t="s">
        <v>1853</v>
      </c>
      <c r="XH9" s="79" t="s">
        <v>1854</v>
      </c>
      <c r="XI9" s="79" t="s">
        <v>1855</v>
      </c>
      <c r="XJ9" s="79" t="s">
        <v>1856</v>
      </c>
      <c r="XK9" s="79" t="s">
        <v>1857</v>
      </c>
      <c r="XL9" s="79" t="s">
        <v>1858</v>
      </c>
      <c r="XM9" s="79" t="s">
        <v>1859</v>
      </c>
      <c r="XN9" s="79" t="s">
        <v>1860</v>
      </c>
      <c r="XO9" s="79" t="s">
        <v>1861</v>
      </c>
      <c r="XP9" s="79" t="s">
        <v>1862</v>
      </c>
      <c r="XQ9" s="79" t="s">
        <v>1863</v>
      </c>
      <c r="XR9" s="79" t="s">
        <v>1864</v>
      </c>
      <c r="XS9" s="79" t="s">
        <v>1865</v>
      </c>
      <c r="XT9" s="79" t="s">
        <v>1866</v>
      </c>
      <c r="XU9" s="79" t="s">
        <v>1867</v>
      </c>
      <c r="XV9" s="79" t="s">
        <v>1868</v>
      </c>
      <c r="XW9" s="79" t="s">
        <v>1869</v>
      </c>
      <c r="XX9" s="79" t="s">
        <v>1870</v>
      </c>
      <c r="XY9" s="79" t="s">
        <v>1871</v>
      </c>
      <c r="XZ9" s="79" t="s">
        <v>1872</v>
      </c>
      <c r="YA9" s="79" t="s">
        <v>1873</v>
      </c>
      <c r="YB9" s="79" t="s">
        <v>1874</v>
      </c>
      <c r="YC9" s="79" t="s">
        <v>1875</v>
      </c>
      <c r="YD9" s="79" t="s">
        <v>1876</v>
      </c>
      <c r="YE9" s="79" t="s">
        <v>1877</v>
      </c>
      <c r="YF9" s="79" t="s">
        <v>1878</v>
      </c>
      <c r="YG9" s="79" t="s">
        <v>1879</v>
      </c>
      <c r="YH9" s="79" t="s">
        <v>1880</v>
      </c>
      <c r="YI9" s="79" t="s">
        <v>1881</v>
      </c>
      <c r="YJ9" s="79" t="s">
        <v>1882</v>
      </c>
      <c r="YK9" s="79" t="s">
        <v>1883</v>
      </c>
      <c r="YL9" s="79" t="s">
        <v>1884</v>
      </c>
      <c r="YM9" s="79" t="s">
        <v>1885</v>
      </c>
      <c r="YN9" s="79" t="s">
        <v>1886</v>
      </c>
      <c r="YO9" s="79" t="s">
        <v>1887</v>
      </c>
      <c r="YP9" s="79" t="s">
        <v>1888</v>
      </c>
      <c r="YQ9" s="79" t="s">
        <v>1889</v>
      </c>
      <c r="YR9" s="79" t="s">
        <v>1890</v>
      </c>
      <c r="YS9" s="79" t="s">
        <v>1891</v>
      </c>
      <c r="YT9" s="79" t="s">
        <v>1892</v>
      </c>
      <c r="YU9" s="79" t="s">
        <v>1893</v>
      </c>
      <c r="YV9" s="79" t="s">
        <v>1894</v>
      </c>
      <c r="YW9" s="79" t="s">
        <v>1895</v>
      </c>
      <c r="YX9" s="79" t="s">
        <v>1896</v>
      </c>
      <c r="YY9" s="79" t="s">
        <v>1897</v>
      </c>
      <c r="YZ9" s="79" t="s">
        <v>1898</v>
      </c>
      <c r="ZA9" s="79" t="s">
        <v>1899</v>
      </c>
      <c r="ZB9" s="79" t="s">
        <v>1900</v>
      </c>
      <c r="ZC9" s="79" t="s">
        <v>1901</v>
      </c>
      <c r="ZD9" s="79" t="s">
        <v>1902</v>
      </c>
      <c r="ZE9" s="79" t="s">
        <v>1903</v>
      </c>
      <c r="ZF9" s="79" t="s">
        <v>1904</v>
      </c>
      <c r="ZG9" s="79" t="s">
        <v>1905</v>
      </c>
      <c r="ZH9" s="79" t="s">
        <v>1906</v>
      </c>
      <c r="ZI9" s="79" t="s">
        <v>1907</v>
      </c>
      <c r="ZJ9" s="79" t="s">
        <v>1908</v>
      </c>
      <c r="ZK9" s="79" t="s">
        <v>1909</v>
      </c>
      <c r="ZL9" s="79" t="s">
        <v>1910</v>
      </c>
      <c r="ZM9" s="79" t="s">
        <v>1911</v>
      </c>
      <c r="ZN9" s="79" t="s">
        <v>1912</v>
      </c>
      <c r="ZO9" s="79" t="s">
        <v>1913</v>
      </c>
      <c r="ZP9" s="79" t="s">
        <v>1914</v>
      </c>
      <c r="ZQ9" s="79" t="s">
        <v>1915</v>
      </c>
      <c r="ZR9" s="79" t="s">
        <v>1916</v>
      </c>
      <c r="ZS9" s="79" t="s">
        <v>1917</v>
      </c>
      <c r="ZT9" s="79" t="s">
        <v>1918</v>
      </c>
      <c r="ZU9" s="79" t="s">
        <v>1919</v>
      </c>
      <c r="ZV9" s="79" t="s">
        <v>1920</v>
      </c>
      <c r="ZW9" s="79" t="s">
        <v>1921</v>
      </c>
      <c r="ZX9" s="79" t="s">
        <v>1922</v>
      </c>
      <c r="ZY9" s="79" t="s">
        <v>1923</v>
      </c>
      <c r="ZZ9" s="79" t="s">
        <v>1924</v>
      </c>
      <c r="AAA9" s="79" t="s">
        <v>1925</v>
      </c>
      <c r="AAB9" s="79" t="s">
        <v>1926</v>
      </c>
      <c r="AAC9" s="79" t="s">
        <v>1927</v>
      </c>
      <c r="AAD9" s="79" t="s">
        <v>1928</v>
      </c>
      <c r="AAE9" s="79" t="s">
        <v>1929</v>
      </c>
      <c r="AAF9" s="79" t="s">
        <v>1930</v>
      </c>
      <c r="AAG9" s="79" t="s">
        <v>1931</v>
      </c>
      <c r="AAH9" s="79" t="s">
        <v>1932</v>
      </c>
      <c r="AAI9" s="79" t="s">
        <v>1933</v>
      </c>
      <c r="AAJ9" s="79" t="s">
        <v>1934</v>
      </c>
      <c r="AAK9" s="79" t="s">
        <v>1935</v>
      </c>
      <c r="AAL9" s="79" t="s">
        <v>1936</v>
      </c>
      <c r="AAM9" s="79" t="s">
        <v>1937</v>
      </c>
      <c r="AAN9" s="79" t="s">
        <v>1938</v>
      </c>
      <c r="AAO9" s="79" t="s">
        <v>1939</v>
      </c>
      <c r="AAP9" s="79" t="s">
        <v>1940</v>
      </c>
      <c r="AAQ9" s="79" t="s">
        <v>1941</v>
      </c>
      <c r="AAR9" s="79" t="s">
        <v>1942</v>
      </c>
      <c r="AAS9" s="79" t="s">
        <v>1943</v>
      </c>
      <c r="AAT9" s="79" t="s">
        <v>1944</v>
      </c>
      <c r="AAU9" s="79" t="s">
        <v>1945</v>
      </c>
      <c r="AAV9" s="79" t="s">
        <v>1946</v>
      </c>
      <c r="AAW9" s="79" t="s">
        <v>1947</v>
      </c>
      <c r="AAX9" s="79" t="s">
        <v>1948</v>
      </c>
      <c r="AAY9" s="79" t="s">
        <v>1949</v>
      </c>
      <c r="AAZ9" s="79" t="s">
        <v>1950</v>
      </c>
      <c r="ABA9" s="79" t="s">
        <v>1951</v>
      </c>
      <c r="ABB9" s="79" t="s">
        <v>1952</v>
      </c>
      <c r="ABC9" s="79" t="s">
        <v>1953</v>
      </c>
      <c r="ABD9" s="79" t="s">
        <v>1954</v>
      </c>
      <c r="ABE9" s="79" t="s">
        <v>1955</v>
      </c>
      <c r="ABF9" s="79" t="s">
        <v>1956</v>
      </c>
      <c r="ABG9" s="79" t="s">
        <v>1957</v>
      </c>
      <c r="ABH9" s="79" t="s">
        <v>1958</v>
      </c>
      <c r="ABI9" s="79" t="s">
        <v>1959</v>
      </c>
      <c r="ABJ9" s="79" t="s">
        <v>1960</v>
      </c>
      <c r="ABK9" s="79" t="s">
        <v>1961</v>
      </c>
      <c r="ABL9" s="79" t="s">
        <v>1962</v>
      </c>
      <c r="ABM9" s="79" t="s">
        <v>1963</v>
      </c>
      <c r="ABN9" s="79" t="s">
        <v>1964</v>
      </c>
      <c r="ABO9" s="79" t="s">
        <v>1965</v>
      </c>
      <c r="ABP9" s="79" t="s">
        <v>1966</v>
      </c>
      <c r="ABQ9" s="79" t="s">
        <v>1967</v>
      </c>
      <c r="ABR9" s="79" t="s">
        <v>1968</v>
      </c>
      <c r="ABS9" s="79" t="s">
        <v>1969</v>
      </c>
      <c r="ABT9" s="79" t="s">
        <v>1970</v>
      </c>
      <c r="ABU9" s="79" t="s">
        <v>1971</v>
      </c>
      <c r="ABV9" s="79" t="s">
        <v>1972</v>
      </c>
      <c r="ABW9" s="79" t="s">
        <v>1973</v>
      </c>
      <c r="ABX9" s="79" t="s">
        <v>1974</v>
      </c>
      <c r="ABY9" s="79" t="s">
        <v>1975</v>
      </c>
      <c r="ABZ9" s="79" t="s">
        <v>1976</v>
      </c>
      <c r="ACA9" s="79" t="s">
        <v>1977</v>
      </c>
      <c r="ACB9" s="79" t="s">
        <v>1978</v>
      </c>
      <c r="ACC9" s="79" t="s">
        <v>1979</v>
      </c>
      <c r="ACD9" s="79" t="s">
        <v>1980</v>
      </c>
      <c r="ACE9" s="79" t="s">
        <v>1981</v>
      </c>
      <c r="ACF9" s="79" t="s">
        <v>1982</v>
      </c>
      <c r="ACG9" s="79" t="s">
        <v>1983</v>
      </c>
      <c r="ACH9" s="79" t="s">
        <v>1984</v>
      </c>
      <c r="ACI9" s="79" t="s">
        <v>1985</v>
      </c>
      <c r="ACJ9" s="79" t="s">
        <v>1986</v>
      </c>
      <c r="ACK9" s="79" t="s">
        <v>1987</v>
      </c>
      <c r="ACL9" s="79" t="s">
        <v>1988</v>
      </c>
      <c r="ACM9" s="79" t="s">
        <v>1989</v>
      </c>
      <c r="ACN9" s="79" t="s">
        <v>1990</v>
      </c>
      <c r="ACO9" s="79" t="s">
        <v>1991</v>
      </c>
      <c r="ACP9" s="79" t="s">
        <v>1992</v>
      </c>
      <c r="ACQ9" s="79" t="s">
        <v>1993</v>
      </c>
      <c r="ACR9" s="79" t="s">
        <v>1994</v>
      </c>
      <c r="ACS9" s="79" t="s">
        <v>1995</v>
      </c>
      <c r="ACT9" s="79" t="s">
        <v>1996</v>
      </c>
      <c r="ACU9" s="79" t="s">
        <v>1997</v>
      </c>
      <c r="ACV9" s="79" t="s">
        <v>1998</v>
      </c>
      <c r="ACW9" s="79" t="s">
        <v>1999</v>
      </c>
      <c r="ACX9" s="79" t="s">
        <v>2000</v>
      </c>
      <c r="ACY9" s="79" t="s">
        <v>2001</v>
      </c>
      <c r="ACZ9" s="79" t="s">
        <v>2002</v>
      </c>
      <c r="ADA9" s="79" t="s">
        <v>2003</v>
      </c>
      <c r="ADB9" s="79" t="s">
        <v>2004</v>
      </c>
      <c r="ADC9" s="79" t="s">
        <v>2005</v>
      </c>
      <c r="ADD9" s="79" t="s">
        <v>2006</v>
      </c>
      <c r="ADE9" s="79" t="s">
        <v>2007</v>
      </c>
      <c r="ADF9" s="79" t="s">
        <v>2008</v>
      </c>
      <c r="ADG9" s="79" t="s">
        <v>2009</v>
      </c>
      <c r="ADH9" s="79" t="s">
        <v>2010</v>
      </c>
      <c r="ADI9" s="79" t="s">
        <v>2011</v>
      </c>
      <c r="ADJ9" s="79" t="s">
        <v>2012</v>
      </c>
      <c r="ADK9" s="79" t="s">
        <v>2013</v>
      </c>
      <c r="ADL9" s="79" t="s">
        <v>2014</v>
      </c>
      <c r="ADM9" s="79" t="s">
        <v>2015</v>
      </c>
      <c r="ADN9" s="79" t="s">
        <v>2016</v>
      </c>
      <c r="ADO9" s="79" t="s">
        <v>2017</v>
      </c>
      <c r="ADP9" s="79" t="s">
        <v>2018</v>
      </c>
      <c r="ADQ9" s="79" t="s">
        <v>2019</v>
      </c>
      <c r="ADR9" s="79" t="s">
        <v>2020</v>
      </c>
      <c r="ADS9" s="79" t="s">
        <v>2021</v>
      </c>
      <c r="ADT9" s="79" t="s">
        <v>2022</v>
      </c>
      <c r="ADU9" s="79" t="s">
        <v>2023</v>
      </c>
      <c r="ADV9" s="79" t="s">
        <v>2024</v>
      </c>
      <c r="ADW9" s="79" t="s">
        <v>2025</v>
      </c>
      <c r="ADX9" s="79" t="s">
        <v>2026</v>
      </c>
      <c r="ADY9" s="79" t="s">
        <v>2027</v>
      </c>
      <c r="ADZ9" s="79" t="s">
        <v>2028</v>
      </c>
      <c r="AEA9" s="79" t="s">
        <v>2029</v>
      </c>
      <c r="AEB9" s="79" t="s">
        <v>2030</v>
      </c>
      <c r="AEC9" s="79" t="s">
        <v>2031</v>
      </c>
      <c r="AED9" s="79" t="s">
        <v>2032</v>
      </c>
      <c r="AEE9" s="79" t="s">
        <v>2033</v>
      </c>
      <c r="AEF9" s="79" t="s">
        <v>2034</v>
      </c>
      <c r="AEG9" s="79" t="s">
        <v>2035</v>
      </c>
      <c r="AEH9" s="79" t="s">
        <v>2036</v>
      </c>
      <c r="AEI9" s="79" t="s">
        <v>2037</v>
      </c>
      <c r="AEJ9" s="79" t="s">
        <v>2038</v>
      </c>
      <c r="AEK9" s="79" t="s">
        <v>2039</v>
      </c>
      <c r="AEL9" s="79" t="s">
        <v>2040</v>
      </c>
      <c r="AEM9" s="79" t="s">
        <v>2041</v>
      </c>
      <c r="AEN9" s="79" t="s">
        <v>2042</v>
      </c>
      <c r="AEO9" s="79" t="s">
        <v>2043</v>
      </c>
      <c r="AEP9" s="79" t="s">
        <v>2044</v>
      </c>
      <c r="AEQ9" s="79" t="s">
        <v>2045</v>
      </c>
      <c r="AER9" s="79" t="s">
        <v>2046</v>
      </c>
      <c r="AES9" s="79" t="s">
        <v>2047</v>
      </c>
      <c r="AET9" s="79" t="s">
        <v>2048</v>
      </c>
      <c r="AEU9" s="79" t="s">
        <v>2049</v>
      </c>
      <c r="AEV9" s="79" t="s">
        <v>2050</v>
      </c>
      <c r="AEW9" s="79" t="s">
        <v>2051</v>
      </c>
      <c r="AEX9" s="79" t="s">
        <v>2052</v>
      </c>
      <c r="AEY9" s="79" t="s">
        <v>2053</v>
      </c>
      <c r="AEZ9" s="79" t="s">
        <v>2054</v>
      </c>
      <c r="AFA9" s="79" t="s">
        <v>2055</v>
      </c>
      <c r="AFB9" s="79" t="s">
        <v>2056</v>
      </c>
      <c r="AFC9" s="79" t="s">
        <v>2057</v>
      </c>
      <c r="AFD9" s="79" t="s">
        <v>2058</v>
      </c>
      <c r="AFE9" s="79" t="s">
        <v>2059</v>
      </c>
      <c r="AFF9" s="79" t="s">
        <v>2060</v>
      </c>
      <c r="AFG9" s="79" t="s">
        <v>2061</v>
      </c>
      <c r="AFH9" s="79" t="s">
        <v>2062</v>
      </c>
      <c r="AFI9" s="79" t="s">
        <v>2063</v>
      </c>
      <c r="AFJ9" s="79" t="s">
        <v>2064</v>
      </c>
      <c r="AFK9" s="79" t="s">
        <v>2065</v>
      </c>
      <c r="AFL9" s="79" t="s">
        <v>2066</v>
      </c>
      <c r="AFM9" s="79" t="s">
        <v>2067</v>
      </c>
      <c r="AFN9" s="79" t="s">
        <v>2068</v>
      </c>
      <c r="AFO9" s="79" t="s">
        <v>2069</v>
      </c>
      <c r="AFP9" s="79" t="s">
        <v>2070</v>
      </c>
      <c r="AFQ9" s="79" t="s">
        <v>2071</v>
      </c>
      <c r="AFR9" s="79" t="s">
        <v>2072</v>
      </c>
      <c r="AFS9" s="79" t="s">
        <v>2073</v>
      </c>
      <c r="AFT9" s="79" t="s">
        <v>2074</v>
      </c>
      <c r="AFU9" s="79" t="s">
        <v>2075</v>
      </c>
      <c r="AFV9" s="79" t="s">
        <v>2076</v>
      </c>
      <c r="AFW9" s="79" t="s">
        <v>2077</v>
      </c>
      <c r="AFX9" s="79" t="s">
        <v>2078</v>
      </c>
      <c r="AFY9" s="79" t="s">
        <v>2079</v>
      </c>
      <c r="AFZ9" s="79" t="s">
        <v>2080</v>
      </c>
      <c r="AGA9" s="79" t="s">
        <v>2081</v>
      </c>
      <c r="AGB9" s="79" t="s">
        <v>2082</v>
      </c>
      <c r="AGC9" s="79" t="s">
        <v>2083</v>
      </c>
      <c r="AGD9" s="79" t="s">
        <v>2084</v>
      </c>
      <c r="AGE9" s="79" t="s">
        <v>2085</v>
      </c>
      <c r="AGF9" s="79" t="s">
        <v>2086</v>
      </c>
      <c r="AGG9" s="79" t="s">
        <v>2087</v>
      </c>
      <c r="AGH9" s="79" t="s">
        <v>2088</v>
      </c>
      <c r="AGI9" s="79" t="s">
        <v>2089</v>
      </c>
      <c r="AGJ9" s="79" t="s">
        <v>2090</v>
      </c>
      <c r="AGK9" s="79" t="s">
        <v>2091</v>
      </c>
      <c r="AGL9" s="79" t="s">
        <v>2092</v>
      </c>
      <c r="AGM9" s="79" t="s">
        <v>2093</v>
      </c>
      <c r="AGN9" s="79" t="s">
        <v>2094</v>
      </c>
      <c r="AGO9" s="79" t="s">
        <v>2095</v>
      </c>
      <c r="AGP9" s="79" t="s">
        <v>2096</v>
      </c>
      <c r="AGQ9" s="79" t="s">
        <v>2097</v>
      </c>
      <c r="AGR9" s="79" t="s">
        <v>2098</v>
      </c>
      <c r="AGS9" s="79" t="s">
        <v>2099</v>
      </c>
      <c r="AGT9" s="79" t="s">
        <v>2100</v>
      </c>
      <c r="AGU9" s="79" t="s">
        <v>2101</v>
      </c>
      <c r="AGV9" s="79" t="s">
        <v>2102</v>
      </c>
      <c r="AGW9" s="79" t="s">
        <v>2103</v>
      </c>
      <c r="AGX9" s="79" t="s">
        <v>2104</v>
      </c>
      <c r="AGY9" s="79" t="s">
        <v>2105</v>
      </c>
      <c r="AGZ9" s="79" t="s">
        <v>2106</v>
      </c>
      <c r="AHA9" s="79" t="s">
        <v>2107</v>
      </c>
      <c r="AHB9" s="79" t="s">
        <v>2108</v>
      </c>
      <c r="AHC9" s="79" t="s">
        <v>2109</v>
      </c>
      <c r="AHD9" s="79" t="s">
        <v>2110</v>
      </c>
      <c r="AHE9" s="79" t="s">
        <v>2111</v>
      </c>
      <c r="AHF9" s="79" t="s">
        <v>2112</v>
      </c>
      <c r="AHG9" s="79" t="s">
        <v>2113</v>
      </c>
      <c r="AHH9" s="79" t="s">
        <v>2114</v>
      </c>
      <c r="AHI9" s="79" t="s">
        <v>2115</v>
      </c>
      <c r="AHJ9" s="79" t="s">
        <v>2116</v>
      </c>
      <c r="AHK9" s="79" t="s">
        <v>2117</v>
      </c>
      <c r="AHL9" s="79" t="s">
        <v>2118</v>
      </c>
      <c r="AHM9" s="79" t="s">
        <v>2119</v>
      </c>
      <c r="AHN9" s="79" t="s">
        <v>2120</v>
      </c>
      <c r="AHO9" s="79" t="s">
        <v>2121</v>
      </c>
      <c r="AHP9" s="79" t="s">
        <v>2122</v>
      </c>
      <c r="AHQ9" s="79" t="s">
        <v>2123</v>
      </c>
      <c r="AHR9" s="79" t="s">
        <v>2124</v>
      </c>
      <c r="AHS9" s="79" t="s">
        <v>2125</v>
      </c>
      <c r="AHT9" s="79" t="s">
        <v>2126</v>
      </c>
      <c r="AHU9" s="79" t="s">
        <v>2127</v>
      </c>
      <c r="AHV9" s="79" t="s">
        <v>2128</v>
      </c>
      <c r="AHW9" s="79" t="s">
        <v>2129</v>
      </c>
      <c r="AHX9" s="79" t="s">
        <v>2130</v>
      </c>
      <c r="AHY9" s="79" t="s">
        <v>2131</v>
      </c>
      <c r="AHZ9" s="79" t="s">
        <v>2132</v>
      </c>
      <c r="AIA9" s="79" t="s">
        <v>2133</v>
      </c>
      <c r="AIB9" s="79" t="s">
        <v>2134</v>
      </c>
      <c r="AIC9" s="79" t="s">
        <v>2135</v>
      </c>
      <c r="AID9" s="79" t="s">
        <v>2136</v>
      </c>
      <c r="AIE9" s="79" t="s">
        <v>2137</v>
      </c>
      <c r="AIF9" s="79" t="s">
        <v>2138</v>
      </c>
      <c r="AIG9" s="79" t="s">
        <v>2139</v>
      </c>
      <c r="AIH9" s="79" t="s">
        <v>2140</v>
      </c>
      <c r="AII9" s="79" t="s">
        <v>2141</v>
      </c>
      <c r="AIJ9" s="79" t="s">
        <v>2142</v>
      </c>
      <c r="AIK9" s="79" t="s">
        <v>2143</v>
      </c>
      <c r="AIL9" s="79" t="s">
        <v>2144</v>
      </c>
      <c r="AIM9" s="79" t="s">
        <v>2145</v>
      </c>
      <c r="AIN9" s="79" t="s">
        <v>2146</v>
      </c>
      <c r="AIO9" s="79" t="s">
        <v>2147</v>
      </c>
      <c r="AIP9" s="79" t="s">
        <v>2148</v>
      </c>
      <c r="AIQ9" s="79" t="s">
        <v>2149</v>
      </c>
      <c r="AIR9" s="79" t="s">
        <v>2150</v>
      </c>
      <c r="AIS9" s="79" t="s">
        <v>2151</v>
      </c>
      <c r="AIT9" s="79" t="s">
        <v>2152</v>
      </c>
      <c r="AIU9" s="79" t="s">
        <v>2153</v>
      </c>
      <c r="AIV9" s="79" t="s">
        <v>2154</v>
      </c>
      <c r="AIW9" s="79" t="s">
        <v>2155</v>
      </c>
      <c r="AIX9" s="79" t="s">
        <v>2156</v>
      </c>
      <c r="AIY9" s="79" t="s">
        <v>2157</v>
      </c>
      <c r="AIZ9" s="79" t="s">
        <v>2158</v>
      </c>
      <c r="AJA9" s="79" t="s">
        <v>2159</v>
      </c>
      <c r="AJB9" s="79" t="s">
        <v>2160</v>
      </c>
      <c r="AJC9" s="79" t="s">
        <v>2161</v>
      </c>
      <c r="AJD9" s="79" t="s">
        <v>2162</v>
      </c>
      <c r="AJE9" s="79" t="s">
        <v>2163</v>
      </c>
      <c r="AJF9" s="79" t="s">
        <v>2164</v>
      </c>
      <c r="AJG9" s="79" t="s">
        <v>2165</v>
      </c>
      <c r="AJH9" s="79" t="s">
        <v>2166</v>
      </c>
      <c r="AJI9" s="79" t="s">
        <v>2167</v>
      </c>
      <c r="AJJ9" s="79" t="s">
        <v>2168</v>
      </c>
      <c r="AJK9" s="79" t="s">
        <v>2169</v>
      </c>
      <c r="AJL9" s="79" t="s">
        <v>2170</v>
      </c>
      <c r="AJM9" s="79" t="s">
        <v>2171</v>
      </c>
      <c r="AJN9" s="79" t="s">
        <v>2172</v>
      </c>
      <c r="AJO9" s="79" t="s">
        <v>2173</v>
      </c>
      <c r="AJP9" s="79" t="s">
        <v>2174</v>
      </c>
      <c r="AJQ9" s="79" t="s">
        <v>2175</v>
      </c>
      <c r="AJR9" s="79" t="s">
        <v>2176</v>
      </c>
      <c r="AJS9" s="79" t="s">
        <v>2177</v>
      </c>
      <c r="AJT9" s="79" t="s">
        <v>2178</v>
      </c>
      <c r="AJU9" s="79" t="s">
        <v>2179</v>
      </c>
      <c r="AJV9" s="79" t="s">
        <v>2180</v>
      </c>
      <c r="AJW9" s="79" t="s">
        <v>2181</v>
      </c>
      <c r="AJX9" s="79" t="s">
        <v>2182</v>
      </c>
      <c r="AJY9" s="79" t="s">
        <v>2183</v>
      </c>
      <c r="AJZ9" s="79" t="s">
        <v>2184</v>
      </c>
      <c r="AKA9" s="79" t="s">
        <v>2185</v>
      </c>
      <c r="AKB9" s="79" t="s">
        <v>2186</v>
      </c>
      <c r="AKC9" s="79" t="s">
        <v>2187</v>
      </c>
      <c r="AKD9" s="79" t="s">
        <v>2188</v>
      </c>
      <c r="AKE9" s="79" t="s">
        <v>2189</v>
      </c>
      <c r="AKF9" s="79" t="s">
        <v>2190</v>
      </c>
      <c r="AKG9" s="79" t="s">
        <v>2191</v>
      </c>
      <c r="AKH9" s="79" t="s">
        <v>2192</v>
      </c>
      <c r="AKI9" s="79" t="s">
        <v>2193</v>
      </c>
      <c r="AKJ9" s="79" t="s">
        <v>2194</v>
      </c>
      <c r="AKK9" s="79" t="s">
        <v>2195</v>
      </c>
      <c r="AKL9" s="79" t="s">
        <v>2196</v>
      </c>
      <c r="AKM9" s="79" t="s">
        <v>2197</v>
      </c>
      <c r="AKN9" s="79" t="s">
        <v>2198</v>
      </c>
      <c r="AKO9" s="79" t="s">
        <v>2199</v>
      </c>
      <c r="AKP9" s="79" t="s">
        <v>2200</v>
      </c>
      <c r="AKQ9" s="79" t="s">
        <v>2201</v>
      </c>
      <c r="AKR9" s="79" t="s">
        <v>2202</v>
      </c>
      <c r="AKS9" s="79" t="s">
        <v>2203</v>
      </c>
      <c r="AKT9" s="79" t="s">
        <v>2204</v>
      </c>
      <c r="AKU9" s="79" t="s">
        <v>2205</v>
      </c>
      <c r="AKV9" s="79" t="s">
        <v>2206</v>
      </c>
      <c r="AKW9" s="79" t="s">
        <v>2207</v>
      </c>
      <c r="AKX9" s="79" t="s">
        <v>2208</v>
      </c>
      <c r="AKY9" s="79" t="s">
        <v>2209</v>
      </c>
      <c r="AKZ9" s="79" t="s">
        <v>2210</v>
      </c>
      <c r="ALA9" s="79" t="s">
        <v>2211</v>
      </c>
      <c r="ALB9" s="79" t="s">
        <v>2212</v>
      </c>
      <c r="ALC9" s="79" t="s">
        <v>2213</v>
      </c>
      <c r="ALD9" s="79" t="s">
        <v>2214</v>
      </c>
      <c r="ALE9" s="79" t="s">
        <v>2215</v>
      </c>
      <c r="ALF9" s="79" t="s">
        <v>2216</v>
      </c>
      <c r="ALG9" s="79" t="s">
        <v>2217</v>
      </c>
      <c r="ALH9" s="79" t="s">
        <v>2218</v>
      </c>
      <c r="ALI9" s="79" t="s">
        <v>2219</v>
      </c>
      <c r="ALJ9" s="79" t="s">
        <v>2220</v>
      </c>
      <c r="ALK9" s="79" t="s">
        <v>2221</v>
      </c>
      <c r="ALL9" s="79" t="s">
        <v>2222</v>
      </c>
      <c r="ALM9" s="79" t="s">
        <v>2223</v>
      </c>
      <c r="ALN9" s="79" t="s">
        <v>2224</v>
      </c>
      <c r="ALO9" s="79" t="s">
        <v>2225</v>
      </c>
      <c r="ALP9" s="79" t="s">
        <v>2226</v>
      </c>
      <c r="ALQ9" s="79" t="s">
        <v>2227</v>
      </c>
      <c r="ALR9" s="79" t="s">
        <v>2228</v>
      </c>
      <c r="ALS9" s="79" t="s">
        <v>2229</v>
      </c>
      <c r="ALT9" s="79" t="s">
        <v>2230</v>
      </c>
      <c r="ALU9" s="79" t="s">
        <v>2231</v>
      </c>
      <c r="ALV9" s="79" t="s">
        <v>2232</v>
      </c>
      <c r="ALW9" s="79" t="s">
        <v>2233</v>
      </c>
      <c r="ALX9" s="79" t="s">
        <v>2234</v>
      </c>
      <c r="ALY9" s="79" t="s">
        <v>2235</v>
      </c>
      <c r="ALZ9" s="79" t="s">
        <v>2236</v>
      </c>
      <c r="AMA9" s="79" t="s">
        <v>2237</v>
      </c>
      <c r="AMB9" s="79" t="s">
        <v>2238</v>
      </c>
      <c r="AMC9" s="79" t="s">
        <v>2239</v>
      </c>
      <c r="AMD9" s="79" t="s">
        <v>2240</v>
      </c>
      <c r="AME9" s="79" t="s">
        <v>2241</v>
      </c>
      <c r="AMF9" s="79" t="s">
        <v>2242</v>
      </c>
      <c r="AMG9" s="79" t="s">
        <v>2243</v>
      </c>
      <c r="AMH9" s="79" t="s">
        <v>2244</v>
      </c>
      <c r="AMI9" s="79" t="s">
        <v>2245</v>
      </c>
      <c r="AMJ9" s="79" t="s">
        <v>2246</v>
      </c>
      <c r="AMK9" s="79" t="s">
        <v>2247</v>
      </c>
      <c r="AML9" s="79" t="s">
        <v>2248</v>
      </c>
      <c r="AMM9" s="79" t="s">
        <v>2249</v>
      </c>
      <c r="AMN9" s="79" t="s">
        <v>2250</v>
      </c>
      <c r="AMO9" s="79" t="s">
        <v>2251</v>
      </c>
      <c r="AMP9" s="79" t="s">
        <v>2252</v>
      </c>
      <c r="AMQ9" s="79" t="s">
        <v>2253</v>
      </c>
      <c r="AMR9" s="79" t="s">
        <v>2254</v>
      </c>
      <c r="AMS9" s="79" t="s">
        <v>2255</v>
      </c>
      <c r="AMT9" s="79" t="s">
        <v>2256</v>
      </c>
      <c r="AMU9" s="79" t="s">
        <v>2257</v>
      </c>
      <c r="AMV9" s="79" t="s">
        <v>2258</v>
      </c>
      <c r="AMW9" s="79" t="s">
        <v>2259</v>
      </c>
      <c r="AMX9" s="79" t="s">
        <v>2260</v>
      </c>
      <c r="AMY9" s="79" t="s">
        <v>2261</v>
      </c>
      <c r="AMZ9" s="79" t="s">
        <v>2262</v>
      </c>
      <c r="ANA9" s="79" t="s">
        <v>2263</v>
      </c>
      <c r="ANB9" s="79" t="s">
        <v>2264</v>
      </c>
      <c r="ANC9" s="79" t="s">
        <v>2265</v>
      </c>
      <c r="AND9" s="79" t="s">
        <v>2266</v>
      </c>
      <c r="ANE9" s="79" t="s">
        <v>2267</v>
      </c>
      <c r="ANF9" s="79" t="s">
        <v>2268</v>
      </c>
      <c r="ANG9" s="79" t="s">
        <v>2269</v>
      </c>
      <c r="ANH9" s="79" t="s">
        <v>2270</v>
      </c>
      <c r="ANI9" s="79" t="s">
        <v>2271</v>
      </c>
      <c r="ANJ9" s="79" t="s">
        <v>2272</v>
      </c>
      <c r="ANK9" s="79" t="s">
        <v>2273</v>
      </c>
      <c r="ANL9" s="79" t="s">
        <v>2274</v>
      </c>
      <c r="ANM9" s="79" t="s">
        <v>2275</v>
      </c>
      <c r="ANN9" s="79" t="s">
        <v>2276</v>
      </c>
      <c r="ANO9" s="79" t="s">
        <v>2277</v>
      </c>
      <c r="ANP9" s="79" t="s">
        <v>2278</v>
      </c>
      <c r="ANQ9" s="79" t="s">
        <v>2279</v>
      </c>
      <c r="ANR9" s="79" t="s">
        <v>2280</v>
      </c>
      <c r="ANS9" s="79" t="s">
        <v>2281</v>
      </c>
      <c r="ANT9" s="79" t="s">
        <v>2282</v>
      </c>
      <c r="ANU9" s="79" t="s">
        <v>2283</v>
      </c>
      <c r="ANV9" s="79" t="s">
        <v>2284</v>
      </c>
      <c r="ANW9" s="79" t="s">
        <v>2285</v>
      </c>
      <c r="ANX9" s="79" t="s">
        <v>2286</v>
      </c>
      <c r="ANY9" s="79" t="s">
        <v>2287</v>
      </c>
      <c r="ANZ9" s="79" t="s">
        <v>2288</v>
      </c>
      <c r="AOA9" s="79" t="s">
        <v>2289</v>
      </c>
      <c r="AOB9" s="79" t="s">
        <v>2290</v>
      </c>
      <c r="AOC9" s="79" t="s">
        <v>2291</v>
      </c>
      <c r="AOD9" s="79" t="s">
        <v>2292</v>
      </c>
      <c r="AOE9" s="79" t="s">
        <v>2293</v>
      </c>
      <c r="AOF9" s="79" t="s">
        <v>2294</v>
      </c>
      <c r="AOG9" s="79" t="s">
        <v>2295</v>
      </c>
      <c r="AOH9" s="79" t="s">
        <v>2296</v>
      </c>
      <c r="AOI9" s="79" t="s">
        <v>2297</v>
      </c>
      <c r="AOJ9" s="79" t="s">
        <v>2298</v>
      </c>
      <c r="AOK9" s="79" t="s">
        <v>2299</v>
      </c>
      <c r="AOL9" s="79" t="s">
        <v>2300</v>
      </c>
      <c r="AOM9" s="79" t="s">
        <v>2301</v>
      </c>
      <c r="AON9" s="79" t="s">
        <v>2302</v>
      </c>
      <c r="AOO9" s="79" t="s">
        <v>2303</v>
      </c>
      <c r="AOP9" s="79" t="s">
        <v>2304</v>
      </c>
      <c r="AOQ9" s="79" t="s">
        <v>2305</v>
      </c>
      <c r="AOR9" s="79" t="s">
        <v>2306</v>
      </c>
      <c r="AOS9" s="79" t="s">
        <v>2307</v>
      </c>
      <c r="AOT9" s="79" t="s">
        <v>2308</v>
      </c>
      <c r="AOU9" s="79" t="s">
        <v>2309</v>
      </c>
      <c r="AOV9" s="79" t="s">
        <v>2310</v>
      </c>
      <c r="AOW9" s="79" t="s">
        <v>2311</v>
      </c>
      <c r="AOX9" s="79" t="s">
        <v>2312</v>
      </c>
      <c r="AOY9" s="79" t="s">
        <v>2313</v>
      </c>
      <c r="AOZ9" s="79" t="s">
        <v>2314</v>
      </c>
      <c r="APA9" s="79" t="s">
        <v>2315</v>
      </c>
      <c r="APB9" s="79" t="s">
        <v>2316</v>
      </c>
      <c r="APC9" s="79" t="s">
        <v>2317</v>
      </c>
      <c r="APD9" s="79" t="s">
        <v>2318</v>
      </c>
      <c r="APE9" s="79" t="s">
        <v>2319</v>
      </c>
      <c r="APF9" s="79" t="s">
        <v>2320</v>
      </c>
      <c r="APG9" s="79" t="s">
        <v>2321</v>
      </c>
      <c r="APH9" s="79" t="s">
        <v>2322</v>
      </c>
      <c r="API9" s="79" t="s">
        <v>2323</v>
      </c>
      <c r="APJ9" s="79" t="s">
        <v>2324</v>
      </c>
      <c r="APK9" s="79" t="s">
        <v>2325</v>
      </c>
      <c r="APL9" s="79" t="s">
        <v>2326</v>
      </c>
      <c r="APM9" s="79" t="s">
        <v>2327</v>
      </c>
      <c r="APN9" s="79" t="s">
        <v>2328</v>
      </c>
      <c r="APO9" s="79" t="s">
        <v>2329</v>
      </c>
      <c r="APP9" s="79" t="s">
        <v>2330</v>
      </c>
      <c r="APQ9" s="79" t="s">
        <v>2331</v>
      </c>
      <c r="APR9" s="79" t="s">
        <v>2332</v>
      </c>
      <c r="APS9" s="79" t="s">
        <v>2333</v>
      </c>
      <c r="APT9" s="79" t="s">
        <v>2334</v>
      </c>
      <c r="APU9" s="79" t="s">
        <v>2335</v>
      </c>
      <c r="APV9" s="79" t="s">
        <v>2336</v>
      </c>
      <c r="APW9" s="79" t="s">
        <v>2337</v>
      </c>
      <c r="APX9" s="79" t="s">
        <v>2338</v>
      </c>
      <c r="APY9" s="79" t="s">
        <v>2339</v>
      </c>
      <c r="APZ9" s="79" t="s">
        <v>2340</v>
      </c>
      <c r="AQA9" s="79" t="s">
        <v>2341</v>
      </c>
      <c r="AQB9" s="79" t="s">
        <v>2342</v>
      </c>
      <c r="AQC9" s="79" t="s">
        <v>2343</v>
      </c>
      <c r="AQD9" s="79" t="s">
        <v>2344</v>
      </c>
      <c r="AQE9" s="79" t="s">
        <v>2345</v>
      </c>
      <c r="AQF9" s="79" t="s">
        <v>2346</v>
      </c>
      <c r="AQG9" s="79" t="s">
        <v>2347</v>
      </c>
      <c r="AQH9" s="79" t="s">
        <v>2348</v>
      </c>
      <c r="AQI9" s="79" t="s">
        <v>2349</v>
      </c>
      <c r="AQJ9" s="79" t="s">
        <v>2350</v>
      </c>
      <c r="AQK9" s="79" t="s">
        <v>2351</v>
      </c>
      <c r="AQL9" s="79" t="s">
        <v>2352</v>
      </c>
      <c r="AQM9" s="79" t="s">
        <v>2353</v>
      </c>
      <c r="AQN9" s="79" t="s">
        <v>2354</v>
      </c>
      <c r="AQO9" s="79" t="s">
        <v>2355</v>
      </c>
      <c r="AQP9" s="79" t="s">
        <v>2356</v>
      </c>
      <c r="AQQ9" s="79" t="s">
        <v>2357</v>
      </c>
      <c r="AQR9" s="79" t="s">
        <v>2358</v>
      </c>
      <c r="AQS9" s="79" t="s">
        <v>2359</v>
      </c>
      <c r="AQT9" s="79" t="s">
        <v>2360</v>
      </c>
      <c r="AQU9" s="79" t="s">
        <v>2361</v>
      </c>
      <c r="AQV9" s="79" t="s">
        <v>2362</v>
      </c>
      <c r="AQW9" s="79" t="s">
        <v>2363</v>
      </c>
      <c r="AQX9" s="79" t="s">
        <v>2364</v>
      </c>
      <c r="AQY9" s="79" t="s">
        <v>2365</v>
      </c>
      <c r="AQZ9" s="79" t="s">
        <v>2366</v>
      </c>
      <c r="ARA9" s="79" t="s">
        <v>2367</v>
      </c>
      <c r="ARB9" s="79" t="s">
        <v>2368</v>
      </c>
      <c r="ARC9" s="79" t="s">
        <v>2369</v>
      </c>
      <c r="ARD9" s="79" t="s">
        <v>2370</v>
      </c>
      <c r="ARE9" s="79" t="s">
        <v>2371</v>
      </c>
      <c r="ARF9" s="79" t="s">
        <v>2372</v>
      </c>
      <c r="ARG9" s="79" t="s">
        <v>2373</v>
      </c>
      <c r="ARH9" s="79" t="s">
        <v>2374</v>
      </c>
      <c r="ARI9" s="79" t="s">
        <v>2375</v>
      </c>
      <c r="ARJ9" s="79" t="s">
        <v>2376</v>
      </c>
      <c r="ARK9" s="79" t="s">
        <v>2377</v>
      </c>
      <c r="ARL9" s="79" t="s">
        <v>2378</v>
      </c>
      <c r="ARM9" s="79" t="s">
        <v>2379</v>
      </c>
      <c r="ARN9" s="79" t="s">
        <v>2380</v>
      </c>
      <c r="ARO9" s="79" t="s">
        <v>2381</v>
      </c>
      <c r="ARP9" s="79" t="s">
        <v>2382</v>
      </c>
      <c r="ARQ9" s="79" t="s">
        <v>2383</v>
      </c>
      <c r="ARR9" s="79" t="s">
        <v>2384</v>
      </c>
      <c r="ARS9" s="79" t="s">
        <v>2385</v>
      </c>
      <c r="ART9" s="79" t="s">
        <v>2386</v>
      </c>
      <c r="ARU9" s="79" t="s">
        <v>2387</v>
      </c>
      <c r="ARV9" s="79" t="s">
        <v>2388</v>
      </c>
      <c r="ARW9" s="79" t="s">
        <v>2389</v>
      </c>
      <c r="ARX9" s="79" t="s">
        <v>2390</v>
      </c>
      <c r="ARY9" s="79" t="s">
        <v>2391</v>
      </c>
      <c r="ARZ9" s="79" t="s">
        <v>2392</v>
      </c>
      <c r="ASA9" s="79" t="s">
        <v>2393</v>
      </c>
      <c r="ASB9" s="79" t="s">
        <v>2394</v>
      </c>
      <c r="ASC9" s="79" t="s">
        <v>2395</v>
      </c>
      <c r="ASD9" s="79" t="s">
        <v>2396</v>
      </c>
      <c r="ASE9" s="79" t="s">
        <v>2397</v>
      </c>
      <c r="ASF9" s="79" t="s">
        <v>2398</v>
      </c>
      <c r="ASG9" s="79" t="s">
        <v>2399</v>
      </c>
      <c r="ASH9" s="79" t="s">
        <v>2400</v>
      </c>
      <c r="ASI9" s="79" t="s">
        <v>2401</v>
      </c>
      <c r="ASJ9" s="79" t="s">
        <v>2402</v>
      </c>
      <c r="ASK9" s="79" t="s">
        <v>2403</v>
      </c>
      <c r="ASL9" s="79" t="s">
        <v>2404</v>
      </c>
      <c r="ASM9" s="79" t="s">
        <v>2405</v>
      </c>
      <c r="ASN9" s="79" t="s">
        <v>2406</v>
      </c>
      <c r="ASO9" s="79" t="s">
        <v>2407</v>
      </c>
      <c r="ASP9" s="79" t="s">
        <v>2408</v>
      </c>
      <c r="ASQ9" s="79" t="s">
        <v>2409</v>
      </c>
      <c r="ASR9" s="79" t="s">
        <v>2410</v>
      </c>
      <c r="ASS9" s="79" t="s">
        <v>2411</v>
      </c>
      <c r="AST9" s="79" t="s">
        <v>2412</v>
      </c>
      <c r="ASU9" s="79" t="s">
        <v>2413</v>
      </c>
      <c r="ASV9" s="79" t="s">
        <v>2414</v>
      </c>
      <c r="ASW9" s="79" t="s">
        <v>2415</v>
      </c>
      <c r="ASX9" s="79" t="s">
        <v>2416</v>
      </c>
      <c r="ASY9" s="79" t="s">
        <v>2417</v>
      </c>
      <c r="ASZ9" s="79" t="s">
        <v>2418</v>
      </c>
      <c r="ATA9" s="79" t="s">
        <v>2419</v>
      </c>
      <c r="ATB9" s="79" t="s">
        <v>2420</v>
      </c>
      <c r="ATC9" s="79" t="s">
        <v>2421</v>
      </c>
      <c r="ATD9" s="79" t="s">
        <v>2422</v>
      </c>
      <c r="ATE9" s="79" t="s">
        <v>2423</v>
      </c>
      <c r="ATF9" s="79" t="s">
        <v>2424</v>
      </c>
      <c r="ATG9" s="79" t="s">
        <v>2425</v>
      </c>
      <c r="ATH9" s="79" t="s">
        <v>2426</v>
      </c>
      <c r="ATI9" s="79" t="s">
        <v>2427</v>
      </c>
      <c r="ATJ9" s="79" t="s">
        <v>2428</v>
      </c>
      <c r="ATK9" s="79" t="s">
        <v>2429</v>
      </c>
      <c r="ATL9" s="79" t="s">
        <v>2430</v>
      </c>
      <c r="ATM9" s="79" t="s">
        <v>2431</v>
      </c>
      <c r="ATN9" s="79" t="s">
        <v>2432</v>
      </c>
      <c r="ATO9" s="79" t="s">
        <v>2433</v>
      </c>
      <c r="ATP9" s="79" t="s">
        <v>2434</v>
      </c>
      <c r="ATQ9" s="79" t="s">
        <v>2435</v>
      </c>
      <c r="ATR9" s="79" t="s">
        <v>2436</v>
      </c>
      <c r="ATS9" s="79" t="s">
        <v>2437</v>
      </c>
      <c r="ATT9" s="79" t="s">
        <v>2438</v>
      </c>
      <c r="ATU9" s="79" t="s">
        <v>2439</v>
      </c>
      <c r="ATV9" s="79" t="s">
        <v>2440</v>
      </c>
      <c r="ATW9" s="79" t="s">
        <v>2441</v>
      </c>
      <c r="ATX9" s="79" t="s">
        <v>2442</v>
      </c>
      <c r="ATY9" s="79" t="s">
        <v>2443</v>
      </c>
      <c r="ATZ9" s="79" t="s">
        <v>2444</v>
      </c>
      <c r="AUA9" s="79" t="s">
        <v>2445</v>
      </c>
      <c r="AUB9" s="79" t="s">
        <v>2446</v>
      </c>
      <c r="AUC9" s="79" t="s">
        <v>2447</v>
      </c>
      <c r="AUD9" s="79" t="s">
        <v>2448</v>
      </c>
      <c r="AUE9" s="79" t="s">
        <v>2449</v>
      </c>
      <c r="AUF9" s="79" t="s">
        <v>2450</v>
      </c>
      <c r="AUG9" s="79" t="s">
        <v>2451</v>
      </c>
      <c r="AUH9" s="79" t="s">
        <v>2452</v>
      </c>
      <c r="AUI9" s="79" t="s">
        <v>2453</v>
      </c>
      <c r="AUJ9" s="79" t="s">
        <v>2454</v>
      </c>
      <c r="AUK9" s="79" t="s">
        <v>2455</v>
      </c>
      <c r="AUL9" s="79" t="s">
        <v>2456</v>
      </c>
      <c r="AUM9" s="79" t="s">
        <v>2457</v>
      </c>
      <c r="AUN9" s="79" t="s">
        <v>2458</v>
      </c>
      <c r="AUO9" s="79" t="s">
        <v>2459</v>
      </c>
      <c r="AUP9" s="79" t="s">
        <v>2460</v>
      </c>
      <c r="AUQ9" s="79" t="s">
        <v>2461</v>
      </c>
      <c r="AUR9" s="79" t="s">
        <v>2462</v>
      </c>
      <c r="AUS9" s="79" t="s">
        <v>2463</v>
      </c>
      <c r="AUT9" s="79" t="s">
        <v>2464</v>
      </c>
      <c r="AUU9" s="79" t="s">
        <v>2465</v>
      </c>
      <c r="AUV9" s="79" t="s">
        <v>2466</v>
      </c>
      <c r="AUW9" s="79" t="s">
        <v>2467</v>
      </c>
      <c r="AUX9" s="79" t="s">
        <v>2468</v>
      </c>
      <c r="AUY9" s="79" t="s">
        <v>2469</v>
      </c>
      <c r="AUZ9" s="79" t="s">
        <v>2470</v>
      </c>
      <c r="AVA9" s="79" t="s">
        <v>2471</v>
      </c>
      <c r="AVB9" s="79" t="s">
        <v>2472</v>
      </c>
      <c r="AVC9" s="79" t="s">
        <v>2473</v>
      </c>
      <c r="AVD9" s="79" t="s">
        <v>2474</v>
      </c>
      <c r="AVE9" s="79" t="s">
        <v>2475</v>
      </c>
      <c r="AVF9" s="79" t="s">
        <v>2476</v>
      </c>
      <c r="AVG9" s="79" t="s">
        <v>2477</v>
      </c>
      <c r="AVH9" s="79" t="s">
        <v>2478</v>
      </c>
      <c r="AVI9" s="79" t="s">
        <v>2479</v>
      </c>
      <c r="AVJ9" s="79" t="s">
        <v>2480</v>
      </c>
      <c r="AVK9" s="79" t="s">
        <v>2481</v>
      </c>
      <c r="AVL9" s="79" t="s">
        <v>2482</v>
      </c>
      <c r="AVM9" s="79" t="s">
        <v>2483</v>
      </c>
      <c r="AVN9" s="79" t="s">
        <v>2484</v>
      </c>
      <c r="AVO9" s="79" t="s">
        <v>2485</v>
      </c>
      <c r="AVP9" s="79" t="s">
        <v>2486</v>
      </c>
      <c r="AVQ9" s="79" t="s">
        <v>2487</v>
      </c>
      <c r="AVR9" s="79" t="s">
        <v>2488</v>
      </c>
      <c r="AVS9" s="79" t="s">
        <v>2489</v>
      </c>
      <c r="AVT9" s="79" t="s">
        <v>2490</v>
      </c>
      <c r="AVU9" s="79" t="s">
        <v>2491</v>
      </c>
      <c r="AVV9" s="79" t="s">
        <v>2492</v>
      </c>
      <c r="AVW9" s="79" t="s">
        <v>2493</v>
      </c>
      <c r="AVX9" s="79" t="s">
        <v>2494</v>
      </c>
      <c r="AVY9" s="79" t="s">
        <v>2495</v>
      </c>
      <c r="AVZ9" s="79" t="s">
        <v>2496</v>
      </c>
      <c r="AWA9" s="79" t="s">
        <v>2497</v>
      </c>
      <c r="AWB9" s="79" t="s">
        <v>2498</v>
      </c>
      <c r="AWC9" s="79" t="s">
        <v>2499</v>
      </c>
      <c r="AWD9" s="79" t="s">
        <v>2500</v>
      </c>
      <c r="AWE9" s="79" t="s">
        <v>2501</v>
      </c>
      <c r="AWF9" s="79" t="s">
        <v>2502</v>
      </c>
      <c r="AWG9" s="79" t="s">
        <v>2503</v>
      </c>
      <c r="AWH9" s="79" t="s">
        <v>2504</v>
      </c>
      <c r="AWI9" s="79" t="s">
        <v>2505</v>
      </c>
      <c r="AWJ9" s="79" t="s">
        <v>2506</v>
      </c>
      <c r="AWK9" s="79" t="s">
        <v>2507</v>
      </c>
      <c r="AWL9" s="79" t="s">
        <v>2508</v>
      </c>
      <c r="AWM9" s="79" t="s">
        <v>2509</v>
      </c>
      <c r="AWN9" s="79" t="s">
        <v>2510</v>
      </c>
      <c r="AWO9" s="79" t="s">
        <v>2511</v>
      </c>
      <c r="AWP9" s="79" t="s">
        <v>2512</v>
      </c>
      <c r="AWQ9" s="79" t="s">
        <v>2513</v>
      </c>
      <c r="AWR9" s="79" t="s">
        <v>2514</v>
      </c>
      <c r="AWS9" s="79" t="s">
        <v>2515</v>
      </c>
      <c r="AWT9" s="79" t="s">
        <v>2516</v>
      </c>
      <c r="AWU9" s="79" t="s">
        <v>2517</v>
      </c>
      <c r="AWV9" s="79" t="s">
        <v>2518</v>
      </c>
      <c r="AWW9" s="79" t="s">
        <v>2519</v>
      </c>
      <c r="AWX9" s="79" t="s">
        <v>2520</v>
      </c>
      <c r="AWY9" s="79" t="s">
        <v>2521</v>
      </c>
      <c r="AWZ9" s="79" t="s">
        <v>2522</v>
      </c>
      <c r="AXA9" s="79" t="s">
        <v>2523</v>
      </c>
      <c r="AXB9" s="79" t="s">
        <v>2524</v>
      </c>
      <c r="AXC9" s="79" t="s">
        <v>2525</v>
      </c>
      <c r="AXD9" s="79" t="s">
        <v>2526</v>
      </c>
      <c r="AXE9" s="79" t="s">
        <v>2527</v>
      </c>
      <c r="AXF9" s="79" t="s">
        <v>2528</v>
      </c>
      <c r="AXG9" s="79" t="s">
        <v>2529</v>
      </c>
      <c r="AXH9" s="79" t="s">
        <v>2530</v>
      </c>
      <c r="AXI9" s="79" t="s">
        <v>2531</v>
      </c>
      <c r="AXJ9" s="79" t="s">
        <v>2532</v>
      </c>
      <c r="AXK9" s="79" t="s">
        <v>2533</v>
      </c>
      <c r="AXL9" s="79" t="s">
        <v>2534</v>
      </c>
      <c r="AXM9" s="79" t="s">
        <v>2535</v>
      </c>
      <c r="AXN9" s="79" t="s">
        <v>2536</v>
      </c>
      <c r="AXO9" s="79" t="s">
        <v>2537</v>
      </c>
      <c r="AXP9" s="79" t="s">
        <v>2538</v>
      </c>
      <c r="AXQ9" s="79" t="s">
        <v>2539</v>
      </c>
      <c r="AXR9" s="79" t="s">
        <v>2540</v>
      </c>
      <c r="AXS9" s="79" t="s">
        <v>2541</v>
      </c>
      <c r="AXT9" s="79" t="s">
        <v>2542</v>
      </c>
      <c r="AXU9" s="79" t="s">
        <v>2543</v>
      </c>
      <c r="AXV9" s="79" t="s">
        <v>2544</v>
      </c>
      <c r="AXW9" s="79" t="s">
        <v>2545</v>
      </c>
      <c r="AXX9" s="79" t="s">
        <v>2546</v>
      </c>
      <c r="AXY9" s="79" t="s">
        <v>2547</v>
      </c>
      <c r="AXZ9" s="79" t="s">
        <v>2548</v>
      </c>
      <c r="AYA9" s="79" t="s">
        <v>2549</v>
      </c>
      <c r="AYB9" s="79" t="s">
        <v>2550</v>
      </c>
      <c r="AYC9" s="79" t="s">
        <v>2551</v>
      </c>
      <c r="AYD9" s="79" t="s">
        <v>2552</v>
      </c>
      <c r="AYE9" s="79" t="s">
        <v>2553</v>
      </c>
      <c r="AYF9" s="79" t="s">
        <v>2554</v>
      </c>
      <c r="AYG9" s="79" t="s">
        <v>2555</v>
      </c>
      <c r="AYH9" s="79" t="s">
        <v>2556</v>
      </c>
      <c r="AYI9" s="79" t="s">
        <v>2557</v>
      </c>
      <c r="AYJ9" s="79" t="s">
        <v>2558</v>
      </c>
      <c r="AYK9" s="79" t="s">
        <v>2559</v>
      </c>
      <c r="AYL9" s="79" t="s">
        <v>2560</v>
      </c>
      <c r="AYM9" s="79" t="s">
        <v>2561</v>
      </c>
      <c r="AYN9" s="79" t="s">
        <v>2562</v>
      </c>
      <c r="AYO9" s="79" t="s">
        <v>2563</v>
      </c>
      <c r="AYP9" s="79" t="s">
        <v>2564</v>
      </c>
      <c r="AYQ9" s="79" t="s">
        <v>2565</v>
      </c>
      <c r="AYR9" s="79" t="s">
        <v>2566</v>
      </c>
      <c r="AYS9" s="79" t="s">
        <v>2567</v>
      </c>
      <c r="AYT9" s="79" t="s">
        <v>2568</v>
      </c>
      <c r="AYU9" s="79" t="s">
        <v>2569</v>
      </c>
      <c r="AYV9" s="79" t="s">
        <v>2570</v>
      </c>
      <c r="AYW9" s="79" t="s">
        <v>2571</v>
      </c>
      <c r="AYX9" s="79" t="s">
        <v>2572</v>
      </c>
      <c r="AYY9" s="79" t="s">
        <v>2573</v>
      </c>
      <c r="AYZ9" s="79" t="s">
        <v>2574</v>
      </c>
      <c r="AZA9" s="79" t="s">
        <v>2575</v>
      </c>
      <c r="AZB9" s="79" t="s">
        <v>2576</v>
      </c>
      <c r="AZC9" s="79" t="s">
        <v>2577</v>
      </c>
      <c r="AZD9" s="79" t="s">
        <v>2578</v>
      </c>
      <c r="AZE9" s="79" t="s">
        <v>2579</v>
      </c>
      <c r="AZF9" s="79" t="s">
        <v>2580</v>
      </c>
      <c r="AZG9" s="79" t="s">
        <v>2581</v>
      </c>
      <c r="AZH9" s="79" t="s">
        <v>2582</v>
      </c>
      <c r="AZI9" s="79" t="s">
        <v>2583</v>
      </c>
      <c r="AZJ9" s="79" t="s">
        <v>2584</v>
      </c>
      <c r="AZK9" s="79" t="s">
        <v>2585</v>
      </c>
      <c r="AZL9" s="79" t="s">
        <v>2586</v>
      </c>
      <c r="AZM9" s="79" t="s">
        <v>2587</v>
      </c>
      <c r="AZN9" s="79" t="s">
        <v>2588</v>
      </c>
      <c r="AZO9" s="79" t="s">
        <v>2589</v>
      </c>
      <c r="AZP9" s="79" t="s">
        <v>2590</v>
      </c>
      <c r="AZQ9" s="79" t="s">
        <v>2591</v>
      </c>
      <c r="AZR9" s="79" t="s">
        <v>2592</v>
      </c>
      <c r="AZS9" s="79" t="s">
        <v>2593</v>
      </c>
      <c r="AZT9" s="79" t="s">
        <v>2594</v>
      </c>
      <c r="AZU9" s="79" t="s">
        <v>2595</v>
      </c>
      <c r="AZV9" s="79" t="s">
        <v>2596</v>
      </c>
      <c r="AZW9" s="79" t="s">
        <v>2597</v>
      </c>
      <c r="AZX9" s="79" t="s">
        <v>2598</v>
      </c>
      <c r="AZY9" s="79" t="s">
        <v>2599</v>
      </c>
      <c r="AZZ9" s="79" t="s">
        <v>2600</v>
      </c>
      <c r="BAA9" s="79" t="s">
        <v>2601</v>
      </c>
      <c r="BAB9" s="79" t="s">
        <v>2602</v>
      </c>
      <c r="BAC9" s="79" t="s">
        <v>2603</v>
      </c>
      <c r="BAD9" s="79" t="s">
        <v>2604</v>
      </c>
      <c r="BAE9" s="79" t="s">
        <v>2605</v>
      </c>
      <c r="BAF9" s="79" t="s">
        <v>2606</v>
      </c>
      <c r="BAG9" s="79" t="s">
        <v>2607</v>
      </c>
      <c r="BAH9" s="79" t="s">
        <v>2608</v>
      </c>
      <c r="BAI9" s="79" t="s">
        <v>2609</v>
      </c>
      <c r="BAJ9" s="79" t="s">
        <v>2610</v>
      </c>
      <c r="BAK9" s="79" t="s">
        <v>2611</v>
      </c>
      <c r="BAL9" s="79" t="s">
        <v>2612</v>
      </c>
      <c r="BAM9" s="79" t="s">
        <v>2613</v>
      </c>
      <c r="BAN9" s="79" t="s">
        <v>2614</v>
      </c>
      <c r="BAO9" s="79" t="s">
        <v>2615</v>
      </c>
      <c r="BAP9" s="79" t="s">
        <v>2616</v>
      </c>
      <c r="BAQ9" s="79" t="s">
        <v>2617</v>
      </c>
      <c r="BAR9" s="79" t="s">
        <v>2618</v>
      </c>
      <c r="BAS9" s="79" t="s">
        <v>2619</v>
      </c>
      <c r="BAT9" s="79" t="s">
        <v>2620</v>
      </c>
      <c r="BAU9" s="79" t="s">
        <v>2621</v>
      </c>
      <c r="BAV9" s="79" t="s">
        <v>2622</v>
      </c>
      <c r="BAW9" s="79" t="s">
        <v>2623</v>
      </c>
      <c r="BAX9" s="79" t="s">
        <v>2624</v>
      </c>
      <c r="BAY9" s="79" t="s">
        <v>2625</v>
      </c>
      <c r="BAZ9" s="79" t="s">
        <v>2626</v>
      </c>
      <c r="BBA9" s="79" t="s">
        <v>2627</v>
      </c>
      <c r="BBB9" s="79" t="s">
        <v>2628</v>
      </c>
      <c r="BBC9" s="79" t="s">
        <v>2629</v>
      </c>
      <c r="BBD9" s="79" t="s">
        <v>2630</v>
      </c>
      <c r="BBE9" s="79" t="s">
        <v>2631</v>
      </c>
      <c r="BBF9" s="79" t="s">
        <v>2632</v>
      </c>
      <c r="BBG9" s="79" t="s">
        <v>2633</v>
      </c>
      <c r="BBH9" s="79" t="s">
        <v>2634</v>
      </c>
      <c r="BBI9" s="79" t="s">
        <v>2635</v>
      </c>
      <c r="BBJ9" s="79" t="s">
        <v>2636</v>
      </c>
      <c r="BBK9" s="79" t="s">
        <v>2637</v>
      </c>
      <c r="BBL9" s="79" t="s">
        <v>2638</v>
      </c>
      <c r="BBM9" s="79" t="s">
        <v>2639</v>
      </c>
      <c r="BBN9" s="79" t="s">
        <v>2640</v>
      </c>
      <c r="BBO9" s="79" t="s">
        <v>2641</v>
      </c>
      <c r="BBP9" s="79" t="s">
        <v>2642</v>
      </c>
      <c r="BBQ9" s="79" t="s">
        <v>2643</v>
      </c>
      <c r="BBR9" s="79" t="s">
        <v>2644</v>
      </c>
      <c r="BBS9" s="79" t="s">
        <v>2645</v>
      </c>
      <c r="BBT9" s="79" t="s">
        <v>2646</v>
      </c>
      <c r="BBU9" s="79" t="s">
        <v>2647</v>
      </c>
      <c r="BBV9" s="79" t="s">
        <v>2648</v>
      </c>
      <c r="BBW9" s="79" t="s">
        <v>2649</v>
      </c>
      <c r="BBX9" s="79" t="s">
        <v>2650</v>
      </c>
      <c r="BBY9" s="79" t="s">
        <v>2651</v>
      </c>
      <c r="BBZ9" s="79" t="s">
        <v>2652</v>
      </c>
      <c r="BCA9" s="79" t="s">
        <v>2653</v>
      </c>
      <c r="BCB9" s="79" t="s">
        <v>2654</v>
      </c>
      <c r="BCC9" s="79" t="s">
        <v>2655</v>
      </c>
      <c r="BCD9" s="79" t="s">
        <v>2656</v>
      </c>
      <c r="BCE9" s="79" t="s">
        <v>2657</v>
      </c>
      <c r="BCF9" s="79" t="s">
        <v>2658</v>
      </c>
      <c r="BCG9" s="79" t="s">
        <v>2659</v>
      </c>
      <c r="BCH9" s="79" t="s">
        <v>2660</v>
      </c>
      <c r="BCI9" s="79" t="s">
        <v>2661</v>
      </c>
      <c r="BCJ9" s="79" t="s">
        <v>2662</v>
      </c>
      <c r="BCK9" s="79" t="s">
        <v>2663</v>
      </c>
      <c r="BCL9" s="79" t="s">
        <v>2664</v>
      </c>
      <c r="BCM9" s="79" t="s">
        <v>2665</v>
      </c>
      <c r="BCN9" s="79" t="s">
        <v>2666</v>
      </c>
      <c r="BCO9" s="79" t="s">
        <v>2667</v>
      </c>
      <c r="BCP9" s="79" t="s">
        <v>2668</v>
      </c>
      <c r="BCQ9" s="79" t="s">
        <v>2669</v>
      </c>
      <c r="BCR9" s="79" t="s">
        <v>2670</v>
      </c>
      <c r="BCS9" s="79" t="s">
        <v>2671</v>
      </c>
      <c r="BCT9" s="79" t="s">
        <v>2672</v>
      </c>
      <c r="BCU9" s="79" t="s">
        <v>2673</v>
      </c>
      <c r="BCV9" s="79" t="s">
        <v>2674</v>
      </c>
      <c r="BCW9" s="79" t="s">
        <v>2675</v>
      </c>
      <c r="BCX9" s="79" t="s">
        <v>2676</v>
      </c>
      <c r="BCY9" s="79" t="s">
        <v>2677</v>
      </c>
      <c r="BCZ9" s="79" t="s">
        <v>2678</v>
      </c>
      <c r="BDA9" s="79" t="s">
        <v>2679</v>
      </c>
      <c r="BDB9" s="79" t="s">
        <v>2680</v>
      </c>
      <c r="BDC9" s="79" t="s">
        <v>2681</v>
      </c>
      <c r="BDD9" s="79" t="s">
        <v>2682</v>
      </c>
      <c r="BDE9" s="79" t="s">
        <v>2683</v>
      </c>
      <c r="BDF9" s="79" t="s">
        <v>2684</v>
      </c>
      <c r="BDG9" s="79" t="s">
        <v>2685</v>
      </c>
      <c r="BDH9" s="79" t="s">
        <v>2686</v>
      </c>
      <c r="BDI9" s="79" t="s">
        <v>2687</v>
      </c>
      <c r="BDJ9" s="79" t="s">
        <v>2688</v>
      </c>
      <c r="BDK9" s="79" t="s">
        <v>2689</v>
      </c>
      <c r="BDL9" s="79" t="s">
        <v>2690</v>
      </c>
      <c r="BDM9" s="79" t="s">
        <v>2691</v>
      </c>
      <c r="BDN9" s="79" t="s">
        <v>2692</v>
      </c>
      <c r="BDO9" s="79" t="s">
        <v>2693</v>
      </c>
      <c r="BDP9" s="79" t="s">
        <v>2694</v>
      </c>
      <c r="BDQ9" s="79" t="s">
        <v>2695</v>
      </c>
      <c r="BDR9" s="79" t="s">
        <v>2696</v>
      </c>
      <c r="BDS9" s="79" t="s">
        <v>2697</v>
      </c>
      <c r="BDT9" s="79" t="s">
        <v>2698</v>
      </c>
      <c r="BDU9" s="79" t="s">
        <v>2699</v>
      </c>
      <c r="BDV9" s="79" t="s">
        <v>2700</v>
      </c>
      <c r="BDW9" s="79" t="s">
        <v>2701</v>
      </c>
      <c r="BDX9" s="79" t="s">
        <v>2702</v>
      </c>
      <c r="BDY9" s="79" t="s">
        <v>2703</v>
      </c>
      <c r="BDZ9" s="79" t="s">
        <v>2704</v>
      </c>
      <c r="BEA9" s="79" t="s">
        <v>2705</v>
      </c>
      <c r="BEB9" s="79" t="s">
        <v>2706</v>
      </c>
      <c r="BEC9" s="79" t="s">
        <v>2707</v>
      </c>
      <c r="BED9" s="79" t="s">
        <v>2708</v>
      </c>
      <c r="BEE9" s="79" t="s">
        <v>2709</v>
      </c>
      <c r="BEF9" s="79" t="s">
        <v>2710</v>
      </c>
      <c r="BEG9" s="79" t="s">
        <v>2711</v>
      </c>
      <c r="BEH9" s="79" t="s">
        <v>2712</v>
      </c>
      <c r="BEI9" s="79" t="s">
        <v>2713</v>
      </c>
      <c r="BEJ9" s="79" t="s">
        <v>2714</v>
      </c>
      <c r="BEK9" s="79" t="s">
        <v>2715</v>
      </c>
      <c r="BEL9" s="79" t="s">
        <v>2716</v>
      </c>
      <c r="BEM9" s="79" t="s">
        <v>2717</v>
      </c>
      <c r="BEN9" s="79" t="s">
        <v>2718</v>
      </c>
      <c r="BEO9" s="79" t="s">
        <v>2719</v>
      </c>
      <c r="BEP9" s="79" t="s">
        <v>2720</v>
      </c>
      <c r="BEQ9" s="79" t="s">
        <v>2721</v>
      </c>
      <c r="BER9" s="79" t="s">
        <v>2722</v>
      </c>
      <c r="BES9" s="79" t="s">
        <v>2723</v>
      </c>
      <c r="BET9" s="79" t="s">
        <v>2724</v>
      </c>
      <c r="BEU9" s="79" t="s">
        <v>2725</v>
      </c>
      <c r="BEV9" s="79" t="s">
        <v>2726</v>
      </c>
      <c r="BEW9" s="79" t="s">
        <v>2727</v>
      </c>
      <c r="BEX9" s="79" t="s">
        <v>2728</v>
      </c>
      <c r="BEY9" s="79" t="s">
        <v>2729</v>
      </c>
      <c r="BEZ9" s="79" t="s">
        <v>2730</v>
      </c>
      <c r="BFA9" s="79" t="s">
        <v>2731</v>
      </c>
      <c r="BFB9" s="79" t="s">
        <v>2732</v>
      </c>
      <c r="BFC9" s="79" t="s">
        <v>2733</v>
      </c>
      <c r="BFD9" s="79" t="s">
        <v>2734</v>
      </c>
      <c r="BFE9" s="79" t="s">
        <v>2735</v>
      </c>
      <c r="BFF9" s="79" t="s">
        <v>2736</v>
      </c>
      <c r="BFG9" s="79" t="s">
        <v>2737</v>
      </c>
      <c r="BFH9" s="79" t="s">
        <v>2738</v>
      </c>
      <c r="BFI9" s="79" t="s">
        <v>2739</v>
      </c>
      <c r="BFJ9" s="79" t="s">
        <v>2740</v>
      </c>
      <c r="BFK9" s="79" t="s">
        <v>2741</v>
      </c>
      <c r="BFL9" s="79" t="s">
        <v>2742</v>
      </c>
      <c r="BFM9" s="79" t="s">
        <v>2743</v>
      </c>
      <c r="BFN9" s="79" t="s">
        <v>2744</v>
      </c>
      <c r="BFO9" s="79" t="s">
        <v>2745</v>
      </c>
      <c r="BFP9" s="79" t="s">
        <v>2746</v>
      </c>
      <c r="BFQ9" s="79" t="s">
        <v>2747</v>
      </c>
      <c r="BFR9" s="79" t="s">
        <v>2748</v>
      </c>
      <c r="BFS9" s="79" t="s">
        <v>2749</v>
      </c>
      <c r="BFT9" s="79" t="s">
        <v>2750</v>
      </c>
      <c r="BFU9" s="79" t="s">
        <v>2751</v>
      </c>
      <c r="BFV9" s="79" t="s">
        <v>2752</v>
      </c>
      <c r="BFW9" s="79" t="s">
        <v>2753</v>
      </c>
      <c r="BFX9" s="79" t="s">
        <v>2754</v>
      </c>
      <c r="BFY9" s="79" t="s">
        <v>2755</v>
      </c>
      <c r="BFZ9" s="79" t="s">
        <v>2756</v>
      </c>
      <c r="BGA9" s="79" t="s">
        <v>2757</v>
      </c>
      <c r="BGB9" s="79" t="s">
        <v>2758</v>
      </c>
      <c r="BGC9" s="79" t="s">
        <v>2759</v>
      </c>
      <c r="BGD9" s="79" t="s">
        <v>2760</v>
      </c>
      <c r="BGE9" s="79" t="s">
        <v>2761</v>
      </c>
      <c r="BGF9" s="79" t="s">
        <v>2762</v>
      </c>
      <c r="BGG9" s="79" t="s">
        <v>2763</v>
      </c>
      <c r="BGH9" s="79" t="s">
        <v>2764</v>
      </c>
      <c r="BGI9" s="79" t="s">
        <v>2765</v>
      </c>
      <c r="BGJ9" s="79" t="s">
        <v>2766</v>
      </c>
      <c r="BGK9" s="79" t="s">
        <v>2767</v>
      </c>
      <c r="BGL9" s="79" t="s">
        <v>2768</v>
      </c>
      <c r="BGM9" s="79" t="s">
        <v>2769</v>
      </c>
      <c r="BGN9" s="79" t="s">
        <v>2770</v>
      </c>
      <c r="BGO9" s="79" t="s">
        <v>2771</v>
      </c>
      <c r="BGP9" s="79" t="s">
        <v>2772</v>
      </c>
      <c r="BGQ9" s="79" t="s">
        <v>2773</v>
      </c>
      <c r="BGR9" s="79" t="s">
        <v>2774</v>
      </c>
      <c r="BGS9" s="79" t="s">
        <v>2775</v>
      </c>
      <c r="BGT9" s="79" t="s">
        <v>2776</v>
      </c>
      <c r="BGU9" s="79" t="s">
        <v>2777</v>
      </c>
      <c r="BGV9" s="79" t="s">
        <v>2778</v>
      </c>
      <c r="BGW9" s="79" t="s">
        <v>2779</v>
      </c>
      <c r="BGX9" s="79" t="s">
        <v>2780</v>
      </c>
      <c r="BGY9" s="79" t="s">
        <v>2781</v>
      </c>
      <c r="BGZ9" s="79" t="s">
        <v>2782</v>
      </c>
      <c r="BHA9" s="79" t="s">
        <v>2783</v>
      </c>
      <c r="BHB9" s="79" t="s">
        <v>2784</v>
      </c>
      <c r="BHC9" s="79" t="s">
        <v>2785</v>
      </c>
      <c r="BHD9" s="79" t="s">
        <v>2786</v>
      </c>
      <c r="BHE9" s="79" t="s">
        <v>2787</v>
      </c>
      <c r="BHF9" s="79" t="s">
        <v>2788</v>
      </c>
      <c r="BHG9" s="79" t="s">
        <v>2789</v>
      </c>
      <c r="BHH9" s="79" t="s">
        <v>2790</v>
      </c>
      <c r="BHI9" s="79" t="s">
        <v>2791</v>
      </c>
      <c r="BHJ9" s="79" t="s">
        <v>2792</v>
      </c>
      <c r="BHK9" s="79" t="s">
        <v>2793</v>
      </c>
      <c r="BHL9" s="79" t="s">
        <v>2794</v>
      </c>
      <c r="BHM9" s="79" t="s">
        <v>2795</v>
      </c>
      <c r="BHN9" s="79" t="s">
        <v>2796</v>
      </c>
      <c r="BHO9" s="79" t="s">
        <v>2797</v>
      </c>
      <c r="BHP9" s="79" t="s">
        <v>2798</v>
      </c>
      <c r="BHQ9" s="79" t="s">
        <v>2799</v>
      </c>
      <c r="BHR9" s="79" t="s">
        <v>2800</v>
      </c>
      <c r="BHS9" s="79" t="s">
        <v>2801</v>
      </c>
      <c r="BHT9" s="79" t="s">
        <v>2802</v>
      </c>
      <c r="BHU9" s="79" t="s">
        <v>2803</v>
      </c>
      <c r="BHV9" s="79" t="s">
        <v>2804</v>
      </c>
      <c r="BHW9" s="79" t="s">
        <v>2805</v>
      </c>
      <c r="BHX9" s="79" t="s">
        <v>2806</v>
      </c>
      <c r="BHY9" s="79" t="s">
        <v>2807</v>
      </c>
      <c r="BHZ9" s="79" t="s">
        <v>2808</v>
      </c>
      <c r="BIA9" s="79" t="s">
        <v>2809</v>
      </c>
      <c r="BIB9" s="79" t="s">
        <v>2810</v>
      </c>
      <c r="BIC9" s="79" t="s">
        <v>2811</v>
      </c>
      <c r="BID9" s="79" t="s">
        <v>2812</v>
      </c>
      <c r="BIE9" s="79" t="s">
        <v>2813</v>
      </c>
      <c r="BIF9" s="79" t="s">
        <v>2814</v>
      </c>
      <c r="BIG9" s="79" t="s">
        <v>2815</v>
      </c>
      <c r="BIH9" s="79" t="s">
        <v>2816</v>
      </c>
      <c r="BII9" s="79" t="s">
        <v>2817</v>
      </c>
      <c r="BIJ9" s="79" t="s">
        <v>2818</v>
      </c>
      <c r="BIK9" s="79" t="s">
        <v>2819</v>
      </c>
      <c r="BIL9" s="79" t="s">
        <v>2820</v>
      </c>
      <c r="BIM9" s="79" t="s">
        <v>2821</v>
      </c>
      <c r="BIN9" s="79" t="s">
        <v>2822</v>
      </c>
      <c r="BIO9" s="79" t="s">
        <v>2823</v>
      </c>
      <c r="BIP9" s="79" t="s">
        <v>2824</v>
      </c>
      <c r="BIQ9" s="79" t="s">
        <v>2825</v>
      </c>
      <c r="BIR9" s="79" t="s">
        <v>2826</v>
      </c>
      <c r="BIS9" s="79" t="s">
        <v>2827</v>
      </c>
      <c r="BIT9" s="79" t="s">
        <v>2828</v>
      </c>
      <c r="BIU9" s="79" t="s">
        <v>2829</v>
      </c>
      <c r="BIV9" s="79" t="s">
        <v>2830</v>
      </c>
      <c r="BIW9" s="79" t="s">
        <v>2831</v>
      </c>
      <c r="BIX9" s="79" t="s">
        <v>2832</v>
      </c>
      <c r="BIY9" s="79" t="s">
        <v>2833</v>
      </c>
      <c r="BIZ9" s="79" t="s">
        <v>2834</v>
      </c>
      <c r="BJA9" s="79" t="s">
        <v>2835</v>
      </c>
      <c r="BJB9" s="79" t="s">
        <v>2836</v>
      </c>
      <c r="BJC9" s="79" t="s">
        <v>2837</v>
      </c>
      <c r="BJD9" s="79" t="s">
        <v>2838</v>
      </c>
      <c r="BJE9" s="79" t="s">
        <v>2839</v>
      </c>
      <c r="BJF9" s="79" t="s">
        <v>2840</v>
      </c>
      <c r="BJG9" s="79" t="s">
        <v>2841</v>
      </c>
      <c r="BJH9" s="79" t="s">
        <v>2842</v>
      </c>
      <c r="BJI9" s="79" t="s">
        <v>2843</v>
      </c>
      <c r="BJJ9" s="79" t="s">
        <v>2844</v>
      </c>
      <c r="BJK9" s="79" t="s">
        <v>2845</v>
      </c>
      <c r="BJL9" s="79" t="s">
        <v>2846</v>
      </c>
      <c r="BJM9" s="79" t="s">
        <v>2847</v>
      </c>
      <c r="BJN9" s="79" t="s">
        <v>2848</v>
      </c>
      <c r="BJO9" s="79" t="s">
        <v>2849</v>
      </c>
      <c r="BJP9" s="79" t="s">
        <v>2850</v>
      </c>
      <c r="BJQ9" s="79" t="s">
        <v>2851</v>
      </c>
      <c r="BJR9" s="79" t="s">
        <v>2852</v>
      </c>
      <c r="BJS9" s="79" t="s">
        <v>2853</v>
      </c>
      <c r="BJT9" s="79" t="s">
        <v>2854</v>
      </c>
      <c r="BJU9" s="79" t="s">
        <v>2855</v>
      </c>
      <c r="BJV9" s="79" t="s">
        <v>2856</v>
      </c>
      <c r="BJW9" s="79" t="s">
        <v>2857</v>
      </c>
      <c r="BJX9" s="79" t="s">
        <v>2858</v>
      </c>
      <c r="BJY9" s="79" t="s">
        <v>2859</v>
      </c>
      <c r="BJZ9" s="79" t="s">
        <v>2860</v>
      </c>
      <c r="BKA9" s="79" t="s">
        <v>2861</v>
      </c>
      <c r="BKB9" s="79" t="s">
        <v>2862</v>
      </c>
      <c r="BKC9" s="79" t="s">
        <v>2863</v>
      </c>
      <c r="BKD9" s="79" t="s">
        <v>2864</v>
      </c>
      <c r="BKE9" s="79" t="s">
        <v>2865</v>
      </c>
      <c r="BKF9" s="79" t="s">
        <v>2866</v>
      </c>
      <c r="BKG9" s="79" t="s">
        <v>2867</v>
      </c>
      <c r="BKH9" s="79" t="s">
        <v>2868</v>
      </c>
      <c r="BKI9" s="79" t="s">
        <v>2869</v>
      </c>
      <c r="BKJ9" s="79" t="s">
        <v>2870</v>
      </c>
      <c r="BKK9" s="79" t="s">
        <v>2871</v>
      </c>
      <c r="BKL9" s="79" t="s">
        <v>2872</v>
      </c>
      <c r="BKM9" s="79" t="s">
        <v>2873</v>
      </c>
      <c r="BKN9" s="79" t="s">
        <v>2874</v>
      </c>
      <c r="BKO9" s="79" t="s">
        <v>2875</v>
      </c>
      <c r="BKP9" s="79" t="s">
        <v>2876</v>
      </c>
      <c r="BKQ9" s="79" t="s">
        <v>2877</v>
      </c>
      <c r="BKR9" s="79" t="s">
        <v>2878</v>
      </c>
      <c r="BKS9" s="79" t="s">
        <v>2879</v>
      </c>
      <c r="BKT9" s="79" t="s">
        <v>2880</v>
      </c>
      <c r="BKU9" s="79" t="s">
        <v>2881</v>
      </c>
      <c r="BKV9" s="79" t="s">
        <v>2882</v>
      </c>
      <c r="BKW9" s="79" t="s">
        <v>2883</v>
      </c>
      <c r="BKX9" s="79" t="s">
        <v>2884</v>
      </c>
      <c r="BKY9" s="79" t="s">
        <v>2885</v>
      </c>
      <c r="BKZ9" s="79" t="s">
        <v>2886</v>
      </c>
      <c r="BLA9" s="79" t="s">
        <v>2887</v>
      </c>
      <c r="BLB9" s="79" t="s">
        <v>2888</v>
      </c>
      <c r="BLC9" s="79" t="s">
        <v>2889</v>
      </c>
      <c r="BLD9" s="79" t="s">
        <v>2890</v>
      </c>
      <c r="BLE9" s="79" t="s">
        <v>2891</v>
      </c>
      <c r="BLF9" s="79" t="s">
        <v>2892</v>
      </c>
      <c r="BLG9" s="79" t="s">
        <v>2893</v>
      </c>
      <c r="BLH9" s="79" t="s">
        <v>2894</v>
      </c>
      <c r="BLI9" s="79" t="s">
        <v>2895</v>
      </c>
      <c r="BLJ9" s="79" t="s">
        <v>2896</v>
      </c>
      <c r="BLK9" s="79" t="s">
        <v>2897</v>
      </c>
      <c r="BLL9" s="79" t="s">
        <v>2898</v>
      </c>
      <c r="BLM9" s="79" t="s">
        <v>2899</v>
      </c>
      <c r="BLN9" s="79" t="s">
        <v>2900</v>
      </c>
      <c r="BLO9" s="79" t="s">
        <v>2901</v>
      </c>
      <c r="BLP9" s="79" t="s">
        <v>2902</v>
      </c>
      <c r="BLQ9" s="79" t="s">
        <v>2903</v>
      </c>
      <c r="BLR9" s="79" t="s">
        <v>2904</v>
      </c>
      <c r="BLS9" s="79" t="s">
        <v>2905</v>
      </c>
      <c r="BLT9" s="79" t="s">
        <v>2906</v>
      </c>
      <c r="BLU9" s="79" t="s">
        <v>2907</v>
      </c>
      <c r="BLV9" s="79" t="s">
        <v>2908</v>
      </c>
      <c r="BLW9" s="79" t="s">
        <v>2909</v>
      </c>
      <c r="BLX9" s="79" t="s">
        <v>2910</v>
      </c>
      <c r="BLY9" s="79" t="s">
        <v>2911</v>
      </c>
      <c r="BLZ9" s="79" t="s">
        <v>2912</v>
      </c>
      <c r="BMA9" s="79" t="s">
        <v>2913</v>
      </c>
      <c r="BMB9" s="79" t="s">
        <v>2914</v>
      </c>
      <c r="BMC9" s="79" t="s">
        <v>2915</v>
      </c>
      <c r="BMD9" s="79" t="s">
        <v>2916</v>
      </c>
      <c r="BME9" s="79" t="s">
        <v>2917</v>
      </c>
      <c r="BMF9" s="79" t="s">
        <v>2918</v>
      </c>
      <c r="BMG9" s="79" t="s">
        <v>2919</v>
      </c>
      <c r="BMH9" s="79" t="s">
        <v>2920</v>
      </c>
      <c r="BMI9" s="79" t="s">
        <v>2921</v>
      </c>
      <c r="BMJ9" s="79" t="s">
        <v>2922</v>
      </c>
      <c r="BMK9" s="79" t="s">
        <v>2923</v>
      </c>
      <c r="BML9" s="79" t="s">
        <v>2924</v>
      </c>
      <c r="BMM9" s="79" t="s">
        <v>2925</v>
      </c>
      <c r="BMN9" s="79" t="s">
        <v>2926</v>
      </c>
      <c r="BMO9" s="79" t="s">
        <v>2927</v>
      </c>
      <c r="BMP9" s="79" t="s">
        <v>2928</v>
      </c>
      <c r="BMQ9" s="79" t="s">
        <v>2929</v>
      </c>
      <c r="BMR9" s="79" t="s">
        <v>2930</v>
      </c>
      <c r="BMS9" s="79" t="s">
        <v>2931</v>
      </c>
      <c r="BMT9" s="79" t="s">
        <v>2932</v>
      </c>
      <c r="BMU9" s="79" t="s">
        <v>2933</v>
      </c>
      <c r="BMV9" s="79" t="s">
        <v>2934</v>
      </c>
      <c r="BMW9" s="79" t="s">
        <v>2935</v>
      </c>
      <c r="BMX9" s="79" t="s">
        <v>2936</v>
      </c>
      <c r="BMY9" s="79" t="s">
        <v>2937</v>
      </c>
      <c r="BMZ9" s="79" t="s">
        <v>2938</v>
      </c>
      <c r="BNA9" s="79" t="s">
        <v>2939</v>
      </c>
      <c r="BNB9" s="79" t="s">
        <v>2940</v>
      </c>
      <c r="BNC9" s="79" t="s">
        <v>2941</v>
      </c>
      <c r="BND9" s="79" t="s">
        <v>2942</v>
      </c>
      <c r="BNE9" s="79" t="s">
        <v>2943</v>
      </c>
      <c r="BNF9" s="79" t="s">
        <v>2944</v>
      </c>
      <c r="BNG9" s="79" t="s">
        <v>2945</v>
      </c>
      <c r="BNH9" s="79" t="s">
        <v>2946</v>
      </c>
      <c r="BNI9" s="79" t="s">
        <v>2947</v>
      </c>
      <c r="BNJ9" s="79" t="s">
        <v>2948</v>
      </c>
      <c r="BNK9" s="79" t="s">
        <v>2949</v>
      </c>
      <c r="BNL9" s="79" t="s">
        <v>2950</v>
      </c>
      <c r="BNM9" s="79" t="s">
        <v>2951</v>
      </c>
      <c r="BNN9" s="79" t="s">
        <v>2952</v>
      </c>
      <c r="BNO9" s="79" t="s">
        <v>2953</v>
      </c>
      <c r="BNP9" s="79" t="s">
        <v>2954</v>
      </c>
      <c r="BNQ9" s="79" t="s">
        <v>2955</v>
      </c>
      <c r="BNR9" s="79" t="s">
        <v>2956</v>
      </c>
      <c r="BNS9" s="79" t="s">
        <v>2957</v>
      </c>
      <c r="BNT9" s="79" t="s">
        <v>2958</v>
      </c>
      <c r="BNU9" s="79" t="s">
        <v>2959</v>
      </c>
      <c r="BNV9" s="79" t="s">
        <v>2960</v>
      </c>
      <c r="BNW9" s="79" t="s">
        <v>2961</v>
      </c>
      <c r="BNX9" s="79" t="s">
        <v>2962</v>
      </c>
      <c r="BNY9" s="79" t="s">
        <v>2963</v>
      </c>
      <c r="BNZ9" s="79" t="s">
        <v>2964</v>
      </c>
      <c r="BOA9" s="79" t="s">
        <v>2965</v>
      </c>
      <c r="BOB9" s="79" t="s">
        <v>2966</v>
      </c>
      <c r="BOC9" s="79" t="s">
        <v>2967</v>
      </c>
      <c r="BOD9" s="79" t="s">
        <v>2968</v>
      </c>
      <c r="BOE9" s="79" t="s">
        <v>2969</v>
      </c>
      <c r="BOF9" s="79" t="s">
        <v>2970</v>
      </c>
      <c r="BOG9" s="79" t="s">
        <v>2971</v>
      </c>
      <c r="BOH9" s="79" t="s">
        <v>2972</v>
      </c>
      <c r="BOI9" s="79" t="s">
        <v>2973</v>
      </c>
      <c r="BOJ9" s="79" t="s">
        <v>2974</v>
      </c>
      <c r="BOK9" s="79" t="s">
        <v>2975</v>
      </c>
      <c r="BOL9" s="79" t="s">
        <v>2976</v>
      </c>
      <c r="BOM9" s="79" t="s">
        <v>2977</v>
      </c>
      <c r="BON9" s="79" t="s">
        <v>2978</v>
      </c>
      <c r="BOO9" s="79" t="s">
        <v>2979</v>
      </c>
      <c r="BOP9" s="79" t="s">
        <v>2980</v>
      </c>
      <c r="BOQ9" s="79" t="s">
        <v>2981</v>
      </c>
      <c r="BOR9" s="79" t="s">
        <v>2982</v>
      </c>
      <c r="BOS9" s="79" t="s">
        <v>2983</v>
      </c>
      <c r="BOT9" s="79" t="s">
        <v>2984</v>
      </c>
      <c r="BOU9" s="79" t="s">
        <v>2985</v>
      </c>
      <c r="BOV9" s="79" t="s">
        <v>2986</v>
      </c>
      <c r="BOW9" s="79" t="s">
        <v>2987</v>
      </c>
      <c r="BOX9" s="79" t="s">
        <v>2988</v>
      </c>
      <c r="BOY9" s="79" t="s">
        <v>2989</v>
      </c>
      <c r="BOZ9" s="79" t="s">
        <v>2990</v>
      </c>
      <c r="BPA9" s="79" t="s">
        <v>2991</v>
      </c>
      <c r="BPB9" s="79" t="s">
        <v>2992</v>
      </c>
      <c r="BPC9" s="79" t="s">
        <v>2993</v>
      </c>
      <c r="BPD9" s="79" t="s">
        <v>2994</v>
      </c>
      <c r="BPE9" s="79" t="s">
        <v>2995</v>
      </c>
      <c r="BPF9" s="79" t="s">
        <v>2996</v>
      </c>
      <c r="BPG9" s="79" t="s">
        <v>2997</v>
      </c>
      <c r="BPH9" s="79" t="s">
        <v>2998</v>
      </c>
      <c r="BPI9" s="79" t="s">
        <v>2999</v>
      </c>
      <c r="BPJ9" s="79" t="s">
        <v>3000</v>
      </c>
      <c r="BPK9" s="79" t="s">
        <v>3001</v>
      </c>
      <c r="BPL9" s="79" t="s">
        <v>3002</v>
      </c>
      <c r="BPM9" s="79" t="s">
        <v>3003</v>
      </c>
      <c r="BPN9" s="79" t="s">
        <v>3004</v>
      </c>
      <c r="BPO9" s="79" t="s">
        <v>3005</v>
      </c>
      <c r="BPP9" s="79" t="s">
        <v>3006</v>
      </c>
      <c r="BPQ9" s="79" t="s">
        <v>3007</v>
      </c>
      <c r="BPR9" s="79" t="s">
        <v>3008</v>
      </c>
      <c r="BPS9" s="79" t="s">
        <v>3009</v>
      </c>
      <c r="BPT9" s="79" t="s">
        <v>3010</v>
      </c>
      <c r="BPU9" s="79" t="s">
        <v>3011</v>
      </c>
      <c r="BPV9" s="79" t="s">
        <v>3012</v>
      </c>
      <c r="BPW9" s="79" t="s">
        <v>3013</v>
      </c>
      <c r="BPX9" s="79" t="s">
        <v>3014</v>
      </c>
      <c r="BPY9" s="79" t="s">
        <v>3015</v>
      </c>
      <c r="BPZ9" s="79" t="s">
        <v>3016</v>
      </c>
      <c r="BQA9" s="79" t="s">
        <v>3017</v>
      </c>
      <c r="BQB9" s="79" t="s">
        <v>3018</v>
      </c>
      <c r="BQC9" s="79" t="s">
        <v>3019</v>
      </c>
      <c r="BQD9" s="79" t="s">
        <v>3020</v>
      </c>
      <c r="BQE9" s="79" t="s">
        <v>3021</v>
      </c>
      <c r="BQF9" s="79" t="s">
        <v>3022</v>
      </c>
      <c r="BQG9" s="79" t="s">
        <v>3023</v>
      </c>
      <c r="BQH9" s="79" t="s">
        <v>3024</v>
      </c>
      <c r="BQI9" s="79" t="s">
        <v>3025</v>
      </c>
      <c r="BQJ9" s="79" t="s">
        <v>3026</v>
      </c>
      <c r="BQK9" s="79" t="s">
        <v>3027</v>
      </c>
      <c r="BQL9" s="79" t="s">
        <v>3028</v>
      </c>
      <c r="BQM9" s="79" t="s">
        <v>3029</v>
      </c>
      <c r="BQN9" s="79" t="s">
        <v>3030</v>
      </c>
      <c r="BQO9" s="79" t="s">
        <v>3031</v>
      </c>
      <c r="BQP9" s="79" t="s">
        <v>3032</v>
      </c>
      <c r="BQQ9" s="79" t="s">
        <v>3033</v>
      </c>
      <c r="BQR9" s="79" t="s">
        <v>3034</v>
      </c>
      <c r="BQS9" s="79" t="s">
        <v>3035</v>
      </c>
      <c r="BQT9" s="79" t="s">
        <v>3036</v>
      </c>
      <c r="BQU9" s="79" t="s">
        <v>3037</v>
      </c>
      <c r="BQV9" s="79" t="s">
        <v>3038</v>
      </c>
      <c r="BQW9" s="79" t="s">
        <v>3039</v>
      </c>
      <c r="BQX9" s="79" t="s">
        <v>3040</v>
      </c>
      <c r="BQY9" s="79" t="s">
        <v>3041</v>
      </c>
      <c r="BQZ9" s="79" t="s">
        <v>3042</v>
      </c>
      <c r="BRA9" s="79" t="s">
        <v>3043</v>
      </c>
      <c r="BRB9" s="79" t="s">
        <v>3044</v>
      </c>
      <c r="BRC9" s="79" t="s">
        <v>3045</v>
      </c>
      <c r="BRD9" s="79" t="s">
        <v>3046</v>
      </c>
      <c r="BRE9" s="79" t="s">
        <v>3047</v>
      </c>
      <c r="BRF9" s="79" t="s">
        <v>3048</v>
      </c>
      <c r="BRG9" s="79" t="s">
        <v>3049</v>
      </c>
      <c r="BRH9" s="79" t="s">
        <v>3050</v>
      </c>
      <c r="BRI9" s="79" t="s">
        <v>3051</v>
      </c>
      <c r="BRJ9" s="79" t="s">
        <v>3052</v>
      </c>
      <c r="BRK9" s="79" t="s">
        <v>3053</v>
      </c>
      <c r="BRL9" s="79" t="s">
        <v>3054</v>
      </c>
      <c r="BRM9" s="79" t="s">
        <v>3055</v>
      </c>
      <c r="BRN9" s="79" t="s">
        <v>3056</v>
      </c>
      <c r="BRO9" s="79" t="s">
        <v>3057</v>
      </c>
      <c r="BRP9" s="79" t="s">
        <v>3058</v>
      </c>
      <c r="BRQ9" s="79" t="s">
        <v>3059</v>
      </c>
      <c r="BRR9" s="79" t="s">
        <v>3060</v>
      </c>
      <c r="BRS9" s="79" t="s">
        <v>3061</v>
      </c>
      <c r="BRT9" s="79" t="s">
        <v>3062</v>
      </c>
      <c r="BRU9" s="79" t="s">
        <v>3063</v>
      </c>
      <c r="BRV9" s="79" t="s">
        <v>3064</v>
      </c>
      <c r="BRW9" s="79" t="s">
        <v>3065</v>
      </c>
      <c r="BRX9" s="79" t="s">
        <v>3066</v>
      </c>
      <c r="BRY9" s="79" t="s">
        <v>3067</v>
      </c>
      <c r="BRZ9" s="79" t="s">
        <v>3068</v>
      </c>
      <c r="BSA9" s="79" t="s">
        <v>3069</v>
      </c>
      <c r="BSB9" s="79" t="s">
        <v>3070</v>
      </c>
      <c r="BSC9" s="79" t="s">
        <v>3071</v>
      </c>
      <c r="BSD9" s="79" t="s">
        <v>3072</v>
      </c>
      <c r="BSE9" s="79" t="s">
        <v>3073</v>
      </c>
      <c r="BSF9" s="79" t="s">
        <v>3074</v>
      </c>
      <c r="BSG9" s="79" t="s">
        <v>3075</v>
      </c>
      <c r="BSH9" s="79" t="s">
        <v>3076</v>
      </c>
      <c r="BSI9" s="79" t="s">
        <v>3077</v>
      </c>
      <c r="BSJ9" s="79" t="s">
        <v>3078</v>
      </c>
      <c r="BSK9" s="79" t="s">
        <v>3079</v>
      </c>
      <c r="BSL9" s="79" t="s">
        <v>3080</v>
      </c>
      <c r="BSM9" s="79" t="s">
        <v>3081</v>
      </c>
      <c r="BSN9" s="79" t="s">
        <v>3082</v>
      </c>
      <c r="BSO9" s="79" t="s">
        <v>3083</v>
      </c>
      <c r="BSP9" s="79" t="s">
        <v>3084</v>
      </c>
      <c r="BSQ9" s="79" t="s">
        <v>3085</v>
      </c>
      <c r="BSR9" s="79" t="s">
        <v>3086</v>
      </c>
      <c r="BSS9" s="79" t="s">
        <v>3087</v>
      </c>
      <c r="BST9" s="79" t="s">
        <v>3088</v>
      </c>
      <c r="BSU9" s="79" t="s">
        <v>3089</v>
      </c>
      <c r="BSV9" s="79" t="s">
        <v>3090</v>
      </c>
      <c r="BSW9" s="79" t="s">
        <v>3091</v>
      </c>
      <c r="BSX9" s="79" t="s">
        <v>3092</v>
      </c>
      <c r="BSY9" s="79" t="s">
        <v>3093</v>
      </c>
      <c r="BSZ9" s="79" t="s">
        <v>3094</v>
      </c>
      <c r="BTA9" s="79" t="s">
        <v>3095</v>
      </c>
      <c r="BTB9" s="79" t="s">
        <v>3096</v>
      </c>
      <c r="BTC9" s="79" t="s">
        <v>3097</v>
      </c>
      <c r="BTD9" s="79" t="s">
        <v>3098</v>
      </c>
      <c r="BTE9" s="79" t="s">
        <v>3099</v>
      </c>
      <c r="BTF9" s="79" t="s">
        <v>3100</v>
      </c>
      <c r="BTG9" s="79" t="s">
        <v>3101</v>
      </c>
      <c r="BTH9" s="79" t="s">
        <v>3102</v>
      </c>
      <c r="BTI9" s="79" t="s">
        <v>3103</v>
      </c>
      <c r="BTJ9" s="79" t="s">
        <v>3104</v>
      </c>
      <c r="BTK9" s="79" t="s">
        <v>3105</v>
      </c>
      <c r="BTL9" s="79" t="s">
        <v>3106</v>
      </c>
      <c r="BTM9" s="79" t="s">
        <v>3107</v>
      </c>
      <c r="BTN9" s="79" t="s">
        <v>3108</v>
      </c>
      <c r="BTO9" s="79" t="s">
        <v>3109</v>
      </c>
      <c r="BTP9" s="79" t="s">
        <v>3110</v>
      </c>
      <c r="BTQ9" s="79" t="s">
        <v>3111</v>
      </c>
      <c r="BTR9" s="79" t="s">
        <v>3112</v>
      </c>
      <c r="BTS9" s="79" t="s">
        <v>3113</v>
      </c>
      <c r="BTT9" s="79" t="s">
        <v>3114</v>
      </c>
      <c r="BTU9" s="79" t="s">
        <v>3115</v>
      </c>
      <c r="BTV9" s="79" t="s">
        <v>3116</v>
      </c>
      <c r="BTW9" s="79" t="s">
        <v>3117</v>
      </c>
      <c r="BTX9" s="79" t="s">
        <v>3118</v>
      </c>
      <c r="BTY9" s="79" t="s">
        <v>3119</v>
      </c>
      <c r="BTZ9" s="79" t="s">
        <v>3120</v>
      </c>
      <c r="BUA9" s="79" t="s">
        <v>3121</v>
      </c>
      <c r="BUB9" s="79" t="s">
        <v>3122</v>
      </c>
      <c r="BUC9" s="79" t="s">
        <v>3123</v>
      </c>
      <c r="BUD9" s="79" t="s">
        <v>3124</v>
      </c>
      <c r="BUE9" s="79" t="s">
        <v>3125</v>
      </c>
      <c r="BUF9" s="79" t="s">
        <v>3126</v>
      </c>
      <c r="BUG9" s="79" t="s">
        <v>3127</v>
      </c>
      <c r="BUH9" s="79" t="s">
        <v>3128</v>
      </c>
      <c r="BUI9" s="79" t="s">
        <v>3129</v>
      </c>
      <c r="BUJ9" s="79" t="s">
        <v>3130</v>
      </c>
      <c r="BUK9" s="79" t="s">
        <v>3131</v>
      </c>
      <c r="BUL9" s="79" t="s">
        <v>3132</v>
      </c>
      <c r="BUM9" s="79" t="s">
        <v>3133</v>
      </c>
      <c r="BUN9" s="79" t="s">
        <v>3134</v>
      </c>
      <c r="BUO9" s="79" t="s">
        <v>3135</v>
      </c>
      <c r="BUP9" s="79" t="s">
        <v>3136</v>
      </c>
      <c r="BUQ9" s="79" t="s">
        <v>3137</v>
      </c>
      <c r="BUR9" s="79" t="s">
        <v>3138</v>
      </c>
      <c r="BUS9" s="79" t="s">
        <v>3139</v>
      </c>
      <c r="BUT9" s="79" t="s">
        <v>3140</v>
      </c>
      <c r="BUU9" s="79" t="s">
        <v>3141</v>
      </c>
      <c r="BUV9" s="79" t="s">
        <v>3142</v>
      </c>
      <c r="BUW9" s="79" t="s">
        <v>3143</v>
      </c>
      <c r="BUX9" s="79" t="s">
        <v>3144</v>
      </c>
      <c r="BUY9" s="79" t="s">
        <v>3145</v>
      </c>
      <c r="BUZ9" s="79" t="s">
        <v>3146</v>
      </c>
      <c r="BVA9" s="79" t="s">
        <v>3147</v>
      </c>
      <c r="BVB9" s="79" t="s">
        <v>3148</v>
      </c>
      <c r="BVC9" s="79" t="s">
        <v>3149</v>
      </c>
      <c r="BVD9" s="79" t="s">
        <v>3150</v>
      </c>
      <c r="BVE9" s="79" t="s">
        <v>3151</v>
      </c>
      <c r="BVF9" s="79" t="s">
        <v>3152</v>
      </c>
      <c r="BVG9" s="79" t="s">
        <v>3153</v>
      </c>
      <c r="BVH9" s="79" t="s">
        <v>3154</v>
      </c>
      <c r="BVI9" s="79" t="s">
        <v>3155</v>
      </c>
      <c r="BVJ9" s="79" t="s">
        <v>3156</v>
      </c>
      <c r="BVK9" s="79" t="s">
        <v>3157</v>
      </c>
      <c r="BVL9" s="79" t="s">
        <v>3158</v>
      </c>
      <c r="BVM9" s="79" t="s">
        <v>3159</v>
      </c>
      <c r="BVN9" s="79" t="s">
        <v>3160</v>
      </c>
      <c r="BVO9" s="79" t="s">
        <v>3161</v>
      </c>
      <c r="BVP9" s="79" t="s">
        <v>3162</v>
      </c>
      <c r="BVQ9" s="79" t="s">
        <v>3163</v>
      </c>
      <c r="BVR9" s="79" t="s">
        <v>3164</v>
      </c>
      <c r="BVS9" s="79" t="s">
        <v>3165</v>
      </c>
      <c r="BVT9" s="79" t="s">
        <v>3166</v>
      </c>
      <c r="BVU9" s="79" t="s">
        <v>3167</v>
      </c>
      <c r="BVV9" s="79" t="s">
        <v>3168</v>
      </c>
      <c r="BVW9" s="79" t="s">
        <v>3169</v>
      </c>
      <c r="BVX9" s="79" t="s">
        <v>3170</v>
      </c>
      <c r="BVY9" s="79" t="s">
        <v>3171</v>
      </c>
      <c r="BVZ9" s="79" t="s">
        <v>3172</v>
      </c>
      <c r="BWA9" s="79" t="s">
        <v>3173</v>
      </c>
      <c r="BWB9" s="79" t="s">
        <v>3174</v>
      </c>
      <c r="BWC9" s="79" t="s">
        <v>3175</v>
      </c>
      <c r="BWD9" s="79" t="s">
        <v>3176</v>
      </c>
      <c r="BWE9" s="79" t="s">
        <v>3177</v>
      </c>
      <c r="BWF9" s="79" t="s">
        <v>3178</v>
      </c>
      <c r="BWG9" s="79" t="s">
        <v>3179</v>
      </c>
      <c r="BWH9" s="79" t="s">
        <v>3180</v>
      </c>
      <c r="BWI9" s="79" t="s">
        <v>3181</v>
      </c>
      <c r="BWJ9" s="79" t="s">
        <v>3182</v>
      </c>
      <c r="BWK9" s="79" t="s">
        <v>3183</v>
      </c>
      <c r="BWL9" s="79" t="s">
        <v>3184</v>
      </c>
      <c r="BWM9" s="79" t="s">
        <v>3185</v>
      </c>
      <c r="BWN9" s="79" t="s">
        <v>3186</v>
      </c>
      <c r="BWO9" s="79" t="s">
        <v>3187</v>
      </c>
      <c r="BWP9" s="79" t="s">
        <v>3188</v>
      </c>
      <c r="BWQ9" s="79" t="s">
        <v>3189</v>
      </c>
      <c r="BWR9" s="79" t="s">
        <v>3190</v>
      </c>
      <c r="BWS9" s="79" t="s">
        <v>3191</v>
      </c>
      <c r="BWT9" s="79" t="s">
        <v>3192</v>
      </c>
      <c r="BWU9" s="79" t="s">
        <v>3193</v>
      </c>
      <c r="BWV9" s="79" t="s">
        <v>3194</v>
      </c>
      <c r="BWW9" s="79" t="s">
        <v>3195</v>
      </c>
      <c r="BWX9" s="79" t="s">
        <v>3196</v>
      </c>
      <c r="BWY9" s="79" t="s">
        <v>3197</v>
      </c>
      <c r="BWZ9" s="79" t="s">
        <v>3198</v>
      </c>
      <c r="BXA9" s="79" t="s">
        <v>3199</v>
      </c>
      <c r="BXB9" s="79" t="s">
        <v>3200</v>
      </c>
      <c r="BXC9" s="79" t="s">
        <v>3201</v>
      </c>
      <c r="BXD9" s="79" t="s">
        <v>3202</v>
      </c>
      <c r="BXE9" s="79" t="s">
        <v>3203</v>
      </c>
      <c r="BXF9" s="79" t="s">
        <v>3204</v>
      </c>
      <c r="BXG9" s="79" t="s">
        <v>3205</v>
      </c>
      <c r="BXH9" s="79" t="s">
        <v>3206</v>
      </c>
      <c r="BXI9" s="79" t="s">
        <v>3207</v>
      </c>
      <c r="BXJ9" s="79" t="s">
        <v>3208</v>
      </c>
      <c r="BXK9" s="79" t="s">
        <v>3209</v>
      </c>
      <c r="BXL9" s="79" t="s">
        <v>3210</v>
      </c>
      <c r="BXM9" s="79" t="s">
        <v>3211</v>
      </c>
      <c r="BXN9" s="79" t="s">
        <v>3212</v>
      </c>
      <c r="BXO9" s="79" t="s">
        <v>3213</v>
      </c>
      <c r="BXP9" s="79" t="s">
        <v>3214</v>
      </c>
      <c r="BXQ9" s="79" t="s">
        <v>3215</v>
      </c>
      <c r="BXR9" s="79" t="s">
        <v>3216</v>
      </c>
      <c r="BXS9" s="79" t="s">
        <v>3217</v>
      </c>
      <c r="BXT9" s="79" t="s">
        <v>3218</v>
      </c>
      <c r="BXU9" s="79" t="s">
        <v>3219</v>
      </c>
      <c r="BXV9" s="79" t="s">
        <v>3220</v>
      </c>
      <c r="BXW9" s="79" t="s">
        <v>3221</v>
      </c>
      <c r="BXX9" s="79" t="s">
        <v>3222</v>
      </c>
      <c r="BXY9" s="79" t="s">
        <v>3223</v>
      </c>
      <c r="BXZ9" s="79" t="s">
        <v>3224</v>
      </c>
      <c r="BYA9" s="79" t="s">
        <v>3225</v>
      </c>
      <c r="BYB9" s="79" t="s">
        <v>3226</v>
      </c>
      <c r="BYC9" s="79" t="s">
        <v>3227</v>
      </c>
      <c r="BYD9" s="79" t="s">
        <v>3228</v>
      </c>
      <c r="BYE9" s="79" t="s">
        <v>3229</v>
      </c>
      <c r="BYF9" s="79" t="s">
        <v>3230</v>
      </c>
      <c r="BYG9" s="79" t="s">
        <v>3231</v>
      </c>
      <c r="BYH9" s="79" t="s">
        <v>3232</v>
      </c>
      <c r="BYI9" s="79" t="s">
        <v>3233</v>
      </c>
      <c r="BYJ9" s="79" t="s">
        <v>3234</v>
      </c>
      <c r="BYK9" s="79" t="s">
        <v>3235</v>
      </c>
      <c r="BYL9" s="79" t="s">
        <v>3236</v>
      </c>
      <c r="BYM9" s="79" t="s">
        <v>3237</v>
      </c>
      <c r="BYN9" s="79" t="s">
        <v>3238</v>
      </c>
      <c r="BYO9" s="79" t="s">
        <v>3239</v>
      </c>
      <c r="BYP9" s="79" t="s">
        <v>3240</v>
      </c>
      <c r="BYQ9" s="79" t="s">
        <v>3241</v>
      </c>
      <c r="BYR9" s="79" t="s">
        <v>3242</v>
      </c>
      <c r="BYS9" s="79" t="s">
        <v>3243</v>
      </c>
      <c r="BYT9" s="79" t="s">
        <v>3244</v>
      </c>
      <c r="BYU9" s="79" t="s">
        <v>3245</v>
      </c>
      <c r="BYV9" s="79" t="s">
        <v>3246</v>
      </c>
      <c r="BYW9" s="79" t="s">
        <v>3247</v>
      </c>
      <c r="BYX9" s="79" t="s">
        <v>3248</v>
      </c>
      <c r="BYY9" s="79" t="s">
        <v>3249</v>
      </c>
      <c r="BYZ9" s="79" t="s">
        <v>3250</v>
      </c>
      <c r="BZA9" s="79" t="s">
        <v>3251</v>
      </c>
      <c r="BZB9" s="79" t="s">
        <v>3252</v>
      </c>
      <c r="BZC9" s="79" t="s">
        <v>3253</v>
      </c>
      <c r="BZD9" s="79" t="s">
        <v>3254</v>
      </c>
      <c r="BZE9" s="79" t="s">
        <v>3255</v>
      </c>
      <c r="BZF9" s="79" t="s">
        <v>3256</v>
      </c>
      <c r="BZG9" s="79" t="s">
        <v>3257</v>
      </c>
      <c r="BZH9" s="79" t="s">
        <v>3258</v>
      </c>
      <c r="BZI9" s="79" t="s">
        <v>3259</v>
      </c>
      <c r="BZJ9" s="79" t="s">
        <v>3260</v>
      </c>
      <c r="BZK9" s="79" t="s">
        <v>3261</v>
      </c>
      <c r="BZL9" s="79" t="s">
        <v>3262</v>
      </c>
      <c r="BZM9" s="79" t="s">
        <v>3263</v>
      </c>
      <c r="BZN9" s="79" t="s">
        <v>3264</v>
      </c>
      <c r="BZO9" s="79" t="s">
        <v>3265</v>
      </c>
      <c r="BZP9" s="79" t="s">
        <v>3266</v>
      </c>
      <c r="BZQ9" s="79" t="s">
        <v>3267</v>
      </c>
      <c r="BZR9" s="79" t="s">
        <v>3268</v>
      </c>
      <c r="BZS9" s="79" t="s">
        <v>3269</v>
      </c>
      <c r="BZT9" s="79" t="s">
        <v>3270</v>
      </c>
      <c r="BZU9" s="79" t="s">
        <v>3271</v>
      </c>
      <c r="BZV9" s="79" t="s">
        <v>3272</v>
      </c>
      <c r="BZW9" s="79" t="s">
        <v>3273</v>
      </c>
      <c r="BZX9" s="79" t="s">
        <v>3274</v>
      </c>
      <c r="BZY9" s="79" t="s">
        <v>3275</v>
      </c>
      <c r="BZZ9" s="79" t="s">
        <v>3276</v>
      </c>
      <c r="CAA9" s="79" t="s">
        <v>3277</v>
      </c>
      <c r="CAB9" s="79" t="s">
        <v>3278</v>
      </c>
      <c r="CAC9" s="79" t="s">
        <v>3279</v>
      </c>
      <c r="CAD9" s="79" t="s">
        <v>3280</v>
      </c>
      <c r="CAE9" s="79" t="s">
        <v>3281</v>
      </c>
      <c r="CAF9" s="79" t="s">
        <v>3282</v>
      </c>
      <c r="CAG9" s="79" t="s">
        <v>3283</v>
      </c>
      <c r="CAH9" s="79" t="s">
        <v>3284</v>
      </c>
      <c r="CAI9" s="79" t="s">
        <v>3285</v>
      </c>
      <c r="CAJ9" s="79" t="s">
        <v>3286</v>
      </c>
      <c r="CAK9" s="79" t="s">
        <v>3287</v>
      </c>
      <c r="CAL9" s="79" t="s">
        <v>3288</v>
      </c>
      <c r="CAM9" s="79" t="s">
        <v>3289</v>
      </c>
      <c r="CAN9" s="79" t="s">
        <v>3290</v>
      </c>
      <c r="CAO9" s="79" t="s">
        <v>3291</v>
      </c>
      <c r="CAP9" s="79" t="s">
        <v>3292</v>
      </c>
      <c r="CAQ9" s="79" t="s">
        <v>3293</v>
      </c>
      <c r="CAR9" s="79" t="s">
        <v>3294</v>
      </c>
      <c r="CAS9" s="79" t="s">
        <v>3295</v>
      </c>
      <c r="CAT9" s="79" t="s">
        <v>3296</v>
      </c>
      <c r="CAU9" s="79" t="s">
        <v>3297</v>
      </c>
      <c r="CAV9" s="79" t="s">
        <v>3298</v>
      </c>
      <c r="CAW9" s="79" t="s">
        <v>3299</v>
      </c>
      <c r="CAX9" s="79" t="s">
        <v>3300</v>
      </c>
      <c r="CAY9" s="79" t="s">
        <v>3301</v>
      </c>
      <c r="CAZ9" s="79" t="s">
        <v>3302</v>
      </c>
      <c r="CBA9" s="79" t="s">
        <v>3303</v>
      </c>
      <c r="CBB9" s="79" t="s">
        <v>3304</v>
      </c>
      <c r="CBC9" s="79" t="s">
        <v>3305</v>
      </c>
      <c r="CBD9" s="79" t="s">
        <v>3306</v>
      </c>
      <c r="CBE9" s="79" t="s">
        <v>3307</v>
      </c>
      <c r="CBF9" s="79" t="s">
        <v>3308</v>
      </c>
      <c r="CBG9" s="79" t="s">
        <v>3309</v>
      </c>
      <c r="CBH9" s="79" t="s">
        <v>3310</v>
      </c>
      <c r="CBI9" s="79" t="s">
        <v>3311</v>
      </c>
      <c r="CBJ9" s="79" t="s">
        <v>3312</v>
      </c>
      <c r="CBK9" s="79" t="s">
        <v>3313</v>
      </c>
      <c r="CBL9" s="79" t="s">
        <v>3314</v>
      </c>
      <c r="CBM9" s="79" t="s">
        <v>3315</v>
      </c>
      <c r="CBN9" s="79" t="s">
        <v>3316</v>
      </c>
      <c r="CBO9" s="79" t="s">
        <v>3317</v>
      </c>
      <c r="CBP9" s="79" t="s">
        <v>3318</v>
      </c>
      <c r="CBQ9" s="79" t="s">
        <v>3319</v>
      </c>
      <c r="CBR9" s="79" t="s">
        <v>3320</v>
      </c>
      <c r="CBS9" s="79" t="s">
        <v>3321</v>
      </c>
      <c r="CBT9" s="79" t="s">
        <v>3322</v>
      </c>
      <c r="CBU9" s="79" t="s">
        <v>3323</v>
      </c>
      <c r="CBV9" s="79" t="s">
        <v>3324</v>
      </c>
      <c r="CBW9" s="79" t="s">
        <v>3325</v>
      </c>
      <c r="CBX9" s="79" t="s">
        <v>3326</v>
      </c>
      <c r="CBY9" s="79" t="s">
        <v>3327</v>
      </c>
      <c r="CBZ9" s="79" t="s">
        <v>3328</v>
      </c>
      <c r="CCA9" s="79" t="s">
        <v>3329</v>
      </c>
      <c r="CCB9" s="79" t="s">
        <v>3330</v>
      </c>
      <c r="CCC9" s="79" t="s">
        <v>3331</v>
      </c>
      <c r="CCD9" s="79" t="s">
        <v>3332</v>
      </c>
      <c r="CCE9" s="79" t="s">
        <v>3333</v>
      </c>
      <c r="CCF9" s="79" t="s">
        <v>3334</v>
      </c>
      <c r="CCG9" s="79" t="s">
        <v>3335</v>
      </c>
      <c r="CCH9" s="79" t="s">
        <v>3336</v>
      </c>
      <c r="CCI9" s="79" t="s">
        <v>3337</v>
      </c>
      <c r="CCJ9" s="79" t="s">
        <v>3338</v>
      </c>
      <c r="CCK9" s="79" t="s">
        <v>3339</v>
      </c>
      <c r="CCL9" s="79" t="s">
        <v>3340</v>
      </c>
      <c r="CCM9" s="79" t="s">
        <v>3341</v>
      </c>
      <c r="CCN9" s="79" t="s">
        <v>3342</v>
      </c>
      <c r="CCO9" s="79" t="s">
        <v>3343</v>
      </c>
      <c r="CCP9" s="79" t="s">
        <v>3344</v>
      </c>
      <c r="CCQ9" s="79" t="s">
        <v>3345</v>
      </c>
      <c r="CCR9" s="79" t="s">
        <v>3346</v>
      </c>
      <c r="CCS9" s="79" t="s">
        <v>3347</v>
      </c>
      <c r="CCT9" s="79" t="s">
        <v>3348</v>
      </c>
      <c r="CCU9" s="79" t="s">
        <v>3349</v>
      </c>
      <c r="CCV9" s="79" t="s">
        <v>3350</v>
      </c>
      <c r="CCW9" s="79" t="s">
        <v>3351</v>
      </c>
      <c r="CCX9" s="79" t="s">
        <v>3352</v>
      </c>
      <c r="CCY9" s="79" t="s">
        <v>3353</v>
      </c>
      <c r="CCZ9" s="79" t="s">
        <v>3354</v>
      </c>
      <c r="CDA9" s="79" t="s">
        <v>3355</v>
      </c>
      <c r="CDB9" s="79" t="s">
        <v>3356</v>
      </c>
      <c r="CDC9" s="79" t="s">
        <v>3357</v>
      </c>
      <c r="CDD9" s="79" t="s">
        <v>3358</v>
      </c>
      <c r="CDE9" s="79" t="s">
        <v>3359</v>
      </c>
      <c r="CDF9" s="79" t="s">
        <v>3360</v>
      </c>
      <c r="CDG9" s="79" t="s">
        <v>3361</v>
      </c>
      <c r="CDH9" s="79" t="s">
        <v>3362</v>
      </c>
      <c r="CDI9" s="79" t="s">
        <v>3363</v>
      </c>
      <c r="CDJ9" s="79" t="s">
        <v>3364</v>
      </c>
      <c r="CDK9" s="79" t="s">
        <v>3365</v>
      </c>
      <c r="CDL9" s="79" t="s">
        <v>3366</v>
      </c>
      <c r="CDM9" s="79" t="s">
        <v>3367</v>
      </c>
      <c r="CDN9" s="79" t="s">
        <v>3368</v>
      </c>
      <c r="CDO9" s="79" t="s">
        <v>3369</v>
      </c>
      <c r="CDP9" s="79" t="s">
        <v>3370</v>
      </c>
      <c r="CDQ9" s="79" t="s">
        <v>3371</v>
      </c>
      <c r="CDR9" s="79" t="s">
        <v>3372</v>
      </c>
      <c r="CDS9" s="79" t="s">
        <v>3373</v>
      </c>
      <c r="CDT9" s="79" t="s">
        <v>3374</v>
      </c>
      <c r="CDU9" s="79" t="s">
        <v>3375</v>
      </c>
      <c r="CDV9" s="79" t="s">
        <v>3376</v>
      </c>
      <c r="CDW9" s="79" t="s">
        <v>3377</v>
      </c>
      <c r="CDX9" s="79" t="s">
        <v>3378</v>
      </c>
      <c r="CDY9" s="79" t="s">
        <v>3379</v>
      </c>
      <c r="CDZ9" s="79" t="s">
        <v>3380</v>
      </c>
      <c r="CEA9" s="79" t="s">
        <v>3381</v>
      </c>
      <c r="CEB9" s="79" t="s">
        <v>3382</v>
      </c>
      <c r="CEC9" s="79" t="s">
        <v>3383</v>
      </c>
      <c r="CED9" s="79" t="s">
        <v>3384</v>
      </c>
      <c r="CEE9" s="79" t="s">
        <v>3385</v>
      </c>
      <c r="CEF9" s="79" t="s">
        <v>3386</v>
      </c>
      <c r="CEG9" s="79" t="s">
        <v>3387</v>
      </c>
      <c r="CEH9" s="79" t="s">
        <v>3388</v>
      </c>
      <c r="CEI9" s="79" t="s">
        <v>3389</v>
      </c>
      <c r="CEJ9" s="79" t="s">
        <v>3390</v>
      </c>
      <c r="CEK9" s="79" t="s">
        <v>3391</v>
      </c>
      <c r="CEL9" s="79" t="s">
        <v>3392</v>
      </c>
      <c r="CEM9" s="79" t="s">
        <v>3393</v>
      </c>
      <c r="CEN9" s="79" t="s">
        <v>3394</v>
      </c>
      <c r="CEO9" s="79" t="s">
        <v>3395</v>
      </c>
      <c r="CEP9" s="79" t="s">
        <v>3396</v>
      </c>
      <c r="CEQ9" s="79" t="s">
        <v>3397</v>
      </c>
      <c r="CER9" s="79" t="s">
        <v>3398</v>
      </c>
      <c r="CES9" s="79" t="s">
        <v>3399</v>
      </c>
      <c r="CET9" s="79" t="s">
        <v>3400</v>
      </c>
      <c r="CEU9" s="79" t="s">
        <v>3401</v>
      </c>
      <c r="CEV9" s="79" t="s">
        <v>3402</v>
      </c>
      <c r="CEW9" s="79" t="s">
        <v>3403</v>
      </c>
      <c r="CEX9" s="79" t="s">
        <v>3404</v>
      </c>
      <c r="CEY9" s="79" t="s">
        <v>3405</v>
      </c>
      <c r="CEZ9" s="79" t="s">
        <v>3406</v>
      </c>
      <c r="CFA9" s="79" t="s">
        <v>3407</v>
      </c>
      <c r="CFB9" s="79" t="s">
        <v>3408</v>
      </c>
      <c r="CFC9" s="79" t="s">
        <v>3409</v>
      </c>
      <c r="CFD9" s="79" t="s">
        <v>3410</v>
      </c>
      <c r="CFE9" s="79" t="s">
        <v>3411</v>
      </c>
      <c r="CFF9" s="79" t="s">
        <v>3412</v>
      </c>
      <c r="CFG9" s="79" t="s">
        <v>3413</v>
      </c>
      <c r="CFH9" s="79" t="s">
        <v>3414</v>
      </c>
      <c r="CFI9" s="79" t="s">
        <v>3415</v>
      </c>
      <c r="CFJ9" s="79" t="s">
        <v>3416</v>
      </c>
      <c r="CFK9" s="79" t="s">
        <v>3417</v>
      </c>
      <c r="CFL9" s="79" t="s">
        <v>3418</v>
      </c>
      <c r="CFM9" s="79" t="s">
        <v>3419</v>
      </c>
      <c r="CFN9" s="79" t="s">
        <v>3420</v>
      </c>
      <c r="CFO9" s="79" t="s">
        <v>3421</v>
      </c>
      <c r="CFP9" s="79" t="s">
        <v>3422</v>
      </c>
      <c r="CFQ9" s="79" t="s">
        <v>3423</v>
      </c>
      <c r="CFR9" s="79" t="s">
        <v>3424</v>
      </c>
      <c r="CFS9" s="79" t="s">
        <v>3425</v>
      </c>
      <c r="CFT9" s="79" t="s">
        <v>3426</v>
      </c>
      <c r="CFU9" s="79" t="s">
        <v>3427</v>
      </c>
      <c r="CFV9" s="79" t="s">
        <v>3428</v>
      </c>
      <c r="CFW9" s="79" t="s">
        <v>3429</v>
      </c>
      <c r="CFX9" s="79" t="s">
        <v>3430</v>
      </c>
      <c r="CFY9" s="79" t="s">
        <v>3431</v>
      </c>
      <c r="CFZ9" s="79" t="s">
        <v>3432</v>
      </c>
      <c r="CGA9" s="79" t="s">
        <v>3433</v>
      </c>
      <c r="CGB9" s="79" t="s">
        <v>3434</v>
      </c>
      <c r="CGC9" s="79" t="s">
        <v>3435</v>
      </c>
      <c r="CGD9" s="79" t="s">
        <v>3436</v>
      </c>
      <c r="CGE9" s="79" t="s">
        <v>3437</v>
      </c>
      <c r="CGF9" s="79" t="s">
        <v>3438</v>
      </c>
      <c r="CGG9" s="79" t="s">
        <v>3439</v>
      </c>
      <c r="CGH9" s="79" t="s">
        <v>3440</v>
      </c>
      <c r="CGI9" s="79" t="s">
        <v>3441</v>
      </c>
      <c r="CGJ9" s="79" t="s">
        <v>3442</v>
      </c>
      <c r="CGK9" s="79" t="s">
        <v>3443</v>
      </c>
      <c r="CGL9" s="79" t="s">
        <v>3444</v>
      </c>
      <c r="CGM9" s="79" t="s">
        <v>3445</v>
      </c>
      <c r="CGN9" s="79" t="s">
        <v>3446</v>
      </c>
      <c r="CGO9" s="79" t="s">
        <v>3447</v>
      </c>
      <c r="CGP9" s="79" t="s">
        <v>3448</v>
      </c>
      <c r="CGQ9" s="79" t="s">
        <v>3449</v>
      </c>
      <c r="CGR9" s="79" t="s">
        <v>3450</v>
      </c>
      <c r="CGS9" s="79" t="s">
        <v>3451</v>
      </c>
      <c r="CGT9" s="79" t="s">
        <v>3452</v>
      </c>
      <c r="CGU9" s="79" t="s">
        <v>3453</v>
      </c>
      <c r="CGV9" s="79" t="s">
        <v>3454</v>
      </c>
      <c r="CGW9" s="79" t="s">
        <v>3455</v>
      </c>
      <c r="CGX9" s="79" t="s">
        <v>3456</v>
      </c>
      <c r="CGY9" s="79" t="s">
        <v>3457</v>
      </c>
      <c r="CGZ9" s="79" t="s">
        <v>3458</v>
      </c>
      <c r="CHA9" s="79" t="s">
        <v>3459</v>
      </c>
      <c r="CHB9" s="79" t="s">
        <v>3460</v>
      </c>
      <c r="CHC9" s="79" t="s">
        <v>3461</v>
      </c>
      <c r="CHD9" s="79" t="s">
        <v>3462</v>
      </c>
      <c r="CHE9" s="79" t="s">
        <v>3463</v>
      </c>
      <c r="CHF9" s="79" t="s">
        <v>3464</v>
      </c>
      <c r="CHG9" s="79" t="s">
        <v>3465</v>
      </c>
      <c r="CHH9" s="79" t="s">
        <v>3466</v>
      </c>
      <c r="CHI9" s="79" t="s">
        <v>3467</v>
      </c>
      <c r="CHJ9" s="79" t="s">
        <v>3468</v>
      </c>
      <c r="CHK9" s="79" t="s">
        <v>3469</v>
      </c>
      <c r="CHL9" s="79" t="s">
        <v>3470</v>
      </c>
      <c r="CHM9" s="79" t="s">
        <v>3471</v>
      </c>
      <c r="CHN9" s="79" t="s">
        <v>3472</v>
      </c>
      <c r="CHO9" s="79" t="s">
        <v>3473</v>
      </c>
      <c r="CHP9" s="79" t="s">
        <v>3474</v>
      </c>
      <c r="CHQ9" s="79" t="s">
        <v>3475</v>
      </c>
      <c r="CHR9" s="79" t="s">
        <v>3476</v>
      </c>
      <c r="CHS9" s="79" t="s">
        <v>3477</v>
      </c>
      <c r="CHT9" s="79" t="s">
        <v>3478</v>
      </c>
      <c r="CHU9" s="79" t="s">
        <v>3479</v>
      </c>
      <c r="CHV9" s="79" t="s">
        <v>3480</v>
      </c>
      <c r="CHW9" s="79" t="s">
        <v>3481</v>
      </c>
      <c r="CHX9" s="79" t="s">
        <v>3482</v>
      </c>
      <c r="CHY9" s="79" t="s">
        <v>3483</v>
      </c>
      <c r="CHZ9" s="79" t="s">
        <v>3484</v>
      </c>
      <c r="CIA9" s="79" t="s">
        <v>3485</v>
      </c>
      <c r="CIB9" s="79" t="s">
        <v>3486</v>
      </c>
      <c r="CIC9" s="79" t="s">
        <v>3487</v>
      </c>
      <c r="CID9" s="79" t="s">
        <v>3488</v>
      </c>
      <c r="CIE9" s="79" t="s">
        <v>3489</v>
      </c>
      <c r="CIF9" s="79" t="s">
        <v>3490</v>
      </c>
      <c r="CIG9" s="79" t="s">
        <v>3491</v>
      </c>
      <c r="CIH9" s="79" t="s">
        <v>3492</v>
      </c>
      <c r="CII9" s="79" t="s">
        <v>3493</v>
      </c>
      <c r="CIJ9" s="79" t="s">
        <v>3494</v>
      </c>
      <c r="CIK9" s="79" t="s">
        <v>3495</v>
      </c>
      <c r="CIL9" s="79" t="s">
        <v>3496</v>
      </c>
      <c r="CIM9" s="79" t="s">
        <v>3497</v>
      </c>
      <c r="CIN9" s="79" t="s">
        <v>3498</v>
      </c>
      <c r="CIO9" s="79" t="s">
        <v>3499</v>
      </c>
      <c r="CIP9" s="79" t="s">
        <v>3500</v>
      </c>
      <c r="CIQ9" s="79" t="s">
        <v>3501</v>
      </c>
      <c r="CIR9" s="79" t="s">
        <v>3502</v>
      </c>
      <c r="CIS9" s="79" t="s">
        <v>3503</v>
      </c>
      <c r="CIT9" s="79" t="s">
        <v>3504</v>
      </c>
      <c r="CIU9" s="79" t="s">
        <v>3505</v>
      </c>
      <c r="CIV9" s="79" t="s">
        <v>3506</v>
      </c>
      <c r="CIW9" s="79" t="s">
        <v>3507</v>
      </c>
      <c r="CIX9" s="79" t="s">
        <v>3508</v>
      </c>
      <c r="CIY9" s="79" t="s">
        <v>3509</v>
      </c>
      <c r="CIZ9" s="79" t="s">
        <v>3510</v>
      </c>
      <c r="CJA9" s="79" t="s">
        <v>3511</v>
      </c>
      <c r="CJB9" s="79" t="s">
        <v>3512</v>
      </c>
      <c r="CJC9" s="79" t="s">
        <v>3513</v>
      </c>
      <c r="CJD9" s="79" t="s">
        <v>3514</v>
      </c>
      <c r="CJE9" s="79" t="s">
        <v>3515</v>
      </c>
      <c r="CJF9" s="79" t="s">
        <v>3516</v>
      </c>
      <c r="CJG9" s="79" t="s">
        <v>3517</v>
      </c>
      <c r="CJH9" s="79" t="s">
        <v>3518</v>
      </c>
      <c r="CJI9" s="79" t="s">
        <v>3519</v>
      </c>
      <c r="CJJ9" s="79" t="s">
        <v>3520</v>
      </c>
      <c r="CJK9" s="79" t="s">
        <v>3521</v>
      </c>
      <c r="CJL9" s="79" t="s">
        <v>3522</v>
      </c>
      <c r="CJM9" s="79" t="s">
        <v>3523</v>
      </c>
      <c r="CJN9" s="79" t="s">
        <v>3524</v>
      </c>
      <c r="CJO9" s="79" t="s">
        <v>3525</v>
      </c>
      <c r="CJP9" s="79" t="s">
        <v>3526</v>
      </c>
      <c r="CJQ9" s="79" t="s">
        <v>3527</v>
      </c>
      <c r="CJR9" s="79" t="s">
        <v>3528</v>
      </c>
      <c r="CJS9" s="79" t="s">
        <v>3529</v>
      </c>
      <c r="CJT9" s="79" t="s">
        <v>3530</v>
      </c>
      <c r="CJU9" s="79" t="s">
        <v>3531</v>
      </c>
      <c r="CJV9" s="79" t="s">
        <v>3532</v>
      </c>
      <c r="CJW9" s="79" t="s">
        <v>3533</v>
      </c>
      <c r="CJX9" s="79" t="s">
        <v>3534</v>
      </c>
      <c r="CJY9" s="79" t="s">
        <v>3535</v>
      </c>
      <c r="CJZ9" s="79" t="s">
        <v>3536</v>
      </c>
      <c r="CKA9" s="79" t="s">
        <v>3537</v>
      </c>
      <c r="CKB9" s="79" t="s">
        <v>3538</v>
      </c>
      <c r="CKC9" s="79" t="s">
        <v>3539</v>
      </c>
      <c r="CKD9" s="79" t="s">
        <v>3540</v>
      </c>
      <c r="CKE9" s="79" t="s">
        <v>3541</v>
      </c>
      <c r="CKF9" s="79" t="s">
        <v>3542</v>
      </c>
      <c r="CKG9" s="79" t="s">
        <v>3543</v>
      </c>
      <c r="CKH9" s="79" t="s">
        <v>3544</v>
      </c>
      <c r="CKI9" s="79" t="s">
        <v>3545</v>
      </c>
      <c r="CKJ9" s="79" t="s">
        <v>3546</v>
      </c>
      <c r="CKK9" s="79" t="s">
        <v>3547</v>
      </c>
      <c r="CKL9" s="79" t="s">
        <v>3548</v>
      </c>
      <c r="CKM9" s="79" t="s">
        <v>3549</v>
      </c>
      <c r="CKN9" s="79" t="s">
        <v>3550</v>
      </c>
      <c r="CKO9" s="79" t="s">
        <v>3551</v>
      </c>
      <c r="CKP9" s="79" t="s">
        <v>3552</v>
      </c>
      <c r="CKQ9" s="79" t="s">
        <v>3553</v>
      </c>
      <c r="CKR9" s="79" t="s">
        <v>3554</v>
      </c>
      <c r="CKS9" s="79" t="s">
        <v>3555</v>
      </c>
      <c r="CKT9" s="79" t="s">
        <v>3556</v>
      </c>
      <c r="CKU9" s="79" t="s">
        <v>3557</v>
      </c>
      <c r="CKV9" s="79" t="s">
        <v>3558</v>
      </c>
      <c r="CKW9" s="79" t="s">
        <v>3559</v>
      </c>
      <c r="CKX9" s="79" t="s">
        <v>3560</v>
      </c>
      <c r="CKY9" s="79" t="s">
        <v>3561</v>
      </c>
      <c r="CKZ9" s="79" t="s">
        <v>3562</v>
      </c>
      <c r="CLA9" s="79" t="s">
        <v>3563</v>
      </c>
      <c r="CLB9" s="79" t="s">
        <v>3564</v>
      </c>
      <c r="CLC9" s="79" t="s">
        <v>3565</v>
      </c>
      <c r="CLD9" s="79" t="s">
        <v>3566</v>
      </c>
      <c r="CLE9" s="79" t="s">
        <v>3567</v>
      </c>
      <c r="CLF9" s="79" t="s">
        <v>3568</v>
      </c>
      <c r="CLG9" s="79" t="s">
        <v>3569</v>
      </c>
      <c r="CLH9" s="79" t="s">
        <v>3570</v>
      </c>
      <c r="CLI9" s="79" t="s">
        <v>3571</v>
      </c>
      <c r="CLJ9" s="79" t="s">
        <v>3572</v>
      </c>
      <c r="CLK9" s="79" t="s">
        <v>3573</v>
      </c>
      <c r="CLL9" s="79" t="s">
        <v>3574</v>
      </c>
      <c r="CLM9" s="79" t="s">
        <v>3575</v>
      </c>
      <c r="CLN9" s="79" t="s">
        <v>3576</v>
      </c>
      <c r="CLO9" s="79" t="s">
        <v>3577</v>
      </c>
      <c r="CLP9" s="79" t="s">
        <v>3578</v>
      </c>
      <c r="CLQ9" s="79" t="s">
        <v>3579</v>
      </c>
      <c r="CLR9" s="79" t="s">
        <v>3580</v>
      </c>
      <c r="CLS9" s="79" t="s">
        <v>3581</v>
      </c>
      <c r="CLT9" s="79" t="s">
        <v>3582</v>
      </c>
      <c r="CLU9" s="79" t="s">
        <v>3583</v>
      </c>
      <c r="CLV9" s="79" t="s">
        <v>3584</v>
      </c>
      <c r="CLW9" s="79" t="s">
        <v>3585</v>
      </c>
      <c r="CLX9" s="79" t="s">
        <v>3586</v>
      </c>
      <c r="CLY9" s="79" t="s">
        <v>3587</v>
      </c>
      <c r="CLZ9" s="79" t="s">
        <v>3588</v>
      </c>
      <c r="CMA9" s="79" t="s">
        <v>3589</v>
      </c>
      <c r="CMB9" s="79" t="s">
        <v>3590</v>
      </c>
      <c r="CMC9" s="79" t="s">
        <v>3591</v>
      </c>
      <c r="CMD9" s="79" t="s">
        <v>3592</v>
      </c>
      <c r="CME9" s="79" t="s">
        <v>3593</v>
      </c>
      <c r="CMF9" s="79" t="s">
        <v>3594</v>
      </c>
      <c r="CMG9" s="79" t="s">
        <v>3595</v>
      </c>
      <c r="CMH9" s="79" t="s">
        <v>3596</v>
      </c>
      <c r="CMI9" s="79" t="s">
        <v>3597</v>
      </c>
      <c r="CMJ9" s="79" t="s">
        <v>3598</v>
      </c>
      <c r="CMK9" s="79" t="s">
        <v>3599</v>
      </c>
      <c r="CML9" s="79" t="s">
        <v>3600</v>
      </c>
      <c r="CMM9" s="79" t="s">
        <v>3601</v>
      </c>
      <c r="CMN9" s="79" t="s">
        <v>3602</v>
      </c>
      <c r="CMO9" s="79" t="s">
        <v>3603</v>
      </c>
      <c r="CMP9" s="79" t="s">
        <v>3604</v>
      </c>
      <c r="CMQ9" s="79" t="s">
        <v>3605</v>
      </c>
      <c r="CMR9" s="79" t="s">
        <v>3606</v>
      </c>
      <c r="CMS9" s="79" t="s">
        <v>3607</v>
      </c>
      <c r="CMT9" s="79" t="s">
        <v>3608</v>
      </c>
      <c r="CMU9" s="79" t="s">
        <v>3609</v>
      </c>
      <c r="CMV9" s="79" t="s">
        <v>3610</v>
      </c>
      <c r="CMW9" s="79" t="s">
        <v>3611</v>
      </c>
      <c r="CMX9" s="79" t="s">
        <v>3612</v>
      </c>
      <c r="CMY9" s="79" t="s">
        <v>3613</v>
      </c>
      <c r="CMZ9" s="79" t="s">
        <v>3614</v>
      </c>
      <c r="CNA9" s="79" t="s">
        <v>3615</v>
      </c>
      <c r="CNB9" s="79" t="s">
        <v>3616</v>
      </c>
      <c r="CNC9" s="79" t="s">
        <v>3617</v>
      </c>
      <c r="CND9" s="79" t="s">
        <v>3618</v>
      </c>
      <c r="CNE9" s="79" t="s">
        <v>3619</v>
      </c>
      <c r="CNF9" s="79" t="s">
        <v>3620</v>
      </c>
      <c r="CNG9" s="79" t="s">
        <v>3621</v>
      </c>
      <c r="CNH9" s="79" t="s">
        <v>3622</v>
      </c>
      <c r="CNI9" s="79" t="s">
        <v>3623</v>
      </c>
      <c r="CNJ9" s="79" t="s">
        <v>3624</v>
      </c>
      <c r="CNK9" s="79" t="s">
        <v>3625</v>
      </c>
      <c r="CNL9" s="79" t="s">
        <v>3626</v>
      </c>
      <c r="CNM9" s="79" t="s">
        <v>3627</v>
      </c>
      <c r="CNN9" s="79" t="s">
        <v>3628</v>
      </c>
      <c r="CNO9" s="79" t="s">
        <v>3629</v>
      </c>
      <c r="CNP9" s="79" t="s">
        <v>3630</v>
      </c>
      <c r="CNQ9" s="79" t="s">
        <v>3631</v>
      </c>
      <c r="CNR9" s="79" t="s">
        <v>3632</v>
      </c>
      <c r="CNS9" s="79" t="s">
        <v>3633</v>
      </c>
      <c r="CNT9" s="79" t="s">
        <v>3634</v>
      </c>
      <c r="CNU9" s="79" t="s">
        <v>3635</v>
      </c>
      <c r="CNV9" s="79" t="s">
        <v>3636</v>
      </c>
      <c r="CNW9" s="79" t="s">
        <v>3637</v>
      </c>
      <c r="CNX9" s="79" t="s">
        <v>3638</v>
      </c>
      <c r="CNY9" s="79" t="s">
        <v>3639</v>
      </c>
      <c r="CNZ9" s="79" t="s">
        <v>3640</v>
      </c>
      <c r="COA9" s="79" t="s">
        <v>3641</v>
      </c>
      <c r="COB9" s="79" t="s">
        <v>3642</v>
      </c>
      <c r="COC9" s="79" t="s">
        <v>3643</v>
      </c>
      <c r="COD9" s="79" t="s">
        <v>3644</v>
      </c>
      <c r="COE9" s="79" t="s">
        <v>3645</v>
      </c>
      <c r="COF9" s="79" t="s">
        <v>3646</v>
      </c>
      <c r="COG9" s="79" t="s">
        <v>3647</v>
      </c>
      <c r="COH9" s="79" t="s">
        <v>3648</v>
      </c>
      <c r="COI9" s="79" t="s">
        <v>3649</v>
      </c>
      <c r="COJ9" s="79" t="s">
        <v>3650</v>
      </c>
      <c r="COK9" s="79" t="s">
        <v>3651</v>
      </c>
      <c r="COL9" s="79" t="s">
        <v>3652</v>
      </c>
      <c r="COM9" s="79" t="s">
        <v>3653</v>
      </c>
      <c r="CON9" s="79" t="s">
        <v>3654</v>
      </c>
      <c r="COO9" s="79" t="s">
        <v>3655</v>
      </c>
      <c r="COP9" s="79" t="s">
        <v>3656</v>
      </c>
      <c r="COQ9" s="79" t="s">
        <v>3657</v>
      </c>
      <c r="COR9" s="79" t="s">
        <v>3658</v>
      </c>
      <c r="COS9" s="79" t="s">
        <v>3659</v>
      </c>
      <c r="COT9" s="79" t="s">
        <v>3660</v>
      </c>
      <c r="COU9" s="79" t="s">
        <v>3661</v>
      </c>
      <c r="COV9" s="79" t="s">
        <v>3662</v>
      </c>
      <c r="COW9" s="79" t="s">
        <v>3663</v>
      </c>
      <c r="COX9" s="79" t="s">
        <v>3664</v>
      </c>
      <c r="COY9" s="79" t="s">
        <v>3665</v>
      </c>
      <c r="COZ9" s="79" t="s">
        <v>3666</v>
      </c>
      <c r="CPA9" s="79" t="s">
        <v>3667</v>
      </c>
      <c r="CPB9" s="79" t="s">
        <v>3668</v>
      </c>
      <c r="CPC9" s="79" t="s">
        <v>3669</v>
      </c>
      <c r="CPD9" s="79" t="s">
        <v>3670</v>
      </c>
      <c r="CPE9" s="79" t="s">
        <v>3671</v>
      </c>
      <c r="CPF9" s="79" t="s">
        <v>3672</v>
      </c>
      <c r="CPG9" s="79" t="s">
        <v>3673</v>
      </c>
      <c r="CPH9" s="79" t="s">
        <v>3674</v>
      </c>
      <c r="CPI9" s="79" t="s">
        <v>3675</v>
      </c>
      <c r="CPJ9" s="79" t="s">
        <v>3676</v>
      </c>
      <c r="CPK9" s="79" t="s">
        <v>3677</v>
      </c>
      <c r="CPL9" s="79" t="s">
        <v>3678</v>
      </c>
      <c r="CPM9" s="79" t="s">
        <v>3679</v>
      </c>
      <c r="CPN9" s="79" t="s">
        <v>3680</v>
      </c>
      <c r="CPO9" s="79" t="s">
        <v>3681</v>
      </c>
      <c r="CPP9" s="79" t="s">
        <v>3682</v>
      </c>
      <c r="CPQ9" s="79" t="s">
        <v>3683</v>
      </c>
      <c r="CPR9" s="79" t="s">
        <v>3684</v>
      </c>
      <c r="CPS9" s="79" t="s">
        <v>3685</v>
      </c>
      <c r="CPT9" s="79" t="s">
        <v>3686</v>
      </c>
      <c r="CPU9" s="79" t="s">
        <v>3687</v>
      </c>
      <c r="CPV9" s="79" t="s">
        <v>3688</v>
      </c>
      <c r="CPW9" s="79" t="s">
        <v>3689</v>
      </c>
      <c r="CPX9" s="79" t="s">
        <v>3690</v>
      </c>
      <c r="CPY9" s="79" t="s">
        <v>3691</v>
      </c>
      <c r="CPZ9" s="79" t="s">
        <v>3692</v>
      </c>
      <c r="CQA9" s="79" t="s">
        <v>3693</v>
      </c>
      <c r="CQB9" s="79" t="s">
        <v>3694</v>
      </c>
      <c r="CQC9" s="79" t="s">
        <v>3695</v>
      </c>
      <c r="CQD9" s="79" t="s">
        <v>3696</v>
      </c>
      <c r="CQE9" s="79" t="s">
        <v>3697</v>
      </c>
      <c r="CQF9" s="79" t="s">
        <v>3698</v>
      </c>
      <c r="CQG9" s="79" t="s">
        <v>3699</v>
      </c>
      <c r="CQH9" s="79" t="s">
        <v>3700</v>
      </c>
      <c r="CQI9" s="79" t="s">
        <v>3701</v>
      </c>
      <c r="CQJ9" s="79" t="s">
        <v>3702</v>
      </c>
      <c r="CQK9" s="79" t="s">
        <v>3703</v>
      </c>
      <c r="CQL9" s="79" t="s">
        <v>3704</v>
      </c>
      <c r="CQM9" s="79" t="s">
        <v>3705</v>
      </c>
      <c r="CQN9" s="79" t="s">
        <v>3706</v>
      </c>
      <c r="CQO9" s="79" t="s">
        <v>3707</v>
      </c>
      <c r="CQP9" s="79" t="s">
        <v>3708</v>
      </c>
      <c r="CQQ9" s="79" t="s">
        <v>3709</v>
      </c>
      <c r="CQR9" s="79" t="s">
        <v>3710</v>
      </c>
      <c r="CQS9" s="79" t="s">
        <v>3711</v>
      </c>
      <c r="CQT9" s="79" t="s">
        <v>3712</v>
      </c>
      <c r="CQU9" s="79" t="s">
        <v>3713</v>
      </c>
      <c r="CQV9" s="79" t="s">
        <v>3714</v>
      </c>
      <c r="CQW9" s="79" t="s">
        <v>3715</v>
      </c>
      <c r="CQX9" s="79" t="s">
        <v>3716</v>
      </c>
      <c r="CQY9" s="79" t="s">
        <v>3717</v>
      </c>
      <c r="CQZ9" s="79" t="s">
        <v>3718</v>
      </c>
      <c r="CRA9" s="79" t="s">
        <v>3719</v>
      </c>
      <c r="CRB9" s="79" t="s">
        <v>3720</v>
      </c>
      <c r="CRC9" s="79" t="s">
        <v>3721</v>
      </c>
      <c r="CRD9" s="79" t="s">
        <v>3722</v>
      </c>
      <c r="CRE9" s="79" t="s">
        <v>3723</v>
      </c>
      <c r="CRF9" s="79" t="s">
        <v>3724</v>
      </c>
      <c r="CRG9" s="79" t="s">
        <v>3725</v>
      </c>
      <c r="CRH9" s="79" t="s">
        <v>3726</v>
      </c>
      <c r="CRI9" s="79" t="s">
        <v>3727</v>
      </c>
      <c r="CRJ9" s="79" t="s">
        <v>3728</v>
      </c>
      <c r="CRK9" s="79" t="s">
        <v>3729</v>
      </c>
      <c r="CRL9" s="79" t="s">
        <v>3730</v>
      </c>
      <c r="CRM9" s="79" t="s">
        <v>3731</v>
      </c>
      <c r="CRN9" s="79" t="s">
        <v>3732</v>
      </c>
      <c r="CRO9" s="79" t="s">
        <v>3733</v>
      </c>
      <c r="CRP9" s="79" t="s">
        <v>3734</v>
      </c>
      <c r="CRQ9" s="79" t="s">
        <v>3735</v>
      </c>
      <c r="CRR9" s="79" t="s">
        <v>3736</v>
      </c>
      <c r="CRS9" s="79" t="s">
        <v>3737</v>
      </c>
      <c r="CRT9" s="79" t="s">
        <v>3738</v>
      </c>
      <c r="CRU9" s="79" t="s">
        <v>3739</v>
      </c>
      <c r="CRV9" s="79" t="s">
        <v>3740</v>
      </c>
      <c r="CRW9" s="79" t="s">
        <v>3741</v>
      </c>
      <c r="CRX9" s="79" t="s">
        <v>3742</v>
      </c>
      <c r="CRY9" s="79" t="s">
        <v>3743</v>
      </c>
      <c r="CRZ9" s="79" t="s">
        <v>3744</v>
      </c>
      <c r="CSA9" s="79" t="s">
        <v>3745</v>
      </c>
      <c r="CSB9" s="79" t="s">
        <v>3746</v>
      </c>
      <c r="CSC9" s="79" t="s">
        <v>3747</v>
      </c>
      <c r="CSD9" s="79" t="s">
        <v>3748</v>
      </c>
      <c r="CSE9" s="79" t="s">
        <v>3749</v>
      </c>
      <c r="CSF9" s="79" t="s">
        <v>3750</v>
      </c>
      <c r="CSG9" s="79" t="s">
        <v>3751</v>
      </c>
      <c r="CSH9" s="79" t="s">
        <v>3752</v>
      </c>
      <c r="CSI9" s="79" t="s">
        <v>3753</v>
      </c>
      <c r="CSJ9" s="79" t="s">
        <v>3754</v>
      </c>
      <c r="CSK9" s="79" t="s">
        <v>3755</v>
      </c>
      <c r="CSL9" s="79" t="s">
        <v>3756</v>
      </c>
      <c r="CSM9" s="79" t="s">
        <v>3757</v>
      </c>
      <c r="CSN9" s="79" t="s">
        <v>3758</v>
      </c>
      <c r="CSO9" s="79" t="s">
        <v>3759</v>
      </c>
      <c r="CSP9" s="79" t="s">
        <v>3760</v>
      </c>
      <c r="CSQ9" s="79" t="s">
        <v>3761</v>
      </c>
      <c r="CSR9" s="79" t="s">
        <v>3762</v>
      </c>
      <c r="CSS9" s="79" t="s">
        <v>3763</v>
      </c>
      <c r="CST9" s="79" t="s">
        <v>3764</v>
      </c>
      <c r="CSU9" s="79" t="s">
        <v>3765</v>
      </c>
      <c r="CSV9" s="79" t="s">
        <v>3766</v>
      </c>
      <c r="CSW9" s="79" t="s">
        <v>3767</v>
      </c>
      <c r="CSX9" s="79" t="s">
        <v>3768</v>
      </c>
      <c r="CSY9" s="79" t="s">
        <v>3769</v>
      </c>
      <c r="CSZ9" s="79" t="s">
        <v>3770</v>
      </c>
      <c r="CTA9" s="79" t="s">
        <v>3771</v>
      </c>
      <c r="CTB9" s="79" t="s">
        <v>3772</v>
      </c>
      <c r="CTC9" s="79" t="s">
        <v>3773</v>
      </c>
      <c r="CTD9" s="79" t="s">
        <v>3774</v>
      </c>
      <c r="CTE9" s="79" t="s">
        <v>3775</v>
      </c>
      <c r="CTF9" s="79" t="s">
        <v>3776</v>
      </c>
      <c r="CTG9" s="79" t="s">
        <v>3777</v>
      </c>
      <c r="CTH9" s="79" t="s">
        <v>3778</v>
      </c>
      <c r="CTI9" s="79" t="s">
        <v>3779</v>
      </c>
      <c r="CTJ9" s="79" t="s">
        <v>3780</v>
      </c>
      <c r="CTK9" s="79" t="s">
        <v>3781</v>
      </c>
      <c r="CTL9" s="79" t="s">
        <v>3782</v>
      </c>
      <c r="CTM9" s="79" t="s">
        <v>3783</v>
      </c>
      <c r="CTN9" s="79" t="s">
        <v>3784</v>
      </c>
      <c r="CTO9" s="79" t="s">
        <v>3785</v>
      </c>
      <c r="CTP9" s="79" t="s">
        <v>3786</v>
      </c>
      <c r="CTQ9" s="79" t="s">
        <v>3787</v>
      </c>
      <c r="CTR9" s="79" t="s">
        <v>3788</v>
      </c>
      <c r="CTS9" s="79" t="s">
        <v>3789</v>
      </c>
      <c r="CTT9" s="79" t="s">
        <v>3790</v>
      </c>
      <c r="CTU9" s="79" t="s">
        <v>3791</v>
      </c>
      <c r="CTV9" s="79" t="s">
        <v>3792</v>
      </c>
      <c r="CTW9" s="79" t="s">
        <v>3793</v>
      </c>
      <c r="CTX9" s="79" t="s">
        <v>3794</v>
      </c>
      <c r="CTY9" s="79" t="s">
        <v>3795</v>
      </c>
      <c r="CTZ9" s="79" t="s">
        <v>3796</v>
      </c>
      <c r="CUA9" s="79" t="s">
        <v>3797</v>
      </c>
      <c r="CUB9" s="79" t="s">
        <v>3798</v>
      </c>
      <c r="CUC9" s="79" t="s">
        <v>3799</v>
      </c>
      <c r="CUD9" s="79" t="s">
        <v>3800</v>
      </c>
      <c r="CUE9" s="79" t="s">
        <v>3801</v>
      </c>
      <c r="CUF9" s="79" t="s">
        <v>3802</v>
      </c>
      <c r="CUG9" s="79" t="s">
        <v>3803</v>
      </c>
      <c r="CUH9" s="79" t="s">
        <v>3804</v>
      </c>
      <c r="CUI9" s="79" t="s">
        <v>3805</v>
      </c>
      <c r="CUJ9" s="79" t="s">
        <v>3806</v>
      </c>
      <c r="CUK9" s="79" t="s">
        <v>3807</v>
      </c>
      <c r="CUL9" s="79" t="s">
        <v>3808</v>
      </c>
      <c r="CUM9" s="79" t="s">
        <v>3809</v>
      </c>
      <c r="CUN9" s="79" t="s">
        <v>3810</v>
      </c>
      <c r="CUO9" s="79" t="s">
        <v>3811</v>
      </c>
      <c r="CUP9" s="79" t="s">
        <v>3812</v>
      </c>
      <c r="CUQ9" s="79" t="s">
        <v>3813</v>
      </c>
      <c r="CUR9" s="79" t="s">
        <v>3814</v>
      </c>
      <c r="CUS9" s="79" t="s">
        <v>3815</v>
      </c>
      <c r="CUT9" s="79" t="s">
        <v>3816</v>
      </c>
      <c r="CUU9" s="79" t="s">
        <v>3817</v>
      </c>
      <c r="CUV9" s="79" t="s">
        <v>3818</v>
      </c>
      <c r="CUW9" s="79" t="s">
        <v>3819</v>
      </c>
      <c r="CUX9" s="79" t="s">
        <v>3820</v>
      </c>
      <c r="CUY9" s="79" t="s">
        <v>3821</v>
      </c>
      <c r="CUZ9" s="79" t="s">
        <v>3822</v>
      </c>
      <c r="CVA9" s="79" t="s">
        <v>3823</v>
      </c>
      <c r="CVB9" s="79" t="s">
        <v>3824</v>
      </c>
      <c r="CVC9" s="79" t="s">
        <v>3825</v>
      </c>
      <c r="CVD9" s="79" t="s">
        <v>3826</v>
      </c>
      <c r="CVE9" s="79" t="s">
        <v>3827</v>
      </c>
      <c r="CVF9" s="79" t="s">
        <v>3828</v>
      </c>
      <c r="CVG9" s="79" t="s">
        <v>3829</v>
      </c>
      <c r="CVH9" s="79" t="s">
        <v>3830</v>
      </c>
      <c r="CVI9" s="79" t="s">
        <v>3831</v>
      </c>
      <c r="CVJ9" s="79" t="s">
        <v>3832</v>
      </c>
      <c r="CVK9" s="79" t="s">
        <v>3833</v>
      </c>
      <c r="CVL9" s="79" t="s">
        <v>3834</v>
      </c>
      <c r="CVM9" s="79" t="s">
        <v>3835</v>
      </c>
      <c r="CVN9" s="79" t="s">
        <v>3836</v>
      </c>
      <c r="CVO9" s="79" t="s">
        <v>3837</v>
      </c>
      <c r="CVP9" s="79" t="s">
        <v>3838</v>
      </c>
      <c r="CVQ9" s="79" t="s">
        <v>3839</v>
      </c>
      <c r="CVR9" s="79" t="s">
        <v>3840</v>
      </c>
      <c r="CVS9" s="79" t="s">
        <v>3841</v>
      </c>
      <c r="CVT9" s="79" t="s">
        <v>3842</v>
      </c>
      <c r="CVU9" s="79" t="s">
        <v>3843</v>
      </c>
      <c r="CVV9" s="79" t="s">
        <v>3844</v>
      </c>
      <c r="CVW9" s="79" t="s">
        <v>3845</v>
      </c>
      <c r="CVX9" s="79" t="s">
        <v>3846</v>
      </c>
      <c r="CVY9" s="79" t="s">
        <v>3847</v>
      </c>
      <c r="CVZ9" s="79" t="s">
        <v>3848</v>
      </c>
      <c r="CWA9" s="79" t="s">
        <v>3849</v>
      </c>
      <c r="CWB9" s="79" t="s">
        <v>3850</v>
      </c>
      <c r="CWC9" s="79" t="s">
        <v>3851</v>
      </c>
      <c r="CWD9" s="79" t="s">
        <v>3852</v>
      </c>
      <c r="CWE9" s="79" t="s">
        <v>3853</v>
      </c>
      <c r="CWF9" s="79" t="s">
        <v>3854</v>
      </c>
      <c r="CWG9" s="79" t="s">
        <v>3855</v>
      </c>
      <c r="CWH9" s="79" t="s">
        <v>3856</v>
      </c>
      <c r="CWI9" s="79" t="s">
        <v>3857</v>
      </c>
      <c r="CWJ9" s="79" t="s">
        <v>3858</v>
      </c>
      <c r="CWK9" s="79" t="s">
        <v>3859</v>
      </c>
      <c r="CWL9" s="79" t="s">
        <v>3860</v>
      </c>
      <c r="CWM9" s="79" t="s">
        <v>3861</v>
      </c>
      <c r="CWN9" s="79" t="s">
        <v>3862</v>
      </c>
      <c r="CWO9" s="79" t="s">
        <v>3863</v>
      </c>
      <c r="CWP9" s="79" t="s">
        <v>3864</v>
      </c>
      <c r="CWQ9" s="79" t="s">
        <v>3865</v>
      </c>
      <c r="CWR9" s="79" t="s">
        <v>3866</v>
      </c>
      <c r="CWS9" s="79" t="s">
        <v>3867</v>
      </c>
      <c r="CWT9" s="79" t="s">
        <v>3868</v>
      </c>
      <c r="CWU9" s="79" t="s">
        <v>3869</v>
      </c>
      <c r="CWV9" s="79" t="s">
        <v>3870</v>
      </c>
      <c r="CWW9" s="79" t="s">
        <v>3871</v>
      </c>
      <c r="CWX9" s="79" t="s">
        <v>3872</v>
      </c>
      <c r="CWY9" s="79" t="s">
        <v>3873</v>
      </c>
      <c r="CWZ9" s="79" t="s">
        <v>3874</v>
      </c>
      <c r="CXA9" s="79" t="s">
        <v>3875</v>
      </c>
      <c r="CXB9" s="79" t="s">
        <v>3876</v>
      </c>
      <c r="CXC9" s="79" t="s">
        <v>3877</v>
      </c>
      <c r="CXD9" s="79" t="s">
        <v>3878</v>
      </c>
      <c r="CXE9" s="79" t="s">
        <v>3879</v>
      </c>
      <c r="CXF9" s="79" t="s">
        <v>3880</v>
      </c>
      <c r="CXG9" s="79" t="s">
        <v>3881</v>
      </c>
      <c r="CXH9" s="79" t="s">
        <v>3882</v>
      </c>
      <c r="CXI9" s="79" t="s">
        <v>3883</v>
      </c>
      <c r="CXJ9" s="79" t="s">
        <v>3884</v>
      </c>
      <c r="CXK9" s="79" t="s">
        <v>3885</v>
      </c>
      <c r="CXL9" s="79" t="s">
        <v>3886</v>
      </c>
      <c r="CXM9" s="79" t="s">
        <v>3887</v>
      </c>
      <c r="CXN9" s="79" t="s">
        <v>3888</v>
      </c>
      <c r="CXO9" s="79" t="s">
        <v>3889</v>
      </c>
      <c r="CXP9" s="79" t="s">
        <v>3890</v>
      </c>
      <c r="CXQ9" s="79" t="s">
        <v>3891</v>
      </c>
      <c r="CXR9" s="79" t="s">
        <v>3892</v>
      </c>
      <c r="CXS9" s="79" t="s">
        <v>3893</v>
      </c>
      <c r="CXT9" s="79" t="s">
        <v>3894</v>
      </c>
      <c r="CXU9" s="79" t="s">
        <v>3895</v>
      </c>
      <c r="CXV9" s="79" t="s">
        <v>3896</v>
      </c>
      <c r="CXW9" s="79" t="s">
        <v>3897</v>
      </c>
      <c r="CXX9" s="79" t="s">
        <v>3898</v>
      </c>
      <c r="CXY9" s="79" t="s">
        <v>3899</v>
      </c>
      <c r="CXZ9" s="79" t="s">
        <v>3900</v>
      </c>
      <c r="CYA9" s="79" t="s">
        <v>3901</v>
      </c>
      <c r="CYB9" s="79" t="s">
        <v>3902</v>
      </c>
      <c r="CYC9" s="79" t="s">
        <v>3903</v>
      </c>
      <c r="CYD9" s="79" t="s">
        <v>3904</v>
      </c>
      <c r="CYE9" s="79" t="s">
        <v>3905</v>
      </c>
      <c r="CYF9" s="79" t="s">
        <v>3906</v>
      </c>
      <c r="CYG9" s="79" t="s">
        <v>3907</v>
      </c>
      <c r="CYH9" s="79" t="s">
        <v>3908</v>
      </c>
      <c r="CYI9" s="79" t="s">
        <v>3909</v>
      </c>
      <c r="CYJ9" s="79" t="s">
        <v>3910</v>
      </c>
      <c r="CYK9" s="79" t="s">
        <v>3911</v>
      </c>
      <c r="CYL9" s="79" t="s">
        <v>3912</v>
      </c>
      <c r="CYM9" s="79" t="s">
        <v>3913</v>
      </c>
      <c r="CYN9" s="79" t="s">
        <v>3914</v>
      </c>
      <c r="CYO9" s="79" t="s">
        <v>3915</v>
      </c>
      <c r="CYP9" s="79" t="s">
        <v>3916</v>
      </c>
      <c r="CYQ9" s="79" t="s">
        <v>3917</v>
      </c>
      <c r="CYR9" s="79" t="s">
        <v>3918</v>
      </c>
      <c r="CYS9" s="79" t="s">
        <v>3919</v>
      </c>
      <c r="CYT9" s="79" t="s">
        <v>3920</v>
      </c>
      <c r="CYU9" s="79" t="s">
        <v>3921</v>
      </c>
      <c r="CYV9" s="79" t="s">
        <v>3922</v>
      </c>
      <c r="CYW9" s="79" t="s">
        <v>3923</v>
      </c>
      <c r="CYX9" s="79" t="s">
        <v>3924</v>
      </c>
      <c r="CYY9" s="79" t="s">
        <v>3925</v>
      </c>
      <c r="CYZ9" s="79" t="s">
        <v>3926</v>
      </c>
      <c r="CZA9" s="79" t="s">
        <v>3927</v>
      </c>
      <c r="CZB9" s="79" t="s">
        <v>3928</v>
      </c>
      <c r="CZC9" s="79" t="s">
        <v>3929</v>
      </c>
      <c r="CZD9" s="79" t="s">
        <v>3930</v>
      </c>
      <c r="CZE9" s="79" t="s">
        <v>3931</v>
      </c>
      <c r="CZF9" s="79" t="s">
        <v>3932</v>
      </c>
      <c r="CZG9" s="79" t="s">
        <v>3933</v>
      </c>
      <c r="CZH9" s="79" t="s">
        <v>3934</v>
      </c>
      <c r="CZI9" s="79" t="s">
        <v>3935</v>
      </c>
      <c r="CZJ9" s="79" t="s">
        <v>3936</v>
      </c>
      <c r="CZK9" s="79" t="s">
        <v>3937</v>
      </c>
      <c r="CZL9" s="79" t="s">
        <v>3938</v>
      </c>
      <c r="CZM9" s="79" t="s">
        <v>3939</v>
      </c>
      <c r="CZN9" s="79" t="s">
        <v>3940</v>
      </c>
      <c r="CZO9" s="79" t="s">
        <v>3941</v>
      </c>
      <c r="CZP9" s="79" t="s">
        <v>3942</v>
      </c>
      <c r="CZQ9" s="79" t="s">
        <v>3943</v>
      </c>
      <c r="CZR9" s="79" t="s">
        <v>3944</v>
      </c>
      <c r="CZS9" s="79" t="s">
        <v>3945</v>
      </c>
      <c r="CZT9" s="79" t="s">
        <v>3946</v>
      </c>
      <c r="CZU9" s="79" t="s">
        <v>3947</v>
      </c>
      <c r="CZV9" s="79" t="s">
        <v>3948</v>
      </c>
      <c r="CZW9" s="79" t="s">
        <v>3949</v>
      </c>
      <c r="CZX9" s="79" t="s">
        <v>3950</v>
      </c>
      <c r="CZY9" s="79" t="s">
        <v>3951</v>
      </c>
      <c r="CZZ9" s="79" t="s">
        <v>3952</v>
      </c>
      <c r="DAA9" s="79" t="s">
        <v>3953</v>
      </c>
      <c r="DAB9" s="79" t="s">
        <v>3954</v>
      </c>
      <c r="DAC9" s="79" t="s">
        <v>3955</v>
      </c>
      <c r="DAD9" s="79" t="s">
        <v>3956</v>
      </c>
      <c r="DAE9" s="79" t="s">
        <v>3957</v>
      </c>
      <c r="DAF9" s="79" t="s">
        <v>3958</v>
      </c>
      <c r="DAG9" s="79" t="s">
        <v>3959</v>
      </c>
      <c r="DAH9" s="79" t="s">
        <v>3960</v>
      </c>
      <c r="DAI9" s="79" t="s">
        <v>3961</v>
      </c>
      <c r="DAJ9" s="79" t="s">
        <v>3962</v>
      </c>
      <c r="DAK9" s="79" t="s">
        <v>3963</v>
      </c>
      <c r="DAL9" s="79" t="s">
        <v>3964</v>
      </c>
      <c r="DAM9" s="79" t="s">
        <v>3965</v>
      </c>
      <c r="DAN9" s="79" t="s">
        <v>3966</v>
      </c>
      <c r="DAO9" s="79" t="s">
        <v>3967</v>
      </c>
      <c r="DAP9" s="79" t="s">
        <v>3968</v>
      </c>
      <c r="DAQ9" s="79" t="s">
        <v>3969</v>
      </c>
      <c r="DAR9" s="79" t="s">
        <v>3970</v>
      </c>
      <c r="DAS9" s="79" t="s">
        <v>3971</v>
      </c>
      <c r="DAT9" s="79" t="s">
        <v>3972</v>
      </c>
      <c r="DAU9" s="79" t="s">
        <v>3973</v>
      </c>
      <c r="DAV9" s="79" t="s">
        <v>3974</v>
      </c>
      <c r="DAW9" s="79" t="s">
        <v>3975</v>
      </c>
      <c r="DAX9" s="79" t="s">
        <v>3976</v>
      </c>
      <c r="DAY9" s="79" t="s">
        <v>3977</v>
      </c>
      <c r="DAZ9" s="79" t="s">
        <v>3978</v>
      </c>
      <c r="DBA9" s="79" t="s">
        <v>3979</v>
      </c>
      <c r="DBB9" s="79" t="s">
        <v>3980</v>
      </c>
      <c r="DBC9" s="79" t="s">
        <v>3981</v>
      </c>
      <c r="DBD9" s="79" t="s">
        <v>3982</v>
      </c>
      <c r="DBE9" s="79" t="s">
        <v>3983</v>
      </c>
      <c r="DBF9" s="79" t="s">
        <v>3984</v>
      </c>
      <c r="DBG9" s="79" t="s">
        <v>3985</v>
      </c>
      <c r="DBH9" s="79" t="s">
        <v>3986</v>
      </c>
      <c r="DBI9" s="79" t="s">
        <v>3987</v>
      </c>
      <c r="DBJ9" s="79" t="s">
        <v>3988</v>
      </c>
      <c r="DBK9" s="79" t="s">
        <v>3989</v>
      </c>
      <c r="DBL9" s="79" t="s">
        <v>3990</v>
      </c>
      <c r="DBM9" s="79" t="s">
        <v>3991</v>
      </c>
      <c r="DBN9" s="79" t="s">
        <v>3992</v>
      </c>
      <c r="DBO9" s="79" t="s">
        <v>3993</v>
      </c>
      <c r="DBP9" s="79" t="s">
        <v>3994</v>
      </c>
      <c r="DBQ9" s="79" t="s">
        <v>3995</v>
      </c>
      <c r="DBR9" s="79" t="s">
        <v>3996</v>
      </c>
      <c r="DBS9" s="79" t="s">
        <v>3997</v>
      </c>
      <c r="DBT9" s="79" t="s">
        <v>3998</v>
      </c>
      <c r="DBU9" s="79" t="s">
        <v>3999</v>
      </c>
      <c r="DBV9" s="79" t="s">
        <v>4000</v>
      </c>
      <c r="DBW9" s="79" t="s">
        <v>4001</v>
      </c>
      <c r="DBX9" s="79" t="s">
        <v>4002</v>
      </c>
      <c r="DBY9" s="79" t="s">
        <v>4003</v>
      </c>
      <c r="DBZ9" s="79" t="s">
        <v>4004</v>
      </c>
      <c r="DCA9" s="79" t="s">
        <v>4005</v>
      </c>
      <c r="DCB9" s="79" t="s">
        <v>4006</v>
      </c>
      <c r="DCC9" s="79" t="s">
        <v>4007</v>
      </c>
      <c r="DCD9" s="79" t="s">
        <v>4008</v>
      </c>
      <c r="DCE9" s="79" t="s">
        <v>4009</v>
      </c>
      <c r="DCF9" s="79" t="s">
        <v>4010</v>
      </c>
      <c r="DCG9" s="79" t="s">
        <v>4011</v>
      </c>
      <c r="DCH9" s="79" t="s">
        <v>4012</v>
      </c>
      <c r="DCI9" s="79" t="s">
        <v>4013</v>
      </c>
      <c r="DCJ9" s="79" t="s">
        <v>4014</v>
      </c>
      <c r="DCK9" s="79" t="s">
        <v>4015</v>
      </c>
      <c r="DCL9" s="79" t="s">
        <v>4016</v>
      </c>
      <c r="DCM9" s="79" t="s">
        <v>4017</v>
      </c>
      <c r="DCN9" s="79" t="s">
        <v>4018</v>
      </c>
      <c r="DCO9" s="79" t="s">
        <v>4019</v>
      </c>
      <c r="DCP9" s="79" t="s">
        <v>4020</v>
      </c>
      <c r="DCQ9" s="79" t="s">
        <v>4021</v>
      </c>
      <c r="DCR9" s="79" t="s">
        <v>4022</v>
      </c>
      <c r="DCS9" s="79" t="s">
        <v>4023</v>
      </c>
      <c r="DCT9" s="79" t="s">
        <v>4024</v>
      </c>
      <c r="DCU9" s="79" t="s">
        <v>4025</v>
      </c>
      <c r="DCV9" s="79" t="s">
        <v>4026</v>
      </c>
      <c r="DCW9" s="79" t="s">
        <v>4027</v>
      </c>
      <c r="DCX9" s="79" t="s">
        <v>4028</v>
      </c>
      <c r="DCY9" s="79" t="s">
        <v>4029</v>
      </c>
      <c r="DCZ9" s="79" t="s">
        <v>4030</v>
      </c>
      <c r="DDA9" s="79" t="s">
        <v>4031</v>
      </c>
      <c r="DDB9" s="79" t="s">
        <v>4032</v>
      </c>
      <c r="DDC9" s="79" t="s">
        <v>4033</v>
      </c>
      <c r="DDD9" s="79" t="s">
        <v>4034</v>
      </c>
      <c r="DDE9" s="79" t="s">
        <v>4035</v>
      </c>
      <c r="DDF9" s="79" t="s">
        <v>4036</v>
      </c>
      <c r="DDG9" s="79" t="s">
        <v>4037</v>
      </c>
      <c r="DDH9" s="79" t="s">
        <v>4038</v>
      </c>
      <c r="DDI9" s="79" t="s">
        <v>4039</v>
      </c>
      <c r="DDJ9" s="79" t="s">
        <v>4040</v>
      </c>
      <c r="DDK9" s="79" t="s">
        <v>4041</v>
      </c>
      <c r="DDL9" s="79" t="s">
        <v>4042</v>
      </c>
      <c r="DDM9" s="79" t="s">
        <v>4043</v>
      </c>
      <c r="DDN9" s="79" t="s">
        <v>4044</v>
      </c>
      <c r="DDO9" s="79" t="s">
        <v>4045</v>
      </c>
      <c r="DDP9" s="79" t="s">
        <v>4046</v>
      </c>
      <c r="DDQ9" s="79" t="s">
        <v>4047</v>
      </c>
      <c r="DDR9" s="79" t="s">
        <v>4048</v>
      </c>
      <c r="DDS9" s="79" t="s">
        <v>4049</v>
      </c>
      <c r="DDT9" s="79" t="s">
        <v>4050</v>
      </c>
      <c r="DDU9" s="79" t="s">
        <v>4051</v>
      </c>
      <c r="DDV9" s="79" t="s">
        <v>4052</v>
      </c>
      <c r="DDW9" s="79" t="s">
        <v>4053</v>
      </c>
      <c r="DDX9" s="79" t="s">
        <v>4054</v>
      </c>
      <c r="DDY9" s="79" t="s">
        <v>4055</v>
      </c>
      <c r="DDZ9" s="79" t="s">
        <v>4056</v>
      </c>
      <c r="DEA9" s="79" t="s">
        <v>4057</v>
      </c>
      <c r="DEB9" s="79" t="s">
        <v>4058</v>
      </c>
      <c r="DEC9" s="79" t="s">
        <v>4059</v>
      </c>
      <c r="DED9" s="79" t="s">
        <v>4060</v>
      </c>
      <c r="DEE9" s="79" t="s">
        <v>4061</v>
      </c>
      <c r="DEF9" s="79" t="s">
        <v>4062</v>
      </c>
      <c r="DEG9" s="79" t="s">
        <v>4063</v>
      </c>
      <c r="DEH9" s="79" t="s">
        <v>4064</v>
      </c>
      <c r="DEI9" s="79" t="s">
        <v>4065</v>
      </c>
      <c r="DEJ9" s="79" t="s">
        <v>4066</v>
      </c>
      <c r="DEK9" s="79" t="s">
        <v>4067</v>
      </c>
      <c r="DEL9" s="79" t="s">
        <v>4068</v>
      </c>
      <c r="DEM9" s="79" t="s">
        <v>4069</v>
      </c>
      <c r="DEN9" s="79" t="s">
        <v>4070</v>
      </c>
      <c r="DEO9" s="79" t="s">
        <v>4071</v>
      </c>
      <c r="DEP9" s="79" t="s">
        <v>4072</v>
      </c>
      <c r="DEQ9" s="79" t="s">
        <v>4073</v>
      </c>
      <c r="DER9" s="79" t="s">
        <v>4074</v>
      </c>
      <c r="DES9" s="79" t="s">
        <v>4075</v>
      </c>
      <c r="DET9" s="79" t="s">
        <v>4076</v>
      </c>
      <c r="DEU9" s="79" t="s">
        <v>4077</v>
      </c>
      <c r="DEV9" s="79" t="s">
        <v>4078</v>
      </c>
      <c r="DEW9" s="79" t="s">
        <v>4079</v>
      </c>
      <c r="DEX9" s="79" t="s">
        <v>4080</v>
      </c>
      <c r="DEY9" s="79" t="s">
        <v>4081</v>
      </c>
      <c r="DEZ9" s="79" t="s">
        <v>4082</v>
      </c>
      <c r="DFA9" s="79" t="s">
        <v>4083</v>
      </c>
      <c r="DFB9" s="79" t="s">
        <v>4084</v>
      </c>
      <c r="DFC9" s="79" t="s">
        <v>4085</v>
      </c>
      <c r="DFD9" s="79" t="s">
        <v>4086</v>
      </c>
      <c r="DFE9" s="79" t="s">
        <v>4087</v>
      </c>
      <c r="DFF9" s="79" t="s">
        <v>4088</v>
      </c>
      <c r="DFG9" s="79" t="s">
        <v>4089</v>
      </c>
      <c r="DFH9" s="79" t="s">
        <v>4090</v>
      </c>
      <c r="DFI9" s="79" t="s">
        <v>4091</v>
      </c>
      <c r="DFJ9" s="79" t="s">
        <v>4092</v>
      </c>
      <c r="DFK9" s="79" t="s">
        <v>4093</v>
      </c>
      <c r="DFL9" s="79" t="s">
        <v>4094</v>
      </c>
      <c r="DFM9" s="79" t="s">
        <v>4095</v>
      </c>
      <c r="DFN9" s="79" t="s">
        <v>4096</v>
      </c>
      <c r="DFO9" s="79" t="s">
        <v>4097</v>
      </c>
      <c r="DFP9" s="79" t="s">
        <v>4098</v>
      </c>
      <c r="DFQ9" s="79" t="s">
        <v>4099</v>
      </c>
      <c r="DFR9" s="79" t="s">
        <v>4100</v>
      </c>
      <c r="DFS9" s="79" t="s">
        <v>4101</v>
      </c>
      <c r="DFT9" s="79" t="s">
        <v>4102</v>
      </c>
      <c r="DFU9" s="79" t="s">
        <v>4103</v>
      </c>
      <c r="DFV9" s="79" t="s">
        <v>4104</v>
      </c>
      <c r="DFW9" s="79" t="s">
        <v>4105</v>
      </c>
      <c r="DFX9" s="79" t="s">
        <v>4106</v>
      </c>
      <c r="DFY9" s="79" t="s">
        <v>4107</v>
      </c>
      <c r="DFZ9" s="79" t="s">
        <v>4108</v>
      </c>
      <c r="DGA9" s="79" t="s">
        <v>4109</v>
      </c>
      <c r="DGB9" s="79" t="s">
        <v>4110</v>
      </c>
      <c r="DGC9" s="79" t="s">
        <v>4111</v>
      </c>
      <c r="DGD9" s="79" t="s">
        <v>4112</v>
      </c>
      <c r="DGE9" s="79" t="s">
        <v>4113</v>
      </c>
      <c r="DGF9" s="79" t="s">
        <v>4114</v>
      </c>
      <c r="DGG9" s="79" t="s">
        <v>4115</v>
      </c>
      <c r="DGH9" s="79" t="s">
        <v>4116</v>
      </c>
      <c r="DGI9" s="79" t="s">
        <v>4117</v>
      </c>
      <c r="DGJ9" s="79" t="s">
        <v>4118</v>
      </c>
      <c r="DGK9" s="79" t="s">
        <v>4119</v>
      </c>
      <c r="DGL9" s="79" t="s">
        <v>4120</v>
      </c>
      <c r="DGM9" s="79" t="s">
        <v>4121</v>
      </c>
      <c r="DGN9" s="79" t="s">
        <v>4122</v>
      </c>
      <c r="DGO9" s="79" t="s">
        <v>4123</v>
      </c>
      <c r="DGP9" s="79" t="s">
        <v>4124</v>
      </c>
      <c r="DGQ9" s="79" t="s">
        <v>4125</v>
      </c>
      <c r="DGR9" s="79" t="s">
        <v>4126</v>
      </c>
      <c r="DGS9" s="79" t="s">
        <v>4127</v>
      </c>
      <c r="DGT9" s="79" t="s">
        <v>4128</v>
      </c>
      <c r="DGU9" s="79" t="s">
        <v>4129</v>
      </c>
      <c r="DGV9" s="79" t="s">
        <v>4130</v>
      </c>
      <c r="DGW9" s="79" t="s">
        <v>4131</v>
      </c>
      <c r="DGX9" s="79" t="s">
        <v>4132</v>
      </c>
      <c r="DGY9" s="79" t="s">
        <v>4133</v>
      </c>
      <c r="DGZ9" s="79" t="s">
        <v>4134</v>
      </c>
      <c r="DHA9" s="79" t="s">
        <v>4135</v>
      </c>
      <c r="DHB9" s="79" t="s">
        <v>4136</v>
      </c>
      <c r="DHC9" s="79" t="s">
        <v>4137</v>
      </c>
      <c r="DHD9" s="79" t="s">
        <v>4138</v>
      </c>
      <c r="DHE9" s="79" t="s">
        <v>4139</v>
      </c>
      <c r="DHF9" s="79" t="s">
        <v>4140</v>
      </c>
      <c r="DHG9" s="79" t="s">
        <v>4141</v>
      </c>
      <c r="DHH9" s="79" t="s">
        <v>4142</v>
      </c>
      <c r="DHI9" s="79" t="s">
        <v>4143</v>
      </c>
      <c r="DHJ9" s="79" t="s">
        <v>4144</v>
      </c>
      <c r="DHK9" s="79" t="s">
        <v>4145</v>
      </c>
      <c r="DHL9" s="79" t="s">
        <v>4146</v>
      </c>
      <c r="DHM9" s="79" t="s">
        <v>4147</v>
      </c>
      <c r="DHN9" s="79" t="s">
        <v>4148</v>
      </c>
      <c r="DHO9" s="79" t="s">
        <v>4149</v>
      </c>
      <c r="DHP9" s="79" t="s">
        <v>4150</v>
      </c>
      <c r="DHQ9" s="79" t="s">
        <v>4151</v>
      </c>
      <c r="DHR9" s="79" t="s">
        <v>4152</v>
      </c>
      <c r="DHS9" s="79" t="s">
        <v>4153</v>
      </c>
      <c r="DHT9" s="79" t="s">
        <v>4154</v>
      </c>
      <c r="DHU9" s="79" t="s">
        <v>4155</v>
      </c>
      <c r="DHV9" s="79" t="s">
        <v>4156</v>
      </c>
      <c r="DHW9" s="79" t="s">
        <v>4157</v>
      </c>
      <c r="DHX9" s="79" t="s">
        <v>4158</v>
      </c>
      <c r="DHY9" s="79" t="s">
        <v>4159</v>
      </c>
      <c r="DHZ9" s="79" t="s">
        <v>4160</v>
      </c>
      <c r="DIA9" s="79" t="s">
        <v>4161</v>
      </c>
      <c r="DIB9" s="79" t="s">
        <v>4162</v>
      </c>
      <c r="DIC9" s="79" t="s">
        <v>4163</v>
      </c>
      <c r="DID9" s="79" t="s">
        <v>4164</v>
      </c>
      <c r="DIE9" s="79" t="s">
        <v>4165</v>
      </c>
      <c r="DIF9" s="79" t="s">
        <v>4166</v>
      </c>
      <c r="DIG9" s="79" t="s">
        <v>4167</v>
      </c>
      <c r="DIH9" s="79" t="s">
        <v>4168</v>
      </c>
      <c r="DII9" s="79" t="s">
        <v>4169</v>
      </c>
      <c r="DIJ9" s="79" t="s">
        <v>4170</v>
      </c>
      <c r="DIK9" s="79" t="s">
        <v>4171</v>
      </c>
      <c r="DIL9" s="79" t="s">
        <v>4172</v>
      </c>
      <c r="DIM9" s="79" t="s">
        <v>4173</v>
      </c>
      <c r="DIN9" s="79" t="s">
        <v>4174</v>
      </c>
      <c r="DIO9" s="79" t="s">
        <v>4175</v>
      </c>
      <c r="DIP9" s="79" t="s">
        <v>4176</v>
      </c>
      <c r="DIQ9" s="79" t="s">
        <v>4177</v>
      </c>
      <c r="DIR9" s="79" t="s">
        <v>4178</v>
      </c>
      <c r="DIS9" s="79" t="s">
        <v>4179</v>
      </c>
      <c r="DIT9" s="79" t="s">
        <v>4180</v>
      </c>
      <c r="DIU9" s="79" t="s">
        <v>4181</v>
      </c>
      <c r="DIV9" s="79" t="s">
        <v>4182</v>
      </c>
      <c r="DIW9" s="79" t="s">
        <v>4183</v>
      </c>
      <c r="DIX9" s="79" t="s">
        <v>4184</v>
      </c>
      <c r="DIY9" s="79" t="s">
        <v>4185</v>
      </c>
      <c r="DIZ9" s="79" t="s">
        <v>4186</v>
      </c>
      <c r="DJA9" s="79" t="s">
        <v>4187</v>
      </c>
      <c r="DJB9" s="79" t="s">
        <v>4188</v>
      </c>
      <c r="DJC9" s="79" t="s">
        <v>4189</v>
      </c>
      <c r="DJD9" s="79" t="s">
        <v>4190</v>
      </c>
      <c r="DJE9" s="79" t="s">
        <v>4191</v>
      </c>
      <c r="DJF9" s="79" t="s">
        <v>4192</v>
      </c>
      <c r="DJG9" s="79" t="s">
        <v>4193</v>
      </c>
      <c r="DJH9" s="79" t="s">
        <v>4194</v>
      </c>
      <c r="DJI9" s="79" t="s">
        <v>4195</v>
      </c>
      <c r="DJJ9" s="79" t="s">
        <v>4196</v>
      </c>
      <c r="DJK9" s="79" t="s">
        <v>4197</v>
      </c>
      <c r="DJL9" s="79" t="s">
        <v>4198</v>
      </c>
      <c r="DJM9" s="79" t="s">
        <v>4199</v>
      </c>
      <c r="DJN9" s="79" t="s">
        <v>4200</v>
      </c>
      <c r="DJO9" s="79" t="s">
        <v>4201</v>
      </c>
      <c r="DJP9" s="79" t="s">
        <v>4202</v>
      </c>
      <c r="DJQ9" s="79" t="s">
        <v>4203</v>
      </c>
      <c r="DJR9" s="79" t="s">
        <v>4204</v>
      </c>
      <c r="DJS9" s="79" t="s">
        <v>4205</v>
      </c>
      <c r="DJT9" s="79" t="s">
        <v>4206</v>
      </c>
      <c r="DJU9" s="79" t="s">
        <v>4207</v>
      </c>
      <c r="DJV9" s="79" t="s">
        <v>4208</v>
      </c>
      <c r="DJW9" s="79" t="s">
        <v>4209</v>
      </c>
      <c r="DJX9" s="79" t="s">
        <v>4210</v>
      </c>
      <c r="DJY9" s="79" t="s">
        <v>4211</v>
      </c>
      <c r="DJZ9" s="79" t="s">
        <v>4212</v>
      </c>
      <c r="DKA9" s="79" t="s">
        <v>4213</v>
      </c>
      <c r="DKB9" s="79" t="s">
        <v>4214</v>
      </c>
      <c r="DKC9" s="79" t="s">
        <v>4215</v>
      </c>
      <c r="DKD9" s="79" t="s">
        <v>4216</v>
      </c>
      <c r="DKE9" s="79" t="s">
        <v>4217</v>
      </c>
      <c r="DKF9" s="79" t="s">
        <v>4218</v>
      </c>
      <c r="DKG9" s="79" t="s">
        <v>4219</v>
      </c>
      <c r="DKH9" s="79" t="s">
        <v>4220</v>
      </c>
      <c r="DKI9" s="79" t="s">
        <v>4221</v>
      </c>
      <c r="DKJ9" s="79" t="s">
        <v>4222</v>
      </c>
      <c r="DKK9" s="79" t="s">
        <v>4223</v>
      </c>
      <c r="DKL9" s="79" t="s">
        <v>4224</v>
      </c>
      <c r="DKM9" s="79" t="s">
        <v>4225</v>
      </c>
      <c r="DKN9" s="79" t="s">
        <v>4226</v>
      </c>
      <c r="DKO9" s="79" t="s">
        <v>4227</v>
      </c>
      <c r="DKP9" s="79" t="s">
        <v>4228</v>
      </c>
      <c r="DKQ9" s="79" t="s">
        <v>4229</v>
      </c>
      <c r="DKR9" s="79" t="s">
        <v>4230</v>
      </c>
      <c r="DKS9" s="79" t="s">
        <v>4231</v>
      </c>
      <c r="DKT9" s="79" t="s">
        <v>4232</v>
      </c>
      <c r="DKU9" s="79" t="s">
        <v>4233</v>
      </c>
      <c r="DKV9" s="79" t="s">
        <v>4234</v>
      </c>
      <c r="DKW9" s="79" t="s">
        <v>4235</v>
      </c>
      <c r="DKX9" s="79" t="s">
        <v>4236</v>
      </c>
      <c r="DKY9" s="79" t="s">
        <v>4237</v>
      </c>
      <c r="DKZ9" s="79" t="s">
        <v>4238</v>
      </c>
      <c r="DLA9" s="79" t="s">
        <v>4239</v>
      </c>
      <c r="DLB9" s="79" t="s">
        <v>4240</v>
      </c>
      <c r="DLC9" s="79" t="s">
        <v>4241</v>
      </c>
      <c r="DLD9" s="79" t="s">
        <v>4242</v>
      </c>
      <c r="DLE9" s="79" t="s">
        <v>4243</v>
      </c>
      <c r="DLF9" s="79" t="s">
        <v>4244</v>
      </c>
      <c r="DLG9" s="79" t="s">
        <v>4245</v>
      </c>
      <c r="DLH9" s="79" t="s">
        <v>4246</v>
      </c>
      <c r="DLI9" s="79" t="s">
        <v>4247</v>
      </c>
      <c r="DLJ9" s="79" t="s">
        <v>4248</v>
      </c>
      <c r="DLK9" s="79" t="s">
        <v>4249</v>
      </c>
      <c r="DLL9" s="79" t="s">
        <v>4250</v>
      </c>
      <c r="DLM9" s="79" t="s">
        <v>4251</v>
      </c>
      <c r="DLN9" s="79" t="s">
        <v>4252</v>
      </c>
      <c r="DLO9" s="79" t="s">
        <v>4253</v>
      </c>
      <c r="DLP9" s="79" t="s">
        <v>4254</v>
      </c>
      <c r="DLQ9" s="79" t="s">
        <v>4255</v>
      </c>
      <c r="DLR9" s="79" t="s">
        <v>4256</v>
      </c>
      <c r="DLS9" s="79" t="s">
        <v>4257</v>
      </c>
      <c r="DLT9" s="79" t="s">
        <v>4258</v>
      </c>
      <c r="DLU9" s="79" t="s">
        <v>4259</v>
      </c>
      <c r="DLV9" s="79" t="s">
        <v>4260</v>
      </c>
      <c r="DLW9" s="79" t="s">
        <v>4261</v>
      </c>
      <c r="DLX9" s="79" t="s">
        <v>4262</v>
      </c>
      <c r="DLY9" s="79" t="s">
        <v>4263</v>
      </c>
      <c r="DLZ9" s="79" t="s">
        <v>4264</v>
      </c>
      <c r="DMA9" s="79" t="s">
        <v>4265</v>
      </c>
      <c r="DMB9" s="79" t="s">
        <v>4266</v>
      </c>
      <c r="DMC9" s="79" t="s">
        <v>4267</v>
      </c>
      <c r="DMD9" s="79" t="s">
        <v>4268</v>
      </c>
      <c r="DME9" s="79" t="s">
        <v>4269</v>
      </c>
      <c r="DMF9" s="79" t="s">
        <v>4270</v>
      </c>
      <c r="DMG9" s="79" t="s">
        <v>4271</v>
      </c>
      <c r="DMH9" s="79" t="s">
        <v>4272</v>
      </c>
      <c r="DMI9" s="79" t="s">
        <v>4273</v>
      </c>
      <c r="DMJ9" s="79" t="s">
        <v>4274</v>
      </c>
      <c r="DMK9" s="79" t="s">
        <v>4275</v>
      </c>
      <c r="DML9" s="79" t="s">
        <v>4276</v>
      </c>
      <c r="DMM9" s="79" t="s">
        <v>4277</v>
      </c>
      <c r="DMN9" s="79" t="s">
        <v>4278</v>
      </c>
      <c r="DMO9" s="79" t="s">
        <v>4279</v>
      </c>
      <c r="DMP9" s="79" t="s">
        <v>4280</v>
      </c>
      <c r="DMQ9" s="79" t="s">
        <v>4281</v>
      </c>
      <c r="DMR9" s="79" t="s">
        <v>4282</v>
      </c>
      <c r="DMS9" s="79" t="s">
        <v>4283</v>
      </c>
      <c r="DMT9" s="79" t="s">
        <v>4284</v>
      </c>
      <c r="DMU9" s="79" t="s">
        <v>4285</v>
      </c>
      <c r="DMV9" s="79" t="s">
        <v>4286</v>
      </c>
      <c r="DMW9" s="79" t="s">
        <v>4287</v>
      </c>
      <c r="DMX9" s="79" t="s">
        <v>4288</v>
      </c>
      <c r="DMY9" s="79" t="s">
        <v>4289</v>
      </c>
      <c r="DMZ9" s="79" t="s">
        <v>4290</v>
      </c>
      <c r="DNA9" s="79" t="s">
        <v>4291</v>
      </c>
      <c r="DNB9" s="79" t="s">
        <v>4292</v>
      </c>
      <c r="DNC9" s="79" t="s">
        <v>4293</v>
      </c>
      <c r="DND9" s="79" t="s">
        <v>4294</v>
      </c>
      <c r="DNE9" s="79" t="s">
        <v>4295</v>
      </c>
      <c r="DNF9" s="79" t="s">
        <v>4296</v>
      </c>
      <c r="DNG9" s="79" t="s">
        <v>4297</v>
      </c>
      <c r="DNH9" s="79" t="s">
        <v>4298</v>
      </c>
      <c r="DNI9" s="79" t="s">
        <v>4299</v>
      </c>
      <c r="DNJ9" s="79" t="s">
        <v>4300</v>
      </c>
      <c r="DNK9" s="79" t="s">
        <v>4301</v>
      </c>
      <c r="DNL9" s="79" t="s">
        <v>4302</v>
      </c>
      <c r="DNM9" s="79" t="s">
        <v>4303</v>
      </c>
      <c r="DNN9" s="79" t="s">
        <v>4304</v>
      </c>
      <c r="DNO9" s="79" t="s">
        <v>4305</v>
      </c>
      <c r="DNP9" s="79" t="s">
        <v>4306</v>
      </c>
      <c r="DNQ9" s="79" t="s">
        <v>4307</v>
      </c>
      <c r="DNR9" s="79" t="s">
        <v>4308</v>
      </c>
      <c r="DNS9" s="79" t="s">
        <v>4309</v>
      </c>
      <c r="DNT9" s="79" t="s">
        <v>4310</v>
      </c>
      <c r="DNU9" s="79" t="s">
        <v>4311</v>
      </c>
      <c r="DNV9" s="79" t="s">
        <v>4312</v>
      </c>
      <c r="DNW9" s="79" t="s">
        <v>4313</v>
      </c>
      <c r="DNX9" s="79" t="s">
        <v>4314</v>
      </c>
      <c r="DNY9" s="79" t="s">
        <v>4315</v>
      </c>
      <c r="DNZ9" s="79" t="s">
        <v>4316</v>
      </c>
      <c r="DOA9" s="79" t="s">
        <v>4317</v>
      </c>
      <c r="DOB9" s="79" t="s">
        <v>4318</v>
      </c>
      <c r="DOC9" s="79" t="s">
        <v>4319</v>
      </c>
      <c r="DOD9" s="79" t="s">
        <v>4320</v>
      </c>
      <c r="DOE9" s="79" t="s">
        <v>4321</v>
      </c>
      <c r="DOF9" s="79" t="s">
        <v>4322</v>
      </c>
      <c r="DOG9" s="79" t="s">
        <v>4323</v>
      </c>
      <c r="DOH9" s="79" t="s">
        <v>4324</v>
      </c>
      <c r="DOI9" s="79" t="s">
        <v>4325</v>
      </c>
      <c r="DOJ9" s="79" t="s">
        <v>4326</v>
      </c>
      <c r="DOK9" s="79" t="s">
        <v>4327</v>
      </c>
      <c r="DOL9" s="79" t="s">
        <v>4328</v>
      </c>
      <c r="DOM9" s="79" t="s">
        <v>4329</v>
      </c>
      <c r="DON9" s="79" t="s">
        <v>4330</v>
      </c>
      <c r="DOO9" s="79" t="s">
        <v>4331</v>
      </c>
      <c r="DOP9" s="79" t="s">
        <v>4332</v>
      </c>
      <c r="DOQ9" s="79" t="s">
        <v>4333</v>
      </c>
      <c r="DOR9" s="79" t="s">
        <v>4334</v>
      </c>
      <c r="DOS9" s="79" t="s">
        <v>4335</v>
      </c>
      <c r="DOT9" s="79" t="s">
        <v>4336</v>
      </c>
      <c r="DOU9" s="79" t="s">
        <v>4337</v>
      </c>
      <c r="DOV9" s="79" t="s">
        <v>4338</v>
      </c>
      <c r="DOW9" s="79" t="s">
        <v>4339</v>
      </c>
      <c r="DOX9" s="79" t="s">
        <v>4340</v>
      </c>
      <c r="DOY9" s="79" t="s">
        <v>4341</v>
      </c>
      <c r="DOZ9" s="79" t="s">
        <v>4342</v>
      </c>
      <c r="DPA9" s="79" t="s">
        <v>4343</v>
      </c>
      <c r="DPB9" s="79" t="s">
        <v>4344</v>
      </c>
      <c r="DPC9" s="79" t="s">
        <v>4345</v>
      </c>
      <c r="DPD9" s="79" t="s">
        <v>4346</v>
      </c>
      <c r="DPE9" s="79" t="s">
        <v>4347</v>
      </c>
      <c r="DPF9" s="79" t="s">
        <v>4348</v>
      </c>
      <c r="DPG9" s="79" t="s">
        <v>4349</v>
      </c>
      <c r="DPH9" s="79" t="s">
        <v>4350</v>
      </c>
      <c r="DPI9" s="79" t="s">
        <v>4351</v>
      </c>
      <c r="DPJ9" s="79" t="s">
        <v>4352</v>
      </c>
      <c r="DPK9" s="79" t="s">
        <v>4353</v>
      </c>
      <c r="DPL9" s="79" t="s">
        <v>4354</v>
      </c>
      <c r="DPM9" s="79" t="s">
        <v>4355</v>
      </c>
      <c r="DPN9" s="79" t="s">
        <v>4356</v>
      </c>
      <c r="DPO9" s="79" t="s">
        <v>4357</v>
      </c>
      <c r="DPP9" s="79" t="s">
        <v>4358</v>
      </c>
      <c r="DPQ9" s="79" t="s">
        <v>4359</v>
      </c>
      <c r="DPR9" s="79" t="s">
        <v>4360</v>
      </c>
      <c r="DPS9" s="79" t="s">
        <v>4361</v>
      </c>
      <c r="DPT9" s="79" t="s">
        <v>4362</v>
      </c>
      <c r="DPU9" s="79" t="s">
        <v>4363</v>
      </c>
      <c r="DPV9" s="79" t="s">
        <v>4364</v>
      </c>
      <c r="DPW9" s="79" t="s">
        <v>4365</v>
      </c>
      <c r="DPX9" s="79" t="s">
        <v>4366</v>
      </c>
      <c r="DPY9" s="79" t="s">
        <v>4367</v>
      </c>
      <c r="DPZ9" s="79" t="s">
        <v>4368</v>
      </c>
      <c r="DQA9" s="79" t="s">
        <v>4369</v>
      </c>
      <c r="DQB9" s="79" t="s">
        <v>4370</v>
      </c>
      <c r="DQC9" s="79" t="s">
        <v>4371</v>
      </c>
      <c r="DQD9" s="79" t="s">
        <v>4372</v>
      </c>
      <c r="DQE9" s="79" t="s">
        <v>4373</v>
      </c>
      <c r="DQF9" s="79" t="s">
        <v>4374</v>
      </c>
      <c r="DQG9" s="79" t="s">
        <v>4375</v>
      </c>
      <c r="DQH9" s="79" t="s">
        <v>4376</v>
      </c>
      <c r="DQI9" s="79" t="s">
        <v>4377</v>
      </c>
      <c r="DQJ9" s="79" t="s">
        <v>4378</v>
      </c>
      <c r="DQK9" s="79" t="s">
        <v>4379</v>
      </c>
      <c r="DQL9" s="79" t="s">
        <v>4380</v>
      </c>
      <c r="DQM9" s="79" t="s">
        <v>4381</v>
      </c>
      <c r="DQN9" s="79" t="s">
        <v>4382</v>
      </c>
      <c r="DQO9" s="79" t="s">
        <v>4383</v>
      </c>
      <c r="DQP9" s="79" t="s">
        <v>4384</v>
      </c>
      <c r="DQQ9" s="79" t="s">
        <v>4385</v>
      </c>
      <c r="DQR9" s="79" t="s">
        <v>4386</v>
      </c>
      <c r="DQS9" s="79" t="s">
        <v>4387</v>
      </c>
      <c r="DQT9" s="79" t="s">
        <v>4388</v>
      </c>
      <c r="DQU9" s="79" t="s">
        <v>4389</v>
      </c>
      <c r="DQV9" s="79" t="s">
        <v>4390</v>
      </c>
      <c r="DQW9" s="79" t="s">
        <v>4391</v>
      </c>
      <c r="DQX9" s="79" t="s">
        <v>4392</v>
      </c>
      <c r="DQY9" s="79" t="s">
        <v>4393</v>
      </c>
      <c r="DQZ9" s="79" t="s">
        <v>4394</v>
      </c>
      <c r="DRA9" s="79" t="s">
        <v>4395</v>
      </c>
      <c r="DRB9" s="79" t="s">
        <v>4396</v>
      </c>
      <c r="DRC9" s="79" t="s">
        <v>4397</v>
      </c>
      <c r="DRD9" s="79" t="s">
        <v>4398</v>
      </c>
      <c r="DRE9" s="79" t="s">
        <v>4399</v>
      </c>
      <c r="DRF9" s="79" t="s">
        <v>4400</v>
      </c>
      <c r="DRG9" s="79" t="s">
        <v>4401</v>
      </c>
      <c r="DRH9" s="79" t="s">
        <v>4402</v>
      </c>
      <c r="DRI9" s="79" t="s">
        <v>4403</v>
      </c>
      <c r="DRJ9" s="79" t="s">
        <v>4404</v>
      </c>
      <c r="DRK9" s="79" t="s">
        <v>4405</v>
      </c>
      <c r="DRL9" s="79" t="s">
        <v>4406</v>
      </c>
      <c r="DRM9" s="79" t="s">
        <v>4407</v>
      </c>
      <c r="DRN9" s="79" t="s">
        <v>4408</v>
      </c>
      <c r="DRO9" s="79" t="s">
        <v>4409</v>
      </c>
      <c r="DRP9" s="79" t="s">
        <v>4410</v>
      </c>
      <c r="DRQ9" s="79" t="s">
        <v>4411</v>
      </c>
      <c r="DRR9" s="79" t="s">
        <v>4412</v>
      </c>
      <c r="DRS9" s="79" t="s">
        <v>4413</v>
      </c>
      <c r="DRT9" s="79" t="s">
        <v>4414</v>
      </c>
      <c r="DRU9" s="79" t="s">
        <v>4415</v>
      </c>
      <c r="DRV9" s="79" t="s">
        <v>4416</v>
      </c>
      <c r="DRW9" s="79" t="s">
        <v>4417</v>
      </c>
      <c r="DRX9" s="79" t="s">
        <v>4418</v>
      </c>
      <c r="DRY9" s="79" t="s">
        <v>4419</v>
      </c>
      <c r="DRZ9" s="79" t="s">
        <v>4420</v>
      </c>
      <c r="DSA9" s="79" t="s">
        <v>4421</v>
      </c>
      <c r="DSB9" s="79" t="s">
        <v>4422</v>
      </c>
      <c r="DSC9" s="79" t="s">
        <v>4423</v>
      </c>
      <c r="DSD9" s="79" t="s">
        <v>4424</v>
      </c>
      <c r="DSE9" s="79" t="s">
        <v>4425</v>
      </c>
      <c r="DSF9" s="79" t="s">
        <v>4426</v>
      </c>
      <c r="DSG9" s="79" t="s">
        <v>4427</v>
      </c>
      <c r="DSH9" s="79" t="s">
        <v>4428</v>
      </c>
      <c r="DSI9" s="79" t="s">
        <v>4429</v>
      </c>
      <c r="DSJ9" s="79" t="s">
        <v>4430</v>
      </c>
      <c r="DSK9" s="79" t="s">
        <v>4431</v>
      </c>
      <c r="DSL9" s="79" t="s">
        <v>4432</v>
      </c>
      <c r="DSM9" s="79" t="s">
        <v>4433</v>
      </c>
      <c r="DSN9" s="79" t="s">
        <v>4434</v>
      </c>
      <c r="DSO9" s="79" t="s">
        <v>4435</v>
      </c>
      <c r="DSP9" s="79" t="s">
        <v>4436</v>
      </c>
      <c r="DSQ9" s="79" t="s">
        <v>4437</v>
      </c>
      <c r="DSR9" s="79" t="s">
        <v>4438</v>
      </c>
      <c r="DSS9" s="79" t="s">
        <v>4439</v>
      </c>
      <c r="DST9" s="79" t="s">
        <v>4440</v>
      </c>
      <c r="DSU9" s="79" t="s">
        <v>4441</v>
      </c>
      <c r="DSV9" s="79" t="s">
        <v>4442</v>
      </c>
      <c r="DSW9" s="79" t="s">
        <v>4443</v>
      </c>
      <c r="DSX9" s="79" t="s">
        <v>4444</v>
      </c>
      <c r="DSY9" s="79" t="s">
        <v>4445</v>
      </c>
      <c r="DSZ9" s="79" t="s">
        <v>4446</v>
      </c>
      <c r="DTA9" s="79" t="s">
        <v>4447</v>
      </c>
      <c r="DTB9" s="79" t="s">
        <v>4448</v>
      </c>
      <c r="DTC9" s="79" t="s">
        <v>4449</v>
      </c>
      <c r="DTD9" s="79" t="s">
        <v>4450</v>
      </c>
      <c r="DTE9" s="79" t="s">
        <v>4451</v>
      </c>
      <c r="DTF9" s="79" t="s">
        <v>4452</v>
      </c>
      <c r="DTG9" s="79" t="s">
        <v>4453</v>
      </c>
      <c r="DTH9" s="79" t="s">
        <v>4454</v>
      </c>
      <c r="DTI9" s="79" t="s">
        <v>4455</v>
      </c>
      <c r="DTJ9" s="79" t="s">
        <v>4456</v>
      </c>
      <c r="DTK9" s="79" t="s">
        <v>4457</v>
      </c>
      <c r="DTL9" s="79" t="s">
        <v>4458</v>
      </c>
      <c r="DTM9" s="79" t="s">
        <v>4459</v>
      </c>
      <c r="DTN9" s="79" t="s">
        <v>4460</v>
      </c>
      <c r="DTO9" s="79" t="s">
        <v>4461</v>
      </c>
      <c r="DTP9" s="79" t="s">
        <v>4462</v>
      </c>
      <c r="DTQ9" s="79" t="s">
        <v>4463</v>
      </c>
      <c r="DTR9" s="79" t="s">
        <v>4464</v>
      </c>
      <c r="DTS9" s="79" t="s">
        <v>4465</v>
      </c>
      <c r="DTT9" s="79" t="s">
        <v>4466</v>
      </c>
      <c r="DTU9" s="79" t="s">
        <v>4467</v>
      </c>
      <c r="DTV9" s="79" t="s">
        <v>4468</v>
      </c>
      <c r="DTW9" s="79" t="s">
        <v>4469</v>
      </c>
      <c r="DTX9" s="79" t="s">
        <v>4470</v>
      </c>
      <c r="DTY9" s="79" t="s">
        <v>4471</v>
      </c>
      <c r="DTZ9" s="79" t="s">
        <v>4472</v>
      </c>
      <c r="DUA9" s="79" t="s">
        <v>4473</v>
      </c>
      <c r="DUB9" s="79" t="s">
        <v>4474</v>
      </c>
      <c r="DUC9" s="79" t="s">
        <v>4475</v>
      </c>
      <c r="DUD9" s="79" t="s">
        <v>4476</v>
      </c>
      <c r="DUE9" s="79" t="s">
        <v>4477</v>
      </c>
      <c r="DUF9" s="79" t="s">
        <v>4478</v>
      </c>
      <c r="DUG9" s="79" t="s">
        <v>4479</v>
      </c>
      <c r="DUH9" s="79" t="s">
        <v>4480</v>
      </c>
      <c r="DUI9" s="79" t="s">
        <v>4481</v>
      </c>
      <c r="DUJ9" s="79" t="s">
        <v>4482</v>
      </c>
      <c r="DUK9" s="79" t="s">
        <v>4483</v>
      </c>
      <c r="DUL9" s="79" t="s">
        <v>4484</v>
      </c>
      <c r="DUM9" s="79" t="s">
        <v>4485</v>
      </c>
      <c r="DUN9" s="79" t="s">
        <v>4486</v>
      </c>
      <c r="DUO9" s="79" t="s">
        <v>4487</v>
      </c>
      <c r="DUP9" s="79" t="s">
        <v>4488</v>
      </c>
      <c r="DUQ9" s="79" t="s">
        <v>4489</v>
      </c>
      <c r="DUR9" s="79" t="s">
        <v>4490</v>
      </c>
      <c r="DUS9" s="79" t="s">
        <v>4491</v>
      </c>
      <c r="DUT9" s="79" t="s">
        <v>4492</v>
      </c>
      <c r="DUU9" s="79" t="s">
        <v>4493</v>
      </c>
      <c r="DUV9" s="79" t="s">
        <v>4494</v>
      </c>
      <c r="DUW9" s="79" t="s">
        <v>4495</v>
      </c>
      <c r="DUX9" s="79" t="s">
        <v>4496</v>
      </c>
      <c r="DUY9" s="79" t="s">
        <v>4497</v>
      </c>
      <c r="DUZ9" s="79" t="s">
        <v>4498</v>
      </c>
      <c r="DVA9" s="79" t="s">
        <v>4499</v>
      </c>
      <c r="DVB9" s="79" t="s">
        <v>4500</v>
      </c>
      <c r="DVC9" s="79" t="s">
        <v>4501</v>
      </c>
      <c r="DVD9" s="79" t="s">
        <v>4502</v>
      </c>
      <c r="DVE9" s="79" t="s">
        <v>4503</v>
      </c>
      <c r="DVF9" s="79" t="s">
        <v>4504</v>
      </c>
      <c r="DVG9" s="79" t="s">
        <v>4505</v>
      </c>
      <c r="DVH9" s="79" t="s">
        <v>4506</v>
      </c>
      <c r="DVI9" s="79" t="s">
        <v>4507</v>
      </c>
      <c r="DVJ9" s="79" t="s">
        <v>4508</v>
      </c>
      <c r="DVK9" s="79" t="s">
        <v>4509</v>
      </c>
      <c r="DVL9" s="79" t="s">
        <v>4510</v>
      </c>
      <c r="DVM9" s="79" t="s">
        <v>4511</v>
      </c>
      <c r="DVN9" s="79" t="s">
        <v>4512</v>
      </c>
      <c r="DVO9" s="79" t="s">
        <v>4513</v>
      </c>
      <c r="DVP9" s="79" t="s">
        <v>4514</v>
      </c>
      <c r="DVQ9" s="79" t="s">
        <v>4515</v>
      </c>
      <c r="DVR9" s="79" t="s">
        <v>4516</v>
      </c>
      <c r="DVS9" s="79" t="s">
        <v>4517</v>
      </c>
      <c r="DVT9" s="79" t="s">
        <v>4518</v>
      </c>
      <c r="DVU9" s="79" t="s">
        <v>4519</v>
      </c>
      <c r="DVV9" s="79" t="s">
        <v>4520</v>
      </c>
      <c r="DVW9" s="79" t="s">
        <v>4521</v>
      </c>
      <c r="DVX9" s="79" t="s">
        <v>4522</v>
      </c>
      <c r="DVY9" s="79" t="s">
        <v>4523</v>
      </c>
      <c r="DVZ9" s="79" t="s">
        <v>4524</v>
      </c>
      <c r="DWA9" s="79" t="s">
        <v>4525</v>
      </c>
      <c r="DWB9" s="79" t="s">
        <v>4526</v>
      </c>
      <c r="DWC9" s="79" t="s">
        <v>4527</v>
      </c>
      <c r="DWD9" s="79" t="s">
        <v>4528</v>
      </c>
      <c r="DWE9" s="79" t="s">
        <v>4529</v>
      </c>
      <c r="DWF9" s="79" t="s">
        <v>4530</v>
      </c>
      <c r="DWG9" s="79" t="s">
        <v>4531</v>
      </c>
      <c r="DWH9" s="79" t="s">
        <v>4532</v>
      </c>
      <c r="DWI9" s="79" t="s">
        <v>4533</v>
      </c>
      <c r="DWJ9" s="79" t="s">
        <v>4534</v>
      </c>
      <c r="DWK9" s="79" t="s">
        <v>4535</v>
      </c>
      <c r="DWL9" s="79" t="s">
        <v>4536</v>
      </c>
      <c r="DWM9" s="79" t="s">
        <v>4537</v>
      </c>
      <c r="DWN9" s="79" t="s">
        <v>4538</v>
      </c>
      <c r="DWO9" s="79" t="s">
        <v>4539</v>
      </c>
      <c r="DWP9" s="79" t="s">
        <v>4540</v>
      </c>
      <c r="DWQ9" s="79" t="s">
        <v>4541</v>
      </c>
      <c r="DWR9" s="79" t="s">
        <v>4542</v>
      </c>
      <c r="DWS9" s="79" t="s">
        <v>4543</v>
      </c>
      <c r="DWT9" s="79" t="s">
        <v>4544</v>
      </c>
      <c r="DWU9" s="79" t="s">
        <v>4545</v>
      </c>
      <c r="DWV9" s="79" t="s">
        <v>4546</v>
      </c>
      <c r="DWW9" s="79" t="s">
        <v>4547</v>
      </c>
      <c r="DWX9" s="79" t="s">
        <v>4548</v>
      </c>
      <c r="DWY9" s="79" t="s">
        <v>4549</v>
      </c>
      <c r="DWZ9" s="79" t="s">
        <v>4550</v>
      </c>
      <c r="DXA9" s="79" t="s">
        <v>4551</v>
      </c>
      <c r="DXB9" s="79" t="s">
        <v>4552</v>
      </c>
      <c r="DXC9" s="79" t="s">
        <v>4553</v>
      </c>
      <c r="DXD9" s="79" t="s">
        <v>4554</v>
      </c>
      <c r="DXE9" s="79" t="s">
        <v>4555</v>
      </c>
      <c r="DXF9" s="79" t="s">
        <v>4556</v>
      </c>
      <c r="DXG9" s="79" t="s">
        <v>4557</v>
      </c>
      <c r="DXH9" s="79" t="s">
        <v>4558</v>
      </c>
      <c r="DXI9" s="79" t="s">
        <v>4559</v>
      </c>
      <c r="DXJ9" s="79" t="s">
        <v>4560</v>
      </c>
      <c r="DXK9" s="79" t="s">
        <v>4561</v>
      </c>
      <c r="DXL9" s="79" t="s">
        <v>4562</v>
      </c>
      <c r="DXM9" s="79" t="s">
        <v>4563</v>
      </c>
      <c r="DXN9" s="79" t="s">
        <v>4564</v>
      </c>
      <c r="DXO9" s="79" t="s">
        <v>4565</v>
      </c>
      <c r="DXP9" s="79" t="s">
        <v>4566</v>
      </c>
      <c r="DXQ9" s="79" t="s">
        <v>4567</v>
      </c>
      <c r="DXR9" s="79" t="s">
        <v>4568</v>
      </c>
      <c r="DXS9" s="79" t="s">
        <v>4569</v>
      </c>
      <c r="DXT9" s="79" t="s">
        <v>4570</v>
      </c>
      <c r="DXU9" s="79" t="s">
        <v>4571</v>
      </c>
      <c r="DXV9" s="79" t="s">
        <v>4572</v>
      </c>
      <c r="DXW9" s="79" t="s">
        <v>4573</v>
      </c>
      <c r="DXX9" s="79" t="s">
        <v>4574</v>
      </c>
      <c r="DXY9" s="79" t="s">
        <v>4575</v>
      </c>
      <c r="DXZ9" s="79" t="s">
        <v>4576</v>
      </c>
      <c r="DYA9" s="79" t="s">
        <v>4577</v>
      </c>
      <c r="DYB9" s="79" t="s">
        <v>4578</v>
      </c>
      <c r="DYC9" s="79" t="s">
        <v>4579</v>
      </c>
      <c r="DYD9" s="79" t="s">
        <v>4580</v>
      </c>
      <c r="DYE9" s="79" t="s">
        <v>4581</v>
      </c>
      <c r="DYF9" s="79" t="s">
        <v>4582</v>
      </c>
      <c r="DYG9" s="79" t="s">
        <v>4583</v>
      </c>
      <c r="DYH9" s="79" t="s">
        <v>4584</v>
      </c>
      <c r="DYI9" s="79" t="s">
        <v>4585</v>
      </c>
      <c r="DYJ9" s="79" t="s">
        <v>4586</v>
      </c>
      <c r="DYK9" s="79" t="s">
        <v>4587</v>
      </c>
      <c r="DYL9" s="79" t="s">
        <v>4588</v>
      </c>
      <c r="DYM9" s="79" t="s">
        <v>4589</v>
      </c>
      <c r="DYN9" s="79" t="s">
        <v>4590</v>
      </c>
      <c r="DYO9" s="79" t="s">
        <v>4591</v>
      </c>
      <c r="DYP9" s="79" t="s">
        <v>4592</v>
      </c>
      <c r="DYQ9" s="79" t="s">
        <v>4593</v>
      </c>
      <c r="DYR9" s="79" t="s">
        <v>4594</v>
      </c>
      <c r="DYS9" s="79" t="s">
        <v>4595</v>
      </c>
      <c r="DYT9" s="79" t="s">
        <v>4596</v>
      </c>
      <c r="DYU9" s="79" t="s">
        <v>4597</v>
      </c>
      <c r="DYV9" s="79" t="s">
        <v>4598</v>
      </c>
      <c r="DYW9" s="79" t="s">
        <v>4599</v>
      </c>
      <c r="DYX9" s="79" t="s">
        <v>4600</v>
      </c>
      <c r="DYY9" s="79" t="s">
        <v>4601</v>
      </c>
      <c r="DYZ9" s="79" t="s">
        <v>4602</v>
      </c>
      <c r="DZA9" s="79" t="s">
        <v>4603</v>
      </c>
      <c r="DZB9" s="79" t="s">
        <v>4604</v>
      </c>
      <c r="DZC9" s="79" t="s">
        <v>4605</v>
      </c>
      <c r="DZD9" s="79" t="s">
        <v>4606</v>
      </c>
      <c r="DZE9" s="79" t="s">
        <v>4607</v>
      </c>
      <c r="DZF9" s="79" t="s">
        <v>4608</v>
      </c>
      <c r="DZG9" s="79" t="s">
        <v>4609</v>
      </c>
      <c r="DZH9" s="79" t="s">
        <v>4610</v>
      </c>
      <c r="DZI9" s="79" t="s">
        <v>4611</v>
      </c>
      <c r="DZJ9" s="79" t="s">
        <v>4612</v>
      </c>
      <c r="DZK9" s="79" t="s">
        <v>4613</v>
      </c>
      <c r="DZL9" s="79" t="s">
        <v>4614</v>
      </c>
      <c r="DZM9" s="79" t="s">
        <v>4615</v>
      </c>
      <c r="DZN9" s="79" t="s">
        <v>4616</v>
      </c>
      <c r="DZO9" s="79" t="s">
        <v>4617</v>
      </c>
      <c r="DZP9" s="79" t="s">
        <v>4618</v>
      </c>
      <c r="DZQ9" s="79" t="s">
        <v>4619</v>
      </c>
      <c r="DZR9" s="79" t="s">
        <v>4620</v>
      </c>
      <c r="DZS9" s="79" t="s">
        <v>4621</v>
      </c>
      <c r="DZT9" s="79" t="s">
        <v>4622</v>
      </c>
      <c r="DZU9" s="79" t="s">
        <v>4623</v>
      </c>
      <c r="DZV9" s="79" t="s">
        <v>4624</v>
      </c>
      <c r="DZW9" s="79" t="s">
        <v>4625</v>
      </c>
      <c r="DZX9" s="79" t="s">
        <v>4626</v>
      </c>
      <c r="DZY9" s="79" t="s">
        <v>4627</v>
      </c>
      <c r="DZZ9" s="79" t="s">
        <v>4628</v>
      </c>
      <c r="EAA9" s="79" t="s">
        <v>4629</v>
      </c>
      <c r="EAB9" s="79" t="s">
        <v>4630</v>
      </c>
      <c r="EAC9" s="79" t="s">
        <v>4631</v>
      </c>
      <c r="EAD9" s="79" t="s">
        <v>4632</v>
      </c>
      <c r="EAE9" s="79" t="s">
        <v>4633</v>
      </c>
      <c r="EAF9" s="79" t="s">
        <v>4634</v>
      </c>
      <c r="EAG9" s="79" t="s">
        <v>4635</v>
      </c>
      <c r="EAH9" s="79" t="s">
        <v>4636</v>
      </c>
      <c r="EAI9" s="79" t="s">
        <v>4637</v>
      </c>
      <c r="EAJ9" s="79" t="s">
        <v>4638</v>
      </c>
      <c r="EAK9" s="79" t="s">
        <v>4639</v>
      </c>
      <c r="EAL9" s="79" t="s">
        <v>4640</v>
      </c>
      <c r="EAM9" s="79" t="s">
        <v>4641</v>
      </c>
      <c r="EAN9" s="79" t="s">
        <v>4642</v>
      </c>
      <c r="EAO9" s="79" t="s">
        <v>4643</v>
      </c>
      <c r="EAP9" s="79" t="s">
        <v>4644</v>
      </c>
      <c r="EAQ9" s="79" t="s">
        <v>4645</v>
      </c>
      <c r="EAR9" s="79" t="s">
        <v>4646</v>
      </c>
      <c r="EAS9" s="79" t="s">
        <v>4647</v>
      </c>
      <c r="EAT9" s="79" t="s">
        <v>4648</v>
      </c>
      <c r="EAU9" s="79" t="s">
        <v>4649</v>
      </c>
      <c r="EAV9" s="79" t="s">
        <v>4650</v>
      </c>
      <c r="EAW9" s="79" t="s">
        <v>4651</v>
      </c>
      <c r="EAX9" s="79" t="s">
        <v>4652</v>
      </c>
      <c r="EAY9" s="79" t="s">
        <v>4653</v>
      </c>
      <c r="EAZ9" s="79" t="s">
        <v>4654</v>
      </c>
      <c r="EBA9" s="79" t="s">
        <v>4655</v>
      </c>
      <c r="EBB9" s="79" t="s">
        <v>4656</v>
      </c>
      <c r="EBC9" s="79" t="s">
        <v>4657</v>
      </c>
      <c r="EBD9" s="79" t="s">
        <v>4658</v>
      </c>
      <c r="EBE9" s="79" t="s">
        <v>4659</v>
      </c>
      <c r="EBF9" s="79" t="s">
        <v>4660</v>
      </c>
      <c r="EBG9" s="79" t="s">
        <v>4661</v>
      </c>
      <c r="EBH9" s="79" t="s">
        <v>4662</v>
      </c>
      <c r="EBI9" s="79" t="s">
        <v>4663</v>
      </c>
      <c r="EBJ9" s="79" t="s">
        <v>4664</v>
      </c>
      <c r="EBK9" s="79" t="s">
        <v>4665</v>
      </c>
      <c r="EBL9" s="79" t="s">
        <v>4666</v>
      </c>
      <c r="EBM9" s="79" t="s">
        <v>4667</v>
      </c>
      <c r="EBN9" s="79" t="s">
        <v>4668</v>
      </c>
      <c r="EBO9" s="79" t="s">
        <v>4669</v>
      </c>
      <c r="EBP9" s="79" t="s">
        <v>4670</v>
      </c>
      <c r="EBQ9" s="79" t="s">
        <v>4671</v>
      </c>
      <c r="EBR9" s="79" t="s">
        <v>4672</v>
      </c>
      <c r="EBS9" s="79" t="s">
        <v>4673</v>
      </c>
      <c r="EBT9" s="79" t="s">
        <v>4674</v>
      </c>
      <c r="EBU9" s="79" t="s">
        <v>4675</v>
      </c>
      <c r="EBV9" s="79" t="s">
        <v>4676</v>
      </c>
      <c r="EBW9" s="79" t="s">
        <v>4677</v>
      </c>
      <c r="EBX9" s="79" t="s">
        <v>4678</v>
      </c>
      <c r="EBY9" s="79" t="s">
        <v>4679</v>
      </c>
      <c r="EBZ9" s="79" t="s">
        <v>4680</v>
      </c>
      <c r="ECA9" s="79" t="s">
        <v>4681</v>
      </c>
      <c r="ECB9" s="79" t="s">
        <v>4682</v>
      </c>
      <c r="ECC9" s="79" t="s">
        <v>4683</v>
      </c>
      <c r="ECD9" s="79" t="s">
        <v>4684</v>
      </c>
      <c r="ECE9" s="79" t="s">
        <v>4685</v>
      </c>
      <c r="ECF9" s="79" t="s">
        <v>4686</v>
      </c>
      <c r="ECG9" s="79" t="s">
        <v>4687</v>
      </c>
      <c r="ECH9" s="79" t="s">
        <v>4688</v>
      </c>
      <c r="ECI9" s="79" t="s">
        <v>4689</v>
      </c>
      <c r="ECJ9" s="79" t="s">
        <v>4690</v>
      </c>
      <c r="ECK9" s="79" t="s">
        <v>4691</v>
      </c>
      <c r="ECL9" s="79" t="s">
        <v>4692</v>
      </c>
      <c r="ECM9" s="79" t="s">
        <v>4693</v>
      </c>
      <c r="ECN9" s="79" t="s">
        <v>4694</v>
      </c>
      <c r="ECO9" s="79" t="s">
        <v>4695</v>
      </c>
      <c r="ECP9" s="79" t="s">
        <v>4696</v>
      </c>
      <c r="ECQ9" s="79" t="s">
        <v>4697</v>
      </c>
      <c r="ECR9" s="79" t="s">
        <v>4698</v>
      </c>
      <c r="ECS9" s="79" t="s">
        <v>4699</v>
      </c>
      <c r="ECT9" s="79" t="s">
        <v>4700</v>
      </c>
      <c r="ECU9" s="79" t="s">
        <v>4701</v>
      </c>
      <c r="ECV9" s="79" t="s">
        <v>4702</v>
      </c>
      <c r="ECW9" s="79" t="s">
        <v>4703</v>
      </c>
      <c r="ECX9" s="79" t="s">
        <v>4704</v>
      </c>
      <c r="ECY9" s="79" t="s">
        <v>4705</v>
      </c>
      <c r="ECZ9" s="79" t="s">
        <v>4706</v>
      </c>
      <c r="EDA9" s="79" t="s">
        <v>4707</v>
      </c>
      <c r="EDB9" s="79" t="s">
        <v>4708</v>
      </c>
      <c r="EDC9" s="79" t="s">
        <v>4709</v>
      </c>
      <c r="EDD9" s="79" t="s">
        <v>4710</v>
      </c>
      <c r="EDE9" s="79" t="s">
        <v>4711</v>
      </c>
      <c r="EDF9" s="79" t="s">
        <v>4712</v>
      </c>
      <c r="EDG9" s="79" t="s">
        <v>4713</v>
      </c>
      <c r="EDH9" s="79" t="s">
        <v>4714</v>
      </c>
      <c r="EDI9" s="79" t="s">
        <v>4715</v>
      </c>
      <c r="EDJ9" s="79" t="s">
        <v>4716</v>
      </c>
      <c r="EDK9" s="79" t="s">
        <v>4717</v>
      </c>
      <c r="EDL9" s="79" t="s">
        <v>4718</v>
      </c>
      <c r="EDM9" s="79" t="s">
        <v>4719</v>
      </c>
      <c r="EDN9" s="79" t="s">
        <v>4720</v>
      </c>
      <c r="EDO9" s="79" t="s">
        <v>4721</v>
      </c>
      <c r="EDP9" s="79" t="s">
        <v>4722</v>
      </c>
      <c r="EDQ9" s="79" t="s">
        <v>4723</v>
      </c>
      <c r="EDR9" s="79" t="s">
        <v>4724</v>
      </c>
      <c r="EDS9" s="79" t="s">
        <v>4725</v>
      </c>
      <c r="EDT9" s="79" t="s">
        <v>4726</v>
      </c>
      <c r="EDU9" s="79" t="s">
        <v>4727</v>
      </c>
      <c r="EDV9" s="79" t="s">
        <v>4728</v>
      </c>
      <c r="EDW9" s="79" t="s">
        <v>4729</v>
      </c>
      <c r="EDX9" s="79" t="s">
        <v>4730</v>
      </c>
      <c r="EDY9" s="79" t="s">
        <v>4731</v>
      </c>
      <c r="EDZ9" s="79" t="s">
        <v>4732</v>
      </c>
      <c r="EEA9" s="79" t="s">
        <v>4733</v>
      </c>
      <c r="EEB9" s="79" t="s">
        <v>4734</v>
      </c>
      <c r="EEC9" s="79" t="s">
        <v>4735</v>
      </c>
      <c r="EED9" s="79" t="s">
        <v>4736</v>
      </c>
      <c r="EEE9" s="79" t="s">
        <v>4737</v>
      </c>
      <c r="EEF9" s="79" t="s">
        <v>4738</v>
      </c>
      <c r="EEG9" s="79" t="s">
        <v>4739</v>
      </c>
      <c r="EEH9" s="79" t="s">
        <v>4740</v>
      </c>
      <c r="EEI9" s="79" t="s">
        <v>4741</v>
      </c>
      <c r="EEJ9" s="79" t="s">
        <v>4742</v>
      </c>
      <c r="EEK9" s="79" t="s">
        <v>4743</v>
      </c>
      <c r="EEL9" s="79" t="s">
        <v>4744</v>
      </c>
      <c r="EEM9" s="79" t="s">
        <v>4745</v>
      </c>
      <c r="EEN9" s="79" t="s">
        <v>4746</v>
      </c>
      <c r="EEO9" s="79" t="s">
        <v>4747</v>
      </c>
      <c r="EEP9" s="79" t="s">
        <v>4748</v>
      </c>
      <c r="EEQ9" s="79" t="s">
        <v>4749</v>
      </c>
      <c r="EER9" s="79" t="s">
        <v>4750</v>
      </c>
      <c r="EES9" s="79" t="s">
        <v>4751</v>
      </c>
      <c r="EET9" s="79" t="s">
        <v>4752</v>
      </c>
      <c r="EEU9" s="79" t="s">
        <v>4753</v>
      </c>
      <c r="EEV9" s="79" t="s">
        <v>4754</v>
      </c>
      <c r="EEW9" s="79" t="s">
        <v>4755</v>
      </c>
      <c r="EEX9" s="79" t="s">
        <v>4756</v>
      </c>
      <c r="EEY9" s="79" t="s">
        <v>4757</v>
      </c>
      <c r="EEZ9" s="79" t="s">
        <v>4758</v>
      </c>
      <c r="EFA9" s="79" t="s">
        <v>4759</v>
      </c>
      <c r="EFB9" s="79" t="s">
        <v>4760</v>
      </c>
      <c r="EFC9" s="79" t="s">
        <v>4761</v>
      </c>
      <c r="EFD9" s="79" t="s">
        <v>4762</v>
      </c>
      <c r="EFE9" s="79" t="s">
        <v>4763</v>
      </c>
      <c r="EFF9" s="79" t="s">
        <v>4764</v>
      </c>
      <c r="EFG9" s="79" t="s">
        <v>4765</v>
      </c>
      <c r="EFH9" s="79" t="s">
        <v>4766</v>
      </c>
      <c r="EFI9" s="79" t="s">
        <v>4767</v>
      </c>
      <c r="EFJ9" s="79" t="s">
        <v>4768</v>
      </c>
      <c r="EFK9" s="79" t="s">
        <v>4769</v>
      </c>
      <c r="EFL9" s="79" t="s">
        <v>4770</v>
      </c>
      <c r="EFM9" s="79" t="s">
        <v>4771</v>
      </c>
      <c r="EFN9" s="79" t="s">
        <v>4772</v>
      </c>
      <c r="EFO9" s="79" t="s">
        <v>4773</v>
      </c>
      <c r="EFP9" s="79" t="s">
        <v>4774</v>
      </c>
      <c r="EFQ9" s="79" t="s">
        <v>4775</v>
      </c>
      <c r="EFR9" s="79" t="s">
        <v>4776</v>
      </c>
      <c r="EFS9" s="79" t="s">
        <v>4777</v>
      </c>
      <c r="EFT9" s="79" t="s">
        <v>4778</v>
      </c>
      <c r="EFU9" s="79" t="s">
        <v>4779</v>
      </c>
      <c r="EFV9" s="79" t="s">
        <v>4780</v>
      </c>
      <c r="EFW9" s="79" t="s">
        <v>4781</v>
      </c>
      <c r="EFX9" s="79" t="s">
        <v>4782</v>
      </c>
      <c r="EFY9" s="79" t="s">
        <v>4783</v>
      </c>
      <c r="EFZ9" s="79" t="s">
        <v>4784</v>
      </c>
      <c r="EGA9" s="79" t="s">
        <v>4785</v>
      </c>
      <c r="EGB9" s="79" t="s">
        <v>4786</v>
      </c>
      <c r="EGC9" s="79" t="s">
        <v>4787</v>
      </c>
      <c r="EGD9" s="79" t="s">
        <v>4788</v>
      </c>
      <c r="EGE9" s="79" t="s">
        <v>4789</v>
      </c>
      <c r="EGF9" s="79" t="s">
        <v>4790</v>
      </c>
      <c r="EGG9" s="79" t="s">
        <v>4791</v>
      </c>
      <c r="EGH9" s="79" t="s">
        <v>4792</v>
      </c>
      <c r="EGI9" s="79" t="s">
        <v>4793</v>
      </c>
      <c r="EGJ9" s="79" t="s">
        <v>4794</v>
      </c>
      <c r="EGK9" s="79" t="s">
        <v>4795</v>
      </c>
      <c r="EGL9" s="79" t="s">
        <v>4796</v>
      </c>
      <c r="EGM9" s="79" t="s">
        <v>4797</v>
      </c>
      <c r="EGN9" s="79" t="s">
        <v>4798</v>
      </c>
      <c r="EGO9" s="79" t="s">
        <v>4799</v>
      </c>
      <c r="EGP9" s="79" t="s">
        <v>4800</v>
      </c>
      <c r="EGQ9" s="79" t="s">
        <v>4801</v>
      </c>
      <c r="EGR9" s="79" t="s">
        <v>4802</v>
      </c>
      <c r="EGS9" s="79" t="s">
        <v>4803</v>
      </c>
      <c r="EGT9" s="79" t="s">
        <v>4804</v>
      </c>
      <c r="EGU9" s="79" t="s">
        <v>4805</v>
      </c>
      <c r="EGV9" s="79" t="s">
        <v>4806</v>
      </c>
      <c r="EGW9" s="79" t="s">
        <v>4807</v>
      </c>
      <c r="EGX9" s="79" t="s">
        <v>4808</v>
      </c>
      <c r="EGY9" s="79" t="s">
        <v>4809</v>
      </c>
      <c r="EGZ9" s="79" t="s">
        <v>4810</v>
      </c>
      <c r="EHA9" s="79" t="s">
        <v>4811</v>
      </c>
      <c r="EHB9" s="79" t="s">
        <v>4812</v>
      </c>
      <c r="EHC9" s="79" t="s">
        <v>4813</v>
      </c>
      <c r="EHD9" s="79" t="s">
        <v>4814</v>
      </c>
      <c r="EHE9" s="79" t="s">
        <v>4815</v>
      </c>
      <c r="EHF9" s="79" t="s">
        <v>4816</v>
      </c>
      <c r="EHG9" s="79" t="s">
        <v>4817</v>
      </c>
      <c r="EHH9" s="79" t="s">
        <v>4818</v>
      </c>
      <c r="EHI9" s="79" t="s">
        <v>4819</v>
      </c>
      <c r="EHJ9" s="79" t="s">
        <v>4820</v>
      </c>
      <c r="EHK9" s="79" t="s">
        <v>4821</v>
      </c>
      <c r="EHL9" s="79" t="s">
        <v>4822</v>
      </c>
      <c r="EHM9" s="79" t="s">
        <v>4823</v>
      </c>
      <c r="EHN9" s="79" t="s">
        <v>4824</v>
      </c>
      <c r="EHO9" s="79" t="s">
        <v>4825</v>
      </c>
      <c r="EHP9" s="79" t="s">
        <v>4826</v>
      </c>
      <c r="EHQ9" s="79" t="s">
        <v>4827</v>
      </c>
      <c r="EHR9" s="79" t="s">
        <v>4828</v>
      </c>
      <c r="EHS9" s="79" t="s">
        <v>4829</v>
      </c>
      <c r="EHT9" s="79" t="s">
        <v>4830</v>
      </c>
      <c r="EHU9" s="79" t="s">
        <v>4831</v>
      </c>
      <c r="EHV9" s="79" t="s">
        <v>4832</v>
      </c>
      <c r="EHW9" s="79" t="s">
        <v>4833</v>
      </c>
      <c r="EHX9" s="79" t="s">
        <v>4834</v>
      </c>
      <c r="EHY9" s="79" t="s">
        <v>4835</v>
      </c>
      <c r="EHZ9" s="79" t="s">
        <v>4836</v>
      </c>
      <c r="EIA9" s="79" t="s">
        <v>4837</v>
      </c>
      <c r="EIB9" s="79" t="s">
        <v>4838</v>
      </c>
      <c r="EIC9" s="79" t="s">
        <v>4839</v>
      </c>
      <c r="EID9" s="79" t="s">
        <v>4840</v>
      </c>
      <c r="EIE9" s="79" t="s">
        <v>4841</v>
      </c>
      <c r="EIF9" s="79" t="s">
        <v>4842</v>
      </c>
      <c r="EIG9" s="79" t="s">
        <v>4843</v>
      </c>
      <c r="EIH9" s="79" t="s">
        <v>4844</v>
      </c>
      <c r="EII9" s="79" t="s">
        <v>4845</v>
      </c>
      <c r="EIJ9" s="79" t="s">
        <v>4846</v>
      </c>
      <c r="EIK9" s="79" t="s">
        <v>4847</v>
      </c>
      <c r="EIL9" s="79" t="s">
        <v>4848</v>
      </c>
      <c r="EIM9" s="79" t="s">
        <v>4849</v>
      </c>
      <c r="EIN9" s="79" t="s">
        <v>4850</v>
      </c>
      <c r="EIO9" s="79" t="s">
        <v>4851</v>
      </c>
      <c r="EIP9" s="79" t="s">
        <v>4852</v>
      </c>
      <c r="EIQ9" s="79" t="s">
        <v>4853</v>
      </c>
      <c r="EIR9" s="79" t="s">
        <v>4854</v>
      </c>
      <c r="EIS9" s="79" t="s">
        <v>4855</v>
      </c>
      <c r="EIT9" s="79" t="s">
        <v>4856</v>
      </c>
      <c r="EIU9" s="79" t="s">
        <v>4857</v>
      </c>
      <c r="EIV9" s="79" t="s">
        <v>4858</v>
      </c>
      <c r="EIW9" s="79" t="s">
        <v>4859</v>
      </c>
      <c r="EIX9" s="79" t="s">
        <v>4860</v>
      </c>
      <c r="EIY9" s="79" t="s">
        <v>4861</v>
      </c>
      <c r="EIZ9" s="79" t="s">
        <v>4862</v>
      </c>
      <c r="EJA9" s="79" t="s">
        <v>4863</v>
      </c>
      <c r="EJB9" s="79" t="s">
        <v>4864</v>
      </c>
      <c r="EJC9" s="79" t="s">
        <v>4865</v>
      </c>
      <c r="EJD9" s="79" t="s">
        <v>4866</v>
      </c>
      <c r="EJE9" s="79" t="s">
        <v>4867</v>
      </c>
      <c r="EJF9" s="79" t="s">
        <v>4868</v>
      </c>
      <c r="EJG9" s="79" t="s">
        <v>4869</v>
      </c>
      <c r="EJH9" s="79" t="s">
        <v>4870</v>
      </c>
      <c r="EJI9" s="79" t="s">
        <v>4871</v>
      </c>
      <c r="EJJ9" s="79" t="s">
        <v>4872</v>
      </c>
      <c r="EJK9" s="79" t="s">
        <v>4873</v>
      </c>
      <c r="EJL9" s="79" t="s">
        <v>4874</v>
      </c>
      <c r="EJM9" s="79" t="s">
        <v>4875</v>
      </c>
      <c r="EJN9" s="79" t="s">
        <v>4876</v>
      </c>
      <c r="EJO9" s="79" t="s">
        <v>4877</v>
      </c>
      <c r="EJP9" s="79" t="s">
        <v>4878</v>
      </c>
      <c r="EJQ9" s="79" t="s">
        <v>4879</v>
      </c>
      <c r="EJR9" s="79" t="s">
        <v>4880</v>
      </c>
      <c r="EJS9" s="79" t="s">
        <v>4881</v>
      </c>
      <c r="EJT9" s="79" t="s">
        <v>4882</v>
      </c>
      <c r="EJU9" s="79" t="s">
        <v>4883</v>
      </c>
      <c r="EJV9" s="79" t="s">
        <v>4884</v>
      </c>
      <c r="EJW9" s="79" t="s">
        <v>4885</v>
      </c>
      <c r="EJX9" s="79" t="s">
        <v>4886</v>
      </c>
      <c r="EJY9" s="79" t="s">
        <v>4887</v>
      </c>
      <c r="EJZ9" s="79" t="s">
        <v>4888</v>
      </c>
      <c r="EKA9" s="79" t="s">
        <v>4889</v>
      </c>
      <c r="EKB9" s="79" t="s">
        <v>4890</v>
      </c>
      <c r="EKC9" s="79" t="s">
        <v>4891</v>
      </c>
      <c r="EKD9" s="79" t="s">
        <v>4892</v>
      </c>
      <c r="EKE9" s="79" t="s">
        <v>4893</v>
      </c>
      <c r="EKF9" s="79" t="s">
        <v>4894</v>
      </c>
      <c r="EKG9" s="79" t="s">
        <v>4895</v>
      </c>
      <c r="EKH9" s="79" t="s">
        <v>4896</v>
      </c>
      <c r="EKI9" s="79" t="s">
        <v>4897</v>
      </c>
      <c r="EKJ9" s="79" t="s">
        <v>4898</v>
      </c>
      <c r="EKK9" s="79" t="s">
        <v>4899</v>
      </c>
      <c r="EKL9" s="79" t="s">
        <v>4900</v>
      </c>
      <c r="EKM9" s="79" t="s">
        <v>4901</v>
      </c>
      <c r="EKN9" s="79" t="s">
        <v>4902</v>
      </c>
      <c r="EKO9" s="79" t="s">
        <v>4903</v>
      </c>
      <c r="EKP9" s="79" t="s">
        <v>4904</v>
      </c>
      <c r="EKQ9" s="79" t="s">
        <v>4905</v>
      </c>
      <c r="EKR9" s="79" t="s">
        <v>4906</v>
      </c>
      <c r="EKS9" s="79" t="s">
        <v>4907</v>
      </c>
      <c r="EKT9" s="79" t="s">
        <v>4908</v>
      </c>
      <c r="EKU9" s="79" t="s">
        <v>4909</v>
      </c>
      <c r="EKV9" s="79" t="s">
        <v>4910</v>
      </c>
      <c r="EKW9" s="79" t="s">
        <v>4911</v>
      </c>
      <c r="EKX9" s="79" t="s">
        <v>4912</v>
      </c>
      <c r="EKY9" s="79" t="s">
        <v>4913</v>
      </c>
      <c r="EKZ9" s="79" t="s">
        <v>4914</v>
      </c>
      <c r="ELA9" s="79" t="s">
        <v>4915</v>
      </c>
      <c r="ELB9" s="79" t="s">
        <v>4916</v>
      </c>
      <c r="ELC9" s="79" t="s">
        <v>4917</v>
      </c>
      <c r="ELD9" s="79" t="s">
        <v>4918</v>
      </c>
      <c r="ELE9" s="79" t="s">
        <v>4919</v>
      </c>
      <c r="ELF9" s="79" t="s">
        <v>4920</v>
      </c>
      <c r="ELG9" s="79" t="s">
        <v>4921</v>
      </c>
      <c r="ELH9" s="79" t="s">
        <v>4922</v>
      </c>
      <c r="ELI9" s="79" t="s">
        <v>4923</v>
      </c>
      <c r="ELJ9" s="79" t="s">
        <v>4924</v>
      </c>
      <c r="ELK9" s="79" t="s">
        <v>4925</v>
      </c>
      <c r="ELL9" s="79" t="s">
        <v>4926</v>
      </c>
      <c r="ELM9" s="79" t="s">
        <v>4927</v>
      </c>
      <c r="ELN9" s="79" t="s">
        <v>4928</v>
      </c>
      <c r="ELO9" s="79" t="s">
        <v>4929</v>
      </c>
      <c r="ELP9" s="79" t="s">
        <v>4930</v>
      </c>
      <c r="ELQ9" s="79" t="s">
        <v>4931</v>
      </c>
      <c r="ELR9" s="79" t="s">
        <v>4932</v>
      </c>
      <c r="ELS9" s="79" t="s">
        <v>4933</v>
      </c>
      <c r="ELT9" s="79" t="s">
        <v>4934</v>
      </c>
      <c r="ELU9" s="79" t="s">
        <v>4935</v>
      </c>
      <c r="ELV9" s="79" t="s">
        <v>4936</v>
      </c>
      <c r="ELW9" s="79" t="s">
        <v>4937</v>
      </c>
      <c r="ELX9" s="79" t="s">
        <v>4938</v>
      </c>
      <c r="ELY9" s="79" t="s">
        <v>4939</v>
      </c>
      <c r="ELZ9" s="79" t="s">
        <v>4940</v>
      </c>
      <c r="EMA9" s="79" t="s">
        <v>4941</v>
      </c>
      <c r="EMB9" s="79" t="s">
        <v>4942</v>
      </c>
      <c r="EMC9" s="79" t="s">
        <v>4943</v>
      </c>
      <c r="EMD9" s="79" t="s">
        <v>4944</v>
      </c>
      <c r="EME9" s="79" t="s">
        <v>4945</v>
      </c>
      <c r="EMF9" s="79" t="s">
        <v>4946</v>
      </c>
      <c r="EMG9" s="79" t="s">
        <v>4947</v>
      </c>
      <c r="EMH9" s="79" t="s">
        <v>4948</v>
      </c>
      <c r="EMI9" s="79" t="s">
        <v>4949</v>
      </c>
      <c r="EMJ9" s="79" t="s">
        <v>4950</v>
      </c>
      <c r="EMK9" s="79" t="s">
        <v>4951</v>
      </c>
      <c r="EML9" s="79" t="s">
        <v>4952</v>
      </c>
      <c r="EMM9" s="79" t="s">
        <v>4953</v>
      </c>
      <c r="EMN9" s="79" t="s">
        <v>4954</v>
      </c>
      <c r="EMO9" s="79" t="s">
        <v>4955</v>
      </c>
      <c r="EMP9" s="79" t="s">
        <v>4956</v>
      </c>
      <c r="EMQ9" s="79" t="s">
        <v>4957</v>
      </c>
      <c r="EMR9" s="79" t="s">
        <v>4958</v>
      </c>
      <c r="EMS9" s="79" t="s">
        <v>4959</v>
      </c>
      <c r="EMT9" s="79" t="s">
        <v>4960</v>
      </c>
      <c r="EMU9" s="79" t="s">
        <v>4961</v>
      </c>
      <c r="EMV9" s="79" t="s">
        <v>4962</v>
      </c>
      <c r="EMW9" s="79" t="s">
        <v>4963</v>
      </c>
      <c r="EMX9" s="79" t="s">
        <v>4964</v>
      </c>
      <c r="EMY9" s="79" t="s">
        <v>4965</v>
      </c>
      <c r="EMZ9" s="79" t="s">
        <v>4966</v>
      </c>
      <c r="ENA9" s="79" t="s">
        <v>4967</v>
      </c>
      <c r="ENB9" s="79" t="s">
        <v>4968</v>
      </c>
      <c r="ENC9" s="79" t="s">
        <v>4969</v>
      </c>
      <c r="END9" s="79" t="s">
        <v>4970</v>
      </c>
      <c r="ENE9" s="79" t="s">
        <v>4971</v>
      </c>
      <c r="ENF9" s="79" t="s">
        <v>4972</v>
      </c>
      <c r="ENG9" s="79" t="s">
        <v>4973</v>
      </c>
      <c r="ENH9" s="79" t="s">
        <v>4974</v>
      </c>
      <c r="ENI9" s="79" t="s">
        <v>4975</v>
      </c>
      <c r="ENJ9" s="79" t="s">
        <v>4976</v>
      </c>
      <c r="ENK9" s="79" t="s">
        <v>4977</v>
      </c>
      <c r="ENL9" s="79" t="s">
        <v>4978</v>
      </c>
      <c r="ENM9" s="79" t="s">
        <v>4979</v>
      </c>
      <c r="ENN9" s="79" t="s">
        <v>4980</v>
      </c>
      <c r="ENO9" s="79" t="s">
        <v>4981</v>
      </c>
      <c r="ENP9" s="79" t="s">
        <v>4982</v>
      </c>
      <c r="ENQ9" s="79" t="s">
        <v>4983</v>
      </c>
      <c r="ENR9" s="79" t="s">
        <v>4984</v>
      </c>
      <c r="ENS9" s="79" t="s">
        <v>4985</v>
      </c>
      <c r="ENT9" s="79" t="s">
        <v>4986</v>
      </c>
      <c r="ENU9" s="79" t="s">
        <v>4987</v>
      </c>
      <c r="ENV9" s="79" t="s">
        <v>4988</v>
      </c>
      <c r="ENW9" s="79" t="s">
        <v>4989</v>
      </c>
      <c r="ENX9" s="79" t="s">
        <v>4990</v>
      </c>
      <c r="ENY9" s="79" t="s">
        <v>4991</v>
      </c>
      <c r="ENZ9" s="79" t="s">
        <v>4992</v>
      </c>
      <c r="EOA9" s="79" t="s">
        <v>4993</v>
      </c>
      <c r="EOB9" s="79" t="s">
        <v>4994</v>
      </c>
      <c r="EOC9" s="79" t="s">
        <v>4995</v>
      </c>
      <c r="EOD9" s="79" t="s">
        <v>4996</v>
      </c>
      <c r="EOE9" s="79" t="s">
        <v>4997</v>
      </c>
      <c r="EOF9" s="79" t="s">
        <v>4998</v>
      </c>
      <c r="EOG9" s="79" t="s">
        <v>4999</v>
      </c>
      <c r="EOH9" s="79" t="s">
        <v>5000</v>
      </c>
      <c r="EOI9" s="79" t="s">
        <v>5001</v>
      </c>
      <c r="EOJ9" s="79" t="s">
        <v>5002</v>
      </c>
      <c r="EOK9" s="79" t="s">
        <v>5003</v>
      </c>
      <c r="EOL9" s="79" t="s">
        <v>5004</v>
      </c>
      <c r="EOM9" s="79" t="s">
        <v>5005</v>
      </c>
      <c r="EON9" s="79" t="s">
        <v>5006</v>
      </c>
      <c r="EOO9" s="79" t="s">
        <v>5007</v>
      </c>
      <c r="EOP9" s="79" t="s">
        <v>5008</v>
      </c>
      <c r="EOQ9" s="79" t="s">
        <v>5009</v>
      </c>
      <c r="EOR9" s="79" t="s">
        <v>5010</v>
      </c>
      <c r="EOS9" s="79" t="s">
        <v>5011</v>
      </c>
      <c r="EOT9" s="79" t="s">
        <v>5012</v>
      </c>
      <c r="EOU9" s="79" t="s">
        <v>5013</v>
      </c>
      <c r="EOV9" s="79" t="s">
        <v>5014</v>
      </c>
      <c r="EOW9" s="79" t="s">
        <v>5015</v>
      </c>
      <c r="EOX9" s="79" t="s">
        <v>5016</v>
      </c>
      <c r="EOY9" s="79" t="s">
        <v>5017</v>
      </c>
      <c r="EOZ9" s="79" t="s">
        <v>5018</v>
      </c>
      <c r="EPA9" s="79" t="s">
        <v>5019</v>
      </c>
      <c r="EPB9" s="79" t="s">
        <v>5020</v>
      </c>
      <c r="EPC9" s="79" t="s">
        <v>5021</v>
      </c>
      <c r="EPD9" s="79" t="s">
        <v>5022</v>
      </c>
      <c r="EPE9" s="79" t="s">
        <v>5023</v>
      </c>
      <c r="EPF9" s="79" t="s">
        <v>5024</v>
      </c>
      <c r="EPG9" s="79" t="s">
        <v>5025</v>
      </c>
      <c r="EPH9" s="79" t="s">
        <v>5026</v>
      </c>
      <c r="EPI9" s="79" t="s">
        <v>5027</v>
      </c>
      <c r="EPJ9" s="79" t="s">
        <v>5028</v>
      </c>
      <c r="EPK9" s="79" t="s">
        <v>5029</v>
      </c>
      <c r="EPL9" s="79" t="s">
        <v>5030</v>
      </c>
      <c r="EPM9" s="79" t="s">
        <v>5031</v>
      </c>
      <c r="EPN9" s="79" t="s">
        <v>5032</v>
      </c>
      <c r="EPO9" s="79" t="s">
        <v>5033</v>
      </c>
      <c r="EPP9" s="79" t="s">
        <v>5034</v>
      </c>
      <c r="EPQ9" s="79" t="s">
        <v>5035</v>
      </c>
      <c r="EPR9" s="79" t="s">
        <v>5036</v>
      </c>
      <c r="EPS9" s="79" t="s">
        <v>5037</v>
      </c>
      <c r="EPT9" s="79" t="s">
        <v>5038</v>
      </c>
      <c r="EPU9" s="79" t="s">
        <v>5039</v>
      </c>
      <c r="EPV9" s="79" t="s">
        <v>5040</v>
      </c>
      <c r="EPW9" s="79" t="s">
        <v>5041</v>
      </c>
      <c r="EPX9" s="79" t="s">
        <v>5042</v>
      </c>
      <c r="EPY9" s="79" t="s">
        <v>5043</v>
      </c>
      <c r="EPZ9" s="79" t="s">
        <v>5044</v>
      </c>
      <c r="EQA9" s="79" t="s">
        <v>5045</v>
      </c>
      <c r="EQB9" s="79" t="s">
        <v>5046</v>
      </c>
      <c r="EQC9" s="79" t="s">
        <v>5047</v>
      </c>
      <c r="EQD9" s="79" t="s">
        <v>5048</v>
      </c>
      <c r="EQE9" s="79" t="s">
        <v>5049</v>
      </c>
      <c r="EQF9" s="79" t="s">
        <v>5050</v>
      </c>
      <c r="EQG9" s="79" t="s">
        <v>5051</v>
      </c>
      <c r="EQH9" s="79" t="s">
        <v>5052</v>
      </c>
      <c r="EQI9" s="79" t="s">
        <v>5053</v>
      </c>
      <c r="EQJ9" s="79" t="s">
        <v>5054</v>
      </c>
      <c r="EQK9" s="79" t="s">
        <v>5055</v>
      </c>
      <c r="EQL9" s="79" t="s">
        <v>5056</v>
      </c>
      <c r="EQM9" s="79" t="s">
        <v>5057</v>
      </c>
      <c r="EQN9" s="79" t="s">
        <v>5058</v>
      </c>
      <c r="EQO9" s="79" t="s">
        <v>5059</v>
      </c>
      <c r="EQP9" s="79" t="s">
        <v>5060</v>
      </c>
      <c r="EQQ9" s="79" t="s">
        <v>5061</v>
      </c>
      <c r="EQR9" s="79" t="s">
        <v>5062</v>
      </c>
      <c r="EQS9" s="79" t="s">
        <v>5063</v>
      </c>
      <c r="EQT9" s="79" t="s">
        <v>5064</v>
      </c>
      <c r="EQU9" s="79" t="s">
        <v>5065</v>
      </c>
      <c r="EQV9" s="79" t="s">
        <v>5066</v>
      </c>
      <c r="EQW9" s="79" t="s">
        <v>5067</v>
      </c>
      <c r="EQX9" s="79" t="s">
        <v>5068</v>
      </c>
      <c r="EQY9" s="79" t="s">
        <v>5069</v>
      </c>
      <c r="EQZ9" s="79" t="s">
        <v>5070</v>
      </c>
      <c r="ERA9" s="79" t="s">
        <v>5071</v>
      </c>
      <c r="ERB9" s="79" t="s">
        <v>5072</v>
      </c>
      <c r="ERC9" s="79" t="s">
        <v>5073</v>
      </c>
      <c r="ERD9" s="79" t="s">
        <v>5074</v>
      </c>
      <c r="ERE9" s="79" t="s">
        <v>5075</v>
      </c>
      <c r="ERF9" s="79" t="s">
        <v>5076</v>
      </c>
      <c r="ERG9" s="79" t="s">
        <v>5077</v>
      </c>
      <c r="ERH9" s="79" t="s">
        <v>5078</v>
      </c>
      <c r="ERI9" s="79" t="s">
        <v>5079</v>
      </c>
      <c r="ERJ9" s="79" t="s">
        <v>5080</v>
      </c>
      <c r="ERK9" s="79" t="s">
        <v>5081</v>
      </c>
      <c r="ERL9" s="79" t="s">
        <v>5082</v>
      </c>
      <c r="ERM9" s="79" t="s">
        <v>5083</v>
      </c>
      <c r="ERN9" s="79" t="s">
        <v>5084</v>
      </c>
      <c r="ERO9" s="79" t="s">
        <v>5085</v>
      </c>
      <c r="ERP9" s="79" t="s">
        <v>5086</v>
      </c>
      <c r="ERQ9" s="79" t="s">
        <v>5087</v>
      </c>
      <c r="ERR9" s="79" t="s">
        <v>5088</v>
      </c>
      <c r="ERS9" s="79" t="s">
        <v>5089</v>
      </c>
      <c r="ERT9" s="79" t="s">
        <v>5090</v>
      </c>
      <c r="ERU9" s="79" t="s">
        <v>5091</v>
      </c>
      <c r="ERV9" s="79" t="s">
        <v>5092</v>
      </c>
      <c r="ERW9" s="79" t="s">
        <v>5093</v>
      </c>
      <c r="ERX9" s="79" t="s">
        <v>5094</v>
      </c>
      <c r="ERY9" s="79" t="s">
        <v>5095</v>
      </c>
      <c r="ERZ9" s="79" t="s">
        <v>5096</v>
      </c>
      <c r="ESA9" s="79" t="s">
        <v>5097</v>
      </c>
      <c r="ESB9" s="79" t="s">
        <v>5098</v>
      </c>
      <c r="ESC9" s="79" t="s">
        <v>5099</v>
      </c>
      <c r="ESD9" s="79" t="s">
        <v>5100</v>
      </c>
      <c r="ESE9" s="79" t="s">
        <v>5101</v>
      </c>
      <c r="ESF9" s="79" t="s">
        <v>5102</v>
      </c>
      <c r="ESG9" s="79" t="s">
        <v>5103</v>
      </c>
      <c r="ESH9" s="79" t="s">
        <v>5104</v>
      </c>
      <c r="ESI9" s="79" t="s">
        <v>5105</v>
      </c>
      <c r="ESJ9" s="79" t="s">
        <v>5106</v>
      </c>
      <c r="ESK9" s="79" t="s">
        <v>5107</v>
      </c>
      <c r="ESL9" s="79" t="s">
        <v>5108</v>
      </c>
      <c r="ESM9" s="79" t="s">
        <v>5109</v>
      </c>
      <c r="ESN9" s="79" t="s">
        <v>5110</v>
      </c>
      <c r="ESO9" s="79" t="s">
        <v>5111</v>
      </c>
      <c r="ESP9" s="79" t="s">
        <v>5112</v>
      </c>
      <c r="ESQ9" s="79" t="s">
        <v>5113</v>
      </c>
      <c r="ESR9" s="79" t="s">
        <v>5114</v>
      </c>
      <c r="ESS9" s="79" t="s">
        <v>5115</v>
      </c>
      <c r="EST9" s="79" t="s">
        <v>5116</v>
      </c>
      <c r="ESU9" s="79" t="s">
        <v>5117</v>
      </c>
      <c r="ESV9" s="79" t="s">
        <v>5118</v>
      </c>
      <c r="ESW9" s="79" t="s">
        <v>5119</v>
      </c>
      <c r="ESX9" s="79" t="s">
        <v>5120</v>
      </c>
      <c r="ESY9" s="79" t="s">
        <v>5121</v>
      </c>
      <c r="ESZ9" s="79" t="s">
        <v>5122</v>
      </c>
      <c r="ETA9" s="79" t="s">
        <v>5123</v>
      </c>
      <c r="ETB9" s="79" t="s">
        <v>5124</v>
      </c>
      <c r="ETC9" s="79" t="s">
        <v>5125</v>
      </c>
      <c r="ETD9" s="79" t="s">
        <v>5126</v>
      </c>
      <c r="ETE9" s="79" t="s">
        <v>5127</v>
      </c>
      <c r="ETF9" s="79" t="s">
        <v>5128</v>
      </c>
      <c r="ETG9" s="79" t="s">
        <v>5129</v>
      </c>
      <c r="ETH9" s="79" t="s">
        <v>5130</v>
      </c>
      <c r="ETI9" s="79" t="s">
        <v>5131</v>
      </c>
      <c r="ETJ9" s="79" t="s">
        <v>5132</v>
      </c>
      <c r="ETK9" s="79" t="s">
        <v>5133</v>
      </c>
      <c r="ETL9" s="79" t="s">
        <v>5134</v>
      </c>
      <c r="ETM9" s="79" t="s">
        <v>5135</v>
      </c>
      <c r="ETN9" s="79" t="s">
        <v>5136</v>
      </c>
      <c r="ETO9" s="79" t="s">
        <v>5137</v>
      </c>
      <c r="ETP9" s="79" t="s">
        <v>5138</v>
      </c>
      <c r="ETQ9" s="79" t="s">
        <v>5139</v>
      </c>
      <c r="ETR9" s="79" t="s">
        <v>5140</v>
      </c>
      <c r="ETS9" s="79" t="s">
        <v>5141</v>
      </c>
      <c r="ETT9" s="79" t="s">
        <v>5142</v>
      </c>
      <c r="ETU9" s="79" t="s">
        <v>5143</v>
      </c>
      <c r="ETV9" s="79" t="s">
        <v>5144</v>
      </c>
      <c r="ETW9" s="79" t="s">
        <v>5145</v>
      </c>
      <c r="ETX9" s="79" t="s">
        <v>5146</v>
      </c>
      <c r="ETY9" s="79" t="s">
        <v>5147</v>
      </c>
      <c r="ETZ9" s="79" t="s">
        <v>5148</v>
      </c>
      <c r="EUA9" s="79" t="s">
        <v>5149</v>
      </c>
      <c r="EUB9" s="79" t="s">
        <v>5150</v>
      </c>
      <c r="EUC9" s="79" t="s">
        <v>5151</v>
      </c>
      <c r="EUD9" s="79" t="s">
        <v>5152</v>
      </c>
      <c r="EUE9" s="79" t="s">
        <v>5153</v>
      </c>
      <c r="EUF9" s="79" t="s">
        <v>5154</v>
      </c>
      <c r="EUG9" s="79" t="s">
        <v>5155</v>
      </c>
      <c r="EUH9" s="79" t="s">
        <v>5156</v>
      </c>
      <c r="EUI9" s="79" t="s">
        <v>5157</v>
      </c>
      <c r="EUJ9" s="79" t="s">
        <v>5158</v>
      </c>
      <c r="EUK9" s="79" t="s">
        <v>5159</v>
      </c>
      <c r="EUL9" s="79" t="s">
        <v>5160</v>
      </c>
      <c r="EUM9" s="79" t="s">
        <v>5161</v>
      </c>
      <c r="EUN9" s="79" t="s">
        <v>5162</v>
      </c>
      <c r="EUO9" s="79" t="s">
        <v>5163</v>
      </c>
      <c r="EUP9" s="79" t="s">
        <v>5164</v>
      </c>
      <c r="EUQ9" s="79" t="s">
        <v>5165</v>
      </c>
      <c r="EUR9" s="79" t="s">
        <v>5166</v>
      </c>
      <c r="EUS9" s="79" t="s">
        <v>5167</v>
      </c>
      <c r="EUT9" s="79" t="s">
        <v>5168</v>
      </c>
      <c r="EUU9" s="79" t="s">
        <v>5169</v>
      </c>
      <c r="EUV9" s="79" t="s">
        <v>5170</v>
      </c>
      <c r="EUW9" s="79" t="s">
        <v>5171</v>
      </c>
      <c r="EUX9" s="79" t="s">
        <v>5172</v>
      </c>
      <c r="EUY9" s="79" t="s">
        <v>5173</v>
      </c>
      <c r="EUZ9" s="79" t="s">
        <v>5174</v>
      </c>
      <c r="EVA9" s="79" t="s">
        <v>5175</v>
      </c>
      <c r="EVB9" s="79" t="s">
        <v>5176</v>
      </c>
      <c r="EVC9" s="79" t="s">
        <v>5177</v>
      </c>
      <c r="EVD9" s="79" t="s">
        <v>5178</v>
      </c>
      <c r="EVE9" s="79" t="s">
        <v>5179</v>
      </c>
      <c r="EVF9" s="79" t="s">
        <v>5180</v>
      </c>
      <c r="EVG9" s="79" t="s">
        <v>5181</v>
      </c>
      <c r="EVH9" s="79" t="s">
        <v>5182</v>
      </c>
      <c r="EVI9" s="79" t="s">
        <v>5183</v>
      </c>
      <c r="EVJ9" s="79" t="s">
        <v>5184</v>
      </c>
      <c r="EVK9" s="79" t="s">
        <v>5185</v>
      </c>
      <c r="EVL9" s="79" t="s">
        <v>5186</v>
      </c>
      <c r="EVM9" s="79" t="s">
        <v>5187</v>
      </c>
      <c r="EVN9" s="79" t="s">
        <v>5188</v>
      </c>
      <c r="EVO9" s="79" t="s">
        <v>5189</v>
      </c>
      <c r="EVP9" s="79" t="s">
        <v>5190</v>
      </c>
      <c r="EVQ9" s="79" t="s">
        <v>5191</v>
      </c>
      <c r="EVR9" s="79" t="s">
        <v>5192</v>
      </c>
      <c r="EVS9" s="79" t="s">
        <v>5193</v>
      </c>
      <c r="EVT9" s="79" t="s">
        <v>5194</v>
      </c>
      <c r="EVU9" s="79" t="s">
        <v>5195</v>
      </c>
      <c r="EVV9" s="79" t="s">
        <v>5196</v>
      </c>
      <c r="EVW9" s="79" t="s">
        <v>5197</v>
      </c>
      <c r="EVX9" s="79" t="s">
        <v>5198</v>
      </c>
      <c r="EVY9" s="79" t="s">
        <v>5199</v>
      </c>
      <c r="EVZ9" s="79" t="s">
        <v>5200</v>
      </c>
      <c r="EWA9" s="79" t="s">
        <v>5201</v>
      </c>
      <c r="EWB9" s="79" t="s">
        <v>5202</v>
      </c>
      <c r="EWC9" s="79" t="s">
        <v>5203</v>
      </c>
      <c r="EWD9" s="79" t="s">
        <v>5204</v>
      </c>
      <c r="EWE9" s="79" t="s">
        <v>5205</v>
      </c>
      <c r="EWF9" s="79" t="s">
        <v>5206</v>
      </c>
      <c r="EWG9" s="79" t="s">
        <v>5207</v>
      </c>
      <c r="EWH9" s="79" t="s">
        <v>5208</v>
      </c>
      <c r="EWI9" s="79" t="s">
        <v>5209</v>
      </c>
      <c r="EWJ9" s="79" t="s">
        <v>5210</v>
      </c>
      <c r="EWK9" s="79" t="s">
        <v>5211</v>
      </c>
      <c r="EWL9" s="79" t="s">
        <v>5212</v>
      </c>
      <c r="EWM9" s="79" t="s">
        <v>5213</v>
      </c>
      <c r="EWN9" s="79" t="s">
        <v>5214</v>
      </c>
      <c r="EWO9" s="79" t="s">
        <v>5215</v>
      </c>
      <c r="EWP9" s="79" t="s">
        <v>5216</v>
      </c>
      <c r="EWQ9" s="79" t="s">
        <v>5217</v>
      </c>
      <c r="EWR9" s="79" t="s">
        <v>5218</v>
      </c>
      <c r="EWS9" s="79" t="s">
        <v>5219</v>
      </c>
      <c r="EWT9" s="79" t="s">
        <v>5220</v>
      </c>
      <c r="EWU9" s="79" t="s">
        <v>5221</v>
      </c>
      <c r="EWV9" s="79" t="s">
        <v>5222</v>
      </c>
      <c r="EWW9" s="79" t="s">
        <v>5223</v>
      </c>
      <c r="EWX9" s="79" t="s">
        <v>5224</v>
      </c>
      <c r="EWY9" s="79" t="s">
        <v>5225</v>
      </c>
      <c r="EWZ9" s="79" t="s">
        <v>5226</v>
      </c>
      <c r="EXA9" s="79" t="s">
        <v>5227</v>
      </c>
      <c r="EXB9" s="79" t="s">
        <v>5228</v>
      </c>
      <c r="EXC9" s="79" t="s">
        <v>5229</v>
      </c>
      <c r="EXD9" s="79" t="s">
        <v>5230</v>
      </c>
      <c r="EXE9" s="79" t="s">
        <v>5231</v>
      </c>
      <c r="EXF9" s="79" t="s">
        <v>5232</v>
      </c>
      <c r="EXG9" s="79" t="s">
        <v>5233</v>
      </c>
      <c r="EXH9" s="79" t="s">
        <v>5234</v>
      </c>
      <c r="EXI9" s="79" t="s">
        <v>5235</v>
      </c>
      <c r="EXJ9" s="79" t="s">
        <v>5236</v>
      </c>
      <c r="EXK9" s="79" t="s">
        <v>5237</v>
      </c>
      <c r="EXL9" s="79" t="s">
        <v>5238</v>
      </c>
      <c r="EXM9" s="79" t="s">
        <v>5239</v>
      </c>
      <c r="EXN9" s="79" t="s">
        <v>5240</v>
      </c>
      <c r="EXO9" s="79" t="s">
        <v>5241</v>
      </c>
      <c r="EXP9" s="79" t="s">
        <v>5242</v>
      </c>
      <c r="EXQ9" s="79" t="s">
        <v>5243</v>
      </c>
      <c r="EXR9" s="79" t="s">
        <v>5244</v>
      </c>
      <c r="EXS9" s="79" t="s">
        <v>5245</v>
      </c>
      <c r="EXT9" s="79" t="s">
        <v>5246</v>
      </c>
      <c r="EXU9" s="79" t="s">
        <v>5247</v>
      </c>
      <c r="EXV9" s="79" t="s">
        <v>5248</v>
      </c>
      <c r="EXW9" s="79" t="s">
        <v>5249</v>
      </c>
      <c r="EXX9" s="79" t="s">
        <v>5250</v>
      </c>
      <c r="EXY9" s="79" t="s">
        <v>5251</v>
      </c>
      <c r="EXZ9" s="79" t="s">
        <v>5252</v>
      </c>
      <c r="EYA9" s="79" t="s">
        <v>5253</v>
      </c>
      <c r="EYB9" s="79" t="s">
        <v>5254</v>
      </c>
      <c r="EYC9" s="79" t="s">
        <v>5255</v>
      </c>
      <c r="EYD9" s="79" t="s">
        <v>5256</v>
      </c>
      <c r="EYE9" s="79" t="s">
        <v>5257</v>
      </c>
      <c r="EYF9" s="79" t="s">
        <v>5258</v>
      </c>
      <c r="EYG9" s="79" t="s">
        <v>5259</v>
      </c>
      <c r="EYH9" s="79" t="s">
        <v>5260</v>
      </c>
      <c r="EYI9" s="79" t="s">
        <v>5261</v>
      </c>
      <c r="EYJ9" s="79" t="s">
        <v>5262</v>
      </c>
      <c r="EYK9" s="79" t="s">
        <v>5263</v>
      </c>
      <c r="EYL9" s="79" t="s">
        <v>5264</v>
      </c>
      <c r="EYM9" s="79" t="s">
        <v>5265</v>
      </c>
      <c r="EYN9" s="79" t="s">
        <v>5266</v>
      </c>
      <c r="EYO9" s="79" t="s">
        <v>5267</v>
      </c>
      <c r="EYP9" s="79" t="s">
        <v>5268</v>
      </c>
      <c r="EYQ9" s="79" t="s">
        <v>5269</v>
      </c>
      <c r="EYR9" s="79" t="s">
        <v>5270</v>
      </c>
      <c r="EYS9" s="79" t="s">
        <v>5271</v>
      </c>
      <c r="EYT9" s="79" t="s">
        <v>5272</v>
      </c>
      <c r="EYU9" s="79" t="s">
        <v>5273</v>
      </c>
      <c r="EYV9" s="79" t="s">
        <v>5274</v>
      </c>
      <c r="EYW9" s="79" t="s">
        <v>5275</v>
      </c>
      <c r="EYX9" s="79" t="s">
        <v>5276</v>
      </c>
      <c r="EYY9" s="79" t="s">
        <v>5277</v>
      </c>
      <c r="EYZ9" s="79" t="s">
        <v>5278</v>
      </c>
      <c r="EZA9" s="79" t="s">
        <v>5279</v>
      </c>
      <c r="EZB9" s="79" t="s">
        <v>5280</v>
      </c>
      <c r="EZC9" s="79" t="s">
        <v>5281</v>
      </c>
      <c r="EZD9" s="79" t="s">
        <v>5282</v>
      </c>
      <c r="EZE9" s="79" t="s">
        <v>5283</v>
      </c>
      <c r="EZF9" s="79" t="s">
        <v>5284</v>
      </c>
      <c r="EZG9" s="79" t="s">
        <v>5285</v>
      </c>
      <c r="EZH9" s="79" t="s">
        <v>5286</v>
      </c>
      <c r="EZI9" s="79" t="s">
        <v>5287</v>
      </c>
      <c r="EZJ9" s="79" t="s">
        <v>5288</v>
      </c>
      <c r="EZK9" s="79" t="s">
        <v>5289</v>
      </c>
      <c r="EZL9" s="79" t="s">
        <v>5290</v>
      </c>
      <c r="EZM9" s="79" t="s">
        <v>5291</v>
      </c>
      <c r="EZN9" s="79" t="s">
        <v>5292</v>
      </c>
      <c r="EZO9" s="79" t="s">
        <v>5293</v>
      </c>
      <c r="EZP9" s="79" t="s">
        <v>5294</v>
      </c>
      <c r="EZQ9" s="79" t="s">
        <v>5295</v>
      </c>
      <c r="EZR9" s="79" t="s">
        <v>5296</v>
      </c>
      <c r="EZS9" s="79" t="s">
        <v>5297</v>
      </c>
      <c r="EZT9" s="79" t="s">
        <v>5298</v>
      </c>
      <c r="EZU9" s="79" t="s">
        <v>5299</v>
      </c>
      <c r="EZV9" s="79" t="s">
        <v>5300</v>
      </c>
      <c r="EZW9" s="79" t="s">
        <v>5301</v>
      </c>
      <c r="EZX9" s="79" t="s">
        <v>5302</v>
      </c>
      <c r="EZY9" s="79" t="s">
        <v>5303</v>
      </c>
      <c r="EZZ9" s="79" t="s">
        <v>5304</v>
      </c>
      <c r="FAA9" s="79" t="s">
        <v>5305</v>
      </c>
      <c r="FAB9" s="79" t="s">
        <v>5306</v>
      </c>
      <c r="FAC9" s="79" t="s">
        <v>5307</v>
      </c>
      <c r="FAD9" s="79" t="s">
        <v>5308</v>
      </c>
      <c r="FAE9" s="79" t="s">
        <v>5309</v>
      </c>
      <c r="FAF9" s="79" t="s">
        <v>5310</v>
      </c>
      <c r="FAG9" s="79" t="s">
        <v>5311</v>
      </c>
      <c r="FAH9" s="79" t="s">
        <v>5312</v>
      </c>
      <c r="FAI9" s="79" t="s">
        <v>5313</v>
      </c>
      <c r="FAJ9" s="79" t="s">
        <v>5314</v>
      </c>
      <c r="FAK9" s="79" t="s">
        <v>5315</v>
      </c>
      <c r="FAL9" s="79" t="s">
        <v>5316</v>
      </c>
      <c r="FAM9" s="79" t="s">
        <v>5317</v>
      </c>
      <c r="FAN9" s="79" t="s">
        <v>5318</v>
      </c>
      <c r="FAO9" s="79" t="s">
        <v>5319</v>
      </c>
      <c r="FAP9" s="79" t="s">
        <v>5320</v>
      </c>
      <c r="FAQ9" s="79" t="s">
        <v>5321</v>
      </c>
      <c r="FAR9" s="79" t="s">
        <v>5322</v>
      </c>
      <c r="FAS9" s="79" t="s">
        <v>5323</v>
      </c>
      <c r="FAT9" s="79" t="s">
        <v>5324</v>
      </c>
      <c r="FAU9" s="79" t="s">
        <v>5325</v>
      </c>
      <c r="FAV9" s="79" t="s">
        <v>5326</v>
      </c>
      <c r="FAW9" s="79" t="s">
        <v>5327</v>
      </c>
      <c r="FAX9" s="79" t="s">
        <v>5328</v>
      </c>
      <c r="FAY9" s="79" t="s">
        <v>5329</v>
      </c>
      <c r="FAZ9" s="79" t="s">
        <v>5330</v>
      </c>
      <c r="FBA9" s="79" t="s">
        <v>5331</v>
      </c>
      <c r="FBB9" s="79" t="s">
        <v>5332</v>
      </c>
      <c r="FBC9" s="79" t="s">
        <v>5333</v>
      </c>
      <c r="FBD9" s="79" t="s">
        <v>5334</v>
      </c>
      <c r="FBE9" s="79" t="s">
        <v>5335</v>
      </c>
      <c r="FBF9" s="79" t="s">
        <v>5336</v>
      </c>
      <c r="FBG9" s="79" t="s">
        <v>5337</v>
      </c>
      <c r="FBH9" s="79" t="s">
        <v>5338</v>
      </c>
      <c r="FBI9" s="79" t="s">
        <v>5339</v>
      </c>
      <c r="FBJ9" s="79" t="s">
        <v>5340</v>
      </c>
      <c r="FBK9" s="79" t="s">
        <v>5341</v>
      </c>
      <c r="FBL9" s="79" t="s">
        <v>5342</v>
      </c>
      <c r="FBM9" s="79" t="s">
        <v>5343</v>
      </c>
      <c r="FBN9" s="79" t="s">
        <v>5344</v>
      </c>
      <c r="FBO9" s="79" t="s">
        <v>5345</v>
      </c>
      <c r="FBP9" s="79" t="s">
        <v>5346</v>
      </c>
      <c r="FBQ9" s="79" t="s">
        <v>5347</v>
      </c>
      <c r="FBR9" s="79" t="s">
        <v>5348</v>
      </c>
      <c r="FBS9" s="79" t="s">
        <v>5349</v>
      </c>
      <c r="FBT9" s="79" t="s">
        <v>5350</v>
      </c>
      <c r="FBU9" s="79" t="s">
        <v>5351</v>
      </c>
      <c r="FBV9" s="79" t="s">
        <v>5352</v>
      </c>
      <c r="FBW9" s="79" t="s">
        <v>5353</v>
      </c>
      <c r="FBX9" s="79" t="s">
        <v>5354</v>
      </c>
      <c r="FBY9" s="79" t="s">
        <v>5355</v>
      </c>
      <c r="FBZ9" s="79" t="s">
        <v>5356</v>
      </c>
      <c r="FCA9" s="79" t="s">
        <v>5357</v>
      </c>
      <c r="FCB9" s="79" t="s">
        <v>5358</v>
      </c>
      <c r="FCC9" s="79" t="s">
        <v>5359</v>
      </c>
      <c r="FCD9" s="79" t="s">
        <v>5360</v>
      </c>
      <c r="FCE9" s="79" t="s">
        <v>5361</v>
      </c>
      <c r="FCF9" s="79" t="s">
        <v>5362</v>
      </c>
      <c r="FCG9" s="79" t="s">
        <v>5363</v>
      </c>
      <c r="FCH9" s="79" t="s">
        <v>5364</v>
      </c>
      <c r="FCI9" s="79" t="s">
        <v>5365</v>
      </c>
      <c r="FCJ9" s="79" t="s">
        <v>5366</v>
      </c>
      <c r="FCK9" s="79" t="s">
        <v>5367</v>
      </c>
      <c r="FCL9" s="79" t="s">
        <v>5368</v>
      </c>
      <c r="FCM9" s="79" t="s">
        <v>5369</v>
      </c>
      <c r="FCN9" s="79" t="s">
        <v>5370</v>
      </c>
      <c r="FCO9" s="79" t="s">
        <v>5371</v>
      </c>
      <c r="FCP9" s="79" t="s">
        <v>5372</v>
      </c>
      <c r="FCQ9" s="79" t="s">
        <v>5373</v>
      </c>
      <c r="FCR9" s="79" t="s">
        <v>5374</v>
      </c>
      <c r="FCS9" s="79" t="s">
        <v>5375</v>
      </c>
      <c r="FCT9" s="79" t="s">
        <v>5376</v>
      </c>
      <c r="FCU9" s="79" t="s">
        <v>5377</v>
      </c>
      <c r="FCV9" s="79" t="s">
        <v>5378</v>
      </c>
      <c r="FCW9" s="79" t="s">
        <v>5379</v>
      </c>
      <c r="FCX9" s="79" t="s">
        <v>5380</v>
      </c>
      <c r="FCY9" s="79" t="s">
        <v>5381</v>
      </c>
      <c r="FCZ9" s="79" t="s">
        <v>5382</v>
      </c>
      <c r="FDA9" s="79" t="s">
        <v>5383</v>
      </c>
      <c r="FDB9" s="79" t="s">
        <v>5384</v>
      </c>
      <c r="FDC9" s="79" t="s">
        <v>5385</v>
      </c>
      <c r="FDD9" s="79" t="s">
        <v>5386</v>
      </c>
      <c r="FDE9" s="79" t="s">
        <v>5387</v>
      </c>
      <c r="FDF9" s="79" t="s">
        <v>5388</v>
      </c>
      <c r="FDG9" s="79" t="s">
        <v>5389</v>
      </c>
      <c r="FDH9" s="79" t="s">
        <v>5390</v>
      </c>
      <c r="FDI9" s="79" t="s">
        <v>5391</v>
      </c>
      <c r="FDJ9" s="79" t="s">
        <v>5392</v>
      </c>
      <c r="FDK9" s="79" t="s">
        <v>5393</v>
      </c>
      <c r="FDL9" s="79" t="s">
        <v>5394</v>
      </c>
      <c r="FDM9" s="79" t="s">
        <v>5395</v>
      </c>
      <c r="FDN9" s="79" t="s">
        <v>5396</v>
      </c>
      <c r="FDO9" s="79" t="s">
        <v>5397</v>
      </c>
      <c r="FDP9" s="79" t="s">
        <v>5398</v>
      </c>
      <c r="FDQ9" s="79" t="s">
        <v>5399</v>
      </c>
      <c r="FDR9" s="79" t="s">
        <v>5400</v>
      </c>
      <c r="FDS9" s="79" t="s">
        <v>5401</v>
      </c>
      <c r="FDT9" s="79" t="s">
        <v>5402</v>
      </c>
      <c r="FDU9" s="79" t="s">
        <v>5403</v>
      </c>
      <c r="FDV9" s="79" t="s">
        <v>5404</v>
      </c>
      <c r="FDW9" s="79" t="s">
        <v>5405</v>
      </c>
      <c r="FDX9" s="79" t="s">
        <v>5406</v>
      </c>
      <c r="FDY9" s="79" t="s">
        <v>5407</v>
      </c>
      <c r="FDZ9" s="79" t="s">
        <v>5408</v>
      </c>
      <c r="FEA9" s="79" t="s">
        <v>5409</v>
      </c>
      <c r="FEB9" s="79" t="s">
        <v>5410</v>
      </c>
      <c r="FEC9" s="79" t="s">
        <v>5411</v>
      </c>
      <c r="FED9" s="79" t="s">
        <v>5412</v>
      </c>
      <c r="FEE9" s="79" t="s">
        <v>5413</v>
      </c>
      <c r="FEF9" s="79" t="s">
        <v>5414</v>
      </c>
      <c r="FEG9" s="79" t="s">
        <v>5415</v>
      </c>
      <c r="FEH9" s="79" t="s">
        <v>5416</v>
      </c>
      <c r="FEI9" s="79" t="s">
        <v>5417</v>
      </c>
      <c r="FEJ9" s="79" t="s">
        <v>5418</v>
      </c>
      <c r="FEK9" s="79" t="s">
        <v>5419</v>
      </c>
      <c r="FEL9" s="79" t="s">
        <v>5420</v>
      </c>
      <c r="FEM9" s="79" t="s">
        <v>5421</v>
      </c>
      <c r="FEN9" s="79" t="s">
        <v>5422</v>
      </c>
      <c r="FEO9" s="79" t="s">
        <v>5423</v>
      </c>
      <c r="FEP9" s="79" t="s">
        <v>5424</v>
      </c>
      <c r="FEQ9" s="79" t="s">
        <v>5425</v>
      </c>
      <c r="FER9" s="79" t="s">
        <v>5426</v>
      </c>
      <c r="FES9" s="79" t="s">
        <v>5427</v>
      </c>
      <c r="FET9" s="79" t="s">
        <v>5428</v>
      </c>
      <c r="FEU9" s="79" t="s">
        <v>5429</v>
      </c>
      <c r="FEV9" s="79" t="s">
        <v>5430</v>
      </c>
      <c r="FEW9" s="79" t="s">
        <v>5431</v>
      </c>
      <c r="FEX9" s="79" t="s">
        <v>5432</v>
      </c>
      <c r="FEY9" s="79" t="s">
        <v>5433</v>
      </c>
      <c r="FEZ9" s="79" t="s">
        <v>5434</v>
      </c>
      <c r="FFA9" s="79" t="s">
        <v>5435</v>
      </c>
      <c r="FFB9" s="79" t="s">
        <v>5436</v>
      </c>
      <c r="FFC9" s="79" t="s">
        <v>5437</v>
      </c>
      <c r="FFD9" s="79" t="s">
        <v>5438</v>
      </c>
      <c r="FFE9" s="79" t="s">
        <v>5439</v>
      </c>
      <c r="FFF9" s="79" t="s">
        <v>5440</v>
      </c>
      <c r="FFG9" s="79" t="s">
        <v>5441</v>
      </c>
      <c r="FFH9" s="79" t="s">
        <v>5442</v>
      </c>
      <c r="FFI9" s="79" t="s">
        <v>5443</v>
      </c>
      <c r="FFJ9" s="79" t="s">
        <v>5444</v>
      </c>
      <c r="FFK9" s="79" t="s">
        <v>5445</v>
      </c>
      <c r="FFL9" s="79" t="s">
        <v>5446</v>
      </c>
      <c r="FFM9" s="79" t="s">
        <v>5447</v>
      </c>
      <c r="FFN9" s="79" t="s">
        <v>5448</v>
      </c>
      <c r="FFO9" s="79" t="s">
        <v>5449</v>
      </c>
      <c r="FFP9" s="79" t="s">
        <v>5450</v>
      </c>
      <c r="FFQ9" s="79" t="s">
        <v>5451</v>
      </c>
      <c r="FFR9" s="79" t="s">
        <v>5452</v>
      </c>
      <c r="FFS9" s="79" t="s">
        <v>5453</v>
      </c>
      <c r="FFT9" s="79" t="s">
        <v>5454</v>
      </c>
      <c r="FFU9" s="79" t="s">
        <v>5455</v>
      </c>
      <c r="FFV9" s="79" t="s">
        <v>5456</v>
      </c>
      <c r="FFW9" s="79" t="s">
        <v>5457</v>
      </c>
      <c r="FFX9" s="79" t="s">
        <v>5458</v>
      </c>
      <c r="FFY9" s="79" t="s">
        <v>5459</v>
      </c>
      <c r="FFZ9" s="79" t="s">
        <v>5460</v>
      </c>
      <c r="FGA9" s="79" t="s">
        <v>5461</v>
      </c>
      <c r="FGB9" s="79" t="s">
        <v>5462</v>
      </c>
      <c r="FGC9" s="79" t="s">
        <v>5463</v>
      </c>
      <c r="FGD9" s="79" t="s">
        <v>5464</v>
      </c>
      <c r="FGE9" s="79" t="s">
        <v>5465</v>
      </c>
      <c r="FGF9" s="79" t="s">
        <v>5466</v>
      </c>
      <c r="FGG9" s="79" t="s">
        <v>5467</v>
      </c>
      <c r="FGH9" s="79" t="s">
        <v>5468</v>
      </c>
      <c r="FGI9" s="79" t="s">
        <v>5469</v>
      </c>
      <c r="FGJ9" s="79" t="s">
        <v>5470</v>
      </c>
      <c r="FGK9" s="79" t="s">
        <v>5471</v>
      </c>
      <c r="FGL9" s="79" t="s">
        <v>5472</v>
      </c>
      <c r="FGM9" s="79" t="s">
        <v>5473</v>
      </c>
      <c r="FGN9" s="79" t="s">
        <v>5474</v>
      </c>
      <c r="FGO9" s="79" t="s">
        <v>5475</v>
      </c>
      <c r="FGP9" s="79" t="s">
        <v>5476</v>
      </c>
      <c r="FGQ9" s="79" t="s">
        <v>5477</v>
      </c>
      <c r="FGR9" s="79" t="s">
        <v>5478</v>
      </c>
      <c r="FGS9" s="79" t="s">
        <v>5479</v>
      </c>
      <c r="FGT9" s="79" t="s">
        <v>5480</v>
      </c>
      <c r="FGU9" s="79" t="s">
        <v>5481</v>
      </c>
      <c r="FGV9" s="79" t="s">
        <v>5482</v>
      </c>
      <c r="FGW9" s="79" t="s">
        <v>5483</v>
      </c>
      <c r="FGX9" s="79" t="s">
        <v>5484</v>
      </c>
      <c r="FGY9" s="79" t="s">
        <v>5485</v>
      </c>
      <c r="FGZ9" s="79" t="s">
        <v>5486</v>
      </c>
      <c r="FHA9" s="79" t="s">
        <v>5487</v>
      </c>
      <c r="FHB9" s="79" t="s">
        <v>5488</v>
      </c>
      <c r="FHC9" s="79" t="s">
        <v>5489</v>
      </c>
      <c r="FHD9" s="79" t="s">
        <v>5490</v>
      </c>
      <c r="FHE9" s="79" t="s">
        <v>5491</v>
      </c>
      <c r="FHF9" s="79" t="s">
        <v>5492</v>
      </c>
      <c r="FHG9" s="79" t="s">
        <v>5493</v>
      </c>
      <c r="FHH9" s="79" t="s">
        <v>5494</v>
      </c>
      <c r="FHI9" s="79" t="s">
        <v>5495</v>
      </c>
      <c r="FHJ9" s="79" t="s">
        <v>5496</v>
      </c>
      <c r="FHK9" s="79" t="s">
        <v>5497</v>
      </c>
      <c r="FHL9" s="79" t="s">
        <v>5498</v>
      </c>
      <c r="FHM9" s="79" t="s">
        <v>5499</v>
      </c>
      <c r="FHN9" s="79" t="s">
        <v>5500</v>
      </c>
      <c r="FHO9" s="79" t="s">
        <v>5501</v>
      </c>
      <c r="FHP9" s="79" t="s">
        <v>5502</v>
      </c>
      <c r="FHQ9" s="79" t="s">
        <v>5503</v>
      </c>
      <c r="FHR9" s="79" t="s">
        <v>5504</v>
      </c>
      <c r="FHS9" s="79" t="s">
        <v>5505</v>
      </c>
      <c r="FHT9" s="79" t="s">
        <v>5506</v>
      </c>
      <c r="FHU9" s="79" t="s">
        <v>5507</v>
      </c>
      <c r="FHV9" s="79" t="s">
        <v>5508</v>
      </c>
      <c r="FHW9" s="79" t="s">
        <v>5509</v>
      </c>
      <c r="FHX9" s="79" t="s">
        <v>5510</v>
      </c>
      <c r="FHY9" s="79" t="s">
        <v>5511</v>
      </c>
      <c r="FHZ9" s="79" t="s">
        <v>5512</v>
      </c>
      <c r="FIA9" s="79" t="s">
        <v>5513</v>
      </c>
      <c r="FIB9" s="79" t="s">
        <v>5514</v>
      </c>
      <c r="FIC9" s="79" t="s">
        <v>5515</v>
      </c>
      <c r="FID9" s="79" t="s">
        <v>5516</v>
      </c>
      <c r="FIE9" s="79" t="s">
        <v>5517</v>
      </c>
      <c r="FIF9" s="79" t="s">
        <v>5518</v>
      </c>
      <c r="FIG9" s="79" t="s">
        <v>5519</v>
      </c>
      <c r="FIH9" s="79" t="s">
        <v>5520</v>
      </c>
      <c r="FII9" s="79" t="s">
        <v>5521</v>
      </c>
      <c r="FIJ9" s="79" t="s">
        <v>5522</v>
      </c>
      <c r="FIK9" s="79" t="s">
        <v>5523</v>
      </c>
      <c r="FIL9" s="79" t="s">
        <v>5524</v>
      </c>
      <c r="FIM9" s="79" t="s">
        <v>5525</v>
      </c>
      <c r="FIN9" s="79" t="s">
        <v>5526</v>
      </c>
      <c r="FIO9" s="79" t="s">
        <v>5527</v>
      </c>
      <c r="FIP9" s="79" t="s">
        <v>5528</v>
      </c>
      <c r="FIQ9" s="79" t="s">
        <v>5529</v>
      </c>
      <c r="FIR9" s="79" t="s">
        <v>5530</v>
      </c>
      <c r="FIS9" s="79" t="s">
        <v>5531</v>
      </c>
      <c r="FIT9" s="79" t="s">
        <v>5532</v>
      </c>
      <c r="FIU9" s="79" t="s">
        <v>5533</v>
      </c>
      <c r="FIV9" s="79" t="s">
        <v>5534</v>
      </c>
      <c r="FIW9" s="79" t="s">
        <v>5535</v>
      </c>
      <c r="FIX9" s="79" t="s">
        <v>5536</v>
      </c>
      <c r="FIY9" s="79" t="s">
        <v>5537</v>
      </c>
      <c r="FIZ9" s="79" t="s">
        <v>5538</v>
      </c>
      <c r="FJA9" s="79" t="s">
        <v>5539</v>
      </c>
      <c r="FJB9" s="79" t="s">
        <v>5540</v>
      </c>
      <c r="FJC9" s="79" t="s">
        <v>5541</v>
      </c>
      <c r="FJD9" s="79" t="s">
        <v>5542</v>
      </c>
      <c r="FJE9" s="79" t="s">
        <v>5543</v>
      </c>
      <c r="FJF9" s="79" t="s">
        <v>5544</v>
      </c>
      <c r="FJG9" s="79" t="s">
        <v>5545</v>
      </c>
      <c r="FJH9" s="79" t="s">
        <v>5546</v>
      </c>
      <c r="FJI9" s="79" t="s">
        <v>5547</v>
      </c>
      <c r="FJJ9" s="79" t="s">
        <v>5548</v>
      </c>
      <c r="FJK9" s="79" t="s">
        <v>5549</v>
      </c>
      <c r="FJL9" s="79" t="s">
        <v>5550</v>
      </c>
      <c r="FJM9" s="79" t="s">
        <v>5551</v>
      </c>
      <c r="FJN9" s="79" t="s">
        <v>5552</v>
      </c>
      <c r="FJO9" s="79" t="s">
        <v>5553</v>
      </c>
      <c r="FJP9" s="79" t="s">
        <v>5554</v>
      </c>
      <c r="FJQ9" s="79" t="s">
        <v>5555</v>
      </c>
      <c r="FJR9" s="79" t="s">
        <v>5556</v>
      </c>
      <c r="FJS9" s="79" t="s">
        <v>5557</v>
      </c>
      <c r="FJT9" s="79" t="s">
        <v>5558</v>
      </c>
      <c r="FJU9" s="79" t="s">
        <v>5559</v>
      </c>
      <c r="FJV9" s="79" t="s">
        <v>5560</v>
      </c>
      <c r="FJW9" s="79" t="s">
        <v>5561</v>
      </c>
      <c r="FJX9" s="79" t="s">
        <v>5562</v>
      </c>
      <c r="FJY9" s="79" t="s">
        <v>5563</v>
      </c>
      <c r="FJZ9" s="79" t="s">
        <v>5564</v>
      </c>
      <c r="FKA9" s="79" t="s">
        <v>5565</v>
      </c>
      <c r="FKB9" s="79" t="s">
        <v>5566</v>
      </c>
      <c r="FKC9" s="79" t="s">
        <v>5567</v>
      </c>
      <c r="FKD9" s="79" t="s">
        <v>5568</v>
      </c>
      <c r="FKE9" s="79" t="s">
        <v>5569</v>
      </c>
      <c r="FKF9" s="79" t="s">
        <v>5570</v>
      </c>
      <c r="FKG9" s="79" t="s">
        <v>5571</v>
      </c>
      <c r="FKH9" s="79" t="s">
        <v>5572</v>
      </c>
      <c r="FKI9" s="79" t="s">
        <v>5573</v>
      </c>
      <c r="FKJ9" s="79" t="s">
        <v>5574</v>
      </c>
      <c r="FKK9" s="79" t="s">
        <v>5575</v>
      </c>
      <c r="FKL9" s="79" t="s">
        <v>5576</v>
      </c>
      <c r="FKM9" s="79" t="s">
        <v>5577</v>
      </c>
      <c r="FKN9" s="79" t="s">
        <v>5578</v>
      </c>
      <c r="FKO9" s="79" t="s">
        <v>5579</v>
      </c>
      <c r="FKP9" s="79" t="s">
        <v>5580</v>
      </c>
      <c r="FKQ9" s="79" t="s">
        <v>5581</v>
      </c>
      <c r="FKR9" s="79" t="s">
        <v>5582</v>
      </c>
      <c r="FKS9" s="79" t="s">
        <v>5583</v>
      </c>
      <c r="FKT9" s="79" t="s">
        <v>5584</v>
      </c>
      <c r="FKU9" s="79" t="s">
        <v>5585</v>
      </c>
      <c r="FKV9" s="79" t="s">
        <v>5586</v>
      </c>
      <c r="FKW9" s="79" t="s">
        <v>5587</v>
      </c>
      <c r="FKX9" s="79" t="s">
        <v>5588</v>
      </c>
      <c r="FKY9" s="79" t="s">
        <v>5589</v>
      </c>
      <c r="FKZ9" s="79" t="s">
        <v>5590</v>
      </c>
      <c r="FLA9" s="79" t="s">
        <v>5591</v>
      </c>
      <c r="FLB9" s="79" t="s">
        <v>5592</v>
      </c>
      <c r="FLC9" s="79" t="s">
        <v>5593</v>
      </c>
      <c r="FLD9" s="79" t="s">
        <v>5594</v>
      </c>
      <c r="FLE9" s="79" t="s">
        <v>5595</v>
      </c>
      <c r="FLF9" s="79" t="s">
        <v>5596</v>
      </c>
      <c r="FLG9" s="79" t="s">
        <v>5597</v>
      </c>
      <c r="FLH9" s="79" t="s">
        <v>5598</v>
      </c>
      <c r="FLI9" s="79" t="s">
        <v>5599</v>
      </c>
      <c r="FLJ9" s="79" t="s">
        <v>5600</v>
      </c>
      <c r="FLK9" s="79" t="s">
        <v>5601</v>
      </c>
      <c r="FLL9" s="79" t="s">
        <v>5602</v>
      </c>
      <c r="FLM9" s="79" t="s">
        <v>5603</v>
      </c>
      <c r="FLN9" s="79" t="s">
        <v>5604</v>
      </c>
      <c r="FLO9" s="79" t="s">
        <v>5605</v>
      </c>
      <c r="FLP9" s="79" t="s">
        <v>5606</v>
      </c>
      <c r="FLQ9" s="79" t="s">
        <v>5607</v>
      </c>
      <c r="FLR9" s="79" t="s">
        <v>5608</v>
      </c>
      <c r="FLS9" s="79" t="s">
        <v>5609</v>
      </c>
      <c r="FLT9" s="79" t="s">
        <v>5610</v>
      </c>
      <c r="FLU9" s="79" t="s">
        <v>5611</v>
      </c>
      <c r="FLV9" s="79" t="s">
        <v>5612</v>
      </c>
      <c r="FLW9" s="79" t="s">
        <v>5613</v>
      </c>
      <c r="FLX9" s="79" t="s">
        <v>5614</v>
      </c>
      <c r="FLY9" s="79" t="s">
        <v>5615</v>
      </c>
      <c r="FLZ9" s="79" t="s">
        <v>5616</v>
      </c>
      <c r="FMA9" s="79" t="s">
        <v>5617</v>
      </c>
      <c r="FMB9" s="79" t="s">
        <v>5618</v>
      </c>
      <c r="FMC9" s="79" t="s">
        <v>5619</v>
      </c>
      <c r="FMD9" s="79" t="s">
        <v>5620</v>
      </c>
      <c r="FME9" s="79" t="s">
        <v>5621</v>
      </c>
      <c r="FMF9" s="79" t="s">
        <v>5622</v>
      </c>
      <c r="FMG9" s="79" t="s">
        <v>5623</v>
      </c>
      <c r="FMH9" s="79" t="s">
        <v>5624</v>
      </c>
      <c r="FMI9" s="79" t="s">
        <v>5625</v>
      </c>
      <c r="FMJ9" s="79" t="s">
        <v>5626</v>
      </c>
      <c r="FMK9" s="79" t="s">
        <v>5627</v>
      </c>
      <c r="FML9" s="79" t="s">
        <v>5628</v>
      </c>
      <c r="FMM9" s="79" t="s">
        <v>5629</v>
      </c>
      <c r="FMN9" s="79" t="s">
        <v>5630</v>
      </c>
      <c r="FMO9" s="79" t="s">
        <v>5631</v>
      </c>
      <c r="FMP9" s="79" t="s">
        <v>5632</v>
      </c>
      <c r="FMQ9" s="79" t="s">
        <v>5633</v>
      </c>
      <c r="FMR9" s="79" t="s">
        <v>5634</v>
      </c>
      <c r="FMS9" s="79" t="s">
        <v>5635</v>
      </c>
      <c r="FMT9" s="79" t="s">
        <v>5636</v>
      </c>
      <c r="FMU9" s="79" t="s">
        <v>5637</v>
      </c>
      <c r="FMV9" s="79" t="s">
        <v>5638</v>
      </c>
      <c r="FMW9" s="79" t="s">
        <v>5639</v>
      </c>
      <c r="FMX9" s="79" t="s">
        <v>5640</v>
      </c>
      <c r="FMY9" s="79" t="s">
        <v>5641</v>
      </c>
      <c r="FMZ9" s="79" t="s">
        <v>5642</v>
      </c>
      <c r="FNA9" s="79" t="s">
        <v>5643</v>
      </c>
      <c r="FNB9" s="79" t="s">
        <v>5644</v>
      </c>
      <c r="FNC9" s="79" t="s">
        <v>5645</v>
      </c>
      <c r="FND9" s="79" t="s">
        <v>5646</v>
      </c>
      <c r="FNE9" s="79" t="s">
        <v>5647</v>
      </c>
      <c r="FNF9" s="79" t="s">
        <v>5648</v>
      </c>
      <c r="FNG9" s="79" t="s">
        <v>5649</v>
      </c>
      <c r="FNH9" s="79" t="s">
        <v>5650</v>
      </c>
      <c r="FNI9" s="79" t="s">
        <v>5651</v>
      </c>
      <c r="FNJ9" s="79" t="s">
        <v>5652</v>
      </c>
      <c r="FNK9" s="79" t="s">
        <v>5653</v>
      </c>
      <c r="FNL9" s="79" t="s">
        <v>5654</v>
      </c>
      <c r="FNM9" s="79" t="s">
        <v>5655</v>
      </c>
      <c r="FNN9" s="79" t="s">
        <v>5656</v>
      </c>
      <c r="FNO9" s="79" t="s">
        <v>5657</v>
      </c>
      <c r="FNP9" s="79" t="s">
        <v>5658</v>
      </c>
      <c r="FNQ9" s="79" t="s">
        <v>5659</v>
      </c>
      <c r="FNR9" s="79" t="s">
        <v>5660</v>
      </c>
      <c r="FNS9" s="79" t="s">
        <v>5661</v>
      </c>
      <c r="FNT9" s="79" t="s">
        <v>5662</v>
      </c>
      <c r="FNU9" s="79" t="s">
        <v>5663</v>
      </c>
      <c r="FNV9" s="79" t="s">
        <v>5664</v>
      </c>
      <c r="FNW9" s="79" t="s">
        <v>5665</v>
      </c>
      <c r="FNX9" s="79" t="s">
        <v>5666</v>
      </c>
      <c r="FNY9" s="79" t="s">
        <v>5667</v>
      </c>
      <c r="FNZ9" s="79" t="s">
        <v>5668</v>
      </c>
      <c r="FOA9" s="79" t="s">
        <v>5669</v>
      </c>
      <c r="FOB9" s="79" t="s">
        <v>5670</v>
      </c>
      <c r="FOC9" s="79" t="s">
        <v>5671</v>
      </c>
      <c r="FOD9" s="79" t="s">
        <v>5672</v>
      </c>
      <c r="FOE9" s="79" t="s">
        <v>5673</v>
      </c>
      <c r="FOF9" s="79" t="s">
        <v>5674</v>
      </c>
      <c r="FOG9" s="79" t="s">
        <v>5675</v>
      </c>
      <c r="FOH9" s="79" t="s">
        <v>5676</v>
      </c>
      <c r="FOI9" s="79" t="s">
        <v>5677</v>
      </c>
      <c r="FOJ9" s="79" t="s">
        <v>5678</v>
      </c>
      <c r="FOK9" s="79" t="s">
        <v>5679</v>
      </c>
      <c r="FOL9" s="79" t="s">
        <v>5680</v>
      </c>
      <c r="FOM9" s="79" t="s">
        <v>5681</v>
      </c>
      <c r="FON9" s="79" t="s">
        <v>5682</v>
      </c>
      <c r="FOO9" s="79" t="s">
        <v>5683</v>
      </c>
      <c r="FOP9" s="79" t="s">
        <v>5684</v>
      </c>
      <c r="FOQ9" s="79" t="s">
        <v>5685</v>
      </c>
      <c r="FOR9" s="79" t="s">
        <v>5686</v>
      </c>
      <c r="FOS9" s="79" t="s">
        <v>5687</v>
      </c>
      <c r="FOT9" s="79" t="s">
        <v>5688</v>
      </c>
      <c r="FOU9" s="79" t="s">
        <v>5689</v>
      </c>
      <c r="FOV9" s="79" t="s">
        <v>5690</v>
      </c>
      <c r="FOW9" s="79" t="s">
        <v>5691</v>
      </c>
      <c r="FOX9" s="79" t="s">
        <v>5692</v>
      </c>
      <c r="FOY9" s="79" t="s">
        <v>5693</v>
      </c>
      <c r="FOZ9" s="79" t="s">
        <v>5694</v>
      </c>
      <c r="FPA9" s="79" t="s">
        <v>5695</v>
      </c>
      <c r="FPB9" s="79" t="s">
        <v>5696</v>
      </c>
      <c r="FPC9" s="79" t="s">
        <v>5697</v>
      </c>
      <c r="FPD9" s="79" t="s">
        <v>5698</v>
      </c>
      <c r="FPE9" s="79" t="s">
        <v>5699</v>
      </c>
      <c r="FPF9" s="79" t="s">
        <v>5700</v>
      </c>
      <c r="FPG9" s="79" t="s">
        <v>5701</v>
      </c>
      <c r="FPH9" s="79" t="s">
        <v>5702</v>
      </c>
      <c r="FPI9" s="79" t="s">
        <v>5703</v>
      </c>
      <c r="FPJ9" s="79" t="s">
        <v>5704</v>
      </c>
      <c r="FPK9" s="79" t="s">
        <v>5705</v>
      </c>
      <c r="FPL9" s="79" t="s">
        <v>5706</v>
      </c>
      <c r="FPM9" s="79" t="s">
        <v>5707</v>
      </c>
      <c r="FPN9" s="79" t="s">
        <v>5708</v>
      </c>
      <c r="FPO9" s="79" t="s">
        <v>5709</v>
      </c>
      <c r="FPP9" s="79" t="s">
        <v>5710</v>
      </c>
      <c r="FPQ9" s="79" t="s">
        <v>5711</v>
      </c>
      <c r="FPR9" s="79" t="s">
        <v>5712</v>
      </c>
      <c r="FPS9" s="79" t="s">
        <v>5713</v>
      </c>
      <c r="FPT9" s="79" t="s">
        <v>5714</v>
      </c>
      <c r="FPU9" s="79" t="s">
        <v>5715</v>
      </c>
      <c r="FPV9" s="79" t="s">
        <v>5716</v>
      </c>
      <c r="FPW9" s="79" t="s">
        <v>5717</v>
      </c>
      <c r="FPX9" s="79" t="s">
        <v>5718</v>
      </c>
      <c r="FPY9" s="79" t="s">
        <v>5719</v>
      </c>
      <c r="FPZ9" s="79" t="s">
        <v>5720</v>
      </c>
      <c r="FQA9" s="79" t="s">
        <v>5721</v>
      </c>
      <c r="FQB9" s="79" t="s">
        <v>5722</v>
      </c>
      <c r="FQC9" s="79" t="s">
        <v>5723</v>
      </c>
      <c r="FQD9" s="79" t="s">
        <v>5724</v>
      </c>
      <c r="FQE9" s="79" t="s">
        <v>5725</v>
      </c>
      <c r="FQF9" s="79" t="s">
        <v>5726</v>
      </c>
      <c r="FQG9" s="79" t="s">
        <v>5727</v>
      </c>
      <c r="FQH9" s="79" t="s">
        <v>5728</v>
      </c>
      <c r="FQI9" s="79" t="s">
        <v>5729</v>
      </c>
      <c r="FQJ9" s="79" t="s">
        <v>5730</v>
      </c>
      <c r="FQK9" s="79" t="s">
        <v>5731</v>
      </c>
      <c r="FQL9" s="79" t="s">
        <v>5732</v>
      </c>
      <c r="FQM9" s="79" t="s">
        <v>5733</v>
      </c>
      <c r="FQN9" s="79" t="s">
        <v>5734</v>
      </c>
      <c r="FQO9" s="79" t="s">
        <v>5735</v>
      </c>
      <c r="FQP9" s="79" t="s">
        <v>5736</v>
      </c>
      <c r="FQQ9" s="79" t="s">
        <v>5737</v>
      </c>
      <c r="FQR9" s="79" t="s">
        <v>5738</v>
      </c>
      <c r="FQS9" s="79" t="s">
        <v>5739</v>
      </c>
      <c r="FQT9" s="79" t="s">
        <v>5740</v>
      </c>
      <c r="FQU9" s="79" t="s">
        <v>5741</v>
      </c>
      <c r="FQV9" s="79" t="s">
        <v>5742</v>
      </c>
      <c r="FQW9" s="79" t="s">
        <v>5743</v>
      </c>
      <c r="FQX9" s="79" t="s">
        <v>5744</v>
      </c>
      <c r="FQY9" s="79" t="s">
        <v>5745</v>
      </c>
      <c r="FQZ9" s="79" t="s">
        <v>5746</v>
      </c>
      <c r="FRA9" s="79" t="s">
        <v>5747</v>
      </c>
      <c r="FRB9" s="79" t="s">
        <v>5748</v>
      </c>
      <c r="FRC9" s="79" t="s">
        <v>5749</v>
      </c>
      <c r="FRD9" s="79" t="s">
        <v>5750</v>
      </c>
      <c r="FRE9" s="79" t="s">
        <v>5751</v>
      </c>
      <c r="FRF9" s="79" t="s">
        <v>5752</v>
      </c>
      <c r="FRG9" s="79" t="s">
        <v>5753</v>
      </c>
      <c r="FRH9" s="79" t="s">
        <v>5754</v>
      </c>
      <c r="FRI9" s="79" t="s">
        <v>5755</v>
      </c>
      <c r="FRJ9" s="79" t="s">
        <v>5756</v>
      </c>
      <c r="FRK9" s="79" t="s">
        <v>5757</v>
      </c>
      <c r="FRL9" s="79" t="s">
        <v>5758</v>
      </c>
      <c r="FRM9" s="79" t="s">
        <v>5759</v>
      </c>
      <c r="FRN9" s="79" t="s">
        <v>5760</v>
      </c>
      <c r="FRO9" s="79" t="s">
        <v>5761</v>
      </c>
      <c r="FRP9" s="79" t="s">
        <v>5762</v>
      </c>
      <c r="FRQ9" s="79" t="s">
        <v>5763</v>
      </c>
      <c r="FRR9" s="79" t="s">
        <v>5764</v>
      </c>
      <c r="FRS9" s="79" t="s">
        <v>5765</v>
      </c>
      <c r="FRT9" s="79" t="s">
        <v>5766</v>
      </c>
      <c r="FRU9" s="79" t="s">
        <v>5767</v>
      </c>
      <c r="FRV9" s="79" t="s">
        <v>5768</v>
      </c>
      <c r="FRW9" s="79" t="s">
        <v>5769</v>
      </c>
      <c r="FRX9" s="79" t="s">
        <v>5770</v>
      </c>
      <c r="FRY9" s="79" t="s">
        <v>5771</v>
      </c>
      <c r="FRZ9" s="79" t="s">
        <v>5772</v>
      </c>
      <c r="FSA9" s="79" t="s">
        <v>5773</v>
      </c>
      <c r="FSB9" s="79" t="s">
        <v>5774</v>
      </c>
      <c r="FSC9" s="79" t="s">
        <v>5775</v>
      </c>
      <c r="FSD9" s="79" t="s">
        <v>5776</v>
      </c>
      <c r="FSE9" s="79" t="s">
        <v>5777</v>
      </c>
      <c r="FSF9" s="79" t="s">
        <v>5778</v>
      </c>
      <c r="FSG9" s="79" t="s">
        <v>5779</v>
      </c>
      <c r="FSH9" s="79" t="s">
        <v>5780</v>
      </c>
      <c r="FSI9" s="79" t="s">
        <v>5781</v>
      </c>
      <c r="FSJ9" s="79" t="s">
        <v>5782</v>
      </c>
      <c r="FSK9" s="79" t="s">
        <v>5783</v>
      </c>
      <c r="FSL9" s="79" t="s">
        <v>5784</v>
      </c>
      <c r="FSM9" s="79" t="s">
        <v>5785</v>
      </c>
      <c r="FSN9" s="79" t="s">
        <v>5786</v>
      </c>
      <c r="FSO9" s="79" t="s">
        <v>5787</v>
      </c>
      <c r="FSP9" s="79" t="s">
        <v>5788</v>
      </c>
      <c r="FSQ9" s="79" t="s">
        <v>5789</v>
      </c>
      <c r="FSR9" s="79" t="s">
        <v>5790</v>
      </c>
      <c r="FSS9" s="79" t="s">
        <v>5791</v>
      </c>
      <c r="FST9" s="79" t="s">
        <v>5792</v>
      </c>
      <c r="FSU9" s="79" t="s">
        <v>5793</v>
      </c>
      <c r="FSV9" s="79" t="s">
        <v>5794</v>
      </c>
      <c r="FSW9" s="79" t="s">
        <v>5795</v>
      </c>
      <c r="FSX9" s="79" t="s">
        <v>5796</v>
      </c>
      <c r="FSY9" s="79" t="s">
        <v>5797</v>
      </c>
      <c r="FSZ9" s="79" t="s">
        <v>5798</v>
      </c>
      <c r="FTA9" s="79" t="s">
        <v>5799</v>
      </c>
      <c r="FTB9" s="79" t="s">
        <v>5800</v>
      </c>
      <c r="FTC9" s="79" t="s">
        <v>5801</v>
      </c>
      <c r="FTD9" s="79" t="s">
        <v>5802</v>
      </c>
      <c r="FTE9" s="79" t="s">
        <v>5803</v>
      </c>
      <c r="FTF9" s="79" t="s">
        <v>5804</v>
      </c>
      <c r="FTG9" s="79" t="s">
        <v>5805</v>
      </c>
      <c r="FTH9" s="79" t="s">
        <v>5806</v>
      </c>
      <c r="FTI9" s="79" t="s">
        <v>5807</v>
      </c>
      <c r="FTJ9" s="79" t="s">
        <v>5808</v>
      </c>
      <c r="FTK9" s="79" t="s">
        <v>5809</v>
      </c>
      <c r="FTL9" s="79" t="s">
        <v>5810</v>
      </c>
      <c r="FTM9" s="79" t="s">
        <v>5811</v>
      </c>
      <c r="FTN9" s="79" t="s">
        <v>5812</v>
      </c>
      <c r="FTO9" s="79" t="s">
        <v>5813</v>
      </c>
      <c r="FTP9" s="79" t="s">
        <v>5814</v>
      </c>
      <c r="FTQ9" s="79" t="s">
        <v>5815</v>
      </c>
      <c r="FTR9" s="79" t="s">
        <v>5816</v>
      </c>
      <c r="FTS9" s="79" t="s">
        <v>5817</v>
      </c>
      <c r="FTT9" s="79" t="s">
        <v>5818</v>
      </c>
      <c r="FTU9" s="79" t="s">
        <v>5819</v>
      </c>
      <c r="FTV9" s="79" t="s">
        <v>5820</v>
      </c>
      <c r="FTW9" s="79" t="s">
        <v>5821</v>
      </c>
      <c r="FTX9" s="79" t="s">
        <v>5822</v>
      </c>
      <c r="FTY9" s="79" t="s">
        <v>5823</v>
      </c>
      <c r="FTZ9" s="79" t="s">
        <v>5824</v>
      </c>
      <c r="FUA9" s="79" t="s">
        <v>5825</v>
      </c>
      <c r="FUB9" s="79" t="s">
        <v>5826</v>
      </c>
      <c r="FUC9" s="79" t="s">
        <v>5827</v>
      </c>
      <c r="FUD9" s="79" t="s">
        <v>5828</v>
      </c>
      <c r="FUE9" s="79" t="s">
        <v>5829</v>
      </c>
      <c r="FUF9" s="79" t="s">
        <v>5830</v>
      </c>
      <c r="FUG9" s="79" t="s">
        <v>5831</v>
      </c>
      <c r="FUH9" s="79" t="s">
        <v>5832</v>
      </c>
      <c r="FUI9" s="79" t="s">
        <v>5833</v>
      </c>
      <c r="FUJ9" s="79" t="s">
        <v>5834</v>
      </c>
      <c r="FUK9" s="79" t="s">
        <v>5835</v>
      </c>
      <c r="FUL9" s="79" t="s">
        <v>5836</v>
      </c>
      <c r="FUM9" s="79" t="s">
        <v>5837</v>
      </c>
      <c r="FUN9" s="79" t="s">
        <v>5838</v>
      </c>
      <c r="FUO9" s="79" t="s">
        <v>5839</v>
      </c>
      <c r="FUP9" s="79" t="s">
        <v>5840</v>
      </c>
      <c r="FUQ9" s="79" t="s">
        <v>5841</v>
      </c>
      <c r="FUR9" s="79" t="s">
        <v>5842</v>
      </c>
      <c r="FUS9" s="79" t="s">
        <v>5843</v>
      </c>
      <c r="FUT9" s="79" t="s">
        <v>5844</v>
      </c>
      <c r="FUU9" s="79" t="s">
        <v>5845</v>
      </c>
      <c r="FUV9" s="79" t="s">
        <v>5846</v>
      </c>
      <c r="FUW9" s="79" t="s">
        <v>5847</v>
      </c>
      <c r="FUX9" s="79" t="s">
        <v>5848</v>
      </c>
      <c r="FUY9" s="79" t="s">
        <v>5849</v>
      </c>
      <c r="FUZ9" s="79" t="s">
        <v>5850</v>
      </c>
      <c r="FVA9" s="79" t="s">
        <v>5851</v>
      </c>
      <c r="FVB9" s="79" t="s">
        <v>5852</v>
      </c>
      <c r="FVC9" s="79" t="s">
        <v>5853</v>
      </c>
      <c r="FVD9" s="79" t="s">
        <v>5854</v>
      </c>
      <c r="FVE9" s="79" t="s">
        <v>5855</v>
      </c>
      <c r="FVF9" s="79" t="s">
        <v>5856</v>
      </c>
      <c r="FVG9" s="79" t="s">
        <v>5857</v>
      </c>
      <c r="FVH9" s="79" t="s">
        <v>5858</v>
      </c>
      <c r="FVI9" s="79" t="s">
        <v>5859</v>
      </c>
      <c r="FVJ9" s="79" t="s">
        <v>5860</v>
      </c>
      <c r="FVK9" s="79" t="s">
        <v>5861</v>
      </c>
      <c r="FVL9" s="79" t="s">
        <v>5862</v>
      </c>
      <c r="FVM9" s="79" t="s">
        <v>5863</v>
      </c>
      <c r="FVN9" s="79" t="s">
        <v>5864</v>
      </c>
      <c r="FVO9" s="79" t="s">
        <v>5865</v>
      </c>
      <c r="FVP9" s="79" t="s">
        <v>5866</v>
      </c>
      <c r="FVQ9" s="79" t="s">
        <v>5867</v>
      </c>
      <c r="FVR9" s="79" t="s">
        <v>5868</v>
      </c>
      <c r="FVS9" s="79" t="s">
        <v>5869</v>
      </c>
      <c r="FVT9" s="79" t="s">
        <v>5870</v>
      </c>
      <c r="FVU9" s="79" t="s">
        <v>5871</v>
      </c>
      <c r="FVV9" s="79" t="s">
        <v>5872</v>
      </c>
      <c r="FVW9" s="79" t="s">
        <v>5873</v>
      </c>
      <c r="FVX9" s="79" t="s">
        <v>5874</v>
      </c>
      <c r="FVY9" s="79" t="s">
        <v>5875</v>
      </c>
      <c r="FVZ9" s="79" t="s">
        <v>5876</v>
      </c>
      <c r="FWA9" s="79" t="s">
        <v>5877</v>
      </c>
      <c r="FWB9" s="79" t="s">
        <v>5878</v>
      </c>
      <c r="FWC9" s="79" t="s">
        <v>5879</v>
      </c>
      <c r="FWD9" s="79" t="s">
        <v>5880</v>
      </c>
      <c r="FWE9" s="79" t="s">
        <v>5881</v>
      </c>
      <c r="FWF9" s="79" t="s">
        <v>5882</v>
      </c>
      <c r="FWG9" s="79" t="s">
        <v>5883</v>
      </c>
      <c r="FWH9" s="79" t="s">
        <v>5884</v>
      </c>
      <c r="FWI9" s="79" t="s">
        <v>5885</v>
      </c>
      <c r="FWJ9" s="79" t="s">
        <v>5886</v>
      </c>
      <c r="FWK9" s="79" t="s">
        <v>5887</v>
      </c>
      <c r="FWL9" s="79" t="s">
        <v>5888</v>
      </c>
      <c r="FWM9" s="79" t="s">
        <v>5889</v>
      </c>
      <c r="FWN9" s="79" t="s">
        <v>5890</v>
      </c>
      <c r="FWO9" s="79" t="s">
        <v>5891</v>
      </c>
      <c r="FWP9" s="79" t="s">
        <v>5892</v>
      </c>
      <c r="FWQ9" s="79" t="s">
        <v>5893</v>
      </c>
      <c r="FWR9" s="79" t="s">
        <v>5894</v>
      </c>
      <c r="FWS9" s="79" t="s">
        <v>5895</v>
      </c>
      <c r="FWT9" s="79" t="s">
        <v>5896</v>
      </c>
      <c r="FWU9" s="79" t="s">
        <v>5897</v>
      </c>
      <c r="FWV9" s="79" t="s">
        <v>5898</v>
      </c>
      <c r="FWW9" s="79" t="s">
        <v>5899</v>
      </c>
      <c r="FWX9" s="79" t="s">
        <v>5900</v>
      </c>
      <c r="FWY9" s="79" t="s">
        <v>5901</v>
      </c>
      <c r="FWZ9" s="79" t="s">
        <v>5902</v>
      </c>
      <c r="FXA9" s="79" t="s">
        <v>5903</v>
      </c>
      <c r="FXB9" s="79" t="s">
        <v>5904</v>
      </c>
      <c r="FXC9" s="79" t="s">
        <v>5905</v>
      </c>
      <c r="FXD9" s="79" t="s">
        <v>5906</v>
      </c>
      <c r="FXE9" s="79" t="s">
        <v>5907</v>
      </c>
      <c r="FXF9" s="79" t="s">
        <v>5908</v>
      </c>
      <c r="FXG9" s="79" t="s">
        <v>5909</v>
      </c>
      <c r="FXH9" s="79" t="s">
        <v>5910</v>
      </c>
      <c r="FXI9" s="79" t="s">
        <v>5911</v>
      </c>
      <c r="FXJ9" s="79" t="s">
        <v>5912</v>
      </c>
      <c r="FXK9" s="79" t="s">
        <v>5913</v>
      </c>
      <c r="FXL9" s="79" t="s">
        <v>5914</v>
      </c>
      <c r="FXM9" s="79" t="s">
        <v>5915</v>
      </c>
      <c r="FXN9" s="79" t="s">
        <v>5916</v>
      </c>
      <c r="FXO9" s="79" t="s">
        <v>5917</v>
      </c>
      <c r="FXP9" s="79" t="s">
        <v>5918</v>
      </c>
      <c r="FXQ9" s="79" t="s">
        <v>5919</v>
      </c>
      <c r="FXR9" s="79" t="s">
        <v>5920</v>
      </c>
      <c r="FXS9" s="79" t="s">
        <v>5921</v>
      </c>
      <c r="FXT9" s="79" t="s">
        <v>5922</v>
      </c>
      <c r="FXU9" s="79" t="s">
        <v>5923</v>
      </c>
      <c r="FXV9" s="79" t="s">
        <v>5924</v>
      </c>
      <c r="FXW9" s="79" t="s">
        <v>5925</v>
      </c>
      <c r="FXX9" s="79" t="s">
        <v>5926</v>
      </c>
      <c r="FXY9" s="79" t="s">
        <v>5927</v>
      </c>
      <c r="FXZ9" s="79" t="s">
        <v>5928</v>
      </c>
      <c r="FYA9" s="79" t="s">
        <v>5929</v>
      </c>
      <c r="FYB9" s="79" t="s">
        <v>5930</v>
      </c>
      <c r="FYC9" s="79" t="s">
        <v>5931</v>
      </c>
      <c r="FYD9" s="79" t="s">
        <v>5932</v>
      </c>
      <c r="FYE9" s="79" t="s">
        <v>5933</v>
      </c>
      <c r="FYF9" s="79" t="s">
        <v>5934</v>
      </c>
      <c r="FYG9" s="79" t="s">
        <v>5935</v>
      </c>
      <c r="FYH9" s="79" t="s">
        <v>5936</v>
      </c>
      <c r="FYI9" s="79" t="s">
        <v>5937</v>
      </c>
      <c r="FYJ9" s="79" t="s">
        <v>5938</v>
      </c>
      <c r="FYK9" s="79" t="s">
        <v>5939</v>
      </c>
      <c r="FYL9" s="79" t="s">
        <v>5940</v>
      </c>
      <c r="FYM9" s="79" t="s">
        <v>5941</v>
      </c>
      <c r="FYN9" s="79" t="s">
        <v>5942</v>
      </c>
      <c r="FYO9" s="79" t="s">
        <v>5943</v>
      </c>
      <c r="FYP9" s="79" t="s">
        <v>5944</v>
      </c>
      <c r="FYQ9" s="79" t="s">
        <v>5945</v>
      </c>
      <c r="FYR9" s="79" t="s">
        <v>5946</v>
      </c>
      <c r="FYS9" s="79" t="s">
        <v>5947</v>
      </c>
      <c r="FYT9" s="79" t="s">
        <v>5948</v>
      </c>
      <c r="FYU9" s="79" t="s">
        <v>5949</v>
      </c>
      <c r="FYV9" s="79" t="s">
        <v>5950</v>
      </c>
      <c r="FYW9" s="79" t="s">
        <v>5951</v>
      </c>
      <c r="FYX9" s="79" t="s">
        <v>5952</v>
      </c>
      <c r="FYY9" s="79" t="s">
        <v>5953</v>
      </c>
      <c r="FYZ9" s="79" t="s">
        <v>5954</v>
      </c>
      <c r="FZA9" s="79" t="s">
        <v>5955</v>
      </c>
      <c r="FZB9" s="79" t="s">
        <v>5956</v>
      </c>
      <c r="FZC9" s="79" t="s">
        <v>5957</v>
      </c>
      <c r="FZD9" s="79" t="s">
        <v>5958</v>
      </c>
      <c r="FZE9" s="79" t="s">
        <v>5959</v>
      </c>
      <c r="FZF9" s="79" t="s">
        <v>5960</v>
      </c>
      <c r="FZG9" s="79" t="s">
        <v>5961</v>
      </c>
      <c r="FZH9" s="79" t="s">
        <v>5962</v>
      </c>
      <c r="FZI9" s="79" t="s">
        <v>5963</v>
      </c>
      <c r="FZJ9" s="79" t="s">
        <v>5964</v>
      </c>
      <c r="FZK9" s="79" t="s">
        <v>5965</v>
      </c>
      <c r="FZL9" s="79" t="s">
        <v>5966</v>
      </c>
      <c r="FZM9" s="79" t="s">
        <v>5967</v>
      </c>
      <c r="FZN9" s="79" t="s">
        <v>5968</v>
      </c>
      <c r="FZO9" s="79" t="s">
        <v>5969</v>
      </c>
      <c r="FZP9" s="79" t="s">
        <v>5970</v>
      </c>
      <c r="FZQ9" s="79" t="s">
        <v>5971</v>
      </c>
      <c r="FZR9" s="79" t="s">
        <v>5972</v>
      </c>
      <c r="FZS9" s="79" t="s">
        <v>5973</v>
      </c>
      <c r="FZT9" s="79" t="s">
        <v>5974</v>
      </c>
      <c r="FZU9" s="79" t="s">
        <v>5975</v>
      </c>
      <c r="FZV9" s="79" t="s">
        <v>5976</v>
      </c>
      <c r="FZW9" s="79" t="s">
        <v>5977</v>
      </c>
      <c r="FZX9" s="79" t="s">
        <v>5978</v>
      </c>
      <c r="FZY9" s="79" t="s">
        <v>5979</v>
      </c>
      <c r="FZZ9" s="79" t="s">
        <v>5980</v>
      </c>
      <c r="GAA9" s="79" t="s">
        <v>5981</v>
      </c>
      <c r="GAB9" s="79" t="s">
        <v>5982</v>
      </c>
      <c r="GAC9" s="79" t="s">
        <v>5983</v>
      </c>
      <c r="GAD9" s="79" t="s">
        <v>5984</v>
      </c>
      <c r="GAE9" s="79" t="s">
        <v>5985</v>
      </c>
      <c r="GAF9" s="79" t="s">
        <v>5986</v>
      </c>
      <c r="GAG9" s="79" t="s">
        <v>5987</v>
      </c>
      <c r="GAH9" s="79" t="s">
        <v>5988</v>
      </c>
      <c r="GAI9" s="79" t="s">
        <v>5989</v>
      </c>
      <c r="GAJ9" s="79" t="s">
        <v>5990</v>
      </c>
      <c r="GAK9" s="79" t="s">
        <v>5991</v>
      </c>
      <c r="GAL9" s="79" t="s">
        <v>5992</v>
      </c>
      <c r="GAM9" s="79" t="s">
        <v>5993</v>
      </c>
      <c r="GAN9" s="79" t="s">
        <v>5994</v>
      </c>
      <c r="GAO9" s="79" t="s">
        <v>5995</v>
      </c>
      <c r="GAP9" s="79" t="s">
        <v>5996</v>
      </c>
      <c r="GAQ9" s="79" t="s">
        <v>5997</v>
      </c>
      <c r="GAR9" s="79" t="s">
        <v>5998</v>
      </c>
      <c r="GAS9" s="79" t="s">
        <v>5999</v>
      </c>
      <c r="GAT9" s="79" t="s">
        <v>6000</v>
      </c>
      <c r="GAU9" s="79" t="s">
        <v>6001</v>
      </c>
      <c r="GAV9" s="79" t="s">
        <v>6002</v>
      </c>
      <c r="GAW9" s="79" t="s">
        <v>6003</v>
      </c>
      <c r="GAX9" s="79" t="s">
        <v>6004</v>
      </c>
      <c r="GAY9" s="79" t="s">
        <v>6005</v>
      </c>
      <c r="GAZ9" s="79" t="s">
        <v>6006</v>
      </c>
      <c r="GBA9" s="79" t="s">
        <v>6007</v>
      </c>
      <c r="GBB9" s="79" t="s">
        <v>6008</v>
      </c>
      <c r="GBC9" s="79" t="s">
        <v>6009</v>
      </c>
      <c r="GBD9" s="79" t="s">
        <v>6010</v>
      </c>
      <c r="GBE9" s="79" t="s">
        <v>6011</v>
      </c>
      <c r="GBF9" s="79" t="s">
        <v>6012</v>
      </c>
      <c r="GBG9" s="79" t="s">
        <v>6013</v>
      </c>
      <c r="GBH9" s="79" t="s">
        <v>6014</v>
      </c>
      <c r="GBI9" s="79" t="s">
        <v>6015</v>
      </c>
      <c r="GBJ9" s="79" t="s">
        <v>6016</v>
      </c>
      <c r="GBK9" s="79" t="s">
        <v>6017</v>
      </c>
      <c r="GBL9" s="79" t="s">
        <v>6018</v>
      </c>
      <c r="GBM9" s="79" t="s">
        <v>6019</v>
      </c>
      <c r="GBN9" s="79" t="s">
        <v>6020</v>
      </c>
      <c r="GBO9" s="79" t="s">
        <v>6021</v>
      </c>
      <c r="GBP9" s="79" t="s">
        <v>6022</v>
      </c>
      <c r="GBQ9" s="79" t="s">
        <v>6023</v>
      </c>
      <c r="GBR9" s="79" t="s">
        <v>6024</v>
      </c>
      <c r="GBS9" s="79" t="s">
        <v>6025</v>
      </c>
      <c r="GBT9" s="79" t="s">
        <v>6026</v>
      </c>
      <c r="GBU9" s="79" t="s">
        <v>6027</v>
      </c>
      <c r="GBV9" s="79" t="s">
        <v>6028</v>
      </c>
      <c r="GBW9" s="79" t="s">
        <v>6029</v>
      </c>
      <c r="GBX9" s="79" t="s">
        <v>6030</v>
      </c>
      <c r="GBY9" s="79" t="s">
        <v>6031</v>
      </c>
      <c r="GBZ9" s="79" t="s">
        <v>6032</v>
      </c>
      <c r="GCA9" s="79" t="s">
        <v>6033</v>
      </c>
      <c r="GCB9" s="79" t="s">
        <v>6034</v>
      </c>
      <c r="GCC9" s="79" t="s">
        <v>6035</v>
      </c>
      <c r="GCD9" s="79" t="s">
        <v>6036</v>
      </c>
      <c r="GCE9" s="79" t="s">
        <v>6037</v>
      </c>
      <c r="GCF9" s="79" t="s">
        <v>6038</v>
      </c>
      <c r="GCG9" s="79" t="s">
        <v>6039</v>
      </c>
      <c r="GCH9" s="79" t="s">
        <v>6040</v>
      </c>
      <c r="GCI9" s="79" t="s">
        <v>6041</v>
      </c>
      <c r="GCJ9" s="79" t="s">
        <v>6042</v>
      </c>
      <c r="GCK9" s="79" t="s">
        <v>6043</v>
      </c>
      <c r="GCL9" s="79" t="s">
        <v>6044</v>
      </c>
      <c r="GCM9" s="79" t="s">
        <v>6045</v>
      </c>
      <c r="GCN9" s="79" t="s">
        <v>6046</v>
      </c>
      <c r="GCO9" s="79" t="s">
        <v>6047</v>
      </c>
      <c r="GCP9" s="79" t="s">
        <v>6048</v>
      </c>
      <c r="GCQ9" s="79" t="s">
        <v>6049</v>
      </c>
      <c r="GCR9" s="79" t="s">
        <v>6050</v>
      </c>
      <c r="GCS9" s="79" t="s">
        <v>6051</v>
      </c>
      <c r="GCT9" s="79" t="s">
        <v>6052</v>
      </c>
      <c r="GCU9" s="79" t="s">
        <v>6053</v>
      </c>
      <c r="GCV9" s="79" t="s">
        <v>6054</v>
      </c>
      <c r="GCW9" s="79" t="s">
        <v>6055</v>
      </c>
      <c r="GCX9" s="79" t="s">
        <v>6056</v>
      </c>
      <c r="GCY9" s="79" t="s">
        <v>6057</v>
      </c>
      <c r="GCZ9" s="79" t="s">
        <v>6058</v>
      </c>
      <c r="GDA9" s="79" t="s">
        <v>6059</v>
      </c>
      <c r="GDB9" s="79" t="s">
        <v>6060</v>
      </c>
      <c r="GDC9" s="79" t="s">
        <v>6061</v>
      </c>
      <c r="GDD9" s="79" t="s">
        <v>6062</v>
      </c>
      <c r="GDE9" s="79" t="s">
        <v>6063</v>
      </c>
      <c r="GDF9" s="79" t="s">
        <v>6064</v>
      </c>
      <c r="GDG9" s="79" t="s">
        <v>6065</v>
      </c>
      <c r="GDH9" s="79" t="s">
        <v>6066</v>
      </c>
      <c r="GDI9" s="79" t="s">
        <v>6067</v>
      </c>
      <c r="GDJ9" s="79" t="s">
        <v>6068</v>
      </c>
      <c r="GDK9" s="79" t="s">
        <v>6069</v>
      </c>
      <c r="GDL9" s="79" t="s">
        <v>6070</v>
      </c>
      <c r="GDM9" s="79" t="s">
        <v>6071</v>
      </c>
      <c r="GDN9" s="79" t="s">
        <v>6072</v>
      </c>
      <c r="GDO9" s="79" t="s">
        <v>6073</v>
      </c>
      <c r="GDP9" s="79" t="s">
        <v>6074</v>
      </c>
      <c r="GDQ9" s="79" t="s">
        <v>6075</v>
      </c>
      <c r="GDR9" s="79" t="s">
        <v>6076</v>
      </c>
      <c r="GDS9" s="79" t="s">
        <v>6077</v>
      </c>
      <c r="GDT9" s="79" t="s">
        <v>6078</v>
      </c>
      <c r="GDU9" s="79" t="s">
        <v>6079</v>
      </c>
      <c r="GDV9" s="79" t="s">
        <v>6080</v>
      </c>
      <c r="GDW9" s="79" t="s">
        <v>6081</v>
      </c>
      <c r="GDX9" s="79" t="s">
        <v>6082</v>
      </c>
      <c r="GDY9" s="79" t="s">
        <v>6083</v>
      </c>
      <c r="GDZ9" s="79" t="s">
        <v>6084</v>
      </c>
      <c r="GEA9" s="79" t="s">
        <v>6085</v>
      </c>
      <c r="GEB9" s="79" t="s">
        <v>6086</v>
      </c>
      <c r="GEC9" s="79" t="s">
        <v>6087</v>
      </c>
      <c r="GED9" s="79" t="s">
        <v>6088</v>
      </c>
      <c r="GEE9" s="79" t="s">
        <v>6089</v>
      </c>
      <c r="GEF9" s="79" t="s">
        <v>6090</v>
      </c>
      <c r="GEG9" s="79" t="s">
        <v>6091</v>
      </c>
      <c r="GEH9" s="79" t="s">
        <v>6092</v>
      </c>
      <c r="GEI9" s="79" t="s">
        <v>6093</v>
      </c>
      <c r="GEJ9" s="79" t="s">
        <v>6094</v>
      </c>
      <c r="GEK9" s="79" t="s">
        <v>6095</v>
      </c>
      <c r="GEL9" s="79" t="s">
        <v>6096</v>
      </c>
      <c r="GEM9" s="79" t="s">
        <v>6097</v>
      </c>
      <c r="GEN9" s="79" t="s">
        <v>6098</v>
      </c>
      <c r="GEO9" s="79" t="s">
        <v>6099</v>
      </c>
      <c r="GEP9" s="79" t="s">
        <v>6100</v>
      </c>
      <c r="GEQ9" s="79" t="s">
        <v>6101</v>
      </c>
      <c r="GER9" s="79" t="s">
        <v>6102</v>
      </c>
      <c r="GES9" s="79" t="s">
        <v>6103</v>
      </c>
      <c r="GET9" s="79" t="s">
        <v>6104</v>
      </c>
      <c r="GEU9" s="79" t="s">
        <v>6105</v>
      </c>
      <c r="GEV9" s="79" t="s">
        <v>6106</v>
      </c>
      <c r="GEW9" s="79" t="s">
        <v>6107</v>
      </c>
      <c r="GEX9" s="79" t="s">
        <v>6108</v>
      </c>
      <c r="GEY9" s="79" t="s">
        <v>6109</v>
      </c>
      <c r="GEZ9" s="79" t="s">
        <v>6110</v>
      </c>
      <c r="GFA9" s="79" t="s">
        <v>6111</v>
      </c>
      <c r="GFB9" s="79" t="s">
        <v>6112</v>
      </c>
      <c r="GFC9" s="79" t="s">
        <v>6113</v>
      </c>
      <c r="GFD9" s="79" t="s">
        <v>6114</v>
      </c>
      <c r="GFE9" s="79" t="s">
        <v>6115</v>
      </c>
      <c r="GFF9" s="79" t="s">
        <v>6116</v>
      </c>
      <c r="GFG9" s="79" t="s">
        <v>6117</v>
      </c>
      <c r="GFH9" s="79" t="s">
        <v>6118</v>
      </c>
      <c r="GFI9" s="79" t="s">
        <v>6119</v>
      </c>
      <c r="GFJ9" s="79" t="s">
        <v>6120</v>
      </c>
      <c r="GFK9" s="79" t="s">
        <v>6121</v>
      </c>
      <c r="GFL9" s="79" t="s">
        <v>6122</v>
      </c>
      <c r="GFM9" s="79" t="s">
        <v>6123</v>
      </c>
      <c r="GFN9" s="79" t="s">
        <v>6124</v>
      </c>
      <c r="GFO9" s="79" t="s">
        <v>6125</v>
      </c>
      <c r="GFP9" s="79" t="s">
        <v>6126</v>
      </c>
      <c r="GFQ9" s="79" t="s">
        <v>6127</v>
      </c>
      <c r="GFR9" s="79" t="s">
        <v>6128</v>
      </c>
      <c r="GFS9" s="79" t="s">
        <v>6129</v>
      </c>
      <c r="GFT9" s="79" t="s">
        <v>6130</v>
      </c>
      <c r="GFU9" s="79" t="s">
        <v>6131</v>
      </c>
      <c r="GFV9" s="79" t="s">
        <v>6132</v>
      </c>
      <c r="GFW9" s="79" t="s">
        <v>6133</v>
      </c>
      <c r="GFX9" s="79" t="s">
        <v>6134</v>
      </c>
      <c r="GFY9" s="79" t="s">
        <v>6135</v>
      </c>
      <c r="GFZ9" s="79" t="s">
        <v>6136</v>
      </c>
      <c r="GGA9" s="79" t="s">
        <v>6137</v>
      </c>
      <c r="GGB9" s="79" t="s">
        <v>6138</v>
      </c>
      <c r="GGC9" s="79" t="s">
        <v>6139</v>
      </c>
      <c r="GGD9" s="79" t="s">
        <v>6140</v>
      </c>
      <c r="GGE9" s="79" t="s">
        <v>6141</v>
      </c>
      <c r="GGF9" s="79" t="s">
        <v>6142</v>
      </c>
      <c r="GGG9" s="79" t="s">
        <v>6143</v>
      </c>
      <c r="GGH9" s="79" t="s">
        <v>6144</v>
      </c>
      <c r="GGI9" s="79" t="s">
        <v>6145</v>
      </c>
      <c r="GGJ9" s="79" t="s">
        <v>6146</v>
      </c>
      <c r="GGK9" s="79" t="s">
        <v>6147</v>
      </c>
      <c r="GGL9" s="79" t="s">
        <v>6148</v>
      </c>
      <c r="GGM9" s="79" t="s">
        <v>6149</v>
      </c>
      <c r="GGN9" s="79" t="s">
        <v>6150</v>
      </c>
      <c r="GGO9" s="79" t="s">
        <v>6151</v>
      </c>
      <c r="GGP9" s="79" t="s">
        <v>6152</v>
      </c>
      <c r="GGQ9" s="79" t="s">
        <v>6153</v>
      </c>
      <c r="GGR9" s="79" t="s">
        <v>6154</v>
      </c>
      <c r="GGS9" s="79" t="s">
        <v>6155</v>
      </c>
      <c r="GGT9" s="79" t="s">
        <v>6156</v>
      </c>
      <c r="GGU9" s="79" t="s">
        <v>6157</v>
      </c>
      <c r="GGV9" s="79" t="s">
        <v>6158</v>
      </c>
      <c r="GGW9" s="79" t="s">
        <v>6159</v>
      </c>
      <c r="GGX9" s="79" t="s">
        <v>6160</v>
      </c>
      <c r="GGY9" s="79" t="s">
        <v>6161</v>
      </c>
      <c r="GGZ9" s="79" t="s">
        <v>6162</v>
      </c>
      <c r="GHA9" s="79" t="s">
        <v>6163</v>
      </c>
      <c r="GHB9" s="79" t="s">
        <v>6164</v>
      </c>
      <c r="GHC9" s="79" t="s">
        <v>6165</v>
      </c>
      <c r="GHD9" s="79" t="s">
        <v>6166</v>
      </c>
      <c r="GHE9" s="79" t="s">
        <v>6167</v>
      </c>
      <c r="GHF9" s="79" t="s">
        <v>6168</v>
      </c>
      <c r="GHG9" s="79" t="s">
        <v>6169</v>
      </c>
      <c r="GHH9" s="79" t="s">
        <v>6170</v>
      </c>
      <c r="GHI9" s="79" t="s">
        <v>6171</v>
      </c>
      <c r="GHJ9" s="79" t="s">
        <v>6172</v>
      </c>
      <c r="GHK9" s="79" t="s">
        <v>6173</v>
      </c>
      <c r="GHL9" s="79" t="s">
        <v>6174</v>
      </c>
      <c r="GHM9" s="79" t="s">
        <v>6175</v>
      </c>
      <c r="GHN9" s="79" t="s">
        <v>6176</v>
      </c>
      <c r="GHO9" s="79" t="s">
        <v>6177</v>
      </c>
      <c r="GHP9" s="79" t="s">
        <v>6178</v>
      </c>
      <c r="GHQ9" s="79" t="s">
        <v>6179</v>
      </c>
      <c r="GHR9" s="79" t="s">
        <v>6180</v>
      </c>
      <c r="GHS9" s="79" t="s">
        <v>6181</v>
      </c>
      <c r="GHT9" s="79" t="s">
        <v>6182</v>
      </c>
      <c r="GHU9" s="79" t="s">
        <v>6183</v>
      </c>
      <c r="GHV9" s="79" t="s">
        <v>6184</v>
      </c>
      <c r="GHW9" s="79" t="s">
        <v>6185</v>
      </c>
      <c r="GHX9" s="79" t="s">
        <v>6186</v>
      </c>
      <c r="GHY9" s="79" t="s">
        <v>6187</v>
      </c>
      <c r="GHZ9" s="79" t="s">
        <v>6188</v>
      </c>
      <c r="GIA9" s="79" t="s">
        <v>6189</v>
      </c>
      <c r="GIB9" s="79" t="s">
        <v>6190</v>
      </c>
      <c r="GIC9" s="79" t="s">
        <v>6191</v>
      </c>
      <c r="GID9" s="79" t="s">
        <v>6192</v>
      </c>
      <c r="GIE9" s="79" t="s">
        <v>6193</v>
      </c>
      <c r="GIF9" s="79" t="s">
        <v>6194</v>
      </c>
      <c r="GIG9" s="79" t="s">
        <v>6195</v>
      </c>
      <c r="GIH9" s="79" t="s">
        <v>6196</v>
      </c>
      <c r="GII9" s="79" t="s">
        <v>6197</v>
      </c>
      <c r="GIJ9" s="79" t="s">
        <v>6198</v>
      </c>
      <c r="GIK9" s="79" t="s">
        <v>6199</v>
      </c>
      <c r="GIL9" s="79" t="s">
        <v>6200</v>
      </c>
      <c r="GIM9" s="79" t="s">
        <v>6201</v>
      </c>
      <c r="GIN9" s="79" t="s">
        <v>6202</v>
      </c>
      <c r="GIO9" s="79" t="s">
        <v>6203</v>
      </c>
      <c r="GIP9" s="79" t="s">
        <v>6204</v>
      </c>
      <c r="GIQ9" s="79" t="s">
        <v>6205</v>
      </c>
      <c r="GIR9" s="79" t="s">
        <v>6206</v>
      </c>
      <c r="GIS9" s="79" t="s">
        <v>6207</v>
      </c>
      <c r="GIT9" s="79" t="s">
        <v>6208</v>
      </c>
      <c r="GIU9" s="79" t="s">
        <v>6209</v>
      </c>
      <c r="GIV9" s="79" t="s">
        <v>6210</v>
      </c>
      <c r="GIW9" s="79" t="s">
        <v>6211</v>
      </c>
      <c r="GIX9" s="79" t="s">
        <v>6212</v>
      </c>
      <c r="GIY9" s="79" t="s">
        <v>6213</v>
      </c>
      <c r="GIZ9" s="79" t="s">
        <v>6214</v>
      </c>
      <c r="GJA9" s="79" t="s">
        <v>6215</v>
      </c>
      <c r="GJB9" s="79" t="s">
        <v>6216</v>
      </c>
      <c r="GJC9" s="79" t="s">
        <v>6217</v>
      </c>
      <c r="GJD9" s="79" t="s">
        <v>6218</v>
      </c>
      <c r="GJE9" s="79" t="s">
        <v>6219</v>
      </c>
      <c r="GJF9" s="79" t="s">
        <v>6220</v>
      </c>
      <c r="GJG9" s="79" t="s">
        <v>6221</v>
      </c>
      <c r="GJH9" s="79" t="s">
        <v>6222</v>
      </c>
      <c r="GJI9" s="79" t="s">
        <v>6223</v>
      </c>
      <c r="GJJ9" s="79" t="s">
        <v>6224</v>
      </c>
      <c r="GJK9" s="79" t="s">
        <v>6225</v>
      </c>
      <c r="GJL9" s="79" t="s">
        <v>6226</v>
      </c>
      <c r="GJM9" s="79" t="s">
        <v>6227</v>
      </c>
      <c r="GJN9" s="79" t="s">
        <v>6228</v>
      </c>
      <c r="GJO9" s="79" t="s">
        <v>6229</v>
      </c>
      <c r="GJP9" s="79" t="s">
        <v>6230</v>
      </c>
      <c r="GJQ9" s="79" t="s">
        <v>6231</v>
      </c>
      <c r="GJR9" s="79" t="s">
        <v>6232</v>
      </c>
      <c r="GJS9" s="79" t="s">
        <v>6233</v>
      </c>
      <c r="GJT9" s="79" t="s">
        <v>6234</v>
      </c>
      <c r="GJU9" s="79" t="s">
        <v>6235</v>
      </c>
      <c r="GJV9" s="79" t="s">
        <v>6236</v>
      </c>
      <c r="GJW9" s="79" t="s">
        <v>6237</v>
      </c>
      <c r="GJX9" s="79" t="s">
        <v>6238</v>
      </c>
      <c r="GJY9" s="79" t="s">
        <v>6239</v>
      </c>
      <c r="GJZ9" s="79" t="s">
        <v>6240</v>
      </c>
      <c r="GKA9" s="79" t="s">
        <v>6241</v>
      </c>
      <c r="GKB9" s="79" t="s">
        <v>6242</v>
      </c>
      <c r="GKC9" s="79" t="s">
        <v>6243</v>
      </c>
      <c r="GKD9" s="79" t="s">
        <v>6244</v>
      </c>
      <c r="GKE9" s="79" t="s">
        <v>6245</v>
      </c>
      <c r="GKF9" s="79" t="s">
        <v>6246</v>
      </c>
      <c r="GKG9" s="79" t="s">
        <v>6247</v>
      </c>
      <c r="GKH9" s="79" t="s">
        <v>6248</v>
      </c>
      <c r="GKI9" s="79" t="s">
        <v>6249</v>
      </c>
      <c r="GKJ9" s="79" t="s">
        <v>6250</v>
      </c>
      <c r="GKK9" s="79" t="s">
        <v>6251</v>
      </c>
      <c r="GKL9" s="79" t="s">
        <v>6252</v>
      </c>
      <c r="GKM9" s="79" t="s">
        <v>6253</v>
      </c>
      <c r="GKN9" s="79" t="s">
        <v>6254</v>
      </c>
      <c r="GKO9" s="79" t="s">
        <v>6255</v>
      </c>
      <c r="GKP9" s="79" t="s">
        <v>6256</v>
      </c>
      <c r="GKQ9" s="79" t="s">
        <v>6257</v>
      </c>
      <c r="GKR9" s="79" t="s">
        <v>6258</v>
      </c>
      <c r="GKS9" s="79" t="s">
        <v>6259</v>
      </c>
      <c r="GKT9" s="79" t="s">
        <v>6260</v>
      </c>
      <c r="GKU9" s="79" t="s">
        <v>6261</v>
      </c>
      <c r="GKV9" s="79" t="s">
        <v>6262</v>
      </c>
      <c r="GKW9" s="79" t="s">
        <v>6263</v>
      </c>
      <c r="GKX9" s="79" t="s">
        <v>6264</v>
      </c>
      <c r="GKY9" s="79" t="s">
        <v>6265</v>
      </c>
      <c r="GKZ9" s="79" t="s">
        <v>6266</v>
      </c>
      <c r="GLA9" s="79" t="s">
        <v>6267</v>
      </c>
      <c r="GLB9" s="79" t="s">
        <v>6268</v>
      </c>
      <c r="GLC9" s="79" t="s">
        <v>6269</v>
      </c>
      <c r="GLD9" s="79" t="s">
        <v>6270</v>
      </c>
      <c r="GLE9" s="79" t="s">
        <v>6271</v>
      </c>
      <c r="GLF9" s="79" t="s">
        <v>6272</v>
      </c>
      <c r="GLG9" s="79" t="s">
        <v>6273</v>
      </c>
      <c r="GLH9" s="79" t="s">
        <v>6274</v>
      </c>
      <c r="GLI9" s="79" t="s">
        <v>6275</v>
      </c>
      <c r="GLJ9" s="79" t="s">
        <v>6276</v>
      </c>
      <c r="GLK9" s="79" t="s">
        <v>6277</v>
      </c>
      <c r="GLL9" s="79" t="s">
        <v>6278</v>
      </c>
      <c r="GLM9" s="79" t="s">
        <v>6279</v>
      </c>
      <c r="GLN9" s="79" t="s">
        <v>6280</v>
      </c>
      <c r="GLO9" s="79" t="s">
        <v>6281</v>
      </c>
      <c r="GLP9" s="79" t="s">
        <v>6282</v>
      </c>
      <c r="GLQ9" s="79" t="s">
        <v>6283</v>
      </c>
      <c r="GLR9" s="79" t="s">
        <v>6284</v>
      </c>
      <c r="GLS9" s="79" t="s">
        <v>6285</v>
      </c>
      <c r="GLT9" s="79" t="s">
        <v>6286</v>
      </c>
      <c r="GLU9" s="79" t="s">
        <v>6287</v>
      </c>
      <c r="GLV9" s="79" t="s">
        <v>6288</v>
      </c>
      <c r="GLW9" s="79" t="s">
        <v>6289</v>
      </c>
      <c r="GLX9" s="79" t="s">
        <v>6290</v>
      </c>
      <c r="GLY9" s="79" t="s">
        <v>6291</v>
      </c>
      <c r="GLZ9" s="79" t="s">
        <v>6292</v>
      </c>
      <c r="GMA9" s="79" t="s">
        <v>6293</v>
      </c>
      <c r="GMB9" s="79" t="s">
        <v>6294</v>
      </c>
      <c r="GMC9" s="79" t="s">
        <v>6295</v>
      </c>
      <c r="GMD9" s="79" t="s">
        <v>6296</v>
      </c>
      <c r="GME9" s="79" t="s">
        <v>6297</v>
      </c>
      <c r="GMF9" s="79" t="s">
        <v>6298</v>
      </c>
      <c r="GMG9" s="79" t="s">
        <v>6299</v>
      </c>
      <c r="GMH9" s="79" t="s">
        <v>6300</v>
      </c>
      <c r="GMI9" s="79" t="s">
        <v>6301</v>
      </c>
      <c r="GMJ9" s="79" t="s">
        <v>6302</v>
      </c>
      <c r="GMK9" s="79" t="s">
        <v>6303</v>
      </c>
      <c r="GML9" s="79" t="s">
        <v>6304</v>
      </c>
      <c r="GMM9" s="79" t="s">
        <v>6305</v>
      </c>
      <c r="GMN9" s="79" t="s">
        <v>6306</v>
      </c>
      <c r="GMO9" s="79" t="s">
        <v>6307</v>
      </c>
      <c r="GMP9" s="79" t="s">
        <v>6308</v>
      </c>
      <c r="GMQ9" s="79" t="s">
        <v>6309</v>
      </c>
      <c r="GMR9" s="79" t="s">
        <v>6310</v>
      </c>
      <c r="GMS9" s="79" t="s">
        <v>6311</v>
      </c>
      <c r="GMT9" s="79" t="s">
        <v>6312</v>
      </c>
      <c r="GMU9" s="79" t="s">
        <v>6313</v>
      </c>
      <c r="GMV9" s="79" t="s">
        <v>6314</v>
      </c>
      <c r="GMW9" s="79" t="s">
        <v>6315</v>
      </c>
      <c r="GMX9" s="79" t="s">
        <v>6316</v>
      </c>
      <c r="GMY9" s="79" t="s">
        <v>6317</v>
      </c>
      <c r="GMZ9" s="79" t="s">
        <v>6318</v>
      </c>
      <c r="GNA9" s="79" t="s">
        <v>6319</v>
      </c>
      <c r="GNB9" s="79" t="s">
        <v>6320</v>
      </c>
      <c r="GNC9" s="79" t="s">
        <v>6321</v>
      </c>
      <c r="GND9" s="79" t="s">
        <v>6322</v>
      </c>
      <c r="GNE9" s="79" t="s">
        <v>6323</v>
      </c>
      <c r="GNF9" s="79" t="s">
        <v>6324</v>
      </c>
      <c r="GNG9" s="79" t="s">
        <v>6325</v>
      </c>
      <c r="GNH9" s="79" t="s">
        <v>6326</v>
      </c>
      <c r="GNI9" s="79" t="s">
        <v>6327</v>
      </c>
      <c r="GNJ9" s="79" t="s">
        <v>6328</v>
      </c>
      <c r="GNK9" s="79" t="s">
        <v>6329</v>
      </c>
      <c r="GNL9" s="79" t="s">
        <v>6330</v>
      </c>
      <c r="GNM9" s="79" t="s">
        <v>6331</v>
      </c>
      <c r="GNN9" s="79" t="s">
        <v>6332</v>
      </c>
      <c r="GNO9" s="79" t="s">
        <v>6333</v>
      </c>
      <c r="GNP9" s="79" t="s">
        <v>6334</v>
      </c>
      <c r="GNQ9" s="79" t="s">
        <v>6335</v>
      </c>
      <c r="GNR9" s="79" t="s">
        <v>6336</v>
      </c>
      <c r="GNS9" s="79" t="s">
        <v>6337</v>
      </c>
      <c r="GNT9" s="79" t="s">
        <v>6338</v>
      </c>
      <c r="GNU9" s="79" t="s">
        <v>6339</v>
      </c>
      <c r="GNV9" s="79" t="s">
        <v>6340</v>
      </c>
      <c r="GNW9" s="79" t="s">
        <v>6341</v>
      </c>
      <c r="GNX9" s="79" t="s">
        <v>6342</v>
      </c>
      <c r="GNY9" s="79" t="s">
        <v>6343</v>
      </c>
      <c r="GNZ9" s="79" t="s">
        <v>6344</v>
      </c>
      <c r="GOA9" s="79" t="s">
        <v>6345</v>
      </c>
      <c r="GOB9" s="79" t="s">
        <v>6346</v>
      </c>
      <c r="GOC9" s="79" t="s">
        <v>6347</v>
      </c>
      <c r="GOD9" s="79" t="s">
        <v>6348</v>
      </c>
      <c r="GOE9" s="79" t="s">
        <v>6349</v>
      </c>
      <c r="GOF9" s="79" t="s">
        <v>6350</v>
      </c>
      <c r="GOG9" s="79" t="s">
        <v>6351</v>
      </c>
      <c r="GOH9" s="79" t="s">
        <v>6352</v>
      </c>
      <c r="GOI9" s="79" t="s">
        <v>6353</v>
      </c>
      <c r="GOJ9" s="79" t="s">
        <v>6354</v>
      </c>
      <c r="GOK9" s="79" t="s">
        <v>6355</v>
      </c>
      <c r="GOL9" s="79" t="s">
        <v>6356</v>
      </c>
      <c r="GOM9" s="79" t="s">
        <v>6357</v>
      </c>
      <c r="GON9" s="79" t="s">
        <v>6358</v>
      </c>
      <c r="GOO9" s="79" t="s">
        <v>6359</v>
      </c>
      <c r="GOP9" s="79" t="s">
        <v>6360</v>
      </c>
      <c r="GOQ9" s="79" t="s">
        <v>6361</v>
      </c>
      <c r="GOR9" s="79" t="s">
        <v>6362</v>
      </c>
      <c r="GOS9" s="79" t="s">
        <v>6363</v>
      </c>
      <c r="GOT9" s="79" t="s">
        <v>6364</v>
      </c>
      <c r="GOU9" s="79" t="s">
        <v>6365</v>
      </c>
      <c r="GOV9" s="79" t="s">
        <v>6366</v>
      </c>
      <c r="GOW9" s="79" t="s">
        <v>6367</v>
      </c>
      <c r="GOX9" s="79" t="s">
        <v>6368</v>
      </c>
      <c r="GOY9" s="79" t="s">
        <v>6369</v>
      </c>
      <c r="GOZ9" s="79" t="s">
        <v>6370</v>
      </c>
      <c r="GPA9" s="79" t="s">
        <v>6371</v>
      </c>
      <c r="GPB9" s="79" t="s">
        <v>6372</v>
      </c>
      <c r="GPC9" s="79" t="s">
        <v>6373</v>
      </c>
      <c r="GPD9" s="79" t="s">
        <v>6374</v>
      </c>
      <c r="GPE9" s="79" t="s">
        <v>6375</v>
      </c>
      <c r="GPF9" s="79" t="s">
        <v>6376</v>
      </c>
      <c r="GPG9" s="79" t="s">
        <v>6377</v>
      </c>
      <c r="GPH9" s="79" t="s">
        <v>6378</v>
      </c>
      <c r="GPI9" s="79" t="s">
        <v>6379</v>
      </c>
      <c r="GPJ9" s="79" t="s">
        <v>6380</v>
      </c>
      <c r="GPK9" s="79" t="s">
        <v>6381</v>
      </c>
      <c r="GPL9" s="79" t="s">
        <v>6382</v>
      </c>
      <c r="GPM9" s="79" t="s">
        <v>6383</v>
      </c>
      <c r="GPN9" s="79" t="s">
        <v>6384</v>
      </c>
      <c r="GPO9" s="79" t="s">
        <v>6385</v>
      </c>
      <c r="GPP9" s="79" t="s">
        <v>6386</v>
      </c>
      <c r="GPQ9" s="79" t="s">
        <v>6387</v>
      </c>
      <c r="GPR9" s="79" t="s">
        <v>6388</v>
      </c>
      <c r="GPS9" s="79" t="s">
        <v>6389</v>
      </c>
      <c r="GPT9" s="79" t="s">
        <v>6390</v>
      </c>
      <c r="GPU9" s="79" t="s">
        <v>6391</v>
      </c>
      <c r="GPV9" s="79" t="s">
        <v>6392</v>
      </c>
      <c r="GPW9" s="79" t="s">
        <v>6393</v>
      </c>
      <c r="GPX9" s="79" t="s">
        <v>6394</v>
      </c>
      <c r="GPY9" s="79" t="s">
        <v>6395</v>
      </c>
      <c r="GPZ9" s="79" t="s">
        <v>6396</v>
      </c>
      <c r="GQA9" s="79" t="s">
        <v>6397</v>
      </c>
      <c r="GQB9" s="79" t="s">
        <v>6398</v>
      </c>
      <c r="GQC9" s="79" t="s">
        <v>6399</v>
      </c>
      <c r="GQD9" s="79" t="s">
        <v>6400</v>
      </c>
      <c r="GQE9" s="79" t="s">
        <v>6401</v>
      </c>
      <c r="GQF9" s="79" t="s">
        <v>6402</v>
      </c>
      <c r="GQG9" s="79" t="s">
        <v>6403</v>
      </c>
      <c r="GQH9" s="79" t="s">
        <v>6404</v>
      </c>
      <c r="GQI9" s="79" t="s">
        <v>6405</v>
      </c>
      <c r="GQJ9" s="79" t="s">
        <v>6406</v>
      </c>
      <c r="GQK9" s="79" t="s">
        <v>6407</v>
      </c>
      <c r="GQL9" s="79" t="s">
        <v>6408</v>
      </c>
      <c r="GQM9" s="79" t="s">
        <v>6409</v>
      </c>
      <c r="GQN9" s="79" t="s">
        <v>6410</v>
      </c>
      <c r="GQO9" s="79" t="s">
        <v>6411</v>
      </c>
      <c r="GQP9" s="79" t="s">
        <v>6412</v>
      </c>
      <c r="GQQ9" s="79" t="s">
        <v>6413</v>
      </c>
      <c r="GQR9" s="79" t="s">
        <v>6414</v>
      </c>
      <c r="GQS9" s="79" t="s">
        <v>6415</v>
      </c>
      <c r="GQT9" s="79" t="s">
        <v>6416</v>
      </c>
      <c r="GQU9" s="79" t="s">
        <v>6417</v>
      </c>
      <c r="GQV9" s="79" t="s">
        <v>6418</v>
      </c>
      <c r="GQW9" s="79" t="s">
        <v>6419</v>
      </c>
      <c r="GQX9" s="79" t="s">
        <v>6420</v>
      </c>
      <c r="GQY9" s="79" t="s">
        <v>6421</v>
      </c>
      <c r="GQZ9" s="79" t="s">
        <v>6422</v>
      </c>
      <c r="GRA9" s="79" t="s">
        <v>6423</v>
      </c>
      <c r="GRB9" s="79" t="s">
        <v>6424</v>
      </c>
      <c r="GRC9" s="79" t="s">
        <v>6425</v>
      </c>
      <c r="GRD9" s="79" t="s">
        <v>6426</v>
      </c>
      <c r="GRE9" s="79" t="s">
        <v>6427</v>
      </c>
      <c r="GRF9" s="79" t="s">
        <v>6428</v>
      </c>
      <c r="GRG9" s="79" t="s">
        <v>6429</v>
      </c>
      <c r="GRH9" s="79" t="s">
        <v>6430</v>
      </c>
      <c r="GRI9" s="79" t="s">
        <v>6431</v>
      </c>
      <c r="GRJ9" s="79" t="s">
        <v>6432</v>
      </c>
      <c r="GRK9" s="79" t="s">
        <v>6433</v>
      </c>
      <c r="GRL9" s="79" t="s">
        <v>6434</v>
      </c>
      <c r="GRM9" s="79" t="s">
        <v>6435</v>
      </c>
      <c r="GRN9" s="79" t="s">
        <v>6436</v>
      </c>
      <c r="GRO9" s="79" t="s">
        <v>6437</v>
      </c>
      <c r="GRP9" s="79" t="s">
        <v>6438</v>
      </c>
      <c r="GRQ9" s="79" t="s">
        <v>6439</v>
      </c>
      <c r="GRR9" s="79" t="s">
        <v>6440</v>
      </c>
      <c r="GRS9" s="79" t="s">
        <v>6441</v>
      </c>
      <c r="GRT9" s="79" t="s">
        <v>6442</v>
      </c>
      <c r="GRU9" s="79" t="s">
        <v>6443</v>
      </c>
      <c r="GRV9" s="79" t="s">
        <v>6444</v>
      </c>
      <c r="GRW9" s="79" t="s">
        <v>6445</v>
      </c>
      <c r="GRX9" s="79" t="s">
        <v>6446</v>
      </c>
      <c r="GRY9" s="79" t="s">
        <v>6447</v>
      </c>
      <c r="GRZ9" s="79" t="s">
        <v>6448</v>
      </c>
      <c r="GSA9" s="79" t="s">
        <v>6449</v>
      </c>
      <c r="GSB9" s="79" t="s">
        <v>6450</v>
      </c>
      <c r="GSC9" s="79" t="s">
        <v>6451</v>
      </c>
      <c r="GSD9" s="79" t="s">
        <v>6452</v>
      </c>
      <c r="GSE9" s="79" t="s">
        <v>6453</v>
      </c>
      <c r="GSF9" s="79" t="s">
        <v>6454</v>
      </c>
      <c r="GSG9" s="79" t="s">
        <v>6455</v>
      </c>
      <c r="GSH9" s="79" t="s">
        <v>6456</v>
      </c>
      <c r="GSI9" s="79" t="s">
        <v>6457</v>
      </c>
      <c r="GSJ9" s="79" t="s">
        <v>6458</v>
      </c>
      <c r="GSK9" s="79" t="s">
        <v>6459</v>
      </c>
      <c r="GSL9" s="79" t="s">
        <v>6460</v>
      </c>
      <c r="GSM9" s="79" t="s">
        <v>6461</v>
      </c>
      <c r="GSN9" s="79" t="s">
        <v>6462</v>
      </c>
      <c r="GSO9" s="79" t="s">
        <v>6463</v>
      </c>
      <c r="GSP9" s="79" t="s">
        <v>6464</v>
      </c>
      <c r="GSQ9" s="79" t="s">
        <v>6465</v>
      </c>
      <c r="GSR9" s="79" t="s">
        <v>6466</v>
      </c>
      <c r="GSS9" s="79" t="s">
        <v>6467</v>
      </c>
      <c r="GST9" s="79" t="s">
        <v>6468</v>
      </c>
      <c r="GSU9" s="79" t="s">
        <v>6469</v>
      </c>
      <c r="GSV9" s="79" t="s">
        <v>6470</v>
      </c>
      <c r="GSW9" s="79" t="s">
        <v>6471</v>
      </c>
      <c r="GSX9" s="79" t="s">
        <v>6472</v>
      </c>
      <c r="GSY9" s="79" t="s">
        <v>6473</v>
      </c>
      <c r="GSZ9" s="79" t="s">
        <v>6474</v>
      </c>
      <c r="GTA9" s="79" t="s">
        <v>6475</v>
      </c>
      <c r="GTB9" s="79" t="s">
        <v>6476</v>
      </c>
      <c r="GTC9" s="79" t="s">
        <v>6477</v>
      </c>
      <c r="GTD9" s="79" t="s">
        <v>6478</v>
      </c>
      <c r="GTE9" s="79" t="s">
        <v>6479</v>
      </c>
      <c r="GTF9" s="79" t="s">
        <v>6480</v>
      </c>
      <c r="GTG9" s="79" t="s">
        <v>6481</v>
      </c>
      <c r="GTH9" s="79" t="s">
        <v>6482</v>
      </c>
      <c r="GTI9" s="79" t="s">
        <v>6483</v>
      </c>
      <c r="GTJ9" s="79" t="s">
        <v>6484</v>
      </c>
      <c r="GTK9" s="79" t="s">
        <v>6485</v>
      </c>
      <c r="GTL9" s="79" t="s">
        <v>6486</v>
      </c>
      <c r="GTM9" s="79" t="s">
        <v>6487</v>
      </c>
      <c r="GTN9" s="79" t="s">
        <v>6488</v>
      </c>
      <c r="GTO9" s="79" t="s">
        <v>6489</v>
      </c>
      <c r="GTP9" s="79" t="s">
        <v>6490</v>
      </c>
      <c r="GTQ9" s="79" t="s">
        <v>6491</v>
      </c>
      <c r="GTR9" s="79" t="s">
        <v>6492</v>
      </c>
      <c r="GTS9" s="79" t="s">
        <v>6493</v>
      </c>
      <c r="GTT9" s="79" t="s">
        <v>6494</v>
      </c>
      <c r="GTU9" s="79" t="s">
        <v>6495</v>
      </c>
      <c r="GTV9" s="79" t="s">
        <v>6496</v>
      </c>
      <c r="GTW9" s="79" t="s">
        <v>6497</v>
      </c>
      <c r="GTX9" s="79" t="s">
        <v>6498</v>
      </c>
      <c r="GTY9" s="79" t="s">
        <v>6499</v>
      </c>
      <c r="GTZ9" s="79" t="s">
        <v>6500</v>
      </c>
      <c r="GUA9" s="79" t="s">
        <v>6501</v>
      </c>
      <c r="GUB9" s="79" t="s">
        <v>6502</v>
      </c>
      <c r="GUC9" s="79" t="s">
        <v>6503</v>
      </c>
      <c r="GUD9" s="79" t="s">
        <v>6504</v>
      </c>
      <c r="GUE9" s="79" t="s">
        <v>6505</v>
      </c>
      <c r="GUF9" s="79" t="s">
        <v>6506</v>
      </c>
      <c r="GUG9" s="79" t="s">
        <v>6507</v>
      </c>
      <c r="GUH9" s="79" t="s">
        <v>6508</v>
      </c>
      <c r="GUI9" s="79" t="s">
        <v>6509</v>
      </c>
      <c r="GUJ9" s="79" t="s">
        <v>6510</v>
      </c>
      <c r="GUK9" s="79" t="s">
        <v>6511</v>
      </c>
      <c r="GUL9" s="79" t="s">
        <v>6512</v>
      </c>
      <c r="GUM9" s="79" t="s">
        <v>6513</v>
      </c>
      <c r="GUN9" s="79" t="s">
        <v>6514</v>
      </c>
      <c r="GUO9" s="79" t="s">
        <v>6515</v>
      </c>
      <c r="GUP9" s="79" t="s">
        <v>6516</v>
      </c>
      <c r="GUQ9" s="79" t="s">
        <v>6517</v>
      </c>
      <c r="GUR9" s="79" t="s">
        <v>6518</v>
      </c>
      <c r="GUS9" s="79" t="s">
        <v>6519</v>
      </c>
      <c r="GUT9" s="79" t="s">
        <v>6520</v>
      </c>
      <c r="GUU9" s="79" t="s">
        <v>6521</v>
      </c>
      <c r="GUV9" s="79" t="s">
        <v>6522</v>
      </c>
      <c r="GUW9" s="79" t="s">
        <v>6523</v>
      </c>
      <c r="GUX9" s="79" t="s">
        <v>6524</v>
      </c>
      <c r="GUY9" s="79" t="s">
        <v>6525</v>
      </c>
      <c r="GUZ9" s="79" t="s">
        <v>6526</v>
      </c>
      <c r="GVA9" s="79" t="s">
        <v>6527</v>
      </c>
      <c r="GVB9" s="79" t="s">
        <v>6528</v>
      </c>
      <c r="GVC9" s="79" t="s">
        <v>6529</v>
      </c>
      <c r="GVD9" s="79" t="s">
        <v>6530</v>
      </c>
      <c r="GVE9" s="79" t="s">
        <v>6531</v>
      </c>
      <c r="GVF9" s="79" t="s">
        <v>6532</v>
      </c>
      <c r="GVG9" s="79" t="s">
        <v>6533</v>
      </c>
      <c r="GVH9" s="79" t="s">
        <v>6534</v>
      </c>
      <c r="GVI9" s="79" t="s">
        <v>6535</v>
      </c>
      <c r="GVJ9" s="79" t="s">
        <v>6536</v>
      </c>
      <c r="GVK9" s="79" t="s">
        <v>6537</v>
      </c>
      <c r="GVL9" s="79" t="s">
        <v>6538</v>
      </c>
      <c r="GVM9" s="79" t="s">
        <v>6539</v>
      </c>
      <c r="GVN9" s="79" t="s">
        <v>6540</v>
      </c>
      <c r="GVO9" s="79" t="s">
        <v>6541</v>
      </c>
      <c r="GVP9" s="79" t="s">
        <v>6542</v>
      </c>
      <c r="GVQ9" s="79" t="s">
        <v>6543</v>
      </c>
      <c r="GVR9" s="79" t="s">
        <v>6544</v>
      </c>
      <c r="GVS9" s="79" t="s">
        <v>6545</v>
      </c>
      <c r="GVT9" s="79" t="s">
        <v>6546</v>
      </c>
      <c r="GVU9" s="79" t="s">
        <v>6547</v>
      </c>
      <c r="GVV9" s="79" t="s">
        <v>6548</v>
      </c>
      <c r="GVW9" s="79" t="s">
        <v>6549</v>
      </c>
      <c r="GVX9" s="79" t="s">
        <v>6550</v>
      </c>
      <c r="GVY9" s="79" t="s">
        <v>6551</v>
      </c>
      <c r="GVZ9" s="79" t="s">
        <v>6552</v>
      </c>
      <c r="GWA9" s="79" t="s">
        <v>6553</v>
      </c>
      <c r="GWB9" s="79" t="s">
        <v>6554</v>
      </c>
      <c r="GWC9" s="79" t="s">
        <v>6555</v>
      </c>
      <c r="GWD9" s="79" t="s">
        <v>6556</v>
      </c>
      <c r="GWE9" s="79" t="s">
        <v>6557</v>
      </c>
      <c r="GWF9" s="79" t="s">
        <v>6558</v>
      </c>
      <c r="GWG9" s="79" t="s">
        <v>6559</v>
      </c>
      <c r="GWH9" s="79" t="s">
        <v>6560</v>
      </c>
      <c r="GWI9" s="79" t="s">
        <v>6561</v>
      </c>
      <c r="GWJ9" s="79" t="s">
        <v>6562</v>
      </c>
      <c r="GWK9" s="79" t="s">
        <v>6563</v>
      </c>
      <c r="GWL9" s="79" t="s">
        <v>6564</v>
      </c>
      <c r="GWM9" s="79" t="s">
        <v>6565</v>
      </c>
      <c r="GWN9" s="79" t="s">
        <v>6566</v>
      </c>
      <c r="GWO9" s="79" t="s">
        <v>6567</v>
      </c>
      <c r="GWP9" s="79" t="s">
        <v>6568</v>
      </c>
      <c r="GWQ9" s="79" t="s">
        <v>6569</v>
      </c>
      <c r="GWR9" s="79" t="s">
        <v>6570</v>
      </c>
      <c r="GWS9" s="79" t="s">
        <v>6571</v>
      </c>
      <c r="GWT9" s="79" t="s">
        <v>6572</v>
      </c>
      <c r="GWU9" s="79" t="s">
        <v>6573</v>
      </c>
      <c r="GWV9" s="79" t="s">
        <v>6574</v>
      </c>
      <c r="GWW9" s="79" t="s">
        <v>6575</v>
      </c>
      <c r="GWX9" s="79" t="s">
        <v>6576</v>
      </c>
      <c r="GWY9" s="79" t="s">
        <v>6577</v>
      </c>
      <c r="GWZ9" s="79" t="s">
        <v>6578</v>
      </c>
      <c r="GXA9" s="79" t="s">
        <v>6579</v>
      </c>
      <c r="GXB9" s="79" t="s">
        <v>6580</v>
      </c>
      <c r="GXC9" s="79" t="s">
        <v>6581</v>
      </c>
      <c r="GXD9" s="79" t="s">
        <v>6582</v>
      </c>
      <c r="GXE9" s="79" t="s">
        <v>6583</v>
      </c>
      <c r="GXF9" s="79" t="s">
        <v>6584</v>
      </c>
      <c r="GXG9" s="79" t="s">
        <v>6585</v>
      </c>
      <c r="GXH9" s="79" t="s">
        <v>6586</v>
      </c>
      <c r="GXI9" s="79" t="s">
        <v>6587</v>
      </c>
      <c r="GXJ9" s="79" t="s">
        <v>6588</v>
      </c>
      <c r="GXK9" s="79" t="s">
        <v>6589</v>
      </c>
      <c r="GXL9" s="79" t="s">
        <v>6590</v>
      </c>
      <c r="GXM9" s="79" t="s">
        <v>6591</v>
      </c>
      <c r="GXN9" s="79" t="s">
        <v>6592</v>
      </c>
      <c r="GXO9" s="79" t="s">
        <v>6593</v>
      </c>
      <c r="GXP9" s="79" t="s">
        <v>6594</v>
      </c>
      <c r="GXQ9" s="79" t="s">
        <v>6595</v>
      </c>
      <c r="GXR9" s="79" t="s">
        <v>6596</v>
      </c>
      <c r="GXS9" s="79" t="s">
        <v>6597</v>
      </c>
      <c r="GXT9" s="79" t="s">
        <v>6598</v>
      </c>
      <c r="GXU9" s="79" t="s">
        <v>6599</v>
      </c>
      <c r="GXV9" s="79" t="s">
        <v>6600</v>
      </c>
      <c r="GXW9" s="79" t="s">
        <v>6601</v>
      </c>
      <c r="GXX9" s="79" t="s">
        <v>6602</v>
      </c>
      <c r="GXY9" s="79" t="s">
        <v>6603</v>
      </c>
      <c r="GXZ9" s="79" t="s">
        <v>6604</v>
      </c>
      <c r="GYA9" s="79" t="s">
        <v>6605</v>
      </c>
      <c r="GYB9" s="79" t="s">
        <v>6606</v>
      </c>
      <c r="GYC9" s="79" t="s">
        <v>6607</v>
      </c>
      <c r="GYD9" s="79" t="s">
        <v>6608</v>
      </c>
      <c r="GYE9" s="79" t="s">
        <v>6609</v>
      </c>
      <c r="GYF9" s="79" t="s">
        <v>6610</v>
      </c>
      <c r="GYG9" s="79" t="s">
        <v>6611</v>
      </c>
      <c r="GYH9" s="79" t="s">
        <v>6612</v>
      </c>
      <c r="GYI9" s="79" t="s">
        <v>6613</v>
      </c>
      <c r="GYJ9" s="79" t="s">
        <v>6614</v>
      </c>
      <c r="GYK9" s="79" t="s">
        <v>6615</v>
      </c>
      <c r="GYL9" s="79" t="s">
        <v>6616</v>
      </c>
      <c r="GYM9" s="79" t="s">
        <v>6617</v>
      </c>
      <c r="GYN9" s="79" t="s">
        <v>6618</v>
      </c>
      <c r="GYO9" s="79" t="s">
        <v>6619</v>
      </c>
      <c r="GYP9" s="79" t="s">
        <v>6620</v>
      </c>
      <c r="GYQ9" s="79" t="s">
        <v>6621</v>
      </c>
      <c r="GYR9" s="79" t="s">
        <v>6622</v>
      </c>
      <c r="GYS9" s="79" t="s">
        <v>6623</v>
      </c>
      <c r="GYT9" s="79" t="s">
        <v>6624</v>
      </c>
      <c r="GYU9" s="79" t="s">
        <v>6625</v>
      </c>
      <c r="GYV9" s="79" t="s">
        <v>6626</v>
      </c>
      <c r="GYW9" s="79" t="s">
        <v>6627</v>
      </c>
      <c r="GYX9" s="79" t="s">
        <v>6628</v>
      </c>
      <c r="GYY9" s="79" t="s">
        <v>6629</v>
      </c>
      <c r="GYZ9" s="79" t="s">
        <v>6630</v>
      </c>
      <c r="GZA9" s="79" t="s">
        <v>6631</v>
      </c>
      <c r="GZB9" s="79" t="s">
        <v>6632</v>
      </c>
      <c r="GZC9" s="79" t="s">
        <v>6633</v>
      </c>
      <c r="GZD9" s="79" t="s">
        <v>6634</v>
      </c>
      <c r="GZE9" s="79" t="s">
        <v>6635</v>
      </c>
      <c r="GZF9" s="79" t="s">
        <v>6636</v>
      </c>
      <c r="GZG9" s="79" t="s">
        <v>6637</v>
      </c>
      <c r="GZH9" s="79" t="s">
        <v>6638</v>
      </c>
      <c r="GZI9" s="79" t="s">
        <v>6639</v>
      </c>
      <c r="GZJ9" s="79" t="s">
        <v>6640</v>
      </c>
      <c r="GZK9" s="79" t="s">
        <v>6641</v>
      </c>
      <c r="GZL9" s="79" t="s">
        <v>6642</v>
      </c>
      <c r="GZM9" s="79" t="s">
        <v>6643</v>
      </c>
      <c r="GZN9" s="79" t="s">
        <v>6644</v>
      </c>
      <c r="GZO9" s="79" t="s">
        <v>6645</v>
      </c>
      <c r="GZP9" s="79" t="s">
        <v>6646</v>
      </c>
      <c r="GZQ9" s="79" t="s">
        <v>6647</v>
      </c>
      <c r="GZR9" s="79" t="s">
        <v>6648</v>
      </c>
      <c r="GZS9" s="79" t="s">
        <v>6649</v>
      </c>
      <c r="GZT9" s="79" t="s">
        <v>6650</v>
      </c>
      <c r="GZU9" s="79" t="s">
        <v>6651</v>
      </c>
      <c r="GZV9" s="79" t="s">
        <v>6652</v>
      </c>
      <c r="GZW9" s="79" t="s">
        <v>6653</v>
      </c>
      <c r="GZX9" s="79" t="s">
        <v>6654</v>
      </c>
      <c r="GZY9" s="79" t="s">
        <v>6655</v>
      </c>
      <c r="GZZ9" s="79" t="s">
        <v>6656</v>
      </c>
      <c r="HAA9" s="79" t="s">
        <v>6657</v>
      </c>
      <c r="HAB9" s="79" t="s">
        <v>6658</v>
      </c>
      <c r="HAC9" s="79" t="s">
        <v>6659</v>
      </c>
      <c r="HAD9" s="79" t="s">
        <v>6660</v>
      </c>
      <c r="HAE9" s="79" t="s">
        <v>6661</v>
      </c>
      <c r="HAF9" s="79" t="s">
        <v>6662</v>
      </c>
      <c r="HAG9" s="79" t="s">
        <v>6663</v>
      </c>
      <c r="HAH9" s="79" t="s">
        <v>6664</v>
      </c>
      <c r="HAI9" s="79" t="s">
        <v>6665</v>
      </c>
      <c r="HAJ9" s="79" t="s">
        <v>6666</v>
      </c>
      <c r="HAK9" s="79" t="s">
        <v>6667</v>
      </c>
      <c r="HAL9" s="79" t="s">
        <v>6668</v>
      </c>
      <c r="HAM9" s="79" t="s">
        <v>6669</v>
      </c>
      <c r="HAN9" s="79" t="s">
        <v>6670</v>
      </c>
      <c r="HAO9" s="79" t="s">
        <v>6671</v>
      </c>
      <c r="HAP9" s="79" t="s">
        <v>6672</v>
      </c>
      <c r="HAQ9" s="79" t="s">
        <v>6673</v>
      </c>
      <c r="HAR9" s="79" t="s">
        <v>6674</v>
      </c>
      <c r="HAS9" s="79" t="s">
        <v>6675</v>
      </c>
      <c r="HAT9" s="79" t="s">
        <v>6676</v>
      </c>
      <c r="HAU9" s="79" t="s">
        <v>6677</v>
      </c>
      <c r="HAV9" s="79" t="s">
        <v>6678</v>
      </c>
      <c r="HAW9" s="79" t="s">
        <v>6679</v>
      </c>
      <c r="HAX9" s="79" t="s">
        <v>6680</v>
      </c>
      <c r="HAY9" s="79" t="s">
        <v>6681</v>
      </c>
      <c r="HAZ9" s="79" t="s">
        <v>6682</v>
      </c>
      <c r="HBA9" s="79" t="s">
        <v>6683</v>
      </c>
      <c r="HBB9" s="79" t="s">
        <v>6684</v>
      </c>
      <c r="HBC9" s="79" t="s">
        <v>6685</v>
      </c>
      <c r="HBD9" s="79" t="s">
        <v>6686</v>
      </c>
      <c r="HBE9" s="79" t="s">
        <v>6687</v>
      </c>
      <c r="HBF9" s="79" t="s">
        <v>6688</v>
      </c>
      <c r="HBG9" s="79" t="s">
        <v>6689</v>
      </c>
      <c r="HBH9" s="79" t="s">
        <v>6690</v>
      </c>
      <c r="HBI9" s="79" t="s">
        <v>6691</v>
      </c>
      <c r="HBJ9" s="79" t="s">
        <v>6692</v>
      </c>
      <c r="HBK9" s="79" t="s">
        <v>6693</v>
      </c>
      <c r="HBL9" s="79" t="s">
        <v>6694</v>
      </c>
      <c r="HBM9" s="79" t="s">
        <v>6695</v>
      </c>
      <c r="HBN9" s="79" t="s">
        <v>6696</v>
      </c>
      <c r="HBO9" s="79" t="s">
        <v>6697</v>
      </c>
      <c r="HBP9" s="79" t="s">
        <v>6698</v>
      </c>
      <c r="HBQ9" s="79" t="s">
        <v>6699</v>
      </c>
      <c r="HBR9" s="79" t="s">
        <v>6700</v>
      </c>
      <c r="HBS9" s="79" t="s">
        <v>6701</v>
      </c>
      <c r="HBT9" s="79" t="s">
        <v>6702</v>
      </c>
      <c r="HBU9" s="79" t="s">
        <v>6703</v>
      </c>
      <c r="HBV9" s="79" t="s">
        <v>6704</v>
      </c>
      <c r="HBW9" s="79" t="s">
        <v>6705</v>
      </c>
      <c r="HBX9" s="79" t="s">
        <v>6706</v>
      </c>
      <c r="HBY9" s="79" t="s">
        <v>6707</v>
      </c>
      <c r="HBZ9" s="79" t="s">
        <v>6708</v>
      </c>
      <c r="HCA9" s="79" t="s">
        <v>6709</v>
      </c>
      <c r="HCB9" s="79" t="s">
        <v>6710</v>
      </c>
      <c r="HCC9" s="79" t="s">
        <v>6711</v>
      </c>
      <c r="HCD9" s="79" t="s">
        <v>6712</v>
      </c>
      <c r="HCE9" s="79" t="s">
        <v>6713</v>
      </c>
      <c r="HCF9" s="79" t="s">
        <v>6714</v>
      </c>
      <c r="HCG9" s="79" t="s">
        <v>6715</v>
      </c>
      <c r="HCH9" s="79" t="s">
        <v>6716</v>
      </c>
      <c r="HCI9" s="79" t="s">
        <v>6717</v>
      </c>
      <c r="HCJ9" s="79" t="s">
        <v>6718</v>
      </c>
      <c r="HCK9" s="79" t="s">
        <v>6719</v>
      </c>
      <c r="HCL9" s="79" t="s">
        <v>6720</v>
      </c>
      <c r="HCM9" s="79" t="s">
        <v>6721</v>
      </c>
      <c r="HCN9" s="79" t="s">
        <v>6722</v>
      </c>
      <c r="HCO9" s="79" t="s">
        <v>6723</v>
      </c>
      <c r="HCP9" s="79" t="s">
        <v>6724</v>
      </c>
      <c r="HCQ9" s="79" t="s">
        <v>6725</v>
      </c>
      <c r="HCR9" s="79" t="s">
        <v>6726</v>
      </c>
      <c r="HCS9" s="79" t="s">
        <v>6727</v>
      </c>
      <c r="HCT9" s="79" t="s">
        <v>6728</v>
      </c>
      <c r="HCU9" s="79" t="s">
        <v>6729</v>
      </c>
      <c r="HCV9" s="79" t="s">
        <v>6730</v>
      </c>
      <c r="HCW9" s="79" t="s">
        <v>6731</v>
      </c>
      <c r="HCX9" s="79" t="s">
        <v>6732</v>
      </c>
      <c r="HCY9" s="79" t="s">
        <v>6733</v>
      </c>
      <c r="HCZ9" s="79" t="s">
        <v>6734</v>
      </c>
      <c r="HDA9" s="79" t="s">
        <v>6735</v>
      </c>
      <c r="HDB9" s="79" t="s">
        <v>6736</v>
      </c>
      <c r="HDC9" s="79" t="s">
        <v>6737</v>
      </c>
      <c r="HDD9" s="79" t="s">
        <v>6738</v>
      </c>
      <c r="HDE9" s="79" t="s">
        <v>6739</v>
      </c>
      <c r="HDF9" s="79" t="s">
        <v>6740</v>
      </c>
      <c r="HDG9" s="79" t="s">
        <v>6741</v>
      </c>
      <c r="HDH9" s="79" t="s">
        <v>6742</v>
      </c>
      <c r="HDI9" s="79" t="s">
        <v>6743</v>
      </c>
      <c r="HDJ9" s="79" t="s">
        <v>6744</v>
      </c>
      <c r="HDK9" s="79" t="s">
        <v>6745</v>
      </c>
      <c r="HDL9" s="79" t="s">
        <v>6746</v>
      </c>
      <c r="HDM9" s="79" t="s">
        <v>6747</v>
      </c>
      <c r="HDN9" s="79" t="s">
        <v>6748</v>
      </c>
      <c r="HDO9" s="79" t="s">
        <v>6749</v>
      </c>
      <c r="HDP9" s="79" t="s">
        <v>6750</v>
      </c>
      <c r="HDQ9" s="79" t="s">
        <v>6751</v>
      </c>
      <c r="HDR9" s="79" t="s">
        <v>6752</v>
      </c>
      <c r="HDS9" s="79" t="s">
        <v>6753</v>
      </c>
      <c r="HDT9" s="79" t="s">
        <v>6754</v>
      </c>
      <c r="HDU9" s="79" t="s">
        <v>6755</v>
      </c>
      <c r="HDV9" s="79" t="s">
        <v>6756</v>
      </c>
      <c r="HDW9" s="79" t="s">
        <v>6757</v>
      </c>
      <c r="HDX9" s="79" t="s">
        <v>6758</v>
      </c>
      <c r="HDY9" s="79" t="s">
        <v>6759</v>
      </c>
      <c r="HDZ9" s="79" t="s">
        <v>6760</v>
      </c>
      <c r="HEA9" s="79" t="s">
        <v>6761</v>
      </c>
      <c r="HEB9" s="79" t="s">
        <v>6762</v>
      </c>
      <c r="HEC9" s="79" t="s">
        <v>6763</v>
      </c>
      <c r="HED9" s="79" t="s">
        <v>6764</v>
      </c>
      <c r="HEE9" s="79" t="s">
        <v>6765</v>
      </c>
      <c r="HEF9" s="79" t="s">
        <v>6766</v>
      </c>
      <c r="HEG9" s="79" t="s">
        <v>6767</v>
      </c>
      <c r="HEH9" s="79" t="s">
        <v>6768</v>
      </c>
      <c r="HEI9" s="79" t="s">
        <v>6769</v>
      </c>
      <c r="HEJ9" s="79" t="s">
        <v>6770</v>
      </c>
      <c r="HEK9" s="79" t="s">
        <v>6771</v>
      </c>
      <c r="HEL9" s="79" t="s">
        <v>6772</v>
      </c>
      <c r="HEM9" s="79" t="s">
        <v>6773</v>
      </c>
      <c r="HEN9" s="79" t="s">
        <v>6774</v>
      </c>
      <c r="HEO9" s="79" t="s">
        <v>6775</v>
      </c>
      <c r="HEP9" s="79" t="s">
        <v>6776</v>
      </c>
      <c r="HEQ9" s="79" t="s">
        <v>6777</v>
      </c>
      <c r="HER9" s="79" t="s">
        <v>6778</v>
      </c>
      <c r="HES9" s="79" t="s">
        <v>6779</v>
      </c>
      <c r="HET9" s="79" t="s">
        <v>6780</v>
      </c>
      <c r="HEU9" s="79" t="s">
        <v>6781</v>
      </c>
      <c r="HEV9" s="79" t="s">
        <v>6782</v>
      </c>
      <c r="HEW9" s="79" t="s">
        <v>6783</v>
      </c>
      <c r="HEX9" s="79" t="s">
        <v>6784</v>
      </c>
      <c r="HEY9" s="79" t="s">
        <v>6785</v>
      </c>
      <c r="HEZ9" s="79" t="s">
        <v>6786</v>
      </c>
      <c r="HFA9" s="79" t="s">
        <v>6787</v>
      </c>
      <c r="HFB9" s="79" t="s">
        <v>6788</v>
      </c>
      <c r="HFC9" s="79" t="s">
        <v>6789</v>
      </c>
      <c r="HFD9" s="79" t="s">
        <v>6790</v>
      </c>
      <c r="HFE9" s="79" t="s">
        <v>6791</v>
      </c>
      <c r="HFF9" s="79" t="s">
        <v>6792</v>
      </c>
      <c r="HFG9" s="79" t="s">
        <v>6793</v>
      </c>
      <c r="HFH9" s="79" t="s">
        <v>6794</v>
      </c>
      <c r="HFI9" s="79" t="s">
        <v>6795</v>
      </c>
      <c r="HFJ9" s="79" t="s">
        <v>6796</v>
      </c>
      <c r="HFK9" s="79" t="s">
        <v>6797</v>
      </c>
      <c r="HFL9" s="79" t="s">
        <v>6798</v>
      </c>
      <c r="HFM9" s="79" t="s">
        <v>6799</v>
      </c>
      <c r="HFN9" s="79" t="s">
        <v>6800</v>
      </c>
      <c r="HFO9" s="79" t="s">
        <v>6801</v>
      </c>
      <c r="HFP9" s="79" t="s">
        <v>6802</v>
      </c>
      <c r="HFQ9" s="79" t="s">
        <v>6803</v>
      </c>
      <c r="HFR9" s="79" t="s">
        <v>6804</v>
      </c>
      <c r="HFS9" s="79" t="s">
        <v>6805</v>
      </c>
      <c r="HFT9" s="79" t="s">
        <v>6806</v>
      </c>
      <c r="HFU9" s="79" t="s">
        <v>6807</v>
      </c>
      <c r="HFV9" s="79" t="s">
        <v>6808</v>
      </c>
      <c r="HFW9" s="79" t="s">
        <v>6809</v>
      </c>
      <c r="HFX9" s="79" t="s">
        <v>6810</v>
      </c>
      <c r="HFY9" s="79" t="s">
        <v>6811</v>
      </c>
      <c r="HFZ9" s="79" t="s">
        <v>6812</v>
      </c>
      <c r="HGA9" s="79" t="s">
        <v>6813</v>
      </c>
      <c r="HGB9" s="79" t="s">
        <v>6814</v>
      </c>
      <c r="HGC9" s="79" t="s">
        <v>6815</v>
      </c>
      <c r="HGD9" s="79" t="s">
        <v>6816</v>
      </c>
      <c r="HGE9" s="79" t="s">
        <v>6817</v>
      </c>
      <c r="HGF9" s="79" t="s">
        <v>6818</v>
      </c>
      <c r="HGG9" s="79" t="s">
        <v>6819</v>
      </c>
      <c r="HGH9" s="79" t="s">
        <v>6820</v>
      </c>
      <c r="HGI9" s="79" t="s">
        <v>6821</v>
      </c>
      <c r="HGJ9" s="79" t="s">
        <v>6822</v>
      </c>
      <c r="HGK9" s="79" t="s">
        <v>6823</v>
      </c>
      <c r="HGL9" s="79" t="s">
        <v>6824</v>
      </c>
      <c r="HGM9" s="79" t="s">
        <v>6825</v>
      </c>
      <c r="HGN9" s="79" t="s">
        <v>6826</v>
      </c>
      <c r="HGO9" s="79" t="s">
        <v>6827</v>
      </c>
      <c r="HGP9" s="79" t="s">
        <v>6828</v>
      </c>
      <c r="HGQ9" s="79" t="s">
        <v>6829</v>
      </c>
      <c r="HGR9" s="79" t="s">
        <v>6830</v>
      </c>
      <c r="HGS9" s="79" t="s">
        <v>6831</v>
      </c>
      <c r="HGT9" s="79" t="s">
        <v>6832</v>
      </c>
      <c r="HGU9" s="79" t="s">
        <v>6833</v>
      </c>
      <c r="HGV9" s="79" t="s">
        <v>6834</v>
      </c>
      <c r="HGW9" s="79" t="s">
        <v>6835</v>
      </c>
      <c r="HGX9" s="79" t="s">
        <v>6836</v>
      </c>
      <c r="HGY9" s="79" t="s">
        <v>6837</v>
      </c>
      <c r="HGZ9" s="79" t="s">
        <v>6838</v>
      </c>
      <c r="HHA9" s="79" t="s">
        <v>6839</v>
      </c>
      <c r="HHB9" s="79" t="s">
        <v>6840</v>
      </c>
      <c r="HHC9" s="79" t="s">
        <v>6841</v>
      </c>
      <c r="HHD9" s="79" t="s">
        <v>6842</v>
      </c>
      <c r="HHE9" s="79" t="s">
        <v>6843</v>
      </c>
      <c r="HHF9" s="79" t="s">
        <v>6844</v>
      </c>
      <c r="HHG9" s="79" t="s">
        <v>6845</v>
      </c>
      <c r="HHH9" s="79" t="s">
        <v>6846</v>
      </c>
      <c r="HHI9" s="79" t="s">
        <v>6847</v>
      </c>
      <c r="HHJ9" s="79" t="s">
        <v>6848</v>
      </c>
      <c r="HHK9" s="79" t="s">
        <v>6849</v>
      </c>
      <c r="HHL9" s="79" t="s">
        <v>6850</v>
      </c>
      <c r="HHM9" s="79" t="s">
        <v>6851</v>
      </c>
      <c r="HHN9" s="79" t="s">
        <v>6852</v>
      </c>
      <c r="HHO9" s="79" t="s">
        <v>6853</v>
      </c>
      <c r="HHP9" s="79" t="s">
        <v>6854</v>
      </c>
      <c r="HHQ9" s="79" t="s">
        <v>6855</v>
      </c>
      <c r="HHR9" s="79" t="s">
        <v>6856</v>
      </c>
      <c r="HHS9" s="79" t="s">
        <v>6857</v>
      </c>
      <c r="HHT9" s="79" t="s">
        <v>6858</v>
      </c>
      <c r="HHU9" s="79" t="s">
        <v>6859</v>
      </c>
      <c r="HHV9" s="79" t="s">
        <v>6860</v>
      </c>
      <c r="HHW9" s="79" t="s">
        <v>6861</v>
      </c>
      <c r="HHX9" s="79" t="s">
        <v>6862</v>
      </c>
      <c r="HHY9" s="79" t="s">
        <v>6863</v>
      </c>
      <c r="HHZ9" s="79" t="s">
        <v>6864</v>
      </c>
      <c r="HIA9" s="79" t="s">
        <v>6865</v>
      </c>
      <c r="HIB9" s="79" t="s">
        <v>6866</v>
      </c>
      <c r="HIC9" s="79" t="s">
        <v>6867</v>
      </c>
      <c r="HID9" s="79" t="s">
        <v>6868</v>
      </c>
      <c r="HIE9" s="79" t="s">
        <v>6869</v>
      </c>
      <c r="HIF9" s="79" t="s">
        <v>6870</v>
      </c>
      <c r="HIG9" s="79" t="s">
        <v>6871</v>
      </c>
      <c r="HIH9" s="79" t="s">
        <v>6872</v>
      </c>
      <c r="HII9" s="79" t="s">
        <v>6873</v>
      </c>
      <c r="HIJ9" s="79" t="s">
        <v>6874</v>
      </c>
      <c r="HIK9" s="79" t="s">
        <v>6875</v>
      </c>
      <c r="HIL9" s="79" t="s">
        <v>6876</v>
      </c>
      <c r="HIM9" s="79" t="s">
        <v>6877</v>
      </c>
      <c r="HIN9" s="79" t="s">
        <v>6878</v>
      </c>
      <c r="HIO9" s="79" t="s">
        <v>6879</v>
      </c>
      <c r="HIP9" s="79" t="s">
        <v>6880</v>
      </c>
      <c r="HIQ9" s="79" t="s">
        <v>6881</v>
      </c>
      <c r="HIR9" s="79" t="s">
        <v>6882</v>
      </c>
      <c r="HIS9" s="79" t="s">
        <v>6883</v>
      </c>
      <c r="HIT9" s="79" t="s">
        <v>6884</v>
      </c>
      <c r="HIU9" s="79" t="s">
        <v>6885</v>
      </c>
      <c r="HIV9" s="79" t="s">
        <v>6886</v>
      </c>
      <c r="HIW9" s="79" t="s">
        <v>6887</v>
      </c>
      <c r="HIX9" s="79" t="s">
        <v>6888</v>
      </c>
      <c r="HIY9" s="79" t="s">
        <v>6889</v>
      </c>
      <c r="HIZ9" s="79" t="s">
        <v>6890</v>
      </c>
      <c r="HJA9" s="79" t="s">
        <v>6891</v>
      </c>
      <c r="HJB9" s="79" t="s">
        <v>6892</v>
      </c>
      <c r="HJC9" s="79" t="s">
        <v>6893</v>
      </c>
      <c r="HJD9" s="79" t="s">
        <v>6894</v>
      </c>
      <c r="HJE9" s="79" t="s">
        <v>6895</v>
      </c>
      <c r="HJF9" s="79" t="s">
        <v>6896</v>
      </c>
      <c r="HJG9" s="79" t="s">
        <v>6897</v>
      </c>
      <c r="HJH9" s="79" t="s">
        <v>6898</v>
      </c>
      <c r="HJI9" s="79" t="s">
        <v>6899</v>
      </c>
      <c r="HJJ9" s="79" t="s">
        <v>6900</v>
      </c>
      <c r="HJK9" s="79" t="s">
        <v>6901</v>
      </c>
      <c r="HJL9" s="79" t="s">
        <v>6902</v>
      </c>
      <c r="HJM9" s="79" t="s">
        <v>6903</v>
      </c>
      <c r="HJN9" s="79" t="s">
        <v>6904</v>
      </c>
      <c r="HJO9" s="79" t="s">
        <v>6905</v>
      </c>
      <c r="HJP9" s="79" t="s">
        <v>6906</v>
      </c>
      <c r="HJQ9" s="79" t="s">
        <v>6907</v>
      </c>
      <c r="HJR9" s="79" t="s">
        <v>6908</v>
      </c>
      <c r="HJS9" s="79" t="s">
        <v>6909</v>
      </c>
      <c r="HJT9" s="79" t="s">
        <v>6910</v>
      </c>
      <c r="HJU9" s="79" t="s">
        <v>6911</v>
      </c>
      <c r="HJV9" s="79" t="s">
        <v>6912</v>
      </c>
      <c r="HJW9" s="79" t="s">
        <v>6913</v>
      </c>
      <c r="HJX9" s="79" t="s">
        <v>6914</v>
      </c>
      <c r="HJY9" s="79" t="s">
        <v>6915</v>
      </c>
      <c r="HJZ9" s="79" t="s">
        <v>6916</v>
      </c>
      <c r="HKA9" s="79" t="s">
        <v>6917</v>
      </c>
      <c r="HKB9" s="79" t="s">
        <v>6918</v>
      </c>
      <c r="HKC9" s="79" t="s">
        <v>6919</v>
      </c>
      <c r="HKD9" s="79" t="s">
        <v>6920</v>
      </c>
      <c r="HKE9" s="79" t="s">
        <v>6921</v>
      </c>
      <c r="HKF9" s="79" t="s">
        <v>6922</v>
      </c>
      <c r="HKG9" s="79" t="s">
        <v>6923</v>
      </c>
      <c r="HKH9" s="79" t="s">
        <v>6924</v>
      </c>
      <c r="HKI9" s="79" t="s">
        <v>6925</v>
      </c>
      <c r="HKJ9" s="79" t="s">
        <v>6926</v>
      </c>
      <c r="HKK9" s="79" t="s">
        <v>6927</v>
      </c>
      <c r="HKL9" s="79" t="s">
        <v>6928</v>
      </c>
      <c r="HKM9" s="79" t="s">
        <v>6929</v>
      </c>
      <c r="HKN9" s="79" t="s">
        <v>6930</v>
      </c>
      <c r="HKO9" s="79" t="s">
        <v>6931</v>
      </c>
      <c r="HKP9" s="79" t="s">
        <v>6932</v>
      </c>
      <c r="HKQ9" s="79" t="s">
        <v>6933</v>
      </c>
      <c r="HKR9" s="79" t="s">
        <v>6934</v>
      </c>
      <c r="HKS9" s="79" t="s">
        <v>6935</v>
      </c>
      <c r="HKT9" s="79" t="s">
        <v>6936</v>
      </c>
      <c r="HKU9" s="79" t="s">
        <v>6937</v>
      </c>
      <c r="HKV9" s="79" t="s">
        <v>6938</v>
      </c>
      <c r="HKW9" s="79" t="s">
        <v>6939</v>
      </c>
      <c r="HKX9" s="79" t="s">
        <v>6940</v>
      </c>
      <c r="HKY9" s="79" t="s">
        <v>6941</v>
      </c>
      <c r="HKZ9" s="79" t="s">
        <v>6942</v>
      </c>
      <c r="HLA9" s="79" t="s">
        <v>6943</v>
      </c>
      <c r="HLB9" s="79" t="s">
        <v>6944</v>
      </c>
      <c r="HLC9" s="79" t="s">
        <v>6945</v>
      </c>
      <c r="HLD9" s="79" t="s">
        <v>6946</v>
      </c>
      <c r="HLE9" s="79" t="s">
        <v>6947</v>
      </c>
      <c r="HLF9" s="79" t="s">
        <v>6948</v>
      </c>
      <c r="HLG9" s="79" t="s">
        <v>6949</v>
      </c>
      <c r="HLH9" s="79" t="s">
        <v>6950</v>
      </c>
      <c r="HLI9" s="79" t="s">
        <v>6951</v>
      </c>
      <c r="HLJ9" s="79" t="s">
        <v>6952</v>
      </c>
      <c r="HLK9" s="79" t="s">
        <v>6953</v>
      </c>
      <c r="HLL9" s="79" t="s">
        <v>6954</v>
      </c>
      <c r="HLM9" s="79" t="s">
        <v>6955</v>
      </c>
      <c r="HLN9" s="79" t="s">
        <v>6956</v>
      </c>
      <c r="HLO9" s="79" t="s">
        <v>6957</v>
      </c>
      <c r="HLP9" s="79" t="s">
        <v>6958</v>
      </c>
      <c r="HLQ9" s="79" t="s">
        <v>6959</v>
      </c>
      <c r="HLR9" s="79" t="s">
        <v>6960</v>
      </c>
      <c r="HLS9" s="79" t="s">
        <v>6961</v>
      </c>
      <c r="HLT9" s="79" t="s">
        <v>6962</v>
      </c>
      <c r="HLU9" s="79" t="s">
        <v>6963</v>
      </c>
      <c r="HLV9" s="79" t="s">
        <v>6964</v>
      </c>
      <c r="HLW9" s="79" t="s">
        <v>6965</v>
      </c>
      <c r="HLX9" s="79" t="s">
        <v>6966</v>
      </c>
      <c r="HLY9" s="79" t="s">
        <v>6967</v>
      </c>
      <c r="HLZ9" s="79" t="s">
        <v>6968</v>
      </c>
      <c r="HMA9" s="79" t="s">
        <v>6969</v>
      </c>
      <c r="HMB9" s="79" t="s">
        <v>6970</v>
      </c>
      <c r="HMC9" s="79" t="s">
        <v>6971</v>
      </c>
      <c r="HMD9" s="79" t="s">
        <v>6972</v>
      </c>
      <c r="HME9" s="79" t="s">
        <v>6973</v>
      </c>
      <c r="HMF9" s="79" t="s">
        <v>6974</v>
      </c>
      <c r="HMG9" s="79" t="s">
        <v>6975</v>
      </c>
      <c r="HMH9" s="79" t="s">
        <v>6976</v>
      </c>
      <c r="HMI9" s="79" t="s">
        <v>6977</v>
      </c>
      <c r="HMJ9" s="79" t="s">
        <v>6978</v>
      </c>
      <c r="HMK9" s="79" t="s">
        <v>6979</v>
      </c>
      <c r="HML9" s="79" t="s">
        <v>6980</v>
      </c>
      <c r="HMM9" s="79" t="s">
        <v>6981</v>
      </c>
      <c r="HMN9" s="79" t="s">
        <v>6982</v>
      </c>
      <c r="HMO9" s="79" t="s">
        <v>6983</v>
      </c>
      <c r="HMP9" s="79" t="s">
        <v>6984</v>
      </c>
      <c r="HMQ9" s="79" t="s">
        <v>6985</v>
      </c>
      <c r="HMR9" s="79" t="s">
        <v>6986</v>
      </c>
      <c r="HMS9" s="79" t="s">
        <v>6987</v>
      </c>
      <c r="HMT9" s="79" t="s">
        <v>6988</v>
      </c>
      <c r="HMU9" s="79" t="s">
        <v>6989</v>
      </c>
      <c r="HMV9" s="79" t="s">
        <v>6990</v>
      </c>
      <c r="HMW9" s="79" t="s">
        <v>6991</v>
      </c>
      <c r="HMX9" s="79" t="s">
        <v>6992</v>
      </c>
      <c r="HMY9" s="79" t="s">
        <v>6993</v>
      </c>
      <c r="HMZ9" s="79" t="s">
        <v>6994</v>
      </c>
      <c r="HNA9" s="79" t="s">
        <v>6995</v>
      </c>
      <c r="HNB9" s="79" t="s">
        <v>6996</v>
      </c>
      <c r="HNC9" s="79" t="s">
        <v>6997</v>
      </c>
      <c r="HND9" s="79" t="s">
        <v>6998</v>
      </c>
      <c r="HNE9" s="79" t="s">
        <v>6999</v>
      </c>
      <c r="HNF9" s="79" t="s">
        <v>7000</v>
      </c>
      <c r="HNG9" s="79" t="s">
        <v>7001</v>
      </c>
      <c r="HNH9" s="79" t="s">
        <v>7002</v>
      </c>
      <c r="HNI9" s="79" t="s">
        <v>7003</v>
      </c>
      <c r="HNJ9" s="79" t="s">
        <v>7004</v>
      </c>
      <c r="HNK9" s="79" t="s">
        <v>7005</v>
      </c>
      <c r="HNL9" s="79" t="s">
        <v>7006</v>
      </c>
      <c r="HNM9" s="79" t="s">
        <v>7007</v>
      </c>
      <c r="HNN9" s="79" t="s">
        <v>7008</v>
      </c>
      <c r="HNO9" s="79" t="s">
        <v>7009</v>
      </c>
      <c r="HNP9" s="79" t="s">
        <v>7010</v>
      </c>
      <c r="HNQ9" s="79" t="s">
        <v>7011</v>
      </c>
      <c r="HNR9" s="79" t="s">
        <v>7012</v>
      </c>
      <c r="HNS9" s="79" t="s">
        <v>7013</v>
      </c>
      <c r="HNT9" s="79" t="s">
        <v>7014</v>
      </c>
      <c r="HNU9" s="79" t="s">
        <v>7015</v>
      </c>
      <c r="HNV9" s="79" t="s">
        <v>7016</v>
      </c>
      <c r="HNW9" s="79" t="s">
        <v>7017</v>
      </c>
      <c r="HNX9" s="79" t="s">
        <v>7018</v>
      </c>
      <c r="HNY9" s="79" t="s">
        <v>7019</v>
      </c>
      <c r="HNZ9" s="79" t="s">
        <v>7020</v>
      </c>
      <c r="HOA9" s="79" t="s">
        <v>7021</v>
      </c>
      <c r="HOB9" s="79" t="s">
        <v>7022</v>
      </c>
      <c r="HOC9" s="79" t="s">
        <v>7023</v>
      </c>
      <c r="HOD9" s="79" t="s">
        <v>7024</v>
      </c>
      <c r="HOE9" s="79" t="s">
        <v>7025</v>
      </c>
      <c r="HOF9" s="79" t="s">
        <v>7026</v>
      </c>
      <c r="HOG9" s="79" t="s">
        <v>7027</v>
      </c>
      <c r="HOH9" s="79" t="s">
        <v>7028</v>
      </c>
      <c r="HOI9" s="79" t="s">
        <v>7029</v>
      </c>
      <c r="HOJ9" s="79" t="s">
        <v>7030</v>
      </c>
      <c r="HOK9" s="79" t="s">
        <v>7031</v>
      </c>
      <c r="HOL9" s="79" t="s">
        <v>7032</v>
      </c>
      <c r="HOM9" s="79" t="s">
        <v>7033</v>
      </c>
      <c r="HON9" s="79" t="s">
        <v>7034</v>
      </c>
      <c r="HOO9" s="79" t="s">
        <v>7035</v>
      </c>
      <c r="HOP9" s="79" t="s">
        <v>7036</v>
      </c>
      <c r="HOQ9" s="79" t="s">
        <v>7037</v>
      </c>
      <c r="HOR9" s="79" t="s">
        <v>7038</v>
      </c>
      <c r="HOS9" s="79" t="s">
        <v>7039</v>
      </c>
      <c r="HOT9" s="79" t="s">
        <v>7040</v>
      </c>
      <c r="HOU9" s="79" t="s">
        <v>7041</v>
      </c>
      <c r="HOV9" s="79" t="s">
        <v>7042</v>
      </c>
      <c r="HOW9" s="79" t="s">
        <v>7043</v>
      </c>
      <c r="HOX9" s="79" t="s">
        <v>7044</v>
      </c>
      <c r="HOY9" s="79" t="s">
        <v>7045</v>
      </c>
      <c r="HOZ9" s="79" t="s">
        <v>7046</v>
      </c>
      <c r="HPA9" s="79" t="s">
        <v>7047</v>
      </c>
      <c r="HPB9" s="79" t="s">
        <v>7048</v>
      </c>
      <c r="HPC9" s="79" t="s">
        <v>7049</v>
      </c>
      <c r="HPD9" s="79" t="s">
        <v>7050</v>
      </c>
      <c r="HPE9" s="79" t="s">
        <v>7051</v>
      </c>
      <c r="HPF9" s="79" t="s">
        <v>7052</v>
      </c>
      <c r="HPG9" s="79" t="s">
        <v>7053</v>
      </c>
      <c r="HPH9" s="79" t="s">
        <v>7054</v>
      </c>
      <c r="HPI9" s="79" t="s">
        <v>7055</v>
      </c>
      <c r="HPJ9" s="79" t="s">
        <v>7056</v>
      </c>
      <c r="HPK9" s="79" t="s">
        <v>7057</v>
      </c>
      <c r="HPL9" s="79" t="s">
        <v>7058</v>
      </c>
      <c r="HPM9" s="79" t="s">
        <v>7059</v>
      </c>
      <c r="HPN9" s="79" t="s">
        <v>7060</v>
      </c>
      <c r="HPO9" s="79" t="s">
        <v>7061</v>
      </c>
      <c r="HPP9" s="79" t="s">
        <v>7062</v>
      </c>
      <c r="HPQ9" s="79" t="s">
        <v>7063</v>
      </c>
      <c r="HPR9" s="79" t="s">
        <v>7064</v>
      </c>
      <c r="HPS9" s="79" t="s">
        <v>7065</v>
      </c>
      <c r="HPT9" s="79" t="s">
        <v>7066</v>
      </c>
      <c r="HPU9" s="79" t="s">
        <v>7067</v>
      </c>
      <c r="HPV9" s="79" t="s">
        <v>7068</v>
      </c>
      <c r="HPW9" s="79" t="s">
        <v>7069</v>
      </c>
      <c r="HPX9" s="79" t="s">
        <v>7070</v>
      </c>
      <c r="HPY9" s="79" t="s">
        <v>7071</v>
      </c>
      <c r="HPZ9" s="79" t="s">
        <v>7072</v>
      </c>
      <c r="HQA9" s="79" t="s">
        <v>7073</v>
      </c>
      <c r="HQB9" s="79" t="s">
        <v>7074</v>
      </c>
      <c r="HQC9" s="79" t="s">
        <v>7075</v>
      </c>
      <c r="HQD9" s="79" t="s">
        <v>7076</v>
      </c>
      <c r="HQE9" s="79" t="s">
        <v>7077</v>
      </c>
      <c r="HQF9" s="79" t="s">
        <v>7078</v>
      </c>
      <c r="HQG9" s="79" t="s">
        <v>7079</v>
      </c>
      <c r="HQH9" s="79" t="s">
        <v>7080</v>
      </c>
      <c r="HQI9" s="79" t="s">
        <v>7081</v>
      </c>
      <c r="HQJ9" s="79" t="s">
        <v>7082</v>
      </c>
      <c r="HQK9" s="79" t="s">
        <v>7083</v>
      </c>
      <c r="HQL9" s="79" t="s">
        <v>7084</v>
      </c>
      <c r="HQM9" s="79" t="s">
        <v>7085</v>
      </c>
      <c r="HQN9" s="79" t="s">
        <v>7086</v>
      </c>
      <c r="HQO9" s="79" t="s">
        <v>7087</v>
      </c>
      <c r="HQP9" s="79" t="s">
        <v>7088</v>
      </c>
      <c r="HQQ9" s="79" t="s">
        <v>7089</v>
      </c>
      <c r="HQR9" s="79" t="s">
        <v>7090</v>
      </c>
      <c r="HQS9" s="79" t="s">
        <v>7091</v>
      </c>
      <c r="HQT9" s="79" t="s">
        <v>7092</v>
      </c>
      <c r="HQU9" s="79" t="s">
        <v>7093</v>
      </c>
      <c r="HQV9" s="79" t="s">
        <v>7094</v>
      </c>
      <c r="HQW9" s="79" t="s">
        <v>7095</v>
      </c>
      <c r="HQX9" s="79" t="s">
        <v>7096</v>
      </c>
      <c r="HQY9" s="79" t="s">
        <v>7097</v>
      </c>
      <c r="HQZ9" s="79" t="s">
        <v>7098</v>
      </c>
      <c r="HRA9" s="79" t="s">
        <v>7099</v>
      </c>
      <c r="HRB9" s="79" t="s">
        <v>7100</v>
      </c>
      <c r="HRC9" s="79" t="s">
        <v>7101</v>
      </c>
      <c r="HRD9" s="79" t="s">
        <v>7102</v>
      </c>
      <c r="HRE9" s="79" t="s">
        <v>7103</v>
      </c>
      <c r="HRF9" s="79" t="s">
        <v>7104</v>
      </c>
      <c r="HRG9" s="79" t="s">
        <v>7105</v>
      </c>
      <c r="HRH9" s="79" t="s">
        <v>7106</v>
      </c>
      <c r="HRI9" s="79" t="s">
        <v>7107</v>
      </c>
      <c r="HRJ9" s="79" t="s">
        <v>7108</v>
      </c>
      <c r="HRK9" s="79" t="s">
        <v>7109</v>
      </c>
      <c r="HRL9" s="79" t="s">
        <v>7110</v>
      </c>
      <c r="HRM9" s="79" t="s">
        <v>7111</v>
      </c>
      <c r="HRN9" s="79" t="s">
        <v>7112</v>
      </c>
      <c r="HRO9" s="79" t="s">
        <v>7113</v>
      </c>
      <c r="HRP9" s="79" t="s">
        <v>7114</v>
      </c>
      <c r="HRQ9" s="79" t="s">
        <v>7115</v>
      </c>
      <c r="HRR9" s="79" t="s">
        <v>7116</v>
      </c>
      <c r="HRS9" s="79" t="s">
        <v>7117</v>
      </c>
      <c r="HRT9" s="79" t="s">
        <v>7118</v>
      </c>
      <c r="HRU9" s="79" t="s">
        <v>7119</v>
      </c>
      <c r="HRV9" s="79" t="s">
        <v>7120</v>
      </c>
      <c r="HRW9" s="79" t="s">
        <v>7121</v>
      </c>
      <c r="HRX9" s="79" t="s">
        <v>7122</v>
      </c>
      <c r="HRY9" s="79" t="s">
        <v>7123</v>
      </c>
      <c r="HRZ9" s="79" t="s">
        <v>7124</v>
      </c>
      <c r="HSA9" s="79" t="s">
        <v>7125</v>
      </c>
      <c r="HSB9" s="79" t="s">
        <v>7126</v>
      </c>
      <c r="HSC9" s="79" t="s">
        <v>7127</v>
      </c>
      <c r="HSD9" s="79" t="s">
        <v>7128</v>
      </c>
      <c r="HSE9" s="79" t="s">
        <v>7129</v>
      </c>
      <c r="HSF9" s="79" t="s">
        <v>7130</v>
      </c>
      <c r="HSG9" s="79" t="s">
        <v>7131</v>
      </c>
      <c r="HSH9" s="79" t="s">
        <v>7132</v>
      </c>
      <c r="HSI9" s="79" t="s">
        <v>7133</v>
      </c>
      <c r="HSJ9" s="79" t="s">
        <v>7134</v>
      </c>
      <c r="HSK9" s="79" t="s">
        <v>7135</v>
      </c>
      <c r="HSL9" s="79" t="s">
        <v>7136</v>
      </c>
      <c r="HSM9" s="79" t="s">
        <v>7137</v>
      </c>
      <c r="HSN9" s="79" t="s">
        <v>7138</v>
      </c>
      <c r="HSO9" s="79" t="s">
        <v>7139</v>
      </c>
      <c r="HSP9" s="79" t="s">
        <v>7140</v>
      </c>
      <c r="HSQ9" s="79" t="s">
        <v>7141</v>
      </c>
      <c r="HSR9" s="79" t="s">
        <v>7142</v>
      </c>
      <c r="HSS9" s="79" t="s">
        <v>7143</v>
      </c>
      <c r="HST9" s="79" t="s">
        <v>7144</v>
      </c>
      <c r="HSU9" s="79" t="s">
        <v>7145</v>
      </c>
      <c r="HSV9" s="79" t="s">
        <v>7146</v>
      </c>
      <c r="HSW9" s="79" t="s">
        <v>7147</v>
      </c>
      <c r="HSX9" s="79" t="s">
        <v>7148</v>
      </c>
      <c r="HSY9" s="79" t="s">
        <v>7149</v>
      </c>
      <c r="HSZ9" s="79" t="s">
        <v>7150</v>
      </c>
      <c r="HTA9" s="79" t="s">
        <v>7151</v>
      </c>
      <c r="HTB9" s="79" t="s">
        <v>7152</v>
      </c>
      <c r="HTC9" s="79" t="s">
        <v>7153</v>
      </c>
      <c r="HTD9" s="79" t="s">
        <v>7154</v>
      </c>
      <c r="HTE9" s="79" t="s">
        <v>7155</v>
      </c>
      <c r="HTF9" s="79" t="s">
        <v>7156</v>
      </c>
      <c r="HTG9" s="79" t="s">
        <v>7157</v>
      </c>
      <c r="HTH9" s="79" t="s">
        <v>7158</v>
      </c>
      <c r="HTI9" s="79" t="s">
        <v>7159</v>
      </c>
      <c r="HTJ9" s="79" t="s">
        <v>7160</v>
      </c>
      <c r="HTK9" s="79" t="s">
        <v>7161</v>
      </c>
      <c r="HTL9" s="79" t="s">
        <v>7162</v>
      </c>
      <c r="HTM9" s="79" t="s">
        <v>7163</v>
      </c>
      <c r="HTN9" s="79" t="s">
        <v>7164</v>
      </c>
      <c r="HTO9" s="79" t="s">
        <v>7165</v>
      </c>
      <c r="HTP9" s="79" t="s">
        <v>7166</v>
      </c>
      <c r="HTQ9" s="79" t="s">
        <v>7167</v>
      </c>
      <c r="HTR9" s="79" t="s">
        <v>7168</v>
      </c>
      <c r="HTS9" s="79" t="s">
        <v>7169</v>
      </c>
      <c r="HTT9" s="79" t="s">
        <v>7170</v>
      </c>
      <c r="HTU9" s="79" t="s">
        <v>7171</v>
      </c>
      <c r="HTV9" s="79" t="s">
        <v>7172</v>
      </c>
      <c r="HTW9" s="79" t="s">
        <v>7173</v>
      </c>
      <c r="HTX9" s="79" t="s">
        <v>7174</v>
      </c>
      <c r="HTY9" s="79" t="s">
        <v>7175</v>
      </c>
      <c r="HTZ9" s="79" t="s">
        <v>7176</v>
      </c>
      <c r="HUA9" s="79" t="s">
        <v>7177</v>
      </c>
      <c r="HUB9" s="79" t="s">
        <v>7178</v>
      </c>
      <c r="HUC9" s="79" t="s">
        <v>7179</v>
      </c>
      <c r="HUD9" s="79" t="s">
        <v>7180</v>
      </c>
      <c r="HUE9" s="79" t="s">
        <v>7181</v>
      </c>
      <c r="HUF9" s="79" t="s">
        <v>7182</v>
      </c>
      <c r="HUG9" s="79" t="s">
        <v>7183</v>
      </c>
      <c r="HUH9" s="79" t="s">
        <v>7184</v>
      </c>
      <c r="HUI9" s="79" t="s">
        <v>7185</v>
      </c>
      <c r="HUJ9" s="79" t="s">
        <v>7186</v>
      </c>
      <c r="HUK9" s="79" t="s">
        <v>7187</v>
      </c>
      <c r="HUL9" s="79" t="s">
        <v>7188</v>
      </c>
      <c r="HUM9" s="79" t="s">
        <v>7189</v>
      </c>
      <c r="HUN9" s="79" t="s">
        <v>7190</v>
      </c>
      <c r="HUO9" s="79" t="s">
        <v>7191</v>
      </c>
      <c r="HUP9" s="79" t="s">
        <v>7192</v>
      </c>
      <c r="HUQ9" s="79" t="s">
        <v>7193</v>
      </c>
      <c r="HUR9" s="79" t="s">
        <v>7194</v>
      </c>
      <c r="HUS9" s="79" t="s">
        <v>7195</v>
      </c>
      <c r="HUT9" s="79" t="s">
        <v>7196</v>
      </c>
      <c r="HUU9" s="79" t="s">
        <v>7197</v>
      </c>
      <c r="HUV9" s="79" t="s">
        <v>7198</v>
      </c>
      <c r="HUW9" s="79" t="s">
        <v>7199</v>
      </c>
      <c r="HUX9" s="79" t="s">
        <v>7200</v>
      </c>
      <c r="HUY9" s="79" t="s">
        <v>7201</v>
      </c>
      <c r="HUZ9" s="79" t="s">
        <v>7202</v>
      </c>
      <c r="HVA9" s="79" t="s">
        <v>7203</v>
      </c>
      <c r="HVB9" s="79" t="s">
        <v>7204</v>
      </c>
      <c r="HVC9" s="79" t="s">
        <v>7205</v>
      </c>
      <c r="HVD9" s="79" t="s">
        <v>7206</v>
      </c>
      <c r="HVE9" s="79" t="s">
        <v>7207</v>
      </c>
      <c r="HVF9" s="79" t="s">
        <v>7208</v>
      </c>
      <c r="HVG9" s="79" t="s">
        <v>7209</v>
      </c>
      <c r="HVH9" s="79" t="s">
        <v>7210</v>
      </c>
      <c r="HVI9" s="79" t="s">
        <v>7211</v>
      </c>
      <c r="HVJ9" s="79" t="s">
        <v>7212</v>
      </c>
      <c r="HVK9" s="79" t="s">
        <v>7213</v>
      </c>
      <c r="HVL9" s="79" t="s">
        <v>7214</v>
      </c>
      <c r="HVM9" s="79" t="s">
        <v>7215</v>
      </c>
      <c r="HVN9" s="79" t="s">
        <v>7216</v>
      </c>
      <c r="HVO9" s="79" t="s">
        <v>7217</v>
      </c>
      <c r="HVP9" s="79" t="s">
        <v>7218</v>
      </c>
      <c r="HVQ9" s="79" t="s">
        <v>7219</v>
      </c>
      <c r="HVR9" s="79" t="s">
        <v>7220</v>
      </c>
      <c r="HVS9" s="79" t="s">
        <v>7221</v>
      </c>
      <c r="HVT9" s="79" t="s">
        <v>7222</v>
      </c>
      <c r="HVU9" s="79" t="s">
        <v>7223</v>
      </c>
      <c r="HVV9" s="79" t="s">
        <v>7224</v>
      </c>
      <c r="HVW9" s="79" t="s">
        <v>7225</v>
      </c>
      <c r="HVX9" s="79" t="s">
        <v>7226</v>
      </c>
      <c r="HVY9" s="79" t="s">
        <v>7227</v>
      </c>
      <c r="HVZ9" s="79" t="s">
        <v>7228</v>
      </c>
      <c r="HWA9" s="79" t="s">
        <v>7229</v>
      </c>
      <c r="HWB9" s="79" t="s">
        <v>7230</v>
      </c>
      <c r="HWC9" s="79" t="s">
        <v>7231</v>
      </c>
      <c r="HWD9" s="79" t="s">
        <v>7232</v>
      </c>
      <c r="HWE9" s="79" t="s">
        <v>7233</v>
      </c>
      <c r="HWF9" s="79" t="s">
        <v>7234</v>
      </c>
      <c r="HWG9" s="79" t="s">
        <v>7235</v>
      </c>
      <c r="HWH9" s="79" t="s">
        <v>7236</v>
      </c>
      <c r="HWI9" s="79" t="s">
        <v>7237</v>
      </c>
      <c r="HWJ9" s="79" t="s">
        <v>7238</v>
      </c>
      <c r="HWK9" s="79" t="s">
        <v>7239</v>
      </c>
      <c r="HWL9" s="79" t="s">
        <v>7240</v>
      </c>
      <c r="HWM9" s="79" t="s">
        <v>7241</v>
      </c>
      <c r="HWN9" s="79" t="s">
        <v>7242</v>
      </c>
      <c r="HWO9" s="79" t="s">
        <v>7243</v>
      </c>
      <c r="HWP9" s="79" t="s">
        <v>7244</v>
      </c>
      <c r="HWQ9" s="79" t="s">
        <v>7245</v>
      </c>
      <c r="HWR9" s="79" t="s">
        <v>7246</v>
      </c>
      <c r="HWS9" s="79" t="s">
        <v>7247</v>
      </c>
      <c r="HWT9" s="79" t="s">
        <v>7248</v>
      </c>
      <c r="HWU9" s="79" t="s">
        <v>7249</v>
      </c>
      <c r="HWV9" s="79" t="s">
        <v>7250</v>
      </c>
      <c r="HWW9" s="79" t="s">
        <v>7251</v>
      </c>
      <c r="HWX9" s="79" t="s">
        <v>7252</v>
      </c>
      <c r="HWY9" s="79" t="s">
        <v>7253</v>
      </c>
      <c r="HWZ9" s="79" t="s">
        <v>7254</v>
      </c>
      <c r="HXA9" s="79" t="s">
        <v>7255</v>
      </c>
      <c r="HXB9" s="79" t="s">
        <v>7256</v>
      </c>
      <c r="HXC9" s="79" t="s">
        <v>7257</v>
      </c>
      <c r="HXD9" s="79" t="s">
        <v>7258</v>
      </c>
      <c r="HXE9" s="79" t="s">
        <v>7259</v>
      </c>
      <c r="HXF9" s="79" t="s">
        <v>7260</v>
      </c>
      <c r="HXG9" s="79" t="s">
        <v>7261</v>
      </c>
      <c r="HXH9" s="79" t="s">
        <v>7262</v>
      </c>
      <c r="HXI9" s="79" t="s">
        <v>7263</v>
      </c>
      <c r="HXJ9" s="79" t="s">
        <v>7264</v>
      </c>
      <c r="HXK9" s="79" t="s">
        <v>7265</v>
      </c>
      <c r="HXL9" s="79" t="s">
        <v>7266</v>
      </c>
      <c r="HXM9" s="79" t="s">
        <v>7267</v>
      </c>
      <c r="HXN9" s="79" t="s">
        <v>7268</v>
      </c>
      <c r="HXO9" s="79" t="s">
        <v>7269</v>
      </c>
      <c r="HXP9" s="79" t="s">
        <v>7270</v>
      </c>
      <c r="HXQ9" s="79" t="s">
        <v>7271</v>
      </c>
      <c r="HXR9" s="79" t="s">
        <v>7272</v>
      </c>
      <c r="HXS9" s="79" t="s">
        <v>7273</v>
      </c>
      <c r="HXT9" s="79" t="s">
        <v>7274</v>
      </c>
      <c r="HXU9" s="79" t="s">
        <v>7275</v>
      </c>
      <c r="HXV9" s="79" t="s">
        <v>7276</v>
      </c>
      <c r="HXW9" s="79" t="s">
        <v>7277</v>
      </c>
      <c r="HXX9" s="79" t="s">
        <v>7278</v>
      </c>
      <c r="HXY9" s="79" t="s">
        <v>7279</v>
      </c>
      <c r="HXZ9" s="79" t="s">
        <v>7280</v>
      </c>
      <c r="HYA9" s="79" t="s">
        <v>7281</v>
      </c>
      <c r="HYB9" s="79" t="s">
        <v>7282</v>
      </c>
      <c r="HYC9" s="79" t="s">
        <v>7283</v>
      </c>
      <c r="HYD9" s="79" t="s">
        <v>7284</v>
      </c>
      <c r="HYE9" s="79" t="s">
        <v>7285</v>
      </c>
      <c r="HYF9" s="79" t="s">
        <v>7286</v>
      </c>
      <c r="HYG9" s="79" t="s">
        <v>7287</v>
      </c>
      <c r="HYH9" s="79" t="s">
        <v>7288</v>
      </c>
      <c r="HYI9" s="79" t="s">
        <v>7289</v>
      </c>
      <c r="HYJ9" s="79" t="s">
        <v>7290</v>
      </c>
      <c r="HYK9" s="79" t="s">
        <v>7291</v>
      </c>
      <c r="HYL9" s="79" t="s">
        <v>7292</v>
      </c>
      <c r="HYM9" s="79" t="s">
        <v>7293</v>
      </c>
      <c r="HYN9" s="79" t="s">
        <v>7294</v>
      </c>
      <c r="HYO9" s="79" t="s">
        <v>7295</v>
      </c>
      <c r="HYP9" s="79" t="s">
        <v>7296</v>
      </c>
      <c r="HYQ9" s="79" t="s">
        <v>7297</v>
      </c>
      <c r="HYR9" s="79" t="s">
        <v>7298</v>
      </c>
      <c r="HYS9" s="79" t="s">
        <v>7299</v>
      </c>
      <c r="HYT9" s="79" t="s">
        <v>7300</v>
      </c>
      <c r="HYU9" s="79" t="s">
        <v>7301</v>
      </c>
      <c r="HYV9" s="79" t="s">
        <v>7302</v>
      </c>
      <c r="HYW9" s="79" t="s">
        <v>7303</v>
      </c>
      <c r="HYX9" s="79" t="s">
        <v>7304</v>
      </c>
      <c r="HYY9" s="79" t="s">
        <v>7305</v>
      </c>
      <c r="HYZ9" s="79" t="s">
        <v>7306</v>
      </c>
      <c r="HZA9" s="79" t="s">
        <v>7307</v>
      </c>
      <c r="HZB9" s="79" t="s">
        <v>7308</v>
      </c>
      <c r="HZC9" s="79" t="s">
        <v>7309</v>
      </c>
      <c r="HZD9" s="79" t="s">
        <v>7310</v>
      </c>
      <c r="HZE9" s="79" t="s">
        <v>7311</v>
      </c>
      <c r="HZF9" s="79" t="s">
        <v>7312</v>
      </c>
      <c r="HZG9" s="79" t="s">
        <v>7313</v>
      </c>
      <c r="HZH9" s="79" t="s">
        <v>7314</v>
      </c>
      <c r="HZI9" s="79" t="s">
        <v>7315</v>
      </c>
      <c r="HZJ9" s="79" t="s">
        <v>7316</v>
      </c>
      <c r="HZK9" s="79" t="s">
        <v>7317</v>
      </c>
      <c r="HZL9" s="79" t="s">
        <v>7318</v>
      </c>
      <c r="HZM9" s="79" t="s">
        <v>7319</v>
      </c>
      <c r="HZN9" s="79" t="s">
        <v>7320</v>
      </c>
      <c r="HZO9" s="79" t="s">
        <v>7321</v>
      </c>
      <c r="HZP9" s="79" t="s">
        <v>7322</v>
      </c>
      <c r="HZQ9" s="79" t="s">
        <v>7323</v>
      </c>
      <c r="HZR9" s="79" t="s">
        <v>7324</v>
      </c>
      <c r="HZS9" s="79" t="s">
        <v>7325</v>
      </c>
      <c r="HZT9" s="79" t="s">
        <v>7326</v>
      </c>
      <c r="HZU9" s="79" t="s">
        <v>7327</v>
      </c>
      <c r="HZV9" s="79" t="s">
        <v>7328</v>
      </c>
      <c r="HZW9" s="79" t="s">
        <v>7329</v>
      </c>
      <c r="HZX9" s="79" t="s">
        <v>7330</v>
      </c>
      <c r="HZY9" s="79" t="s">
        <v>7331</v>
      </c>
      <c r="HZZ9" s="79" t="s">
        <v>7332</v>
      </c>
      <c r="IAA9" s="79" t="s">
        <v>7333</v>
      </c>
      <c r="IAB9" s="79" t="s">
        <v>7334</v>
      </c>
      <c r="IAC9" s="79" t="s">
        <v>7335</v>
      </c>
      <c r="IAD9" s="79" t="s">
        <v>7336</v>
      </c>
      <c r="IAE9" s="79" t="s">
        <v>7337</v>
      </c>
      <c r="IAF9" s="79" t="s">
        <v>7338</v>
      </c>
      <c r="IAG9" s="79" t="s">
        <v>7339</v>
      </c>
      <c r="IAH9" s="79" t="s">
        <v>7340</v>
      </c>
      <c r="IAI9" s="79" t="s">
        <v>7341</v>
      </c>
      <c r="IAJ9" s="79" t="s">
        <v>7342</v>
      </c>
      <c r="IAK9" s="79" t="s">
        <v>7343</v>
      </c>
      <c r="IAL9" s="79" t="s">
        <v>7344</v>
      </c>
      <c r="IAM9" s="79" t="s">
        <v>7345</v>
      </c>
      <c r="IAN9" s="79" t="s">
        <v>7346</v>
      </c>
      <c r="IAO9" s="79" t="s">
        <v>7347</v>
      </c>
      <c r="IAP9" s="79" t="s">
        <v>7348</v>
      </c>
      <c r="IAQ9" s="79" t="s">
        <v>7349</v>
      </c>
      <c r="IAR9" s="79" t="s">
        <v>7350</v>
      </c>
      <c r="IAS9" s="79" t="s">
        <v>7351</v>
      </c>
      <c r="IAT9" s="79" t="s">
        <v>7352</v>
      </c>
      <c r="IAU9" s="79" t="s">
        <v>7353</v>
      </c>
      <c r="IAV9" s="79" t="s">
        <v>7354</v>
      </c>
      <c r="IAW9" s="79" t="s">
        <v>7355</v>
      </c>
      <c r="IAX9" s="79" t="s">
        <v>7356</v>
      </c>
      <c r="IAY9" s="79" t="s">
        <v>7357</v>
      </c>
      <c r="IAZ9" s="79" t="s">
        <v>7358</v>
      </c>
      <c r="IBA9" s="79" t="s">
        <v>7359</v>
      </c>
      <c r="IBB9" s="79" t="s">
        <v>7360</v>
      </c>
      <c r="IBC9" s="79" t="s">
        <v>7361</v>
      </c>
      <c r="IBD9" s="79" t="s">
        <v>7362</v>
      </c>
      <c r="IBE9" s="79" t="s">
        <v>7363</v>
      </c>
      <c r="IBF9" s="79" t="s">
        <v>7364</v>
      </c>
      <c r="IBG9" s="79" t="s">
        <v>7365</v>
      </c>
      <c r="IBH9" s="79" t="s">
        <v>7366</v>
      </c>
      <c r="IBI9" s="79" t="s">
        <v>7367</v>
      </c>
      <c r="IBJ9" s="79" t="s">
        <v>7368</v>
      </c>
      <c r="IBK9" s="79" t="s">
        <v>7369</v>
      </c>
      <c r="IBL9" s="79" t="s">
        <v>7370</v>
      </c>
      <c r="IBM9" s="79" t="s">
        <v>7371</v>
      </c>
      <c r="IBN9" s="79" t="s">
        <v>7372</v>
      </c>
      <c r="IBO9" s="79" t="s">
        <v>7373</v>
      </c>
      <c r="IBP9" s="79" t="s">
        <v>7374</v>
      </c>
      <c r="IBQ9" s="79" t="s">
        <v>7375</v>
      </c>
      <c r="IBR9" s="79" t="s">
        <v>7376</v>
      </c>
      <c r="IBS9" s="79" t="s">
        <v>7377</v>
      </c>
      <c r="IBT9" s="79" t="s">
        <v>7378</v>
      </c>
      <c r="IBU9" s="79" t="s">
        <v>7379</v>
      </c>
      <c r="IBV9" s="79" t="s">
        <v>7380</v>
      </c>
      <c r="IBW9" s="79" t="s">
        <v>7381</v>
      </c>
      <c r="IBX9" s="79" t="s">
        <v>7382</v>
      </c>
      <c r="IBY9" s="79" t="s">
        <v>7383</v>
      </c>
      <c r="IBZ9" s="79" t="s">
        <v>7384</v>
      </c>
      <c r="ICA9" s="79" t="s">
        <v>7385</v>
      </c>
      <c r="ICB9" s="79" t="s">
        <v>7386</v>
      </c>
      <c r="ICC9" s="79" t="s">
        <v>7387</v>
      </c>
      <c r="ICD9" s="79" t="s">
        <v>7388</v>
      </c>
      <c r="ICE9" s="79" t="s">
        <v>7389</v>
      </c>
      <c r="ICF9" s="79" t="s">
        <v>7390</v>
      </c>
      <c r="ICG9" s="79" t="s">
        <v>7391</v>
      </c>
      <c r="ICH9" s="79" t="s">
        <v>7392</v>
      </c>
      <c r="ICI9" s="79" t="s">
        <v>7393</v>
      </c>
      <c r="ICJ9" s="79" t="s">
        <v>7394</v>
      </c>
      <c r="ICK9" s="79" t="s">
        <v>7395</v>
      </c>
      <c r="ICL9" s="79" t="s">
        <v>7396</v>
      </c>
      <c r="ICM9" s="79" t="s">
        <v>7397</v>
      </c>
      <c r="ICN9" s="79" t="s">
        <v>7398</v>
      </c>
      <c r="ICO9" s="79" t="s">
        <v>7399</v>
      </c>
      <c r="ICP9" s="79" t="s">
        <v>7400</v>
      </c>
      <c r="ICQ9" s="79" t="s">
        <v>7401</v>
      </c>
      <c r="ICR9" s="79" t="s">
        <v>7402</v>
      </c>
      <c r="ICS9" s="79" t="s">
        <v>7403</v>
      </c>
      <c r="ICT9" s="79" t="s">
        <v>7404</v>
      </c>
      <c r="ICU9" s="79" t="s">
        <v>7405</v>
      </c>
      <c r="ICV9" s="79" t="s">
        <v>7406</v>
      </c>
      <c r="ICW9" s="79" t="s">
        <v>7407</v>
      </c>
      <c r="ICX9" s="79" t="s">
        <v>7408</v>
      </c>
      <c r="ICY9" s="79" t="s">
        <v>7409</v>
      </c>
      <c r="ICZ9" s="79" t="s">
        <v>7410</v>
      </c>
      <c r="IDA9" s="79" t="s">
        <v>7411</v>
      </c>
      <c r="IDB9" s="79" t="s">
        <v>7412</v>
      </c>
      <c r="IDC9" s="79" t="s">
        <v>7413</v>
      </c>
      <c r="IDD9" s="79" t="s">
        <v>7414</v>
      </c>
      <c r="IDE9" s="79" t="s">
        <v>7415</v>
      </c>
      <c r="IDF9" s="79" t="s">
        <v>7416</v>
      </c>
      <c r="IDG9" s="79" t="s">
        <v>7417</v>
      </c>
      <c r="IDH9" s="79" t="s">
        <v>7418</v>
      </c>
      <c r="IDI9" s="79" t="s">
        <v>7419</v>
      </c>
      <c r="IDJ9" s="79" t="s">
        <v>7420</v>
      </c>
      <c r="IDK9" s="79" t="s">
        <v>7421</v>
      </c>
      <c r="IDL9" s="79" t="s">
        <v>7422</v>
      </c>
      <c r="IDM9" s="79" t="s">
        <v>7423</v>
      </c>
      <c r="IDN9" s="79" t="s">
        <v>7424</v>
      </c>
      <c r="IDO9" s="79" t="s">
        <v>7425</v>
      </c>
      <c r="IDP9" s="79" t="s">
        <v>7426</v>
      </c>
      <c r="IDQ9" s="79" t="s">
        <v>7427</v>
      </c>
      <c r="IDR9" s="79" t="s">
        <v>7428</v>
      </c>
      <c r="IDS9" s="79" t="s">
        <v>7429</v>
      </c>
      <c r="IDT9" s="79" t="s">
        <v>7430</v>
      </c>
      <c r="IDU9" s="79" t="s">
        <v>7431</v>
      </c>
      <c r="IDV9" s="79" t="s">
        <v>7432</v>
      </c>
      <c r="IDW9" s="79" t="s">
        <v>7433</v>
      </c>
      <c r="IDX9" s="79" t="s">
        <v>7434</v>
      </c>
      <c r="IDY9" s="79" t="s">
        <v>7435</v>
      </c>
      <c r="IDZ9" s="79" t="s">
        <v>7436</v>
      </c>
      <c r="IEA9" s="79" t="s">
        <v>7437</v>
      </c>
      <c r="IEB9" s="79" t="s">
        <v>7438</v>
      </c>
      <c r="IEC9" s="79" t="s">
        <v>7439</v>
      </c>
      <c r="IED9" s="79" t="s">
        <v>7440</v>
      </c>
      <c r="IEE9" s="79" t="s">
        <v>7441</v>
      </c>
      <c r="IEF9" s="79" t="s">
        <v>7442</v>
      </c>
      <c r="IEG9" s="79" t="s">
        <v>7443</v>
      </c>
      <c r="IEH9" s="79" t="s">
        <v>7444</v>
      </c>
      <c r="IEI9" s="79" t="s">
        <v>7445</v>
      </c>
      <c r="IEJ9" s="79" t="s">
        <v>7446</v>
      </c>
      <c r="IEK9" s="79" t="s">
        <v>7447</v>
      </c>
      <c r="IEL9" s="79" t="s">
        <v>7448</v>
      </c>
      <c r="IEM9" s="79" t="s">
        <v>7449</v>
      </c>
      <c r="IEN9" s="79" t="s">
        <v>7450</v>
      </c>
      <c r="IEO9" s="79" t="s">
        <v>7451</v>
      </c>
      <c r="IEP9" s="79" t="s">
        <v>7452</v>
      </c>
      <c r="IEQ9" s="79" t="s">
        <v>7453</v>
      </c>
      <c r="IER9" s="79" t="s">
        <v>7454</v>
      </c>
      <c r="IES9" s="79" t="s">
        <v>7455</v>
      </c>
      <c r="IET9" s="79" t="s">
        <v>7456</v>
      </c>
      <c r="IEU9" s="79" t="s">
        <v>7457</v>
      </c>
      <c r="IEV9" s="79" t="s">
        <v>7458</v>
      </c>
      <c r="IEW9" s="79" t="s">
        <v>7459</v>
      </c>
      <c r="IEX9" s="79" t="s">
        <v>7460</v>
      </c>
      <c r="IEY9" s="79" t="s">
        <v>7461</v>
      </c>
      <c r="IEZ9" s="79" t="s">
        <v>7462</v>
      </c>
      <c r="IFA9" s="79" t="s">
        <v>7463</v>
      </c>
      <c r="IFB9" s="79" t="s">
        <v>7464</v>
      </c>
      <c r="IFC9" s="79" t="s">
        <v>7465</v>
      </c>
      <c r="IFD9" s="79" t="s">
        <v>7466</v>
      </c>
      <c r="IFE9" s="79" t="s">
        <v>7467</v>
      </c>
      <c r="IFF9" s="79" t="s">
        <v>7468</v>
      </c>
      <c r="IFG9" s="79" t="s">
        <v>7469</v>
      </c>
      <c r="IFH9" s="79" t="s">
        <v>7470</v>
      </c>
      <c r="IFI9" s="79" t="s">
        <v>7471</v>
      </c>
      <c r="IFJ9" s="79" t="s">
        <v>7472</v>
      </c>
      <c r="IFK9" s="79" t="s">
        <v>7473</v>
      </c>
      <c r="IFL9" s="79" t="s">
        <v>7474</v>
      </c>
      <c r="IFM9" s="79" t="s">
        <v>7475</v>
      </c>
      <c r="IFN9" s="79" t="s">
        <v>7476</v>
      </c>
      <c r="IFO9" s="79" t="s">
        <v>7477</v>
      </c>
      <c r="IFP9" s="79" t="s">
        <v>7478</v>
      </c>
      <c r="IFQ9" s="79" t="s">
        <v>7479</v>
      </c>
      <c r="IFR9" s="79" t="s">
        <v>7480</v>
      </c>
      <c r="IFS9" s="79" t="s">
        <v>7481</v>
      </c>
      <c r="IFT9" s="79" t="s">
        <v>7482</v>
      </c>
      <c r="IFU9" s="79" t="s">
        <v>7483</v>
      </c>
      <c r="IFV9" s="79" t="s">
        <v>7484</v>
      </c>
      <c r="IFW9" s="79" t="s">
        <v>7485</v>
      </c>
      <c r="IFX9" s="79" t="s">
        <v>7486</v>
      </c>
      <c r="IFY9" s="79" t="s">
        <v>7487</v>
      </c>
      <c r="IFZ9" s="79" t="s">
        <v>7488</v>
      </c>
      <c r="IGA9" s="79" t="s">
        <v>7489</v>
      </c>
      <c r="IGB9" s="79" t="s">
        <v>7490</v>
      </c>
      <c r="IGC9" s="79" t="s">
        <v>7491</v>
      </c>
      <c r="IGD9" s="79" t="s">
        <v>7492</v>
      </c>
      <c r="IGE9" s="79" t="s">
        <v>7493</v>
      </c>
      <c r="IGF9" s="79" t="s">
        <v>7494</v>
      </c>
      <c r="IGG9" s="79" t="s">
        <v>7495</v>
      </c>
      <c r="IGH9" s="79" t="s">
        <v>7496</v>
      </c>
      <c r="IGI9" s="79" t="s">
        <v>7497</v>
      </c>
      <c r="IGJ9" s="79" t="s">
        <v>7498</v>
      </c>
      <c r="IGK9" s="79" t="s">
        <v>7499</v>
      </c>
      <c r="IGL9" s="79" t="s">
        <v>7500</v>
      </c>
      <c r="IGM9" s="79" t="s">
        <v>7501</v>
      </c>
      <c r="IGN9" s="79" t="s">
        <v>7502</v>
      </c>
      <c r="IGO9" s="79" t="s">
        <v>7503</v>
      </c>
      <c r="IGP9" s="79" t="s">
        <v>7504</v>
      </c>
      <c r="IGQ9" s="79" t="s">
        <v>7505</v>
      </c>
      <c r="IGR9" s="79" t="s">
        <v>7506</v>
      </c>
      <c r="IGS9" s="79" t="s">
        <v>7507</v>
      </c>
      <c r="IGT9" s="79" t="s">
        <v>7508</v>
      </c>
      <c r="IGU9" s="79" t="s">
        <v>7509</v>
      </c>
      <c r="IGV9" s="79" t="s">
        <v>7510</v>
      </c>
      <c r="IGW9" s="79" t="s">
        <v>7511</v>
      </c>
      <c r="IGX9" s="79" t="s">
        <v>7512</v>
      </c>
      <c r="IGY9" s="79" t="s">
        <v>7513</v>
      </c>
      <c r="IGZ9" s="79" t="s">
        <v>7514</v>
      </c>
      <c r="IHA9" s="79" t="s">
        <v>7515</v>
      </c>
      <c r="IHB9" s="79" t="s">
        <v>7516</v>
      </c>
      <c r="IHC9" s="79" t="s">
        <v>7517</v>
      </c>
      <c r="IHD9" s="79" t="s">
        <v>7518</v>
      </c>
      <c r="IHE9" s="79" t="s">
        <v>7519</v>
      </c>
      <c r="IHF9" s="79" t="s">
        <v>7520</v>
      </c>
      <c r="IHG9" s="79" t="s">
        <v>7521</v>
      </c>
      <c r="IHH9" s="79" t="s">
        <v>7522</v>
      </c>
      <c r="IHI9" s="79" t="s">
        <v>7523</v>
      </c>
      <c r="IHJ9" s="79" t="s">
        <v>7524</v>
      </c>
      <c r="IHK9" s="79" t="s">
        <v>7525</v>
      </c>
      <c r="IHL9" s="79" t="s">
        <v>7526</v>
      </c>
      <c r="IHM9" s="79" t="s">
        <v>7527</v>
      </c>
      <c r="IHN9" s="79" t="s">
        <v>7528</v>
      </c>
      <c r="IHO9" s="79" t="s">
        <v>7529</v>
      </c>
      <c r="IHP9" s="79" t="s">
        <v>7530</v>
      </c>
      <c r="IHQ9" s="79" t="s">
        <v>7531</v>
      </c>
      <c r="IHR9" s="79" t="s">
        <v>7532</v>
      </c>
      <c r="IHS9" s="79" t="s">
        <v>7533</v>
      </c>
      <c r="IHT9" s="79" t="s">
        <v>7534</v>
      </c>
      <c r="IHU9" s="79" t="s">
        <v>7535</v>
      </c>
      <c r="IHV9" s="79" t="s">
        <v>7536</v>
      </c>
      <c r="IHW9" s="79" t="s">
        <v>7537</v>
      </c>
      <c r="IHX9" s="79" t="s">
        <v>7538</v>
      </c>
      <c r="IHY9" s="79" t="s">
        <v>7539</v>
      </c>
      <c r="IHZ9" s="79" t="s">
        <v>7540</v>
      </c>
      <c r="IIA9" s="79" t="s">
        <v>7541</v>
      </c>
      <c r="IIB9" s="79" t="s">
        <v>7542</v>
      </c>
      <c r="IIC9" s="79" t="s">
        <v>7543</v>
      </c>
      <c r="IID9" s="79" t="s">
        <v>7544</v>
      </c>
      <c r="IIE9" s="79" t="s">
        <v>7545</v>
      </c>
      <c r="IIF9" s="79" t="s">
        <v>7546</v>
      </c>
      <c r="IIG9" s="79" t="s">
        <v>7547</v>
      </c>
      <c r="IIH9" s="79" t="s">
        <v>7548</v>
      </c>
      <c r="III9" s="79" t="s">
        <v>7549</v>
      </c>
      <c r="IIJ9" s="79" t="s">
        <v>7550</v>
      </c>
      <c r="IIK9" s="79" t="s">
        <v>7551</v>
      </c>
      <c r="IIL9" s="79" t="s">
        <v>7552</v>
      </c>
      <c r="IIM9" s="79" t="s">
        <v>7553</v>
      </c>
      <c r="IIN9" s="79" t="s">
        <v>7554</v>
      </c>
      <c r="IIO9" s="79" t="s">
        <v>7555</v>
      </c>
      <c r="IIP9" s="79" t="s">
        <v>7556</v>
      </c>
      <c r="IIQ9" s="79" t="s">
        <v>7557</v>
      </c>
      <c r="IIR9" s="79" t="s">
        <v>7558</v>
      </c>
      <c r="IIS9" s="79" t="s">
        <v>7559</v>
      </c>
      <c r="IIT9" s="79" t="s">
        <v>7560</v>
      </c>
      <c r="IIU9" s="79" t="s">
        <v>7561</v>
      </c>
      <c r="IIV9" s="79" t="s">
        <v>7562</v>
      </c>
      <c r="IIW9" s="79" t="s">
        <v>7563</v>
      </c>
      <c r="IIX9" s="79" t="s">
        <v>7564</v>
      </c>
      <c r="IIY9" s="79" t="s">
        <v>7565</v>
      </c>
      <c r="IIZ9" s="79" t="s">
        <v>7566</v>
      </c>
      <c r="IJA9" s="79" t="s">
        <v>7567</v>
      </c>
      <c r="IJB9" s="79" t="s">
        <v>7568</v>
      </c>
      <c r="IJC9" s="79" t="s">
        <v>7569</v>
      </c>
      <c r="IJD9" s="79" t="s">
        <v>7570</v>
      </c>
      <c r="IJE9" s="79" t="s">
        <v>7571</v>
      </c>
      <c r="IJF9" s="79" t="s">
        <v>7572</v>
      </c>
      <c r="IJG9" s="79" t="s">
        <v>7573</v>
      </c>
      <c r="IJH9" s="79" t="s">
        <v>7574</v>
      </c>
      <c r="IJI9" s="79" t="s">
        <v>7575</v>
      </c>
      <c r="IJJ9" s="79" t="s">
        <v>7576</v>
      </c>
      <c r="IJK9" s="79" t="s">
        <v>7577</v>
      </c>
      <c r="IJL9" s="79" t="s">
        <v>7578</v>
      </c>
      <c r="IJM9" s="79" t="s">
        <v>7579</v>
      </c>
      <c r="IJN9" s="79" t="s">
        <v>7580</v>
      </c>
      <c r="IJO9" s="79" t="s">
        <v>7581</v>
      </c>
      <c r="IJP9" s="79" t="s">
        <v>7582</v>
      </c>
      <c r="IJQ9" s="79" t="s">
        <v>7583</v>
      </c>
      <c r="IJR9" s="79" t="s">
        <v>7584</v>
      </c>
      <c r="IJS9" s="79" t="s">
        <v>7585</v>
      </c>
      <c r="IJT9" s="79" t="s">
        <v>7586</v>
      </c>
      <c r="IJU9" s="79" t="s">
        <v>7587</v>
      </c>
      <c r="IJV9" s="79" t="s">
        <v>7588</v>
      </c>
      <c r="IJW9" s="79" t="s">
        <v>7589</v>
      </c>
      <c r="IJX9" s="79" t="s">
        <v>7590</v>
      </c>
      <c r="IJY9" s="79" t="s">
        <v>7591</v>
      </c>
      <c r="IJZ9" s="79" t="s">
        <v>7592</v>
      </c>
      <c r="IKA9" s="79" t="s">
        <v>7593</v>
      </c>
      <c r="IKB9" s="79" t="s">
        <v>7594</v>
      </c>
      <c r="IKC9" s="79" t="s">
        <v>7595</v>
      </c>
      <c r="IKD9" s="79" t="s">
        <v>7596</v>
      </c>
      <c r="IKE9" s="79" t="s">
        <v>7597</v>
      </c>
      <c r="IKF9" s="79" t="s">
        <v>7598</v>
      </c>
      <c r="IKG9" s="79" t="s">
        <v>7599</v>
      </c>
      <c r="IKH9" s="79" t="s">
        <v>7600</v>
      </c>
      <c r="IKI9" s="79" t="s">
        <v>7601</v>
      </c>
      <c r="IKJ9" s="79" t="s">
        <v>7602</v>
      </c>
      <c r="IKK9" s="79" t="s">
        <v>7603</v>
      </c>
      <c r="IKL9" s="79" t="s">
        <v>7604</v>
      </c>
      <c r="IKM9" s="79" t="s">
        <v>7605</v>
      </c>
      <c r="IKN9" s="79" t="s">
        <v>7606</v>
      </c>
      <c r="IKO9" s="79" t="s">
        <v>7607</v>
      </c>
      <c r="IKP9" s="79" t="s">
        <v>7608</v>
      </c>
      <c r="IKQ9" s="79" t="s">
        <v>7609</v>
      </c>
      <c r="IKR9" s="79" t="s">
        <v>7610</v>
      </c>
      <c r="IKS9" s="79" t="s">
        <v>7611</v>
      </c>
      <c r="IKT9" s="79" t="s">
        <v>7612</v>
      </c>
      <c r="IKU9" s="79" t="s">
        <v>7613</v>
      </c>
      <c r="IKV9" s="79" t="s">
        <v>7614</v>
      </c>
      <c r="IKW9" s="79" t="s">
        <v>7615</v>
      </c>
      <c r="IKX9" s="79" t="s">
        <v>7616</v>
      </c>
      <c r="IKY9" s="79" t="s">
        <v>7617</v>
      </c>
      <c r="IKZ9" s="79" t="s">
        <v>7618</v>
      </c>
      <c r="ILA9" s="79" t="s">
        <v>7619</v>
      </c>
      <c r="ILB9" s="79" t="s">
        <v>7620</v>
      </c>
      <c r="ILC9" s="79" t="s">
        <v>7621</v>
      </c>
      <c r="ILD9" s="79" t="s">
        <v>7622</v>
      </c>
      <c r="ILE9" s="79" t="s">
        <v>7623</v>
      </c>
      <c r="ILF9" s="79" t="s">
        <v>7624</v>
      </c>
      <c r="ILG9" s="79" t="s">
        <v>7625</v>
      </c>
      <c r="ILH9" s="79" t="s">
        <v>7626</v>
      </c>
      <c r="ILI9" s="79" t="s">
        <v>7627</v>
      </c>
      <c r="ILJ9" s="79" t="s">
        <v>7628</v>
      </c>
      <c r="ILK9" s="79" t="s">
        <v>7629</v>
      </c>
      <c r="ILL9" s="79" t="s">
        <v>7630</v>
      </c>
      <c r="ILM9" s="79" t="s">
        <v>7631</v>
      </c>
      <c r="ILN9" s="79" t="s">
        <v>7632</v>
      </c>
      <c r="ILO9" s="79" t="s">
        <v>7633</v>
      </c>
      <c r="ILP9" s="79" t="s">
        <v>7634</v>
      </c>
      <c r="ILQ9" s="79" t="s">
        <v>7635</v>
      </c>
      <c r="ILR9" s="79" t="s">
        <v>7636</v>
      </c>
      <c r="ILS9" s="79" t="s">
        <v>7637</v>
      </c>
      <c r="ILT9" s="79" t="s">
        <v>7638</v>
      </c>
      <c r="ILU9" s="79" t="s">
        <v>7639</v>
      </c>
      <c r="ILV9" s="79" t="s">
        <v>7640</v>
      </c>
      <c r="ILW9" s="79" t="s">
        <v>7641</v>
      </c>
      <c r="ILX9" s="79" t="s">
        <v>7642</v>
      </c>
      <c r="ILY9" s="79" t="s">
        <v>7643</v>
      </c>
      <c r="ILZ9" s="79" t="s">
        <v>7644</v>
      </c>
      <c r="IMA9" s="79" t="s">
        <v>7645</v>
      </c>
      <c r="IMB9" s="79" t="s">
        <v>7646</v>
      </c>
      <c r="IMC9" s="79" t="s">
        <v>7647</v>
      </c>
      <c r="IMD9" s="79" t="s">
        <v>7648</v>
      </c>
      <c r="IME9" s="79" t="s">
        <v>7649</v>
      </c>
      <c r="IMF9" s="79" t="s">
        <v>7650</v>
      </c>
      <c r="IMG9" s="79" t="s">
        <v>7651</v>
      </c>
      <c r="IMH9" s="79" t="s">
        <v>7652</v>
      </c>
      <c r="IMI9" s="79" t="s">
        <v>7653</v>
      </c>
      <c r="IMJ9" s="79" t="s">
        <v>7654</v>
      </c>
      <c r="IMK9" s="79" t="s">
        <v>7655</v>
      </c>
      <c r="IML9" s="79" t="s">
        <v>7656</v>
      </c>
      <c r="IMM9" s="79" t="s">
        <v>7657</v>
      </c>
      <c r="IMN9" s="79" t="s">
        <v>7658</v>
      </c>
      <c r="IMO9" s="79" t="s">
        <v>7659</v>
      </c>
      <c r="IMP9" s="79" t="s">
        <v>7660</v>
      </c>
      <c r="IMQ9" s="79" t="s">
        <v>7661</v>
      </c>
      <c r="IMR9" s="79" t="s">
        <v>7662</v>
      </c>
      <c r="IMS9" s="79" t="s">
        <v>7663</v>
      </c>
      <c r="IMT9" s="79" t="s">
        <v>7664</v>
      </c>
      <c r="IMU9" s="79" t="s">
        <v>7665</v>
      </c>
      <c r="IMV9" s="79" t="s">
        <v>7666</v>
      </c>
      <c r="IMW9" s="79" t="s">
        <v>7667</v>
      </c>
      <c r="IMX9" s="79" t="s">
        <v>7668</v>
      </c>
      <c r="IMY9" s="79" t="s">
        <v>7669</v>
      </c>
      <c r="IMZ9" s="79" t="s">
        <v>7670</v>
      </c>
      <c r="INA9" s="79" t="s">
        <v>7671</v>
      </c>
      <c r="INB9" s="79" t="s">
        <v>7672</v>
      </c>
      <c r="INC9" s="79" t="s">
        <v>7673</v>
      </c>
      <c r="IND9" s="79" t="s">
        <v>7674</v>
      </c>
      <c r="INE9" s="79" t="s">
        <v>7675</v>
      </c>
      <c r="INF9" s="79" t="s">
        <v>7676</v>
      </c>
      <c r="ING9" s="79" t="s">
        <v>7677</v>
      </c>
      <c r="INH9" s="79" t="s">
        <v>7678</v>
      </c>
      <c r="INI9" s="79" t="s">
        <v>7679</v>
      </c>
      <c r="INJ9" s="79" t="s">
        <v>7680</v>
      </c>
      <c r="INK9" s="79" t="s">
        <v>7681</v>
      </c>
      <c r="INL9" s="79" t="s">
        <v>7682</v>
      </c>
      <c r="INM9" s="79" t="s">
        <v>7683</v>
      </c>
      <c r="INN9" s="79" t="s">
        <v>7684</v>
      </c>
      <c r="INO9" s="79" t="s">
        <v>7685</v>
      </c>
      <c r="INP9" s="79" t="s">
        <v>7686</v>
      </c>
      <c r="INQ9" s="79" t="s">
        <v>7687</v>
      </c>
      <c r="INR9" s="79" t="s">
        <v>7688</v>
      </c>
      <c r="INS9" s="79" t="s">
        <v>7689</v>
      </c>
      <c r="INT9" s="79" t="s">
        <v>7690</v>
      </c>
      <c r="INU9" s="79" t="s">
        <v>7691</v>
      </c>
      <c r="INV9" s="79" t="s">
        <v>7692</v>
      </c>
      <c r="INW9" s="79" t="s">
        <v>7693</v>
      </c>
      <c r="INX9" s="79" t="s">
        <v>7694</v>
      </c>
      <c r="INY9" s="79" t="s">
        <v>7695</v>
      </c>
      <c r="INZ9" s="79" t="s">
        <v>7696</v>
      </c>
      <c r="IOA9" s="79" t="s">
        <v>7697</v>
      </c>
      <c r="IOB9" s="79" t="s">
        <v>7698</v>
      </c>
      <c r="IOC9" s="79" t="s">
        <v>7699</v>
      </c>
      <c r="IOD9" s="79" t="s">
        <v>7700</v>
      </c>
      <c r="IOE9" s="79" t="s">
        <v>7701</v>
      </c>
      <c r="IOF9" s="79" t="s">
        <v>7702</v>
      </c>
      <c r="IOG9" s="79" t="s">
        <v>7703</v>
      </c>
      <c r="IOH9" s="79" t="s">
        <v>7704</v>
      </c>
      <c r="IOI9" s="79" t="s">
        <v>7705</v>
      </c>
      <c r="IOJ9" s="79" t="s">
        <v>7706</v>
      </c>
      <c r="IOK9" s="79" t="s">
        <v>7707</v>
      </c>
      <c r="IOL9" s="79" t="s">
        <v>7708</v>
      </c>
      <c r="IOM9" s="79" t="s">
        <v>7709</v>
      </c>
      <c r="ION9" s="79" t="s">
        <v>7710</v>
      </c>
      <c r="IOO9" s="79" t="s">
        <v>7711</v>
      </c>
      <c r="IOP9" s="79" t="s">
        <v>7712</v>
      </c>
      <c r="IOQ9" s="79" t="s">
        <v>7713</v>
      </c>
      <c r="IOR9" s="79" t="s">
        <v>7714</v>
      </c>
      <c r="IOS9" s="79" t="s">
        <v>7715</v>
      </c>
      <c r="IOT9" s="79" t="s">
        <v>7716</v>
      </c>
      <c r="IOU9" s="79" t="s">
        <v>7717</v>
      </c>
      <c r="IOV9" s="79" t="s">
        <v>7718</v>
      </c>
      <c r="IOW9" s="79" t="s">
        <v>7719</v>
      </c>
      <c r="IOX9" s="79" t="s">
        <v>7720</v>
      </c>
      <c r="IOY9" s="79" t="s">
        <v>7721</v>
      </c>
      <c r="IOZ9" s="79" t="s">
        <v>7722</v>
      </c>
      <c r="IPA9" s="79" t="s">
        <v>7723</v>
      </c>
      <c r="IPB9" s="79" t="s">
        <v>7724</v>
      </c>
      <c r="IPC9" s="79" t="s">
        <v>7725</v>
      </c>
      <c r="IPD9" s="79" t="s">
        <v>7726</v>
      </c>
      <c r="IPE9" s="79" t="s">
        <v>7727</v>
      </c>
      <c r="IPF9" s="79" t="s">
        <v>7728</v>
      </c>
      <c r="IPG9" s="79" t="s">
        <v>7729</v>
      </c>
      <c r="IPH9" s="79" t="s">
        <v>7730</v>
      </c>
      <c r="IPI9" s="79" t="s">
        <v>7731</v>
      </c>
      <c r="IPJ9" s="79" t="s">
        <v>7732</v>
      </c>
      <c r="IPK9" s="79" t="s">
        <v>7733</v>
      </c>
      <c r="IPL9" s="79" t="s">
        <v>7734</v>
      </c>
      <c r="IPM9" s="79" t="s">
        <v>7735</v>
      </c>
      <c r="IPN9" s="79" t="s">
        <v>7736</v>
      </c>
      <c r="IPO9" s="79" t="s">
        <v>7737</v>
      </c>
      <c r="IPP9" s="79" t="s">
        <v>7738</v>
      </c>
      <c r="IPQ9" s="79" t="s">
        <v>7739</v>
      </c>
      <c r="IPR9" s="79" t="s">
        <v>7740</v>
      </c>
      <c r="IPS9" s="79" t="s">
        <v>7741</v>
      </c>
      <c r="IPT9" s="79" t="s">
        <v>7742</v>
      </c>
      <c r="IPU9" s="79" t="s">
        <v>7743</v>
      </c>
      <c r="IPV9" s="79" t="s">
        <v>7744</v>
      </c>
      <c r="IPW9" s="79" t="s">
        <v>7745</v>
      </c>
      <c r="IPX9" s="79" t="s">
        <v>7746</v>
      </c>
      <c r="IPY9" s="79" t="s">
        <v>7747</v>
      </c>
      <c r="IPZ9" s="79" t="s">
        <v>7748</v>
      </c>
      <c r="IQA9" s="79" t="s">
        <v>7749</v>
      </c>
      <c r="IQB9" s="79" t="s">
        <v>7750</v>
      </c>
      <c r="IQC9" s="79" t="s">
        <v>7751</v>
      </c>
      <c r="IQD9" s="79" t="s">
        <v>7752</v>
      </c>
      <c r="IQE9" s="79" t="s">
        <v>7753</v>
      </c>
      <c r="IQF9" s="79" t="s">
        <v>7754</v>
      </c>
      <c r="IQG9" s="79" t="s">
        <v>7755</v>
      </c>
      <c r="IQH9" s="79" t="s">
        <v>7756</v>
      </c>
      <c r="IQI9" s="79" t="s">
        <v>7757</v>
      </c>
      <c r="IQJ9" s="79" t="s">
        <v>7758</v>
      </c>
      <c r="IQK9" s="79" t="s">
        <v>7759</v>
      </c>
      <c r="IQL9" s="79" t="s">
        <v>7760</v>
      </c>
      <c r="IQM9" s="79" t="s">
        <v>7761</v>
      </c>
      <c r="IQN9" s="79" t="s">
        <v>7762</v>
      </c>
      <c r="IQO9" s="79" t="s">
        <v>7763</v>
      </c>
      <c r="IQP9" s="79" t="s">
        <v>7764</v>
      </c>
      <c r="IQQ9" s="79" t="s">
        <v>7765</v>
      </c>
      <c r="IQR9" s="79" t="s">
        <v>7766</v>
      </c>
      <c r="IQS9" s="79" t="s">
        <v>7767</v>
      </c>
      <c r="IQT9" s="79" t="s">
        <v>7768</v>
      </c>
      <c r="IQU9" s="79" t="s">
        <v>7769</v>
      </c>
      <c r="IQV9" s="79" t="s">
        <v>7770</v>
      </c>
      <c r="IQW9" s="79" t="s">
        <v>7771</v>
      </c>
      <c r="IQX9" s="79" t="s">
        <v>7772</v>
      </c>
      <c r="IQY9" s="79" t="s">
        <v>7773</v>
      </c>
      <c r="IQZ9" s="79" t="s">
        <v>7774</v>
      </c>
      <c r="IRA9" s="79" t="s">
        <v>7775</v>
      </c>
      <c r="IRB9" s="79" t="s">
        <v>7776</v>
      </c>
      <c r="IRC9" s="79" t="s">
        <v>7777</v>
      </c>
      <c r="IRD9" s="79" t="s">
        <v>7778</v>
      </c>
      <c r="IRE9" s="79" t="s">
        <v>7779</v>
      </c>
      <c r="IRF9" s="79" t="s">
        <v>7780</v>
      </c>
      <c r="IRG9" s="79" t="s">
        <v>7781</v>
      </c>
      <c r="IRH9" s="79" t="s">
        <v>7782</v>
      </c>
      <c r="IRI9" s="79" t="s">
        <v>7783</v>
      </c>
      <c r="IRJ9" s="79" t="s">
        <v>7784</v>
      </c>
      <c r="IRK9" s="79" t="s">
        <v>7785</v>
      </c>
      <c r="IRL9" s="79" t="s">
        <v>7786</v>
      </c>
      <c r="IRM9" s="79" t="s">
        <v>7787</v>
      </c>
      <c r="IRN9" s="79" t="s">
        <v>7788</v>
      </c>
      <c r="IRO9" s="79" t="s">
        <v>7789</v>
      </c>
      <c r="IRP9" s="79" t="s">
        <v>7790</v>
      </c>
      <c r="IRQ9" s="79" t="s">
        <v>7791</v>
      </c>
      <c r="IRR9" s="79" t="s">
        <v>7792</v>
      </c>
      <c r="IRS9" s="79" t="s">
        <v>7793</v>
      </c>
      <c r="IRT9" s="79" t="s">
        <v>7794</v>
      </c>
      <c r="IRU9" s="79" t="s">
        <v>7795</v>
      </c>
      <c r="IRV9" s="79" t="s">
        <v>7796</v>
      </c>
      <c r="IRW9" s="79" t="s">
        <v>7797</v>
      </c>
      <c r="IRX9" s="79" t="s">
        <v>7798</v>
      </c>
      <c r="IRY9" s="79" t="s">
        <v>7799</v>
      </c>
      <c r="IRZ9" s="79" t="s">
        <v>7800</v>
      </c>
      <c r="ISA9" s="79" t="s">
        <v>7801</v>
      </c>
      <c r="ISB9" s="79" t="s">
        <v>7802</v>
      </c>
      <c r="ISC9" s="79" t="s">
        <v>7803</v>
      </c>
      <c r="ISD9" s="79" t="s">
        <v>7804</v>
      </c>
      <c r="ISE9" s="79" t="s">
        <v>7805</v>
      </c>
      <c r="ISF9" s="79" t="s">
        <v>7806</v>
      </c>
      <c r="ISG9" s="79" t="s">
        <v>7807</v>
      </c>
      <c r="ISH9" s="79" t="s">
        <v>7808</v>
      </c>
      <c r="ISI9" s="79" t="s">
        <v>7809</v>
      </c>
      <c r="ISJ9" s="79" t="s">
        <v>7810</v>
      </c>
      <c r="ISK9" s="79" t="s">
        <v>7811</v>
      </c>
      <c r="ISL9" s="79" t="s">
        <v>7812</v>
      </c>
      <c r="ISM9" s="79" t="s">
        <v>7813</v>
      </c>
      <c r="ISN9" s="79" t="s">
        <v>7814</v>
      </c>
      <c r="ISO9" s="79" t="s">
        <v>7815</v>
      </c>
      <c r="ISP9" s="79" t="s">
        <v>7816</v>
      </c>
      <c r="ISQ9" s="79" t="s">
        <v>7817</v>
      </c>
      <c r="ISR9" s="79" t="s">
        <v>7818</v>
      </c>
      <c r="ISS9" s="79" t="s">
        <v>7819</v>
      </c>
      <c r="IST9" s="79" t="s">
        <v>7820</v>
      </c>
      <c r="ISU9" s="79" t="s">
        <v>7821</v>
      </c>
      <c r="ISV9" s="79" t="s">
        <v>7822</v>
      </c>
      <c r="ISW9" s="79" t="s">
        <v>7823</v>
      </c>
      <c r="ISX9" s="79" t="s">
        <v>7824</v>
      </c>
      <c r="ISY9" s="79" t="s">
        <v>7825</v>
      </c>
      <c r="ISZ9" s="79" t="s">
        <v>7826</v>
      </c>
      <c r="ITA9" s="79" t="s">
        <v>7827</v>
      </c>
      <c r="ITB9" s="79" t="s">
        <v>7828</v>
      </c>
      <c r="ITC9" s="79" t="s">
        <v>7829</v>
      </c>
      <c r="ITD9" s="79" t="s">
        <v>7830</v>
      </c>
      <c r="ITE9" s="79" t="s">
        <v>7831</v>
      </c>
      <c r="ITF9" s="79" t="s">
        <v>7832</v>
      </c>
      <c r="ITG9" s="79" t="s">
        <v>7833</v>
      </c>
      <c r="ITH9" s="79" t="s">
        <v>7834</v>
      </c>
      <c r="ITI9" s="79" t="s">
        <v>7835</v>
      </c>
      <c r="ITJ9" s="79" t="s">
        <v>7836</v>
      </c>
      <c r="ITK9" s="79" t="s">
        <v>7837</v>
      </c>
      <c r="ITL9" s="79" t="s">
        <v>7838</v>
      </c>
      <c r="ITM9" s="79" t="s">
        <v>7839</v>
      </c>
      <c r="ITN9" s="79" t="s">
        <v>7840</v>
      </c>
      <c r="ITO9" s="79" t="s">
        <v>7841</v>
      </c>
      <c r="ITP9" s="79" t="s">
        <v>7842</v>
      </c>
      <c r="ITQ9" s="79" t="s">
        <v>7843</v>
      </c>
      <c r="ITR9" s="79" t="s">
        <v>7844</v>
      </c>
      <c r="ITS9" s="79" t="s">
        <v>7845</v>
      </c>
      <c r="ITT9" s="79" t="s">
        <v>7846</v>
      </c>
      <c r="ITU9" s="79" t="s">
        <v>7847</v>
      </c>
      <c r="ITV9" s="79" t="s">
        <v>7848</v>
      </c>
      <c r="ITW9" s="79" t="s">
        <v>7849</v>
      </c>
      <c r="ITX9" s="79" t="s">
        <v>7850</v>
      </c>
      <c r="ITY9" s="79" t="s">
        <v>7851</v>
      </c>
      <c r="ITZ9" s="79" t="s">
        <v>7852</v>
      </c>
      <c r="IUA9" s="79" t="s">
        <v>7853</v>
      </c>
      <c r="IUB9" s="79" t="s">
        <v>7854</v>
      </c>
      <c r="IUC9" s="79" t="s">
        <v>7855</v>
      </c>
      <c r="IUD9" s="79" t="s">
        <v>7856</v>
      </c>
      <c r="IUE9" s="79" t="s">
        <v>7857</v>
      </c>
      <c r="IUF9" s="79" t="s">
        <v>7858</v>
      </c>
      <c r="IUG9" s="79" t="s">
        <v>7859</v>
      </c>
      <c r="IUH9" s="79" t="s">
        <v>7860</v>
      </c>
      <c r="IUI9" s="79" t="s">
        <v>7861</v>
      </c>
      <c r="IUJ9" s="79" t="s">
        <v>7862</v>
      </c>
      <c r="IUK9" s="79" t="s">
        <v>7863</v>
      </c>
      <c r="IUL9" s="79" t="s">
        <v>7864</v>
      </c>
      <c r="IUM9" s="79" t="s">
        <v>7865</v>
      </c>
      <c r="IUN9" s="79" t="s">
        <v>7866</v>
      </c>
      <c r="IUO9" s="79" t="s">
        <v>7867</v>
      </c>
      <c r="IUP9" s="79" t="s">
        <v>7868</v>
      </c>
      <c r="IUQ9" s="79" t="s">
        <v>7869</v>
      </c>
      <c r="IUR9" s="79" t="s">
        <v>7870</v>
      </c>
      <c r="IUS9" s="79" t="s">
        <v>7871</v>
      </c>
      <c r="IUT9" s="79" t="s">
        <v>7872</v>
      </c>
      <c r="IUU9" s="79" t="s">
        <v>7873</v>
      </c>
      <c r="IUV9" s="79" t="s">
        <v>7874</v>
      </c>
      <c r="IUW9" s="79" t="s">
        <v>7875</v>
      </c>
      <c r="IUX9" s="79" t="s">
        <v>7876</v>
      </c>
      <c r="IUY9" s="79" t="s">
        <v>7877</v>
      </c>
      <c r="IUZ9" s="79" t="s">
        <v>7878</v>
      </c>
      <c r="IVA9" s="79" t="s">
        <v>7879</v>
      </c>
      <c r="IVB9" s="79" t="s">
        <v>7880</v>
      </c>
      <c r="IVC9" s="79" t="s">
        <v>7881</v>
      </c>
      <c r="IVD9" s="79" t="s">
        <v>7882</v>
      </c>
      <c r="IVE9" s="79" t="s">
        <v>7883</v>
      </c>
      <c r="IVF9" s="79" t="s">
        <v>7884</v>
      </c>
      <c r="IVG9" s="79" t="s">
        <v>7885</v>
      </c>
      <c r="IVH9" s="79" t="s">
        <v>7886</v>
      </c>
      <c r="IVI9" s="79" t="s">
        <v>7887</v>
      </c>
      <c r="IVJ9" s="79" t="s">
        <v>7888</v>
      </c>
      <c r="IVK9" s="79" t="s">
        <v>7889</v>
      </c>
      <c r="IVL9" s="79" t="s">
        <v>7890</v>
      </c>
      <c r="IVM9" s="79" t="s">
        <v>7891</v>
      </c>
      <c r="IVN9" s="79" t="s">
        <v>7892</v>
      </c>
      <c r="IVO9" s="79" t="s">
        <v>7893</v>
      </c>
      <c r="IVP9" s="79" t="s">
        <v>7894</v>
      </c>
      <c r="IVQ9" s="79" t="s">
        <v>7895</v>
      </c>
      <c r="IVR9" s="79" t="s">
        <v>7896</v>
      </c>
      <c r="IVS9" s="79" t="s">
        <v>7897</v>
      </c>
      <c r="IVT9" s="79" t="s">
        <v>7898</v>
      </c>
      <c r="IVU9" s="79" t="s">
        <v>7899</v>
      </c>
      <c r="IVV9" s="79" t="s">
        <v>7900</v>
      </c>
      <c r="IVW9" s="79" t="s">
        <v>7901</v>
      </c>
      <c r="IVX9" s="79" t="s">
        <v>7902</v>
      </c>
      <c r="IVY9" s="79" t="s">
        <v>7903</v>
      </c>
      <c r="IVZ9" s="79" t="s">
        <v>7904</v>
      </c>
      <c r="IWA9" s="79" t="s">
        <v>7905</v>
      </c>
      <c r="IWB9" s="79" t="s">
        <v>7906</v>
      </c>
      <c r="IWC9" s="79" t="s">
        <v>7907</v>
      </c>
      <c r="IWD9" s="79" t="s">
        <v>7908</v>
      </c>
      <c r="IWE9" s="79" t="s">
        <v>7909</v>
      </c>
      <c r="IWF9" s="79" t="s">
        <v>7910</v>
      </c>
      <c r="IWG9" s="79" t="s">
        <v>7911</v>
      </c>
      <c r="IWH9" s="79" t="s">
        <v>7912</v>
      </c>
      <c r="IWI9" s="79" t="s">
        <v>7913</v>
      </c>
      <c r="IWJ9" s="79" t="s">
        <v>7914</v>
      </c>
      <c r="IWK9" s="79" t="s">
        <v>7915</v>
      </c>
      <c r="IWL9" s="79" t="s">
        <v>7916</v>
      </c>
      <c r="IWM9" s="79" t="s">
        <v>7917</v>
      </c>
      <c r="IWN9" s="79" t="s">
        <v>7918</v>
      </c>
      <c r="IWO9" s="79" t="s">
        <v>7919</v>
      </c>
      <c r="IWP9" s="79" t="s">
        <v>7920</v>
      </c>
      <c r="IWQ9" s="79" t="s">
        <v>7921</v>
      </c>
      <c r="IWR9" s="79" t="s">
        <v>7922</v>
      </c>
      <c r="IWS9" s="79" t="s">
        <v>7923</v>
      </c>
      <c r="IWT9" s="79" t="s">
        <v>7924</v>
      </c>
      <c r="IWU9" s="79" t="s">
        <v>7925</v>
      </c>
      <c r="IWV9" s="79" t="s">
        <v>7926</v>
      </c>
      <c r="IWW9" s="79" t="s">
        <v>7927</v>
      </c>
      <c r="IWX9" s="79" t="s">
        <v>7928</v>
      </c>
      <c r="IWY9" s="79" t="s">
        <v>7929</v>
      </c>
      <c r="IWZ9" s="79" t="s">
        <v>7930</v>
      </c>
      <c r="IXA9" s="79" t="s">
        <v>7931</v>
      </c>
      <c r="IXB9" s="79" t="s">
        <v>7932</v>
      </c>
      <c r="IXC9" s="79" t="s">
        <v>7933</v>
      </c>
      <c r="IXD9" s="79" t="s">
        <v>7934</v>
      </c>
      <c r="IXE9" s="79" t="s">
        <v>7935</v>
      </c>
      <c r="IXF9" s="79" t="s">
        <v>7936</v>
      </c>
      <c r="IXG9" s="79" t="s">
        <v>7937</v>
      </c>
      <c r="IXH9" s="79" t="s">
        <v>7938</v>
      </c>
      <c r="IXI9" s="79" t="s">
        <v>7939</v>
      </c>
      <c r="IXJ9" s="79" t="s">
        <v>7940</v>
      </c>
      <c r="IXK9" s="79" t="s">
        <v>7941</v>
      </c>
      <c r="IXL9" s="79" t="s">
        <v>7942</v>
      </c>
      <c r="IXM9" s="79" t="s">
        <v>7943</v>
      </c>
      <c r="IXN9" s="79" t="s">
        <v>7944</v>
      </c>
      <c r="IXO9" s="79" t="s">
        <v>7945</v>
      </c>
      <c r="IXP9" s="79" t="s">
        <v>7946</v>
      </c>
      <c r="IXQ9" s="79" t="s">
        <v>7947</v>
      </c>
      <c r="IXR9" s="79" t="s">
        <v>7948</v>
      </c>
      <c r="IXS9" s="79" t="s">
        <v>7949</v>
      </c>
      <c r="IXT9" s="79" t="s">
        <v>7950</v>
      </c>
      <c r="IXU9" s="79" t="s">
        <v>7951</v>
      </c>
      <c r="IXV9" s="79" t="s">
        <v>7952</v>
      </c>
      <c r="IXW9" s="79" t="s">
        <v>7953</v>
      </c>
      <c r="IXX9" s="79" t="s">
        <v>7954</v>
      </c>
      <c r="IXY9" s="79" t="s">
        <v>7955</v>
      </c>
      <c r="IXZ9" s="79" t="s">
        <v>7956</v>
      </c>
      <c r="IYA9" s="79" t="s">
        <v>7957</v>
      </c>
      <c r="IYB9" s="79" t="s">
        <v>7958</v>
      </c>
      <c r="IYC9" s="79" t="s">
        <v>7959</v>
      </c>
      <c r="IYD9" s="79" t="s">
        <v>7960</v>
      </c>
      <c r="IYE9" s="79" t="s">
        <v>7961</v>
      </c>
      <c r="IYF9" s="79" t="s">
        <v>7962</v>
      </c>
      <c r="IYG9" s="79" t="s">
        <v>7963</v>
      </c>
      <c r="IYH9" s="79" t="s">
        <v>7964</v>
      </c>
      <c r="IYI9" s="79" t="s">
        <v>7965</v>
      </c>
      <c r="IYJ9" s="79" t="s">
        <v>7966</v>
      </c>
      <c r="IYK9" s="79" t="s">
        <v>7967</v>
      </c>
      <c r="IYL9" s="79" t="s">
        <v>7968</v>
      </c>
      <c r="IYM9" s="79" t="s">
        <v>7969</v>
      </c>
      <c r="IYN9" s="79" t="s">
        <v>7970</v>
      </c>
      <c r="IYO9" s="79" t="s">
        <v>7971</v>
      </c>
      <c r="IYP9" s="79" t="s">
        <v>7972</v>
      </c>
      <c r="IYQ9" s="79" t="s">
        <v>7973</v>
      </c>
      <c r="IYR9" s="79" t="s">
        <v>7974</v>
      </c>
      <c r="IYS9" s="79" t="s">
        <v>7975</v>
      </c>
      <c r="IYT9" s="79" t="s">
        <v>7976</v>
      </c>
      <c r="IYU9" s="79" t="s">
        <v>7977</v>
      </c>
      <c r="IYV9" s="79" t="s">
        <v>7978</v>
      </c>
      <c r="IYW9" s="79" t="s">
        <v>7979</v>
      </c>
      <c r="IYX9" s="79" t="s">
        <v>7980</v>
      </c>
      <c r="IYY9" s="79" t="s">
        <v>7981</v>
      </c>
      <c r="IYZ9" s="79" t="s">
        <v>7982</v>
      </c>
      <c r="IZA9" s="79" t="s">
        <v>7983</v>
      </c>
      <c r="IZB9" s="79" t="s">
        <v>7984</v>
      </c>
      <c r="IZC9" s="79" t="s">
        <v>7985</v>
      </c>
      <c r="IZD9" s="79" t="s">
        <v>7986</v>
      </c>
      <c r="IZE9" s="79" t="s">
        <v>7987</v>
      </c>
      <c r="IZF9" s="79" t="s">
        <v>7988</v>
      </c>
      <c r="IZG9" s="79" t="s">
        <v>7989</v>
      </c>
      <c r="IZH9" s="79" t="s">
        <v>7990</v>
      </c>
      <c r="IZI9" s="79" t="s">
        <v>7991</v>
      </c>
      <c r="IZJ9" s="79" t="s">
        <v>7992</v>
      </c>
      <c r="IZK9" s="79" t="s">
        <v>7993</v>
      </c>
      <c r="IZL9" s="79" t="s">
        <v>7994</v>
      </c>
      <c r="IZM9" s="79" t="s">
        <v>7995</v>
      </c>
      <c r="IZN9" s="79" t="s">
        <v>7996</v>
      </c>
      <c r="IZO9" s="79" t="s">
        <v>7997</v>
      </c>
      <c r="IZP9" s="79" t="s">
        <v>7998</v>
      </c>
      <c r="IZQ9" s="79" t="s">
        <v>7999</v>
      </c>
      <c r="IZR9" s="79" t="s">
        <v>8000</v>
      </c>
      <c r="IZS9" s="79" t="s">
        <v>8001</v>
      </c>
      <c r="IZT9" s="79" t="s">
        <v>8002</v>
      </c>
      <c r="IZU9" s="79" t="s">
        <v>8003</v>
      </c>
      <c r="IZV9" s="79" t="s">
        <v>8004</v>
      </c>
      <c r="IZW9" s="79" t="s">
        <v>8005</v>
      </c>
      <c r="IZX9" s="79" t="s">
        <v>8006</v>
      </c>
      <c r="IZY9" s="79" t="s">
        <v>8007</v>
      </c>
      <c r="IZZ9" s="79" t="s">
        <v>8008</v>
      </c>
      <c r="JAA9" s="79" t="s">
        <v>8009</v>
      </c>
      <c r="JAB9" s="79" t="s">
        <v>8010</v>
      </c>
      <c r="JAC9" s="79" t="s">
        <v>8011</v>
      </c>
      <c r="JAD9" s="79" t="s">
        <v>8012</v>
      </c>
      <c r="JAE9" s="79" t="s">
        <v>8013</v>
      </c>
      <c r="JAF9" s="79" t="s">
        <v>8014</v>
      </c>
      <c r="JAG9" s="79" t="s">
        <v>8015</v>
      </c>
      <c r="JAH9" s="79" t="s">
        <v>8016</v>
      </c>
      <c r="JAI9" s="79" t="s">
        <v>8017</v>
      </c>
      <c r="JAJ9" s="79" t="s">
        <v>8018</v>
      </c>
      <c r="JAK9" s="79" t="s">
        <v>8019</v>
      </c>
      <c r="JAL9" s="79" t="s">
        <v>8020</v>
      </c>
      <c r="JAM9" s="79" t="s">
        <v>8021</v>
      </c>
      <c r="JAN9" s="79" t="s">
        <v>8022</v>
      </c>
      <c r="JAO9" s="79" t="s">
        <v>8023</v>
      </c>
      <c r="JAP9" s="79" t="s">
        <v>8024</v>
      </c>
      <c r="JAQ9" s="79" t="s">
        <v>8025</v>
      </c>
      <c r="JAR9" s="79" t="s">
        <v>8026</v>
      </c>
      <c r="JAS9" s="79" t="s">
        <v>8027</v>
      </c>
      <c r="JAT9" s="79" t="s">
        <v>8028</v>
      </c>
      <c r="JAU9" s="79" t="s">
        <v>8029</v>
      </c>
      <c r="JAV9" s="79" t="s">
        <v>8030</v>
      </c>
      <c r="JAW9" s="79" t="s">
        <v>8031</v>
      </c>
      <c r="JAX9" s="79" t="s">
        <v>8032</v>
      </c>
      <c r="JAY9" s="79" t="s">
        <v>8033</v>
      </c>
      <c r="JAZ9" s="79" t="s">
        <v>8034</v>
      </c>
      <c r="JBA9" s="79" t="s">
        <v>8035</v>
      </c>
      <c r="JBB9" s="79" t="s">
        <v>8036</v>
      </c>
      <c r="JBC9" s="79" t="s">
        <v>8037</v>
      </c>
      <c r="JBD9" s="79" t="s">
        <v>8038</v>
      </c>
      <c r="JBE9" s="79" t="s">
        <v>8039</v>
      </c>
      <c r="JBF9" s="79" t="s">
        <v>8040</v>
      </c>
      <c r="JBG9" s="79" t="s">
        <v>8041</v>
      </c>
      <c r="JBH9" s="79" t="s">
        <v>8042</v>
      </c>
      <c r="JBI9" s="79" t="s">
        <v>8043</v>
      </c>
      <c r="JBJ9" s="79" t="s">
        <v>8044</v>
      </c>
      <c r="JBK9" s="79" t="s">
        <v>8045</v>
      </c>
      <c r="JBL9" s="79" t="s">
        <v>8046</v>
      </c>
      <c r="JBM9" s="79" t="s">
        <v>8047</v>
      </c>
      <c r="JBN9" s="79" t="s">
        <v>8048</v>
      </c>
      <c r="JBO9" s="79" t="s">
        <v>8049</v>
      </c>
      <c r="JBP9" s="79" t="s">
        <v>8050</v>
      </c>
      <c r="JBQ9" s="79" t="s">
        <v>8051</v>
      </c>
      <c r="JBR9" s="79" t="s">
        <v>8052</v>
      </c>
      <c r="JBS9" s="79" t="s">
        <v>8053</v>
      </c>
      <c r="JBT9" s="79" t="s">
        <v>8054</v>
      </c>
      <c r="JBU9" s="79" t="s">
        <v>8055</v>
      </c>
      <c r="JBV9" s="79" t="s">
        <v>8056</v>
      </c>
      <c r="JBW9" s="79" t="s">
        <v>8057</v>
      </c>
      <c r="JBX9" s="79" t="s">
        <v>8058</v>
      </c>
      <c r="JBY9" s="79" t="s">
        <v>8059</v>
      </c>
      <c r="JBZ9" s="79" t="s">
        <v>8060</v>
      </c>
      <c r="JCA9" s="79" t="s">
        <v>8061</v>
      </c>
      <c r="JCB9" s="79" t="s">
        <v>8062</v>
      </c>
      <c r="JCC9" s="79" t="s">
        <v>8063</v>
      </c>
      <c r="JCD9" s="79" t="s">
        <v>8064</v>
      </c>
      <c r="JCE9" s="79" t="s">
        <v>8065</v>
      </c>
      <c r="JCF9" s="79" t="s">
        <v>8066</v>
      </c>
      <c r="JCG9" s="79" t="s">
        <v>8067</v>
      </c>
      <c r="JCH9" s="79" t="s">
        <v>8068</v>
      </c>
      <c r="JCI9" s="79" t="s">
        <v>8069</v>
      </c>
      <c r="JCJ9" s="79" t="s">
        <v>8070</v>
      </c>
      <c r="JCK9" s="79" t="s">
        <v>8071</v>
      </c>
      <c r="JCL9" s="79" t="s">
        <v>8072</v>
      </c>
      <c r="JCM9" s="79" t="s">
        <v>8073</v>
      </c>
      <c r="JCN9" s="79" t="s">
        <v>8074</v>
      </c>
      <c r="JCO9" s="79" t="s">
        <v>8075</v>
      </c>
      <c r="JCP9" s="79" t="s">
        <v>8076</v>
      </c>
      <c r="JCQ9" s="79" t="s">
        <v>8077</v>
      </c>
      <c r="JCR9" s="79" t="s">
        <v>8078</v>
      </c>
      <c r="JCS9" s="79" t="s">
        <v>8079</v>
      </c>
      <c r="JCT9" s="79" t="s">
        <v>8080</v>
      </c>
      <c r="JCU9" s="79" t="s">
        <v>8081</v>
      </c>
      <c r="JCV9" s="79" t="s">
        <v>8082</v>
      </c>
      <c r="JCW9" s="79" t="s">
        <v>8083</v>
      </c>
      <c r="JCX9" s="79" t="s">
        <v>8084</v>
      </c>
      <c r="JCY9" s="79" t="s">
        <v>8085</v>
      </c>
      <c r="JCZ9" s="79" t="s">
        <v>8086</v>
      </c>
      <c r="JDA9" s="79" t="s">
        <v>8087</v>
      </c>
      <c r="JDB9" s="79" t="s">
        <v>8088</v>
      </c>
      <c r="JDC9" s="79" t="s">
        <v>8089</v>
      </c>
      <c r="JDD9" s="79" t="s">
        <v>8090</v>
      </c>
      <c r="JDE9" s="79" t="s">
        <v>8091</v>
      </c>
      <c r="JDF9" s="79" t="s">
        <v>8092</v>
      </c>
      <c r="JDG9" s="79" t="s">
        <v>8093</v>
      </c>
      <c r="JDH9" s="79" t="s">
        <v>8094</v>
      </c>
      <c r="JDI9" s="79" t="s">
        <v>8095</v>
      </c>
      <c r="JDJ9" s="79" t="s">
        <v>8096</v>
      </c>
      <c r="JDK9" s="79" t="s">
        <v>8097</v>
      </c>
      <c r="JDL9" s="79" t="s">
        <v>8098</v>
      </c>
      <c r="JDM9" s="79" t="s">
        <v>8099</v>
      </c>
      <c r="JDN9" s="79" t="s">
        <v>8100</v>
      </c>
      <c r="JDO9" s="79" t="s">
        <v>8101</v>
      </c>
      <c r="JDP9" s="79" t="s">
        <v>8102</v>
      </c>
      <c r="JDQ9" s="79" t="s">
        <v>8103</v>
      </c>
      <c r="JDR9" s="79" t="s">
        <v>8104</v>
      </c>
      <c r="JDS9" s="79" t="s">
        <v>8105</v>
      </c>
      <c r="JDT9" s="79" t="s">
        <v>8106</v>
      </c>
      <c r="JDU9" s="79" t="s">
        <v>8107</v>
      </c>
      <c r="JDV9" s="79" t="s">
        <v>8108</v>
      </c>
      <c r="JDW9" s="79" t="s">
        <v>8109</v>
      </c>
      <c r="JDX9" s="79" t="s">
        <v>8110</v>
      </c>
      <c r="JDY9" s="79" t="s">
        <v>8111</v>
      </c>
      <c r="JDZ9" s="79" t="s">
        <v>8112</v>
      </c>
      <c r="JEA9" s="79" t="s">
        <v>8113</v>
      </c>
      <c r="JEB9" s="79" t="s">
        <v>8114</v>
      </c>
      <c r="JEC9" s="79" t="s">
        <v>8115</v>
      </c>
      <c r="JED9" s="79" t="s">
        <v>8116</v>
      </c>
      <c r="JEE9" s="79" t="s">
        <v>8117</v>
      </c>
      <c r="JEF9" s="79" t="s">
        <v>8118</v>
      </c>
      <c r="JEG9" s="79" t="s">
        <v>8119</v>
      </c>
      <c r="JEH9" s="79" t="s">
        <v>8120</v>
      </c>
      <c r="JEI9" s="79" t="s">
        <v>8121</v>
      </c>
      <c r="JEJ9" s="79" t="s">
        <v>8122</v>
      </c>
      <c r="JEK9" s="79" t="s">
        <v>8123</v>
      </c>
      <c r="JEL9" s="79" t="s">
        <v>8124</v>
      </c>
      <c r="JEM9" s="79" t="s">
        <v>8125</v>
      </c>
      <c r="JEN9" s="79" t="s">
        <v>8126</v>
      </c>
      <c r="JEO9" s="79" t="s">
        <v>8127</v>
      </c>
      <c r="JEP9" s="79" t="s">
        <v>8128</v>
      </c>
      <c r="JEQ9" s="79" t="s">
        <v>8129</v>
      </c>
      <c r="JER9" s="79" t="s">
        <v>8130</v>
      </c>
      <c r="JES9" s="79" t="s">
        <v>8131</v>
      </c>
      <c r="JET9" s="79" t="s">
        <v>8132</v>
      </c>
      <c r="JEU9" s="79" t="s">
        <v>8133</v>
      </c>
      <c r="JEV9" s="79" t="s">
        <v>8134</v>
      </c>
      <c r="JEW9" s="79" t="s">
        <v>8135</v>
      </c>
      <c r="JEX9" s="79" t="s">
        <v>8136</v>
      </c>
      <c r="JEY9" s="79" t="s">
        <v>8137</v>
      </c>
      <c r="JEZ9" s="79" t="s">
        <v>8138</v>
      </c>
      <c r="JFA9" s="79" t="s">
        <v>8139</v>
      </c>
      <c r="JFB9" s="79" t="s">
        <v>8140</v>
      </c>
      <c r="JFC9" s="79" t="s">
        <v>8141</v>
      </c>
      <c r="JFD9" s="79" t="s">
        <v>8142</v>
      </c>
      <c r="JFE9" s="79" t="s">
        <v>8143</v>
      </c>
      <c r="JFF9" s="79" t="s">
        <v>8144</v>
      </c>
      <c r="JFG9" s="79" t="s">
        <v>8145</v>
      </c>
      <c r="JFH9" s="79" t="s">
        <v>8146</v>
      </c>
      <c r="JFI9" s="79" t="s">
        <v>8147</v>
      </c>
      <c r="JFJ9" s="79" t="s">
        <v>8148</v>
      </c>
      <c r="JFK9" s="79" t="s">
        <v>8149</v>
      </c>
      <c r="JFL9" s="79" t="s">
        <v>8150</v>
      </c>
      <c r="JFM9" s="79" t="s">
        <v>8151</v>
      </c>
      <c r="JFN9" s="79" t="s">
        <v>8152</v>
      </c>
      <c r="JFO9" s="79" t="s">
        <v>8153</v>
      </c>
      <c r="JFP9" s="79" t="s">
        <v>8154</v>
      </c>
      <c r="JFQ9" s="79" t="s">
        <v>8155</v>
      </c>
      <c r="JFR9" s="79" t="s">
        <v>8156</v>
      </c>
      <c r="JFS9" s="79" t="s">
        <v>8157</v>
      </c>
      <c r="JFT9" s="79" t="s">
        <v>8158</v>
      </c>
      <c r="JFU9" s="79" t="s">
        <v>8159</v>
      </c>
      <c r="JFV9" s="79" t="s">
        <v>8160</v>
      </c>
      <c r="JFW9" s="79" t="s">
        <v>8161</v>
      </c>
      <c r="JFX9" s="79" t="s">
        <v>8162</v>
      </c>
      <c r="JFY9" s="79" t="s">
        <v>8163</v>
      </c>
      <c r="JFZ9" s="79" t="s">
        <v>8164</v>
      </c>
      <c r="JGA9" s="79" t="s">
        <v>8165</v>
      </c>
      <c r="JGB9" s="79" t="s">
        <v>8166</v>
      </c>
      <c r="JGC9" s="79" t="s">
        <v>8167</v>
      </c>
      <c r="JGD9" s="79" t="s">
        <v>8168</v>
      </c>
      <c r="JGE9" s="79" t="s">
        <v>8169</v>
      </c>
      <c r="JGF9" s="79" t="s">
        <v>8170</v>
      </c>
      <c r="JGG9" s="79" t="s">
        <v>8171</v>
      </c>
      <c r="JGH9" s="79" t="s">
        <v>8172</v>
      </c>
      <c r="JGI9" s="79" t="s">
        <v>8173</v>
      </c>
      <c r="JGJ9" s="79" t="s">
        <v>8174</v>
      </c>
      <c r="JGK9" s="79" t="s">
        <v>8175</v>
      </c>
      <c r="JGL9" s="79" t="s">
        <v>8176</v>
      </c>
      <c r="JGM9" s="79" t="s">
        <v>8177</v>
      </c>
      <c r="JGN9" s="79" t="s">
        <v>8178</v>
      </c>
      <c r="JGO9" s="79" t="s">
        <v>8179</v>
      </c>
      <c r="JGP9" s="79" t="s">
        <v>8180</v>
      </c>
      <c r="JGQ9" s="79" t="s">
        <v>8181</v>
      </c>
      <c r="JGR9" s="79" t="s">
        <v>8182</v>
      </c>
      <c r="JGS9" s="79" t="s">
        <v>8183</v>
      </c>
      <c r="JGT9" s="79" t="s">
        <v>8184</v>
      </c>
      <c r="JGU9" s="79" t="s">
        <v>8185</v>
      </c>
      <c r="JGV9" s="79" t="s">
        <v>8186</v>
      </c>
      <c r="JGW9" s="79" t="s">
        <v>8187</v>
      </c>
      <c r="JGX9" s="79" t="s">
        <v>8188</v>
      </c>
      <c r="JGY9" s="79" t="s">
        <v>8189</v>
      </c>
      <c r="JGZ9" s="79" t="s">
        <v>8190</v>
      </c>
      <c r="JHA9" s="79" t="s">
        <v>8191</v>
      </c>
      <c r="JHB9" s="79" t="s">
        <v>8192</v>
      </c>
      <c r="JHC9" s="79" t="s">
        <v>8193</v>
      </c>
      <c r="JHD9" s="79" t="s">
        <v>8194</v>
      </c>
      <c r="JHE9" s="79" t="s">
        <v>8195</v>
      </c>
      <c r="JHF9" s="79" t="s">
        <v>8196</v>
      </c>
      <c r="JHG9" s="79" t="s">
        <v>8197</v>
      </c>
      <c r="JHH9" s="79" t="s">
        <v>8198</v>
      </c>
      <c r="JHI9" s="79" t="s">
        <v>8199</v>
      </c>
      <c r="JHJ9" s="79" t="s">
        <v>8200</v>
      </c>
      <c r="JHK9" s="79" t="s">
        <v>8201</v>
      </c>
      <c r="JHL9" s="79" t="s">
        <v>8202</v>
      </c>
      <c r="JHM9" s="79" t="s">
        <v>8203</v>
      </c>
      <c r="JHN9" s="79" t="s">
        <v>8204</v>
      </c>
      <c r="JHO9" s="79" t="s">
        <v>8205</v>
      </c>
      <c r="JHP9" s="79" t="s">
        <v>8206</v>
      </c>
      <c r="JHQ9" s="79" t="s">
        <v>8207</v>
      </c>
      <c r="JHR9" s="79" t="s">
        <v>8208</v>
      </c>
      <c r="JHS9" s="79" t="s">
        <v>8209</v>
      </c>
      <c r="JHT9" s="79" t="s">
        <v>8210</v>
      </c>
      <c r="JHU9" s="79" t="s">
        <v>8211</v>
      </c>
      <c r="JHV9" s="79" t="s">
        <v>8212</v>
      </c>
      <c r="JHW9" s="79" t="s">
        <v>8213</v>
      </c>
      <c r="JHX9" s="79" t="s">
        <v>8214</v>
      </c>
      <c r="JHY9" s="79" t="s">
        <v>8215</v>
      </c>
      <c r="JHZ9" s="79" t="s">
        <v>8216</v>
      </c>
      <c r="JIA9" s="79" t="s">
        <v>8217</v>
      </c>
      <c r="JIB9" s="79" t="s">
        <v>8218</v>
      </c>
      <c r="JIC9" s="79" t="s">
        <v>8219</v>
      </c>
      <c r="JID9" s="79" t="s">
        <v>8220</v>
      </c>
      <c r="JIE9" s="79" t="s">
        <v>8221</v>
      </c>
      <c r="JIF9" s="79" t="s">
        <v>8222</v>
      </c>
      <c r="JIG9" s="79" t="s">
        <v>8223</v>
      </c>
      <c r="JIH9" s="79" t="s">
        <v>8224</v>
      </c>
      <c r="JII9" s="79" t="s">
        <v>8225</v>
      </c>
      <c r="JIJ9" s="79" t="s">
        <v>8226</v>
      </c>
      <c r="JIK9" s="79" t="s">
        <v>8227</v>
      </c>
      <c r="JIL9" s="79" t="s">
        <v>8228</v>
      </c>
      <c r="JIM9" s="79" t="s">
        <v>8229</v>
      </c>
      <c r="JIN9" s="79" t="s">
        <v>8230</v>
      </c>
      <c r="JIO9" s="79" t="s">
        <v>8231</v>
      </c>
      <c r="JIP9" s="79" t="s">
        <v>8232</v>
      </c>
      <c r="JIQ9" s="79" t="s">
        <v>8233</v>
      </c>
      <c r="JIR9" s="79" t="s">
        <v>8234</v>
      </c>
      <c r="JIS9" s="79" t="s">
        <v>8235</v>
      </c>
      <c r="JIT9" s="79" t="s">
        <v>8236</v>
      </c>
      <c r="JIU9" s="79" t="s">
        <v>8237</v>
      </c>
      <c r="JIV9" s="79" t="s">
        <v>8238</v>
      </c>
      <c r="JIW9" s="79" t="s">
        <v>8239</v>
      </c>
      <c r="JIX9" s="79" t="s">
        <v>8240</v>
      </c>
      <c r="JIY9" s="79" t="s">
        <v>8241</v>
      </c>
      <c r="JIZ9" s="79" t="s">
        <v>8242</v>
      </c>
      <c r="JJA9" s="79" t="s">
        <v>8243</v>
      </c>
      <c r="JJB9" s="79" t="s">
        <v>8244</v>
      </c>
      <c r="JJC9" s="79" t="s">
        <v>8245</v>
      </c>
      <c r="JJD9" s="79" t="s">
        <v>8246</v>
      </c>
      <c r="JJE9" s="79" t="s">
        <v>8247</v>
      </c>
      <c r="JJF9" s="79" t="s">
        <v>8248</v>
      </c>
      <c r="JJG9" s="79" t="s">
        <v>8249</v>
      </c>
      <c r="JJH9" s="79" t="s">
        <v>8250</v>
      </c>
      <c r="JJI9" s="79" t="s">
        <v>8251</v>
      </c>
      <c r="JJJ9" s="79" t="s">
        <v>8252</v>
      </c>
      <c r="JJK9" s="79" t="s">
        <v>8253</v>
      </c>
      <c r="JJL9" s="79" t="s">
        <v>8254</v>
      </c>
      <c r="JJM9" s="79" t="s">
        <v>8255</v>
      </c>
      <c r="JJN9" s="79" t="s">
        <v>8256</v>
      </c>
      <c r="JJO9" s="79" t="s">
        <v>8257</v>
      </c>
      <c r="JJP9" s="79" t="s">
        <v>8258</v>
      </c>
      <c r="JJQ9" s="79" t="s">
        <v>8259</v>
      </c>
      <c r="JJR9" s="79" t="s">
        <v>8260</v>
      </c>
      <c r="JJS9" s="79" t="s">
        <v>8261</v>
      </c>
      <c r="JJT9" s="79" t="s">
        <v>8262</v>
      </c>
      <c r="JJU9" s="79" t="s">
        <v>8263</v>
      </c>
      <c r="JJV9" s="79" t="s">
        <v>8264</v>
      </c>
      <c r="JJW9" s="79" t="s">
        <v>8265</v>
      </c>
      <c r="JJX9" s="79" t="s">
        <v>8266</v>
      </c>
      <c r="JJY9" s="79" t="s">
        <v>8267</v>
      </c>
      <c r="JJZ9" s="79" t="s">
        <v>8268</v>
      </c>
      <c r="JKA9" s="79" t="s">
        <v>8269</v>
      </c>
      <c r="JKB9" s="79" t="s">
        <v>8270</v>
      </c>
      <c r="JKC9" s="79" t="s">
        <v>8271</v>
      </c>
      <c r="JKD9" s="79" t="s">
        <v>8272</v>
      </c>
      <c r="JKE9" s="79" t="s">
        <v>8273</v>
      </c>
      <c r="JKF9" s="79" t="s">
        <v>8274</v>
      </c>
      <c r="JKG9" s="79" t="s">
        <v>8275</v>
      </c>
      <c r="JKH9" s="79" t="s">
        <v>8276</v>
      </c>
      <c r="JKI9" s="79" t="s">
        <v>8277</v>
      </c>
      <c r="JKJ9" s="79" t="s">
        <v>8278</v>
      </c>
      <c r="JKK9" s="79" t="s">
        <v>8279</v>
      </c>
      <c r="JKL9" s="79" t="s">
        <v>8280</v>
      </c>
      <c r="JKM9" s="79" t="s">
        <v>8281</v>
      </c>
      <c r="JKN9" s="79" t="s">
        <v>8282</v>
      </c>
      <c r="JKO9" s="79" t="s">
        <v>8283</v>
      </c>
      <c r="JKP9" s="79" t="s">
        <v>8284</v>
      </c>
      <c r="JKQ9" s="79" t="s">
        <v>8285</v>
      </c>
      <c r="JKR9" s="79" t="s">
        <v>8286</v>
      </c>
      <c r="JKS9" s="79" t="s">
        <v>8287</v>
      </c>
      <c r="JKT9" s="79" t="s">
        <v>8288</v>
      </c>
      <c r="JKU9" s="79" t="s">
        <v>8289</v>
      </c>
      <c r="JKV9" s="79" t="s">
        <v>8290</v>
      </c>
      <c r="JKW9" s="79" t="s">
        <v>8291</v>
      </c>
      <c r="JKX9" s="79" t="s">
        <v>8292</v>
      </c>
      <c r="JKY9" s="79" t="s">
        <v>8293</v>
      </c>
      <c r="JKZ9" s="79" t="s">
        <v>8294</v>
      </c>
      <c r="JLA9" s="79" t="s">
        <v>8295</v>
      </c>
      <c r="JLB9" s="79" t="s">
        <v>8296</v>
      </c>
      <c r="JLC9" s="79" t="s">
        <v>8297</v>
      </c>
      <c r="JLD9" s="79" t="s">
        <v>8298</v>
      </c>
      <c r="JLE9" s="79" t="s">
        <v>8299</v>
      </c>
      <c r="JLF9" s="79" t="s">
        <v>8300</v>
      </c>
      <c r="JLG9" s="79" t="s">
        <v>8301</v>
      </c>
      <c r="JLH9" s="79" t="s">
        <v>8302</v>
      </c>
      <c r="JLI9" s="79" t="s">
        <v>8303</v>
      </c>
      <c r="JLJ9" s="79" t="s">
        <v>8304</v>
      </c>
      <c r="JLK9" s="79" t="s">
        <v>8305</v>
      </c>
      <c r="JLL9" s="79" t="s">
        <v>8306</v>
      </c>
      <c r="JLM9" s="79" t="s">
        <v>8307</v>
      </c>
      <c r="JLN9" s="79" t="s">
        <v>8308</v>
      </c>
      <c r="JLO9" s="79" t="s">
        <v>8309</v>
      </c>
      <c r="JLP9" s="79" t="s">
        <v>8310</v>
      </c>
      <c r="JLQ9" s="79" t="s">
        <v>8311</v>
      </c>
      <c r="JLR9" s="79" t="s">
        <v>8312</v>
      </c>
      <c r="JLS9" s="79" t="s">
        <v>8313</v>
      </c>
      <c r="JLT9" s="79" t="s">
        <v>8314</v>
      </c>
      <c r="JLU9" s="79" t="s">
        <v>8315</v>
      </c>
      <c r="JLV9" s="79" t="s">
        <v>8316</v>
      </c>
      <c r="JLW9" s="79" t="s">
        <v>8317</v>
      </c>
      <c r="JLX9" s="79" t="s">
        <v>8318</v>
      </c>
      <c r="JLY9" s="79" t="s">
        <v>8319</v>
      </c>
      <c r="JLZ9" s="79" t="s">
        <v>8320</v>
      </c>
      <c r="JMA9" s="79" t="s">
        <v>8321</v>
      </c>
      <c r="JMB9" s="79" t="s">
        <v>8322</v>
      </c>
      <c r="JMC9" s="79" t="s">
        <v>8323</v>
      </c>
      <c r="JMD9" s="79" t="s">
        <v>8324</v>
      </c>
      <c r="JME9" s="79" t="s">
        <v>8325</v>
      </c>
      <c r="JMF9" s="79" t="s">
        <v>8326</v>
      </c>
      <c r="JMG9" s="79" t="s">
        <v>8327</v>
      </c>
      <c r="JMH9" s="79" t="s">
        <v>8328</v>
      </c>
      <c r="JMI9" s="79" t="s">
        <v>8329</v>
      </c>
      <c r="JMJ9" s="79" t="s">
        <v>8330</v>
      </c>
      <c r="JMK9" s="79" t="s">
        <v>8331</v>
      </c>
      <c r="JML9" s="79" t="s">
        <v>8332</v>
      </c>
      <c r="JMM9" s="79" t="s">
        <v>8333</v>
      </c>
      <c r="JMN9" s="79" t="s">
        <v>8334</v>
      </c>
      <c r="JMO9" s="79" t="s">
        <v>8335</v>
      </c>
      <c r="JMP9" s="79" t="s">
        <v>8336</v>
      </c>
      <c r="JMQ9" s="79" t="s">
        <v>8337</v>
      </c>
      <c r="JMR9" s="79" t="s">
        <v>8338</v>
      </c>
      <c r="JMS9" s="79" t="s">
        <v>8339</v>
      </c>
      <c r="JMT9" s="79" t="s">
        <v>8340</v>
      </c>
      <c r="JMU9" s="79" t="s">
        <v>8341</v>
      </c>
      <c r="JMV9" s="79" t="s">
        <v>8342</v>
      </c>
      <c r="JMW9" s="79" t="s">
        <v>8343</v>
      </c>
      <c r="JMX9" s="79" t="s">
        <v>8344</v>
      </c>
      <c r="JMY9" s="79" t="s">
        <v>8345</v>
      </c>
      <c r="JMZ9" s="79" t="s">
        <v>8346</v>
      </c>
      <c r="JNA9" s="79" t="s">
        <v>8347</v>
      </c>
      <c r="JNB9" s="79" t="s">
        <v>8348</v>
      </c>
      <c r="JNC9" s="79" t="s">
        <v>8349</v>
      </c>
      <c r="JND9" s="79" t="s">
        <v>8350</v>
      </c>
      <c r="JNE9" s="79" t="s">
        <v>8351</v>
      </c>
      <c r="JNF9" s="79" t="s">
        <v>8352</v>
      </c>
      <c r="JNG9" s="79" t="s">
        <v>8353</v>
      </c>
      <c r="JNH9" s="79" t="s">
        <v>8354</v>
      </c>
      <c r="JNI9" s="79" t="s">
        <v>8355</v>
      </c>
      <c r="JNJ9" s="79" t="s">
        <v>8356</v>
      </c>
      <c r="JNK9" s="79" t="s">
        <v>8357</v>
      </c>
      <c r="JNL9" s="79" t="s">
        <v>8358</v>
      </c>
      <c r="JNM9" s="79" t="s">
        <v>8359</v>
      </c>
      <c r="JNN9" s="79" t="s">
        <v>8360</v>
      </c>
      <c r="JNO9" s="79" t="s">
        <v>8361</v>
      </c>
      <c r="JNP9" s="79" t="s">
        <v>8362</v>
      </c>
      <c r="JNQ9" s="79" t="s">
        <v>8363</v>
      </c>
      <c r="JNR9" s="79" t="s">
        <v>8364</v>
      </c>
      <c r="JNS9" s="79" t="s">
        <v>8365</v>
      </c>
      <c r="JNT9" s="79" t="s">
        <v>8366</v>
      </c>
      <c r="JNU9" s="79" t="s">
        <v>8367</v>
      </c>
      <c r="JNV9" s="79" t="s">
        <v>8368</v>
      </c>
      <c r="JNW9" s="79" t="s">
        <v>8369</v>
      </c>
      <c r="JNX9" s="79" t="s">
        <v>8370</v>
      </c>
      <c r="JNY9" s="79" t="s">
        <v>8371</v>
      </c>
      <c r="JNZ9" s="79" t="s">
        <v>8372</v>
      </c>
      <c r="JOA9" s="79" t="s">
        <v>8373</v>
      </c>
      <c r="JOB9" s="79" t="s">
        <v>8374</v>
      </c>
      <c r="JOC9" s="79" t="s">
        <v>8375</v>
      </c>
      <c r="JOD9" s="79" t="s">
        <v>8376</v>
      </c>
      <c r="JOE9" s="79" t="s">
        <v>8377</v>
      </c>
      <c r="JOF9" s="79" t="s">
        <v>8378</v>
      </c>
      <c r="JOG9" s="79" t="s">
        <v>8379</v>
      </c>
      <c r="JOH9" s="79" t="s">
        <v>8380</v>
      </c>
      <c r="JOI9" s="79" t="s">
        <v>8381</v>
      </c>
      <c r="JOJ9" s="79" t="s">
        <v>8382</v>
      </c>
      <c r="JOK9" s="79" t="s">
        <v>8383</v>
      </c>
      <c r="JOL9" s="79" t="s">
        <v>8384</v>
      </c>
      <c r="JOM9" s="79" t="s">
        <v>8385</v>
      </c>
      <c r="JON9" s="79" t="s">
        <v>8386</v>
      </c>
      <c r="JOO9" s="79" t="s">
        <v>8387</v>
      </c>
      <c r="JOP9" s="79" t="s">
        <v>8388</v>
      </c>
      <c r="JOQ9" s="79" t="s">
        <v>8389</v>
      </c>
      <c r="JOR9" s="79" t="s">
        <v>8390</v>
      </c>
      <c r="JOS9" s="79" t="s">
        <v>8391</v>
      </c>
      <c r="JOT9" s="79" t="s">
        <v>8392</v>
      </c>
      <c r="JOU9" s="79" t="s">
        <v>8393</v>
      </c>
      <c r="JOV9" s="79" t="s">
        <v>8394</v>
      </c>
      <c r="JOW9" s="79" t="s">
        <v>8395</v>
      </c>
      <c r="JOX9" s="79" t="s">
        <v>8396</v>
      </c>
      <c r="JOY9" s="79" t="s">
        <v>8397</v>
      </c>
      <c r="JOZ9" s="79" t="s">
        <v>8398</v>
      </c>
      <c r="JPA9" s="79" t="s">
        <v>8399</v>
      </c>
      <c r="JPB9" s="79" t="s">
        <v>8400</v>
      </c>
      <c r="JPC9" s="79" t="s">
        <v>8401</v>
      </c>
      <c r="JPD9" s="79" t="s">
        <v>8402</v>
      </c>
      <c r="JPE9" s="79" t="s">
        <v>8403</v>
      </c>
      <c r="JPF9" s="79" t="s">
        <v>8404</v>
      </c>
      <c r="JPG9" s="79" t="s">
        <v>8405</v>
      </c>
      <c r="JPH9" s="79" t="s">
        <v>8406</v>
      </c>
      <c r="JPI9" s="79" t="s">
        <v>8407</v>
      </c>
      <c r="JPJ9" s="79" t="s">
        <v>8408</v>
      </c>
      <c r="JPK9" s="79" t="s">
        <v>8409</v>
      </c>
      <c r="JPL9" s="79" t="s">
        <v>8410</v>
      </c>
      <c r="JPM9" s="79" t="s">
        <v>8411</v>
      </c>
      <c r="JPN9" s="79" t="s">
        <v>8412</v>
      </c>
      <c r="JPO9" s="79" t="s">
        <v>8413</v>
      </c>
      <c r="JPP9" s="79" t="s">
        <v>8414</v>
      </c>
      <c r="JPQ9" s="79" t="s">
        <v>8415</v>
      </c>
      <c r="JPR9" s="79" t="s">
        <v>8416</v>
      </c>
      <c r="JPS9" s="79" t="s">
        <v>8417</v>
      </c>
      <c r="JPT9" s="79" t="s">
        <v>8418</v>
      </c>
      <c r="JPU9" s="79" t="s">
        <v>8419</v>
      </c>
      <c r="JPV9" s="79" t="s">
        <v>8420</v>
      </c>
      <c r="JPW9" s="79" t="s">
        <v>8421</v>
      </c>
      <c r="JPX9" s="79" t="s">
        <v>8422</v>
      </c>
      <c r="JPY9" s="79" t="s">
        <v>8423</v>
      </c>
      <c r="JPZ9" s="79" t="s">
        <v>8424</v>
      </c>
      <c r="JQA9" s="79" t="s">
        <v>8425</v>
      </c>
      <c r="JQB9" s="79" t="s">
        <v>8426</v>
      </c>
      <c r="JQC9" s="79" t="s">
        <v>8427</v>
      </c>
      <c r="JQD9" s="79" t="s">
        <v>8428</v>
      </c>
      <c r="JQE9" s="79" t="s">
        <v>8429</v>
      </c>
      <c r="JQF9" s="79" t="s">
        <v>8430</v>
      </c>
      <c r="JQG9" s="79" t="s">
        <v>8431</v>
      </c>
      <c r="JQH9" s="79" t="s">
        <v>8432</v>
      </c>
      <c r="JQI9" s="79" t="s">
        <v>8433</v>
      </c>
      <c r="JQJ9" s="79" t="s">
        <v>8434</v>
      </c>
      <c r="JQK9" s="79" t="s">
        <v>8435</v>
      </c>
      <c r="JQL9" s="79" t="s">
        <v>8436</v>
      </c>
      <c r="JQM9" s="79" t="s">
        <v>8437</v>
      </c>
      <c r="JQN9" s="79" t="s">
        <v>8438</v>
      </c>
      <c r="JQO9" s="79" t="s">
        <v>8439</v>
      </c>
      <c r="JQP9" s="79" t="s">
        <v>8440</v>
      </c>
      <c r="JQQ9" s="79" t="s">
        <v>8441</v>
      </c>
      <c r="JQR9" s="79" t="s">
        <v>8442</v>
      </c>
      <c r="JQS9" s="79" t="s">
        <v>8443</v>
      </c>
      <c r="JQT9" s="79" t="s">
        <v>8444</v>
      </c>
      <c r="JQU9" s="79" t="s">
        <v>8445</v>
      </c>
      <c r="JQV9" s="79" t="s">
        <v>8446</v>
      </c>
      <c r="JQW9" s="79" t="s">
        <v>8447</v>
      </c>
      <c r="JQX9" s="79" t="s">
        <v>8448</v>
      </c>
      <c r="JQY9" s="79" t="s">
        <v>8449</v>
      </c>
      <c r="JQZ9" s="79" t="s">
        <v>8450</v>
      </c>
      <c r="JRA9" s="79" t="s">
        <v>8451</v>
      </c>
      <c r="JRB9" s="79" t="s">
        <v>8452</v>
      </c>
      <c r="JRC9" s="79" t="s">
        <v>8453</v>
      </c>
      <c r="JRD9" s="79" t="s">
        <v>8454</v>
      </c>
      <c r="JRE9" s="79" t="s">
        <v>8455</v>
      </c>
      <c r="JRF9" s="79" t="s">
        <v>8456</v>
      </c>
      <c r="JRG9" s="79" t="s">
        <v>8457</v>
      </c>
      <c r="JRH9" s="79" t="s">
        <v>8458</v>
      </c>
      <c r="JRI9" s="79" t="s">
        <v>8459</v>
      </c>
      <c r="JRJ9" s="79" t="s">
        <v>8460</v>
      </c>
      <c r="JRK9" s="79" t="s">
        <v>8461</v>
      </c>
      <c r="JRL9" s="79" t="s">
        <v>8462</v>
      </c>
      <c r="JRM9" s="79" t="s">
        <v>8463</v>
      </c>
      <c r="JRN9" s="79" t="s">
        <v>8464</v>
      </c>
      <c r="JRO9" s="79" t="s">
        <v>8465</v>
      </c>
      <c r="JRP9" s="79" t="s">
        <v>8466</v>
      </c>
      <c r="JRQ9" s="79" t="s">
        <v>8467</v>
      </c>
      <c r="JRR9" s="79" t="s">
        <v>8468</v>
      </c>
      <c r="JRS9" s="79" t="s">
        <v>8469</v>
      </c>
      <c r="JRT9" s="79" t="s">
        <v>8470</v>
      </c>
      <c r="JRU9" s="79" t="s">
        <v>8471</v>
      </c>
      <c r="JRV9" s="79" t="s">
        <v>8472</v>
      </c>
      <c r="JRW9" s="79" t="s">
        <v>8473</v>
      </c>
      <c r="JRX9" s="79" t="s">
        <v>8474</v>
      </c>
      <c r="JRY9" s="79" t="s">
        <v>8475</v>
      </c>
      <c r="JRZ9" s="79" t="s">
        <v>8476</v>
      </c>
      <c r="JSA9" s="79" t="s">
        <v>8477</v>
      </c>
      <c r="JSB9" s="79" t="s">
        <v>8478</v>
      </c>
      <c r="JSC9" s="79" t="s">
        <v>8479</v>
      </c>
      <c r="JSD9" s="79" t="s">
        <v>8480</v>
      </c>
      <c r="JSE9" s="79" t="s">
        <v>8481</v>
      </c>
      <c r="JSF9" s="79" t="s">
        <v>8482</v>
      </c>
      <c r="JSG9" s="79" t="s">
        <v>8483</v>
      </c>
      <c r="JSH9" s="79" t="s">
        <v>8484</v>
      </c>
      <c r="JSI9" s="79" t="s">
        <v>8485</v>
      </c>
      <c r="JSJ9" s="79" t="s">
        <v>8486</v>
      </c>
      <c r="JSK9" s="79" t="s">
        <v>8487</v>
      </c>
      <c r="JSL9" s="79" t="s">
        <v>8488</v>
      </c>
      <c r="JSM9" s="79" t="s">
        <v>8489</v>
      </c>
      <c r="JSN9" s="79" t="s">
        <v>8490</v>
      </c>
      <c r="JSO9" s="79" t="s">
        <v>8491</v>
      </c>
      <c r="JSP9" s="79" t="s">
        <v>8492</v>
      </c>
      <c r="JSQ9" s="79" t="s">
        <v>8493</v>
      </c>
      <c r="JSR9" s="79" t="s">
        <v>8494</v>
      </c>
      <c r="JSS9" s="79" t="s">
        <v>8495</v>
      </c>
      <c r="JST9" s="79" t="s">
        <v>8496</v>
      </c>
      <c r="JSU9" s="79" t="s">
        <v>8497</v>
      </c>
      <c r="JSV9" s="79" t="s">
        <v>8498</v>
      </c>
      <c r="JSW9" s="79" t="s">
        <v>8499</v>
      </c>
      <c r="JSX9" s="79" t="s">
        <v>8500</v>
      </c>
      <c r="JSY9" s="79" t="s">
        <v>8501</v>
      </c>
      <c r="JSZ9" s="79" t="s">
        <v>8502</v>
      </c>
      <c r="JTA9" s="79" t="s">
        <v>8503</v>
      </c>
      <c r="JTB9" s="79" t="s">
        <v>8504</v>
      </c>
      <c r="JTC9" s="79" t="s">
        <v>8505</v>
      </c>
      <c r="JTD9" s="79" t="s">
        <v>8506</v>
      </c>
      <c r="JTE9" s="79" t="s">
        <v>8507</v>
      </c>
      <c r="JTF9" s="79" t="s">
        <v>8508</v>
      </c>
      <c r="JTG9" s="79" t="s">
        <v>8509</v>
      </c>
      <c r="JTH9" s="79" t="s">
        <v>8510</v>
      </c>
      <c r="JTI9" s="79" t="s">
        <v>8511</v>
      </c>
      <c r="JTJ9" s="79" t="s">
        <v>8512</v>
      </c>
      <c r="JTK9" s="79" t="s">
        <v>8513</v>
      </c>
      <c r="JTL9" s="79" t="s">
        <v>8514</v>
      </c>
      <c r="JTM9" s="79" t="s">
        <v>8515</v>
      </c>
      <c r="JTN9" s="79" t="s">
        <v>8516</v>
      </c>
      <c r="JTO9" s="79" t="s">
        <v>8517</v>
      </c>
      <c r="JTP9" s="79" t="s">
        <v>8518</v>
      </c>
      <c r="JTQ9" s="79" t="s">
        <v>8519</v>
      </c>
      <c r="JTR9" s="79" t="s">
        <v>8520</v>
      </c>
      <c r="JTS9" s="79" t="s">
        <v>8521</v>
      </c>
      <c r="JTT9" s="79" t="s">
        <v>8522</v>
      </c>
      <c r="JTU9" s="79" t="s">
        <v>8523</v>
      </c>
      <c r="JTV9" s="79" t="s">
        <v>8524</v>
      </c>
      <c r="JTW9" s="79" t="s">
        <v>8525</v>
      </c>
      <c r="JTX9" s="79" t="s">
        <v>8526</v>
      </c>
      <c r="JTY9" s="79" t="s">
        <v>8527</v>
      </c>
      <c r="JTZ9" s="79" t="s">
        <v>8528</v>
      </c>
      <c r="JUA9" s="79" t="s">
        <v>8529</v>
      </c>
      <c r="JUB9" s="79" t="s">
        <v>8530</v>
      </c>
      <c r="JUC9" s="79" t="s">
        <v>8531</v>
      </c>
      <c r="JUD9" s="79" t="s">
        <v>8532</v>
      </c>
      <c r="JUE9" s="79" t="s">
        <v>8533</v>
      </c>
      <c r="JUF9" s="79" t="s">
        <v>8534</v>
      </c>
      <c r="JUG9" s="79" t="s">
        <v>8535</v>
      </c>
      <c r="JUH9" s="79" t="s">
        <v>8536</v>
      </c>
      <c r="JUI9" s="79" t="s">
        <v>8537</v>
      </c>
      <c r="JUJ9" s="79" t="s">
        <v>8538</v>
      </c>
      <c r="JUK9" s="79" t="s">
        <v>8539</v>
      </c>
      <c r="JUL9" s="79" t="s">
        <v>8540</v>
      </c>
      <c r="JUM9" s="79" t="s">
        <v>8541</v>
      </c>
      <c r="JUN9" s="79" t="s">
        <v>8542</v>
      </c>
      <c r="JUO9" s="79" t="s">
        <v>8543</v>
      </c>
      <c r="JUP9" s="79" t="s">
        <v>8544</v>
      </c>
      <c r="JUQ9" s="79" t="s">
        <v>8545</v>
      </c>
      <c r="JUR9" s="79" t="s">
        <v>8546</v>
      </c>
      <c r="JUS9" s="79" t="s">
        <v>8547</v>
      </c>
      <c r="JUT9" s="79" t="s">
        <v>8548</v>
      </c>
      <c r="JUU9" s="79" t="s">
        <v>8549</v>
      </c>
      <c r="JUV9" s="79" t="s">
        <v>8550</v>
      </c>
      <c r="JUW9" s="79" t="s">
        <v>8551</v>
      </c>
      <c r="JUX9" s="79" t="s">
        <v>8552</v>
      </c>
      <c r="JUY9" s="79" t="s">
        <v>8553</v>
      </c>
      <c r="JUZ9" s="79" t="s">
        <v>8554</v>
      </c>
      <c r="JVA9" s="79" t="s">
        <v>8555</v>
      </c>
      <c r="JVB9" s="79" t="s">
        <v>8556</v>
      </c>
      <c r="JVC9" s="79" t="s">
        <v>8557</v>
      </c>
      <c r="JVD9" s="79" t="s">
        <v>8558</v>
      </c>
      <c r="JVE9" s="79" t="s">
        <v>8559</v>
      </c>
      <c r="JVF9" s="79" t="s">
        <v>8560</v>
      </c>
      <c r="JVG9" s="79" t="s">
        <v>8561</v>
      </c>
      <c r="JVH9" s="79" t="s">
        <v>8562</v>
      </c>
      <c r="JVI9" s="79" t="s">
        <v>8563</v>
      </c>
      <c r="JVJ9" s="79" t="s">
        <v>8564</v>
      </c>
      <c r="JVK9" s="79" t="s">
        <v>8565</v>
      </c>
      <c r="JVL9" s="79" t="s">
        <v>8566</v>
      </c>
      <c r="JVM9" s="79" t="s">
        <v>8567</v>
      </c>
      <c r="JVN9" s="79" t="s">
        <v>8568</v>
      </c>
      <c r="JVO9" s="79" t="s">
        <v>8569</v>
      </c>
      <c r="JVP9" s="79" t="s">
        <v>8570</v>
      </c>
      <c r="JVQ9" s="79" t="s">
        <v>8571</v>
      </c>
      <c r="JVR9" s="79" t="s">
        <v>8572</v>
      </c>
      <c r="JVS9" s="79" t="s">
        <v>8573</v>
      </c>
      <c r="JVT9" s="79" t="s">
        <v>8574</v>
      </c>
      <c r="JVU9" s="79" t="s">
        <v>8575</v>
      </c>
      <c r="JVV9" s="79" t="s">
        <v>8576</v>
      </c>
      <c r="JVW9" s="79" t="s">
        <v>8577</v>
      </c>
      <c r="JVX9" s="79" t="s">
        <v>8578</v>
      </c>
      <c r="JVY9" s="79" t="s">
        <v>8579</v>
      </c>
      <c r="JVZ9" s="79" t="s">
        <v>8580</v>
      </c>
      <c r="JWA9" s="79" t="s">
        <v>8581</v>
      </c>
      <c r="JWB9" s="79" t="s">
        <v>8582</v>
      </c>
      <c r="JWC9" s="79" t="s">
        <v>8583</v>
      </c>
      <c r="JWD9" s="79" t="s">
        <v>8584</v>
      </c>
      <c r="JWE9" s="79" t="s">
        <v>8585</v>
      </c>
      <c r="JWF9" s="79" t="s">
        <v>8586</v>
      </c>
      <c r="JWG9" s="79" t="s">
        <v>8587</v>
      </c>
      <c r="JWH9" s="79" t="s">
        <v>8588</v>
      </c>
      <c r="JWI9" s="79" t="s">
        <v>8589</v>
      </c>
      <c r="JWJ9" s="79" t="s">
        <v>8590</v>
      </c>
      <c r="JWK9" s="79" t="s">
        <v>8591</v>
      </c>
      <c r="JWL9" s="79" t="s">
        <v>8592</v>
      </c>
      <c r="JWM9" s="79" t="s">
        <v>8593</v>
      </c>
      <c r="JWN9" s="79" t="s">
        <v>8594</v>
      </c>
      <c r="JWO9" s="79" t="s">
        <v>8595</v>
      </c>
      <c r="JWP9" s="79" t="s">
        <v>8596</v>
      </c>
      <c r="JWQ9" s="79" t="s">
        <v>8597</v>
      </c>
      <c r="JWR9" s="79" t="s">
        <v>8598</v>
      </c>
      <c r="JWS9" s="79" t="s">
        <v>8599</v>
      </c>
      <c r="JWT9" s="79" t="s">
        <v>8600</v>
      </c>
      <c r="JWU9" s="79" t="s">
        <v>8601</v>
      </c>
      <c r="JWV9" s="79" t="s">
        <v>8602</v>
      </c>
      <c r="JWW9" s="79" t="s">
        <v>8603</v>
      </c>
      <c r="JWX9" s="79" t="s">
        <v>8604</v>
      </c>
      <c r="JWY9" s="79" t="s">
        <v>8605</v>
      </c>
      <c r="JWZ9" s="79" t="s">
        <v>8606</v>
      </c>
      <c r="JXA9" s="79" t="s">
        <v>8607</v>
      </c>
      <c r="JXB9" s="79" t="s">
        <v>8608</v>
      </c>
      <c r="JXC9" s="79" t="s">
        <v>8609</v>
      </c>
      <c r="JXD9" s="79" t="s">
        <v>8610</v>
      </c>
      <c r="JXE9" s="79" t="s">
        <v>8611</v>
      </c>
      <c r="JXF9" s="79" t="s">
        <v>8612</v>
      </c>
      <c r="JXG9" s="79" t="s">
        <v>8613</v>
      </c>
      <c r="JXH9" s="79" t="s">
        <v>8614</v>
      </c>
      <c r="JXI9" s="79" t="s">
        <v>8615</v>
      </c>
      <c r="JXJ9" s="79" t="s">
        <v>8616</v>
      </c>
      <c r="JXK9" s="79" t="s">
        <v>8617</v>
      </c>
      <c r="JXL9" s="79" t="s">
        <v>8618</v>
      </c>
      <c r="JXM9" s="79" t="s">
        <v>8619</v>
      </c>
      <c r="JXN9" s="79" t="s">
        <v>8620</v>
      </c>
      <c r="JXO9" s="79" t="s">
        <v>8621</v>
      </c>
      <c r="JXP9" s="79" t="s">
        <v>8622</v>
      </c>
      <c r="JXQ9" s="79" t="s">
        <v>8623</v>
      </c>
      <c r="JXR9" s="79" t="s">
        <v>8624</v>
      </c>
      <c r="JXS9" s="79" t="s">
        <v>8625</v>
      </c>
      <c r="JXT9" s="79" t="s">
        <v>8626</v>
      </c>
      <c r="JXU9" s="79" t="s">
        <v>8627</v>
      </c>
      <c r="JXV9" s="79" t="s">
        <v>8628</v>
      </c>
      <c r="JXW9" s="79" t="s">
        <v>8629</v>
      </c>
      <c r="JXX9" s="79" t="s">
        <v>8630</v>
      </c>
      <c r="JXY9" s="79" t="s">
        <v>8631</v>
      </c>
      <c r="JXZ9" s="79" t="s">
        <v>8632</v>
      </c>
      <c r="JYA9" s="79" t="s">
        <v>8633</v>
      </c>
      <c r="JYB9" s="79" t="s">
        <v>8634</v>
      </c>
      <c r="JYC9" s="79" t="s">
        <v>8635</v>
      </c>
      <c r="JYD9" s="79" t="s">
        <v>8636</v>
      </c>
      <c r="JYE9" s="79" t="s">
        <v>8637</v>
      </c>
      <c r="JYF9" s="79" t="s">
        <v>8638</v>
      </c>
      <c r="JYG9" s="79" t="s">
        <v>8639</v>
      </c>
      <c r="JYH9" s="79" t="s">
        <v>8640</v>
      </c>
      <c r="JYI9" s="79" t="s">
        <v>8641</v>
      </c>
      <c r="JYJ9" s="79" t="s">
        <v>8642</v>
      </c>
      <c r="JYK9" s="79" t="s">
        <v>8643</v>
      </c>
      <c r="JYL9" s="79" t="s">
        <v>8644</v>
      </c>
      <c r="JYM9" s="79" t="s">
        <v>8645</v>
      </c>
      <c r="JYN9" s="79" t="s">
        <v>8646</v>
      </c>
      <c r="JYO9" s="79" t="s">
        <v>8647</v>
      </c>
      <c r="JYP9" s="79" t="s">
        <v>8648</v>
      </c>
      <c r="JYQ9" s="79" t="s">
        <v>8649</v>
      </c>
      <c r="JYR9" s="79" t="s">
        <v>8650</v>
      </c>
      <c r="JYS9" s="79" t="s">
        <v>8651</v>
      </c>
      <c r="JYT9" s="79" t="s">
        <v>8652</v>
      </c>
      <c r="JYU9" s="79" t="s">
        <v>8653</v>
      </c>
      <c r="JYV9" s="79" t="s">
        <v>8654</v>
      </c>
      <c r="JYW9" s="79" t="s">
        <v>8655</v>
      </c>
      <c r="JYX9" s="79" t="s">
        <v>8656</v>
      </c>
      <c r="JYY9" s="79" t="s">
        <v>8657</v>
      </c>
      <c r="JYZ9" s="79" t="s">
        <v>8658</v>
      </c>
      <c r="JZA9" s="79" t="s">
        <v>8659</v>
      </c>
      <c r="JZB9" s="79" t="s">
        <v>8660</v>
      </c>
      <c r="JZC9" s="79" t="s">
        <v>8661</v>
      </c>
      <c r="JZD9" s="79" t="s">
        <v>8662</v>
      </c>
      <c r="JZE9" s="79" t="s">
        <v>8663</v>
      </c>
      <c r="JZF9" s="79" t="s">
        <v>8664</v>
      </c>
      <c r="JZG9" s="79" t="s">
        <v>8665</v>
      </c>
      <c r="JZH9" s="79" t="s">
        <v>8666</v>
      </c>
      <c r="JZI9" s="79" t="s">
        <v>8667</v>
      </c>
      <c r="JZJ9" s="79" t="s">
        <v>8668</v>
      </c>
      <c r="JZK9" s="79" t="s">
        <v>8669</v>
      </c>
      <c r="JZL9" s="79" t="s">
        <v>8670</v>
      </c>
      <c r="JZM9" s="79" t="s">
        <v>8671</v>
      </c>
      <c r="JZN9" s="79" t="s">
        <v>8672</v>
      </c>
      <c r="JZO9" s="79" t="s">
        <v>8673</v>
      </c>
      <c r="JZP9" s="79" t="s">
        <v>8674</v>
      </c>
      <c r="JZQ9" s="79" t="s">
        <v>8675</v>
      </c>
      <c r="JZR9" s="79" t="s">
        <v>8676</v>
      </c>
      <c r="JZS9" s="79" t="s">
        <v>8677</v>
      </c>
      <c r="JZT9" s="79" t="s">
        <v>8678</v>
      </c>
      <c r="JZU9" s="79" t="s">
        <v>8679</v>
      </c>
      <c r="JZV9" s="79" t="s">
        <v>8680</v>
      </c>
      <c r="JZW9" s="79" t="s">
        <v>8681</v>
      </c>
      <c r="JZX9" s="79" t="s">
        <v>8682</v>
      </c>
      <c r="JZY9" s="79" t="s">
        <v>8683</v>
      </c>
      <c r="JZZ9" s="79" t="s">
        <v>8684</v>
      </c>
      <c r="KAA9" s="79" t="s">
        <v>8685</v>
      </c>
      <c r="KAB9" s="79" t="s">
        <v>8686</v>
      </c>
      <c r="KAC9" s="79" t="s">
        <v>8687</v>
      </c>
      <c r="KAD9" s="79" t="s">
        <v>8688</v>
      </c>
      <c r="KAE9" s="79" t="s">
        <v>8689</v>
      </c>
      <c r="KAF9" s="79" t="s">
        <v>8690</v>
      </c>
      <c r="KAG9" s="79" t="s">
        <v>8691</v>
      </c>
      <c r="KAH9" s="79" t="s">
        <v>8692</v>
      </c>
      <c r="KAI9" s="79" t="s">
        <v>8693</v>
      </c>
      <c r="KAJ9" s="79" t="s">
        <v>8694</v>
      </c>
      <c r="KAK9" s="79" t="s">
        <v>8695</v>
      </c>
      <c r="KAL9" s="79" t="s">
        <v>8696</v>
      </c>
      <c r="KAM9" s="79" t="s">
        <v>8697</v>
      </c>
      <c r="KAN9" s="79" t="s">
        <v>8698</v>
      </c>
      <c r="KAO9" s="79" t="s">
        <v>8699</v>
      </c>
      <c r="KAP9" s="79" t="s">
        <v>8700</v>
      </c>
      <c r="KAQ9" s="79" t="s">
        <v>8701</v>
      </c>
      <c r="KAR9" s="79" t="s">
        <v>8702</v>
      </c>
      <c r="KAS9" s="79" t="s">
        <v>8703</v>
      </c>
      <c r="KAT9" s="79" t="s">
        <v>8704</v>
      </c>
      <c r="KAU9" s="79" t="s">
        <v>8705</v>
      </c>
      <c r="KAV9" s="79" t="s">
        <v>8706</v>
      </c>
      <c r="KAW9" s="79" t="s">
        <v>8707</v>
      </c>
      <c r="KAX9" s="79" t="s">
        <v>8708</v>
      </c>
      <c r="KAY9" s="79" t="s">
        <v>8709</v>
      </c>
      <c r="KAZ9" s="79" t="s">
        <v>8710</v>
      </c>
      <c r="KBA9" s="79" t="s">
        <v>8711</v>
      </c>
      <c r="KBB9" s="79" t="s">
        <v>8712</v>
      </c>
      <c r="KBC9" s="79" t="s">
        <v>8713</v>
      </c>
      <c r="KBD9" s="79" t="s">
        <v>8714</v>
      </c>
      <c r="KBE9" s="79" t="s">
        <v>8715</v>
      </c>
      <c r="KBF9" s="79" t="s">
        <v>8716</v>
      </c>
      <c r="KBG9" s="79" t="s">
        <v>8717</v>
      </c>
      <c r="KBH9" s="79" t="s">
        <v>8718</v>
      </c>
      <c r="KBI9" s="79" t="s">
        <v>8719</v>
      </c>
      <c r="KBJ9" s="79" t="s">
        <v>8720</v>
      </c>
      <c r="KBK9" s="79" t="s">
        <v>8721</v>
      </c>
      <c r="KBL9" s="79" t="s">
        <v>8722</v>
      </c>
      <c r="KBM9" s="79" t="s">
        <v>8723</v>
      </c>
      <c r="KBN9" s="79" t="s">
        <v>8724</v>
      </c>
      <c r="KBO9" s="79" t="s">
        <v>8725</v>
      </c>
      <c r="KBP9" s="79" t="s">
        <v>8726</v>
      </c>
      <c r="KBQ9" s="79" t="s">
        <v>8727</v>
      </c>
      <c r="KBR9" s="79" t="s">
        <v>8728</v>
      </c>
      <c r="KBS9" s="79" t="s">
        <v>8729</v>
      </c>
      <c r="KBT9" s="79" t="s">
        <v>8730</v>
      </c>
      <c r="KBU9" s="79" t="s">
        <v>8731</v>
      </c>
      <c r="KBV9" s="79" t="s">
        <v>8732</v>
      </c>
      <c r="KBW9" s="79" t="s">
        <v>8733</v>
      </c>
      <c r="KBX9" s="79" t="s">
        <v>8734</v>
      </c>
      <c r="KBY9" s="79" t="s">
        <v>8735</v>
      </c>
      <c r="KBZ9" s="79" t="s">
        <v>8736</v>
      </c>
      <c r="KCA9" s="79" t="s">
        <v>8737</v>
      </c>
      <c r="KCB9" s="79" t="s">
        <v>8738</v>
      </c>
      <c r="KCC9" s="79" t="s">
        <v>8739</v>
      </c>
      <c r="KCD9" s="79" t="s">
        <v>8740</v>
      </c>
      <c r="KCE9" s="79" t="s">
        <v>8741</v>
      </c>
      <c r="KCF9" s="79" t="s">
        <v>8742</v>
      </c>
      <c r="KCG9" s="79" t="s">
        <v>8743</v>
      </c>
      <c r="KCH9" s="79" t="s">
        <v>8744</v>
      </c>
      <c r="KCI9" s="79" t="s">
        <v>8745</v>
      </c>
      <c r="KCJ9" s="79" t="s">
        <v>8746</v>
      </c>
      <c r="KCK9" s="79" t="s">
        <v>8747</v>
      </c>
      <c r="KCL9" s="79" t="s">
        <v>8748</v>
      </c>
      <c r="KCM9" s="79" t="s">
        <v>8749</v>
      </c>
      <c r="KCN9" s="79" t="s">
        <v>8750</v>
      </c>
      <c r="KCO9" s="79" t="s">
        <v>8751</v>
      </c>
      <c r="KCP9" s="79" t="s">
        <v>8752</v>
      </c>
      <c r="KCQ9" s="79" t="s">
        <v>8753</v>
      </c>
      <c r="KCR9" s="79" t="s">
        <v>8754</v>
      </c>
      <c r="KCS9" s="79" t="s">
        <v>8755</v>
      </c>
      <c r="KCT9" s="79" t="s">
        <v>8756</v>
      </c>
      <c r="KCU9" s="79" t="s">
        <v>8757</v>
      </c>
      <c r="KCV9" s="79" t="s">
        <v>8758</v>
      </c>
      <c r="KCW9" s="79" t="s">
        <v>8759</v>
      </c>
      <c r="KCX9" s="79" t="s">
        <v>8760</v>
      </c>
      <c r="KCY9" s="79" t="s">
        <v>8761</v>
      </c>
      <c r="KCZ9" s="79" t="s">
        <v>8762</v>
      </c>
      <c r="KDA9" s="79" t="s">
        <v>8763</v>
      </c>
      <c r="KDB9" s="79" t="s">
        <v>8764</v>
      </c>
      <c r="KDC9" s="79" t="s">
        <v>8765</v>
      </c>
      <c r="KDD9" s="79" t="s">
        <v>8766</v>
      </c>
      <c r="KDE9" s="79" t="s">
        <v>8767</v>
      </c>
      <c r="KDF9" s="79" t="s">
        <v>8768</v>
      </c>
      <c r="KDG9" s="79" t="s">
        <v>8769</v>
      </c>
      <c r="KDH9" s="79" t="s">
        <v>8770</v>
      </c>
      <c r="KDI9" s="79" t="s">
        <v>8771</v>
      </c>
      <c r="KDJ9" s="79" t="s">
        <v>8772</v>
      </c>
      <c r="KDK9" s="79" t="s">
        <v>8773</v>
      </c>
      <c r="KDL9" s="79" t="s">
        <v>8774</v>
      </c>
      <c r="KDM9" s="79" t="s">
        <v>8775</v>
      </c>
      <c r="KDN9" s="79" t="s">
        <v>8776</v>
      </c>
      <c r="KDO9" s="79" t="s">
        <v>8777</v>
      </c>
      <c r="KDP9" s="79" t="s">
        <v>8778</v>
      </c>
      <c r="KDQ9" s="79" t="s">
        <v>8779</v>
      </c>
      <c r="KDR9" s="79" t="s">
        <v>8780</v>
      </c>
      <c r="KDS9" s="79" t="s">
        <v>8781</v>
      </c>
      <c r="KDT9" s="79" t="s">
        <v>8782</v>
      </c>
      <c r="KDU9" s="79" t="s">
        <v>8783</v>
      </c>
      <c r="KDV9" s="79" t="s">
        <v>8784</v>
      </c>
      <c r="KDW9" s="79" t="s">
        <v>8785</v>
      </c>
      <c r="KDX9" s="79" t="s">
        <v>8786</v>
      </c>
      <c r="KDY9" s="79" t="s">
        <v>8787</v>
      </c>
      <c r="KDZ9" s="79" t="s">
        <v>8788</v>
      </c>
      <c r="KEA9" s="79" t="s">
        <v>8789</v>
      </c>
      <c r="KEB9" s="79" t="s">
        <v>8790</v>
      </c>
      <c r="KEC9" s="79" t="s">
        <v>8791</v>
      </c>
      <c r="KED9" s="79" t="s">
        <v>8792</v>
      </c>
      <c r="KEE9" s="79" t="s">
        <v>8793</v>
      </c>
      <c r="KEF9" s="79" t="s">
        <v>8794</v>
      </c>
      <c r="KEG9" s="79" t="s">
        <v>8795</v>
      </c>
      <c r="KEH9" s="79" t="s">
        <v>8796</v>
      </c>
      <c r="KEI9" s="79" t="s">
        <v>8797</v>
      </c>
      <c r="KEJ9" s="79" t="s">
        <v>8798</v>
      </c>
      <c r="KEK9" s="79" t="s">
        <v>8799</v>
      </c>
      <c r="KEL9" s="79" t="s">
        <v>8800</v>
      </c>
      <c r="KEM9" s="79" t="s">
        <v>8801</v>
      </c>
      <c r="KEN9" s="79" t="s">
        <v>8802</v>
      </c>
      <c r="KEO9" s="79" t="s">
        <v>8803</v>
      </c>
      <c r="KEP9" s="79" t="s">
        <v>8804</v>
      </c>
      <c r="KEQ9" s="79" t="s">
        <v>8805</v>
      </c>
      <c r="KER9" s="79" t="s">
        <v>8806</v>
      </c>
      <c r="KES9" s="79" t="s">
        <v>8807</v>
      </c>
      <c r="KET9" s="79" t="s">
        <v>8808</v>
      </c>
      <c r="KEU9" s="79" t="s">
        <v>8809</v>
      </c>
      <c r="KEV9" s="79" t="s">
        <v>8810</v>
      </c>
      <c r="KEW9" s="79" t="s">
        <v>8811</v>
      </c>
      <c r="KEX9" s="79" t="s">
        <v>8812</v>
      </c>
      <c r="KEY9" s="79" t="s">
        <v>8813</v>
      </c>
      <c r="KEZ9" s="79" t="s">
        <v>8814</v>
      </c>
      <c r="KFA9" s="79" t="s">
        <v>8815</v>
      </c>
      <c r="KFB9" s="79" t="s">
        <v>8816</v>
      </c>
      <c r="KFC9" s="79" t="s">
        <v>8817</v>
      </c>
      <c r="KFD9" s="79" t="s">
        <v>8818</v>
      </c>
      <c r="KFE9" s="79" t="s">
        <v>8819</v>
      </c>
      <c r="KFF9" s="79" t="s">
        <v>8820</v>
      </c>
      <c r="KFG9" s="79" t="s">
        <v>8821</v>
      </c>
      <c r="KFH9" s="79" t="s">
        <v>8822</v>
      </c>
      <c r="KFI9" s="79" t="s">
        <v>8823</v>
      </c>
      <c r="KFJ9" s="79" t="s">
        <v>8824</v>
      </c>
      <c r="KFK9" s="79" t="s">
        <v>8825</v>
      </c>
      <c r="KFL9" s="79" t="s">
        <v>8826</v>
      </c>
      <c r="KFM9" s="79" t="s">
        <v>8827</v>
      </c>
      <c r="KFN9" s="79" t="s">
        <v>8828</v>
      </c>
      <c r="KFO9" s="79" t="s">
        <v>8829</v>
      </c>
      <c r="KFP9" s="79" t="s">
        <v>8830</v>
      </c>
      <c r="KFQ9" s="79" t="s">
        <v>8831</v>
      </c>
      <c r="KFR9" s="79" t="s">
        <v>8832</v>
      </c>
      <c r="KFS9" s="79" t="s">
        <v>8833</v>
      </c>
      <c r="KFT9" s="79" t="s">
        <v>8834</v>
      </c>
      <c r="KFU9" s="79" t="s">
        <v>8835</v>
      </c>
      <c r="KFV9" s="79" t="s">
        <v>8836</v>
      </c>
      <c r="KFW9" s="79" t="s">
        <v>8837</v>
      </c>
      <c r="KFX9" s="79" t="s">
        <v>8838</v>
      </c>
      <c r="KFY9" s="79" t="s">
        <v>8839</v>
      </c>
      <c r="KFZ9" s="79" t="s">
        <v>8840</v>
      </c>
      <c r="KGA9" s="79" t="s">
        <v>8841</v>
      </c>
      <c r="KGB9" s="79" t="s">
        <v>8842</v>
      </c>
      <c r="KGC9" s="79" t="s">
        <v>8843</v>
      </c>
      <c r="KGD9" s="79" t="s">
        <v>8844</v>
      </c>
      <c r="KGE9" s="79" t="s">
        <v>8845</v>
      </c>
      <c r="KGF9" s="79" t="s">
        <v>8846</v>
      </c>
      <c r="KGG9" s="79" t="s">
        <v>8847</v>
      </c>
      <c r="KGH9" s="79" t="s">
        <v>8848</v>
      </c>
      <c r="KGI9" s="79" t="s">
        <v>8849</v>
      </c>
      <c r="KGJ9" s="79" t="s">
        <v>8850</v>
      </c>
      <c r="KGK9" s="79" t="s">
        <v>8851</v>
      </c>
      <c r="KGL9" s="79" t="s">
        <v>8852</v>
      </c>
      <c r="KGM9" s="79" t="s">
        <v>8853</v>
      </c>
      <c r="KGN9" s="79" t="s">
        <v>8854</v>
      </c>
      <c r="KGO9" s="79" t="s">
        <v>8855</v>
      </c>
      <c r="KGP9" s="79" t="s">
        <v>8856</v>
      </c>
      <c r="KGQ9" s="79" t="s">
        <v>8857</v>
      </c>
      <c r="KGR9" s="79" t="s">
        <v>8858</v>
      </c>
      <c r="KGS9" s="79" t="s">
        <v>8859</v>
      </c>
      <c r="KGT9" s="79" t="s">
        <v>8860</v>
      </c>
      <c r="KGU9" s="79" t="s">
        <v>8861</v>
      </c>
      <c r="KGV9" s="79" t="s">
        <v>8862</v>
      </c>
      <c r="KGW9" s="79" t="s">
        <v>8863</v>
      </c>
      <c r="KGX9" s="79" t="s">
        <v>8864</v>
      </c>
      <c r="KGY9" s="79" t="s">
        <v>8865</v>
      </c>
      <c r="KGZ9" s="79" t="s">
        <v>8866</v>
      </c>
      <c r="KHA9" s="79" t="s">
        <v>8867</v>
      </c>
      <c r="KHB9" s="79" t="s">
        <v>8868</v>
      </c>
      <c r="KHC9" s="79" t="s">
        <v>8869</v>
      </c>
      <c r="KHD9" s="79" t="s">
        <v>8870</v>
      </c>
      <c r="KHE9" s="79" t="s">
        <v>8871</v>
      </c>
      <c r="KHF9" s="79" t="s">
        <v>8872</v>
      </c>
      <c r="KHG9" s="79" t="s">
        <v>8873</v>
      </c>
      <c r="KHH9" s="79" t="s">
        <v>8874</v>
      </c>
      <c r="KHI9" s="79" t="s">
        <v>8875</v>
      </c>
      <c r="KHJ9" s="79" t="s">
        <v>8876</v>
      </c>
      <c r="KHK9" s="79" t="s">
        <v>8877</v>
      </c>
      <c r="KHL9" s="79" t="s">
        <v>8878</v>
      </c>
      <c r="KHM9" s="79" t="s">
        <v>8879</v>
      </c>
      <c r="KHN9" s="79" t="s">
        <v>8880</v>
      </c>
      <c r="KHO9" s="79" t="s">
        <v>8881</v>
      </c>
      <c r="KHP9" s="79" t="s">
        <v>8882</v>
      </c>
      <c r="KHQ9" s="79" t="s">
        <v>8883</v>
      </c>
      <c r="KHR9" s="79" t="s">
        <v>8884</v>
      </c>
      <c r="KHS9" s="79" t="s">
        <v>8885</v>
      </c>
      <c r="KHT9" s="79" t="s">
        <v>8886</v>
      </c>
      <c r="KHU9" s="79" t="s">
        <v>8887</v>
      </c>
      <c r="KHV9" s="79" t="s">
        <v>8888</v>
      </c>
      <c r="KHW9" s="79" t="s">
        <v>8889</v>
      </c>
      <c r="KHX9" s="79" t="s">
        <v>8890</v>
      </c>
      <c r="KHY9" s="79" t="s">
        <v>8891</v>
      </c>
      <c r="KHZ9" s="79" t="s">
        <v>8892</v>
      </c>
      <c r="KIA9" s="79" t="s">
        <v>8893</v>
      </c>
      <c r="KIB9" s="79" t="s">
        <v>8894</v>
      </c>
      <c r="KIC9" s="79" t="s">
        <v>8895</v>
      </c>
      <c r="KID9" s="79" t="s">
        <v>8896</v>
      </c>
      <c r="KIE9" s="79" t="s">
        <v>8897</v>
      </c>
      <c r="KIF9" s="79" t="s">
        <v>8898</v>
      </c>
      <c r="KIG9" s="79" t="s">
        <v>8899</v>
      </c>
      <c r="KIH9" s="79" t="s">
        <v>8900</v>
      </c>
      <c r="KII9" s="79" t="s">
        <v>8901</v>
      </c>
      <c r="KIJ9" s="79" t="s">
        <v>8902</v>
      </c>
      <c r="KIK9" s="79" t="s">
        <v>8903</v>
      </c>
      <c r="KIL9" s="79" t="s">
        <v>8904</v>
      </c>
      <c r="KIM9" s="79" t="s">
        <v>8905</v>
      </c>
      <c r="KIN9" s="79" t="s">
        <v>8906</v>
      </c>
      <c r="KIO9" s="79" t="s">
        <v>8907</v>
      </c>
      <c r="KIP9" s="79" t="s">
        <v>8908</v>
      </c>
      <c r="KIQ9" s="79" t="s">
        <v>8909</v>
      </c>
      <c r="KIR9" s="79" t="s">
        <v>8910</v>
      </c>
      <c r="KIS9" s="79" t="s">
        <v>8911</v>
      </c>
      <c r="KIT9" s="79" t="s">
        <v>8912</v>
      </c>
      <c r="KIU9" s="79" t="s">
        <v>8913</v>
      </c>
      <c r="KIV9" s="79" t="s">
        <v>8914</v>
      </c>
      <c r="KIW9" s="79" t="s">
        <v>8915</v>
      </c>
      <c r="KIX9" s="79" t="s">
        <v>8916</v>
      </c>
      <c r="KIY9" s="79" t="s">
        <v>8917</v>
      </c>
      <c r="KIZ9" s="79" t="s">
        <v>8918</v>
      </c>
      <c r="KJA9" s="79" t="s">
        <v>8919</v>
      </c>
      <c r="KJB9" s="79" t="s">
        <v>8920</v>
      </c>
      <c r="KJC9" s="79" t="s">
        <v>8921</v>
      </c>
      <c r="KJD9" s="79" t="s">
        <v>8922</v>
      </c>
      <c r="KJE9" s="79" t="s">
        <v>8923</v>
      </c>
      <c r="KJF9" s="79" t="s">
        <v>8924</v>
      </c>
      <c r="KJG9" s="79" t="s">
        <v>8925</v>
      </c>
      <c r="KJH9" s="79" t="s">
        <v>8926</v>
      </c>
      <c r="KJI9" s="79" t="s">
        <v>8927</v>
      </c>
      <c r="KJJ9" s="79" t="s">
        <v>8928</v>
      </c>
      <c r="KJK9" s="79" t="s">
        <v>8929</v>
      </c>
      <c r="KJL9" s="79" t="s">
        <v>8930</v>
      </c>
      <c r="KJM9" s="79" t="s">
        <v>8931</v>
      </c>
      <c r="KJN9" s="79" t="s">
        <v>8932</v>
      </c>
      <c r="KJO9" s="79" t="s">
        <v>8933</v>
      </c>
      <c r="KJP9" s="79" t="s">
        <v>8934</v>
      </c>
      <c r="KJQ9" s="79" t="s">
        <v>8935</v>
      </c>
      <c r="KJR9" s="79" t="s">
        <v>8936</v>
      </c>
      <c r="KJS9" s="79" t="s">
        <v>8937</v>
      </c>
      <c r="KJT9" s="79" t="s">
        <v>8938</v>
      </c>
      <c r="KJU9" s="79" t="s">
        <v>8939</v>
      </c>
      <c r="KJV9" s="79" t="s">
        <v>8940</v>
      </c>
      <c r="KJW9" s="79" t="s">
        <v>8941</v>
      </c>
      <c r="KJX9" s="79" t="s">
        <v>8942</v>
      </c>
      <c r="KJY9" s="79" t="s">
        <v>8943</v>
      </c>
      <c r="KJZ9" s="79" t="s">
        <v>8944</v>
      </c>
      <c r="KKA9" s="79" t="s">
        <v>8945</v>
      </c>
      <c r="KKB9" s="79" t="s">
        <v>8946</v>
      </c>
      <c r="KKC9" s="79" t="s">
        <v>8947</v>
      </c>
      <c r="KKD9" s="79" t="s">
        <v>8948</v>
      </c>
      <c r="KKE9" s="79" t="s">
        <v>8949</v>
      </c>
      <c r="KKF9" s="79" t="s">
        <v>8950</v>
      </c>
      <c r="KKG9" s="79" t="s">
        <v>8951</v>
      </c>
      <c r="KKH9" s="79" t="s">
        <v>8952</v>
      </c>
      <c r="KKI9" s="79" t="s">
        <v>8953</v>
      </c>
      <c r="KKJ9" s="79" t="s">
        <v>8954</v>
      </c>
      <c r="KKK9" s="79" t="s">
        <v>8955</v>
      </c>
      <c r="KKL9" s="79" t="s">
        <v>8956</v>
      </c>
      <c r="KKM9" s="79" t="s">
        <v>8957</v>
      </c>
      <c r="KKN9" s="79" t="s">
        <v>8958</v>
      </c>
      <c r="KKO9" s="79" t="s">
        <v>8959</v>
      </c>
      <c r="KKP9" s="79" t="s">
        <v>8960</v>
      </c>
      <c r="KKQ9" s="79" t="s">
        <v>8961</v>
      </c>
      <c r="KKR9" s="79" t="s">
        <v>8962</v>
      </c>
      <c r="KKS9" s="79" t="s">
        <v>8963</v>
      </c>
      <c r="KKT9" s="79" t="s">
        <v>8964</v>
      </c>
      <c r="KKU9" s="79" t="s">
        <v>8965</v>
      </c>
      <c r="KKV9" s="79" t="s">
        <v>8966</v>
      </c>
      <c r="KKW9" s="79" t="s">
        <v>8967</v>
      </c>
      <c r="KKX9" s="79" t="s">
        <v>8968</v>
      </c>
      <c r="KKY9" s="79" t="s">
        <v>8969</v>
      </c>
      <c r="KKZ9" s="79" t="s">
        <v>8970</v>
      </c>
      <c r="KLA9" s="79" t="s">
        <v>8971</v>
      </c>
      <c r="KLB9" s="79" t="s">
        <v>8972</v>
      </c>
      <c r="KLC9" s="79" t="s">
        <v>8973</v>
      </c>
      <c r="KLD9" s="79" t="s">
        <v>8974</v>
      </c>
      <c r="KLE9" s="79" t="s">
        <v>8975</v>
      </c>
      <c r="KLF9" s="79" t="s">
        <v>8976</v>
      </c>
      <c r="KLG9" s="79" t="s">
        <v>8977</v>
      </c>
      <c r="KLH9" s="79" t="s">
        <v>8978</v>
      </c>
      <c r="KLI9" s="79" t="s">
        <v>8979</v>
      </c>
      <c r="KLJ9" s="79" t="s">
        <v>8980</v>
      </c>
      <c r="KLK9" s="79" t="s">
        <v>8981</v>
      </c>
      <c r="KLL9" s="79" t="s">
        <v>8982</v>
      </c>
      <c r="KLM9" s="79" t="s">
        <v>8983</v>
      </c>
      <c r="KLN9" s="79" t="s">
        <v>8984</v>
      </c>
      <c r="KLO9" s="79" t="s">
        <v>8985</v>
      </c>
      <c r="KLP9" s="79" t="s">
        <v>8986</v>
      </c>
      <c r="KLQ9" s="79" t="s">
        <v>8987</v>
      </c>
      <c r="KLR9" s="79" t="s">
        <v>8988</v>
      </c>
      <c r="KLS9" s="79" t="s">
        <v>8989</v>
      </c>
      <c r="KLT9" s="79" t="s">
        <v>8990</v>
      </c>
      <c r="KLU9" s="79" t="s">
        <v>8991</v>
      </c>
      <c r="KLV9" s="79" t="s">
        <v>8992</v>
      </c>
      <c r="KLW9" s="79" t="s">
        <v>8993</v>
      </c>
      <c r="KLX9" s="79" t="s">
        <v>8994</v>
      </c>
      <c r="KLY9" s="79" t="s">
        <v>8995</v>
      </c>
      <c r="KLZ9" s="79" t="s">
        <v>8996</v>
      </c>
      <c r="KMA9" s="79" t="s">
        <v>8997</v>
      </c>
      <c r="KMB9" s="79" t="s">
        <v>8998</v>
      </c>
      <c r="KMC9" s="79" t="s">
        <v>8999</v>
      </c>
      <c r="KMD9" s="79" t="s">
        <v>9000</v>
      </c>
      <c r="KME9" s="79" t="s">
        <v>9001</v>
      </c>
      <c r="KMF9" s="79" t="s">
        <v>9002</v>
      </c>
      <c r="KMG9" s="79" t="s">
        <v>9003</v>
      </c>
      <c r="KMH9" s="79" t="s">
        <v>9004</v>
      </c>
      <c r="KMI9" s="79" t="s">
        <v>9005</v>
      </c>
      <c r="KMJ9" s="79" t="s">
        <v>9006</v>
      </c>
      <c r="KMK9" s="79" t="s">
        <v>9007</v>
      </c>
      <c r="KML9" s="79" t="s">
        <v>9008</v>
      </c>
      <c r="KMM9" s="79" t="s">
        <v>9009</v>
      </c>
      <c r="KMN9" s="79" t="s">
        <v>9010</v>
      </c>
      <c r="KMO9" s="79" t="s">
        <v>9011</v>
      </c>
      <c r="KMP9" s="79" t="s">
        <v>9012</v>
      </c>
      <c r="KMQ9" s="79" t="s">
        <v>9013</v>
      </c>
      <c r="KMR9" s="79" t="s">
        <v>9014</v>
      </c>
      <c r="KMS9" s="79" t="s">
        <v>9015</v>
      </c>
      <c r="KMT9" s="79" t="s">
        <v>9016</v>
      </c>
      <c r="KMU9" s="79" t="s">
        <v>9017</v>
      </c>
      <c r="KMV9" s="79" t="s">
        <v>9018</v>
      </c>
      <c r="KMW9" s="79" t="s">
        <v>9019</v>
      </c>
      <c r="KMX9" s="79" t="s">
        <v>9020</v>
      </c>
      <c r="KMY9" s="79" t="s">
        <v>9021</v>
      </c>
      <c r="KMZ9" s="79" t="s">
        <v>9022</v>
      </c>
      <c r="KNA9" s="79" t="s">
        <v>9023</v>
      </c>
      <c r="KNB9" s="79" t="s">
        <v>9024</v>
      </c>
      <c r="KNC9" s="79" t="s">
        <v>9025</v>
      </c>
      <c r="KND9" s="79" t="s">
        <v>9026</v>
      </c>
      <c r="KNE9" s="79" t="s">
        <v>9027</v>
      </c>
      <c r="KNF9" s="79" t="s">
        <v>9028</v>
      </c>
      <c r="KNG9" s="79" t="s">
        <v>9029</v>
      </c>
      <c r="KNH9" s="79" t="s">
        <v>9030</v>
      </c>
      <c r="KNI9" s="79" t="s">
        <v>9031</v>
      </c>
      <c r="KNJ9" s="79" t="s">
        <v>9032</v>
      </c>
      <c r="KNK9" s="79" t="s">
        <v>9033</v>
      </c>
      <c r="KNL9" s="79" t="s">
        <v>9034</v>
      </c>
      <c r="KNM9" s="79" t="s">
        <v>9035</v>
      </c>
      <c r="KNN9" s="79" t="s">
        <v>9036</v>
      </c>
      <c r="KNO9" s="79" t="s">
        <v>9037</v>
      </c>
      <c r="KNP9" s="79" t="s">
        <v>9038</v>
      </c>
      <c r="KNQ9" s="79" t="s">
        <v>9039</v>
      </c>
      <c r="KNR9" s="79" t="s">
        <v>9040</v>
      </c>
      <c r="KNS9" s="79" t="s">
        <v>9041</v>
      </c>
      <c r="KNT9" s="79" t="s">
        <v>9042</v>
      </c>
      <c r="KNU9" s="79" t="s">
        <v>9043</v>
      </c>
      <c r="KNV9" s="79" t="s">
        <v>9044</v>
      </c>
      <c r="KNW9" s="79" t="s">
        <v>9045</v>
      </c>
      <c r="KNX9" s="79" t="s">
        <v>9046</v>
      </c>
      <c r="KNY9" s="79" t="s">
        <v>9047</v>
      </c>
      <c r="KNZ9" s="79" t="s">
        <v>9048</v>
      </c>
      <c r="KOA9" s="79" t="s">
        <v>9049</v>
      </c>
      <c r="KOB9" s="79" t="s">
        <v>9050</v>
      </c>
      <c r="KOC9" s="79" t="s">
        <v>9051</v>
      </c>
      <c r="KOD9" s="79" t="s">
        <v>9052</v>
      </c>
      <c r="KOE9" s="79" t="s">
        <v>9053</v>
      </c>
      <c r="KOF9" s="79" t="s">
        <v>9054</v>
      </c>
      <c r="KOG9" s="79" t="s">
        <v>9055</v>
      </c>
      <c r="KOH9" s="79" t="s">
        <v>9056</v>
      </c>
      <c r="KOI9" s="79" t="s">
        <v>9057</v>
      </c>
      <c r="KOJ9" s="79" t="s">
        <v>9058</v>
      </c>
      <c r="KOK9" s="79" t="s">
        <v>9059</v>
      </c>
      <c r="KOL9" s="79" t="s">
        <v>9060</v>
      </c>
      <c r="KOM9" s="79" t="s">
        <v>9061</v>
      </c>
      <c r="KON9" s="79" t="s">
        <v>9062</v>
      </c>
      <c r="KOO9" s="79" t="s">
        <v>9063</v>
      </c>
      <c r="KOP9" s="79" t="s">
        <v>9064</v>
      </c>
      <c r="KOQ9" s="79" t="s">
        <v>9065</v>
      </c>
      <c r="KOR9" s="79" t="s">
        <v>9066</v>
      </c>
      <c r="KOS9" s="79" t="s">
        <v>9067</v>
      </c>
      <c r="KOT9" s="79" t="s">
        <v>9068</v>
      </c>
      <c r="KOU9" s="79" t="s">
        <v>9069</v>
      </c>
      <c r="KOV9" s="79" t="s">
        <v>9070</v>
      </c>
      <c r="KOW9" s="79" t="s">
        <v>9071</v>
      </c>
      <c r="KOX9" s="79" t="s">
        <v>9072</v>
      </c>
      <c r="KOY9" s="79" t="s">
        <v>9073</v>
      </c>
      <c r="KOZ9" s="79" t="s">
        <v>9074</v>
      </c>
      <c r="KPA9" s="79" t="s">
        <v>9075</v>
      </c>
      <c r="KPB9" s="79" t="s">
        <v>9076</v>
      </c>
      <c r="KPC9" s="79" t="s">
        <v>9077</v>
      </c>
      <c r="KPD9" s="79" t="s">
        <v>9078</v>
      </c>
      <c r="KPE9" s="79" t="s">
        <v>9079</v>
      </c>
      <c r="KPF9" s="79" t="s">
        <v>9080</v>
      </c>
      <c r="KPG9" s="79" t="s">
        <v>9081</v>
      </c>
      <c r="KPH9" s="79" t="s">
        <v>9082</v>
      </c>
      <c r="KPI9" s="79" t="s">
        <v>9083</v>
      </c>
      <c r="KPJ9" s="79" t="s">
        <v>9084</v>
      </c>
      <c r="KPK9" s="79" t="s">
        <v>9085</v>
      </c>
      <c r="KPL9" s="79" t="s">
        <v>9086</v>
      </c>
      <c r="KPM9" s="79" t="s">
        <v>9087</v>
      </c>
      <c r="KPN9" s="79" t="s">
        <v>9088</v>
      </c>
      <c r="KPO9" s="79" t="s">
        <v>9089</v>
      </c>
      <c r="KPP9" s="79" t="s">
        <v>9090</v>
      </c>
      <c r="KPQ9" s="79" t="s">
        <v>9091</v>
      </c>
      <c r="KPR9" s="79" t="s">
        <v>9092</v>
      </c>
      <c r="KPS9" s="79" t="s">
        <v>9093</v>
      </c>
      <c r="KPT9" s="79" t="s">
        <v>9094</v>
      </c>
      <c r="KPU9" s="79" t="s">
        <v>9095</v>
      </c>
      <c r="KPV9" s="79" t="s">
        <v>9096</v>
      </c>
      <c r="KPW9" s="79" t="s">
        <v>9097</v>
      </c>
      <c r="KPX9" s="79" t="s">
        <v>9098</v>
      </c>
      <c r="KPY9" s="79" t="s">
        <v>9099</v>
      </c>
      <c r="KPZ9" s="79" t="s">
        <v>9100</v>
      </c>
      <c r="KQA9" s="79" t="s">
        <v>9101</v>
      </c>
      <c r="KQB9" s="79" t="s">
        <v>9102</v>
      </c>
      <c r="KQC9" s="79" t="s">
        <v>9103</v>
      </c>
      <c r="KQD9" s="79" t="s">
        <v>9104</v>
      </c>
      <c r="KQE9" s="79" t="s">
        <v>9105</v>
      </c>
      <c r="KQF9" s="79" t="s">
        <v>9106</v>
      </c>
      <c r="KQG9" s="79" t="s">
        <v>9107</v>
      </c>
      <c r="KQH9" s="79" t="s">
        <v>9108</v>
      </c>
      <c r="KQI9" s="79" t="s">
        <v>9109</v>
      </c>
      <c r="KQJ9" s="79" t="s">
        <v>9110</v>
      </c>
      <c r="KQK9" s="79" t="s">
        <v>9111</v>
      </c>
      <c r="KQL9" s="79" t="s">
        <v>9112</v>
      </c>
      <c r="KQM9" s="79" t="s">
        <v>9113</v>
      </c>
      <c r="KQN9" s="79" t="s">
        <v>9114</v>
      </c>
      <c r="KQO9" s="79" t="s">
        <v>9115</v>
      </c>
      <c r="KQP9" s="79" t="s">
        <v>9116</v>
      </c>
      <c r="KQQ9" s="79" t="s">
        <v>9117</v>
      </c>
      <c r="KQR9" s="79" t="s">
        <v>9118</v>
      </c>
      <c r="KQS9" s="79" t="s">
        <v>9119</v>
      </c>
      <c r="KQT9" s="79" t="s">
        <v>9120</v>
      </c>
      <c r="KQU9" s="79" t="s">
        <v>9121</v>
      </c>
      <c r="KQV9" s="79" t="s">
        <v>9122</v>
      </c>
      <c r="KQW9" s="79" t="s">
        <v>9123</v>
      </c>
      <c r="KQX9" s="79" t="s">
        <v>9124</v>
      </c>
      <c r="KQY9" s="79" t="s">
        <v>9125</v>
      </c>
      <c r="KQZ9" s="79" t="s">
        <v>9126</v>
      </c>
      <c r="KRA9" s="79" t="s">
        <v>9127</v>
      </c>
      <c r="KRB9" s="79" t="s">
        <v>9128</v>
      </c>
      <c r="KRC9" s="79" t="s">
        <v>9129</v>
      </c>
      <c r="KRD9" s="79" t="s">
        <v>9130</v>
      </c>
      <c r="KRE9" s="79" t="s">
        <v>9131</v>
      </c>
      <c r="KRF9" s="79" t="s">
        <v>9132</v>
      </c>
      <c r="KRG9" s="79" t="s">
        <v>9133</v>
      </c>
      <c r="KRH9" s="79" t="s">
        <v>9134</v>
      </c>
      <c r="KRI9" s="79" t="s">
        <v>9135</v>
      </c>
      <c r="KRJ9" s="79" t="s">
        <v>9136</v>
      </c>
      <c r="KRK9" s="79" t="s">
        <v>9137</v>
      </c>
      <c r="KRL9" s="79" t="s">
        <v>9138</v>
      </c>
      <c r="KRM9" s="79" t="s">
        <v>9139</v>
      </c>
      <c r="KRN9" s="79" t="s">
        <v>9140</v>
      </c>
      <c r="KRO9" s="79" t="s">
        <v>9141</v>
      </c>
      <c r="KRP9" s="79" t="s">
        <v>9142</v>
      </c>
      <c r="KRQ9" s="79" t="s">
        <v>9143</v>
      </c>
      <c r="KRR9" s="79" t="s">
        <v>9144</v>
      </c>
      <c r="KRS9" s="79" t="s">
        <v>9145</v>
      </c>
      <c r="KRT9" s="79" t="s">
        <v>9146</v>
      </c>
      <c r="KRU9" s="79" t="s">
        <v>9147</v>
      </c>
      <c r="KRV9" s="79" t="s">
        <v>9148</v>
      </c>
      <c r="KRW9" s="79" t="s">
        <v>9149</v>
      </c>
      <c r="KRX9" s="79" t="s">
        <v>9150</v>
      </c>
      <c r="KRY9" s="79" t="s">
        <v>9151</v>
      </c>
      <c r="KRZ9" s="79" t="s">
        <v>9152</v>
      </c>
      <c r="KSA9" s="79" t="s">
        <v>9153</v>
      </c>
      <c r="KSB9" s="79" t="s">
        <v>9154</v>
      </c>
      <c r="KSC9" s="79" t="s">
        <v>9155</v>
      </c>
      <c r="KSD9" s="79" t="s">
        <v>9156</v>
      </c>
      <c r="KSE9" s="79" t="s">
        <v>9157</v>
      </c>
      <c r="KSF9" s="79" t="s">
        <v>9158</v>
      </c>
      <c r="KSG9" s="79" t="s">
        <v>9159</v>
      </c>
      <c r="KSH9" s="79" t="s">
        <v>9160</v>
      </c>
      <c r="KSI9" s="79" t="s">
        <v>9161</v>
      </c>
      <c r="KSJ9" s="79" t="s">
        <v>9162</v>
      </c>
      <c r="KSK9" s="79" t="s">
        <v>9163</v>
      </c>
      <c r="KSL9" s="79" t="s">
        <v>9164</v>
      </c>
      <c r="KSM9" s="79" t="s">
        <v>9165</v>
      </c>
      <c r="KSN9" s="79" t="s">
        <v>9166</v>
      </c>
      <c r="KSO9" s="79" t="s">
        <v>9167</v>
      </c>
      <c r="KSP9" s="79" t="s">
        <v>9168</v>
      </c>
      <c r="KSQ9" s="79" t="s">
        <v>9169</v>
      </c>
      <c r="KSR9" s="79" t="s">
        <v>9170</v>
      </c>
      <c r="KSS9" s="79" t="s">
        <v>9171</v>
      </c>
      <c r="KST9" s="79" t="s">
        <v>9172</v>
      </c>
      <c r="KSU9" s="79" t="s">
        <v>9173</v>
      </c>
      <c r="KSV9" s="79" t="s">
        <v>9174</v>
      </c>
      <c r="KSW9" s="79" t="s">
        <v>9175</v>
      </c>
      <c r="KSX9" s="79" t="s">
        <v>9176</v>
      </c>
      <c r="KSY9" s="79" t="s">
        <v>9177</v>
      </c>
      <c r="KSZ9" s="79" t="s">
        <v>9178</v>
      </c>
      <c r="KTA9" s="79" t="s">
        <v>9179</v>
      </c>
      <c r="KTB9" s="79" t="s">
        <v>9180</v>
      </c>
      <c r="KTC9" s="79" t="s">
        <v>9181</v>
      </c>
      <c r="KTD9" s="79" t="s">
        <v>9182</v>
      </c>
      <c r="KTE9" s="79" t="s">
        <v>9183</v>
      </c>
      <c r="KTF9" s="79" t="s">
        <v>9184</v>
      </c>
      <c r="KTG9" s="79" t="s">
        <v>9185</v>
      </c>
      <c r="KTH9" s="79" t="s">
        <v>9186</v>
      </c>
      <c r="KTI9" s="79" t="s">
        <v>9187</v>
      </c>
      <c r="KTJ9" s="79" t="s">
        <v>9188</v>
      </c>
      <c r="KTK9" s="79" t="s">
        <v>9189</v>
      </c>
      <c r="KTL9" s="79" t="s">
        <v>9190</v>
      </c>
      <c r="KTM9" s="79" t="s">
        <v>9191</v>
      </c>
      <c r="KTN9" s="79" t="s">
        <v>9192</v>
      </c>
      <c r="KTO9" s="79" t="s">
        <v>9193</v>
      </c>
      <c r="KTP9" s="79" t="s">
        <v>9194</v>
      </c>
      <c r="KTQ9" s="79" t="s">
        <v>9195</v>
      </c>
      <c r="KTR9" s="79" t="s">
        <v>9196</v>
      </c>
      <c r="KTS9" s="79" t="s">
        <v>9197</v>
      </c>
      <c r="KTT9" s="79" t="s">
        <v>9198</v>
      </c>
      <c r="KTU9" s="79" t="s">
        <v>9199</v>
      </c>
      <c r="KTV9" s="79" t="s">
        <v>9200</v>
      </c>
      <c r="KTW9" s="79" t="s">
        <v>9201</v>
      </c>
      <c r="KTX9" s="79" t="s">
        <v>9202</v>
      </c>
      <c r="KTY9" s="79" t="s">
        <v>9203</v>
      </c>
      <c r="KTZ9" s="79" t="s">
        <v>9204</v>
      </c>
      <c r="KUA9" s="79" t="s">
        <v>9205</v>
      </c>
      <c r="KUB9" s="79" t="s">
        <v>9206</v>
      </c>
      <c r="KUC9" s="79" t="s">
        <v>9207</v>
      </c>
      <c r="KUD9" s="79" t="s">
        <v>9208</v>
      </c>
      <c r="KUE9" s="79" t="s">
        <v>9209</v>
      </c>
      <c r="KUF9" s="79" t="s">
        <v>9210</v>
      </c>
      <c r="KUG9" s="79" t="s">
        <v>9211</v>
      </c>
      <c r="KUH9" s="79" t="s">
        <v>9212</v>
      </c>
      <c r="KUI9" s="79" t="s">
        <v>9213</v>
      </c>
      <c r="KUJ9" s="79" t="s">
        <v>9214</v>
      </c>
      <c r="KUK9" s="79" t="s">
        <v>9215</v>
      </c>
      <c r="KUL9" s="79" t="s">
        <v>9216</v>
      </c>
      <c r="KUM9" s="79" t="s">
        <v>9217</v>
      </c>
      <c r="KUN9" s="79" t="s">
        <v>9218</v>
      </c>
      <c r="KUO9" s="79" t="s">
        <v>9219</v>
      </c>
      <c r="KUP9" s="79" t="s">
        <v>9220</v>
      </c>
      <c r="KUQ9" s="79" t="s">
        <v>9221</v>
      </c>
      <c r="KUR9" s="79" t="s">
        <v>9222</v>
      </c>
      <c r="KUS9" s="79" t="s">
        <v>9223</v>
      </c>
      <c r="KUT9" s="79" t="s">
        <v>9224</v>
      </c>
      <c r="KUU9" s="79" t="s">
        <v>9225</v>
      </c>
      <c r="KUV9" s="79" t="s">
        <v>9226</v>
      </c>
      <c r="KUW9" s="79" t="s">
        <v>9227</v>
      </c>
      <c r="KUX9" s="79" t="s">
        <v>9228</v>
      </c>
      <c r="KUY9" s="79" t="s">
        <v>9229</v>
      </c>
      <c r="KUZ9" s="79" t="s">
        <v>9230</v>
      </c>
      <c r="KVA9" s="79" t="s">
        <v>9231</v>
      </c>
      <c r="KVB9" s="79" t="s">
        <v>9232</v>
      </c>
      <c r="KVC9" s="79" t="s">
        <v>9233</v>
      </c>
      <c r="KVD9" s="79" t="s">
        <v>9234</v>
      </c>
      <c r="KVE9" s="79" t="s">
        <v>9235</v>
      </c>
      <c r="KVF9" s="79" t="s">
        <v>9236</v>
      </c>
      <c r="KVG9" s="79" t="s">
        <v>9237</v>
      </c>
      <c r="KVH9" s="79" t="s">
        <v>9238</v>
      </c>
      <c r="KVI9" s="79" t="s">
        <v>9239</v>
      </c>
      <c r="KVJ9" s="79" t="s">
        <v>9240</v>
      </c>
      <c r="KVK9" s="79" t="s">
        <v>9241</v>
      </c>
      <c r="KVL9" s="79" t="s">
        <v>9242</v>
      </c>
      <c r="KVM9" s="79" t="s">
        <v>9243</v>
      </c>
      <c r="KVN9" s="79" t="s">
        <v>9244</v>
      </c>
      <c r="KVO9" s="79" t="s">
        <v>9245</v>
      </c>
      <c r="KVP9" s="79" t="s">
        <v>9246</v>
      </c>
      <c r="KVQ9" s="79" t="s">
        <v>9247</v>
      </c>
      <c r="KVR9" s="79" t="s">
        <v>9248</v>
      </c>
      <c r="KVS9" s="79" t="s">
        <v>9249</v>
      </c>
      <c r="KVT9" s="79" t="s">
        <v>9250</v>
      </c>
      <c r="KVU9" s="79" t="s">
        <v>9251</v>
      </c>
      <c r="KVV9" s="79" t="s">
        <v>9252</v>
      </c>
      <c r="KVW9" s="79" t="s">
        <v>9253</v>
      </c>
      <c r="KVX9" s="79" t="s">
        <v>9254</v>
      </c>
      <c r="KVY9" s="79" t="s">
        <v>9255</v>
      </c>
      <c r="KVZ9" s="79" t="s">
        <v>9256</v>
      </c>
      <c r="KWA9" s="79" t="s">
        <v>9257</v>
      </c>
      <c r="KWB9" s="79" t="s">
        <v>9258</v>
      </c>
      <c r="KWC9" s="79" t="s">
        <v>9259</v>
      </c>
      <c r="KWD9" s="79" t="s">
        <v>9260</v>
      </c>
      <c r="KWE9" s="79" t="s">
        <v>9261</v>
      </c>
      <c r="KWF9" s="79" t="s">
        <v>9262</v>
      </c>
      <c r="KWG9" s="79" t="s">
        <v>9263</v>
      </c>
      <c r="KWH9" s="79" t="s">
        <v>9264</v>
      </c>
      <c r="KWI9" s="79" t="s">
        <v>9265</v>
      </c>
      <c r="KWJ9" s="79" t="s">
        <v>9266</v>
      </c>
      <c r="KWK9" s="79" t="s">
        <v>9267</v>
      </c>
      <c r="KWL9" s="79" t="s">
        <v>9268</v>
      </c>
      <c r="KWM9" s="79" t="s">
        <v>9269</v>
      </c>
      <c r="KWN9" s="79" t="s">
        <v>9270</v>
      </c>
      <c r="KWO9" s="79" t="s">
        <v>9271</v>
      </c>
      <c r="KWP9" s="79" t="s">
        <v>9272</v>
      </c>
      <c r="KWQ9" s="79" t="s">
        <v>9273</v>
      </c>
      <c r="KWR9" s="79" t="s">
        <v>9274</v>
      </c>
      <c r="KWS9" s="79" t="s">
        <v>9275</v>
      </c>
      <c r="KWT9" s="79" t="s">
        <v>9276</v>
      </c>
      <c r="KWU9" s="79" t="s">
        <v>9277</v>
      </c>
      <c r="KWV9" s="79" t="s">
        <v>9278</v>
      </c>
      <c r="KWW9" s="79" t="s">
        <v>9279</v>
      </c>
      <c r="KWX9" s="79" t="s">
        <v>9280</v>
      </c>
      <c r="KWY9" s="79" t="s">
        <v>9281</v>
      </c>
      <c r="KWZ9" s="79" t="s">
        <v>9282</v>
      </c>
      <c r="KXA9" s="79" t="s">
        <v>9283</v>
      </c>
      <c r="KXB9" s="79" t="s">
        <v>9284</v>
      </c>
      <c r="KXC9" s="79" t="s">
        <v>9285</v>
      </c>
      <c r="KXD9" s="79" t="s">
        <v>9286</v>
      </c>
      <c r="KXE9" s="79" t="s">
        <v>9287</v>
      </c>
      <c r="KXF9" s="79" t="s">
        <v>9288</v>
      </c>
      <c r="KXG9" s="79" t="s">
        <v>9289</v>
      </c>
      <c r="KXH9" s="79" t="s">
        <v>9290</v>
      </c>
      <c r="KXI9" s="79" t="s">
        <v>9291</v>
      </c>
      <c r="KXJ9" s="79" t="s">
        <v>9292</v>
      </c>
      <c r="KXK9" s="79" t="s">
        <v>9293</v>
      </c>
      <c r="KXL9" s="79" t="s">
        <v>9294</v>
      </c>
      <c r="KXM9" s="79" t="s">
        <v>9295</v>
      </c>
      <c r="KXN9" s="79" t="s">
        <v>9296</v>
      </c>
      <c r="KXO9" s="79" t="s">
        <v>9297</v>
      </c>
      <c r="KXP9" s="79" t="s">
        <v>9298</v>
      </c>
      <c r="KXQ9" s="79" t="s">
        <v>9299</v>
      </c>
      <c r="KXR9" s="79" t="s">
        <v>9300</v>
      </c>
      <c r="KXS9" s="79" t="s">
        <v>9301</v>
      </c>
      <c r="KXT9" s="79" t="s">
        <v>9302</v>
      </c>
      <c r="KXU9" s="79" t="s">
        <v>9303</v>
      </c>
      <c r="KXV9" s="79" t="s">
        <v>9304</v>
      </c>
      <c r="KXW9" s="79" t="s">
        <v>9305</v>
      </c>
      <c r="KXX9" s="79" t="s">
        <v>9306</v>
      </c>
      <c r="KXY9" s="79" t="s">
        <v>9307</v>
      </c>
      <c r="KXZ9" s="79" t="s">
        <v>9308</v>
      </c>
      <c r="KYA9" s="79" t="s">
        <v>9309</v>
      </c>
      <c r="KYB9" s="79" t="s">
        <v>9310</v>
      </c>
      <c r="KYC9" s="79" t="s">
        <v>9311</v>
      </c>
      <c r="KYD9" s="79" t="s">
        <v>9312</v>
      </c>
      <c r="KYE9" s="79" t="s">
        <v>9313</v>
      </c>
      <c r="KYF9" s="79" t="s">
        <v>9314</v>
      </c>
      <c r="KYG9" s="79" t="s">
        <v>9315</v>
      </c>
      <c r="KYH9" s="79" t="s">
        <v>9316</v>
      </c>
      <c r="KYI9" s="79" t="s">
        <v>9317</v>
      </c>
      <c r="KYJ9" s="79" t="s">
        <v>9318</v>
      </c>
      <c r="KYK9" s="79" t="s">
        <v>9319</v>
      </c>
      <c r="KYL9" s="79" t="s">
        <v>9320</v>
      </c>
      <c r="KYM9" s="79" t="s">
        <v>9321</v>
      </c>
      <c r="KYN9" s="79" t="s">
        <v>9322</v>
      </c>
      <c r="KYO9" s="79" t="s">
        <v>9323</v>
      </c>
      <c r="KYP9" s="79" t="s">
        <v>9324</v>
      </c>
      <c r="KYQ9" s="79" t="s">
        <v>9325</v>
      </c>
      <c r="KYR9" s="79" t="s">
        <v>9326</v>
      </c>
      <c r="KYS9" s="79" t="s">
        <v>9327</v>
      </c>
      <c r="KYT9" s="79" t="s">
        <v>9328</v>
      </c>
      <c r="KYU9" s="79" t="s">
        <v>9329</v>
      </c>
      <c r="KYV9" s="79" t="s">
        <v>9330</v>
      </c>
      <c r="KYW9" s="79" t="s">
        <v>9331</v>
      </c>
      <c r="KYX9" s="79" t="s">
        <v>9332</v>
      </c>
      <c r="KYY9" s="79" t="s">
        <v>9333</v>
      </c>
      <c r="KYZ9" s="79" t="s">
        <v>9334</v>
      </c>
      <c r="KZA9" s="79" t="s">
        <v>9335</v>
      </c>
      <c r="KZB9" s="79" t="s">
        <v>9336</v>
      </c>
      <c r="KZC9" s="79" t="s">
        <v>9337</v>
      </c>
      <c r="KZD9" s="79" t="s">
        <v>9338</v>
      </c>
      <c r="KZE9" s="79" t="s">
        <v>9339</v>
      </c>
      <c r="KZF9" s="79" t="s">
        <v>9340</v>
      </c>
      <c r="KZG9" s="79" t="s">
        <v>9341</v>
      </c>
      <c r="KZH9" s="79" t="s">
        <v>9342</v>
      </c>
      <c r="KZI9" s="79" t="s">
        <v>9343</v>
      </c>
      <c r="KZJ9" s="79" t="s">
        <v>9344</v>
      </c>
      <c r="KZK9" s="79" t="s">
        <v>9345</v>
      </c>
      <c r="KZL9" s="79" t="s">
        <v>9346</v>
      </c>
      <c r="KZM9" s="79" t="s">
        <v>9347</v>
      </c>
      <c r="KZN9" s="79" t="s">
        <v>9348</v>
      </c>
      <c r="KZO9" s="79" t="s">
        <v>9349</v>
      </c>
      <c r="KZP9" s="79" t="s">
        <v>9350</v>
      </c>
      <c r="KZQ9" s="79" t="s">
        <v>9351</v>
      </c>
      <c r="KZR9" s="79" t="s">
        <v>9352</v>
      </c>
      <c r="KZS9" s="79" t="s">
        <v>9353</v>
      </c>
      <c r="KZT9" s="79" t="s">
        <v>9354</v>
      </c>
      <c r="KZU9" s="79" t="s">
        <v>9355</v>
      </c>
      <c r="KZV9" s="79" t="s">
        <v>9356</v>
      </c>
      <c r="KZW9" s="79" t="s">
        <v>9357</v>
      </c>
      <c r="KZX9" s="79" t="s">
        <v>9358</v>
      </c>
      <c r="KZY9" s="79" t="s">
        <v>9359</v>
      </c>
      <c r="KZZ9" s="79" t="s">
        <v>9360</v>
      </c>
      <c r="LAA9" s="79" t="s">
        <v>9361</v>
      </c>
      <c r="LAB9" s="79" t="s">
        <v>9362</v>
      </c>
      <c r="LAC9" s="79" t="s">
        <v>9363</v>
      </c>
      <c r="LAD9" s="79" t="s">
        <v>9364</v>
      </c>
      <c r="LAE9" s="79" t="s">
        <v>9365</v>
      </c>
      <c r="LAF9" s="79" t="s">
        <v>9366</v>
      </c>
      <c r="LAG9" s="79" t="s">
        <v>9367</v>
      </c>
      <c r="LAH9" s="79" t="s">
        <v>9368</v>
      </c>
      <c r="LAI9" s="79" t="s">
        <v>9369</v>
      </c>
      <c r="LAJ9" s="79" t="s">
        <v>9370</v>
      </c>
      <c r="LAK9" s="79" t="s">
        <v>9371</v>
      </c>
      <c r="LAL9" s="79" t="s">
        <v>9372</v>
      </c>
      <c r="LAM9" s="79" t="s">
        <v>9373</v>
      </c>
      <c r="LAN9" s="79" t="s">
        <v>9374</v>
      </c>
      <c r="LAO9" s="79" t="s">
        <v>9375</v>
      </c>
      <c r="LAP9" s="79" t="s">
        <v>9376</v>
      </c>
      <c r="LAQ9" s="79" t="s">
        <v>9377</v>
      </c>
      <c r="LAR9" s="79" t="s">
        <v>9378</v>
      </c>
      <c r="LAS9" s="79" t="s">
        <v>9379</v>
      </c>
      <c r="LAT9" s="79" t="s">
        <v>9380</v>
      </c>
      <c r="LAU9" s="79" t="s">
        <v>9381</v>
      </c>
      <c r="LAV9" s="79" t="s">
        <v>9382</v>
      </c>
      <c r="LAW9" s="79" t="s">
        <v>9383</v>
      </c>
      <c r="LAX9" s="79" t="s">
        <v>9384</v>
      </c>
      <c r="LAY9" s="79" t="s">
        <v>9385</v>
      </c>
      <c r="LAZ9" s="79" t="s">
        <v>9386</v>
      </c>
      <c r="LBA9" s="79" t="s">
        <v>9387</v>
      </c>
      <c r="LBB9" s="79" t="s">
        <v>9388</v>
      </c>
      <c r="LBC9" s="79" t="s">
        <v>9389</v>
      </c>
      <c r="LBD9" s="79" t="s">
        <v>9390</v>
      </c>
      <c r="LBE9" s="79" t="s">
        <v>9391</v>
      </c>
      <c r="LBF9" s="79" t="s">
        <v>9392</v>
      </c>
      <c r="LBG9" s="79" t="s">
        <v>9393</v>
      </c>
      <c r="LBH9" s="79" t="s">
        <v>9394</v>
      </c>
      <c r="LBI9" s="79" t="s">
        <v>9395</v>
      </c>
      <c r="LBJ9" s="79" t="s">
        <v>9396</v>
      </c>
      <c r="LBK9" s="79" t="s">
        <v>9397</v>
      </c>
      <c r="LBL9" s="79" t="s">
        <v>9398</v>
      </c>
      <c r="LBM9" s="79" t="s">
        <v>9399</v>
      </c>
      <c r="LBN9" s="79" t="s">
        <v>9400</v>
      </c>
      <c r="LBO9" s="79" t="s">
        <v>9401</v>
      </c>
      <c r="LBP9" s="79" t="s">
        <v>9402</v>
      </c>
      <c r="LBQ9" s="79" t="s">
        <v>9403</v>
      </c>
      <c r="LBR9" s="79" t="s">
        <v>9404</v>
      </c>
      <c r="LBS9" s="79" t="s">
        <v>9405</v>
      </c>
      <c r="LBT9" s="79" t="s">
        <v>9406</v>
      </c>
      <c r="LBU9" s="79" t="s">
        <v>9407</v>
      </c>
      <c r="LBV9" s="79" t="s">
        <v>9408</v>
      </c>
      <c r="LBW9" s="79" t="s">
        <v>9409</v>
      </c>
      <c r="LBX9" s="79" t="s">
        <v>9410</v>
      </c>
      <c r="LBY9" s="79" t="s">
        <v>9411</v>
      </c>
      <c r="LBZ9" s="79" t="s">
        <v>9412</v>
      </c>
      <c r="LCA9" s="79" t="s">
        <v>9413</v>
      </c>
      <c r="LCB9" s="79" t="s">
        <v>9414</v>
      </c>
      <c r="LCC9" s="79" t="s">
        <v>9415</v>
      </c>
      <c r="LCD9" s="79" t="s">
        <v>9416</v>
      </c>
      <c r="LCE9" s="79" t="s">
        <v>9417</v>
      </c>
      <c r="LCF9" s="79" t="s">
        <v>9418</v>
      </c>
      <c r="LCG9" s="79" t="s">
        <v>9419</v>
      </c>
      <c r="LCH9" s="79" t="s">
        <v>9420</v>
      </c>
      <c r="LCI9" s="79" t="s">
        <v>9421</v>
      </c>
      <c r="LCJ9" s="79" t="s">
        <v>9422</v>
      </c>
      <c r="LCK9" s="79" t="s">
        <v>9423</v>
      </c>
      <c r="LCL9" s="79" t="s">
        <v>9424</v>
      </c>
      <c r="LCM9" s="79" t="s">
        <v>9425</v>
      </c>
      <c r="LCN9" s="79" t="s">
        <v>9426</v>
      </c>
      <c r="LCO9" s="79" t="s">
        <v>9427</v>
      </c>
      <c r="LCP9" s="79" t="s">
        <v>9428</v>
      </c>
      <c r="LCQ9" s="79" t="s">
        <v>9429</v>
      </c>
      <c r="LCR9" s="79" t="s">
        <v>9430</v>
      </c>
      <c r="LCS9" s="79" t="s">
        <v>9431</v>
      </c>
      <c r="LCT9" s="79" t="s">
        <v>9432</v>
      </c>
      <c r="LCU9" s="79" t="s">
        <v>9433</v>
      </c>
      <c r="LCV9" s="79" t="s">
        <v>9434</v>
      </c>
      <c r="LCW9" s="79" t="s">
        <v>9435</v>
      </c>
      <c r="LCX9" s="79" t="s">
        <v>9436</v>
      </c>
      <c r="LCY9" s="79" t="s">
        <v>9437</v>
      </c>
      <c r="LCZ9" s="79" t="s">
        <v>9438</v>
      </c>
      <c r="LDA9" s="79" t="s">
        <v>9439</v>
      </c>
      <c r="LDB9" s="79" t="s">
        <v>9440</v>
      </c>
      <c r="LDC9" s="79" t="s">
        <v>9441</v>
      </c>
      <c r="LDD9" s="79" t="s">
        <v>9442</v>
      </c>
      <c r="LDE9" s="79" t="s">
        <v>9443</v>
      </c>
      <c r="LDF9" s="79" t="s">
        <v>9444</v>
      </c>
      <c r="LDG9" s="79" t="s">
        <v>9445</v>
      </c>
      <c r="LDH9" s="79" t="s">
        <v>9446</v>
      </c>
      <c r="LDI9" s="79" t="s">
        <v>9447</v>
      </c>
      <c r="LDJ9" s="79" t="s">
        <v>9448</v>
      </c>
      <c r="LDK9" s="79" t="s">
        <v>9449</v>
      </c>
      <c r="LDL9" s="79" t="s">
        <v>9450</v>
      </c>
      <c r="LDM9" s="79" t="s">
        <v>9451</v>
      </c>
      <c r="LDN9" s="79" t="s">
        <v>9452</v>
      </c>
      <c r="LDO9" s="79" t="s">
        <v>9453</v>
      </c>
      <c r="LDP9" s="79" t="s">
        <v>9454</v>
      </c>
      <c r="LDQ9" s="79" t="s">
        <v>9455</v>
      </c>
      <c r="LDR9" s="79" t="s">
        <v>9456</v>
      </c>
      <c r="LDS9" s="79" t="s">
        <v>9457</v>
      </c>
      <c r="LDT9" s="79" t="s">
        <v>9458</v>
      </c>
      <c r="LDU9" s="79" t="s">
        <v>9459</v>
      </c>
      <c r="LDV9" s="79" t="s">
        <v>9460</v>
      </c>
      <c r="LDW9" s="79" t="s">
        <v>9461</v>
      </c>
      <c r="LDX9" s="79" t="s">
        <v>9462</v>
      </c>
      <c r="LDY9" s="79" t="s">
        <v>9463</v>
      </c>
      <c r="LDZ9" s="79" t="s">
        <v>9464</v>
      </c>
      <c r="LEA9" s="79" t="s">
        <v>9465</v>
      </c>
      <c r="LEB9" s="79" t="s">
        <v>9466</v>
      </c>
      <c r="LEC9" s="79" t="s">
        <v>9467</v>
      </c>
      <c r="LED9" s="79" t="s">
        <v>9468</v>
      </c>
      <c r="LEE9" s="79" t="s">
        <v>9469</v>
      </c>
      <c r="LEF9" s="79" t="s">
        <v>9470</v>
      </c>
      <c r="LEG9" s="79" t="s">
        <v>9471</v>
      </c>
      <c r="LEH9" s="79" t="s">
        <v>9472</v>
      </c>
      <c r="LEI9" s="79" t="s">
        <v>9473</v>
      </c>
      <c r="LEJ9" s="79" t="s">
        <v>9474</v>
      </c>
      <c r="LEK9" s="79" t="s">
        <v>9475</v>
      </c>
      <c r="LEL9" s="79" t="s">
        <v>9476</v>
      </c>
      <c r="LEM9" s="79" t="s">
        <v>9477</v>
      </c>
      <c r="LEN9" s="79" t="s">
        <v>9478</v>
      </c>
      <c r="LEO9" s="79" t="s">
        <v>9479</v>
      </c>
      <c r="LEP9" s="79" t="s">
        <v>9480</v>
      </c>
      <c r="LEQ9" s="79" t="s">
        <v>9481</v>
      </c>
      <c r="LER9" s="79" t="s">
        <v>9482</v>
      </c>
      <c r="LES9" s="79" t="s">
        <v>9483</v>
      </c>
      <c r="LET9" s="79" t="s">
        <v>9484</v>
      </c>
      <c r="LEU9" s="79" t="s">
        <v>9485</v>
      </c>
      <c r="LEV9" s="79" t="s">
        <v>9486</v>
      </c>
      <c r="LEW9" s="79" t="s">
        <v>9487</v>
      </c>
      <c r="LEX9" s="79" t="s">
        <v>9488</v>
      </c>
      <c r="LEY9" s="79" t="s">
        <v>9489</v>
      </c>
      <c r="LEZ9" s="79" t="s">
        <v>9490</v>
      </c>
      <c r="LFA9" s="79" t="s">
        <v>9491</v>
      </c>
      <c r="LFB9" s="79" t="s">
        <v>9492</v>
      </c>
      <c r="LFC9" s="79" t="s">
        <v>9493</v>
      </c>
      <c r="LFD9" s="79" t="s">
        <v>9494</v>
      </c>
      <c r="LFE9" s="79" t="s">
        <v>9495</v>
      </c>
      <c r="LFF9" s="79" t="s">
        <v>9496</v>
      </c>
      <c r="LFG9" s="79" t="s">
        <v>9497</v>
      </c>
      <c r="LFH9" s="79" t="s">
        <v>9498</v>
      </c>
      <c r="LFI9" s="79" t="s">
        <v>9499</v>
      </c>
      <c r="LFJ9" s="79" t="s">
        <v>9500</v>
      </c>
      <c r="LFK9" s="79" t="s">
        <v>9501</v>
      </c>
      <c r="LFL9" s="79" t="s">
        <v>9502</v>
      </c>
      <c r="LFM9" s="79" t="s">
        <v>9503</v>
      </c>
      <c r="LFN9" s="79" t="s">
        <v>9504</v>
      </c>
      <c r="LFO9" s="79" t="s">
        <v>9505</v>
      </c>
      <c r="LFP9" s="79" t="s">
        <v>9506</v>
      </c>
      <c r="LFQ9" s="79" t="s">
        <v>9507</v>
      </c>
      <c r="LFR9" s="79" t="s">
        <v>9508</v>
      </c>
      <c r="LFS9" s="79" t="s">
        <v>9509</v>
      </c>
      <c r="LFT9" s="79" t="s">
        <v>9510</v>
      </c>
      <c r="LFU9" s="79" t="s">
        <v>9511</v>
      </c>
      <c r="LFV9" s="79" t="s">
        <v>9512</v>
      </c>
      <c r="LFW9" s="79" t="s">
        <v>9513</v>
      </c>
      <c r="LFX9" s="79" t="s">
        <v>9514</v>
      </c>
      <c r="LFY9" s="79" t="s">
        <v>9515</v>
      </c>
      <c r="LFZ9" s="79" t="s">
        <v>9516</v>
      </c>
      <c r="LGA9" s="79" t="s">
        <v>9517</v>
      </c>
      <c r="LGB9" s="79" t="s">
        <v>9518</v>
      </c>
      <c r="LGC9" s="79" t="s">
        <v>9519</v>
      </c>
      <c r="LGD9" s="79" t="s">
        <v>9520</v>
      </c>
      <c r="LGE9" s="79" t="s">
        <v>9521</v>
      </c>
      <c r="LGF9" s="79" t="s">
        <v>9522</v>
      </c>
      <c r="LGG9" s="79" t="s">
        <v>9523</v>
      </c>
      <c r="LGH9" s="79" t="s">
        <v>9524</v>
      </c>
      <c r="LGI9" s="79" t="s">
        <v>9525</v>
      </c>
      <c r="LGJ9" s="79" t="s">
        <v>9526</v>
      </c>
      <c r="LGK9" s="79" t="s">
        <v>9527</v>
      </c>
      <c r="LGL9" s="79" t="s">
        <v>9528</v>
      </c>
      <c r="LGM9" s="79" t="s">
        <v>9529</v>
      </c>
      <c r="LGN9" s="79" t="s">
        <v>9530</v>
      </c>
      <c r="LGO9" s="79" t="s">
        <v>9531</v>
      </c>
      <c r="LGP9" s="79" t="s">
        <v>9532</v>
      </c>
      <c r="LGQ9" s="79" t="s">
        <v>9533</v>
      </c>
      <c r="LGR9" s="79" t="s">
        <v>9534</v>
      </c>
      <c r="LGS9" s="79" t="s">
        <v>9535</v>
      </c>
      <c r="LGT9" s="79" t="s">
        <v>9536</v>
      </c>
      <c r="LGU9" s="79" t="s">
        <v>9537</v>
      </c>
      <c r="LGV9" s="79" t="s">
        <v>9538</v>
      </c>
      <c r="LGW9" s="79" t="s">
        <v>9539</v>
      </c>
      <c r="LGX9" s="79" t="s">
        <v>9540</v>
      </c>
      <c r="LGY9" s="79" t="s">
        <v>9541</v>
      </c>
      <c r="LGZ9" s="79" t="s">
        <v>9542</v>
      </c>
      <c r="LHA9" s="79" t="s">
        <v>9543</v>
      </c>
      <c r="LHB9" s="79" t="s">
        <v>9544</v>
      </c>
      <c r="LHC9" s="79" t="s">
        <v>9545</v>
      </c>
      <c r="LHD9" s="79" t="s">
        <v>9546</v>
      </c>
      <c r="LHE9" s="79" t="s">
        <v>9547</v>
      </c>
      <c r="LHF9" s="79" t="s">
        <v>9548</v>
      </c>
      <c r="LHG9" s="79" t="s">
        <v>9549</v>
      </c>
      <c r="LHH9" s="79" t="s">
        <v>9550</v>
      </c>
      <c r="LHI9" s="79" t="s">
        <v>9551</v>
      </c>
      <c r="LHJ9" s="79" t="s">
        <v>9552</v>
      </c>
      <c r="LHK9" s="79" t="s">
        <v>9553</v>
      </c>
      <c r="LHL9" s="79" t="s">
        <v>9554</v>
      </c>
      <c r="LHM9" s="79" t="s">
        <v>9555</v>
      </c>
      <c r="LHN9" s="79" t="s">
        <v>9556</v>
      </c>
      <c r="LHO9" s="79" t="s">
        <v>9557</v>
      </c>
      <c r="LHP9" s="79" t="s">
        <v>9558</v>
      </c>
      <c r="LHQ9" s="79" t="s">
        <v>9559</v>
      </c>
      <c r="LHR9" s="79" t="s">
        <v>9560</v>
      </c>
      <c r="LHS9" s="79" t="s">
        <v>9561</v>
      </c>
      <c r="LHT9" s="79" t="s">
        <v>9562</v>
      </c>
      <c r="LHU9" s="79" t="s">
        <v>9563</v>
      </c>
      <c r="LHV9" s="79" t="s">
        <v>9564</v>
      </c>
      <c r="LHW9" s="79" t="s">
        <v>9565</v>
      </c>
      <c r="LHX9" s="79" t="s">
        <v>9566</v>
      </c>
      <c r="LHY9" s="79" t="s">
        <v>9567</v>
      </c>
      <c r="LHZ9" s="79" t="s">
        <v>9568</v>
      </c>
      <c r="LIA9" s="79" t="s">
        <v>9569</v>
      </c>
      <c r="LIB9" s="79" t="s">
        <v>9570</v>
      </c>
      <c r="LIC9" s="79" t="s">
        <v>9571</v>
      </c>
      <c r="LID9" s="79" t="s">
        <v>9572</v>
      </c>
      <c r="LIE9" s="79" t="s">
        <v>9573</v>
      </c>
      <c r="LIF9" s="79" t="s">
        <v>9574</v>
      </c>
      <c r="LIG9" s="79" t="s">
        <v>9575</v>
      </c>
      <c r="LIH9" s="79" t="s">
        <v>9576</v>
      </c>
      <c r="LII9" s="79" t="s">
        <v>9577</v>
      </c>
      <c r="LIJ9" s="79" t="s">
        <v>9578</v>
      </c>
      <c r="LIK9" s="79" t="s">
        <v>9579</v>
      </c>
      <c r="LIL9" s="79" t="s">
        <v>9580</v>
      </c>
      <c r="LIM9" s="79" t="s">
        <v>9581</v>
      </c>
      <c r="LIN9" s="79" t="s">
        <v>9582</v>
      </c>
      <c r="LIO9" s="79" t="s">
        <v>9583</v>
      </c>
      <c r="LIP9" s="79" t="s">
        <v>9584</v>
      </c>
      <c r="LIQ9" s="79" t="s">
        <v>9585</v>
      </c>
      <c r="LIR9" s="79" t="s">
        <v>9586</v>
      </c>
      <c r="LIS9" s="79" t="s">
        <v>9587</v>
      </c>
      <c r="LIT9" s="79" t="s">
        <v>9588</v>
      </c>
      <c r="LIU9" s="79" t="s">
        <v>9589</v>
      </c>
      <c r="LIV9" s="79" t="s">
        <v>9590</v>
      </c>
      <c r="LIW9" s="79" t="s">
        <v>9591</v>
      </c>
      <c r="LIX9" s="79" t="s">
        <v>9592</v>
      </c>
      <c r="LIY9" s="79" t="s">
        <v>9593</v>
      </c>
      <c r="LIZ9" s="79" t="s">
        <v>9594</v>
      </c>
      <c r="LJA9" s="79" t="s">
        <v>9595</v>
      </c>
      <c r="LJB9" s="79" t="s">
        <v>9596</v>
      </c>
      <c r="LJC9" s="79" t="s">
        <v>9597</v>
      </c>
      <c r="LJD9" s="79" t="s">
        <v>9598</v>
      </c>
      <c r="LJE9" s="79" t="s">
        <v>9599</v>
      </c>
      <c r="LJF9" s="79" t="s">
        <v>9600</v>
      </c>
      <c r="LJG9" s="79" t="s">
        <v>9601</v>
      </c>
      <c r="LJH9" s="79" t="s">
        <v>9602</v>
      </c>
      <c r="LJI9" s="79" t="s">
        <v>9603</v>
      </c>
      <c r="LJJ9" s="79" t="s">
        <v>9604</v>
      </c>
      <c r="LJK9" s="79" t="s">
        <v>9605</v>
      </c>
      <c r="LJL9" s="79" t="s">
        <v>9606</v>
      </c>
      <c r="LJM9" s="79" t="s">
        <v>9607</v>
      </c>
      <c r="LJN9" s="79" t="s">
        <v>9608</v>
      </c>
      <c r="LJO9" s="79" t="s">
        <v>9609</v>
      </c>
      <c r="LJP9" s="79" t="s">
        <v>9610</v>
      </c>
      <c r="LJQ9" s="79" t="s">
        <v>9611</v>
      </c>
      <c r="LJR9" s="79" t="s">
        <v>9612</v>
      </c>
      <c r="LJS9" s="79" t="s">
        <v>9613</v>
      </c>
      <c r="LJT9" s="79" t="s">
        <v>9614</v>
      </c>
      <c r="LJU9" s="79" t="s">
        <v>9615</v>
      </c>
      <c r="LJV9" s="79" t="s">
        <v>9616</v>
      </c>
      <c r="LJW9" s="79" t="s">
        <v>9617</v>
      </c>
      <c r="LJX9" s="79" t="s">
        <v>9618</v>
      </c>
      <c r="LJY9" s="79" t="s">
        <v>9619</v>
      </c>
      <c r="LJZ9" s="79" t="s">
        <v>9620</v>
      </c>
      <c r="LKA9" s="79" t="s">
        <v>9621</v>
      </c>
      <c r="LKB9" s="79" t="s">
        <v>9622</v>
      </c>
      <c r="LKC9" s="79" t="s">
        <v>9623</v>
      </c>
      <c r="LKD9" s="79" t="s">
        <v>9624</v>
      </c>
      <c r="LKE9" s="79" t="s">
        <v>9625</v>
      </c>
      <c r="LKF9" s="79" t="s">
        <v>9626</v>
      </c>
      <c r="LKG9" s="79" t="s">
        <v>9627</v>
      </c>
      <c r="LKH9" s="79" t="s">
        <v>9628</v>
      </c>
      <c r="LKI9" s="79" t="s">
        <v>9629</v>
      </c>
      <c r="LKJ9" s="79" t="s">
        <v>9630</v>
      </c>
      <c r="LKK9" s="79" t="s">
        <v>9631</v>
      </c>
      <c r="LKL9" s="79" t="s">
        <v>9632</v>
      </c>
      <c r="LKM9" s="79" t="s">
        <v>9633</v>
      </c>
      <c r="LKN9" s="79" t="s">
        <v>9634</v>
      </c>
      <c r="LKO9" s="79" t="s">
        <v>9635</v>
      </c>
      <c r="LKP9" s="79" t="s">
        <v>9636</v>
      </c>
      <c r="LKQ9" s="79" t="s">
        <v>9637</v>
      </c>
      <c r="LKR9" s="79" t="s">
        <v>9638</v>
      </c>
      <c r="LKS9" s="79" t="s">
        <v>9639</v>
      </c>
      <c r="LKT9" s="79" t="s">
        <v>9640</v>
      </c>
      <c r="LKU9" s="79" t="s">
        <v>9641</v>
      </c>
      <c r="LKV9" s="79" t="s">
        <v>9642</v>
      </c>
      <c r="LKW9" s="79" t="s">
        <v>9643</v>
      </c>
      <c r="LKX9" s="79" t="s">
        <v>9644</v>
      </c>
      <c r="LKY9" s="79" t="s">
        <v>9645</v>
      </c>
      <c r="LKZ9" s="79" t="s">
        <v>9646</v>
      </c>
      <c r="LLA9" s="79" t="s">
        <v>9647</v>
      </c>
      <c r="LLB9" s="79" t="s">
        <v>9648</v>
      </c>
      <c r="LLC9" s="79" t="s">
        <v>9649</v>
      </c>
      <c r="LLD9" s="79" t="s">
        <v>9650</v>
      </c>
      <c r="LLE9" s="79" t="s">
        <v>9651</v>
      </c>
      <c r="LLF9" s="79" t="s">
        <v>9652</v>
      </c>
      <c r="LLG9" s="79" t="s">
        <v>9653</v>
      </c>
      <c r="LLH9" s="79" t="s">
        <v>9654</v>
      </c>
      <c r="LLI9" s="79" t="s">
        <v>9655</v>
      </c>
      <c r="LLJ9" s="79" t="s">
        <v>9656</v>
      </c>
      <c r="LLK9" s="79" t="s">
        <v>9657</v>
      </c>
      <c r="LLL9" s="79" t="s">
        <v>9658</v>
      </c>
      <c r="LLM9" s="79" t="s">
        <v>9659</v>
      </c>
      <c r="LLN9" s="79" t="s">
        <v>9660</v>
      </c>
      <c r="LLO9" s="79" t="s">
        <v>9661</v>
      </c>
      <c r="LLP9" s="79" t="s">
        <v>9662</v>
      </c>
      <c r="LLQ9" s="79" t="s">
        <v>9663</v>
      </c>
      <c r="LLR9" s="79" t="s">
        <v>9664</v>
      </c>
      <c r="LLS9" s="79" t="s">
        <v>9665</v>
      </c>
      <c r="LLT9" s="79" t="s">
        <v>9666</v>
      </c>
      <c r="LLU9" s="79" t="s">
        <v>9667</v>
      </c>
      <c r="LLV9" s="79" t="s">
        <v>9668</v>
      </c>
      <c r="LLW9" s="79" t="s">
        <v>9669</v>
      </c>
      <c r="LLX9" s="79" t="s">
        <v>9670</v>
      </c>
      <c r="LLY9" s="79" t="s">
        <v>9671</v>
      </c>
      <c r="LLZ9" s="79" t="s">
        <v>9672</v>
      </c>
      <c r="LMA9" s="79" t="s">
        <v>9673</v>
      </c>
      <c r="LMB9" s="79" t="s">
        <v>9674</v>
      </c>
      <c r="LMC9" s="79" t="s">
        <v>9675</v>
      </c>
      <c r="LMD9" s="79" t="s">
        <v>9676</v>
      </c>
      <c r="LME9" s="79" t="s">
        <v>9677</v>
      </c>
      <c r="LMF9" s="79" t="s">
        <v>9678</v>
      </c>
      <c r="LMG9" s="79" t="s">
        <v>9679</v>
      </c>
      <c r="LMH9" s="79" t="s">
        <v>9680</v>
      </c>
      <c r="LMI9" s="79" t="s">
        <v>9681</v>
      </c>
      <c r="LMJ9" s="79" t="s">
        <v>9682</v>
      </c>
      <c r="LMK9" s="79" t="s">
        <v>9683</v>
      </c>
      <c r="LML9" s="79" t="s">
        <v>9684</v>
      </c>
      <c r="LMM9" s="79" t="s">
        <v>9685</v>
      </c>
      <c r="LMN9" s="79" t="s">
        <v>9686</v>
      </c>
      <c r="LMO9" s="79" t="s">
        <v>9687</v>
      </c>
      <c r="LMP9" s="79" t="s">
        <v>9688</v>
      </c>
      <c r="LMQ9" s="79" t="s">
        <v>9689</v>
      </c>
      <c r="LMR9" s="79" t="s">
        <v>9690</v>
      </c>
      <c r="LMS9" s="79" t="s">
        <v>9691</v>
      </c>
      <c r="LMT9" s="79" t="s">
        <v>9692</v>
      </c>
      <c r="LMU9" s="79" t="s">
        <v>9693</v>
      </c>
      <c r="LMV9" s="79" t="s">
        <v>9694</v>
      </c>
      <c r="LMW9" s="79" t="s">
        <v>9695</v>
      </c>
      <c r="LMX9" s="79" t="s">
        <v>9696</v>
      </c>
      <c r="LMY9" s="79" t="s">
        <v>9697</v>
      </c>
      <c r="LMZ9" s="79" t="s">
        <v>9698</v>
      </c>
      <c r="LNA9" s="79" t="s">
        <v>9699</v>
      </c>
      <c r="LNB9" s="79" t="s">
        <v>9700</v>
      </c>
      <c r="LNC9" s="79" t="s">
        <v>9701</v>
      </c>
      <c r="LND9" s="79" t="s">
        <v>9702</v>
      </c>
      <c r="LNE9" s="79" t="s">
        <v>9703</v>
      </c>
      <c r="LNF9" s="79" t="s">
        <v>9704</v>
      </c>
      <c r="LNG9" s="79" t="s">
        <v>9705</v>
      </c>
      <c r="LNH9" s="79" t="s">
        <v>9706</v>
      </c>
      <c r="LNI9" s="79" t="s">
        <v>9707</v>
      </c>
      <c r="LNJ9" s="79" t="s">
        <v>9708</v>
      </c>
      <c r="LNK9" s="79" t="s">
        <v>9709</v>
      </c>
      <c r="LNL9" s="79" t="s">
        <v>9710</v>
      </c>
      <c r="LNM9" s="79" t="s">
        <v>9711</v>
      </c>
      <c r="LNN9" s="79" t="s">
        <v>9712</v>
      </c>
      <c r="LNO9" s="79" t="s">
        <v>9713</v>
      </c>
      <c r="LNP9" s="79" t="s">
        <v>9714</v>
      </c>
      <c r="LNQ9" s="79" t="s">
        <v>9715</v>
      </c>
      <c r="LNR9" s="79" t="s">
        <v>9716</v>
      </c>
      <c r="LNS9" s="79" t="s">
        <v>9717</v>
      </c>
      <c r="LNT9" s="79" t="s">
        <v>9718</v>
      </c>
      <c r="LNU9" s="79" t="s">
        <v>9719</v>
      </c>
      <c r="LNV9" s="79" t="s">
        <v>9720</v>
      </c>
      <c r="LNW9" s="79" t="s">
        <v>9721</v>
      </c>
      <c r="LNX9" s="79" t="s">
        <v>9722</v>
      </c>
      <c r="LNY9" s="79" t="s">
        <v>9723</v>
      </c>
      <c r="LNZ9" s="79" t="s">
        <v>9724</v>
      </c>
      <c r="LOA9" s="79" t="s">
        <v>9725</v>
      </c>
      <c r="LOB9" s="79" t="s">
        <v>9726</v>
      </c>
      <c r="LOC9" s="79" t="s">
        <v>9727</v>
      </c>
      <c r="LOD9" s="79" t="s">
        <v>9728</v>
      </c>
      <c r="LOE9" s="79" t="s">
        <v>9729</v>
      </c>
      <c r="LOF9" s="79" t="s">
        <v>9730</v>
      </c>
      <c r="LOG9" s="79" t="s">
        <v>9731</v>
      </c>
      <c r="LOH9" s="79" t="s">
        <v>9732</v>
      </c>
      <c r="LOI9" s="79" t="s">
        <v>9733</v>
      </c>
      <c r="LOJ9" s="79" t="s">
        <v>9734</v>
      </c>
      <c r="LOK9" s="79" t="s">
        <v>9735</v>
      </c>
      <c r="LOL9" s="79" t="s">
        <v>9736</v>
      </c>
      <c r="LOM9" s="79" t="s">
        <v>9737</v>
      </c>
      <c r="LON9" s="79" t="s">
        <v>9738</v>
      </c>
      <c r="LOO9" s="79" t="s">
        <v>9739</v>
      </c>
      <c r="LOP9" s="79" t="s">
        <v>9740</v>
      </c>
      <c r="LOQ9" s="79" t="s">
        <v>9741</v>
      </c>
      <c r="LOR9" s="79" t="s">
        <v>9742</v>
      </c>
      <c r="LOS9" s="79" t="s">
        <v>9743</v>
      </c>
      <c r="LOT9" s="79" t="s">
        <v>9744</v>
      </c>
      <c r="LOU9" s="79" t="s">
        <v>9745</v>
      </c>
      <c r="LOV9" s="79" t="s">
        <v>9746</v>
      </c>
      <c r="LOW9" s="79" t="s">
        <v>9747</v>
      </c>
      <c r="LOX9" s="79" t="s">
        <v>9748</v>
      </c>
      <c r="LOY9" s="79" t="s">
        <v>9749</v>
      </c>
      <c r="LOZ9" s="79" t="s">
        <v>9750</v>
      </c>
      <c r="LPA9" s="79" t="s">
        <v>9751</v>
      </c>
      <c r="LPB9" s="79" t="s">
        <v>9752</v>
      </c>
      <c r="LPC9" s="79" t="s">
        <v>9753</v>
      </c>
      <c r="LPD9" s="79" t="s">
        <v>9754</v>
      </c>
      <c r="LPE9" s="79" t="s">
        <v>9755</v>
      </c>
      <c r="LPF9" s="79" t="s">
        <v>9756</v>
      </c>
      <c r="LPG9" s="79" t="s">
        <v>9757</v>
      </c>
      <c r="LPH9" s="79" t="s">
        <v>9758</v>
      </c>
      <c r="LPI9" s="79" t="s">
        <v>9759</v>
      </c>
      <c r="LPJ9" s="79" t="s">
        <v>9760</v>
      </c>
      <c r="LPK9" s="79" t="s">
        <v>9761</v>
      </c>
      <c r="LPL9" s="79" t="s">
        <v>9762</v>
      </c>
      <c r="LPM9" s="79" t="s">
        <v>9763</v>
      </c>
      <c r="LPN9" s="79" t="s">
        <v>9764</v>
      </c>
      <c r="LPO9" s="79" t="s">
        <v>9765</v>
      </c>
      <c r="LPP9" s="79" t="s">
        <v>9766</v>
      </c>
      <c r="LPQ9" s="79" t="s">
        <v>9767</v>
      </c>
      <c r="LPR9" s="79" t="s">
        <v>9768</v>
      </c>
      <c r="LPS9" s="79" t="s">
        <v>9769</v>
      </c>
      <c r="LPT9" s="79" t="s">
        <v>9770</v>
      </c>
      <c r="LPU9" s="79" t="s">
        <v>9771</v>
      </c>
      <c r="LPV9" s="79" t="s">
        <v>9772</v>
      </c>
      <c r="LPW9" s="79" t="s">
        <v>9773</v>
      </c>
      <c r="LPX9" s="79" t="s">
        <v>9774</v>
      </c>
      <c r="LPY9" s="79" t="s">
        <v>9775</v>
      </c>
      <c r="LPZ9" s="79" t="s">
        <v>9776</v>
      </c>
      <c r="LQA9" s="79" t="s">
        <v>9777</v>
      </c>
      <c r="LQB9" s="79" t="s">
        <v>9778</v>
      </c>
      <c r="LQC9" s="79" t="s">
        <v>9779</v>
      </c>
      <c r="LQD9" s="79" t="s">
        <v>9780</v>
      </c>
      <c r="LQE9" s="79" t="s">
        <v>9781</v>
      </c>
      <c r="LQF9" s="79" t="s">
        <v>9782</v>
      </c>
      <c r="LQG9" s="79" t="s">
        <v>9783</v>
      </c>
      <c r="LQH9" s="79" t="s">
        <v>9784</v>
      </c>
      <c r="LQI9" s="79" t="s">
        <v>9785</v>
      </c>
      <c r="LQJ9" s="79" t="s">
        <v>9786</v>
      </c>
      <c r="LQK9" s="79" t="s">
        <v>9787</v>
      </c>
      <c r="LQL9" s="79" t="s">
        <v>9788</v>
      </c>
      <c r="LQM9" s="79" t="s">
        <v>9789</v>
      </c>
      <c r="LQN9" s="79" t="s">
        <v>9790</v>
      </c>
      <c r="LQO9" s="79" t="s">
        <v>9791</v>
      </c>
      <c r="LQP9" s="79" t="s">
        <v>9792</v>
      </c>
      <c r="LQQ9" s="79" t="s">
        <v>9793</v>
      </c>
      <c r="LQR9" s="79" t="s">
        <v>9794</v>
      </c>
      <c r="LQS9" s="79" t="s">
        <v>9795</v>
      </c>
      <c r="LQT9" s="79" t="s">
        <v>9796</v>
      </c>
      <c r="LQU9" s="79" t="s">
        <v>9797</v>
      </c>
      <c r="LQV9" s="79" t="s">
        <v>9798</v>
      </c>
      <c r="LQW9" s="79" t="s">
        <v>9799</v>
      </c>
      <c r="LQX9" s="79" t="s">
        <v>9800</v>
      </c>
      <c r="LQY9" s="79" t="s">
        <v>9801</v>
      </c>
      <c r="LQZ9" s="79" t="s">
        <v>9802</v>
      </c>
      <c r="LRA9" s="79" t="s">
        <v>9803</v>
      </c>
      <c r="LRB9" s="79" t="s">
        <v>9804</v>
      </c>
      <c r="LRC9" s="79" t="s">
        <v>9805</v>
      </c>
      <c r="LRD9" s="79" t="s">
        <v>9806</v>
      </c>
      <c r="LRE9" s="79" t="s">
        <v>9807</v>
      </c>
      <c r="LRF9" s="79" t="s">
        <v>9808</v>
      </c>
      <c r="LRG9" s="79" t="s">
        <v>9809</v>
      </c>
      <c r="LRH9" s="79" t="s">
        <v>9810</v>
      </c>
      <c r="LRI9" s="79" t="s">
        <v>9811</v>
      </c>
      <c r="LRJ9" s="79" t="s">
        <v>9812</v>
      </c>
      <c r="LRK9" s="79" t="s">
        <v>9813</v>
      </c>
      <c r="LRL9" s="79" t="s">
        <v>9814</v>
      </c>
      <c r="LRM9" s="79" t="s">
        <v>9815</v>
      </c>
      <c r="LRN9" s="79" t="s">
        <v>9816</v>
      </c>
      <c r="LRO9" s="79" t="s">
        <v>9817</v>
      </c>
      <c r="LRP9" s="79" t="s">
        <v>9818</v>
      </c>
      <c r="LRQ9" s="79" t="s">
        <v>9819</v>
      </c>
      <c r="LRR9" s="79" t="s">
        <v>9820</v>
      </c>
      <c r="LRS9" s="79" t="s">
        <v>9821</v>
      </c>
      <c r="LRT9" s="79" t="s">
        <v>9822</v>
      </c>
      <c r="LRU9" s="79" t="s">
        <v>9823</v>
      </c>
      <c r="LRV9" s="79" t="s">
        <v>9824</v>
      </c>
      <c r="LRW9" s="79" t="s">
        <v>9825</v>
      </c>
      <c r="LRX9" s="79" t="s">
        <v>9826</v>
      </c>
      <c r="LRY9" s="79" t="s">
        <v>9827</v>
      </c>
      <c r="LRZ9" s="79" t="s">
        <v>9828</v>
      </c>
      <c r="LSA9" s="79" t="s">
        <v>9829</v>
      </c>
      <c r="LSB9" s="79" t="s">
        <v>9830</v>
      </c>
      <c r="LSC9" s="79" t="s">
        <v>9831</v>
      </c>
      <c r="LSD9" s="79" t="s">
        <v>9832</v>
      </c>
      <c r="LSE9" s="79" t="s">
        <v>9833</v>
      </c>
      <c r="LSF9" s="79" t="s">
        <v>9834</v>
      </c>
      <c r="LSG9" s="79" t="s">
        <v>9835</v>
      </c>
      <c r="LSH9" s="79" t="s">
        <v>9836</v>
      </c>
      <c r="LSI9" s="79" t="s">
        <v>9837</v>
      </c>
      <c r="LSJ9" s="79" t="s">
        <v>9838</v>
      </c>
      <c r="LSK9" s="79" t="s">
        <v>9839</v>
      </c>
      <c r="LSL9" s="79" t="s">
        <v>9840</v>
      </c>
      <c r="LSM9" s="79" t="s">
        <v>9841</v>
      </c>
      <c r="LSN9" s="79" t="s">
        <v>9842</v>
      </c>
      <c r="LSO9" s="79" t="s">
        <v>9843</v>
      </c>
      <c r="LSP9" s="79" t="s">
        <v>9844</v>
      </c>
      <c r="LSQ9" s="79" t="s">
        <v>9845</v>
      </c>
      <c r="LSR9" s="79" t="s">
        <v>9846</v>
      </c>
      <c r="LSS9" s="79" t="s">
        <v>9847</v>
      </c>
      <c r="LST9" s="79" t="s">
        <v>9848</v>
      </c>
      <c r="LSU9" s="79" t="s">
        <v>9849</v>
      </c>
      <c r="LSV9" s="79" t="s">
        <v>9850</v>
      </c>
      <c r="LSW9" s="79" t="s">
        <v>9851</v>
      </c>
      <c r="LSX9" s="79" t="s">
        <v>9852</v>
      </c>
      <c r="LSY9" s="79" t="s">
        <v>9853</v>
      </c>
      <c r="LSZ9" s="79" t="s">
        <v>9854</v>
      </c>
      <c r="LTA9" s="79" t="s">
        <v>9855</v>
      </c>
      <c r="LTB9" s="79" t="s">
        <v>9856</v>
      </c>
      <c r="LTC9" s="79" t="s">
        <v>9857</v>
      </c>
      <c r="LTD9" s="79" t="s">
        <v>9858</v>
      </c>
      <c r="LTE9" s="79" t="s">
        <v>9859</v>
      </c>
      <c r="LTF9" s="79" t="s">
        <v>9860</v>
      </c>
      <c r="LTG9" s="79" t="s">
        <v>9861</v>
      </c>
      <c r="LTH9" s="79" t="s">
        <v>9862</v>
      </c>
      <c r="LTI9" s="79" t="s">
        <v>9863</v>
      </c>
      <c r="LTJ9" s="79" t="s">
        <v>9864</v>
      </c>
      <c r="LTK9" s="79" t="s">
        <v>9865</v>
      </c>
      <c r="LTL9" s="79" t="s">
        <v>9866</v>
      </c>
      <c r="LTM9" s="79" t="s">
        <v>9867</v>
      </c>
      <c r="LTN9" s="79" t="s">
        <v>9868</v>
      </c>
      <c r="LTO9" s="79" t="s">
        <v>9869</v>
      </c>
      <c r="LTP9" s="79" t="s">
        <v>9870</v>
      </c>
      <c r="LTQ9" s="79" t="s">
        <v>9871</v>
      </c>
      <c r="LTR9" s="79" t="s">
        <v>9872</v>
      </c>
      <c r="LTS9" s="79" t="s">
        <v>9873</v>
      </c>
      <c r="LTT9" s="79" t="s">
        <v>9874</v>
      </c>
      <c r="LTU9" s="79" t="s">
        <v>9875</v>
      </c>
      <c r="LTV9" s="79" t="s">
        <v>9876</v>
      </c>
      <c r="LTW9" s="79" t="s">
        <v>9877</v>
      </c>
      <c r="LTX9" s="79" t="s">
        <v>9878</v>
      </c>
      <c r="LTY9" s="79" t="s">
        <v>9879</v>
      </c>
      <c r="LTZ9" s="79" t="s">
        <v>9880</v>
      </c>
      <c r="LUA9" s="79" t="s">
        <v>9881</v>
      </c>
      <c r="LUB9" s="79" t="s">
        <v>9882</v>
      </c>
      <c r="LUC9" s="79" t="s">
        <v>9883</v>
      </c>
      <c r="LUD9" s="79" t="s">
        <v>9884</v>
      </c>
      <c r="LUE9" s="79" t="s">
        <v>9885</v>
      </c>
      <c r="LUF9" s="79" t="s">
        <v>9886</v>
      </c>
      <c r="LUG9" s="79" t="s">
        <v>9887</v>
      </c>
      <c r="LUH9" s="79" t="s">
        <v>9888</v>
      </c>
      <c r="LUI9" s="79" t="s">
        <v>9889</v>
      </c>
      <c r="LUJ9" s="79" t="s">
        <v>9890</v>
      </c>
      <c r="LUK9" s="79" t="s">
        <v>9891</v>
      </c>
      <c r="LUL9" s="79" t="s">
        <v>9892</v>
      </c>
      <c r="LUM9" s="79" t="s">
        <v>9893</v>
      </c>
      <c r="LUN9" s="79" t="s">
        <v>9894</v>
      </c>
      <c r="LUO9" s="79" t="s">
        <v>9895</v>
      </c>
      <c r="LUP9" s="79" t="s">
        <v>9896</v>
      </c>
      <c r="LUQ9" s="79" t="s">
        <v>9897</v>
      </c>
      <c r="LUR9" s="79" t="s">
        <v>9898</v>
      </c>
      <c r="LUS9" s="79" t="s">
        <v>9899</v>
      </c>
      <c r="LUT9" s="79" t="s">
        <v>9900</v>
      </c>
      <c r="LUU9" s="79" t="s">
        <v>9901</v>
      </c>
      <c r="LUV9" s="79" t="s">
        <v>9902</v>
      </c>
      <c r="LUW9" s="79" t="s">
        <v>9903</v>
      </c>
      <c r="LUX9" s="79" t="s">
        <v>9904</v>
      </c>
      <c r="LUY9" s="79" t="s">
        <v>9905</v>
      </c>
      <c r="LUZ9" s="79" t="s">
        <v>9906</v>
      </c>
      <c r="LVA9" s="79" t="s">
        <v>9907</v>
      </c>
      <c r="LVB9" s="79" t="s">
        <v>9908</v>
      </c>
      <c r="LVC9" s="79" t="s">
        <v>9909</v>
      </c>
      <c r="LVD9" s="79" t="s">
        <v>9910</v>
      </c>
      <c r="LVE9" s="79" t="s">
        <v>9911</v>
      </c>
      <c r="LVF9" s="79" t="s">
        <v>9912</v>
      </c>
      <c r="LVG9" s="79" t="s">
        <v>9913</v>
      </c>
      <c r="LVH9" s="79" t="s">
        <v>9914</v>
      </c>
      <c r="LVI9" s="79" t="s">
        <v>9915</v>
      </c>
      <c r="LVJ9" s="79" t="s">
        <v>9916</v>
      </c>
      <c r="LVK9" s="79" t="s">
        <v>9917</v>
      </c>
      <c r="LVL9" s="79" t="s">
        <v>9918</v>
      </c>
      <c r="LVM9" s="79" t="s">
        <v>9919</v>
      </c>
      <c r="LVN9" s="79" t="s">
        <v>9920</v>
      </c>
      <c r="LVO9" s="79" t="s">
        <v>9921</v>
      </c>
      <c r="LVP9" s="79" t="s">
        <v>9922</v>
      </c>
      <c r="LVQ9" s="79" t="s">
        <v>9923</v>
      </c>
      <c r="LVR9" s="79" t="s">
        <v>9924</v>
      </c>
      <c r="LVS9" s="79" t="s">
        <v>9925</v>
      </c>
      <c r="LVT9" s="79" t="s">
        <v>9926</v>
      </c>
      <c r="LVU9" s="79" t="s">
        <v>9927</v>
      </c>
      <c r="LVV9" s="79" t="s">
        <v>9928</v>
      </c>
      <c r="LVW9" s="79" t="s">
        <v>9929</v>
      </c>
      <c r="LVX9" s="79" t="s">
        <v>9930</v>
      </c>
      <c r="LVY9" s="79" t="s">
        <v>9931</v>
      </c>
      <c r="LVZ9" s="79" t="s">
        <v>9932</v>
      </c>
      <c r="LWA9" s="79" t="s">
        <v>9933</v>
      </c>
      <c r="LWB9" s="79" t="s">
        <v>9934</v>
      </c>
      <c r="LWC9" s="79" t="s">
        <v>9935</v>
      </c>
      <c r="LWD9" s="79" t="s">
        <v>9936</v>
      </c>
      <c r="LWE9" s="79" t="s">
        <v>9937</v>
      </c>
      <c r="LWF9" s="79" t="s">
        <v>9938</v>
      </c>
      <c r="LWG9" s="79" t="s">
        <v>9939</v>
      </c>
      <c r="LWH9" s="79" t="s">
        <v>9940</v>
      </c>
      <c r="LWI9" s="79" t="s">
        <v>9941</v>
      </c>
      <c r="LWJ9" s="79" t="s">
        <v>9942</v>
      </c>
      <c r="LWK9" s="79" t="s">
        <v>9943</v>
      </c>
      <c r="LWL9" s="79" t="s">
        <v>9944</v>
      </c>
      <c r="LWM9" s="79" t="s">
        <v>9945</v>
      </c>
      <c r="LWN9" s="79" t="s">
        <v>9946</v>
      </c>
      <c r="LWO9" s="79" t="s">
        <v>9947</v>
      </c>
      <c r="LWP9" s="79" t="s">
        <v>9948</v>
      </c>
      <c r="LWQ9" s="79" t="s">
        <v>9949</v>
      </c>
      <c r="LWR9" s="79" t="s">
        <v>9950</v>
      </c>
      <c r="LWS9" s="79" t="s">
        <v>9951</v>
      </c>
      <c r="LWT9" s="79" t="s">
        <v>9952</v>
      </c>
      <c r="LWU9" s="79" t="s">
        <v>9953</v>
      </c>
      <c r="LWV9" s="79" t="s">
        <v>9954</v>
      </c>
      <c r="LWW9" s="79" t="s">
        <v>9955</v>
      </c>
      <c r="LWX9" s="79" t="s">
        <v>9956</v>
      </c>
      <c r="LWY9" s="79" t="s">
        <v>9957</v>
      </c>
      <c r="LWZ9" s="79" t="s">
        <v>9958</v>
      </c>
      <c r="LXA9" s="79" t="s">
        <v>9959</v>
      </c>
      <c r="LXB9" s="79" t="s">
        <v>9960</v>
      </c>
      <c r="LXC9" s="79" t="s">
        <v>9961</v>
      </c>
      <c r="LXD9" s="79" t="s">
        <v>9962</v>
      </c>
      <c r="LXE9" s="79" t="s">
        <v>9963</v>
      </c>
      <c r="LXF9" s="79" t="s">
        <v>9964</v>
      </c>
      <c r="LXG9" s="79" t="s">
        <v>9965</v>
      </c>
      <c r="LXH9" s="79" t="s">
        <v>9966</v>
      </c>
      <c r="LXI9" s="79" t="s">
        <v>9967</v>
      </c>
      <c r="LXJ9" s="79" t="s">
        <v>9968</v>
      </c>
      <c r="LXK9" s="79" t="s">
        <v>9969</v>
      </c>
      <c r="LXL9" s="79" t="s">
        <v>9970</v>
      </c>
      <c r="LXM9" s="79" t="s">
        <v>9971</v>
      </c>
      <c r="LXN9" s="79" t="s">
        <v>9972</v>
      </c>
      <c r="LXO9" s="79" t="s">
        <v>9973</v>
      </c>
      <c r="LXP9" s="79" t="s">
        <v>9974</v>
      </c>
      <c r="LXQ9" s="79" t="s">
        <v>9975</v>
      </c>
      <c r="LXR9" s="79" t="s">
        <v>9976</v>
      </c>
      <c r="LXS9" s="79" t="s">
        <v>9977</v>
      </c>
      <c r="LXT9" s="79" t="s">
        <v>9978</v>
      </c>
      <c r="LXU9" s="79" t="s">
        <v>9979</v>
      </c>
      <c r="LXV9" s="79" t="s">
        <v>9980</v>
      </c>
      <c r="LXW9" s="79" t="s">
        <v>9981</v>
      </c>
      <c r="LXX9" s="79" t="s">
        <v>9982</v>
      </c>
      <c r="LXY9" s="79" t="s">
        <v>9983</v>
      </c>
      <c r="LXZ9" s="79" t="s">
        <v>9984</v>
      </c>
      <c r="LYA9" s="79" t="s">
        <v>9985</v>
      </c>
      <c r="LYB9" s="79" t="s">
        <v>9986</v>
      </c>
      <c r="LYC9" s="79" t="s">
        <v>9987</v>
      </c>
      <c r="LYD9" s="79" t="s">
        <v>9988</v>
      </c>
      <c r="LYE9" s="79" t="s">
        <v>9989</v>
      </c>
      <c r="LYF9" s="79" t="s">
        <v>9990</v>
      </c>
      <c r="LYG9" s="79" t="s">
        <v>9991</v>
      </c>
      <c r="LYH9" s="79" t="s">
        <v>9992</v>
      </c>
      <c r="LYI9" s="79" t="s">
        <v>9993</v>
      </c>
      <c r="LYJ9" s="79" t="s">
        <v>9994</v>
      </c>
      <c r="LYK9" s="79" t="s">
        <v>9995</v>
      </c>
      <c r="LYL9" s="79" t="s">
        <v>9996</v>
      </c>
      <c r="LYM9" s="79" t="s">
        <v>9997</v>
      </c>
      <c r="LYN9" s="79" t="s">
        <v>9998</v>
      </c>
      <c r="LYO9" s="79" t="s">
        <v>9999</v>
      </c>
      <c r="LYP9" s="79" t="s">
        <v>10000</v>
      </c>
      <c r="LYQ9" s="79" t="s">
        <v>10001</v>
      </c>
      <c r="LYR9" s="79" t="s">
        <v>10002</v>
      </c>
      <c r="LYS9" s="79" t="s">
        <v>10003</v>
      </c>
      <c r="LYT9" s="79" t="s">
        <v>10004</v>
      </c>
      <c r="LYU9" s="79" t="s">
        <v>10005</v>
      </c>
      <c r="LYV9" s="79" t="s">
        <v>10006</v>
      </c>
      <c r="LYW9" s="79" t="s">
        <v>10007</v>
      </c>
      <c r="LYX9" s="79" t="s">
        <v>10008</v>
      </c>
      <c r="LYY9" s="79" t="s">
        <v>10009</v>
      </c>
      <c r="LYZ9" s="79" t="s">
        <v>10010</v>
      </c>
      <c r="LZA9" s="79" t="s">
        <v>10011</v>
      </c>
      <c r="LZB9" s="79" t="s">
        <v>10012</v>
      </c>
      <c r="LZC9" s="79" t="s">
        <v>10013</v>
      </c>
      <c r="LZD9" s="79" t="s">
        <v>10014</v>
      </c>
      <c r="LZE9" s="79" t="s">
        <v>10015</v>
      </c>
      <c r="LZF9" s="79" t="s">
        <v>10016</v>
      </c>
      <c r="LZG9" s="79" t="s">
        <v>10017</v>
      </c>
      <c r="LZH9" s="79" t="s">
        <v>10018</v>
      </c>
      <c r="LZI9" s="79" t="s">
        <v>10019</v>
      </c>
      <c r="LZJ9" s="79" t="s">
        <v>10020</v>
      </c>
      <c r="LZK9" s="79" t="s">
        <v>10021</v>
      </c>
      <c r="LZL9" s="79" t="s">
        <v>10022</v>
      </c>
      <c r="LZM9" s="79" t="s">
        <v>10023</v>
      </c>
      <c r="LZN9" s="79" t="s">
        <v>10024</v>
      </c>
      <c r="LZO9" s="79" t="s">
        <v>10025</v>
      </c>
      <c r="LZP9" s="79" t="s">
        <v>10026</v>
      </c>
      <c r="LZQ9" s="79" t="s">
        <v>10027</v>
      </c>
      <c r="LZR9" s="79" t="s">
        <v>10028</v>
      </c>
      <c r="LZS9" s="79" t="s">
        <v>10029</v>
      </c>
      <c r="LZT9" s="79" t="s">
        <v>10030</v>
      </c>
      <c r="LZU9" s="79" t="s">
        <v>10031</v>
      </c>
      <c r="LZV9" s="79" t="s">
        <v>10032</v>
      </c>
      <c r="LZW9" s="79" t="s">
        <v>10033</v>
      </c>
      <c r="LZX9" s="79" t="s">
        <v>10034</v>
      </c>
      <c r="LZY9" s="79" t="s">
        <v>10035</v>
      </c>
      <c r="LZZ9" s="79" t="s">
        <v>10036</v>
      </c>
      <c r="MAA9" s="79" t="s">
        <v>10037</v>
      </c>
      <c r="MAB9" s="79" t="s">
        <v>10038</v>
      </c>
      <c r="MAC9" s="79" t="s">
        <v>10039</v>
      </c>
      <c r="MAD9" s="79" t="s">
        <v>10040</v>
      </c>
      <c r="MAE9" s="79" t="s">
        <v>10041</v>
      </c>
      <c r="MAF9" s="79" t="s">
        <v>10042</v>
      </c>
      <c r="MAG9" s="79" t="s">
        <v>10043</v>
      </c>
      <c r="MAH9" s="79" t="s">
        <v>10044</v>
      </c>
      <c r="MAI9" s="79" t="s">
        <v>10045</v>
      </c>
      <c r="MAJ9" s="79" t="s">
        <v>10046</v>
      </c>
      <c r="MAK9" s="79" t="s">
        <v>10047</v>
      </c>
      <c r="MAL9" s="79" t="s">
        <v>10048</v>
      </c>
      <c r="MAM9" s="79" t="s">
        <v>10049</v>
      </c>
      <c r="MAN9" s="79" t="s">
        <v>10050</v>
      </c>
      <c r="MAO9" s="79" t="s">
        <v>10051</v>
      </c>
      <c r="MAP9" s="79" t="s">
        <v>10052</v>
      </c>
      <c r="MAQ9" s="79" t="s">
        <v>10053</v>
      </c>
      <c r="MAR9" s="79" t="s">
        <v>10054</v>
      </c>
      <c r="MAS9" s="79" t="s">
        <v>10055</v>
      </c>
      <c r="MAT9" s="79" t="s">
        <v>10056</v>
      </c>
      <c r="MAU9" s="79" t="s">
        <v>10057</v>
      </c>
      <c r="MAV9" s="79" t="s">
        <v>10058</v>
      </c>
      <c r="MAW9" s="79" t="s">
        <v>10059</v>
      </c>
      <c r="MAX9" s="79" t="s">
        <v>10060</v>
      </c>
      <c r="MAY9" s="79" t="s">
        <v>10061</v>
      </c>
      <c r="MAZ9" s="79" t="s">
        <v>10062</v>
      </c>
      <c r="MBA9" s="79" t="s">
        <v>10063</v>
      </c>
      <c r="MBB9" s="79" t="s">
        <v>10064</v>
      </c>
      <c r="MBC9" s="79" t="s">
        <v>10065</v>
      </c>
      <c r="MBD9" s="79" t="s">
        <v>10066</v>
      </c>
      <c r="MBE9" s="79" t="s">
        <v>10067</v>
      </c>
      <c r="MBF9" s="79" t="s">
        <v>10068</v>
      </c>
      <c r="MBG9" s="79" t="s">
        <v>10069</v>
      </c>
      <c r="MBH9" s="79" t="s">
        <v>10070</v>
      </c>
      <c r="MBI9" s="79" t="s">
        <v>10071</v>
      </c>
      <c r="MBJ9" s="79" t="s">
        <v>10072</v>
      </c>
      <c r="MBK9" s="79" t="s">
        <v>10073</v>
      </c>
      <c r="MBL9" s="79" t="s">
        <v>10074</v>
      </c>
      <c r="MBM9" s="79" t="s">
        <v>10075</v>
      </c>
      <c r="MBN9" s="79" t="s">
        <v>10076</v>
      </c>
      <c r="MBO9" s="79" t="s">
        <v>10077</v>
      </c>
      <c r="MBP9" s="79" t="s">
        <v>10078</v>
      </c>
      <c r="MBQ9" s="79" t="s">
        <v>10079</v>
      </c>
      <c r="MBR9" s="79" t="s">
        <v>10080</v>
      </c>
      <c r="MBS9" s="79" t="s">
        <v>10081</v>
      </c>
      <c r="MBT9" s="79" t="s">
        <v>10082</v>
      </c>
      <c r="MBU9" s="79" t="s">
        <v>10083</v>
      </c>
      <c r="MBV9" s="79" t="s">
        <v>10084</v>
      </c>
      <c r="MBW9" s="79" t="s">
        <v>10085</v>
      </c>
      <c r="MBX9" s="79" t="s">
        <v>10086</v>
      </c>
      <c r="MBY9" s="79" t="s">
        <v>10087</v>
      </c>
      <c r="MBZ9" s="79" t="s">
        <v>10088</v>
      </c>
      <c r="MCA9" s="79" t="s">
        <v>10089</v>
      </c>
      <c r="MCB9" s="79" t="s">
        <v>10090</v>
      </c>
      <c r="MCC9" s="79" t="s">
        <v>10091</v>
      </c>
      <c r="MCD9" s="79" t="s">
        <v>10092</v>
      </c>
      <c r="MCE9" s="79" t="s">
        <v>10093</v>
      </c>
      <c r="MCF9" s="79" t="s">
        <v>10094</v>
      </c>
      <c r="MCG9" s="79" t="s">
        <v>10095</v>
      </c>
      <c r="MCH9" s="79" t="s">
        <v>10096</v>
      </c>
      <c r="MCI9" s="79" t="s">
        <v>10097</v>
      </c>
      <c r="MCJ9" s="79" t="s">
        <v>10098</v>
      </c>
      <c r="MCK9" s="79" t="s">
        <v>10099</v>
      </c>
      <c r="MCL9" s="79" t="s">
        <v>10100</v>
      </c>
      <c r="MCM9" s="79" t="s">
        <v>10101</v>
      </c>
      <c r="MCN9" s="79" t="s">
        <v>10102</v>
      </c>
      <c r="MCO9" s="79" t="s">
        <v>10103</v>
      </c>
      <c r="MCP9" s="79" t="s">
        <v>10104</v>
      </c>
      <c r="MCQ9" s="79" t="s">
        <v>10105</v>
      </c>
      <c r="MCR9" s="79" t="s">
        <v>10106</v>
      </c>
      <c r="MCS9" s="79" t="s">
        <v>10107</v>
      </c>
      <c r="MCT9" s="79" t="s">
        <v>10108</v>
      </c>
      <c r="MCU9" s="79" t="s">
        <v>10109</v>
      </c>
      <c r="MCV9" s="79" t="s">
        <v>10110</v>
      </c>
      <c r="MCW9" s="79" t="s">
        <v>10111</v>
      </c>
      <c r="MCX9" s="79" t="s">
        <v>10112</v>
      </c>
      <c r="MCY9" s="79" t="s">
        <v>10113</v>
      </c>
      <c r="MCZ9" s="79" t="s">
        <v>10114</v>
      </c>
      <c r="MDA9" s="79" t="s">
        <v>10115</v>
      </c>
      <c r="MDB9" s="79" t="s">
        <v>10116</v>
      </c>
      <c r="MDC9" s="79" t="s">
        <v>10117</v>
      </c>
      <c r="MDD9" s="79" t="s">
        <v>10118</v>
      </c>
      <c r="MDE9" s="79" t="s">
        <v>10119</v>
      </c>
      <c r="MDF9" s="79" t="s">
        <v>10120</v>
      </c>
      <c r="MDG9" s="79" t="s">
        <v>10121</v>
      </c>
      <c r="MDH9" s="79" t="s">
        <v>10122</v>
      </c>
      <c r="MDI9" s="79" t="s">
        <v>10123</v>
      </c>
      <c r="MDJ9" s="79" t="s">
        <v>10124</v>
      </c>
      <c r="MDK9" s="79" t="s">
        <v>10125</v>
      </c>
      <c r="MDL9" s="79" t="s">
        <v>10126</v>
      </c>
      <c r="MDM9" s="79" t="s">
        <v>10127</v>
      </c>
      <c r="MDN9" s="79" t="s">
        <v>10128</v>
      </c>
      <c r="MDO9" s="79" t="s">
        <v>10129</v>
      </c>
      <c r="MDP9" s="79" t="s">
        <v>10130</v>
      </c>
      <c r="MDQ9" s="79" t="s">
        <v>10131</v>
      </c>
      <c r="MDR9" s="79" t="s">
        <v>10132</v>
      </c>
      <c r="MDS9" s="79" t="s">
        <v>10133</v>
      </c>
      <c r="MDT9" s="79" t="s">
        <v>10134</v>
      </c>
      <c r="MDU9" s="79" t="s">
        <v>10135</v>
      </c>
      <c r="MDV9" s="79" t="s">
        <v>10136</v>
      </c>
      <c r="MDW9" s="79" t="s">
        <v>10137</v>
      </c>
      <c r="MDX9" s="79" t="s">
        <v>10138</v>
      </c>
      <c r="MDY9" s="79" t="s">
        <v>10139</v>
      </c>
      <c r="MDZ9" s="79" t="s">
        <v>10140</v>
      </c>
      <c r="MEA9" s="79" t="s">
        <v>10141</v>
      </c>
      <c r="MEB9" s="79" t="s">
        <v>10142</v>
      </c>
      <c r="MEC9" s="79" t="s">
        <v>10143</v>
      </c>
      <c r="MED9" s="79" t="s">
        <v>10144</v>
      </c>
      <c r="MEE9" s="79" t="s">
        <v>10145</v>
      </c>
      <c r="MEF9" s="79" t="s">
        <v>10146</v>
      </c>
      <c r="MEG9" s="79" t="s">
        <v>10147</v>
      </c>
      <c r="MEH9" s="79" t="s">
        <v>10148</v>
      </c>
      <c r="MEI9" s="79" t="s">
        <v>10149</v>
      </c>
      <c r="MEJ9" s="79" t="s">
        <v>10150</v>
      </c>
      <c r="MEK9" s="79" t="s">
        <v>10151</v>
      </c>
      <c r="MEL9" s="79" t="s">
        <v>10152</v>
      </c>
      <c r="MEM9" s="79" t="s">
        <v>10153</v>
      </c>
      <c r="MEN9" s="79" t="s">
        <v>10154</v>
      </c>
      <c r="MEO9" s="79" t="s">
        <v>10155</v>
      </c>
      <c r="MEP9" s="79" t="s">
        <v>10156</v>
      </c>
      <c r="MEQ9" s="79" t="s">
        <v>10157</v>
      </c>
      <c r="MER9" s="79" t="s">
        <v>10158</v>
      </c>
      <c r="MES9" s="79" t="s">
        <v>10159</v>
      </c>
      <c r="MET9" s="79" t="s">
        <v>10160</v>
      </c>
      <c r="MEU9" s="79" t="s">
        <v>10161</v>
      </c>
      <c r="MEV9" s="79" t="s">
        <v>10162</v>
      </c>
      <c r="MEW9" s="79" t="s">
        <v>10163</v>
      </c>
      <c r="MEX9" s="79" t="s">
        <v>10164</v>
      </c>
      <c r="MEY9" s="79" t="s">
        <v>10165</v>
      </c>
      <c r="MEZ9" s="79" t="s">
        <v>10166</v>
      </c>
      <c r="MFA9" s="79" t="s">
        <v>10167</v>
      </c>
      <c r="MFB9" s="79" t="s">
        <v>10168</v>
      </c>
      <c r="MFC9" s="79" t="s">
        <v>10169</v>
      </c>
      <c r="MFD9" s="79" t="s">
        <v>10170</v>
      </c>
      <c r="MFE9" s="79" t="s">
        <v>10171</v>
      </c>
      <c r="MFF9" s="79" t="s">
        <v>10172</v>
      </c>
      <c r="MFG9" s="79" t="s">
        <v>10173</v>
      </c>
      <c r="MFH9" s="79" t="s">
        <v>10174</v>
      </c>
      <c r="MFI9" s="79" t="s">
        <v>10175</v>
      </c>
      <c r="MFJ9" s="79" t="s">
        <v>10176</v>
      </c>
      <c r="MFK9" s="79" t="s">
        <v>10177</v>
      </c>
      <c r="MFL9" s="79" t="s">
        <v>10178</v>
      </c>
      <c r="MFM9" s="79" t="s">
        <v>10179</v>
      </c>
      <c r="MFN9" s="79" t="s">
        <v>10180</v>
      </c>
      <c r="MFO9" s="79" t="s">
        <v>10181</v>
      </c>
      <c r="MFP9" s="79" t="s">
        <v>10182</v>
      </c>
      <c r="MFQ9" s="79" t="s">
        <v>10183</v>
      </c>
      <c r="MFR9" s="79" t="s">
        <v>10184</v>
      </c>
      <c r="MFS9" s="79" t="s">
        <v>10185</v>
      </c>
      <c r="MFT9" s="79" t="s">
        <v>10186</v>
      </c>
      <c r="MFU9" s="79" t="s">
        <v>10187</v>
      </c>
      <c r="MFV9" s="79" t="s">
        <v>10188</v>
      </c>
      <c r="MFW9" s="79" t="s">
        <v>10189</v>
      </c>
      <c r="MFX9" s="79" t="s">
        <v>10190</v>
      </c>
      <c r="MFY9" s="79" t="s">
        <v>10191</v>
      </c>
      <c r="MFZ9" s="79" t="s">
        <v>10192</v>
      </c>
      <c r="MGA9" s="79" t="s">
        <v>10193</v>
      </c>
      <c r="MGB9" s="79" t="s">
        <v>10194</v>
      </c>
      <c r="MGC9" s="79" t="s">
        <v>10195</v>
      </c>
      <c r="MGD9" s="79" t="s">
        <v>10196</v>
      </c>
      <c r="MGE9" s="79" t="s">
        <v>10197</v>
      </c>
      <c r="MGF9" s="79" t="s">
        <v>10198</v>
      </c>
      <c r="MGG9" s="79" t="s">
        <v>10199</v>
      </c>
      <c r="MGH9" s="79" t="s">
        <v>10200</v>
      </c>
      <c r="MGI9" s="79" t="s">
        <v>10201</v>
      </c>
      <c r="MGJ9" s="79" t="s">
        <v>10202</v>
      </c>
      <c r="MGK9" s="79" t="s">
        <v>10203</v>
      </c>
      <c r="MGL9" s="79" t="s">
        <v>10204</v>
      </c>
      <c r="MGM9" s="79" t="s">
        <v>10205</v>
      </c>
      <c r="MGN9" s="79" t="s">
        <v>10206</v>
      </c>
      <c r="MGO9" s="79" t="s">
        <v>10207</v>
      </c>
      <c r="MGP9" s="79" t="s">
        <v>10208</v>
      </c>
      <c r="MGQ9" s="79" t="s">
        <v>10209</v>
      </c>
      <c r="MGR9" s="79" t="s">
        <v>10210</v>
      </c>
      <c r="MGS9" s="79" t="s">
        <v>10211</v>
      </c>
      <c r="MGT9" s="79" t="s">
        <v>10212</v>
      </c>
      <c r="MGU9" s="79" t="s">
        <v>10213</v>
      </c>
      <c r="MGV9" s="79" t="s">
        <v>10214</v>
      </c>
      <c r="MGW9" s="79" t="s">
        <v>10215</v>
      </c>
      <c r="MGX9" s="79" t="s">
        <v>10216</v>
      </c>
      <c r="MGY9" s="79" t="s">
        <v>10217</v>
      </c>
      <c r="MGZ9" s="79" t="s">
        <v>10218</v>
      </c>
      <c r="MHA9" s="79" t="s">
        <v>10219</v>
      </c>
      <c r="MHB9" s="79" t="s">
        <v>10220</v>
      </c>
      <c r="MHC9" s="79" t="s">
        <v>10221</v>
      </c>
      <c r="MHD9" s="79" t="s">
        <v>10222</v>
      </c>
      <c r="MHE9" s="79" t="s">
        <v>10223</v>
      </c>
      <c r="MHF9" s="79" t="s">
        <v>10224</v>
      </c>
      <c r="MHG9" s="79" t="s">
        <v>10225</v>
      </c>
      <c r="MHH9" s="79" t="s">
        <v>10226</v>
      </c>
      <c r="MHI9" s="79" t="s">
        <v>10227</v>
      </c>
      <c r="MHJ9" s="79" t="s">
        <v>10228</v>
      </c>
      <c r="MHK9" s="79" t="s">
        <v>10229</v>
      </c>
      <c r="MHL9" s="79" t="s">
        <v>10230</v>
      </c>
      <c r="MHM9" s="79" t="s">
        <v>10231</v>
      </c>
      <c r="MHN9" s="79" t="s">
        <v>10232</v>
      </c>
      <c r="MHO9" s="79" t="s">
        <v>10233</v>
      </c>
      <c r="MHP9" s="79" t="s">
        <v>10234</v>
      </c>
      <c r="MHQ9" s="79" t="s">
        <v>10235</v>
      </c>
      <c r="MHR9" s="79" t="s">
        <v>10236</v>
      </c>
      <c r="MHS9" s="79" t="s">
        <v>10237</v>
      </c>
      <c r="MHT9" s="79" t="s">
        <v>10238</v>
      </c>
      <c r="MHU9" s="79" t="s">
        <v>10239</v>
      </c>
      <c r="MHV9" s="79" t="s">
        <v>10240</v>
      </c>
      <c r="MHW9" s="79" t="s">
        <v>10241</v>
      </c>
      <c r="MHX9" s="79" t="s">
        <v>10242</v>
      </c>
      <c r="MHY9" s="79" t="s">
        <v>10243</v>
      </c>
      <c r="MHZ9" s="79" t="s">
        <v>10244</v>
      </c>
      <c r="MIA9" s="79" t="s">
        <v>10245</v>
      </c>
      <c r="MIB9" s="79" t="s">
        <v>10246</v>
      </c>
      <c r="MIC9" s="79" t="s">
        <v>10247</v>
      </c>
      <c r="MID9" s="79" t="s">
        <v>10248</v>
      </c>
      <c r="MIE9" s="79" t="s">
        <v>10249</v>
      </c>
      <c r="MIF9" s="79" t="s">
        <v>10250</v>
      </c>
      <c r="MIG9" s="79" t="s">
        <v>10251</v>
      </c>
      <c r="MIH9" s="79" t="s">
        <v>10252</v>
      </c>
      <c r="MII9" s="79" t="s">
        <v>10253</v>
      </c>
      <c r="MIJ9" s="79" t="s">
        <v>10254</v>
      </c>
      <c r="MIK9" s="79" t="s">
        <v>10255</v>
      </c>
      <c r="MIL9" s="79" t="s">
        <v>10256</v>
      </c>
      <c r="MIM9" s="79" t="s">
        <v>10257</v>
      </c>
      <c r="MIN9" s="79" t="s">
        <v>10258</v>
      </c>
      <c r="MIO9" s="79" t="s">
        <v>10259</v>
      </c>
      <c r="MIP9" s="79" t="s">
        <v>10260</v>
      </c>
      <c r="MIQ9" s="79" t="s">
        <v>10261</v>
      </c>
      <c r="MIR9" s="79" t="s">
        <v>10262</v>
      </c>
      <c r="MIS9" s="79" t="s">
        <v>10263</v>
      </c>
      <c r="MIT9" s="79" t="s">
        <v>10264</v>
      </c>
      <c r="MIU9" s="79" t="s">
        <v>10265</v>
      </c>
      <c r="MIV9" s="79" t="s">
        <v>10266</v>
      </c>
      <c r="MIW9" s="79" t="s">
        <v>10267</v>
      </c>
      <c r="MIX9" s="79" t="s">
        <v>10268</v>
      </c>
      <c r="MIY9" s="79" t="s">
        <v>10269</v>
      </c>
      <c r="MIZ9" s="79" t="s">
        <v>10270</v>
      </c>
      <c r="MJA9" s="79" t="s">
        <v>10271</v>
      </c>
      <c r="MJB9" s="79" t="s">
        <v>10272</v>
      </c>
      <c r="MJC9" s="79" t="s">
        <v>10273</v>
      </c>
      <c r="MJD9" s="79" t="s">
        <v>10274</v>
      </c>
      <c r="MJE9" s="79" t="s">
        <v>10275</v>
      </c>
      <c r="MJF9" s="79" t="s">
        <v>10276</v>
      </c>
      <c r="MJG9" s="79" t="s">
        <v>10277</v>
      </c>
      <c r="MJH9" s="79" t="s">
        <v>10278</v>
      </c>
      <c r="MJI9" s="79" t="s">
        <v>10279</v>
      </c>
      <c r="MJJ9" s="79" t="s">
        <v>10280</v>
      </c>
      <c r="MJK9" s="79" t="s">
        <v>10281</v>
      </c>
      <c r="MJL9" s="79" t="s">
        <v>10282</v>
      </c>
      <c r="MJM9" s="79" t="s">
        <v>10283</v>
      </c>
      <c r="MJN9" s="79" t="s">
        <v>10284</v>
      </c>
      <c r="MJO9" s="79" t="s">
        <v>10285</v>
      </c>
      <c r="MJP9" s="79" t="s">
        <v>10286</v>
      </c>
      <c r="MJQ9" s="79" t="s">
        <v>10287</v>
      </c>
      <c r="MJR9" s="79" t="s">
        <v>10288</v>
      </c>
      <c r="MJS9" s="79" t="s">
        <v>10289</v>
      </c>
      <c r="MJT9" s="79" t="s">
        <v>10290</v>
      </c>
      <c r="MJU9" s="79" t="s">
        <v>10291</v>
      </c>
      <c r="MJV9" s="79" t="s">
        <v>10292</v>
      </c>
      <c r="MJW9" s="79" t="s">
        <v>10293</v>
      </c>
      <c r="MJX9" s="79" t="s">
        <v>10294</v>
      </c>
      <c r="MJY9" s="79" t="s">
        <v>10295</v>
      </c>
      <c r="MJZ9" s="79" t="s">
        <v>10296</v>
      </c>
      <c r="MKA9" s="79" t="s">
        <v>10297</v>
      </c>
      <c r="MKB9" s="79" t="s">
        <v>10298</v>
      </c>
      <c r="MKC9" s="79" t="s">
        <v>10299</v>
      </c>
      <c r="MKD9" s="79" t="s">
        <v>10300</v>
      </c>
      <c r="MKE9" s="79" t="s">
        <v>10301</v>
      </c>
      <c r="MKF9" s="79" t="s">
        <v>10302</v>
      </c>
      <c r="MKG9" s="79" t="s">
        <v>10303</v>
      </c>
      <c r="MKH9" s="79" t="s">
        <v>10304</v>
      </c>
      <c r="MKI9" s="79" t="s">
        <v>10305</v>
      </c>
      <c r="MKJ9" s="79" t="s">
        <v>10306</v>
      </c>
      <c r="MKK9" s="79" t="s">
        <v>10307</v>
      </c>
      <c r="MKL9" s="79" t="s">
        <v>10308</v>
      </c>
      <c r="MKM9" s="79" t="s">
        <v>10309</v>
      </c>
      <c r="MKN9" s="79" t="s">
        <v>10310</v>
      </c>
      <c r="MKO9" s="79" t="s">
        <v>10311</v>
      </c>
      <c r="MKP9" s="79" t="s">
        <v>10312</v>
      </c>
      <c r="MKQ9" s="79" t="s">
        <v>10313</v>
      </c>
      <c r="MKR9" s="79" t="s">
        <v>10314</v>
      </c>
      <c r="MKS9" s="79" t="s">
        <v>10315</v>
      </c>
      <c r="MKT9" s="79" t="s">
        <v>10316</v>
      </c>
      <c r="MKU9" s="79" t="s">
        <v>10317</v>
      </c>
      <c r="MKV9" s="79" t="s">
        <v>10318</v>
      </c>
      <c r="MKW9" s="79" t="s">
        <v>10319</v>
      </c>
      <c r="MKX9" s="79" t="s">
        <v>10320</v>
      </c>
      <c r="MKY9" s="79" t="s">
        <v>10321</v>
      </c>
      <c r="MKZ9" s="79" t="s">
        <v>10322</v>
      </c>
      <c r="MLA9" s="79" t="s">
        <v>10323</v>
      </c>
      <c r="MLB9" s="79" t="s">
        <v>10324</v>
      </c>
      <c r="MLC9" s="79" t="s">
        <v>10325</v>
      </c>
      <c r="MLD9" s="79" t="s">
        <v>10326</v>
      </c>
      <c r="MLE9" s="79" t="s">
        <v>10327</v>
      </c>
      <c r="MLF9" s="79" t="s">
        <v>10328</v>
      </c>
      <c r="MLG9" s="79" t="s">
        <v>10329</v>
      </c>
      <c r="MLH9" s="79" t="s">
        <v>10330</v>
      </c>
      <c r="MLI9" s="79" t="s">
        <v>10331</v>
      </c>
      <c r="MLJ9" s="79" t="s">
        <v>10332</v>
      </c>
      <c r="MLK9" s="79" t="s">
        <v>10333</v>
      </c>
      <c r="MLL9" s="79" t="s">
        <v>10334</v>
      </c>
      <c r="MLM9" s="79" t="s">
        <v>10335</v>
      </c>
      <c r="MLN9" s="79" t="s">
        <v>10336</v>
      </c>
      <c r="MLO9" s="79" t="s">
        <v>10337</v>
      </c>
      <c r="MLP9" s="79" t="s">
        <v>10338</v>
      </c>
      <c r="MLQ9" s="79" t="s">
        <v>10339</v>
      </c>
      <c r="MLR9" s="79" t="s">
        <v>10340</v>
      </c>
      <c r="MLS9" s="79" t="s">
        <v>10341</v>
      </c>
      <c r="MLT9" s="79" t="s">
        <v>10342</v>
      </c>
      <c r="MLU9" s="79" t="s">
        <v>10343</v>
      </c>
      <c r="MLV9" s="79" t="s">
        <v>10344</v>
      </c>
      <c r="MLW9" s="79" t="s">
        <v>10345</v>
      </c>
      <c r="MLX9" s="79" t="s">
        <v>10346</v>
      </c>
      <c r="MLY9" s="79" t="s">
        <v>10347</v>
      </c>
      <c r="MLZ9" s="79" t="s">
        <v>10348</v>
      </c>
      <c r="MMA9" s="79" t="s">
        <v>10349</v>
      </c>
      <c r="MMB9" s="79" t="s">
        <v>10350</v>
      </c>
      <c r="MMC9" s="79" t="s">
        <v>10351</v>
      </c>
      <c r="MMD9" s="79" t="s">
        <v>10352</v>
      </c>
      <c r="MME9" s="79" t="s">
        <v>10353</v>
      </c>
      <c r="MMF9" s="79" t="s">
        <v>10354</v>
      </c>
      <c r="MMG9" s="79" t="s">
        <v>10355</v>
      </c>
      <c r="MMH9" s="79" t="s">
        <v>10356</v>
      </c>
      <c r="MMI9" s="79" t="s">
        <v>10357</v>
      </c>
      <c r="MMJ9" s="79" t="s">
        <v>10358</v>
      </c>
      <c r="MMK9" s="79" t="s">
        <v>10359</v>
      </c>
      <c r="MML9" s="79" t="s">
        <v>10360</v>
      </c>
      <c r="MMM9" s="79" t="s">
        <v>10361</v>
      </c>
      <c r="MMN9" s="79" t="s">
        <v>10362</v>
      </c>
      <c r="MMO9" s="79" t="s">
        <v>10363</v>
      </c>
      <c r="MMP9" s="79" t="s">
        <v>10364</v>
      </c>
      <c r="MMQ9" s="79" t="s">
        <v>10365</v>
      </c>
      <c r="MMR9" s="79" t="s">
        <v>10366</v>
      </c>
      <c r="MMS9" s="79" t="s">
        <v>10367</v>
      </c>
      <c r="MMT9" s="79" t="s">
        <v>10368</v>
      </c>
      <c r="MMU9" s="79" t="s">
        <v>10369</v>
      </c>
      <c r="MMV9" s="79" t="s">
        <v>10370</v>
      </c>
      <c r="MMW9" s="79" t="s">
        <v>10371</v>
      </c>
      <c r="MMX9" s="79" t="s">
        <v>10372</v>
      </c>
      <c r="MMY9" s="79" t="s">
        <v>10373</v>
      </c>
      <c r="MMZ9" s="79" t="s">
        <v>10374</v>
      </c>
      <c r="MNA9" s="79" t="s">
        <v>10375</v>
      </c>
      <c r="MNB9" s="79" t="s">
        <v>10376</v>
      </c>
      <c r="MNC9" s="79" t="s">
        <v>10377</v>
      </c>
      <c r="MND9" s="79" t="s">
        <v>10378</v>
      </c>
      <c r="MNE9" s="79" t="s">
        <v>10379</v>
      </c>
      <c r="MNF9" s="79" t="s">
        <v>10380</v>
      </c>
      <c r="MNG9" s="79" t="s">
        <v>10381</v>
      </c>
      <c r="MNH9" s="79" t="s">
        <v>10382</v>
      </c>
      <c r="MNI9" s="79" t="s">
        <v>10383</v>
      </c>
      <c r="MNJ9" s="79" t="s">
        <v>10384</v>
      </c>
      <c r="MNK9" s="79" t="s">
        <v>10385</v>
      </c>
      <c r="MNL9" s="79" t="s">
        <v>10386</v>
      </c>
      <c r="MNM9" s="79" t="s">
        <v>10387</v>
      </c>
      <c r="MNN9" s="79" t="s">
        <v>10388</v>
      </c>
      <c r="MNO9" s="79" t="s">
        <v>10389</v>
      </c>
      <c r="MNP9" s="79" t="s">
        <v>10390</v>
      </c>
      <c r="MNQ9" s="79" t="s">
        <v>10391</v>
      </c>
      <c r="MNR9" s="79" t="s">
        <v>10392</v>
      </c>
      <c r="MNS9" s="79" t="s">
        <v>10393</v>
      </c>
      <c r="MNT9" s="79" t="s">
        <v>10394</v>
      </c>
      <c r="MNU9" s="79" t="s">
        <v>10395</v>
      </c>
      <c r="MNV9" s="79" t="s">
        <v>10396</v>
      </c>
      <c r="MNW9" s="79" t="s">
        <v>10397</v>
      </c>
      <c r="MNX9" s="79" t="s">
        <v>10398</v>
      </c>
      <c r="MNY9" s="79" t="s">
        <v>10399</v>
      </c>
      <c r="MNZ9" s="79" t="s">
        <v>10400</v>
      </c>
      <c r="MOA9" s="79" t="s">
        <v>10401</v>
      </c>
      <c r="MOB9" s="79" t="s">
        <v>10402</v>
      </c>
      <c r="MOC9" s="79" t="s">
        <v>10403</v>
      </c>
      <c r="MOD9" s="79" t="s">
        <v>10404</v>
      </c>
      <c r="MOE9" s="79" t="s">
        <v>10405</v>
      </c>
      <c r="MOF9" s="79" t="s">
        <v>10406</v>
      </c>
      <c r="MOG9" s="79" t="s">
        <v>10407</v>
      </c>
      <c r="MOH9" s="79" t="s">
        <v>10408</v>
      </c>
      <c r="MOI9" s="79" t="s">
        <v>10409</v>
      </c>
      <c r="MOJ9" s="79" t="s">
        <v>10410</v>
      </c>
      <c r="MOK9" s="79" t="s">
        <v>10411</v>
      </c>
      <c r="MOL9" s="79" t="s">
        <v>10412</v>
      </c>
      <c r="MOM9" s="79" t="s">
        <v>10413</v>
      </c>
      <c r="MON9" s="79" t="s">
        <v>10414</v>
      </c>
      <c r="MOO9" s="79" t="s">
        <v>10415</v>
      </c>
      <c r="MOP9" s="79" t="s">
        <v>10416</v>
      </c>
      <c r="MOQ9" s="79" t="s">
        <v>10417</v>
      </c>
      <c r="MOR9" s="79" t="s">
        <v>10418</v>
      </c>
      <c r="MOS9" s="79" t="s">
        <v>10419</v>
      </c>
      <c r="MOT9" s="79" t="s">
        <v>10420</v>
      </c>
      <c r="MOU9" s="79" t="s">
        <v>10421</v>
      </c>
      <c r="MOV9" s="79" t="s">
        <v>10422</v>
      </c>
      <c r="MOW9" s="79" t="s">
        <v>10423</v>
      </c>
      <c r="MOX9" s="79" t="s">
        <v>10424</v>
      </c>
      <c r="MOY9" s="79" t="s">
        <v>10425</v>
      </c>
      <c r="MOZ9" s="79" t="s">
        <v>10426</v>
      </c>
      <c r="MPA9" s="79" t="s">
        <v>10427</v>
      </c>
      <c r="MPB9" s="79" t="s">
        <v>10428</v>
      </c>
      <c r="MPC9" s="79" t="s">
        <v>10429</v>
      </c>
      <c r="MPD9" s="79" t="s">
        <v>10430</v>
      </c>
      <c r="MPE9" s="79" t="s">
        <v>10431</v>
      </c>
      <c r="MPF9" s="79" t="s">
        <v>10432</v>
      </c>
      <c r="MPG9" s="79" t="s">
        <v>10433</v>
      </c>
      <c r="MPH9" s="79" t="s">
        <v>10434</v>
      </c>
      <c r="MPI9" s="79" t="s">
        <v>10435</v>
      </c>
      <c r="MPJ9" s="79" t="s">
        <v>10436</v>
      </c>
      <c r="MPK9" s="79" t="s">
        <v>10437</v>
      </c>
      <c r="MPL9" s="79" t="s">
        <v>10438</v>
      </c>
      <c r="MPM9" s="79" t="s">
        <v>10439</v>
      </c>
      <c r="MPN9" s="79" t="s">
        <v>10440</v>
      </c>
      <c r="MPO9" s="79" t="s">
        <v>10441</v>
      </c>
      <c r="MPP9" s="79" t="s">
        <v>10442</v>
      </c>
      <c r="MPQ9" s="79" t="s">
        <v>10443</v>
      </c>
      <c r="MPR9" s="79" t="s">
        <v>10444</v>
      </c>
      <c r="MPS9" s="79" t="s">
        <v>10445</v>
      </c>
      <c r="MPT9" s="79" t="s">
        <v>10446</v>
      </c>
      <c r="MPU9" s="79" t="s">
        <v>10447</v>
      </c>
      <c r="MPV9" s="79" t="s">
        <v>10448</v>
      </c>
      <c r="MPW9" s="79" t="s">
        <v>10449</v>
      </c>
      <c r="MPX9" s="79" t="s">
        <v>10450</v>
      </c>
      <c r="MPY9" s="79" t="s">
        <v>10451</v>
      </c>
      <c r="MPZ9" s="79" t="s">
        <v>10452</v>
      </c>
      <c r="MQA9" s="79" t="s">
        <v>10453</v>
      </c>
      <c r="MQB9" s="79" t="s">
        <v>10454</v>
      </c>
      <c r="MQC9" s="79" t="s">
        <v>10455</v>
      </c>
      <c r="MQD9" s="79" t="s">
        <v>10456</v>
      </c>
      <c r="MQE9" s="79" t="s">
        <v>10457</v>
      </c>
      <c r="MQF9" s="79" t="s">
        <v>10458</v>
      </c>
      <c r="MQG9" s="79" t="s">
        <v>10459</v>
      </c>
      <c r="MQH9" s="79" t="s">
        <v>10460</v>
      </c>
      <c r="MQI9" s="79" t="s">
        <v>10461</v>
      </c>
      <c r="MQJ9" s="79" t="s">
        <v>10462</v>
      </c>
      <c r="MQK9" s="79" t="s">
        <v>10463</v>
      </c>
      <c r="MQL9" s="79" t="s">
        <v>10464</v>
      </c>
      <c r="MQM9" s="79" t="s">
        <v>10465</v>
      </c>
      <c r="MQN9" s="79" t="s">
        <v>10466</v>
      </c>
      <c r="MQO9" s="79" t="s">
        <v>10467</v>
      </c>
      <c r="MQP9" s="79" t="s">
        <v>10468</v>
      </c>
      <c r="MQQ9" s="79" t="s">
        <v>10469</v>
      </c>
      <c r="MQR9" s="79" t="s">
        <v>10470</v>
      </c>
      <c r="MQS9" s="79" t="s">
        <v>10471</v>
      </c>
      <c r="MQT9" s="79" t="s">
        <v>10472</v>
      </c>
      <c r="MQU9" s="79" t="s">
        <v>10473</v>
      </c>
      <c r="MQV9" s="79" t="s">
        <v>10474</v>
      </c>
      <c r="MQW9" s="79" t="s">
        <v>10475</v>
      </c>
      <c r="MQX9" s="79" t="s">
        <v>10476</v>
      </c>
      <c r="MQY9" s="79" t="s">
        <v>10477</v>
      </c>
      <c r="MQZ9" s="79" t="s">
        <v>10478</v>
      </c>
      <c r="MRA9" s="79" t="s">
        <v>10479</v>
      </c>
      <c r="MRB9" s="79" t="s">
        <v>10480</v>
      </c>
      <c r="MRC9" s="79" t="s">
        <v>10481</v>
      </c>
      <c r="MRD9" s="79" t="s">
        <v>10482</v>
      </c>
      <c r="MRE9" s="79" t="s">
        <v>10483</v>
      </c>
      <c r="MRF9" s="79" t="s">
        <v>10484</v>
      </c>
      <c r="MRG9" s="79" t="s">
        <v>10485</v>
      </c>
      <c r="MRH9" s="79" t="s">
        <v>10486</v>
      </c>
      <c r="MRI9" s="79" t="s">
        <v>10487</v>
      </c>
      <c r="MRJ9" s="79" t="s">
        <v>10488</v>
      </c>
      <c r="MRK9" s="79" t="s">
        <v>10489</v>
      </c>
      <c r="MRL9" s="79" t="s">
        <v>10490</v>
      </c>
      <c r="MRM9" s="79" t="s">
        <v>10491</v>
      </c>
      <c r="MRN9" s="79" t="s">
        <v>10492</v>
      </c>
      <c r="MRO9" s="79" t="s">
        <v>10493</v>
      </c>
      <c r="MRP9" s="79" t="s">
        <v>10494</v>
      </c>
      <c r="MRQ9" s="79" t="s">
        <v>10495</v>
      </c>
      <c r="MRR9" s="79" t="s">
        <v>10496</v>
      </c>
      <c r="MRS9" s="79" t="s">
        <v>10497</v>
      </c>
      <c r="MRT9" s="79" t="s">
        <v>10498</v>
      </c>
      <c r="MRU9" s="79" t="s">
        <v>10499</v>
      </c>
      <c r="MRV9" s="79" t="s">
        <v>10500</v>
      </c>
      <c r="MRW9" s="79" t="s">
        <v>10501</v>
      </c>
      <c r="MRX9" s="79" t="s">
        <v>10502</v>
      </c>
      <c r="MRY9" s="79" t="s">
        <v>10503</v>
      </c>
      <c r="MRZ9" s="79" t="s">
        <v>10504</v>
      </c>
      <c r="MSA9" s="79" t="s">
        <v>10505</v>
      </c>
      <c r="MSB9" s="79" t="s">
        <v>10506</v>
      </c>
      <c r="MSC9" s="79" t="s">
        <v>10507</v>
      </c>
      <c r="MSD9" s="79" t="s">
        <v>10508</v>
      </c>
      <c r="MSE9" s="79" t="s">
        <v>10509</v>
      </c>
      <c r="MSF9" s="79" t="s">
        <v>10510</v>
      </c>
      <c r="MSG9" s="79" t="s">
        <v>10511</v>
      </c>
      <c r="MSH9" s="79" t="s">
        <v>10512</v>
      </c>
      <c r="MSI9" s="79" t="s">
        <v>10513</v>
      </c>
      <c r="MSJ9" s="79" t="s">
        <v>10514</v>
      </c>
      <c r="MSK9" s="79" t="s">
        <v>10515</v>
      </c>
      <c r="MSL9" s="79" t="s">
        <v>10516</v>
      </c>
      <c r="MSM9" s="79" t="s">
        <v>10517</v>
      </c>
      <c r="MSN9" s="79" t="s">
        <v>10518</v>
      </c>
      <c r="MSO9" s="79" t="s">
        <v>10519</v>
      </c>
      <c r="MSP9" s="79" t="s">
        <v>10520</v>
      </c>
      <c r="MSQ9" s="79" t="s">
        <v>10521</v>
      </c>
      <c r="MSR9" s="79" t="s">
        <v>10522</v>
      </c>
      <c r="MSS9" s="79" t="s">
        <v>10523</v>
      </c>
      <c r="MST9" s="79" t="s">
        <v>10524</v>
      </c>
      <c r="MSU9" s="79" t="s">
        <v>10525</v>
      </c>
      <c r="MSV9" s="79" t="s">
        <v>10526</v>
      </c>
      <c r="MSW9" s="79" t="s">
        <v>10527</v>
      </c>
      <c r="MSX9" s="79" t="s">
        <v>10528</v>
      </c>
      <c r="MSY9" s="79" t="s">
        <v>10529</v>
      </c>
      <c r="MSZ9" s="79" t="s">
        <v>10530</v>
      </c>
      <c r="MTA9" s="79" t="s">
        <v>10531</v>
      </c>
      <c r="MTB9" s="79" t="s">
        <v>10532</v>
      </c>
      <c r="MTC9" s="79" t="s">
        <v>10533</v>
      </c>
      <c r="MTD9" s="79" t="s">
        <v>10534</v>
      </c>
      <c r="MTE9" s="79" t="s">
        <v>10535</v>
      </c>
      <c r="MTF9" s="79" t="s">
        <v>10536</v>
      </c>
      <c r="MTG9" s="79" t="s">
        <v>10537</v>
      </c>
      <c r="MTH9" s="79" t="s">
        <v>10538</v>
      </c>
      <c r="MTI9" s="79" t="s">
        <v>10539</v>
      </c>
      <c r="MTJ9" s="79" t="s">
        <v>10540</v>
      </c>
      <c r="MTK9" s="79" t="s">
        <v>10541</v>
      </c>
      <c r="MTL9" s="79" t="s">
        <v>10542</v>
      </c>
      <c r="MTM9" s="79" t="s">
        <v>10543</v>
      </c>
      <c r="MTN9" s="79" t="s">
        <v>10544</v>
      </c>
      <c r="MTO9" s="79" t="s">
        <v>10545</v>
      </c>
      <c r="MTP9" s="79" t="s">
        <v>10546</v>
      </c>
      <c r="MTQ9" s="79" t="s">
        <v>10547</v>
      </c>
      <c r="MTR9" s="79" t="s">
        <v>10548</v>
      </c>
      <c r="MTS9" s="79" t="s">
        <v>10549</v>
      </c>
      <c r="MTT9" s="79" t="s">
        <v>10550</v>
      </c>
      <c r="MTU9" s="79" t="s">
        <v>10551</v>
      </c>
      <c r="MTV9" s="79" t="s">
        <v>10552</v>
      </c>
      <c r="MTW9" s="79" t="s">
        <v>10553</v>
      </c>
      <c r="MTX9" s="79" t="s">
        <v>10554</v>
      </c>
      <c r="MTY9" s="79" t="s">
        <v>10555</v>
      </c>
      <c r="MTZ9" s="79" t="s">
        <v>10556</v>
      </c>
      <c r="MUA9" s="79" t="s">
        <v>10557</v>
      </c>
      <c r="MUB9" s="79" t="s">
        <v>10558</v>
      </c>
      <c r="MUC9" s="79" t="s">
        <v>10559</v>
      </c>
      <c r="MUD9" s="79" t="s">
        <v>10560</v>
      </c>
      <c r="MUE9" s="79" t="s">
        <v>10561</v>
      </c>
      <c r="MUF9" s="79" t="s">
        <v>10562</v>
      </c>
      <c r="MUG9" s="79" t="s">
        <v>10563</v>
      </c>
      <c r="MUH9" s="79" t="s">
        <v>10564</v>
      </c>
      <c r="MUI9" s="79" t="s">
        <v>10565</v>
      </c>
      <c r="MUJ9" s="79" t="s">
        <v>10566</v>
      </c>
      <c r="MUK9" s="79" t="s">
        <v>10567</v>
      </c>
      <c r="MUL9" s="79" t="s">
        <v>10568</v>
      </c>
      <c r="MUM9" s="79" t="s">
        <v>10569</v>
      </c>
      <c r="MUN9" s="79" t="s">
        <v>10570</v>
      </c>
      <c r="MUO9" s="79" t="s">
        <v>10571</v>
      </c>
      <c r="MUP9" s="79" t="s">
        <v>10572</v>
      </c>
      <c r="MUQ9" s="79" t="s">
        <v>10573</v>
      </c>
      <c r="MUR9" s="79" t="s">
        <v>10574</v>
      </c>
      <c r="MUS9" s="79" t="s">
        <v>10575</v>
      </c>
      <c r="MUT9" s="79" t="s">
        <v>10576</v>
      </c>
      <c r="MUU9" s="79" t="s">
        <v>10577</v>
      </c>
      <c r="MUV9" s="79" t="s">
        <v>10578</v>
      </c>
      <c r="MUW9" s="79" t="s">
        <v>10579</v>
      </c>
      <c r="MUX9" s="79" t="s">
        <v>10580</v>
      </c>
      <c r="MUY9" s="79" t="s">
        <v>10581</v>
      </c>
      <c r="MUZ9" s="79" t="s">
        <v>10582</v>
      </c>
      <c r="MVA9" s="79" t="s">
        <v>10583</v>
      </c>
      <c r="MVB9" s="79" t="s">
        <v>10584</v>
      </c>
      <c r="MVC9" s="79" t="s">
        <v>10585</v>
      </c>
      <c r="MVD9" s="79" t="s">
        <v>10586</v>
      </c>
      <c r="MVE9" s="79" t="s">
        <v>10587</v>
      </c>
      <c r="MVF9" s="79" t="s">
        <v>10588</v>
      </c>
      <c r="MVG9" s="79" t="s">
        <v>10589</v>
      </c>
      <c r="MVH9" s="79" t="s">
        <v>10590</v>
      </c>
      <c r="MVI9" s="79" t="s">
        <v>10591</v>
      </c>
      <c r="MVJ9" s="79" t="s">
        <v>10592</v>
      </c>
      <c r="MVK9" s="79" t="s">
        <v>10593</v>
      </c>
      <c r="MVL9" s="79" t="s">
        <v>10594</v>
      </c>
      <c r="MVM9" s="79" t="s">
        <v>10595</v>
      </c>
      <c r="MVN9" s="79" t="s">
        <v>10596</v>
      </c>
      <c r="MVO9" s="79" t="s">
        <v>10597</v>
      </c>
      <c r="MVP9" s="79" t="s">
        <v>10598</v>
      </c>
      <c r="MVQ9" s="79" t="s">
        <v>10599</v>
      </c>
      <c r="MVR9" s="79" t="s">
        <v>10600</v>
      </c>
      <c r="MVS9" s="79" t="s">
        <v>10601</v>
      </c>
      <c r="MVT9" s="79" t="s">
        <v>10602</v>
      </c>
      <c r="MVU9" s="79" t="s">
        <v>10603</v>
      </c>
      <c r="MVV9" s="79" t="s">
        <v>10604</v>
      </c>
      <c r="MVW9" s="79" t="s">
        <v>10605</v>
      </c>
      <c r="MVX9" s="79" t="s">
        <v>10606</v>
      </c>
      <c r="MVY9" s="79" t="s">
        <v>10607</v>
      </c>
      <c r="MVZ9" s="79" t="s">
        <v>10608</v>
      </c>
      <c r="MWA9" s="79" t="s">
        <v>10609</v>
      </c>
      <c r="MWB9" s="79" t="s">
        <v>10610</v>
      </c>
      <c r="MWC9" s="79" t="s">
        <v>10611</v>
      </c>
      <c r="MWD9" s="79" t="s">
        <v>10612</v>
      </c>
      <c r="MWE9" s="79" t="s">
        <v>10613</v>
      </c>
      <c r="MWF9" s="79" t="s">
        <v>10614</v>
      </c>
      <c r="MWG9" s="79" t="s">
        <v>10615</v>
      </c>
      <c r="MWH9" s="79" t="s">
        <v>10616</v>
      </c>
      <c r="MWI9" s="79" t="s">
        <v>10617</v>
      </c>
      <c r="MWJ9" s="79" t="s">
        <v>10618</v>
      </c>
      <c r="MWK9" s="79" t="s">
        <v>10619</v>
      </c>
      <c r="MWL9" s="79" t="s">
        <v>10620</v>
      </c>
      <c r="MWM9" s="79" t="s">
        <v>10621</v>
      </c>
      <c r="MWN9" s="79" t="s">
        <v>10622</v>
      </c>
      <c r="MWO9" s="79" t="s">
        <v>10623</v>
      </c>
      <c r="MWP9" s="79" t="s">
        <v>10624</v>
      </c>
      <c r="MWQ9" s="79" t="s">
        <v>10625</v>
      </c>
      <c r="MWR9" s="79" t="s">
        <v>10626</v>
      </c>
      <c r="MWS9" s="79" t="s">
        <v>10627</v>
      </c>
      <c r="MWT9" s="79" t="s">
        <v>10628</v>
      </c>
      <c r="MWU9" s="79" t="s">
        <v>10629</v>
      </c>
      <c r="MWV9" s="79" t="s">
        <v>10630</v>
      </c>
      <c r="MWW9" s="79" t="s">
        <v>10631</v>
      </c>
      <c r="MWX9" s="79" t="s">
        <v>10632</v>
      </c>
      <c r="MWY9" s="79" t="s">
        <v>10633</v>
      </c>
      <c r="MWZ9" s="79" t="s">
        <v>10634</v>
      </c>
      <c r="MXA9" s="79" t="s">
        <v>10635</v>
      </c>
      <c r="MXB9" s="79" t="s">
        <v>10636</v>
      </c>
      <c r="MXC9" s="79" t="s">
        <v>10637</v>
      </c>
      <c r="MXD9" s="79" t="s">
        <v>10638</v>
      </c>
      <c r="MXE9" s="79" t="s">
        <v>10639</v>
      </c>
      <c r="MXF9" s="79" t="s">
        <v>10640</v>
      </c>
      <c r="MXG9" s="79" t="s">
        <v>10641</v>
      </c>
      <c r="MXH9" s="79" t="s">
        <v>10642</v>
      </c>
      <c r="MXI9" s="79" t="s">
        <v>10643</v>
      </c>
      <c r="MXJ9" s="79" t="s">
        <v>10644</v>
      </c>
      <c r="MXK9" s="79" t="s">
        <v>10645</v>
      </c>
      <c r="MXL9" s="79" t="s">
        <v>10646</v>
      </c>
      <c r="MXM9" s="79" t="s">
        <v>10647</v>
      </c>
      <c r="MXN9" s="79" t="s">
        <v>10648</v>
      </c>
      <c r="MXO9" s="79" t="s">
        <v>10649</v>
      </c>
      <c r="MXP9" s="79" t="s">
        <v>10650</v>
      </c>
      <c r="MXQ9" s="79" t="s">
        <v>10651</v>
      </c>
      <c r="MXR9" s="79" t="s">
        <v>10652</v>
      </c>
      <c r="MXS9" s="79" t="s">
        <v>10653</v>
      </c>
      <c r="MXT9" s="79" t="s">
        <v>10654</v>
      </c>
      <c r="MXU9" s="79" t="s">
        <v>10655</v>
      </c>
      <c r="MXV9" s="79" t="s">
        <v>10656</v>
      </c>
      <c r="MXW9" s="79" t="s">
        <v>10657</v>
      </c>
      <c r="MXX9" s="79" t="s">
        <v>10658</v>
      </c>
      <c r="MXY9" s="79" t="s">
        <v>10659</v>
      </c>
      <c r="MXZ9" s="79" t="s">
        <v>10660</v>
      </c>
      <c r="MYA9" s="79" t="s">
        <v>10661</v>
      </c>
      <c r="MYB9" s="79" t="s">
        <v>10662</v>
      </c>
      <c r="MYC9" s="79" t="s">
        <v>10663</v>
      </c>
      <c r="MYD9" s="79" t="s">
        <v>10664</v>
      </c>
      <c r="MYE9" s="79" t="s">
        <v>10665</v>
      </c>
      <c r="MYF9" s="79" t="s">
        <v>10666</v>
      </c>
      <c r="MYG9" s="79" t="s">
        <v>10667</v>
      </c>
      <c r="MYH9" s="79" t="s">
        <v>10668</v>
      </c>
      <c r="MYI9" s="79" t="s">
        <v>10669</v>
      </c>
      <c r="MYJ9" s="79" t="s">
        <v>10670</v>
      </c>
      <c r="MYK9" s="79" t="s">
        <v>10671</v>
      </c>
      <c r="MYL9" s="79" t="s">
        <v>10672</v>
      </c>
      <c r="MYM9" s="79" t="s">
        <v>10673</v>
      </c>
      <c r="MYN9" s="79" t="s">
        <v>10674</v>
      </c>
      <c r="MYO9" s="79" t="s">
        <v>10675</v>
      </c>
      <c r="MYP9" s="79" t="s">
        <v>10676</v>
      </c>
      <c r="MYQ9" s="79" t="s">
        <v>10677</v>
      </c>
      <c r="MYR9" s="79" t="s">
        <v>10678</v>
      </c>
      <c r="MYS9" s="79" t="s">
        <v>10679</v>
      </c>
      <c r="MYT9" s="79" t="s">
        <v>10680</v>
      </c>
      <c r="MYU9" s="79" t="s">
        <v>10681</v>
      </c>
      <c r="MYV9" s="79" t="s">
        <v>10682</v>
      </c>
      <c r="MYW9" s="79" t="s">
        <v>10683</v>
      </c>
      <c r="MYX9" s="79" t="s">
        <v>10684</v>
      </c>
      <c r="MYY9" s="79" t="s">
        <v>10685</v>
      </c>
      <c r="MYZ9" s="79" t="s">
        <v>10686</v>
      </c>
      <c r="MZA9" s="79" t="s">
        <v>10687</v>
      </c>
      <c r="MZB9" s="79" t="s">
        <v>10688</v>
      </c>
      <c r="MZC9" s="79" t="s">
        <v>10689</v>
      </c>
      <c r="MZD9" s="79" t="s">
        <v>10690</v>
      </c>
      <c r="MZE9" s="79" t="s">
        <v>10691</v>
      </c>
      <c r="MZF9" s="79" t="s">
        <v>10692</v>
      </c>
      <c r="MZG9" s="79" t="s">
        <v>10693</v>
      </c>
      <c r="MZH9" s="79" t="s">
        <v>10694</v>
      </c>
      <c r="MZI9" s="79" t="s">
        <v>10695</v>
      </c>
      <c r="MZJ9" s="79" t="s">
        <v>10696</v>
      </c>
      <c r="MZK9" s="79" t="s">
        <v>10697</v>
      </c>
      <c r="MZL9" s="79" t="s">
        <v>10698</v>
      </c>
      <c r="MZM9" s="79" t="s">
        <v>10699</v>
      </c>
      <c r="MZN9" s="79" t="s">
        <v>10700</v>
      </c>
      <c r="MZO9" s="79" t="s">
        <v>10701</v>
      </c>
      <c r="MZP9" s="79" t="s">
        <v>10702</v>
      </c>
      <c r="MZQ9" s="79" t="s">
        <v>10703</v>
      </c>
      <c r="MZR9" s="79" t="s">
        <v>10704</v>
      </c>
      <c r="MZS9" s="79" t="s">
        <v>10705</v>
      </c>
      <c r="MZT9" s="79" t="s">
        <v>10706</v>
      </c>
      <c r="MZU9" s="79" t="s">
        <v>10707</v>
      </c>
      <c r="MZV9" s="79" t="s">
        <v>10708</v>
      </c>
      <c r="MZW9" s="79" t="s">
        <v>10709</v>
      </c>
      <c r="MZX9" s="79" t="s">
        <v>10710</v>
      </c>
      <c r="MZY9" s="79" t="s">
        <v>10711</v>
      </c>
      <c r="MZZ9" s="79" t="s">
        <v>10712</v>
      </c>
      <c r="NAA9" s="79" t="s">
        <v>10713</v>
      </c>
      <c r="NAB9" s="79" t="s">
        <v>10714</v>
      </c>
      <c r="NAC9" s="79" t="s">
        <v>10715</v>
      </c>
      <c r="NAD9" s="79" t="s">
        <v>10716</v>
      </c>
      <c r="NAE9" s="79" t="s">
        <v>10717</v>
      </c>
      <c r="NAF9" s="79" t="s">
        <v>10718</v>
      </c>
      <c r="NAG9" s="79" t="s">
        <v>10719</v>
      </c>
      <c r="NAH9" s="79" t="s">
        <v>10720</v>
      </c>
      <c r="NAI9" s="79" t="s">
        <v>10721</v>
      </c>
      <c r="NAJ9" s="79" t="s">
        <v>10722</v>
      </c>
      <c r="NAK9" s="79" t="s">
        <v>10723</v>
      </c>
      <c r="NAL9" s="79" t="s">
        <v>10724</v>
      </c>
      <c r="NAM9" s="79" t="s">
        <v>10725</v>
      </c>
      <c r="NAN9" s="79" t="s">
        <v>10726</v>
      </c>
      <c r="NAO9" s="79" t="s">
        <v>10727</v>
      </c>
      <c r="NAP9" s="79" t="s">
        <v>10728</v>
      </c>
      <c r="NAQ9" s="79" t="s">
        <v>10729</v>
      </c>
      <c r="NAR9" s="79" t="s">
        <v>10730</v>
      </c>
      <c r="NAS9" s="79" t="s">
        <v>10731</v>
      </c>
      <c r="NAT9" s="79" t="s">
        <v>10732</v>
      </c>
      <c r="NAU9" s="79" t="s">
        <v>10733</v>
      </c>
      <c r="NAV9" s="79" t="s">
        <v>10734</v>
      </c>
      <c r="NAW9" s="79" t="s">
        <v>10735</v>
      </c>
      <c r="NAX9" s="79" t="s">
        <v>10736</v>
      </c>
      <c r="NAY9" s="79" t="s">
        <v>10737</v>
      </c>
      <c r="NAZ9" s="79" t="s">
        <v>10738</v>
      </c>
      <c r="NBA9" s="79" t="s">
        <v>10739</v>
      </c>
      <c r="NBB9" s="79" t="s">
        <v>10740</v>
      </c>
      <c r="NBC9" s="79" t="s">
        <v>10741</v>
      </c>
      <c r="NBD9" s="79" t="s">
        <v>10742</v>
      </c>
      <c r="NBE9" s="79" t="s">
        <v>10743</v>
      </c>
      <c r="NBF9" s="79" t="s">
        <v>10744</v>
      </c>
      <c r="NBG9" s="79" t="s">
        <v>10745</v>
      </c>
      <c r="NBH9" s="79" t="s">
        <v>10746</v>
      </c>
      <c r="NBI9" s="79" t="s">
        <v>10747</v>
      </c>
      <c r="NBJ9" s="79" t="s">
        <v>10748</v>
      </c>
      <c r="NBK9" s="79" t="s">
        <v>10749</v>
      </c>
      <c r="NBL9" s="79" t="s">
        <v>10750</v>
      </c>
      <c r="NBM9" s="79" t="s">
        <v>10751</v>
      </c>
      <c r="NBN9" s="79" t="s">
        <v>10752</v>
      </c>
      <c r="NBO9" s="79" t="s">
        <v>10753</v>
      </c>
      <c r="NBP9" s="79" t="s">
        <v>10754</v>
      </c>
      <c r="NBQ9" s="79" t="s">
        <v>10755</v>
      </c>
      <c r="NBR9" s="79" t="s">
        <v>10756</v>
      </c>
      <c r="NBS9" s="79" t="s">
        <v>10757</v>
      </c>
      <c r="NBT9" s="79" t="s">
        <v>10758</v>
      </c>
      <c r="NBU9" s="79" t="s">
        <v>10759</v>
      </c>
      <c r="NBV9" s="79" t="s">
        <v>10760</v>
      </c>
      <c r="NBW9" s="79" t="s">
        <v>10761</v>
      </c>
      <c r="NBX9" s="79" t="s">
        <v>10762</v>
      </c>
      <c r="NBY9" s="79" t="s">
        <v>10763</v>
      </c>
      <c r="NBZ9" s="79" t="s">
        <v>10764</v>
      </c>
      <c r="NCA9" s="79" t="s">
        <v>10765</v>
      </c>
      <c r="NCB9" s="79" t="s">
        <v>10766</v>
      </c>
      <c r="NCC9" s="79" t="s">
        <v>10767</v>
      </c>
      <c r="NCD9" s="79" t="s">
        <v>10768</v>
      </c>
      <c r="NCE9" s="79" t="s">
        <v>10769</v>
      </c>
      <c r="NCF9" s="79" t="s">
        <v>10770</v>
      </c>
      <c r="NCG9" s="79" t="s">
        <v>10771</v>
      </c>
      <c r="NCH9" s="79" t="s">
        <v>10772</v>
      </c>
      <c r="NCI9" s="79" t="s">
        <v>10773</v>
      </c>
      <c r="NCJ9" s="79" t="s">
        <v>10774</v>
      </c>
      <c r="NCK9" s="79" t="s">
        <v>10775</v>
      </c>
      <c r="NCL9" s="79" t="s">
        <v>10776</v>
      </c>
      <c r="NCM9" s="79" t="s">
        <v>10777</v>
      </c>
      <c r="NCN9" s="79" t="s">
        <v>10778</v>
      </c>
      <c r="NCO9" s="79" t="s">
        <v>10779</v>
      </c>
      <c r="NCP9" s="79" t="s">
        <v>10780</v>
      </c>
      <c r="NCQ9" s="79" t="s">
        <v>10781</v>
      </c>
      <c r="NCR9" s="79" t="s">
        <v>10782</v>
      </c>
      <c r="NCS9" s="79" t="s">
        <v>10783</v>
      </c>
      <c r="NCT9" s="79" t="s">
        <v>10784</v>
      </c>
      <c r="NCU9" s="79" t="s">
        <v>10785</v>
      </c>
      <c r="NCV9" s="79" t="s">
        <v>10786</v>
      </c>
      <c r="NCW9" s="79" t="s">
        <v>10787</v>
      </c>
      <c r="NCX9" s="79" t="s">
        <v>10788</v>
      </c>
      <c r="NCY9" s="79" t="s">
        <v>10789</v>
      </c>
      <c r="NCZ9" s="79" t="s">
        <v>10790</v>
      </c>
      <c r="NDA9" s="79" t="s">
        <v>10791</v>
      </c>
      <c r="NDB9" s="79" t="s">
        <v>10792</v>
      </c>
      <c r="NDC9" s="79" t="s">
        <v>10793</v>
      </c>
      <c r="NDD9" s="79" t="s">
        <v>10794</v>
      </c>
      <c r="NDE9" s="79" t="s">
        <v>10795</v>
      </c>
      <c r="NDF9" s="79" t="s">
        <v>10796</v>
      </c>
      <c r="NDG9" s="79" t="s">
        <v>10797</v>
      </c>
      <c r="NDH9" s="79" t="s">
        <v>10798</v>
      </c>
      <c r="NDI9" s="79" t="s">
        <v>10799</v>
      </c>
      <c r="NDJ9" s="79" t="s">
        <v>10800</v>
      </c>
      <c r="NDK9" s="79" t="s">
        <v>10801</v>
      </c>
      <c r="NDL9" s="79" t="s">
        <v>10802</v>
      </c>
      <c r="NDM9" s="79" t="s">
        <v>10803</v>
      </c>
      <c r="NDN9" s="79" t="s">
        <v>10804</v>
      </c>
      <c r="NDO9" s="79" t="s">
        <v>10805</v>
      </c>
      <c r="NDP9" s="79" t="s">
        <v>10806</v>
      </c>
      <c r="NDQ9" s="79" t="s">
        <v>10807</v>
      </c>
      <c r="NDR9" s="79" t="s">
        <v>10808</v>
      </c>
      <c r="NDS9" s="79" t="s">
        <v>10809</v>
      </c>
      <c r="NDT9" s="79" t="s">
        <v>10810</v>
      </c>
      <c r="NDU9" s="79" t="s">
        <v>10811</v>
      </c>
      <c r="NDV9" s="79" t="s">
        <v>10812</v>
      </c>
      <c r="NDW9" s="79" t="s">
        <v>10813</v>
      </c>
      <c r="NDX9" s="79" t="s">
        <v>10814</v>
      </c>
      <c r="NDY9" s="79" t="s">
        <v>10815</v>
      </c>
      <c r="NDZ9" s="79" t="s">
        <v>10816</v>
      </c>
      <c r="NEA9" s="79" t="s">
        <v>10817</v>
      </c>
      <c r="NEB9" s="79" t="s">
        <v>10818</v>
      </c>
      <c r="NEC9" s="79" t="s">
        <v>10819</v>
      </c>
      <c r="NED9" s="79" t="s">
        <v>10820</v>
      </c>
      <c r="NEE9" s="79" t="s">
        <v>10821</v>
      </c>
      <c r="NEF9" s="79" t="s">
        <v>10822</v>
      </c>
      <c r="NEG9" s="79" t="s">
        <v>10823</v>
      </c>
      <c r="NEH9" s="79" t="s">
        <v>10824</v>
      </c>
      <c r="NEI9" s="79" t="s">
        <v>10825</v>
      </c>
      <c r="NEJ9" s="79" t="s">
        <v>10826</v>
      </c>
      <c r="NEK9" s="79" t="s">
        <v>10827</v>
      </c>
      <c r="NEL9" s="79" t="s">
        <v>10828</v>
      </c>
      <c r="NEM9" s="79" t="s">
        <v>10829</v>
      </c>
      <c r="NEN9" s="79" t="s">
        <v>10830</v>
      </c>
      <c r="NEO9" s="79" t="s">
        <v>10831</v>
      </c>
      <c r="NEP9" s="79" t="s">
        <v>10832</v>
      </c>
      <c r="NEQ9" s="79" t="s">
        <v>10833</v>
      </c>
      <c r="NER9" s="79" t="s">
        <v>10834</v>
      </c>
      <c r="NES9" s="79" t="s">
        <v>10835</v>
      </c>
      <c r="NET9" s="79" t="s">
        <v>10836</v>
      </c>
      <c r="NEU9" s="79" t="s">
        <v>10837</v>
      </c>
      <c r="NEV9" s="79" t="s">
        <v>10838</v>
      </c>
      <c r="NEW9" s="79" t="s">
        <v>10839</v>
      </c>
      <c r="NEX9" s="79" t="s">
        <v>10840</v>
      </c>
      <c r="NEY9" s="79" t="s">
        <v>10841</v>
      </c>
      <c r="NEZ9" s="79" t="s">
        <v>10842</v>
      </c>
      <c r="NFA9" s="79" t="s">
        <v>10843</v>
      </c>
      <c r="NFB9" s="79" t="s">
        <v>10844</v>
      </c>
      <c r="NFC9" s="79" t="s">
        <v>10845</v>
      </c>
      <c r="NFD9" s="79" t="s">
        <v>10846</v>
      </c>
      <c r="NFE9" s="79" t="s">
        <v>10847</v>
      </c>
      <c r="NFF9" s="79" t="s">
        <v>10848</v>
      </c>
      <c r="NFG9" s="79" t="s">
        <v>10849</v>
      </c>
      <c r="NFH9" s="79" t="s">
        <v>10850</v>
      </c>
      <c r="NFI9" s="79" t="s">
        <v>10851</v>
      </c>
      <c r="NFJ9" s="79" t="s">
        <v>10852</v>
      </c>
      <c r="NFK9" s="79" t="s">
        <v>10853</v>
      </c>
      <c r="NFL9" s="79" t="s">
        <v>10854</v>
      </c>
      <c r="NFM9" s="79" t="s">
        <v>10855</v>
      </c>
      <c r="NFN9" s="79" t="s">
        <v>10856</v>
      </c>
      <c r="NFO9" s="79" t="s">
        <v>10857</v>
      </c>
      <c r="NFP9" s="79" t="s">
        <v>10858</v>
      </c>
      <c r="NFQ9" s="79" t="s">
        <v>10859</v>
      </c>
      <c r="NFR9" s="79" t="s">
        <v>10860</v>
      </c>
      <c r="NFS9" s="79" t="s">
        <v>10861</v>
      </c>
      <c r="NFT9" s="79" t="s">
        <v>10862</v>
      </c>
      <c r="NFU9" s="79" t="s">
        <v>10863</v>
      </c>
      <c r="NFV9" s="79" t="s">
        <v>10864</v>
      </c>
      <c r="NFW9" s="79" t="s">
        <v>10865</v>
      </c>
      <c r="NFX9" s="79" t="s">
        <v>10866</v>
      </c>
      <c r="NFY9" s="79" t="s">
        <v>10867</v>
      </c>
      <c r="NFZ9" s="79" t="s">
        <v>10868</v>
      </c>
      <c r="NGA9" s="79" t="s">
        <v>10869</v>
      </c>
      <c r="NGB9" s="79" t="s">
        <v>10870</v>
      </c>
      <c r="NGC9" s="79" t="s">
        <v>10871</v>
      </c>
      <c r="NGD9" s="79" t="s">
        <v>10872</v>
      </c>
      <c r="NGE9" s="79" t="s">
        <v>10873</v>
      </c>
      <c r="NGF9" s="79" t="s">
        <v>10874</v>
      </c>
      <c r="NGG9" s="79" t="s">
        <v>10875</v>
      </c>
      <c r="NGH9" s="79" t="s">
        <v>10876</v>
      </c>
      <c r="NGI9" s="79" t="s">
        <v>10877</v>
      </c>
      <c r="NGJ9" s="79" t="s">
        <v>10878</v>
      </c>
      <c r="NGK9" s="79" t="s">
        <v>10879</v>
      </c>
      <c r="NGL9" s="79" t="s">
        <v>10880</v>
      </c>
      <c r="NGM9" s="79" t="s">
        <v>10881</v>
      </c>
      <c r="NGN9" s="79" t="s">
        <v>10882</v>
      </c>
      <c r="NGO9" s="79" t="s">
        <v>10883</v>
      </c>
      <c r="NGP9" s="79" t="s">
        <v>10884</v>
      </c>
      <c r="NGQ9" s="79" t="s">
        <v>10885</v>
      </c>
      <c r="NGR9" s="79" t="s">
        <v>10886</v>
      </c>
      <c r="NGS9" s="79" t="s">
        <v>10887</v>
      </c>
      <c r="NGT9" s="79" t="s">
        <v>10888</v>
      </c>
      <c r="NGU9" s="79" t="s">
        <v>10889</v>
      </c>
      <c r="NGV9" s="79" t="s">
        <v>10890</v>
      </c>
      <c r="NGW9" s="79" t="s">
        <v>10891</v>
      </c>
      <c r="NGX9" s="79" t="s">
        <v>10892</v>
      </c>
      <c r="NGY9" s="79" t="s">
        <v>10893</v>
      </c>
      <c r="NGZ9" s="79" t="s">
        <v>10894</v>
      </c>
      <c r="NHA9" s="79" t="s">
        <v>10895</v>
      </c>
      <c r="NHB9" s="79" t="s">
        <v>10896</v>
      </c>
      <c r="NHC9" s="79" t="s">
        <v>10897</v>
      </c>
      <c r="NHD9" s="79" t="s">
        <v>10898</v>
      </c>
      <c r="NHE9" s="79" t="s">
        <v>10899</v>
      </c>
      <c r="NHF9" s="79" t="s">
        <v>10900</v>
      </c>
      <c r="NHG9" s="79" t="s">
        <v>10901</v>
      </c>
      <c r="NHH9" s="79" t="s">
        <v>10902</v>
      </c>
      <c r="NHI9" s="79" t="s">
        <v>10903</v>
      </c>
      <c r="NHJ9" s="79" t="s">
        <v>10904</v>
      </c>
      <c r="NHK9" s="79" t="s">
        <v>10905</v>
      </c>
      <c r="NHL9" s="79" t="s">
        <v>10906</v>
      </c>
      <c r="NHM9" s="79" t="s">
        <v>10907</v>
      </c>
      <c r="NHN9" s="79" t="s">
        <v>10908</v>
      </c>
      <c r="NHO9" s="79" t="s">
        <v>10909</v>
      </c>
      <c r="NHP9" s="79" t="s">
        <v>10910</v>
      </c>
      <c r="NHQ9" s="79" t="s">
        <v>10911</v>
      </c>
      <c r="NHR9" s="79" t="s">
        <v>10912</v>
      </c>
      <c r="NHS9" s="79" t="s">
        <v>10913</v>
      </c>
      <c r="NHT9" s="79" t="s">
        <v>10914</v>
      </c>
      <c r="NHU9" s="79" t="s">
        <v>10915</v>
      </c>
      <c r="NHV9" s="79" t="s">
        <v>10916</v>
      </c>
      <c r="NHW9" s="79" t="s">
        <v>10917</v>
      </c>
      <c r="NHX9" s="79" t="s">
        <v>10918</v>
      </c>
      <c r="NHY9" s="79" t="s">
        <v>10919</v>
      </c>
      <c r="NHZ9" s="79" t="s">
        <v>10920</v>
      </c>
      <c r="NIA9" s="79" t="s">
        <v>10921</v>
      </c>
      <c r="NIB9" s="79" t="s">
        <v>10922</v>
      </c>
      <c r="NIC9" s="79" t="s">
        <v>10923</v>
      </c>
      <c r="NID9" s="79" t="s">
        <v>10924</v>
      </c>
      <c r="NIE9" s="79" t="s">
        <v>10925</v>
      </c>
      <c r="NIF9" s="79" t="s">
        <v>10926</v>
      </c>
      <c r="NIG9" s="79" t="s">
        <v>10927</v>
      </c>
      <c r="NIH9" s="79" t="s">
        <v>10928</v>
      </c>
      <c r="NII9" s="79" t="s">
        <v>10929</v>
      </c>
      <c r="NIJ9" s="79" t="s">
        <v>10930</v>
      </c>
      <c r="NIK9" s="79" t="s">
        <v>10931</v>
      </c>
      <c r="NIL9" s="79" t="s">
        <v>10932</v>
      </c>
      <c r="NIM9" s="79" t="s">
        <v>10933</v>
      </c>
      <c r="NIN9" s="79" t="s">
        <v>10934</v>
      </c>
      <c r="NIO9" s="79" t="s">
        <v>10935</v>
      </c>
      <c r="NIP9" s="79" t="s">
        <v>10936</v>
      </c>
      <c r="NIQ9" s="79" t="s">
        <v>10937</v>
      </c>
      <c r="NIR9" s="79" t="s">
        <v>10938</v>
      </c>
      <c r="NIS9" s="79" t="s">
        <v>10939</v>
      </c>
      <c r="NIT9" s="79" t="s">
        <v>10940</v>
      </c>
      <c r="NIU9" s="79" t="s">
        <v>10941</v>
      </c>
      <c r="NIV9" s="79" t="s">
        <v>10942</v>
      </c>
      <c r="NIW9" s="79" t="s">
        <v>10943</v>
      </c>
      <c r="NIX9" s="79" t="s">
        <v>10944</v>
      </c>
      <c r="NIY9" s="79" t="s">
        <v>10945</v>
      </c>
      <c r="NIZ9" s="79" t="s">
        <v>10946</v>
      </c>
      <c r="NJA9" s="79" t="s">
        <v>10947</v>
      </c>
      <c r="NJB9" s="79" t="s">
        <v>10948</v>
      </c>
      <c r="NJC9" s="79" t="s">
        <v>10949</v>
      </c>
      <c r="NJD9" s="79" t="s">
        <v>10950</v>
      </c>
      <c r="NJE9" s="79" t="s">
        <v>10951</v>
      </c>
      <c r="NJF9" s="79" t="s">
        <v>10952</v>
      </c>
      <c r="NJG9" s="79" t="s">
        <v>10953</v>
      </c>
      <c r="NJH9" s="79" t="s">
        <v>10954</v>
      </c>
      <c r="NJI9" s="79" t="s">
        <v>10955</v>
      </c>
      <c r="NJJ9" s="79" t="s">
        <v>10956</v>
      </c>
      <c r="NJK9" s="79" t="s">
        <v>10957</v>
      </c>
      <c r="NJL9" s="79" t="s">
        <v>10958</v>
      </c>
      <c r="NJM9" s="79" t="s">
        <v>10959</v>
      </c>
      <c r="NJN9" s="79" t="s">
        <v>10960</v>
      </c>
      <c r="NJO9" s="79" t="s">
        <v>10961</v>
      </c>
      <c r="NJP9" s="79" t="s">
        <v>10962</v>
      </c>
      <c r="NJQ9" s="79" t="s">
        <v>10963</v>
      </c>
      <c r="NJR9" s="79" t="s">
        <v>10964</v>
      </c>
      <c r="NJS9" s="79" t="s">
        <v>10965</v>
      </c>
      <c r="NJT9" s="79" t="s">
        <v>10966</v>
      </c>
      <c r="NJU9" s="79" t="s">
        <v>10967</v>
      </c>
      <c r="NJV9" s="79" t="s">
        <v>10968</v>
      </c>
      <c r="NJW9" s="79" t="s">
        <v>10969</v>
      </c>
      <c r="NJX9" s="79" t="s">
        <v>10970</v>
      </c>
      <c r="NJY9" s="79" t="s">
        <v>10971</v>
      </c>
      <c r="NJZ9" s="79" t="s">
        <v>10972</v>
      </c>
      <c r="NKA9" s="79" t="s">
        <v>10973</v>
      </c>
      <c r="NKB9" s="79" t="s">
        <v>10974</v>
      </c>
      <c r="NKC9" s="79" t="s">
        <v>10975</v>
      </c>
      <c r="NKD9" s="79" t="s">
        <v>10976</v>
      </c>
      <c r="NKE9" s="79" t="s">
        <v>10977</v>
      </c>
      <c r="NKF9" s="79" t="s">
        <v>10978</v>
      </c>
      <c r="NKG9" s="79" t="s">
        <v>10979</v>
      </c>
      <c r="NKH9" s="79" t="s">
        <v>10980</v>
      </c>
      <c r="NKI9" s="79" t="s">
        <v>10981</v>
      </c>
      <c r="NKJ9" s="79" t="s">
        <v>10982</v>
      </c>
      <c r="NKK9" s="79" t="s">
        <v>10983</v>
      </c>
      <c r="NKL9" s="79" t="s">
        <v>10984</v>
      </c>
      <c r="NKM9" s="79" t="s">
        <v>10985</v>
      </c>
      <c r="NKN9" s="79" t="s">
        <v>10986</v>
      </c>
      <c r="NKO9" s="79" t="s">
        <v>10987</v>
      </c>
      <c r="NKP9" s="79" t="s">
        <v>10988</v>
      </c>
      <c r="NKQ9" s="79" t="s">
        <v>10989</v>
      </c>
      <c r="NKR9" s="79" t="s">
        <v>10990</v>
      </c>
      <c r="NKS9" s="79" t="s">
        <v>10991</v>
      </c>
      <c r="NKT9" s="79" t="s">
        <v>10992</v>
      </c>
      <c r="NKU9" s="79" t="s">
        <v>10993</v>
      </c>
      <c r="NKV9" s="79" t="s">
        <v>10994</v>
      </c>
      <c r="NKW9" s="79" t="s">
        <v>10995</v>
      </c>
      <c r="NKX9" s="79" t="s">
        <v>10996</v>
      </c>
      <c r="NKY9" s="79" t="s">
        <v>10997</v>
      </c>
      <c r="NKZ9" s="79" t="s">
        <v>10998</v>
      </c>
      <c r="NLA9" s="79" t="s">
        <v>10999</v>
      </c>
      <c r="NLB9" s="79" t="s">
        <v>11000</v>
      </c>
      <c r="NLC9" s="79" t="s">
        <v>11001</v>
      </c>
      <c r="NLD9" s="79" t="s">
        <v>11002</v>
      </c>
      <c r="NLE9" s="79" t="s">
        <v>11003</v>
      </c>
      <c r="NLF9" s="79" t="s">
        <v>11004</v>
      </c>
      <c r="NLG9" s="79" t="s">
        <v>11005</v>
      </c>
      <c r="NLH9" s="79" t="s">
        <v>11006</v>
      </c>
      <c r="NLI9" s="79" t="s">
        <v>11007</v>
      </c>
      <c r="NLJ9" s="79" t="s">
        <v>11008</v>
      </c>
      <c r="NLK9" s="79" t="s">
        <v>11009</v>
      </c>
      <c r="NLL9" s="79" t="s">
        <v>11010</v>
      </c>
      <c r="NLM9" s="79" t="s">
        <v>11011</v>
      </c>
      <c r="NLN9" s="79" t="s">
        <v>11012</v>
      </c>
      <c r="NLO9" s="79" t="s">
        <v>11013</v>
      </c>
      <c r="NLP9" s="79" t="s">
        <v>11014</v>
      </c>
      <c r="NLQ9" s="79" t="s">
        <v>11015</v>
      </c>
      <c r="NLR9" s="79" t="s">
        <v>11016</v>
      </c>
      <c r="NLS9" s="79" t="s">
        <v>11017</v>
      </c>
      <c r="NLT9" s="79" t="s">
        <v>11018</v>
      </c>
      <c r="NLU9" s="79" t="s">
        <v>11019</v>
      </c>
      <c r="NLV9" s="79" t="s">
        <v>11020</v>
      </c>
      <c r="NLW9" s="79" t="s">
        <v>11021</v>
      </c>
      <c r="NLX9" s="79" t="s">
        <v>11022</v>
      </c>
      <c r="NLY9" s="79" t="s">
        <v>11023</v>
      </c>
      <c r="NLZ9" s="79" t="s">
        <v>11024</v>
      </c>
      <c r="NMA9" s="79" t="s">
        <v>11025</v>
      </c>
      <c r="NMB9" s="79" t="s">
        <v>11026</v>
      </c>
      <c r="NMC9" s="79" t="s">
        <v>11027</v>
      </c>
      <c r="NMD9" s="79" t="s">
        <v>11028</v>
      </c>
      <c r="NME9" s="79" t="s">
        <v>11029</v>
      </c>
      <c r="NMF9" s="79" t="s">
        <v>11030</v>
      </c>
      <c r="NMG9" s="79" t="s">
        <v>11031</v>
      </c>
      <c r="NMH9" s="79" t="s">
        <v>11032</v>
      </c>
      <c r="NMI9" s="79" t="s">
        <v>11033</v>
      </c>
      <c r="NMJ9" s="79" t="s">
        <v>11034</v>
      </c>
      <c r="NMK9" s="79" t="s">
        <v>11035</v>
      </c>
      <c r="NML9" s="79" t="s">
        <v>11036</v>
      </c>
      <c r="NMM9" s="79" t="s">
        <v>11037</v>
      </c>
      <c r="NMN9" s="79" t="s">
        <v>11038</v>
      </c>
      <c r="NMO9" s="79" t="s">
        <v>11039</v>
      </c>
      <c r="NMP9" s="79" t="s">
        <v>11040</v>
      </c>
      <c r="NMQ9" s="79" t="s">
        <v>11041</v>
      </c>
      <c r="NMR9" s="79" t="s">
        <v>11042</v>
      </c>
      <c r="NMS9" s="79" t="s">
        <v>11043</v>
      </c>
      <c r="NMT9" s="79" t="s">
        <v>11044</v>
      </c>
      <c r="NMU9" s="79" t="s">
        <v>11045</v>
      </c>
      <c r="NMV9" s="79" t="s">
        <v>11046</v>
      </c>
      <c r="NMW9" s="79" t="s">
        <v>11047</v>
      </c>
      <c r="NMX9" s="79" t="s">
        <v>11048</v>
      </c>
      <c r="NMY9" s="79" t="s">
        <v>11049</v>
      </c>
      <c r="NMZ9" s="79" t="s">
        <v>11050</v>
      </c>
      <c r="NNA9" s="79" t="s">
        <v>11051</v>
      </c>
      <c r="NNB9" s="79" t="s">
        <v>11052</v>
      </c>
      <c r="NNC9" s="79" t="s">
        <v>11053</v>
      </c>
      <c r="NND9" s="79" t="s">
        <v>11054</v>
      </c>
      <c r="NNE9" s="79" t="s">
        <v>11055</v>
      </c>
      <c r="NNF9" s="79" t="s">
        <v>11056</v>
      </c>
      <c r="NNG9" s="79" t="s">
        <v>11057</v>
      </c>
      <c r="NNH9" s="79" t="s">
        <v>11058</v>
      </c>
      <c r="NNI9" s="79" t="s">
        <v>11059</v>
      </c>
      <c r="NNJ9" s="79" t="s">
        <v>11060</v>
      </c>
      <c r="NNK9" s="79" t="s">
        <v>11061</v>
      </c>
      <c r="NNL9" s="79" t="s">
        <v>11062</v>
      </c>
      <c r="NNM9" s="79" t="s">
        <v>11063</v>
      </c>
      <c r="NNN9" s="79" t="s">
        <v>11064</v>
      </c>
      <c r="NNO9" s="79" t="s">
        <v>11065</v>
      </c>
      <c r="NNP9" s="79" t="s">
        <v>11066</v>
      </c>
      <c r="NNQ9" s="79" t="s">
        <v>11067</v>
      </c>
      <c r="NNR9" s="79" t="s">
        <v>11068</v>
      </c>
      <c r="NNS9" s="79" t="s">
        <v>11069</v>
      </c>
      <c r="NNT9" s="79" t="s">
        <v>11070</v>
      </c>
      <c r="NNU9" s="79" t="s">
        <v>11071</v>
      </c>
      <c r="NNV9" s="79" t="s">
        <v>11072</v>
      </c>
      <c r="NNW9" s="79" t="s">
        <v>11073</v>
      </c>
      <c r="NNX9" s="79" t="s">
        <v>11074</v>
      </c>
      <c r="NNY9" s="79" t="s">
        <v>11075</v>
      </c>
      <c r="NNZ9" s="79" t="s">
        <v>11076</v>
      </c>
      <c r="NOA9" s="79" t="s">
        <v>11077</v>
      </c>
      <c r="NOB9" s="79" t="s">
        <v>11078</v>
      </c>
      <c r="NOC9" s="79" t="s">
        <v>11079</v>
      </c>
      <c r="NOD9" s="79" t="s">
        <v>11080</v>
      </c>
      <c r="NOE9" s="79" t="s">
        <v>11081</v>
      </c>
      <c r="NOF9" s="79" t="s">
        <v>11082</v>
      </c>
      <c r="NOG9" s="79" t="s">
        <v>11083</v>
      </c>
      <c r="NOH9" s="79" t="s">
        <v>11084</v>
      </c>
      <c r="NOI9" s="79" t="s">
        <v>11085</v>
      </c>
      <c r="NOJ9" s="79" t="s">
        <v>11086</v>
      </c>
      <c r="NOK9" s="79" t="s">
        <v>11087</v>
      </c>
      <c r="NOL9" s="79" t="s">
        <v>11088</v>
      </c>
      <c r="NOM9" s="79" t="s">
        <v>11089</v>
      </c>
      <c r="NON9" s="79" t="s">
        <v>11090</v>
      </c>
      <c r="NOO9" s="79" t="s">
        <v>11091</v>
      </c>
      <c r="NOP9" s="79" t="s">
        <v>11092</v>
      </c>
      <c r="NOQ9" s="79" t="s">
        <v>11093</v>
      </c>
      <c r="NOR9" s="79" t="s">
        <v>11094</v>
      </c>
      <c r="NOS9" s="79" t="s">
        <v>11095</v>
      </c>
      <c r="NOT9" s="79" t="s">
        <v>11096</v>
      </c>
      <c r="NOU9" s="79" t="s">
        <v>11097</v>
      </c>
      <c r="NOV9" s="79" t="s">
        <v>11098</v>
      </c>
      <c r="NOW9" s="79" t="s">
        <v>11099</v>
      </c>
      <c r="NOX9" s="79" t="s">
        <v>11100</v>
      </c>
      <c r="NOY9" s="79" t="s">
        <v>11101</v>
      </c>
      <c r="NOZ9" s="79" t="s">
        <v>11102</v>
      </c>
      <c r="NPA9" s="79" t="s">
        <v>11103</v>
      </c>
      <c r="NPB9" s="79" t="s">
        <v>11104</v>
      </c>
      <c r="NPC9" s="79" t="s">
        <v>11105</v>
      </c>
      <c r="NPD9" s="79" t="s">
        <v>11106</v>
      </c>
      <c r="NPE9" s="79" t="s">
        <v>11107</v>
      </c>
      <c r="NPF9" s="79" t="s">
        <v>11108</v>
      </c>
      <c r="NPG9" s="79" t="s">
        <v>11109</v>
      </c>
      <c r="NPH9" s="79" t="s">
        <v>11110</v>
      </c>
      <c r="NPI9" s="79" t="s">
        <v>11111</v>
      </c>
      <c r="NPJ9" s="79" t="s">
        <v>11112</v>
      </c>
      <c r="NPK9" s="79" t="s">
        <v>11113</v>
      </c>
      <c r="NPL9" s="79" t="s">
        <v>11114</v>
      </c>
      <c r="NPM9" s="79" t="s">
        <v>11115</v>
      </c>
      <c r="NPN9" s="79" t="s">
        <v>11116</v>
      </c>
      <c r="NPO9" s="79" t="s">
        <v>11117</v>
      </c>
      <c r="NPP9" s="79" t="s">
        <v>11118</v>
      </c>
      <c r="NPQ9" s="79" t="s">
        <v>11119</v>
      </c>
      <c r="NPR9" s="79" t="s">
        <v>11120</v>
      </c>
      <c r="NPS9" s="79" t="s">
        <v>11121</v>
      </c>
      <c r="NPT9" s="79" t="s">
        <v>11122</v>
      </c>
      <c r="NPU9" s="79" t="s">
        <v>11123</v>
      </c>
      <c r="NPV9" s="79" t="s">
        <v>11124</v>
      </c>
      <c r="NPW9" s="79" t="s">
        <v>11125</v>
      </c>
      <c r="NPX9" s="79" t="s">
        <v>11126</v>
      </c>
      <c r="NPY9" s="79" t="s">
        <v>11127</v>
      </c>
      <c r="NPZ9" s="79" t="s">
        <v>11128</v>
      </c>
      <c r="NQA9" s="79" t="s">
        <v>11129</v>
      </c>
      <c r="NQB9" s="79" t="s">
        <v>11130</v>
      </c>
      <c r="NQC9" s="79" t="s">
        <v>11131</v>
      </c>
      <c r="NQD9" s="79" t="s">
        <v>11132</v>
      </c>
      <c r="NQE9" s="79" t="s">
        <v>11133</v>
      </c>
      <c r="NQF9" s="79" t="s">
        <v>11134</v>
      </c>
      <c r="NQG9" s="79" t="s">
        <v>11135</v>
      </c>
      <c r="NQH9" s="79" t="s">
        <v>11136</v>
      </c>
      <c r="NQI9" s="79" t="s">
        <v>11137</v>
      </c>
      <c r="NQJ9" s="79" t="s">
        <v>11138</v>
      </c>
      <c r="NQK9" s="79" t="s">
        <v>11139</v>
      </c>
      <c r="NQL9" s="79" t="s">
        <v>11140</v>
      </c>
      <c r="NQM9" s="79" t="s">
        <v>11141</v>
      </c>
      <c r="NQN9" s="79" t="s">
        <v>11142</v>
      </c>
      <c r="NQO9" s="79" t="s">
        <v>11143</v>
      </c>
      <c r="NQP9" s="79" t="s">
        <v>11144</v>
      </c>
      <c r="NQQ9" s="79" t="s">
        <v>11145</v>
      </c>
      <c r="NQR9" s="79" t="s">
        <v>11146</v>
      </c>
      <c r="NQS9" s="79" t="s">
        <v>11147</v>
      </c>
      <c r="NQT9" s="79" t="s">
        <v>11148</v>
      </c>
      <c r="NQU9" s="79" t="s">
        <v>11149</v>
      </c>
      <c r="NQV9" s="79" t="s">
        <v>11150</v>
      </c>
      <c r="NQW9" s="79" t="s">
        <v>11151</v>
      </c>
      <c r="NQX9" s="79" t="s">
        <v>11152</v>
      </c>
      <c r="NQY9" s="79" t="s">
        <v>11153</v>
      </c>
      <c r="NQZ9" s="79" t="s">
        <v>11154</v>
      </c>
      <c r="NRA9" s="79" t="s">
        <v>11155</v>
      </c>
      <c r="NRB9" s="79" t="s">
        <v>11156</v>
      </c>
      <c r="NRC9" s="79" t="s">
        <v>11157</v>
      </c>
      <c r="NRD9" s="79" t="s">
        <v>11158</v>
      </c>
      <c r="NRE9" s="79" t="s">
        <v>11159</v>
      </c>
      <c r="NRF9" s="79" t="s">
        <v>11160</v>
      </c>
      <c r="NRG9" s="79" t="s">
        <v>11161</v>
      </c>
      <c r="NRH9" s="79" t="s">
        <v>11162</v>
      </c>
      <c r="NRI9" s="79" t="s">
        <v>11163</v>
      </c>
      <c r="NRJ9" s="79" t="s">
        <v>11164</v>
      </c>
      <c r="NRK9" s="79" t="s">
        <v>11165</v>
      </c>
      <c r="NRL9" s="79" t="s">
        <v>11166</v>
      </c>
      <c r="NRM9" s="79" t="s">
        <v>11167</v>
      </c>
      <c r="NRN9" s="79" t="s">
        <v>11168</v>
      </c>
      <c r="NRO9" s="79" t="s">
        <v>11169</v>
      </c>
      <c r="NRP9" s="79" t="s">
        <v>11170</v>
      </c>
      <c r="NRQ9" s="79" t="s">
        <v>11171</v>
      </c>
      <c r="NRR9" s="79" t="s">
        <v>11172</v>
      </c>
      <c r="NRS9" s="79" t="s">
        <v>11173</v>
      </c>
      <c r="NRT9" s="79" t="s">
        <v>11174</v>
      </c>
      <c r="NRU9" s="79" t="s">
        <v>11175</v>
      </c>
      <c r="NRV9" s="79" t="s">
        <v>11176</v>
      </c>
      <c r="NRW9" s="79" t="s">
        <v>11177</v>
      </c>
      <c r="NRX9" s="79" t="s">
        <v>11178</v>
      </c>
      <c r="NRY9" s="79" t="s">
        <v>11179</v>
      </c>
      <c r="NRZ9" s="79" t="s">
        <v>11180</v>
      </c>
      <c r="NSA9" s="79" t="s">
        <v>11181</v>
      </c>
      <c r="NSB9" s="79" t="s">
        <v>11182</v>
      </c>
      <c r="NSC9" s="79" t="s">
        <v>11183</v>
      </c>
      <c r="NSD9" s="79" t="s">
        <v>11184</v>
      </c>
      <c r="NSE9" s="79" t="s">
        <v>11185</v>
      </c>
      <c r="NSF9" s="79" t="s">
        <v>11186</v>
      </c>
      <c r="NSG9" s="79" t="s">
        <v>11187</v>
      </c>
      <c r="NSH9" s="79" t="s">
        <v>11188</v>
      </c>
      <c r="NSI9" s="79" t="s">
        <v>11189</v>
      </c>
      <c r="NSJ9" s="79" t="s">
        <v>11190</v>
      </c>
      <c r="NSK9" s="79" t="s">
        <v>11191</v>
      </c>
      <c r="NSL9" s="79" t="s">
        <v>11192</v>
      </c>
      <c r="NSM9" s="79" t="s">
        <v>11193</v>
      </c>
      <c r="NSN9" s="79" t="s">
        <v>11194</v>
      </c>
      <c r="NSO9" s="79" t="s">
        <v>11195</v>
      </c>
      <c r="NSP9" s="79" t="s">
        <v>11196</v>
      </c>
      <c r="NSQ9" s="79" t="s">
        <v>11197</v>
      </c>
      <c r="NSR9" s="79" t="s">
        <v>11198</v>
      </c>
      <c r="NSS9" s="79" t="s">
        <v>11199</v>
      </c>
      <c r="NST9" s="79" t="s">
        <v>11200</v>
      </c>
      <c r="NSU9" s="79" t="s">
        <v>11201</v>
      </c>
      <c r="NSV9" s="79" t="s">
        <v>11202</v>
      </c>
      <c r="NSW9" s="79" t="s">
        <v>11203</v>
      </c>
      <c r="NSX9" s="79" t="s">
        <v>11204</v>
      </c>
      <c r="NSY9" s="79" t="s">
        <v>11205</v>
      </c>
      <c r="NSZ9" s="79" t="s">
        <v>11206</v>
      </c>
      <c r="NTA9" s="79" t="s">
        <v>11207</v>
      </c>
      <c r="NTB9" s="79" t="s">
        <v>11208</v>
      </c>
      <c r="NTC9" s="79" t="s">
        <v>11209</v>
      </c>
      <c r="NTD9" s="79" t="s">
        <v>11210</v>
      </c>
      <c r="NTE9" s="79" t="s">
        <v>11211</v>
      </c>
      <c r="NTF9" s="79" t="s">
        <v>11212</v>
      </c>
      <c r="NTG9" s="79" t="s">
        <v>11213</v>
      </c>
      <c r="NTH9" s="79" t="s">
        <v>11214</v>
      </c>
      <c r="NTI9" s="79" t="s">
        <v>11215</v>
      </c>
      <c r="NTJ9" s="79" t="s">
        <v>11216</v>
      </c>
      <c r="NTK9" s="79" t="s">
        <v>11217</v>
      </c>
      <c r="NTL9" s="79" t="s">
        <v>11218</v>
      </c>
      <c r="NTM9" s="79" t="s">
        <v>11219</v>
      </c>
      <c r="NTN9" s="79" t="s">
        <v>11220</v>
      </c>
      <c r="NTO9" s="79" t="s">
        <v>11221</v>
      </c>
      <c r="NTP9" s="79" t="s">
        <v>11222</v>
      </c>
      <c r="NTQ9" s="79" t="s">
        <v>11223</v>
      </c>
      <c r="NTR9" s="79" t="s">
        <v>11224</v>
      </c>
      <c r="NTS9" s="79" t="s">
        <v>11225</v>
      </c>
      <c r="NTT9" s="79" t="s">
        <v>11226</v>
      </c>
      <c r="NTU9" s="79" t="s">
        <v>11227</v>
      </c>
      <c r="NTV9" s="79" t="s">
        <v>11228</v>
      </c>
      <c r="NTW9" s="79" t="s">
        <v>11229</v>
      </c>
      <c r="NTX9" s="79" t="s">
        <v>11230</v>
      </c>
      <c r="NTY9" s="79" t="s">
        <v>11231</v>
      </c>
      <c r="NTZ9" s="79" t="s">
        <v>11232</v>
      </c>
      <c r="NUA9" s="79" t="s">
        <v>11233</v>
      </c>
      <c r="NUB9" s="79" t="s">
        <v>11234</v>
      </c>
      <c r="NUC9" s="79" t="s">
        <v>11235</v>
      </c>
      <c r="NUD9" s="79" t="s">
        <v>11236</v>
      </c>
      <c r="NUE9" s="79" t="s">
        <v>11237</v>
      </c>
      <c r="NUF9" s="79" t="s">
        <v>11238</v>
      </c>
      <c r="NUG9" s="79" t="s">
        <v>11239</v>
      </c>
      <c r="NUH9" s="79" t="s">
        <v>11240</v>
      </c>
      <c r="NUI9" s="79" t="s">
        <v>11241</v>
      </c>
      <c r="NUJ9" s="79" t="s">
        <v>11242</v>
      </c>
      <c r="NUK9" s="79" t="s">
        <v>11243</v>
      </c>
      <c r="NUL9" s="79" t="s">
        <v>11244</v>
      </c>
      <c r="NUM9" s="79" t="s">
        <v>11245</v>
      </c>
      <c r="NUN9" s="79" t="s">
        <v>11246</v>
      </c>
      <c r="NUO9" s="79" t="s">
        <v>11247</v>
      </c>
      <c r="NUP9" s="79" t="s">
        <v>11248</v>
      </c>
      <c r="NUQ9" s="79" t="s">
        <v>11249</v>
      </c>
      <c r="NUR9" s="79" t="s">
        <v>11250</v>
      </c>
      <c r="NUS9" s="79" t="s">
        <v>11251</v>
      </c>
      <c r="NUT9" s="79" t="s">
        <v>11252</v>
      </c>
      <c r="NUU9" s="79" t="s">
        <v>11253</v>
      </c>
      <c r="NUV9" s="79" t="s">
        <v>11254</v>
      </c>
      <c r="NUW9" s="79" t="s">
        <v>11255</v>
      </c>
      <c r="NUX9" s="79" t="s">
        <v>11256</v>
      </c>
      <c r="NUY9" s="79" t="s">
        <v>11257</v>
      </c>
      <c r="NUZ9" s="79" t="s">
        <v>11258</v>
      </c>
      <c r="NVA9" s="79" t="s">
        <v>11259</v>
      </c>
      <c r="NVB9" s="79" t="s">
        <v>11260</v>
      </c>
      <c r="NVC9" s="79" t="s">
        <v>11261</v>
      </c>
      <c r="NVD9" s="79" t="s">
        <v>11262</v>
      </c>
      <c r="NVE9" s="79" t="s">
        <v>11263</v>
      </c>
      <c r="NVF9" s="79" t="s">
        <v>11264</v>
      </c>
      <c r="NVG9" s="79" t="s">
        <v>11265</v>
      </c>
      <c r="NVH9" s="79" t="s">
        <v>11266</v>
      </c>
      <c r="NVI9" s="79" t="s">
        <v>11267</v>
      </c>
      <c r="NVJ9" s="79" t="s">
        <v>11268</v>
      </c>
      <c r="NVK9" s="79" t="s">
        <v>11269</v>
      </c>
      <c r="NVL9" s="79" t="s">
        <v>11270</v>
      </c>
      <c r="NVM9" s="79" t="s">
        <v>11271</v>
      </c>
      <c r="NVN9" s="79" t="s">
        <v>11272</v>
      </c>
      <c r="NVO9" s="79" t="s">
        <v>11273</v>
      </c>
      <c r="NVP9" s="79" t="s">
        <v>11274</v>
      </c>
      <c r="NVQ9" s="79" t="s">
        <v>11275</v>
      </c>
      <c r="NVR9" s="79" t="s">
        <v>11276</v>
      </c>
      <c r="NVS9" s="79" t="s">
        <v>11277</v>
      </c>
      <c r="NVT9" s="79" t="s">
        <v>11278</v>
      </c>
      <c r="NVU9" s="79" t="s">
        <v>11279</v>
      </c>
      <c r="NVV9" s="79" t="s">
        <v>11280</v>
      </c>
      <c r="NVW9" s="79" t="s">
        <v>11281</v>
      </c>
      <c r="NVX9" s="79" t="s">
        <v>11282</v>
      </c>
      <c r="NVY9" s="79" t="s">
        <v>11283</v>
      </c>
      <c r="NVZ9" s="79" t="s">
        <v>11284</v>
      </c>
      <c r="NWA9" s="79" t="s">
        <v>11285</v>
      </c>
      <c r="NWB9" s="79" t="s">
        <v>11286</v>
      </c>
      <c r="NWC9" s="79" t="s">
        <v>11287</v>
      </c>
      <c r="NWD9" s="79" t="s">
        <v>11288</v>
      </c>
      <c r="NWE9" s="79" t="s">
        <v>11289</v>
      </c>
      <c r="NWF9" s="79" t="s">
        <v>11290</v>
      </c>
      <c r="NWG9" s="79" t="s">
        <v>11291</v>
      </c>
      <c r="NWH9" s="79" t="s">
        <v>11292</v>
      </c>
      <c r="NWI9" s="79" t="s">
        <v>11293</v>
      </c>
      <c r="NWJ9" s="79" t="s">
        <v>11294</v>
      </c>
      <c r="NWK9" s="79" t="s">
        <v>11295</v>
      </c>
      <c r="NWL9" s="79" t="s">
        <v>11296</v>
      </c>
      <c r="NWM9" s="79" t="s">
        <v>11297</v>
      </c>
      <c r="NWN9" s="79" t="s">
        <v>11298</v>
      </c>
      <c r="NWO9" s="79" t="s">
        <v>11299</v>
      </c>
      <c r="NWP9" s="79" t="s">
        <v>11300</v>
      </c>
      <c r="NWQ9" s="79" t="s">
        <v>11301</v>
      </c>
      <c r="NWR9" s="79" t="s">
        <v>11302</v>
      </c>
      <c r="NWS9" s="79" t="s">
        <v>11303</v>
      </c>
      <c r="NWT9" s="79" t="s">
        <v>11304</v>
      </c>
      <c r="NWU9" s="79" t="s">
        <v>11305</v>
      </c>
      <c r="NWV9" s="79" t="s">
        <v>11306</v>
      </c>
      <c r="NWW9" s="79" t="s">
        <v>11307</v>
      </c>
      <c r="NWX9" s="79" t="s">
        <v>11308</v>
      </c>
      <c r="NWY9" s="79" t="s">
        <v>11309</v>
      </c>
      <c r="NWZ9" s="79" t="s">
        <v>11310</v>
      </c>
      <c r="NXA9" s="79" t="s">
        <v>11311</v>
      </c>
      <c r="NXB9" s="79" t="s">
        <v>11312</v>
      </c>
      <c r="NXC9" s="79" t="s">
        <v>11313</v>
      </c>
      <c r="NXD9" s="79" t="s">
        <v>11314</v>
      </c>
      <c r="NXE9" s="79" t="s">
        <v>11315</v>
      </c>
      <c r="NXF9" s="79" t="s">
        <v>11316</v>
      </c>
      <c r="NXG9" s="79" t="s">
        <v>11317</v>
      </c>
      <c r="NXH9" s="79" t="s">
        <v>11318</v>
      </c>
      <c r="NXI9" s="79" t="s">
        <v>11319</v>
      </c>
      <c r="NXJ9" s="79" t="s">
        <v>11320</v>
      </c>
      <c r="NXK9" s="79" t="s">
        <v>11321</v>
      </c>
      <c r="NXL9" s="79" t="s">
        <v>11322</v>
      </c>
      <c r="NXM9" s="79" t="s">
        <v>11323</v>
      </c>
      <c r="NXN9" s="79" t="s">
        <v>11324</v>
      </c>
      <c r="NXO9" s="79" t="s">
        <v>11325</v>
      </c>
      <c r="NXP9" s="79" t="s">
        <v>11326</v>
      </c>
      <c r="NXQ9" s="79" t="s">
        <v>11327</v>
      </c>
      <c r="NXR9" s="79" t="s">
        <v>11328</v>
      </c>
      <c r="NXS9" s="79" t="s">
        <v>11329</v>
      </c>
      <c r="NXT9" s="79" t="s">
        <v>11330</v>
      </c>
      <c r="NXU9" s="79" t="s">
        <v>11331</v>
      </c>
      <c r="NXV9" s="79" t="s">
        <v>11332</v>
      </c>
      <c r="NXW9" s="79" t="s">
        <v>11333</v>
      </c>
      <c r="NXX9" s="79" t="s">
        <v>11334</v>
      </c>
      <c r="NXY9" s="79" t="s">
        <v>11335</v>
      </c>
      <c r="NXZ9" s="79" t="s">
        <v>11336</v>
      </c>
      <c r="NYA9" s="79" t="s">
        <v>11337</v>
      </c>
      <c r="NYB9" s="79" t="s">
        <v>11338</v>
      </c>
      <c r="NYC9" s="79" t="s">
        <v>11339</v>
      </c>
      <c r="NYD9" s="79" t="s">
        <v>11340</v>
      </c>
      <c r="NYE9" s="79" t="s">
        <v>11341</v>
      </c>
      <c r="NYF9" s="79" t="s">
        <v>11342</v>
      </c>
      <c r="NYG9" s="79" t="s">
        <v>11343</v>
      </c>
      <c r="NYH9" s="79" t="s">
        <v>11344</v>
      </c>
      <c r="NYI9" s="79" t="s">
        <v>11345</v>
      </c>
      <c r="NYJ9" s="79" t="s">
        <v>11346</v>
      </c>
      <c r="NYK9" s="79" t="s">
        <v>11347</v>
      </c>
      <c r="NYL9" s="79" t="s">
        <v>11348</v>
      </c>
      <c r="NYM9" s="79" t="s">
        <v>11349</v>
      </c>
      <c r="NYN9" s="79" t="s">
        <v>11350</v>
      </c>
      <c r="NYO9" s="79" t="s">
        <v>11351</v>
      </c>
      <c r="NYP9" s="79" t="s">
        <v>11352</v>
      </c>
      <c r="NYQ9" s="79" t="s">
        <v>11353</v>
      </c>
      <c r="NYR9" s="79" t="s">
        <v>11354</v>
      </c>
      <c r="NYS9" s="79" t="s">
        <v>11355</v>
      </c>
      <c r="NYT9" s="79" t="s">
        <v>11356</v>
      </c>
      <c r="NYU9" s="79" t="s">
        <v>11357</v>
      </c>
      <c r="NYV9" s="79" t="s">
        <v>11358</v>
      </c>
      <c r="NYW9" s="79" t="s">
        <v>11359</v>
      </c>
      <c r="NYX9" s="79" t="s">
        <v>11360</v>
      </c>
      <c r="NYY9" s="79" t="s">
        <v>11361</v>
      </c>
      <c r="NYZ9" s="79" t="s">
        <v>11362</v>
      </c>
      <c r="NZA9" s="79" t="s">
        <v>11363</v>
      </c>
      <c r="NZB9" s="79" t="s">
        <v>11364</v>
      </c>
      <c r="NZC9" s="79" t="s">
        <v>11365</v>
      </c>
      <c r="NZD9" s="79" t="s">
        <v>11366</v>
      </c>
      <c r="NZE9" s="79" t="s">
        <v>11367</v>
      </c>
      <c r="NZF9" s="79" t="s">
        <v>11368</v>
      </c>
      <c r="NZG9" s="79" t="s">
        <v>11369</v>
      </c>
      <c r="NZH9" s="79" t="s">
        <v>11370</v>
      </c>
      <c r="NZI9" s="79" t="s">
        <v>11371</v>
      </c>
      <c r="NZJ9" s="79" t="s">
        <v>11372</v>
      </c>
      <c r="NZK9" s="79" t="s">
        <v>11373</v>
      </c>
      <c r="NZL9" s="79" t="s">
        <v>11374</v>
      </c>
      <c r="NZM9" s="79" t="s">
        <v>11375</v>
      </c>
      <c r="NZN9" s="79" t="s">
        <v>11376</v>
      </c>
      <c r="NZO9" s="79" t="s">
        <v>11377</v>
      </c>
      <c r="NZP9" s="79" t="s">
        <v>11378</v>
      </c>
      <c r="NZQ9" s="79" t="s">
        <v>11379</v>
      </c>
      <c r="NZR9" s="79" t="s">
        <v>11380</v>
      </c>
      <c r="NZS9" s="79" t="s">
        <v>11381</v>
      </c>
      <c r="NZT9" s="79" t="s">
        <v>11382</v>
      </c>
      <c r="NZU9" s="79" t="s">
        <v>11383</v>
      </c>
      <c r="NZV9" s="79" t="s">
        <v>11384</v>
      </c>
      <c r="NZW9" s="79" t="s">
        <v>11385</v>
      </c>
      <c r="NZX9" s="79" t="s">
        <v>11386</v>
      </c>
      <c r="NZY9" s="79" t="s">
        <v>11387</v>
      </c>
      <c r="NZZ9" s="79" t="s">
        <v>11388</v>
      </c>
      <c r="OAA9" s="79" t="s">
        <v>11389</v>
      </c>
      <c r="OAB9" s="79" t="s">
        <v>11390</v>
      </c>
      <c r="OAC9" s="79" t="s">
        <v>11391</v>
      </c>
      <c r="OAD9" s="79" t="s">
        <v>11392</v>
      </c>
      <c r="OAE9" s="79" t="s">
        <v>11393</v>
      </c>
      <c r="OAF9" s="79" t="s">
        <v>11394</v>
      </c>
      <c r="OAG9" s="79" t="s">
        <v>11395</v>
      </c>
      <c r="OAH9" s="79" t="s">
        <v>11396</v>
      </c>
      <c r="OAI9" s="79" t="s">
        <v>11397</v>
      </c>
      <c r="OAJ9" s="79" t="s">
        <v>11398</v>
      </c>
      <c r="OAK9" s="79" t="s">
        <v>11399</v>
      </c>
      <c r="OAL9" s="79" t="s">
        <v>11400</v>
      </c>
      <c r="OAM9" s="79" t="s">
        <v>11401</v>
      </c>
      <c r="OAN9" s="79" t="s">
        <v>11402</v>
      </c>
      <c r="OAO9" s="79" t="s">
        <v>11403</v>
      </c>
      <c r="OAP9" s="79" t="s">
        <v>11404</v>
      </c>
      <c r="OAQ9" s="79" t="s">
        <v>11405</v>
      </c>
      <c r="OAR9" s="79" t="s">
        <v>11406</v>
      </c>
      <c r="OAS9" s="79" t="s">
        <v>11407</v>
      </c>
      <c r="OAT9" s="79" t="s">
        <v>11408</v>
      </c>
      <c r="OAU9" s="79" t="s">
        <v>11409</v>
      </c>
      <c r="OAV9" s="79" t="s">
        <v>11410</v>
      </c>
      <c r="OAW9" s="79" t="s">
        <v>11411</v>
      </c>
      <c r="OAX9" s="79" t="s">
        <v>11412</v>
      </c>
      <c r="OAY9" s="79" t="s">
        <v>11413</v>
      </c>
      <c r="OAZ9" s="79" t="s">
        <v>11414</v>
      </c>
      <c r="OBA9" s="79" t="s">
        <v>11415</v>
      </c>
      <c r="OBB9" s="79" t="s">
        <v>11416</v>
      </c>
      <c r="OBC9" s="79" t="s">
        <v>11417</v>
      </c>
      <c r="OBD9" s="79" t="s">
        <v>11418</v>
      </c>
      <c r="OBE9" s="79" t="s">
        <v>11419</v>
      </c>
      <c r="OBF9" s="79" t="s">
        <v>11420</v>
      </c>
      <c r="OBG9" s="79" t="s">
        <v>11421</v>
      </c>
      <c r="OBH9" s="79" t="s">
        <v>11422</v>
      </c>
      <c r="OBI9" s="79" t="s">
        <v>11423</v>
      </c>
      <c r="OBJ9" s="79" t="s">
        <v>11424</v>
      </c>
      <c r="OBK9" s="79" t="s">
        <v>11425</v>
      </c>
      <c r="OBL9" s="79" t="s">
        <v>11426</v>
      </c>
      <c r="OBM9" s="79" t="s">
        <v>11427</v>
      </c>
      <c r="OBN9" s="79" t="s">
        <v>11428</v>
      </c>
      <c r="OBO9" s="79" t="s">
        <v>11429</v>
      </c>
      <c r="OBP9" s="79" t="s">
        <v>11430</v>
      </c>
      <c r="OBQ9" s="79" t="s">
        <v>11431</v>
      </c>
      <c r="OBR9" s="79" t="s">
        <v>11432</v>
      </c>
      <c r="OBS9" s="79" t="s">
        <v>11433</v>
      </c>
      <c r="OBT9" s="79" t="s">
        <v>11434</v>
      </c>
      <c r="OBU9" s="79" t="s">
        <v>11435</v>
      </c>
      <c r="OBV9" s="79" t="s">
        <v>11436</v>
      </c>
      <c r="OBW9" s="79" t="s">
        <v>11437</v>
      </c>
      <c r="OBX9" s="79" t="s">
        <v>11438</v>
      </c>
      <c r="OBY9" s="79" t="s">
        <v>11439</v>
      </c>
      <c r="OBZ9" s="79" t="s">
        <v>11440</v>
      </c>
      <c r="OCA9" s="79" t="s">
        <v>11441</v>
      </c>
      <c r="OCB9" s="79" t="s">
        <v>11442</v>
      </c>
      <c r="OCC9" s="79" t="s">
        <v>11443</v>
      </c>
      <c r="OCD9" s="79" t="s">
        <v>11444</v>
      </c>
      <c r="OCE9" s="79" t="s">
        <v>11445</v>
      </c>
      <c r="OCF9" s="79" t="s">
        <v>11446</v>
      </c>
      <c r="OCG9" s="79" t="s">
        <v>11447</v>
      </c>
      <c r="OCH9" s="79" t="s">
        <v>11448</v>
      </c>
      <c r="OCI9" s="79" t="s">
        <v>11449</v>
      </c>
      <c r="OCJ9" s="79" t="s">
        <v>11450</v>
      </c>
      <c r="OCK9" s="79" t="s">
        <v>11451</v>
      </c>
      <c r="OCL9" s="79" t="s">
        <v>11452</v>
      </c>
      <c r="OCM9" s="79" t="s">
        <v>11453</v>
      </c>
      <c r="OCN9" s="79" t="s">
        <v>11454</v>
      </c>
      <c r="OCO9" s="79" t="s">
        <v>11455</v>
      </c>
      <c r="OCP9" s="79" t="s">
        <v>11456</v>
      </c>
      <c r="OCQ9" s="79" t="s">
        <v>11457</v>
      </c>
      <c r="OCR9" s="79" t="s">
        <v>11458</v>
      </c>
      <c r="OCS9" s="79" t="s">
        <v>11459</v>
      </c>
      <c r="OCT9" s="79" t="s">
        <v>11460</v>
      </c>
      <c r="OCU9" s="79" t="s">
        <v>11461</v>
      </c>
      <c r="OCV9" s="79" t="s">
        <v>11462</v>
      </c>
      <c r="OCW9" s="79" t="s">
        <v>11463</v>
      </c>
      <c r="OCX9" s="79" t="s">
        <v>11464</v>
      </c>
      <c r="OCY9" s="79" t="s">
        <v>11465</v>
      </c>
      <c r="OCZ9" s="79" t="s">
        <v>11466</v>
      </c>
      <c r="ODA9" s="79" t="s">
        <v>11467</v>
      </c>
      <c r="ODB9" s="79" t="s">
        <v>11468</v>
      </c>
      <c r="ODC9" s="79" t="s">
        <v>11469</v>
      </c>
      <c r="ODD9" s="79" t="s">
        <v>11470</v>
      </c>
      <c r="ODE9" s="79" t="s">
        <v>11471</v>
      </c>
      <c r="ODF9" s="79" t="s">
        <v>11472</v>
      </c>
      <c r="ODG9" s="79" t="s">
        <v>11473</v>
      </c>
      <c r="ODH9" s="79" t="s">
        <v>11474</v>
      </c>
      <c r="ODI9" s="79" t="s">
        <v>11475</v>
      </c>
      <c r="ODJ9" s="79" t="s">
        <v>11476</v>
      </c>
      <c r="ODK9" s="79" t="s">
        <v>11477</v>
      </c>
      <c r="ODL9" s="79" t="s">
        <v>11478</v>
      </c>
      <c r="ODM9" s="79" t="s">
        <v>11479</v>
      </c>
      <c r="ODN9" s="79" t="s">
        <v>11480</v>
      </c>
      <c r="ODO9" s="79" t="s">
        <v>11481</v>
      </c>
      <c r="ODP9" s="79" t="s">
        <v>11482</v>
      </c>
      <c r="ODQ9" s="79" t="s">
        <v>11483</v>
      </c>
      <c r="ODR9" s="79" t="s">
        <v>11484</v>
      </c>
      <c r="ODS9" s="79" t="s">
        <v>11485</v>
      </c>
      <c r="ODT9" s="79" t="s">
        <v>11486</v>
      </c>
      <c r="ODU9" s="79" t="s">
        <v>11487</v>
      </c>
      <c r="ODV9" s="79" t="s">
        <v>11488</v>
      </c>
      <c r="ODW9" s="79" t="s">
        <v>11489</v>
      </c>
      <c r="ODX9" s="79" t="s">
        <v>11490</v>
      </c>
      <c r="ODY9" s="79" t="s">
        <v>11491</v>
      </c>
      <c r="ODZ9" s="79" t="s">
        <v>11492</v>
      </c>
      <c r="OEA9" s="79" t="s">
        <v>11493</v>
      </c>
      <c r="OEB9" s="79" t="s">
        <v>11494</v>
      </c>
      <c r="OEC9" s="79" t="s">
        <v>11495</v>
      </c>
      <c r="OED9" s="79" t="s">
        <v>11496</v>
      </c>
      <c r="OEE9" s="79" t="s">
        <v>11497</v>
      </c>
      <c r="OEF9" s="79" t="s">
        <v>11498</v>
      </c>
      <c r="OEG9" s="79" t="s">
        <v>11499</v>
      </c>
      <c r="OEH9" s="79" t="s">
        <v>11500</v>
      </c>
      <c r="OEI9" s="79" t="s">
        <v>11501</v>
      </c>
      <c r="OEJ9" s="79" t="s">
        <v>11502</v>
      </c>
      <c r="OEK9" s="79" t="s">
        <v>11503</v>
      </c>
      <c r="OEL9" s="79" t="s">
        <v>11504</v>
      </c>
      <c r="OEM9" s="79" t="s">
        <v>11505</v>
      </c>
      <c r="OEN9" s="79" t="s">
        <v>11506</v>
      </c>
      <c r="OEO9" s="79" t="s">
        <v>11507</v>
      </c>
      <c r="OEP9" s="79" t="s">
        <v>11508</v>
      </c>
      <c r="OEQ9" s="79" t="s">
        <v>11509</v>
      </c>
      <c r="OER9" s="79" t="s">
        <v>11510</v>
      </c>
      <c r="OES9" s="79" t="s">
        <v>11511</v>
      </c>
      <c r="OET9" s="79" t="s">
        <v>11512</v>
      </c>
      <c r="OEU9" s="79" t="s">
        <v>11513</v>
      </c>
      <c r="OEV9" s="79" t="s">
        <v>11514</v>
      </c>
      <c r="OEW9" s="79" t="s">
        <v>11515</v>
      </c>
      <c r="OEX9" s="79" t="s">
        <v>11516</v>
      </c>
      <c r="OEY9" s="79" t="s">
        <v>11517</v>
      </c>
      <c r="OEZ9" s="79" t="s">
        <v>11518</v>
      </c>
      <c r="OFA9" s="79" t="s">
        <v>11519</v>
      </c>
      <c r="OFB9" s="79" t="s">
        <v>11520</v>
      </c>
      <c r="OFC9" s="79" t="s">
        <v>11521</v>
      </c>
      <c r="OFD9" s="79" t="s">
        <v>11522</v>
      </c>
      <c r="OFE9" s="79" t="s">
        <v>11523</v>
      </c>
      <c r="OFF9" s="79" t="s">
        <v>11524</v>
      </c>
      <c r="OFG9" s="79" t="s">
        <v>11525</v>
      </c>
      <c r="OFH9" s="79" t="s">
        <v>11526</v>
      </c>
      <c r="OFI9" s="79" t="s">
        <v>11527</v>
      </c>
      <c r="OFJ9" s="79" t="s">
        <v>11528</v>
      </c>
      <c r="OFK9" s="79" t="s">
        <v>11529</v>
      </c>
      <c r="OFL9" s="79" t="s">
        <v>11530</v>
      </c>
      <c r="OFM9" s="79" t="s">
        <v>11531</v>
      </c>
      <c r="OFN9" s="79" t="s">
        <v>11532</v>
      </c>
      <c r="OFO9" s="79" t="s">
        <v>11533</v>
      </c>
      <c r="OFP9" s="79" t="s">
        <v>11534</v>
      </c>
      <c r="OFQ9" s="79" t="s">
        <v>11535</v>
      </c>
      <c r="OFR9" s="79" t="s">
        <v>11536</v>
      </c>
      <c r="OFS9" s="79" t="s">
        <v>11537</v>
      </c>
      <c r="OFT9" s="79" t="s">
        <v>11538</v>
      </c>
      <c r="OFU9" s="79" t="s">
        <v>11539</v>
      </c>
      <c r="OFV9" s="79" t="s">
        <v>11540</v>
      </c>
      <c r="OFW9" s="79" t="s">
        <v>11541</v>
      </c>
      <c r="OFX9" s="79" t="s">
        <v>11542</v>
      </c>
      <c r="OFY9" s="79" t="s">
        <v>11543</v>
      </c>
      <c r="OFZ9" s="79" t="s">
        <v>11544</v>
      </c>
      <c r="OGA9" s="79" t="s">
        <v>11545</v>
      </c>
      <c r="OGB9" s="79" t="s">
        <v>11546</v>
      </c>
      <c r="OGC9" s="79" t="s">
        <v>11547</v>
      </c>
      <c r="OGD9" s="79" t="s">
        <v>11548</v>
      </c>
      <c r="OGE9" s="79" t="s">
        <v>11549</v>
      </c>
      <c r="OGF9" s="79" t="s">
        <v>11550</v>
      </c>
      <c r="OGG9" s="79" t="s">
        <v>11551</v>
      </c>
      <c r="OGH9" s="79" t="s">
        <v>11552</v>
      </c>
      <c r="OGI9" s="79" t="s">
        <v>11553</v>
      </c>
      <c r="OGJ9" s="79" t="s">
        <v>11554</v>
      </c>
      <c r="OGK9" s="79" t="s">
        <v>11555</v>
      </c>
      <c r="OGL9" s="79" t="s">
        <v>11556</v>
      </c>
      <c r="OGM9" s="79" t="s">
        <v>11557</v>
      </c>
      <c r="OGN9" s="79" t="s">
        <v>11558</v>
      </c>
      <c r="OGO9" s="79" t="s">
        <v>11559</v>
      </c>
      <c r="OGP9" s="79" t="s">
        <v>11560</v>
      </c>
      <c r="OGQ9" s="79" t="s">
        <v>11561</v>
      </c>
      <c r="OGR9" s="79" t="s">
        <v>11562</v>
      </c>
      <c r="OGS9" s="79" t="s">
        <v>11563</v>
      </c>
      <c r="OGT9" s="79" t="s">
        <v>11564</v>
      </c>
      <c r="OGU9" s="79" t="s">
        <v>11565</v>
      </c>
      <c r="OGV9" s="79" t="s">
        <v>11566</v>
      </c>
      <c r="OGW9" s="79" t="s">
        <v>11567</v>
      </c>
      <c r="OGX9" s="79" t="s">
        <v>11568</v>
      </c>
      <c r="OGY9" s="79" t="s">
        <v>11569</v>
      </c>
      <c r="OGZ9" s="79" t="s">
        <v>11570</v>
      </c>
      <c r="OHA9" s="79" t="s">
        <v>11571</v>
      </c>
      <c r="OHB9" s="79" t="s">
        <v>11572</v>
      </c>
      <c r="OHC9" s="79" t="s">
        <v>11573</v>
      </c>
      <c r="OHD9" s="79" t="s">
        <v>11574</v>
      </c>
      <c r="OHE9" s="79" t="s">
        <v>11575</v>
      </c>
      <c r="OHF9" s="79" t="s">
        <v>11576</v>
      </c>
      <c r="OHG9" s="79" t="s">
        <v>11577</v>
      </c>
      <c r="OHH9" s="79" t="s">
        <v>11578</v>
      </c>
      <c r="OHI9" s="79" t="s">
        <v>11579</v>
      </c>
      <c r="OHJ9" s="79" t="s">
        <v>11580</v>
      </c>
      <c r="OHK9" s="79" t="s">
        <v>11581</v>
      </c>
      <c r="OHL9" s="79" t="s">
        <v>11582</v>
      </c>
      <c r="OHM9" s="79" t="s">
        <v>11583</v>
      </c>
      <c r="OHN9" s="79" t="s">
        <v>11584</v>
      </c>
      <c r="OHO9" s="79" t="s">
        <v>11585</v>
      </c>
      <c r="OHP9" s="79" t="s">
        <v>11586</v>
      </c>
      <c r="OHQ9" s="79" t="s">
        <v>11587</v>
      </c>
      <c r="OHR9" s="79" t="s">
        <v>11588</v>
      </c>
      <c r="OHS9" s="79" t="s">
        <v>11589</v>
      </c>
      <c r="OHT9" s="79" t="s">
        <v>11590</v>
      </c>
      <c r="OHU9" s="79" t="s">
        <v>11591</v>
      </c>
      <c r="OHV9" s="79" t="s">
        <v>11592</v>
      </c>
      <c r="OHW9" s="79" t="s">
        <v>11593</v>
      </c>
      <c r="OHX9" s="79" t="s">
        <v>11594</v>
      </c>
      <c r="OHY9" s="79" t="s">
        <v>11595</v>
      </c>
      <c r="OHZ9" s="79" t="s">
        <v>11596</v>
      </c>
      <c r="OIA9" s="79" t="s">
        <v>11597</v>
      </c>
      <c r="OIB9" s="79" t="s">
        <v>11598</v>
      </c>
      <c r="OIC9" s="79" t="s">
        <v>11599</v>
      </c>
      <c r="OID9" s="79" t="s">
        <v>11600</v>
      </c>
      <c r="OIE9" s="79" t="s">
        <v>11601</v>
      </c>
      <c r="OIF9" s="79" t="s">
        <v>11602</v>
      </c>
      <c r="OIG9" s="79" t="s">
        <v>11603</v>
      </c>
      <c r="OIH9" s="79" t="s">
        <v>11604</v>
      </c>
      <c r="OII9" s="79" t="s">
        <v>11605</v>
      </c>
      <c r="OIJ9" s="79" t="s">
        <v>11606</v>
      </c>
      <c r="OIK9" s="79" t="s">
        <v>11607</v>
      </c>
      <c r="OIL9" s="79" t="s">
        <v>11608</v>
      </c>
      <c r="OIM9" s="79" t="s">
        <v>11609</v>
      </c>
      <c r="OIN9" s="79" t="s">
        <v>11610</v>
      </c>
      <c r="OIO9" s="79" t="s">
        <v>11611</v>
      </c>
      <c r="OIP9" s="79" t="s">
        <v>11612</v>
      </c>
      <c r="OIQ9" s="79" t="s">
        <v>11613</v>
      </c>
      <c r="OIR9" s="79" t="s">
        <v>11614</v>
      </c>
      <c r="OIS9" s="79" t="s">
        <v>11615</v>
      </c>
      <c r="OIT9" s="79" t="s">
        <v>11616</v>
      </c>
      <c r="OIU9" s="79" t="s">
        <v>11617</v>
      </c>
      <c r="OIV9" s="79" t="s">
        <v>11618</v>
      </c>
      <c r="OIW9" s="79" t="s">
        <v>11619</v>
      </c>
      <c r="OIX9" s="79" t="s">
        <v>11620</v>
      </c>
      <c r="OIY9" s="79" t="s">
        <v>11621</v>
      </c>
      <c r="OIZ9" s="79" t="s">
        <v>11622</v>
      </c>
      <c r="OJA9" s="79" t="s">
        <v>11623</v>
      </c>
      <c r="OJB9" s="79" t="s">
        <v>11624</v>
      </c>
      <c r="OJC9" s="79" t="s">
        <v>11625</v>
      </c>
      <c r="OJD9" s="79" t="s">
        <v>11626</v>
      </c>
      <c r="OJE9" s="79" t="s">
        <v>11627</v>
      </c>
      <c r="OJF9" s="79" t="s">
        <v>11628</v>
      </c>
      <c r="OJG9" s="79" t="s">
        <v>11629</v>
      </c>
      <c r="OJH9" s="79" t="s">
        <v>11630</v>
      </c>
      <c r="OJI9" s="79" t="s">
        <v>11631</v>
      </c>
      <c r="OJJ9" s="79" t="s">
        <v>11632</v>
      </c>
      <c r="OJK9" s="79" t="s">
        <v>11633</v>
      </c>
      <c r="OJL9" s="79" t="s">
        <v>11634</v>
      </c>
      <c r="OJM9" s="79" t="s">
        <v>11635</v>
      </c>
      <c r="OJN9" s="79" t="s">
        <v>11636</v>
      </c>
      <c r="OJO9" s="79" t="s">
        <v>11637</v>
      </c>
      <c r="OJP9" s="79" t="s">
        <v>11638</v>
      </c>
      <c r="OJQ9" s="79" t="s">
        <v>11639</v>
      </c>
      <c r="OJR9" s="79" t="s">
        <v>11640</v>
      </c>
      <c r="OJS9" s="79" t="s">
        <v>11641</v>
      </c>
      <c r="OJT9" s="79" t="s">
        <v>11642</v>
      </c>
      <c r="OJU9" s="79" t="s">
        <v>11643</v>
      </c>
      <c r="OJV9" s="79" t="s">
        <v>11644</v>
      </c>
      <c r="OJW9" s="79" t="s">
        <v>11645</v>
      </c>
      <c r="OJX9" s="79" t="s">
        <v>11646</v>
      </c>
      <c r="OJY9" s="79" t="s">
        <v>11647</v>
      </c>
      <c r="OJZ9" s="79" t="s">
        <v>11648</v>
      </c>
      <c r="OKA9" s="79" t="s">
        <v>11649</v>
      </c>
      <c r="OKB9" s="79" t="s">
        <v>11650</v>
      </c>
      <c r="OKC9" s="79" t="s">
        <v>11651</v>
      </c>
      <c r="OKD9" s="79" t="s">
        <v>11652</v>
      </c>
      <c r="OKE9" s="79" t="s">
        <v>11653</v>
      </c>
      <c r="OKF9" s="79" t="s">
        <v>11654</v>
      </c>
      <c r="OKG9" s="79" t="s">
        <v>11655</v>
      </c>
      <c r="OKH9" s="79" t="s">
        <v>11656</v>
      </c>
      <c r="OKI9" s="79" t="s">
        <v>11657</v>
      </c>
      <c r="OKJ9" s="79" t="s">
        <v>11658</v>
      </c>
      <c r="OKK9" s="79" t="s">
        <v>11659</v>
      </c>
      <c r="OKL9" s="79" t="s">
        <v>11660</v>
      </c>
      <c r="OKM9" s="79" t="s">
        <v>11661</v>
      </c>
      <c r="OKN9" s="79" t="s">
        <v>11662</v>
      </c>
      <c r="OKO9" s="79" t="s">
        <v>11663</v>
      </c>
      <c r="OKP9" s="79" t="s">
        <v>11664</v>
      </c>
      <c r="OKQ9" s="79" t="s">
        <v>11665</v>
      </c>
      <c r="OKR9" s="79" t="s">
        <v>11666</v>
      </c>
      <c r="OKS9" s="79" t="s">
        <v>11667</v>
      </c>
      <c r="OKT9" s="79" t="s">
        <v>11668</v>
      </c>
      <c r="OKU9" s="79" t="s">
        <v>11669</v>
      </c>
      <c r="OKV9" s="79" t="s">
        <v>11670</v>
      </c>
      <c r="OKW9" s="79" t="s">
        <v>11671</v>
      </c>
      <c r="OKX9" s="79" t="s">
        <v>11672</v>
      </c>
      <c r="OKY9" s="79" t="s">
        <v>11673</v>
      </c>
      <c r="OKZ9" s="79" t="s">
        <v>11674</v>
      </c>
      <c r="OLA9" s="79" t="s">
        <v>11675</v>
      </c>
      <c r="OLB9" s="79" t="s">
        <v>11676</v>
      </c>
      <c r="OLC9" s="79" t="s">
        <v>11677</v>
      </c>
      <c r="OLD9" s="79" t="s">
        <v>11678</v>
      </c>
      <c r="OLE9" s="79" t="s">
        <v>11679</v>
      </c>
      <c r="OLF9" s="79" t="s">
        <v>11680</v>
      </c>
      <c r="OLG9" s="79" t="s">
        <v>11681</v>
      </c>
      <c r="OLH9" s="79" t="s">
        <v>11682</v>
      </c>
      <c r="OLI9" s="79" t="s">
        <v>11683</v>
      </c>
      <c r="OLJ9" s="79" t="s">
        <v>11684</v>
      </c>
      <c r="OLK9" s="79" t="s">
        <v>11685</v>
      </c>
      <c r="OLL9" s="79" t="s">
        <v>11686</v>
      </c>
      <c r="OLM9" s="79" t="s">
        <v>11687</v>
      </c>
      <c r="OLN9" s="79" t="s">
        <v>11688</v>
      </c>
      <c r="OLO9" s="79" t="s">
        <v>11689</v>
      </c>
      <c r="OLP9" s="79" t="s">
        <v>11690</v>
      </c>
      <c r="OLQ9" s="79" t="s">
        <v>11691</v>
      </c>
      <c r="OLR9" s="79" t="s">
        <v>11692</v>
      </c>
      <c r="OLS9" s="79" t="s">
        <v>11693</v>
      </c>
      <c r="OLT9" s="79" t="s">
        <v>11694</v>
      </c>
      <c r="OLU9" s="79" t="s">
        <v>11695</v>
      </c>
      <c r="OLV9" s="79" t="s">
        <v>11696</v>
      </c>
      <c r="OLW9" s="79" t="s">
        <v>11697</v>
      </c>
      <c r="OLX9" s="79" t="s">
        <v>11698</v>
      </c>
      <c r="OLY9" s="79" t="s">
        <v>11699</v>
      </c>
      <c r="OLZ9" s="79" t="s">
        <v>11700</v>
      </c>
      <c r="OMA9" s="79" t="s">
        <v>11701</v>
      </c>
      <c r="OMB9" s="79" t="s">
        <v>11702</v>
      </c>
      <c r="OMC9" s="79" t="s">
        <v>11703</v>
      </c>
      <c r="OMD9" s="79" t="s">
        <v>11704</v>
      </c>
      <c r="OME9" s="79" t="s">
        <v>11705</v>
      </c>
      <c r="OMF9" s="79" t="s">
        <v>11706</v>
      </c>
      <c r="OMG9" s="79" t="s">
        <v>11707</v>
      </c>
      <c r="OMH9" s="79" t="s">
        <v>11708</v>
      </c>
      <c r="OMI9" s="79" t="s">
        <v>11709</v>
      </c>
      <c r="OMJ9" s="79" t="s">
        <v>11710</v>
      </c>
      <c r="OMK9" s="79" t="s">
        <v>11711</v>
      </c>
      <c r="OML9" s="79" t="s">
        <v>11712</v>
      </c>
      <c r="OMM9" s="79" t="s">
        <v>11713</v>
      </c>
      <c r="OMN9" s="79" t="s">
        <v>11714</v>
      </c>
      <c r="OMO9" s="79" t="s">
        <v>11715</v>
      </c>
      <c r="OMP9" s="79" t="s">
        <v>11716</v>
      </c>
      <c r="OMQ9" s="79" t="s">
        <v>11717</v>
      </c>
      <c r="OMR9" s="79" t="s">
        <v>11718</v>
      </c>
      <c r="OMS9" s="79" t="s">
        <v>11719</v>
      </c>
      <c r="OMT9" s="79" t="s">
        <v>11720</v>
      </c>
      <c r="OMU9" s="79" t="s">
        <v>11721</v>
      </c>
      <c r="OMV9" s="79" t="s">
        <v>11722</v>
      </c>
      <c r="OMW9" s="79" t="s">
        <v>11723</v>
      </c>
      <c r="OMX9" s="79" t="s">
        <v>11724</v>
      </c>
      <c r="OMY9" s="79" t="s">
        <v>11725</v>
      </c>
      <c r="OMZ9" s="79" t="s">
        <v>11726</v>
      </c>
      <c r="ONA9" s="79" t="s">
        <v>11727</v>
      </c>
      <c r="ONB9" s="79" t="s">
        <v>11728</v>
      </c>
      <c r="ONC9" s="79" t="s">
        <v>11729</v>
      </c>
      <c r="OND9" s="79" t="s">
        <v>11730</v>
      </c>
      <c r="ONE9" s="79" t="s">
        <v>11731</v>
      </c>
      <c r="ONF9" s="79" t="s">
        <v>11732</v>
      </c>
      <c r="ONG9" s="79" t="s">
        <v>11733</v>
      </c>
      <c r="ONH9" s="79" t="s">
        <v>11734</v>
      </c>
      <c r="ONI9" s="79" t="s">
        <v>11735</v>
      </c>
      <c r="ONJ9" s="79" t="s">
        <v>11736</v>
      </c>
      <c r="ONK9" s="79" t="s">
        <v>11737</v>
      </c>
      <c r="ONL9" s="79" t="s">
        <v>11738</v>
      </c>
      <c r="ONM9" s="79" t="s">
        <v>11739</v>
      </c>
      <c r="ONN9" s="79" t="s">
        <v>11740</v>
      </c>
      <c r="ONO9" s="79" t="s">
        <v>11741</v>
      </c>
      <c r="ONP9" s="79" t="s">
        <v>11742</v>
      </c>
      <c r="ONQ9" s="79" t="s">
        <v>11743</v>
      </c>
      <c r="ONR9" s="79" t="s">
        <v>11744</v>
      </c>
      <c r="ONS9" s="79" t="s">
        <v>11745</v>
      </c>
      <c r="ONT9" s="79" t="s">
        <v>11746</v>
      </c>
      <c r="ONU9" s="79" t="s">
        <v>11747</v>
      </c>
      <c r="ONV9" s="79" t="s">
        <v>11748</v>
      </c>
      <c r="ONW9" s="79" t="s">
        <v>11749</v>
      </c>
      <c r="ONX9" s="79" t="s">
        <v>11750</v>
      </c>
      <c r="ONY9" s="79" t="s">
        <v>11751</v>
      </c>
      <c r="ONZ9" s="79" t="s">
        <v>11752</v>
      </c>
      <c r="OOA9" s="79" t="s">
        <v>11753</v>
      </c>
      <c r="OOB9" s="79" t="s">
        <v>11754</v>
      </c>
      <c r="OOC9" s="79" t="s">
        <v>11755</v>
      </c>
      <c r="OOD9" s="79" t="s">
        <v>11756</v>
      </c>
      <c r="OOE9" s="79" t="s">
        <v>11757</v>
      </c>
      <c r="OOF9" s="79" t="s">
        <v>11758</v>
      </c>
      <c r="OOG9" s="79" t="s">
        <v>11759</v>
      </c>
      <c r="OOH9" s="79" t="s">
        <v>11760</v>
      </c>
      <c r="OOI9" s="79" t="s">
        <v>11761</v>
      </c>
      <c r="OOJ9" s="79" t="s">
        <v>11762</v>
      </c>
      <c r="OOK9" s="79" t="s">
        <v>11763</v>
      </c>
      <c r="OOL9" s="79" t="s">
        <v>11764</v>
      </c>
      <c r="OOM9" s="79" t="s">
        <v>11765</v>
      </c>
      <c r="OON9" s="79" t="s">
        <v>11766</v>
      </c>
      <c r="OOO9" s="79" t="s">
        <v>11767</v>
      </c>
      <c r="OOP9" s="79" t="s">
        <v>11768</v>
      </c>
      <c r="OOQ9" s="79" t="s">
        <v>11769</v>
      </c>
      <c r="OOR9" s="79" t="s">
        <v>11770</v>
      </c>
      <c r="OOS9" s="79" t="s">
        <v>11771</v>
      </c>
      <c r="OOT9" s="79" t="s">
        <v>11772</v>
      </c>
      <c r="OOU9" s="79" t="s">
        <v>11773</v>
      </c>
      <c r="OOV9" s="79" t="s">
        <v>11774</v>
      </c>
      <c r="OOW9" s="79" t="s">
        <v>11775</v>
      </c>
      <c r="OOX9" s="79" t="s">
        <v>11776</v>
      </c>
      <c r="OOY9" s="79" t="s">
        <v>11777</v>
      </c>
      <c r="OOZ9" s="79" t="s">
        <v>11778</v>
      </c>
      <c r="OPA9" s="79" t="s">
        <v>11779</v>
      </c>
      <c r="OPB9" s="79" t="s">
        <v>11780</v>
      </c>
      <c r="OPC9" s="79" t="s">
        <v>11781</v>
      </c>
      <c r="OPD9" s="79" t="s">
        <v>11782</v>
      </c>
      <c r="OPE9" s="79" t="s">
        <v>11783</v>
      </c>
      <c r="OPF9" s="79" t="s">
        <v>11784</v>
      </c>
      <c r="OPG9" s="79" t="s">
        <v>11785</v>
      </c>
      <c r="OPH9" s="79" t="s">
        <v>11786</v>
      </c>
      <c r="OPI9" s="79" t="s">
        <v>11787</v>
      </c>
      <c r="OPJ9" s="79" t="s">
        <v>11788</v>
      </c>
      <c r="OPK9" s="79" t="s">
        <v>11789</v>
      </c>
      <c r="OPL9" s="79" t="s">
        <v>11790</v>
      </c>
      <c r="OPM9" s="79" t="s">
        <v>11791</v>
      </c>
      <c r="OPN9" s="79" t="s">
        <v>11792</v>
      </c>
      <c r="OPO9" s="79" t="s">
        <v>11793</v>
      </c>
      <c r="OPP9" s="79" t="s">
        <v>11794</v>
      </c>
      <c r="OPQ9" s="79" t="s">
        <v>11795</v>
      </c>
      <c r="OPR9" s="79" t="s">
        <v>11796</v>
      </c>
      <c r="OPS9" s="79" t="s">
        <v>11797</v>
      </c>
      <c r="OPT9" s="79" t="s">
        <v>11798</v>
      </c>
      <c r="OPU9" s="79" t="s">
        <v>11799</v>
      </c>
      <c r="OPV9" s="79" t="s">
        <v>11800</v>
      </c>
      <c r="OPW9" s="79" t="s">
        <v>11801</v>
      </c>
      <c r="OPX9" s="79" t="s">
        <v>11802</v>
      </c>
      <c r="OPY9" s="79" t="s">
        <v>11803</v>
      </c>
      <c r="OPZ9" s="79" t="s">
        <v>11804</v>
      </c>
      <c r="OQA9" s="79" t="s">
        <v>11805</v>
      </c>
      <c r="OQB9" s="79" t="s">
        <v>11806</v>
      </c>
      <c r="OQC9" s="79" t="s">
        <v>11807</v>
      </c>
      <c r="OQD9" s="79" t="s">
        <v>11808</v>
      </c>
      <c r="OQE9" s="79" t="s">
        <v>11809</v>
      </c>
      <c r="OQF9" s="79" t="s">
        <v>11810</v>
      </c>
      <c r="OQG9" s="79" t="s">
        <v>11811</v>
      </c>
      <c r="OQH9" s="79" t="s">
        <v>11812</v>
      </c>
      <c r="OQI9" s="79" t="s">
        <v>11813</v>
      </c>
      <c r="OQJ9" s="79" t="s">
        <v>11814</v>
      </c>
      <c r="OQK9" s="79" t="s">
        <v>11815</v>
      </c>
      <c r="OQL9" s="79" t="s">
        <v>11816</v>
      </c>
      <c r="OQM9" s="79" t="s">
        <v>11817</v>
      </c>
      <c r="OQN9" s="79" t="s">
        <v>11818</v>
      </c>
      <c r="OQO9" s="79" t="s">
        <v>11819</v>
      </c>
      <c r="OQP9" s="79" t="s">
        <v>11820</v>
      </c>
      <c r="OQQ9" s="79" t="s">
        <v>11821</v>
      </c>
      <c r="OQR9" s="79" t="s">
        <v>11822</v>
      </c>
      <c r="OQS9" s="79" t="s">
        <v>11823</v>
      </c>
      <c r="OQT9" s="79" t="s">
        <v>11824</v>
      </c>
      <c r="OQU9" s="79" t="s">
        <v>11825</v>
      </c>
      <c r="OQV9" s="79" t="s">
        <v>11826</v>
      </c>
      <c r="OQW9" s="79" t="s">
        <v>11827</v>
      </c>
      <c r="OQX9" s="79" t="s">
        <v>11828</v>
      </c>
      <c r="OQY9" s="79" t="s">
        <v>11829</v>
      </c>
      <c r="OQZ9" s="79" t="s">
        <v>11830</v>
      </c>
      <c r="ORA9" s="79" t="s">
        <v>11831</v>
      </c>
      <c r="ORB9" s="79" t="s">
        <v>11832</v>
      </c>
      <c r="ORC9" s="79" t="s">
        <v>11833</v>
      </c>
      <c r="ORD9" s="79" t="s">
        <v>11834</v>
      </c>
      <c r="ORE9" s="79" t="s">
        <v>11835</v>
      </c>
      <c r="ORF9" s="79" t="s">
        <v>11836</v>
      </c>
      <c r="ORG9" s="79" t="s">
        <v>11837</v>
      </c>
      <c r="ORH9" s="79" t="s">
        <v>11838</v>
      </c>
      <c r="ORI9" s="79" t="s">
        <v>11839</v>
      </c>
      <c r="ORJ9" s="79" t="s">
        <v>11840</v>
      </c>
      <c r="ORK9" s="79" t="s">
        <v>11841</v>
      </c>
      <c r="ORL9" s="79" t="s">
        <v>11842</v>
      </c>
      <c r="ORM9" s="79" t="s">
        <v>11843</v>
      </c>
      <c r="ORN9" s="79" t="s">
        <v>11844</v>
      </c>
      <c r="ORO9" s="79" t="s">
        <v>11845</v>
      </c>
      <c r="ORP9" s="79" t="s">
        <v>11846</v>
      </c>
      <c r="ORQ9" s="79" t="s">
        <v>11847</v>
      </c>
      <c r="ORR9" s="79" t="s">
        <v>11848</v>
      </c>
      <c r="ORS9" s="79" t="s">
        <v>11849</v>
      </c>
      <c r="ORT9" s="79" t="s">
        <v>11850</v>
      </c>
      <c r="ORU9" s="79" t="s">
        <v>11851</v>
      </c>
      <c r="ORV9" s="79" t="s">
        <v>11852</v>
      </c>
      <c r="ORW9" s="79" t="s">
        <v>11853</v>
      </c>
      <c r="ORX9" s="79" t="s">
        <v>11854</v>
      </c>
      <c r="ORY9" s="79" t="s">
        <v>11855</v>
      </c>
      <c r="ORZ9" s="79" t="s">
        <v>11856</v>
      </c>
      <c r="OSA9" s="79" t="s">
        <v>11857</v>
      </c>
      <c r="OSB9" s="79" t="s">
        <v>11858</v>
      </c>
      <c r="OSC9" s="79" t="s">
        <v>11859</v>
      </c>
      <c r="OSD9" s="79" t="s">
        <v>11860</v>
      </c>
      <c r="OSE9" s="79" t="s">
        <v>11861</v>
      </c>
      <c r="OSF9" s="79" t="s">
        <v>11862</v>
      </c>
      <c r="OSG9" s="79" t="s">
        <v>11863</v>
      </c>
      <c r="OSH9" s="79" t="s">
        <v>11864</v>
      </c>
      <c r="OSI9" s="79" t="s">
        <v>11865</v>
      </c>
      <c r="OSJ9" s="79" t="s">
        <v>11866</v>
      </c>
      <c r="OSK9" s="79" t="s">
        <v>11867</v>
      </c>
      <c r="OSL9" s="79" t="s">
        <v>11868</v>
      </c>
      <c r="OSM9" s="79" t="s">
        <v>11869</v>
      </c>
      <c r="OSN9" s="79" t="s">
        <v>11870</v>
      </c>
      <c r="OSO9" s="79" t="s">
        <v>11871</v>
      </c>
      <c r="OSP9" s="79" t="s">
        <v>11872</v>
      </c>
      <c r="OSQ9" s="79" t="s">
        <v>11873</v>
      </c>
      <c r="OSR9" s="79" t="s">
        <v>11874</v>
      </c>
      <c r="OSS9" s="79" t="s">
        <v>11875</v>
      </c>
      <c r="OST9" s="79" t="s">
        <v>11876</v>
      </c>
      <c r="OSU9" s="79" t="s">
        <v>11877</v>
      </c>
      <c r="OSV9" s="79" t="s">
        <v>11878</v>
      </c>
      <c r="OSW9" s="79" t="s">
        <v>11879</v>
      </c>
      <c r="OSX9" s="79" t="s">
        <v>11880</v>
      </c>
      <c r="OSY9" s="79" t="s">
        <v>11881</v>
      </c>
      <c r="OSZ9" s="79" t="s">
        <v>11882</v>
      </c>
      <c r="OTA9" s="79" t="s">
        <v>11883</v>
      </c>
      <c r="OTB9" s="79" t="s">
        <v>11884</v>
      </c>
      <c r="OTC9" s="79" t="s">
        <v>11885</v>
      </c>
      <c r="OTD9" s="79" t="s">
        <v>11886</v>
      </c>
      <c r="OTE9" s="79" t="s">
        <v>11887</v>
      </c>
      <c r="OTF9" s="79" t="s">
        <v>11888</v>
      </c>
      <c r="OTG9" s="79" t="s">
        <v>11889</v>
      </c>
      <c r="OTH9" s="79" t="s">
        <v>11890</v>
      </c>
      <c r="OTI9" s="79" t="s">
        <v>11891</v>
      </c>
      <c r="OTJ9" s="79" t="s">
        <v>11892</v>
      </c>
      <c r="OTK9" s="79" t="s">
        <v>11893</v>
      </c>
      <c r="OTL9" s="79" t="s">
        <v>11894</v>
      </c>
      <c r="OTM9" s="79" t="s">
        <v>11895</v>
      </c>
      <c r="OTN9" s="79" t="s">
        <v>11896</v>
      </c>
      <c r="OTO9" s="79" t="s">
        <v>11897</v>
      </c>
      <c r="OTP9" s="79" t="s">
        <v>11898</v>
      </c>
      <c r="OTQ9" s="79" t="s">
        <v>11899</v>
      </c>
      <c r="OTR9" s="79" t="s">
        <v>11900</v>
      </c>
      <c r="OTS9" s="79" t="s">
        <v>11901</v>
      </c>
      <c r="OTT9" s="79" t="s">
        <v>11902</v>
      </c>
      <c r="OTU9" s="79" t="s">
        <v>11903</v>
      </c>
      <c r="OTV9" s="79" t="s">
        <v>11904</v>
      </c>
      <c r="OTW9" s="79" t="s">
        <v>11905</v>
      </c>
      <c r="OTX9" s="79" t="s">
        <v>11906</v>
      </c>
      <c r="OTY9" s="79" t="s">
        <v>11907</v>
      </c>
      <c r="OTZ9" s="79" t="s">
        <v>11908</v>
      </c>
      <c r="OUA9" s="79" t="s">
        <v>11909</v>
      </c>
      <c r="OUB9" s="79" t="s">
        <v>11910</v>
      </c>
      <c r="OUC9" s="79" t="s">
        <v>11911</v>
      </c>
      <c r="OUD9" s="79" t="s">
        <v>11912</v>
      </c>
      <c r="OUE9" s="79" t="s">
        <v>11913</v>
      </c>
      <c r="OUF9" s="79" t="s">
        <v>11914</v>
      </c>
      <c r="OUG9" s="79" t="s">
        <v>11915</v>
      </c>
      <c r="OUH9" s="79" t="s">
        <v>11916</v>
      </c>
      <c r="OUI9" s="79" t="s">
        <v>11917</v>
      </c>
      <c r="OUJ9" s="79" t="s">
        <v>11918</v>
      </c>
      <c r="OUK9" s="79" t="s">
        <v>11919</v>
      </c>
      <c r="OUL9" s="79" t="s">
        <v>11920</v>
      </c>
      <c r="OUM9" s="79" t="s">
        <v>11921</v>
      </c>
      <c r="OUN9" s="79" t="s">
        <v>11922</v>
      </c>
      <c r="OUO9" s="79" t="s">
        <v>11923</v>
      </c>
      <c r="OUP9" s="79" t="s">
        <v>11924</v>
      </c>
      <c r="OUQ9" s="79" t="s">
        <v>11925</v>
      </c>
      <c r="OUR9" s="79" t="s">
        <v>11926</v>
      </c>
      <c r="OUS9" s="79" t="s">
        <v>11927</v>
      </c>
      <c r="OUT9" s="79" t="s">
        <v>11928</v>
      </c>
      <c r="OUU9" s="79" t="s">
        <v>11929</v>
      </c>
      <c r="OUV9" s="79" t="s">
        <v>11930</v>
      </c>
      <c r="OUW9" s="79" t="s">
        <v>11931</v>
      </c>
      <c r="OUX9" s="79" t="s">
        <v>11932</v>
      </c>
      <c r="OUY9" s="79" t="s">
        <v>11933</v>
      </c>
      <c r="OUZ9" s="79" t="s">
        <v>11934</v>
      </c>
      <c r="OVA9" s="79" t="s">
        <v>11935</v>
      </c>
      <c r="OVB9" s="79" t="s">
        <v>11936</v>
      </c>
      <c r="OVC9" s="79" t="s">
        <v>11937</v>
      </c>
      <c r="OVD9" s="79" t="s">
        <v>11938</v>
      </c>
      <c r="OVE9" s="79" t="s">
        <v>11939</v>
      </c>
      <c r="OVF9" s="79" t="s">
        <v>11940</v>
      </c>
      <c r="OVG9" s="79" t="s">
        <v>11941</v>
      </c>
      <c r="OVH9" s="79" t="s">
        <v>11942</v>
      </c>
      <c r="OVI9" s="79" t="s">
        <v>11943</v>
      </c>
      <c r="OVJ9" s="79" t="s">
        <v>11944</v>
      </c>
      <c r="OVK9" s="79" t="s">
        <v>11945</v>
      </c>
      <c r="OVL9" s="79" t="s">
        <v>11946</v>
      </c>
      <c r="OVM9" s="79" t="s">
        <v>11947</v>
      </c>
      <c r="OVN9" s="79" t="s">
        <v>11948</v>
      </c>
      <c r="OVO9" s="79" t="s">
        <v>11949</v>
      </c>
      <c r="OVP9" s="79" t="s">
        <v>11950</v>
      </c>
      <c r="OVQ9" s="79" t="s">
        <v>11951</v>
      </c>
      <c r="OVR9" s="79" t="s">
        <v>11952</v>
      </c>
      <c r="OVS9" s="79" t="s">
        <v>11953</v>
      </c>
      <c r="OVT9" s="79" t="s">
        <v>11954</v>
      </c>
      <c r="OVU9" s="79" t="s">
        <v>11955</v>
      </c>
      <c r="OVV9" s="79" t="s">
        <v>11956</v>
      </c>
      <c r="OVW9" s="79" t="s">
        <v>11957</v>
      </c>
      <c r="OVX9" s="79" t="s">
        <v>11958</v>
      </c>
      <c r="OVY9" s="79" t="s">
        <v>11959</v>
      </c>
      <c r="OVZ9" s="79" t="s">
        <v>11960</v>
      </c>
      <c r="OWA9" s="79" t="s">
        <v>11961</v>
      </c>
      <c r="OWB9" s="79" t="s">
        <v>11962</v>
      </c>
      <c r="OWC9" s="79" t="s">
        <v>11963</v>
      </c>
      <c r="OWD9" s="79" t="s">
        <v>11964</v>
      </c>
      <c r="OWE9" s="79" t="s">
        <v>11965</v>
      </c>
      <c r="OWF9" s="79" t="s">
        <v>11966</v>
      </c>
      <c r="OWG9" s="79" t="s">
        <v>11967</v>
      </c>
      <c r="OWH9" s="79" t="s">
        <v>11968</v>
      </c>
      <c r="OWI9" s="79" t="s">
        <v>11969</v>
      </c>
      <c r="OWJ9" s="79" t="s">
        <v>11970</v>
      </c>
      <c r="OWK9" s="79" t="s">
        <v>11971</v>
      </c>
      <c r="OWL9" s="79" t="s">
        <v>11972</v>
      </c>
      <c r="OWM9" s="79" t="s">
        <v>11973</v>
      </c>
      <c r="OWN9" s="79" t="s">
        <v>11974</v>
      </c>
      <c r="OWO9" s="79" t="s">
        <v>11975</v>
      </c>
      <c r="OWP9" s="79" t="s">
        <v>11976</v>
      </c>
      <c r="OWQ9" s="79" t="s">
        <v>11977</v>
      </c>
      <c r="OWR9" s="79" t="s">
        <v>11978</v>
      </c>
      <c r="OWS9" s="79" t="s">
        <v>11979</v>
      </c>
      <c r="OWT9" s="79" t="s">
        <v>11980</v>
      </c>
      <c r="OWU9" s="79" t="s">
        <v>11981</v>
      </c>
      <c r="OWV9" s="79" t="s">
        <v>11982</v>
      </c>
      <c r="OWW9" s="79" t="s">
        <v>11983</v>
      </c>
      <c r="OWX9" s="79" t="s">
        <v>11984</v>
      </c>
      <c r="OWY9" s="79" t="s">
        <v>11985</v>
      </c>
      <c r="OWZ9" s="79" t="s">
        <v>11986</v>
      </c>
      <c r="OXA9" s="79" t="s">
        <v>11987</v>
      </c>
      <c r="OXB9" s="79" t="s">
        <v>11988</v>
      </c>
      <c r="OXC9" s="79" t="s">
        <v>11989</v>
      </c>
      <c r="OXD9" s="79" t="s">
        <v>11990</v>
      </c>
      <c r="OXE9" s="79" t="s">
        <v>11991</v>
      </c>
      <c r="OXF9" s="79" t="s">
        <v>11992</v>
      </c>
      <c r="OXG9" s="79" t="s">
        <v>11993</v>
      </c>
      <c r="OXH9" s="79" t="s">
        <v>11994</v>
      </c>
      <c r="OXI9" s="79" t="s">
        <v>11995</v>
      </c>
      <c r="OXJ9" s="79" t="s">
        <v>11996</v>
      </c>
      <c r="OXK9" s="79" t="s">
        <v>11997</v>
      </c>
      <c r="OXL9" s="79" t="s">
        <v>11998</v>
      </c>
      <c r="OXM9" s="79" t="s">
        <v>11999</v>
      </c>
      <c r="OXN9" s="79" t="s">
        <v>12000</v>
      </c>
      <c r="OXO9" s="79" t="s">
        <v>12001</v>
      </c>
      <c r="OXP9" s="79" t="s">
        <v>12002</v>
      </c>
      <c r="OXQ9" s="79" t="s">
        <v>12003</v>
      </c>
      <c r="OXR9" s="79" t="s">
        <v>12004</v>
      </c>
      <c r="OXS9" s="79" t="s">
        <v>12005</v>
      </c>
      <c r="OXT9" s="79" t="s">
        <v>12006</v>
      </c>
      <c r="OXU9" s="79" t="s">
        <v>12007</v>
      </c>
      <c r="OXV9" s="79" t="s">
        <v>12008</v>
      </c>
      <c r="OXW9" s="79" t="s">
        <v>12009</v>
      </c>
      <c r="OXX9" s="79" t="s">
        <v>12010</v>
      </c>
      <c r="OXY9" s="79" t="s">
        <v>12011</v>
      </c>
      <c r="OXZ9" s="79" t="s">
        <v>12012</v>
      </c>
      <c r="OYA9" s="79" t="s">
        <v>12013</v>
      </c>
      <c r="OYB9" s="79" t="s">
        <v>12014</v>
      </c>
      <c r="OYC9" s="79" t="s">
        <v>12015</v>
      </c>
      <c r="OYD9" s="79" t="s">
        <v>12016</v>
      </c>
      <c r="OYE9" s="79" t="s">
        <v>12017</v>
      </c>
      <c r="OYF9" s="79" t="s">
        <v>12018</v>
      </c>
      <c r="OYG9" s="79" t="s">
        <v>12019</v>
      </c>
      <c r="OYH9" s="79" t="s">
        <v>12020</v>
      </c>
      <c r="OYI9" s="79" t="s">
        <v>12021</v>
      </c>
      <c r="OYJ9" s="79" t="s">
        <v>12022</v>
      </c>
      <c r="OYK9" s="79" t="s">
        <v>12023</v>
      </c>
      <c r="OYL9" s="79" t="s">
        <v>12024</v>
      </c>
      <c r="OYM9" s="79" t="s">
        <v>12025</v>
      </c>
      <c r="OYN9" s="79" t="s">
        <v>12026</v>
      </c>
      <c r="OYO9" s="79" t="s">
        <v>12027</v>
      </c>
      <c r="OYP9" s="79" t="s">
        <v>12028</v>
      </c>
      <c r="OYQ9" s="79" t="s">
        <v>12029</v>
      </c>
      <c r="OYR9" s="79" t="s">
        <v>12030</v>
      </c>
      <c r="OYS9" s="79" t="s">
        <v>12031</v>
      </c>
      <c r="OYT9" s="79" t="s">
        <v>12032</v>
      </c>
      <c r="OYU9" s="79" t="s">
        <v>12033</v>
      </c>
      <c r="OYV9" s="79" t="s">
        <v>12034</v>
      </c>
      <c r="OYW9" s="79" t="s">
        <v>12035</v>
      </c>
      <c r="OYX9" s="79" t="s">
        <v>12036</v>
      </c>
      <c r="OYY9" s="79" t="s">
        <v>12037</v>
      </c>
      <c r="OYZ9" s="79" t="s">
        <v>12038</v>
      </c>
      <c r="OZA9" s="79" t="s">
        <v>12039</v>
      </c>
      <c r="OZB9" s="79" t="s">
        <v>12040</v>
      </c>
      <c r="OZC9" s="79" t="s">
        <v>12041</v>
      </c>
      <c r="OZD9" s="79" t="s">
        <v>12042</v>
      </c>
      <c r="OZE9" s="79" t="s">
        <v>12043</v>
      </c>
      <c r="OZF9" s="79" t="s">
        <v>12044</v>
      </c>
      <c r="OZG9" s="79" t="s">
        <v>12045</v>
      </c>
      <c r="OZH9" s="79" t="s">
        <v>12046</v>
      </c>
      <c r="OZI9" s="79" t="s">
        <v>12047</v>
      </c>
      <c r="OZJ9" s="79" t="s">
        <v>12048</v>
      </c>
      <c r="OZK9" s="79" t="s">
        <v>12049</v>
      </c>
      <c r="OZL9" s="79" t="s">
        <v>12050</v>
      </c>
      <c r="OZM9" s="79" t="s">
        <v>12051</v>
      </c>
      <c r="OZN9" s="79" t="s">
        <v>12052</v>
      </c>
      <c r="OZO9" s="79" t="s">
        <v>12053</v>
      </c>
      <c r="OZP9" s="79" t="s">
        <v>12054</v>
      </c>
      <c r="OZQ9" s="79" t="s">
        <v>12055</v>
      </c>
      <c r="OZR9" s="79" t="s">
        <v>12056</v>
      </c>
      <c r="OZS9" s="79" t="s">
        <v>12057</v>
      </c>
      <c r="OZT9" s="79" t="s">
        <v>12058</v>
      </c>
      <c r="OZU9" s="79" t="s">
        <v>12059</v>
      </c>
      <c r="OZV9" s="79" t="s">
        <v>12060</v>
      </c>
      <c r="OZW9" s="79" t="s">
        <v>12061</v>
      </c>
      <c r="OZX9" s="79" t="s">
        <v>12062</v>
      </c>
      <c r="OZY9" s="79" t="s">
        <v>12063</v>
      </c>
      <c r="OZZ9" s="79" t="s">
        <v>12064</v>
      </c>
      <c r="PAA9" s="79" t="s">
        <v>12065</v>
      </c>
      <c r="PAB9" s="79" t="s">
        <v>12066</v>
      </c>
      <c r="PAC9" s="79" t="s">
        <v>12067</v>
      </c>
      <c r="PAD9" s="79" t="s">
        <v>12068</v>
      </c>
      <c r="PAE9" s="79" t="s">
        <v>12069</v>
      </c>
      <c r="PAF9" s="79" t="s">
        <v>12070</v>
      </c>
      <c r="PAG9" s="79" t="s">
        <v>12071</v>
      </c>
      <c r="PAH9" s="79" t="s">
        <v>12072</v>
      </c>
      <c r="PAI9" s="79" t="s">
        <v>12073</v>
      </c>
      <c r="PAJ9" s="79" t="s">
        <v>12074</v>
      </c>
      <c r="PAK9" s="79" t="s">
        <v>12075</v>
      </c>
      <c r="PAL9" s="79" t="s">
        <v>12076</v>
      </c>
      <c r="PAM9" s="79" t="s">
        <v>12077</v>
      </c>
      <c r="PAN9" s="79" t="s">
        <v>12078</v>
      </c>
      <c r="PAO9" s="79" t="s">
        <v>12079</v>
      </c>
      <c r="PAP9" s="79" t="s">
        <v>12080</v>
      </c>
      <c r="PAQ9" s="79" t="s">
        <v>12081</v>
      </c>
      <c r="PAR9" s="79" t="s">
        <v>12082</v>
      </c>
      <c r="PAS9" s="79" t="s">
        <v>12083</v>
      </c>
      <c r="PAT9" s="79" t="s">
        <v>12084</v>
      </c>
      <c r="PAU9" s="79" t="s">
        <v>12085</v>
      </c>
      <c r="PAV9" s="79" t="s">
        <v>12086</v>
      </c>
      <c r="PAW9" s="79" t="s">
        <v>12087</v>
      </c>
      <c r="PAX9" s="79" t="s">
        <v>12088</v>
      </c>
      <c r="PAY9" s="79" t="s">
        <v>12089</v>
      </c>
      <c r="PAZ9" s="79" t="s">
        <v>12090</v>
      </c>
      <c r="PBA9" s="79" t="s">
        <v>12091</v>
      </c>
      <c r="PBB9" s="79" t="s">
        <v>12092</v>
      </c>
      <c r="PBC9" s="79" t="s">
        <v>12093</v>
      </c>
      <c r="PBD9" s="79" t="s">
        <v>12094</v>
      </c>
      <c r="PBE9" s="79" t="s">
        <v>12095</v>
      </c>
      <c r="PBF9" s="79" t="s">
        <v>12096</v>
      </c>
      <c r="PBG9" s="79" t="s">
        <v>12097</v>
      </c>
      <c r="PBH9" s="79" t="s">
        <v>12098</v>
      </c>
      <c r="PBI9" s="79" t="s">
        <v>12099</v>
      </c>
      <c r="PBJ9" s="79" t="s">
        <v>12100</v>
      </c>
      <c r="PBK9" s="79" t="s">
        <v>12101</v>
      </c>
      <c r="PBL9" s="79" t="s">
        <v>12102</v>
      </c>
      <c r="PBM9" s="79" t="s">
        <v>12103</v>
      </c>
      <c r="PBN9" s="79" t="s">
        <v>12104</v>
      </c>
      <c r="PBO9" s="79" t="s">
        <v>12105</v>
      </c>
      <c r="PBP9" s="79" t="s">
        <v>12106</v>
      </c>
      <c r="PBQ9" s="79" t="s">
        <v>12107</v>
      </c>
      <c r="PBR9" s="79" t="s">
        <v>12108</v>
      </c>
      <c r="PBS9" s="79" t="s">
        <v>12109</v>
      </c>
      <c r="PBT9" s="79" t="s">
        <v>12110</v>
      </c>
      <c r="PBU9" s="79" t="s">
        <v>12111</v>
      </c>
      <c r="PBV9" s="79" t="s">
        <v>12112</v>
      </c>
      <c r="PBW9" s="79" t="s">
        <v>12113</v>
      </c>
      <c r="PBX9" s="79" t="s">
        <v>12114</v>
      </c>
      <c r="PBY9" s="79" t="s">
        <v>12115</v>
      </c>
      <c r="PBZ9" s="79" t="s">
        <v>12116</v>
      </c>
      <c r="PCA9" s="79" t="s">
        <v>12117</v>
      </c>
      <c r="PCB9" s="79" t="s">
        <v>12118</v>
      </c>
      <c r="PCC9" s="79" t="s">
        <v>12119</v>
      </c>
      <c r="PCD9" s="79" t="s">
        <v>12120</v>
      </c>
      <c r="PCE9" s="79" t="s">
        <v>12121</v>
      </c>
      <c r="PCF9" s="79" t="s">
        <v>12122</v>
      </c>
      <c r="PCG9" s="79" t="s">
        <v>12123</v>
      </c>
      <c r="PCH9" s="79" t="s">
        <v>12124</v>
      </c>
      <c r="PCI9" s="79" t="s">
        <v>12125</v>
      </c>
      <c r="PCJ9" s="79" t="s">
        <v>12126</v>
      </c>
      <c r="PCK9" s="79" t="s">
        <v>12127</v>
      </c>
      <c r="PCL9" s="79" t="s">
        <v>12128</v>
      </c>
      <c r="PCM9" s="79" t="s">
        <v>12129</v>
      </c>
      <c r="PCN9" s="79" t="s">
        <v>12130</v>
      </c>
      <c r="PCO9" s="79" t="s">
        <v>12131</v>
      </c>
      <c r="PCP9" s="79" t="s">
        <v>12132</v>
      </c>
      <c r="PCQ9" s="79" t="s">
        <v>12133</v>
      </c>
      <c r="PCR9" s="79" t="s">
        <v>12134</v>
      </c>
      <c r="PCS9" s="79" t="s">
        <v>12135</v>
      </c>
      <c r="PCT9" s="79" t="s">
        <v>12136</v>
      </c>
      <c r="PCU9" s="79" t="s">
        <v>12137</v>
      </c>
      <c r="PCV9" s="79" t="s">
        <v>12138</v>
      </c>
      <c r="PCW9" s="79" t="s">
        <v>12139</v>
      </c>
      <c r="PCX9" s="79" t="s">
        <v>12140</v>
      </c>
      <c r="PCY9" s="79" t="s">
        <v>12141</v>
      </c>
      <c r="PCZ9" s="79" t="s">
        <v>12142</v>
      </c>
      <c r="PDA9" s="79" t="s">
        <v>12143</v>
      </c>
      <c r="PDB9" s="79" t="s">
        <v>12144</v>
      </c>
      <c r="PDC9" s="79" t="s">
        <v>12145</v>
      </c>
      <c r="PDD9" s="79" t="s">
        <v>12146</v>
      </c>
      <c r="PDE9" s="79" t="s">
        <v>12147</v>
      </c>
      <c r="PDF9" s="79" t="s">
        <v>12148</v>
      </c>
      <c r="PDG9" s="79" t="s">
        <v>12149</v>
      </c>
      <c r="PDH9" s="79" t="s">
        <v>12150</v>
      </c>
      <c r="PDI9" s="79" t="s">
        <v>12151</v>
      </c>
      <c r="PDJ9" s="79" t="s">
        <v>12152</v>
      </c>
      <c r="PDK9" s="79" t="s">
        <v>12153</v>
      </c>
      <c r="PDL9" s="79" t="s">
        <v>12154</v>
      </c>
      <c r="PDM9" s="79" t="s">
        <v>12155</v>
      </c>
      <c r="PDN9" s="79" t="s">
        <v>12156</v>
      </c>
      <c r="PDO9" s="79" t="s">
        <v>12157</v>
      </c>
      <c r="PDP9" s="79" t="s">
        <v>12158</v>
      </c>
      <c r="PDQ9" s="79" t="s">
        <v>12159</v>
      </c>
      <c r="PDR9" s="79" t="s">
        <v>12160</v>
      </c>
      <c r="PDS9" s="79" t="s">
        <v>12161</v>
      </c>
      <c r="PDT9" s="79" t="s">
        <v>12162</v>
      </c>
      <c r="PDU9" s="79" t="s">
        <v>12163</v>
      </c>
      <c r="PDV9" s="79" t="s">
        <v>12164</v>
      </c>
      <c r="PDW9" s="79" t="s">
        <v>12165</v>
      </c>
      <c r="PDX9" s="79" t="s">
        <v>12166</v>
      </c>
      <c r="PDY9" s="79" t="s">
        <v>12167</v>
      </c>
      <c r="PDZ9" s="79" t="s">
        <v>12168</v>
      </c>
      <c r="PEA9" s="79" t="s">
        <v>12169</v>
      </c>
      <c r="PEB9" s="79" t="s">
        <v>12170</v>
      </c>
      <c r="PEC9" s="79" t="s">
        <v>12171</v>
      </c>
      <c r="PED9" s="79" t="s">
        <v>12172</v>
      </c>
      <c r="PEE9" s="79" t="s">
        <v>12173</v>
      </c>
      <c r="PEF9" s="79" t="s">
        <v>12174</v>
      </c>
      <c r="PEG9" s="79" t="s">
        <v>12175</v>
      </c>
      <c r="PEH9" s="79" t="s">
        <v>12176</v>
      </c>
      <c r="PEI9" s="79" t="s">
        <v>12177</v>
      </c>
      <c r="PEJ9" s="79" t="s">
        <v>12178</v>
      </c>
      <c r="PEK9" s="79" t="s">
        <v>12179</v>
      </c>
      <c r="PEL9" s="79" t="s">
        <v>12180</v>
      </c>
      <c r="PEM9" s="79" t="s">
        <v>12181</v>
      </c>
      <c r="PEN9" s="79" t="s">
        <v>12182</v>
      </c>
      <c r="PEO9" s="79" t="s">
        <v>12183</v>
      </c>
      <c r="PEP9" s="79" t="s">
        <v>12184</v>
      </c>
      <c r="PEQ9" s="79" t="s">
        <v>12185</v>
      </c>
      <c r="PER9" s="79" t="s">
        <v>12186</v>
      </c>
      <c r="PES9" s="79" t="s">
        <v>12187</v>
      </c>
      <c r="PET9" s="79" t="s">
        <v>12188</v>
      </c>
      <c r="PEU9" s="79" t="s">
        <v>12189</v>
      </c>
      <c r="PEV9" s="79" t="s">
        <v>12190</v>
      </c>
      <c r="PEW9" s="79" t="s">
        <v>12191</v>
      </c>
      <c r="PEX9" s="79" t="s">
        <v>12192</v>
      </c>
      <c r="PEY9" s="79" t="s">
        <v>12193</v>
      </c>
      <c r="PEZ9" s="79" t="s">
        <v>12194</v>
      </c>
      <c r="PFA9" s="79" t="s">
        <v>12195</v>
      </c>
      <c r="PFB9" s="79" t="s">
        <v>12196</v>
      </c>
      <c r="PFC9" s="79" t="s">
        <v>12197</v>
      </c>
      <c r="PFD9" s="79" t="s">
        <v>12198</v>
      </c>
      <c r="PFE9" s="79" t="s">
        <v>12199</v>
      </c>
      <c r="PFF9" s="79" t="s">
        <v>12200</v>
      </c>
      <c r="PFG9" s="79" t="s">
        <v>12201</v>
      </c>
      <c r="PFH9" s="79" t="s">
        <v>12202</v>
      </c>
      <c r="PFI9" s="79" t="s">
        <v>12203</v>
      </c>
      <c r="PFJ9" s="79" t="s">
        <v>12204</v>
      </c>
      <c r="PFK9" s="79" t="s">
        <v>12205</v>
      </c>
      <c r="PFL9" s="79" t="s">
        <v>12206</v>
      </c>
      <c r="PFM9" s="79" t="s">
        <v>12207</v>
      </c>
      <c r="PFN9" s="79" t="s">
        <v>12208</v>
      </c>
      <c r="PFO9" s="79" t="s">
        <v>12209</v>
      </c>
      <c r="PFP9" s="79" t="s">
        <v>12210</v>
      </c>
      <c r="PFQ9" s="79" t="s">
        <v>12211</v>
      </c>
      <c r="PFR9" s="79" t="s">
        <v>12212</v>
      </c>
      <c r="PFS9" s="79" t="s">
        <v>12213</v>
      </c>
      <c r="PFT9" s="79" t="s">
        <v>12214</v>
      </c>
      <c r="PFU9" s="79" t="s">
        <v>12215</v>
      </c>
      <c r="PFV9" s="79" t="s">
        <v>12216</v>
      </c>
      <c r="PFW9" s="79" t="s">
        <v>12217</v>
      </c>
      <c r="PFX9" s="79" t="s">
        <v>12218</v>
      </c>
      <c r="PFY9" s="79" t="s">
        <v>12219</v>
      </c>
      <c r="PFZ9" s="79" t="s">
        <v>12220</v>
      </c>
      <c r="PGA9" s="79" t="s">
        <v>12221</v>
      </c>
      <c r="PGB9" s="79" t="s">
        <v>12222</v>
      </c>
      <c r="PGC9" s="79" t="s">
        <v>12223</v>
      </c>
      <c r="PGD9" s="79" t="s">
        <v>12224</v>
      </c>
      <c r="PGE9" s="79" t="s">
        <v>12225</v>
      </c>
      <c r="PGF9" s="79" t="s">
        <v>12226</v>
      </c>
      <c r="PGG9" s="79" t="s">
        <v>12227</v>
      </c>
      <c r="PGH9" s="79" t="s">
        <v>12228</v>
      </c>
      <c r="PGI9" s="79" t="s">
        <v>12229</v>
      </c>
      <c r="PGJ9" s="79" t="s">
        <v>12230</v>
      </c>
      <c r="PGK9" s="79" t="s">
        <v>12231</v>
      </c>
      <c r="PGL9" s="79" t="s">
        <v>12232</v>
      </c>
      <c r="PGM9" s="79" t="s">
        <v>12233</v>
      </c>
      <c r="PGN9" s="79" t="s">
        <v>12234</v>
      </c>
      <c r="PGO9" s="79" t="s">
        <v>12235</v>
      </c>
      <c r="PGP9" s="79" t="s">
        <v>12236</v>
      </c>
      <c r="PGQ9" s="79" t="s">
        <v>12237</v>
      </c>
      <c r="PGR9" s="79" t="s">
        <v>12238</v>
      </c>
      <c r="PGS9" s="79" t="s">
        <v>12239</v>
      </c>
      <c r="PGT9" s="79" t="s">
        <v>12240</v>
      </c>
      <c r="PGU9" s="79" t="s">
        <v>12241</v>
      </c>
      <c r="PGV9" s="79" t="s">
        <v>12242</v>
      </c>
      <c r="PGW9" s="79" t="s">
        <v>12243</v>
      </c>
      <c r="PGX9" s="79" t="s">
        <v>12244</v>
      </c>
      <c r="PGY9" s="79" t="s">
        <v>12245</v>
      </c>
      <c r="PGZ9" s="79" t="s">
        <v>12246</v>
      </c>
      <c r="PHA9" s="79" t="s">
        <v>12247</v>
      </c>
      <c r="PHB9" s="79" t="s">
        <v>12248</v>
      </c>
      <c r="PHC9" s="79" t="s">
        <v>12249</v>
      </c>
      <c r="PHD9" s="79" t="s">
        <v>12250</v>
      </c>
      <c r="PHE9" s="79" t="s">
        <v>12251</v>
      </c>
      <c r="PHF9" s="79" t="s">
        <v>12252</v>
      </c>
      <c r="PHG9" s="79" t="s">
        <v>12253</v>
      </c>
      <c r="PHH9" s="79" t="s">
        <v>12254</v>
      </c>
      <c r="PHI9" s="79" t="s">
        <v>12255</v>
      </c>
      <c r="PHJ9" s="79" t="s">
        <v>12256</v>
      </c>
      <c r="PHK9" s="79" t="s">
        <v>12257</v>
      </c>
      <c r="PHL9" s="79" t="s">
        <v>12258</v>
      </c>
      <c r="PHM9" s="79" t="s">
        <v>12259</v>
      </c>
      <c r="PHN9" s="79" t="s">
        <v>12260</v>
      </c>
      <c r="PHO9" s="79" t="s">
        <v>12261</v>
      </c>
      <c r="PHP9" s="79" t="s">
        <v>12262</v>
      </c>
      <c r="PHQ9" s="79" t="s">
        <v>12263</v>
      </c>
      <c r="PHR9" s="79" t="s">
        <v>12264</v>
      </c>
      <c r="PHS9" s="79" t="s">
        <v>12265</v>
      </c>
      <c r="PHT9" s="79" t="s">
        <v>12266</v>
      </c>
      <c r="PHU9" s="79" t="s">
        <v>12267</v>
      </c>
      <c r="PHV9" s="79" t="s">
        <v>12268</v>
      </c>
      <c r="PHW9" s="79" t="s">
        <v>12269</v>
      </c>
      <c r="PHX9" s="79" t="s">
        <v>12270</v>
      </c>
      <c r="PHY9" s="79" t="s">
        <v>12271</v>
      </c>
      <c r="PHZ9" s="79" t="s">
        <v>12272</v>
      </c>
      <c r="PIA9" s="79" t="s">
        <v>12273</v>
      </c>
      <c r="PIB9" s="79" t="s">
        <v>12274</v>
      </c>
      <c r="PIC9" s="79" t="s">
        <v>12275</v>
      </c>
      <c r="PID9" s="79" t="s">
        <v>12276</v>
      </c>
      <c r="PIE9" s="79" t="s">
        <v>12277</v>
      </c>
      <c r="PIF9" s="79" t="s">
        <v>12278</v>
      </c>
      <c r="PIG9" s="79" t="s">
        <v>12279</v>
      </c>
      <c r="PIH9" s="79" t="s">
        <v>12280</v>
      </c>
      <c r="PII9" s="79" t="s">
        <v>12281</v>
      </c>
      <c r="PIJ9" s="79" t="s">
        <v>12282</v>
      </c>
      <c r="PIK9" s="79" t="s">
        <v>12283</v>
      </c>
      <c r="PIL9" s="79" t="s">
        <v>12284</v>
      </c>
      <c r="PIM9" s="79" t="s">
        <v>12285</v>
      </c>
      <c r="PIN9" s="79" t="s">
        <v>12286</v>
      </c>
      <c r="PIO9" s="79" t="s">
        <v>12287</v>
      </c>
      <c r="PIP9" s="79" t="s">
        <v>12288</v>
      </c>
      <c r="PIQ9" s="79" t="s">
        <v>12289</v>
      </c>
      <c r="PIR9" s="79" t="s">
        <v>12290</v>
      </c>
      <c r="PIS9" s="79" t="s">
        <v>12291</v>
      </c>
      <c r="PIT9" s="79" t="s">
        <v>12292</v>
      </c>
      <c r="PIU9" s="79" t="s">
        <v>12293</v>
      </c>
      <c r="PIV9" s="79" t="s">
        <v>12294</v>
      </c>
      <c r="PIW9" s="79" t="s">
        <v>12295</v>
      </c>
      <c r="PIX9" s="79" t="s">
        <v>12296</v>
      </c>
      <c r="PIY9" s="79" t="s">
        <v>12297</v>
      </c>
      <c r="PIZ9" s="79" t="s">
        <v>12298</v>
      </c>
      <c r="PJA9" s="79" t="s">
        <v>12299</v>
      </c>
      <c r="PJB9" s="79" t="s">
        <v>12300</v>
      </c>
      <c r="PJC9" s="79" t="s">
        <v>12301</v>
      </c>
      <c r="PJD9" s="79" t="s">
        <v>12302</v>
      </c>
      <c r="PJE9" s="79" t="s">
        <v>12303</v>
      </c>
      <c r="PJF9" s="79" t="s">
        <v>12304</v>
      </c>
      <c r="PJG9" s="79" t="s">
        <v>12305</v>
      </c>
      <c r="PJH9" s="79" t="s">
        <v>12306</v>
      </c>
      <c r="PJI9" s="79" t="s">
        <v>12307</v>
      </c>
      <c r="PJJ9" s="79" t="s">
        <v>12308</v>
      </c>
      <c r="PJK9" s="79" t="s">
        <v>12309</v>
      </c>
      <c r="PJL9" s="79" t="s">
        <v>12310</v>
      </c>
      <c r="PJM9" s="79" t="s">
        <v>12311</v>
      </c>
      <c r="PJN9" s="79" t="s">
        <v>12312</v>
      </c>
      <c r="PJO9" s="79" t="s">
        <v>12313</v>
      </c>
      <c r="PJP9" s="79" t="s">
        <v>12314</v>
      </c>
      <c r="PJQ9" s="79" t="s">
        <v>12315</v>
      </c>
      <c r="PJR9" s="79" t="s">
        <v>12316</v>
      </c>
      <c r="PJS9" s="79" t="s">
        <v>12317</v>
      </c>
      <c r="PJT9" s="79" t="s">
        <v>12318</v>
      </c>
      <c r="PJU9" s="79" t="s">
        <v>12319</v>
      </c>
      <c r="PJV9" s="79" t="s">
        <v>12320</v>
      </c>
      <c r="PJW9" s="79" t="s">
        <v>12321</v>
      </c>
      <c r="PJX9" s="79" t="s">
        <v>12322</v>
      </c>
      <c r="PJY9" s="79" t="s">
        <v>12323</v>
      </c>
      <c r="PJZ9" s="79" t="s">
        <v>12324</v>
      </c>
      <c r="PKA9" s="79" t="s">
        <v>12325</v>
      </c>
      <c r="PKB9" s="79" t="s">
        <v>12326</v>
      </c>
      <c r="PKC9" s="79" t="s">
        <v>12327</v>
      </c>
      <c r="PKD9" s="79" t="s">
        <v>12328</v>
      </c>
      <c r="PKE9" s="79" t="s">
        <v>12329</v>
      </c>
      <c r="PKF9" s="79" t="s">
        <v>12330</v>
      </c>
      <c r="PKG9" s="79" t="s">
        <v>12331</v>
      </c>
      <c r="PKH9" s="79" t="s">
        <v>12332</v>
      </c>
      <c r="PKI9" s="79" t="s">
        <v>12333</v>
      </c>
      <c r="PKJ9" s="79" t="s">
        <v>12334</v>
      </c>
      <c r="PKK9" s="79" t="s">
        <v>12335</v>
      </c>
      <c r="PKL9" s="79" t="s">
        <v>12336</v>
      </c>
      <c r="PKM9" s="79" t="s">
        <v>12337</v>
      </c>
      <c r="PKN9" s="79" t="s">
        <v>12338</v>
      </c>
      <c r="PKO9" s="79" t="s">
        <v>12339</v>
      </c>
      <c r="PKP9" s="79" t="s">
        <v>12340</v>
      </c>
      <c r="PKQ9" s="79" t="s">
        <v>12341</v>
      </c>
      <c r="PKR9" s="79" t="s">
        <v>12342</v>
      </c>
      <c r="PKS9" s="79" t="s">
        <v>12343</v>
      </c>
      <c r="PKT9" s="79" t="s">
        <v>12344</v>
      </c>
      <c r="PKU9" s="79" t="s">
        <v>12345</v>
      </c>
      <c r="PKV9" s="79" t="s">
        <v>12346</v>
      </c>
      <c r="PKW9" s="79" t="s">
        <v>12347</v>
      </c>
      <c r="PKX9" s="79" t="s">
        <v>12348</v>
      </c>
      <c r="PKY9" s="79" t="s">
        <v>12349</v>
      </c>
      <c r="PKZ9" s="79" t="s">
        <v>12350</v>
      </c>
      <c r="PLA9" s="79" t="s">
        <v>12351</v>
      </c>
      <c r="PLB9" s="79" t="s">
        <v>12352</v>
      </c>
      <c r="PLC9" s="79" t="s">
        <v>12353</v>
      </c>
      <c r="PLD9" s="79" t="s">
        <v>12354</v>
      </c>
      <c r="PLE9" s="79" t="s">
        <v>12355</v>
      </c>
      <c r="PLF9" s="79" t="s">
        <v>12356</v>
      </c>
      <c r="PLG9" s="79" t="s">
        <v>12357</v>
      </c>
      <c r="PLH9" s="79" t="s">
        <v>12358</v>
      </c>
      <c r="PLI9" s="79" t="s">
        <v>12359</v>
      </c>
      <c r="PLJ9" s="79" t="s">
        <v>12360</v>
      </c>
      <c r="PLK9" s="79" t="s">
        <v>12361</v>
      </c>
      <c r="PLL9" s="79" t="s">
        <v>12362</v>
      </c>
      <c r="PLM9" s="79" t="s">
        <v>12363</v>
      </c>
      <c r="PLN9" s="79" t="s">
        <v>12364</v>
      </c>
      <c r="PLO9" s="79" t="s">
        <v>12365</v>
      </c>
      <c r="PLP9" s="79" t="s">
        <v>12366</v>
      </c>
      <c r="PLQ9" s="79" t="s">
        <v>12367</v>
      </c>
      <c r="PLR9" s="79" t="s">
        <v>12368</v>
      </c>
      <c r="PLS9" s="79" t="s">
        <v>12369</v>
      </c>
      <c r="PLT9" s="79" t="s">
        <v>12370</v>
      </c>
      <c r="PLU9" s="79" t="s">
        <v>12371</v>
      </c>
      <c r="PLV9" s="79" t="s">
        <v>12372</v>
      </c>
      <c r="PLW9" s="79" t="s">
        <v>12373</v>
      </c>
      <c r="PLX9" s="79" t="s">
        <v>12374</v>
      </c>
      <c r="PLY9" s="79" t="s">
        <v>12375</v>
      </c>
      <c r="PLZ9" s="79" t="s">
        <v>12376</v>
      </c>
      <c r="PMA9" s="79" t="s">
        <v>12377</v>
      </c>
      <c r="PMB9" s="79" t="s">
        <v>12378</v>
      </c>
      <c r="PMC9" s="79" t="s">
        <v>12379</v>
      </c>
      <c r="PMD9" s="79" t="s">
        <v>12380</v>
      </c>
      <c r="PME9" s="79" t="s">
        <v>12381</v>
      </c>
      <c r="PMF9" s="79" t="s">
        <v>12382</v>
      </c>
      <c r="PMG9" s="79" t="s">
        <v>12383</v>
      </c>
      <c r="PMH9" s="79" t="s">
        <v>12384</v>
      </c>
      <c r="PMI9" s="79" t="s">
        <v>12385</v>
      </c>
      <c r="PMJ9" s="79" t="s">
        <v>12386</v>
      </c>
      <c r="PMK9" s="79" t="s">
        <v>12387</v>
      </c>
      <c r="PML9" s="79" t="s">
        <v>12388</v>
      </c>
      <c r="PMM9" s="79" t="s">
        <v>12389</v>
      </c>
      <c r="PMN9" s="79" t="s">
        <v>12390</v>
      </c>
      <c r="PMO9" s="79" t="s">
        <v>12391</v>
      </c>
      <c r="PMP9" s="79" t="s">
        <v>12392</v>
      </c>
      <c r="PMQ9" s="79" t="s">
        <v>12393</v>
      </c>
      <c r="PMR9" s="79" t="s">
        <v>12394</v>
      </c>
      <c r="PMS9" s="79" t="s">
        <v>12395</v>
      </c>
      <c r="PMT9" s="79" t="s">
        <v>12396</v>
      </c>
      <c r="PMU9" s="79" t="s">
        <v>12397</v>
      </c>
      <c r="PMV9" s="79" t="s">
        <v>12398</v>
      </c>
      <c r="PMW9" s="79" t="s">
        <v>12399</v>
      </c>
      <c r="PMX9" s="79" t="s">
        <v>12400</v>
      </c>
      <c r="PMY9" s="79" t="s">
        <v>12401</v>
      </c>
      <c r="PMZ9" s="79" t="s">
        <v>12402</v>
      </c>
      <c r="PNA9" s="79" t="s">
        <v>12403</v>
      </c>
      <c r="PNB9" s="79" t="s">
        <v>12404</v>
      </c>
      <c r="PNC9" s="79" t="s">
        <v>12405</v>
      </c>
      <c r="PND9" s="79" t="s">
        <v>12406</v>
      </c>
      <c r="PNE9" s="79" t="s">
        <v>12407</v>
      </c>
      <c r="PNF9" s="79" t="s">
        <v>12408</v>
      </c>
      <c r="PNG9" s="79" t="s">
        <v>12409</v>
      </c>
      <c r="PNH9" s="79" t="s">
        <v>12410</v>
      </c>
      <c r="PNI9" s="79" t="s">
        <v>12411</v>
      </c>
      <c r="PNJ9" s="79" t="s">
        <v>12412</v>
      </c>
      <c r="PNK9" s="79" t="s">
        <v>12413</v>
      </c>
      <c r="PNL9" s="79" t="s">
        <v>12414</v>
      </c>
      <c r="PNM9" s="79" t="s">
        <v>12415</v>
      </c>
      <c r="PNN9" s="79" t="s">
        <v>12416</v>
      </c>
      <c r="PNO9" s="79" t="s">
        <v>12417</v>
      </c>
      <c r="PNP9" s="79" t="s">
        <v>12418</v>
      </c>
      <c r="PNQ9" s="79" t="s">
        <v>12419</v>
      </c>
      <c r="PNR9" s="79" t="s">
        <v>12420</v>
      </c>
      <c r="PNS9" s="79" t="s">
        <v>12421</v>
      </c>
      <c r="PNT9" s="79" t="s">
        <v>12422</v>
      </c>
      <c r="PNU9" s="79" t="s">
        <v>12423</v>
      </c>
      <c r="PNV9" s="79" t="s">
        <v>12424</v>
      </c>
      <c r="PNW9" s="79" t="s">
        <v>12425</v>
      </c>
      <c r="PNX9" s="79" t="s">
        <v>12426</v>
      </c>
      <c r="PNY9" s="79" t="s">
        <v>12427</v>
      </c>
      <c r="PNZ9" s="79" t="s">
        <v>12428</v>
      </c>
      <c r="POA9" s="79" t="s">
        <v>12429</v>
      </c>
      <c r="POB9" s="79" t="s">
        <v>12430</v>
      </c>
      <c r="POC9" s="79" t="s">
        <v>12431</v>
      </c>
      <c r="POD9" s="79" t="s">
        <v>12432</v>
      </c>
      <c r="POE9" s="79" t="s">
        <v>12433</v>
      </c>
      <c r="POF9" s="79" t="s">
        <v>12434</v>
      </c>
      <c r="POG9" s="79" t="s">
        <v>12435</v>
      </c>
      <c r="POH9" s="79" t="s">
        <v>12436</v>
      </c>
      <c r="POI9" s="79" t="s">
        <v>12437</v>
      </c>
      <c r="POJ9" s="79" t="s">
        <v>12438</v>
      </c>
      <c r="POK9" s="79" t="s">
        <v>12439</v>
      </c>
      <c r="POL9" s="79" t="s">
        <v>12440</v>
      </c>
      <c r="POM9" s="79" t="s">
        <v>12441</v>
      </c>
      <c r="PON9" s="79" t="s">
        <v>12442</v>
      </c>
      <c r="POO9" s="79" t="s">
        <v>12443</v>
      </c>
      <c r="POP9" s="79" t="s">
        <v>12444</v>
      </c>
      <c r="POQ9" s="79" t="s">
        <v>12445</v>
      </c>
      <c r="POR9" s="79" t="s">
        <v>12446</v>
      </c>
      <c r="POS9" s="79" t="s">
        <v>12447</v>
      </c>
      <c r="POT9" s="79" t="s">
        <v>12448</v>
      </c>
      <c r="POU9" s="79" t="s">
        <v>12449</v>
      </c>
      <c r="POV9" s="79" t="s">
        <v>12450</v>
      </c>
      <c r="POW9" s="79" t="s">
        <v>12451</v>
      </c>
      <c r="POX9" s="79" t="s">
        <v>12452</v>
      </c>
      <c r="POY9" s="79" t="s">
        <v>12453</v>
      </c>
      <c r="POZ9" s="79" t="s">
        <v>12454</v>
      </c>
      <c r="PPA9" s="79" t="s">
        <v>12455</v>
      </c>
      <c r="PPB9" s="79" t="s">
        <v>12456</v>
      </c>
      <c r="PPC9" s="79" t="s">
        <v>12457</v>
      </c>
      <c r="PPD9" s="79" t="s">
        <v>12458</v>
      </c>
      <c r="PPE9" s="79" t="s">
        <v>12459</v>
      </c>
      <c r="PPF9" s="79" t="s">
        <v>12460</v>
      </c>
      <c r="PPG9" s="79" t="s">
        <v>12461</v>
      </c>
      <c r="PPH9" s="79" t="s">
        <v>12462</v>
      </c>
      <c r="PPI9" s="79" t="s">
        <v>12463</v>
      </c>
      <c r="PPJ9" s="79" t="s">
        <v>12464</v>
      </c>
      <c r="PPK9" s="79" t="s">
        <v>12465</v>
      </c>
      <c r="PPL9" s="79" t="s">
        <v>12466</v>
      </c>
      <c r="PPM9" s="79" t="s">
        <v>12467</v>
      </c>
      <c r="PPN9" s="79" t="s">
        <v>12468</v>
      </c>
      <c r="PPO9" s="79" t="s">
        <v>12469</v>
      </c>
      <c r="PPP9" s="79" t="s">
        <v>12470</v>
      </c>
      <c r="PPQ9" s="79" t="s">
        <v>12471</v>
      </c>
      <c r="PPR9" s="79" t="s">
        <v>12472</v>
      </c>
      <c r="PPS9" s="79" t="s">
        <v>12473</v>
      </c>
      <c r="PPT9" s="79" t="s">
        <v>12474</v>
      </c>
      <c r="PPU9" s="79" t="s">
        <v>12475</v>
      </c>
      <c r="PPV9" s="79" t="s">
        <v>12476</v>
      </c>
      <c r="PPW9" s="79" t="s">
        <v>12477</v>
      </c>
      <c r="PPX9" s="79" t="s">
        <v>12478</v>
      </c>
      <c r="PPY9" s="79" t="s">
        <v>12479</v>
      </c>
      <c r="PPZ9" s="79" t="s">
        <v>12480</v>
      </c>
      <c r="PQA9" s="79" t="s">
        <v>12481</v>
      </c>
      <c r="PQB9" s="79" t="s">
        <v>12482</v>
      </c>
      <c r="PQC9" s="79" t="s">
        <v>12483</v>
      </c>
      <c r="PQD9" s="79" t="s">
        <v>12484</v>
      </c>
      <c r="PQE9" s="79" t="s">
        <v>12485</v>
      </c>
      <c r="PQF9" s="79" t="s">
        <v>12486</v>
      </c>
      <c r="PQG9" s="79" t="s">
        <v>12487</v>
      </c>
      <c r="PQH9" s="79" t="s">
        <v>12488</v>
      </c>
      <c r="PQI9" s="79" t="s">
        <v>12489</v>
      </c>
      <c r="PQJ9" s="79" t="s">
        <v>12490</v>
      </c>
      <c r="PQK9" s="79" t="s">
        <v>12491</v>
      </c>
      <c r="PQL9" s="79" t="s">
        <v>12492</v>
      </c>
      <c r="PQM9" s="79" t="s">
        <v>12493</v>
      </c>
      <c r="PQN9" s="79" t="s">
        <v>12494</v>
      </c>
      <c r="PQO9" s="79" t="s">
        <v>12495</v>
      </c>
      <c r="PQP9" s="79" t="s">
        <v>12496</v>
      </c>
      <c r="PQQ9" s="79" t="s">
        <v>12497</v>
      </c>
      <c r="PQR9" s="79" t="s">
        <v>12498</v>
      </c>
      <c r="PQS9" s="79" t="s">
        <v>12499</v>
      </c>
      <c r="PQT9" s="79" t="s">
        <v>12500</v>
      </c>
      <c r="PQU9" s="79" t="s">
        <v>12501</v>
      </c>
      <c r="PQV9" s="79" t="s">
        <v>12502</v>
      </c>
      <c r="PQW9" s="79" t="s">
        <v>12503</v>
      </c>
      <c r="PQX9" s="79" t="s">
        <v>12504</v>
      </c>
      <c r="PQY9" s="79" t="s">
        <v>12505</v>
      </c>
      <c r="PQZ9" s="79" t="s">
        <v>12506</v>
      </c>
      <c r="PRA9" s="79" t="s">
        <v>12507</v>
      </c>
      <c r="PRB9" s="79" t="s">
        <v>12508</v>
      </c>
      <c r="PRC9" s="79" t="s">
        <v>12509</v>
      </c>
      <c r="PRD9" s="79" t="s">
        <v>12510</v>
      </c>
      <c r="PRE9" s="79" t="s">
        <v>12511</v>
      </c>
      <c r="PRF9" s="79" t="s">
        <v>12512</v>
      </c>
      <c r="PRG9" s="79" t="s">
        <v>12513</v>
      </c>
      <c r="PRH9" s="79" t="s">
        <v>12514</v>
      </c>
      <c r="PRI9" s="79" t="s">
        <v>12515</v>
      </c>
      <c r="PRJ9" s="79" t="s">
        <v>12516</v>
      </c>
      <c r="PRK9" s="79" t="s">
        <v>12517</v>
      </c>
      <c r="PRL9" s="79" t="s">
        <v>12518</v>
      </c>
      <c r="PRM9" s="79" t="s">
        <v>12519</v>
      </c>
      <c r="PRN9" s="79" t="s">
        <v>12520</v>
      </c>
      <c r="PRO9" s="79" t="s">
        <v>12521</v>
      </c>
      <c r="PRP9" s="79" t="s">
        <v>12522</v>
      </c>
      <c r="PRQ9" s="79" t="s">
        <v>12523</v>
      </c>
      <c r="PRR9" s="79" t="s">
        <v>12524</v>
      </c>
      <c r="PRS9" s="79" t="s">
        <v>12525</v>
      </c>
      <c r="PRT9" s="79" t="s">
        <v>12526</v>
      </c>
      <c r="PRU9" s="79" t="s">
        <v>12527</v>
      </c>
      <c r="PRV9" s="79" t="s">
        <v>12528</v>
      </c>
      <c r="PRW9" s="79" t="s">
        <v>12529</v>
      </c>
      <c r="PRX9" s="79" t="s">
        <v>12530</v>
      </c>
      <c r="PRY9" s="79" t="s">
        <v>12531</v>
      </c>
      <c r="PRZ9" s="79" t="s">
        <v>12532</v>
      </c>
      <c r="PSA9" s="79" t="s">
        <v>12533</v>
      </c>
      <c r="PSB9" s="79" t="s">
        <v>12534</v>
      </c>
      <c r="PSC9" s="79" t="s">
        <v>12535</v>
      </c>
      <c r="PSD9" s="79" t="s">
        <v>12536</v>
      </c>
      <c r="PSE9" s="79" t="s">
        <v>12537</v>
      </c>
      <c r="PSF9" s="79" t="s">
        <v>12538</v>
      </c>
      <c r="PSG9" s="79" t="s">
        <v>12539</v>
      </c>
      <c r="PSH9" s="79" t="s">
        <v>12540</v>
      </c>
      <c r="PSI9" s="79" t="s">
        <v>12541</v>
      </c>
      <c r="PSJ9" s="79" t="s">
        <v>12542</v>
      </c>
      <c r="PSK9" s="79" t="s">
        <v>12543</v>
      </c>
      <c r="PSL9" s="79" t="s">
        <v>12544</v>
      </c>
      <c r="PSM9" s="79" t="s">
        <v>12545</v>
      </c>
      <c r="PSN9" s="79" t="s">
        <v>12546</v>
      </c>
      <c r="PSO9" s="79" t="s">
        <v>12547</v>
      </c>
      <c r="PSP9" s="79" t="s">
        <v>12548</v>
      </c>
      <c r="PSQ9" s="79" t="s">
        <v>12549</v>
      </c>
      <c r="PSR9" s="79" t="s">
        <v>12550</v>
      </c>
      <c r="PSS9" s="79" t="s">
        <v>12551</v>
      </c>
      <c r="PST9" s="79" t="s">
        <v>12552</v>
      </c>
      <c r="PSU9" s="79" t="s">
        <v>12553</v>
      </c>
      <c r="PSV9" s="79" t="s">
        <v>12554</v>
      </c>
      <c r="PSW9" s="79" t="s">
        <v>12555</v>
      </c>
      <c r="PSX9" s="79" t="s">
        <v>12556</v>
      </c>
      <c r="PSY9" s="79" t="s">
        <v>12557</v>
      </c>
      <c r="PSZ9" s="79" t="s">
        <v>12558</v>
      </c>
      <c r="PTA9" s="79" t="s">
        <v>12559</v>
      </c>
      <c r="PTB9" s="79" t="s">
        <v>12560</v>
      </c>
      <c r="PTC9" s="79" t="s">
        <v>12561</v>
      </c>
      <c r="PTD9" s="79" t="s">
        <v>12562</v>
      </c>
      <c r="PTE9" s="79" t="s">
        <v>12563</v>
      </c>
      <c r="PTF9" s="79" t="s">
        <v>12564</v>
      </c>
      <c r="PTG9" s="79" t="s">
        <v>12565</v>
      </c>
      <c r="PTH9" s="79" t="s">
        <v>12566</v>
      </c>
      <c r="PTI9" s="79" t="s">
        <v>12567</v>
      </c>
      <c r="PTJ9" s="79" t="s">
        <v>12568</v>
      </c>
      <c r="PTK9" s="79" t="s">
        <v>12569</v>
      </c>
      <c r="PTL9" s="79" t="s">
        <v>12570</v>
      </c>
      <c r="PTM9" s="79" t="s">
        <v>12571</v>
      </c>
      <c r="PTN9" s="79" t="s">
        <v>12572</v>
      </c>
      <c r="PTO9" s="79" t="s">
        <v>12573</v>
      </c>
      <c r="PTP9" s="79" t="s">
        <v>12574</v>
      </c>
      <c r="PTQ9" s="79" t="s">
        <v>12575</v>
      </c>
      <c r="PTR9" s="79" t="s">
        <v>12576</v>
      </c>
      <c r="PTS9" s="79" t="s">
        <v>12577</v>
      </c>
      <c r="PTT9" s="79" t="s">
        <v>12578</v>
      </c>
      <c r="PTU9" s="79" t="s">
        <v>12579</v>
      </c>
      <c r="PTV9" s="79" t="s">
        <v>12580</v>
      </c>
      <c r="PTW9" s="79" t="s">
        <v>12581</v>
      </c>
      <c r="PTX9" s="79" t="s">
        <v>12582</v>
      </c>
      <c r="PTY9" s="79" t="s">
        <v>12583</v>
      </c>
      <c r="PTZ9" s="79" t="s">
        <v>12584</v>
      </c>
      <c r="PUA9" s="79" t="s">
        <v>12585</v>
      </c>
      <c r="PUB9" s="79" t="s">
        <v>12586</v>
      </c>
      <c r="PUC9" s="79" t="s">
        <v>12587</v>
      </c>
      <c r="PUD9" s="79" t="s">
        <v>12588</v>
      </c>
      <c r="PUE9" s="79" t="s">
        <v>12589</v>
      </c>
      <c r="PUF9" s="79" t="s">
        <v>12590</v>
      </c>
      <c r="PUG9" s="79" t="s">
        <v>12591</v>
      </c>
      <c r="PUH9" s="79" t="s">
        <v>12592</v>
      </c>
      <c r="PUI9" s="79" t="s">
        <v>12593</v>
      </c>
      <c r="PUJ9" s="79" t="s">
        <v>12594</v>
      </c>
      <c r="PUK9" s="79" t="s">
        <v>12595</v>
      </c>
      <c r="PUL9" s="79" t="s">
        <v>12596</v>
      </c>
      <c r="PUM9" s="79" t="s">
        <v>12597</v>
      </c>
      <c r="PUN9" s="79" t="s">
        <v>12598</v>
      </c>
      <c r="PUO9" s="79" t="s">
        <v>12599</v>
      </c>
      <c r="PUP9" s="79" t="s">
        <v>12600</v>
      </c>
      <c r="PUQ9" s="79" t="s">
        <v>12601</v>
      </c>
      <c r="PUR9" s="79" t="s">
        <v>12602</v>
      </c>
      <c r="PUS9" s="79" t="s">
        <v>12603</v>
      </c>
      <c r="PUT9" s="79" t="s">
        <v>12604</v>
      </c>
      <c r="PUU9" s="79" t="s">
        <v>12605</v>
      </c>
      <c r="PUV9" s="79" t="s">
        <v>12606</v>
      </c>
      <c r="PUW9" s="79" t="s">
        <v>12607</v>
      </c>
      <c r="PUX9" s="79" t="s">
        <v>12608</v>
      </c>
      <c r="PUY9" s="79" t="s">
        <v>12609</v>
      </c>
      <c r="PUZ9" s="79" t="s">
        <v>12610</v>
      </c>
      <c r="PVA9" s="79" t="s">
        <v>12611</v>
      </c>
      <c r="PVB9" s="79" t="s">
        <v>12612</v>
      </c>
      <c r="PVC9" s="79" t="s">
        <v>12613</v>
      </c>
      <c r="PVD9" s="79" t="s">
        <v>12614</v>
      </c>
      <c r="PVE9" s="79" t="s">
        <v>12615</v>
      </c>
      <c r="PVF9" s="79" t="s">
        <v>12616</v>
      </c>
      <c r="PVG9" s="79" t="s">
        <v>12617</v>
      </c>
      <c r="PVH9" s="79" t="s">
        <v>12618</v>
      </c>
      <c r="PVI9" s="79" t="s">
        <v>12619</v>
      </c>
      <c r="PVJ9" s="79" t="s">
        <v>12620</v>
      </c>
      <c r="PVK9" s="79" t="s">
        <v>12621</v>
      </c>
      <c r="PVL9" s="79" t="s">
        <v>12622</v>
      </c>
      <c r="PVM9" s="79" t="s">
        <v>12623</v>
      </c>
      <c r="PVN9" s="79" t="s">
        <v>12624</v>
      </c>
      <c r="PVO9" s="79" t="s">
        <v>12625</v>
      </c>
      <c r="PVP9" s="79" t="s">
        <v>12626</v>
      </c>
      <c r="PVQ9" s="79" t="s">
        <v>12627</v>
      </c>
      <c r="PVR9" s="79" t="s">
        <v>12628</v>
      </c>
      <c r="PVS9" s="79" t="s">
        <v>12629</v>
      </c>
      <c r="PVT9" s="79" t="s">
        <v>12630</v>
      </c>
      <c r="PVU9" s="79" t="s">
        <v>12631</v>
      </c>
      <c r="PVV9" s="79" t="s">
        <v>12632</v>
      </c>
      <c r="PVW9" s="79" t="s">
        <v>12633</v>
      </c>
      <c r="PVX9" s="79" t="s">
        <v>12634</v>
      </c>
      <c r="PVY9" s="79" t="s">
        <v>12635</v>
      </c>
      <c r="PVZ9" s="79" t="s">
        <v>12636</v>
      </c>
      <c r="PWA9" s="79" t="s">
        <v>12637</v>
      </c>
      <c r="PWB9" s="79" t="s">
        <v>12638</v>
      </c>
      <c r="PWC9" s="79" t="s">
        <v>12639</v>
      </c>
      <c r="PWD9" s="79" t="s">
        <v>12640</v>
      </c>
      <c r="PWE9" s="79" t="s">
        <v>12641</v>
      </c>
      <c r="PWF9" s="79" t="s">
        <v>12642</v>
      </c>
      <c r="PWG9" s="79" t="s">
        <v>12643</v>
      </c>
      <c r="PWH9" s="79" t="s">
        <v>12644</v>
      </c>
      <c r="PWI9" s="79" t="s">
        <v>12645</v>
      </c>
      <c r="PWJ9" s="79" t="s">
        <v>12646</v>
      </c>
      <c r="PWK9" s="79" t="s">
        <v>12647</v>
      </c>
      <c r="PWL9" s="79" t="s">
        <v>12648</v>
      </c>
      <c r="PWM9" s="79" t="s">
        <v>12649</v>
      </c>
      <c r="PWN9" s="79" t="s">
        <v>12650</v>
      </c>
      <c r="PWO9" s="79" t="s">
        <v>12651</v>
      </c>
      <c r="PWP9" s="79" t="s">
        <v>12652</v>
      </c>
      <c r="PWQ9" s="79" t="s">
        <v>12653</v>
      </c>
      <c r="PWR9" s="79" t="s">
        <v>12654</v>
      </c>
      <c r="PWS9" s="79" t="s">
        <v>12655</v>
      </c>
      <c r="PWT9" s="79" t="s">
        <v>12656</v>
      </c>
      <c r="PWU9" s="79" t="s">
        <v>12657</v>
      </c>
      <c r="PWV9" s="79" t="s">
        <v>12658</v>
      </c>
      <c r="PWW9" s="79" t="s">
        <v>12659</v>
      </c>
      <c r="PWX9" s="79" t="s">
        <v>12660</v>
      </c>
      <c r="PWY9" s="79" t="s">
        <v>12661</v>
      </c>
      <c r="PWZ9" s="79" t="s">
        <v>12662</v>
      </c>
      <c r="PXA9" s="79" t="s">
        <v>12663</v>
      </c>
      <c r="PXB9" s="79" t="s">
        <v>12664</v>
      </c>
      <c r="PXC9" s="79" t="s">
        <v>12665</v>
      </c>
      <c r="PXD9" s="79" t="s">
        <v>12666</v>
      </c>
      <c r="PXE9" s="79" t="s">
        <v>12667</v>
      </c>
      <c r="PXF9" s="79" t="s">
        <v>12668</v>
      </c>
      <c r="PXG9" s="79" t="s">
        <v>12669</v>
      </c>
      <c r="PXH9" s="79" t="s">
        <v>12670</v>
      </c>
      <c r="PXI9" s="79" t="s">
        <v>12671</v>
      </c>
      <c r="PXJ9" s="79" t="s">
        <v>12672</v>
      </c>
      <c r="PXK9" s="79" t="s">
        <v>12673</v>
      </c>
      <c r="PXL9" s="79" t="s">
        <v>12674</v>
      </c>
      <c r="PXM9" s="79" t="s">
        <v>12675</v>
      </c>
      <c r="PXN9" s="79" t="s">
        <v>12676</v>
      </c>
      <c r="PXO9" s="79" t="s">
        <v>12677</v>
      </c>
      <c r="PXP9" s="79" t="s">
        <v>12678</v>
      </c>
      <c r="PXQ9" s="79" t="s">
        <v>12679</v>
      </c>
      <c r="PXR9" s="79" t="s">
        <v>12680</v>
      </c>
      <c r="PXS9" s="79" t="s">
        <v>12681</v>
      </c>
      <c r="PXT9" s="79" t="s">
        <v>12682</v>
      </c>
      <c r="PXU9" s="79" t="s">
        <v>12683</v>
      </c>
      <c r="PXV9" s="79" t="s">
        <v>12684</v>
      </c>
      <c r="PXW9" s="79" t="s">
        <v>12685</v>
      </c>
      <c r="PXX9" s="79" t="s">
        <v>12686</v>
      </c>
      <c r="PXY9" s="79" t="s">
        <v>12687</v>
      </c>
      <c r="PXZ9" s="79" t="s">
        <v>12688</v>
      </c>
      <c r="PYA9" s="79" t="s">
        <v>12689</v>
      </c>
      <c r="PYB9" s="79" t="s">
        <v>12690</v>
      </c>
      <c r="PYC9" s="79" t="s">
        <v>12691</v>
      </c>
      <c r="PYD9" s="79" t="s">
        <v>12692</v>
      </c>
      <c r="PYE9" s="79" t="s">
        <v>12693</v>
      </c>
      <c r="PYF9" s="79" t="s">
        <v>12694</v>
      </c>
      <c r="PYG9" s="79" t="s">
        <v>12695</v>
      </c>
      <c r="PYH9" s="79" t="s">
        <v>12696</v>
      </c>
      <c r="PYI9" s="79" t="s">
        <v>12697</v>
      </c>
      <c r="PYJ9" s="79" t="s">
        <v>12698</v>
      </c>
      <c r="PYK9" s="79" t="s">
        <v>12699</v>
      </c>
      <c r="PYL9" s="79" t="s">
        <v>12700</v>
      </c>
      <c r="PYM9" s="79" t="s">
        <v>12701</v>
      </c>
      <c r="PYN9" s="79" t="s">
        <v>12702</v>
      </c>
      <c r="PYO9" s="79" t="s">
        <v>12703</v>
      </c>
      <c r="PYP9" s="79" t="s">
        <v>12704</v>
      </c>
      <c r="PYQ9" s="79" t="s">
        <v>12705</v>
      </c>
      <c r="PYR9" s="79" t="s">
        <v>12706</v>
      </c>
      <c r="PYS9" s="79" t="s">
        <v>12707</v>
      </c>
      <c r="PYT9" s="79" t="s">
        <v>12708</v>
      </c>
      <c r="PYU9" s="79" t="s">
        <v>12709</v>
      </c>
      <c r="PYV9" s="79" t="s">
        <v>12710</v>
      </c>
      <c r="PYW9" s="79" t="s">
        <v>12711</v>
      </c>
      <c r="PYX9" s="79" t="s">
        <v>12712</v>
      </c>
      <c r="PYY9" s="79" t="s">
        <v>12713</v>
      </c>
      <c r="PYZ9" s="79" t="s">
        <v>12714</v>
      </c>
      <c r="PZA9" s="79" t="s">
        <v>12715</v>
      </c>
      <c r="PZB9" s="79" t="s">
        <v>12716</v>
      </c>
      <c r="PZC9" s="79" t="s">
        <v>12717</v>
      </c>
      <c r="PZD9" s="79" t="s">
        <v>12718</v>
      </c>
      <c r="PZE9" s="79" t="s">
        <v>12719</v>
      </c>
      <c r="PZF9" s="79" t="s">
        <v>12720</v>
      </c>
      <c r="PZG9" s="79" t="s">
        <v>12721</v>
      </c>
      <c r="PZH9" s="79" t="s">
        <v>12722</v>
      </c>
      <c r="PZI9" s="79" t="s">
        <v>12723</v>
      </c>
      <c r="PZJ9" s="79" t="s">
        <v>12724</v>
      </c>
      <c r="PZK9" s="79" t="s">
        <v>12725</v>
      </c>
      <c r="PZL9" s="79" t="s">
        <v>12726</v>
      </c>
      <c r="PZM9" s="79" t="s">
        <v>12727</v>
      </c>
      <c r="PZN9" s="79" t="s">
        <v>12728</v>
      </c>
      <c r="PZO9" s="79" t="s">
        <v>12729</v>
      </c>
      <c r="PZP9" s="79" t="s">
        <v>12730</v>
      </c>
      <c r="PZQ9" s="79" t="s">
        <v>12731</v>
      </c>
      <c r="PZR9" s="79" t="s">
        <v>12732</v>
      </c>
      <c r="PZS9" s="79" t="s">
        <v>12733</v>
      </c>
      <c r="PZT9" s="79" t="s">
        <v>12734</v>
      </c>
      <c r="PZU9" s="79" t="s">
        <v>12735</v>
      </c>
      <c r="PZV9" s="79" t="s">
        <v>12736</v>
      </c>
      <c r="PZW9" s="79" t="s">
        <v>12737</v>
      </c>
      <c r="PZX9" s="79" t="s">
        <v>12738</v>
      </c>
      <c r="PZY9" s="79" t="s">
        <v>12739</v>
      </c>
      <c r="PZZ9" s="79" t="s">
        <v>12740</v>
      </c>
      <c r="QAA9" s="79" t="s">
        <v>12741</v>
      </c>
      <c r="QAB9" s="79" t="s">
        <v>12742</v>
      </c>
      <c r="QAC9" s="79" t="s">
        <v>12743</v>
      </c>
      <c r="QAD9" s="79" t="s">
        <v>12744</v>
      </c>
      <c r="QAE9" s="79" t="s">
        <v>12745</v>
      </c>
      <c r="QAF9" s="79" t="s">
        <v>12746</v>
      </c>
      <c r="QAG9" s="79" t="s">
        <v>12747</v>
      </c>
      <c r="QAH9" s="79" t="s">
        <v>12748</v>
      </c>
      <c r="QAI9" s="79" t="s">
        <v>12749</v>
      </c>
      <c r="QAJ9" s="79" t="s">
        <v>12750</v>
      </c>
      <c r="QAK9" s="79" t="s">
        <v>12751</v>
      </c>
      <c r="QAL9" s="79" t="s">
        <v>12752</v>
      </c>
      <c r="QAM9" s="79" t="s">
        <v>12753</v>
      </c>
      <c r="QAN9" s="79" t="s">
        <v>12754</v>
      </c>
      <c r="QAO9" s="79" t="s">
        <v>12755</v>
      </c>
      <c r="QAP9" s="79" t="s">
        <v>12756</v>
      </c>
      <c r="QAQ9" s="79" t="s">
        <v>12757</v>
      </c>
      <c r="QAR9" s="79" t="s">
        <v>12758</v>
      </c>
      <c r="QAS9" s="79" t="s">
        <v>12759</v>
      </c>
      <c r="QAT9" s="79" t="s">
        <v>12760</v>
      </c>
      <c r="QAU9" s="79" t="s">
        <v>12761</v>
      </c>
      <c r="QAV9" s="79" t="s">
        <v>12762</v>
      </c>
      <c r="QAW9" s="79" t="s">
        <v>12763</v>
      </c>
      <c r="QAX9" s="79" t="s">
        <v>12764</v>
      </c>
      <c r="QAY9" s="79" t="s">
        <v>12765</v>
      </c>
      <c r="QAZ9" s="79" t="s">
        <v>12766</v>
      </c>
      <c r="QBA9" s="79" t="s">
        <v>12767</v>
      </c>
      <c r="QBB9" s="79" t="s">
        <v>12768</v>
      </c>
      <c r="QBC9" s="79" t="s">
        <v>12769</v>
      </c>
      <c r="QBD9" s="79" t="s">
        <v>12770</v>
      </c>
      <c r="QBE9" s="79" t="s">
        <v>12771</v>
      </c>
      <c r="QBF9" s="79" t="s">
        <v>12772</v>
      </c>
      <c r="QBG9" s="79" t="s">
        <v>12773</v>
      </c>
      <c r="QBH9" s="79" t="s">
        <v>12774</v>
      </c>
      <c r="QBI9" s="79" t="s">
        <v>12775</v>
      </c>
      <c r="QBJ9" s="79" t="s">
        <v>12776</v>
      </c>
      <c r="QBK9" s="79" t="s">
        <v>12777</v>
      </c>
      <c r="QBL9" s="79" t="s">
        <v>12778</v>
      </c>
      <c r="QBM9" s="79" t="s">
        <v>12779</v>
      </c>
      <c r="QBN9" s="79" t="s">
        <v>12780</v>
      </c>
      <c r="QBO9" s="79" t="s">
        <v>12781</v>
      </c>
      <c r="QBP9" s="79" t="s">
        <v>12782</v>
      </c>
      <c r="QBQ9" s="79" t="s">
        <v>12783</v>
      </c>
      <c r="QBR9" s="79" t="s">
        <v>12784</v>
      </c>
      <c r="QBS9" s="79" t="s">
        <v>12785</v>
      </c>
      <c r="QBT9" s="79" t="s">
        <v>12786</v>
      </c>
      <c r="QBU9" s="79" t="s">
        <v>12787</v>
      </c>
      <c r="QBV9" s="79" t="s">
        <v>12788</v>
      </c>
      <c r="QBW9" s="79" t="s">
        <v>12789</v>
      </c>
      <c r="QBX9" s="79" t="s">
        <v>12790</v>
      </c>
      <c r="QBY9" s="79" t="s">
        <v>12791</v>
      </c>
      <c r="QBZ9" s="79" t="s">
        <v>12792</v>
      </c>
      <c r="QCA9" s="79" t="s">
        <v>12793</v>
      </c>
      <c r="QCB9" s="79" t="s">
        <v>12794</v>
      </c>
      <c r="QCC9" s="79" t="s">
        <v>12795</v>
      </c>
      <c r="QCD9" s="79" t="s">
        <v>12796</v>
      </c>
      <c r="QCE9" s="79" t="s">
        <v>12797</v>
      </c>
      <c r="QCF9" s="79" t="s">
        <v>12798</v>
      </c>
      <c r="QCG9" s="79" t="s">
        <v>12799</v>
      </c>
      <c r="QCH9" s="79" t="s">
        <v>12800</v>
      </c>
      <c r="QCI9" s="79" t="s">
        <v>12801</v>
      </c>
      <c r="QCJ9" s="79" t="s">
        <v>12802</v>
      </c>
      <c r="QCK9" s="79" t="s">
        <v>12803</v>
      </c>
      <c r="QCL9" s="79" t="s">
        <v>12804</v>
      </c>
      <c r="QCM9" s="79" t="s">
        <v>12805</v>
      </c>
      <c r="QCN9" s="79" t="s">
        <v>12806</v>
      </c>
      <c r="QCO9" s="79" t="s">
        <v>12807</v>
      </c>
      <c r="QCP9" s="79" t="s">
        <v>12808</v>
      </c>
      <c r="QCQ9" s="79" t="s">
        <v>12809</v>
      </c>
      <c r="QCR9" s="79" t="s">
        <v>12810</v>
      </c>
      <c r="QCS9" s="79" t="s">
        <v>12811</v>
      </c>
      <c r="QCT9" s="79" t="s">
        <v>12812</v>
      </c>
      <c r="QCU9" s="79" t="s">
        <v>12813</v>
      </c>
      <c r="QCV9" s="79" t="s">
        <v>12814</v>
      </c>
      <c r="QCW9" s="79" t="s">
        <v>12815</v>
      </c>
      <c r="QCX9" s="79" t="s">
        <v>12816</v>
      </c>
      <c r="QCY9" s="79" t="s">
        <v>12817</v>
      </c>
      <c r="QCZ9" s="79" t="s">
        <v>12818</v>
      </c>
      <c r="QDA9" s="79" t="s">
        <v>12819</v>
      </c>
      <c r="QDB9" s="79" t="s">
        <v>12820</v>
      </c>
      <c r="QDC9" s="79" t="s">
        <v>12821</v>
      </c>
      <c r="QDD9" s="79" t="s">
        <v>12822</v>
      </c>
      <c r="QDE9" s="79" t="s">
        <v>12823</v>
      </c>
      <c r="QDF9" s="79" t="s">
        <v>12824</v>
      </c>
      <c r="QDG9" s="79" t="s">
        <v>12825</v>
      </c>
      <c r="QDH9" s="79" t="s">
        <v>12826</v>
      </c>
      <c r="QDI9" s="79" t="s">
        <v>12827</v>
      </c>
      <c r="QDJ9" s="79" t="s">
        <v>12828</v>
      </c>
      <c r="QDK9" s="79" t="s">
        <v>12829</v>
      </c>
      <c r="QDL9" s="79" t="s">
        <v>12830</v>
      </c>
      <c r="QDM9" s="79" t="s">
        <v>12831</v>
      </c>
      <c r="QDN9" s="79" t="s">
        <v>12832</v>
      </c>
      <c r="QDO9" s="79" t="s">
        <v>12833</v>
      </c>
      <c r="QDP9" s="79" t="s">
        <v>12834</v>
      </c>
      <c r="QDQ9" s="79" t="s">
        <v>12835</v>
      </c>
      <c r="QDR9" s="79" t="s">
        <v>12836</v>
      </c>
      <c r="QDS9" s="79" t="s">
        <v>12837</v>
      </c>
      <c r="QDT9" s="79" t="s">
        <v>12838</v>
      </c>
      <c r="QDU9" s="79" t="s">
        <v>12839</v>
      </c>
      <c r="QDV9" s="79" t="s">
        <v>12840</v>
      </c>
      <c r="QDW9" s="79" t="s">
        <v>12841</v>
      </c>
      <c r="QDX9" s="79" t="s">
        <v>12842</v>
      </c>
      <c r="QDY9" s="79" t="s">
        <v>12843</v>
      </c>
      <c r="QDZ9" s="79" t="s">
        <v>12844</v>
      </c>
      <c r="QEA9" s="79" t="s">
        <v>12845</v>
      </c>
      <c r="QEB9" s="79" t="s">
        <v>12846</v>
      </c>
      <c r="QEC9" s="79" t="s">
        <v>12847</v>
      </c>
      <c r="QED9" s="79" t="s">
        <v>12848</v>
      </c>
      <c r="QEE9" s="79" t="s">
        <v>12849</v>
      </c>
      <c r="QEF9" s="79" t="s">
        <v>12850</v>
      </c>
      <c r="QEG9" s="79" t="s">
        <v>12851</v>
      </c>
      <c r="QEH9" s="79" t="s">
        <v>12852</v>
      </c>
      <c r="QEI9" s="79" t="s">
        <v>12853</v>
      </c>
      <c r="QEJ9" s="79" t="s">
        <v>12854</v>
      </c>
      <c r="QEK9" s="79" t="s">
        <v>12855</v>
      </c>
      <c r="QEL9" s="79" t="s">
        <v>12856</v>
      </c>
      <c r="QEM9" s="79" t="s">
        <v>12857</v>
      </c>
      <c r="QEN9" s="79" t="s">
        <v>12858</v>
      </c>
      <c r="QEO9" s="79" t="s">
        <v>12859</v>
      </c>
      <c r="QEP9" s="79" t="s">
        <v>12860</v>
      </c>
      <c r="QEQ9" s="79" t="s">
        <v>12861</v>
      </c>
      <c r="QER9" s="79" t="s">
        <v>12862</v>
      </c>
      <c r="QES9" s="79" t="s">
        <v>12863</v>
      </c>
      <c r="QET9" s="79" t="s">
        <v>12864</v>
      </c>
      <c r="QEU9" s="79" t="s">
        <v>12865</v>
      </c>
      <c r="QEV9" s="79" t="s">
        <v>12866</v>
      </c>
      <c r="QEW9" s="79" t="s">
        <v>12867</v>
      </c>
      <c r="QEX9" s="79" t="s">
        <v>12868</v>
      </c>
      <c r="QEY9" s="79" t="s">
        <v>12869</v>
      </c>
      <c r="QEZ9" s="79" t="s">
        <v>12870</v>
      </c>
      <c r="QFA9" s="79" t="s">
        <v>12871</v>
      </c>
      <c r="QFB9" s="79" t="s">
        <v>12872</v>
      </c>
      <c r="QFC9" s="79" t="s">
        <v>12873</v>
      </c>
      <c r="QFD9" s="79" t="s">
        <v>12874</v>
      </c>
      <c r="QFE9" s="79" t="s">
        <v>12875</v>
      </c>
      <c r="QFF9" s="79" t="s">
        <v>12876</v>
      </c>
      <c r="QFG9" s="79" t="s">
        <v>12877</v>
      </c>
      <c r="QFH9" s="79" t="s">
        <v>12878</v>
      </c>
      <c r="QFI9" s="79" t="s">
        <v>12879</v>
      </c>
      <c r="QFJ9" s="79" t="s">
        <v>12880</v>
      </c>
      <c r="QFK9" s="79" t="s">
        <v>12881</v>
      </c>
      <c r="QFL9" s="79" t="s">
        <v>12882</v>
      </c>
      <c r="QFM9" s="79" t="s">
        <v>12883</v>
      </c>
      <c r="QFN9" s="79" t="s">
        <v>12884</v>
      </c>
      <c r="QFO9" s="79" t="s">
        <v>12885</v>
      </c>
      <c r="QFP9" s="79" t="s">
        <v>12886</v>
      </c>
      <c r="QFQ9" s="79" t="s">
        <v>12887</v>
      </c>
      <c r="QFR9" s="79" t="s">
        <v>12888</v>
      </c>
      <c r="QFS9" s="79" t="s">
        <v>12889</v>
      </c>
      <c r="QFT9" s="79" t="s">
        <v>12890</v>
      </c>
      <c r="QFU9" s="79" t="s">
        <v>12891</v>
      </c>
      <c r="QFV9" s="79" t="s">
        <v>12892</v>
      </c>
      <c r="QFW9" s="79" t="s">
        <v>12893</v>
      </c>
      <c r="QFX9" s="79" t="s">
        <v>12894</v>
      </c>
      <c r="QFY9" s="79" t="s">
        <v>12895</v>
      </c>
      <c r="QFZ9" s="79" t="s">
        <v>12896</v>
      </c>
      <c r="QGA9" s="79" t="s">
        <v>12897</v>
      </c>
      <c r="QGB9" s="79" t="s">
        <v>12898</v>
      </c>
      <c r="QGC9" s="79" t="s">
        <v>12899</v>
      </c>
      <c r="QGD9" s="79" t="s">
        <v>12900</v>
      </c>
      <c r="QGE9" s="79" t="s">
        <v>12901</v>
      </c>
      <c r="QGF9" s="79" t="s">
        <v>12902</v>
      </c>
      <c r="QGG9" s="79" t="s">
        <v>12903</v>
      </c>
      <c r="QGH9" s="79" t="s">
        <v>12904</v>
      </c>
      <c r="QGI9" s="79" t="s">
        <v>12905</v>
      </c>
      <c r="QGJ9" s="79" t="s">
        <v>12906</v>
      </c>
      <c r="QGK9" s="79" t="s">
        <v>12907</v>
      </c>
      <c r="QGL9" s="79" t="s">
        <v>12908</v>
      </c>
      <c r="QGM9" s="79" t="s">
        <v>12909</v>
      </c>
      <c r="QGN9" s="79" t="s">
        <v>12910</v>
      </c>
      <c r="QGO9" s="79" t="s">
        <v>12911</v>
      </c>
      <c r="QGP9" s="79" t="s">
        <v>12912</v>
      </c>
      <c r="QGQ9" s="79" t="s">
        <v>12913</v>
      </c>
      <c r="QGR9" s="79" t="s">
        <v>12914</v>
      </c>
      <c r="QGS9" s="79" t="s">
        <v>12915</v>
      </c>
      <c r="QGT9" s="79" t="s">
        <v>12916</v>
      </c>
      <c r="QGU9" s="79" t="s">
        <v>12917</v>
      </c>
      <c r="QGV9" s="79" t="s">
        <v>12918</v>
      </c>
      <c r="QGW9" s="79" t="s">
        <v>12919</v>
      </c>
      <c r="QGX9" s="79" t="s">
        <v>12920</v>
      </c>
      <c r="QGY9" s="79" t="s">
        <v>12921</v>
      </c>
      <c r="QGZ9" s="79" t="s">
        <v>12922</v>
      </c>
      <c r="QHA9" s="79" t="s">
        <v>12923</v>
      </c>
      <c r="QHB9" s="79" t="s">
        <v>12924</v>
      </c>
      <c r="QHC9" s="79" t="s">
        <v>12925</v>
      </c>
      <c r="QHD9" s="79" t="s">
        <v>12926</v>
      </c>
      <c r="QHE9" s="79" t="s">
        <v>12927</v>
      </c>
      <c r="QHF9" s="79" t="s">
        <v>12928</v>
      </c>
      <c r="QHG9" s="79" t="s">
        <v>12929</v>
      </c>
      <c r="QHH9" s="79" t="s">
        <v>12930</v>
      </c>
      <c r="QHI9" s="79" t="s">
        <v>12931</v>
      </c>
      <c r="QHJ9" s="79" t="s">
        <v>12932</v>
      </c>
      <c r="QHK9" s="79" t="s">
        <v>12933</v>
      </c>
      <c r="QHL9" s="79" t="s">
        <v>12934</v>
      </c>
      <c r="QHM9" s="79" t="s">
        <v>12935</v>
      </c>
      <c r="QHN9" s="79" t="s">
        <v>12936</v>
      </c>
      <c r="QHO9" s="79" t="s">
        <v>12937</v>
      </c>
      <c r="QHP9" s="79" t="s">
        <v>12938</v>
      </c>
      <c r="QHQ9" s="79" t="s">
        <v>12939</v>
      </c>
      <c r="QHR9" s="79" t="s">
        <v>12940</v>
      </c>
      <c r="QHS9" s="79" t="s">
        <v>12941</v>
      </c>
      <c r="QHT9" s="79" t="s">
        <v>12942</v>
      </c>
      <c r="QHU9" s="79" t="s">
        <v>12943</v>
      </c>
      <c r="QHV9" s="79" t="s">
        <v>12944</v>
      </c>
      <c r="QHW9" s="79" t="s">
        <v>12945</v>
      </c>
      <c r="QHX9" s="79" t="s">
        <v>12946</v>
      </c>
      <c r="QHY9" s="79" t="s">
        <v>12947</v>
      </c>
      <c r="QHZ9" s="79" t="s">
        <v>12948</v>
      </c>
      <c r="QIA9" s="79" t="s">
        <v>12949</v>
      </c>
      <c r="QIB9" s="79" t="s">
        <v>12950</v>
      </c>
      <c r="QIC9" s="79" t="s">
        <v>12951</v>
      </c>
      <c r="QID9" s="79" t="s">
        <v>12952</v>
      </c>
      <c r="QIE9" s="79" t="s">
        <v>12953</v>
      </c>
      <c r="QIF9" s="79" t="s">
        <v>12954</v>
      </c>
      <c r="QIG9" s="79" t="s">
        <v>12955</v>
      </c>
      <c r="QIH9" s="79" t="s">
        <v>12956</v>
      </c>
      <c r="QII9" s="79" t="s">
        <v>12957</v>
      </c>
      <c r="QIJ9" s="79" t="s">
        <v>12958</v>
      </c>
      <c r="QIK9" s="79" t="s">
        <v>12959</v>
      </c>
      <c r="QIL9" s="79" t="s">
        <v>12960</v>
      </c>
      <c r="QIM9" s="79" t="s">
        <v>12961</v>
      </c>
      <c r="QIN9" s="79" t="s">
        <v>12962</v>
      </c>
      <c r="QIO9" s="79" t="s">
        <v>12963</v>
      </c>
      <c r="QIP9" s="79" t="s">
        <v>12964</v>
      </c>
      <c r="QIQ9" s="79" t="s">
        <v>12965</v>
      </c>
      <c r="QIR9" s="79" t="s">
        <v>12966</v>
      </c>
      <c r="QIS9" s="79" t="s">
        <v>12967</v>
      </c>
      <c r="QIT9" s="79" t="s">
        <v>12968</v>
      </c>
      <c r="QIU9" s="79" t="s">
        <v>12969</v>
      </c>
      <c r="QIV9" s="79" t="s">
        <v>12970</v>
      </c>
      <c r="QIW9" s="79" t="s">
        <v>12971</v>
      </c>
      <c r="QIX9" s="79" t="s">
        <v>12972</v>
      </c>
      <c r="QIY9" s="79" t="s">
        <v>12973</v>
      </c>
      <c r="QIZ9" s="79" t="s">
        <v>12974</v>
      </c>
      <c r="QJA9" s="79" t="s">
        <v>12975</v>
      </c>
      <c r="QJB9" s="79" t="s">
        <v>12976</v>
      </c>
      <c r="QJC9" s="79" t="s">
        <v>12977</v>
      </c>
      <c r="QJD9" s="79" t="s">
        <v>12978</v>
      </c>
      <c r="QJE9" s="79" t="s">
        <v>12979</v>
      </c>
      <c r="QJF9" s="79" t="s">
        <v>12980</v>
      </c>
      <c r="QJG9" s="79" t="s">
        <v>12981</v>
      </c>
      <c r="QJH9" s="79" t="s">
        <v>12982</v>
      </c>
      <c r="QJI9" s="79" t="s">
        <v>12983</v>
      </c>
      <c r="QJJ9" s="79" t="s">
        <v>12984</v>
      </c>
      <c r="QJK9" s="79" t="s">
        <v>12985</v>
      </c>
      <c r="QJL9" s="79" t="s">
        <v>12986</v>
      </c>
      <c r="QJM9" s="79" t="s">
        <v>12987</v>
      </c>
      <c r="QJN9" s="79" t="s">
        <v>12988</v>
      </c>
      <c r="QJO9" s="79" t="s">
        <v>12989</v>
      </c>
      <c r="QJP9" s="79" t="s">
        <v>12990</v>
      </c>
      <c r="QJQ9" s="79" t="s">
        <v>12991</v>
      </c>
      <c r="QJR9" s="79" t="s">
        <v>12992</v>
      </c>
      <c r="QJS9" s="79" t="s">
        <v>12993</v>
      </c>
      <c r="QJT9" s="79" t="s">
        <v>12994</v>
      </c>
      <c r="QJU9" s="79" t="s">
        <v>12995</v>
      </c>
      <c r="QJV9" s="79" t="s">
        <v>12996</v>
      </c>
      <c r="QJW9" s="79" t="s">
        <v>12997</v>
      </c>
      <c r="QJX9" s="79" t="s">
        <v>12998</v>
      </c>
      <c r="QJY9" s="79" t="s">
        <v>12999</v>
      </c>
      <c r="QJZ9" s="79" t="s">
        <v>13000</v>
      </c>
      <c r="QKA9" s="79" t="s">
        <v>13001</v>
      </c>
      <c r="QKB9" s="79" t="s">
        <v>13002</v>
      </c>
      <c r="QKC9" s="79" t="s">
        <v>13003</v>
      </c>
      <c r="QKD9" s="79" t="s">
        <v>13004</v>
      </c>
      <c r="QKE9" s="79" t="s">
        <v>13005</v>
      </c>
      <c r="QKF9" s="79" t="s">
        <v>13006</v>
      </c>
      <c r="QKG9" s="79" t="s">
        <v>13007</v>
      </c>
      <c r="QKH9" s="79" t="s">
        <v>13008</v>
      </c>
      <c r="QKI9" s="79" t="s">
        <v>13009</v>
      </c>
      <c r="QKJ9" s="79" t="s">
        <v>13010</v>
      </c>
      <c r="QKK9" s="79" t="s">
        <v>13011</v>
      </c>
      <c r="QKL9" s="79" t="s">
        <v>13012</v>
      </c>
      <c r="QKM9" s="79" t="s">
        <v>13013</v>
      </c>
      <c r="QKN9" s="79" t="s">
        <v>13014</v>
      </c>
      <c r="QKO9" s="79" t="s">
        <v>13015</v>
      </c>
      <c r="QKP9" s="79" t="s">
        <v>13016</v>
      </c>
      <c r="QKQ9" s="79" t="s">
        <v>13017</v>
      </c>
      <c r="QKR9" s="79" t="s">
        <v>13018</v>
      </c>
      <c r="QKS9" s="79" t="s">
        <v>13019</v>
      </c>
      <c r="QKT9" s="79" t="s">
        <v>13020</v>
      </c>
      <c r="QKU9" s="79" t="s">
        <v>13021</v>
      </c>
      <c r="QKV9" s="79" t="s">
        <v>13022</v>
      </c>
      <c r="QKW9" s="79" t="s">
        <v>13023</v>
      </c>
      <c r="QKX9" s="79" t="s">
        <v>13024</v>
      </c>
      <c r="QKY9" s="79" t="s">
        <v>13025</v>
      </c>
      <c r="QKZ9" s="79" t="s">
        <v>13026</v>
      </c>
      <c r="QLA9" s="79" t="s">
        <v>13027</v>
      </c>
      <c r="QLB9" s="79" t="s">
        <v>13028</v>
      </c>
      <c r="QLC9" s="79" t="s">
        <v>13029</v>
      </c>
      <c r="QLD9" s="79" t="s">
        <v>13030</v>
      </c>
      <c r="QLE9" s="79" t="s">
        <v>13031</v>
      </c>
      <c r="QLF9" s="79" t="s">
        <v>13032</v>
      </c>
      <c r="QLG9" s="79" t="s">
        <v>13033</v>
      </c>
      <c r="QLH9" s="79" t="s">
        <v>13034</v>
      </c>
      <c r="QLI9" s="79" t="s">
        <v>13035</v>
      </c>
      <c r="QLJ9" s="79" t="s">
        <v>13036</v>
      </c>
      <c r="QLK9" s="79" t="s">
        <v>13037</v>
      </c>
      <c r="QLL9" s="79" t="s">
        <v>13038</v>
      </c>
      <c r="QLM9" s="79" t="s">
        <v>13039</v>
      </c>
      <c r="QLN9" s="79" t="s">
        <v>13040</v>
      </c>
      <c r="QLO9" s="79" t="s">
        <v>13041</v>
      </c>
      <c r="QLP9" s="79" t="s">
        <v>13042</v>
      </c>
      <c r="QLQ9" s="79" t="s">
        <v>13043</v>
      </c>
      <c r="QLR9" s="79" t="s">
        <v>13044</v>
      </c>
      <c r="QLS9" s="79" t="s">
        <v>13045</v>
      </c>
      <c r="QLT9" s="79" t="s">
        <v>13046</v>
      </c>
      <c r="QLU9" s="79" t="s">
        <v>13047</v>
      </c>
      <c r="QLV9" s="79" t="s">
        <v>13048</v>
      </c>
      <c r="QLW9" s="79" t="s">
        <v>13049</v>
      </c>
      <c r="QLX9" s="79" t="s">
        <v>13050</v>
      </c>
      <c r="QLY9" s="79" t="s">
        <v>13051</v>
      </c>
      <c r="QLZ9" s="79" t="s">
        <v>13052</v>
      </c>
      <c r="QMA9" s="79" t="s">
        <v>13053</v>
      </c>
      <c r="QMB9" s="79" t="s">
        <v>13054</v>
      </c>
      <c r="QMC9" s="79" t="s">
        <v>13055</v>
      </c>
      <c r="QMD9" s="79" t="s">
        <v>13056</v>
      </c>
      <c r="QME9" s="79" t="s">
        <v>13057</v>
      </c>
      <c r="QMF9" s="79" t="s">
        <v>13058</v>
      </c>
      <c r="QMG9" s="79" t="s">
        <v>13059</v>
      </c>
      <c r="QMH9" s="79" t="s">
        <v>13060</v>
      </c>
      <c r="QMI9" s="79" t="s">
        <v>13061</v>
      </c>
      <c r="QMJ9" s="79" t="s">
        <v>13062</v>
      </c>
      <c r="QMK9" s="79" t="s">
        <v>13063</v>
      </c>
      <c r="QML9" s="79" t="s">
        <v>13064</v>
      </c>
      <c r="QMM9" s="79" t="s">
        <v>13065</v>
      </c>
      <c r="QMN9" s="79" t="s">
        <v>13066</v>
      </c>
      <c r="QMO9" s="79" t="s">
        <v>13067</v>
      </c>
      <c r="QMP9" s="79" t="s">
        <v>13068</v>
      </c>
      <c r="QMQ9" s="79" t="s">
        <v>13069</v>
      </c>
      <c r="QMR9" s="79" t="s">
        <v>13070</v>
      </c>
      <c r="QMS9" s="79" t="s">
        <v>13071</v>
      </c>
      <c r="QMT9" s="79" t="s">
        <v>13072</v>
      </c>
      <c r="QMU9" s="79" t="s">
        <v>13073</v>
      </c>
      <c r="QMV9" s="79" t="s">
        <v>13074</v>
      </c>
      <c r="QMW9" s="79" t="s">
        <v>13075</v>
      </c>
      <c r="QMX9" s="79" t="s">
        <v>13076</v>
      </c>
      <c r="QMY9" s="79" t="s">
        <v>13077</v>
      </c>
      <c r="QMZ9" s="79" t="s">
        <v>13078</v>
      </c>
      <c r="QNA9" s="79" t="s">
        <v>13079</v>
      </c>
      <c r="QNB9" s="79" t="s">
        <v>13080</v>
      </c>
      <c r="QNC9" s="79" t="s">
        <v>13081</v>
      </c>
      <c r="QND9" s="79" t="s">
        <v>13082</v>
      </c>
      <c r="QNE9" s="79" t="s">
        <v>13083</v>
      </c>
      <c r="QNF9" s="79" t="s">
        <v>13084</v>
      </c>
      <c r="QNG9" s="79" t="s">
        <v>13085</v>
      </c>
      <c r="QNH9" s="79" t="s">
        <v>13086</v>
      </c>
      <c r="QNI9" s="79" t="s">
        <v>13087</v>
      </c>
      <c r="QNJ9" s="79" t="s">
        <v>13088</v>
      </c>
      <c r="QNK9" s="79" t="s">
        <v>13089</v>
      </c>
      <c r="QNL9" s="79" t="s">
        <v>13090</v>
      </c>
      <c r="QNM9" s="79" t="s">
        <v>13091</v>
      </c>
      <c r="QNN9" s="79" t="s">
        <v>13092</v>
      </c>
      <c r="QNO9" s="79" t="s">
        <v>13093</v>
      </c>
      <c r="QNP9" s="79" t="s">
        <v>13094</v>
      </c>
      <c r="QNQ9" s="79" t="s">
        <v>13095</v>
      </c>
      <c r="QNR9" s="79" t="s">
        <v>13096</v>
      </c>
      <c r="QNS9" s="79" t="s">
        <v>13097</v>
      </c>
      <c r="QNT9" s="79" t="s">
        <v>13098</v>
      </c>
      <c r="QNU9" s="79" t="s">
        <v>13099</v>
      </c>
      <c r="QNV9" s="79" t="s">
        <v>13100</v>
      </c>
      <c r="QNW9" s="79" t="s">
        <v>13101</v>
      </c>
      <c r="QNX9" s="79" t="s">
        <v>13102</v>
      </c>
      <c r="QNY9" s="79" t="s">
        <v>13103</v>
      </c>
      <c r="QNZ9" s="79" t="s">
        <v>13104</v>
      </c>
      <c r="QOA9" s="79" t="s">
        <v>13105</v>
      </c>
      <c r="QOB9" s="79" t="s">
        <v>13106</v>
      </c>
      <c r="QOC9" s="79" t="s">
        <v>13107</v>
      </c>
      <c r="QOD9" s="79" t="s">
        <v>13108</v>
      </c>
      <c r="QOE9" s="79" t="s">
        <v>13109</v>
      </c>
      <c r="QOF9" s="79" t="s">
        <v>13110</v>
      </c>
      <c r="QOG9" s="79" t="s">
        <v>13111</v>
      </c>
      <c r="QOH9" s="79" t="s">
        <v>13112</v>
      </c>
      <c r="QOI9" s="79" t="s">
        <v>13113</v>
      </c>
      <c r="QOJ9" s="79" t="s">
        <v>13114</v>
      </c>
      <c r="QOK9" s="79" t="s">
        <v>13115</v>
      </c>
      <c r="QOL9" s="79" t="s">
        <v>13116</v>
      </c>
      <c r="QOM9" s="79" t="s">
        <v>13117</v>
      </c>
      <c r="QON9" s="79" t="s">
        <v>13118</v>
      </c>
      <c r="QOO9" s="79" t="s">
        <v>13119</v>
      </c>
      <c r="QOP9" s="79" t="s">
        <v>13120</v>
      </c>
      <c r="QOQ9" s="79" t="s">
        <v>13121</v>
      </c>
      <c r="QOR9" s="79" t="s">
        <v>13122</v>
      </c>
      <c r="QOS9" s="79" t="s">
        <v>13123</v>
      </c>
      <c r="QOT9" s="79" t="s">
        <v>13124</v>
      </c>
      <c r="QOU9" s="79" t="s">
        <v>13125</v>
      </c>
      <c r="QOV9" s="79" t="s">
        <v>13126</v>
      </c>
      <c r="QOW9" s="79" t="s">
        <v>13127</v>
      </c>
      <c r="QOX9" s="79" t="s">
        <v>13128</v>
      </c>
      <c r="QOY9" s="79" t="s">
        <v>13129</v>
      </c>
      <c r="QOZ9" s="79" t="s">
        <v>13130</v>
      </c>
      <c r="QPA9" s="79" t="s">
        <v>13131</v>
      </c>
      <c r="QPB9" s="79" t="s">
        <v>13132</v>
      </c>
      <c r="QPC9" s="79" t="s">
        <v>13133</v>
      </c>
      <c r="QPD9" s="79" t="s">
        <v>13134</v>
      </c>
      <c r="QPE9" s="79" t="s">
        <v>13135</v>
      </c>
      <c r="QPF9" s="79" t="s">
        <v>13136</v>
      </c>
      <c r="QPG9" s="79" t="s">
        <v>13137</v>
      </c>
      <c r="QPH9" s="79" t="s">
        <v>13138</v>
      </c>
      <c r="QPI9" s="79" t="s">
        <v>13139</v>
      </c>
      <c r="QPJ9" s="79" t="s">
        <v>13140</v>
      </c>
      <c r="QPK9" s="79" t="s">
        <v>13141</v>
      </c>
      <c r="QPL9" s="79" t="s">
        <v>13142</v>
      </c>
      <c r="QPM9" s="79" t="s">
        <v>13143</v>
      </c>
      <c r="QPN9" s="79" t="s">
        <v>13144</v>
      </c>
      <c r="QPO9" s="79" t="s">
        <v>13145</v>
      </c>
      <c r="QPP9" s="79" t="s">
        <v>13146</v>
      </c>
      <c r="QPQ9" s="79" t="s">
        <v>13147</v>
      </c>
      <c r="QPR9" s="79" t="s">
        <v>13148</v>
      </c>
      <c r="QPS9" s="79" t="s">
        <v>13149</v>
      </c>
      <c r="QPT9" s="79" t="s">
        <v>13150</v>
      </c>
      <c r="QPU9" s="79" t="s">
        <v>13151</v>
      </c>
      <c r="QPV9" s="79" t="s">
        <v>13152</v>
      </c>
      <c r="QPW9" s="79" t="s">
        <v>13153</v>
      </c>
      <c r="QPX9" s="79" t="s">
        <v>13154</v>
      </c>
      <c r="QPY9" s="79" t="s">
        <v>13155</v>
      </c>
      <c r="QPZ9" s="79" t="s">
        <v>13156</v>
      </c>
      <c r="QQA9" s="79" t="s">
        <v>13157</v>
      </c>
      <c r="QQB9" s="79" t="s">
        <v>13158</v>
      </c>
      <c r="QQC9" s="79" t="s">
        <v>13159</v>
      </c>
      <c r="QQD9" s="79" t="s">
        <v>13160</v>
      </c>
      <c r="QQE9" s="79" t="s">
        <v>13161</v>
      </c>
      <c r="QQF9" s="79" t="s">
        <v>13162</v>
      </c>
      <c r="QQG9" s="79" t="s">
        <v>13163</v>
      </c>
      <c r="QQH9" s="79" t="s">
        <v>13164</v>
      </c>
      <c r="QQI9" s="79" t="s">
        <v>13165</v>
      </c>
      <c r="QQJ9" s="79" t="s">
        <v>13166</v>
      </c>
      <c r="QQK9" s="79" t="s">
        <v>13167</v>
      </c>
      <c r="QQL9" s="79" t="s">
        <v>13168</v>
      </c>
      <c r="QQM9" s="79" t="s">
        <v>13169</v>
      </c>
      <c r="QQN9" s="79" t="s">
        <v>13170</v>
      </c>
      <c r="QQO9" s="79" t="s">
        <v>13171</v>
      </c>
      <c r="QQP9" s="79" t="s">
        <v>13172</v>
      </c>
      <c r="QQQ9" s="79" t="s">
        <v>13173</v>
      </c>
      <c r="QQR9" s="79" t="s">
        <v>13174</v>
      </c>
      <c r="QQS9" s="79" t="s">
        <v>13175</v>
      </c>
      <c r="QQT9" s="79" t="s">
        <v>13176</v>
      </c>
      <c r="QQU9" s="79" t="s">
        <v>13177</v>
      </c>
      <c r="QQV9" s="79" t="s">
        <v>13178</v>
      </c>
      <c r="QQW9" s="79" t="s">
        <v>13179</v>
      </c>
      <c r="QQX9" s="79" t="s">
        <v>13180</v>
      </c>
      <c r="QQY9" s="79" t="s">
        <v>13181</v>
      </c>
      <c r="QQZ9" s="79" t="s">
        <v>13182</v>
      </c>
      <c r="QRA9" s="79" t="s">
        <v>13183</v>
      </c>
      <c r="QRB9" s="79" t="s">
        <v>13184</v>
      </c>
      <c r="QRC9" s="79" t="s">
        <v>13185</v>
      </c>
      <c r="QRD9" s="79" t="s">
        <v>13186</v>
      </c>
      <c r="QRE9" s="79" t="s">
        <v>13187</v>
      </c>
      <c r="QRF9" s="79" t="s">
        <v>13188</v>
      </c>
      <c r="QRG9" s="79" t="s">
        <v>13189</v>
      </c>
      <c r="QRH9" s="79" t="s">
        <v>13190</v>
      </c>
      <c r="QRI9" s="79" t="s">
        <v>13191</v>
      </c>
      <c r="QRJ9" s="79" t="s">
        <v>13192</v>
      </c>
      <c r="QRK9" s="79" t="s">
        <v>13193</v>
      </c>
      <c r="QRL9" s="79" t="s">
        <v>13194</v>
      </c>
      <c r="QRM9" s="79" t="s">
        <v>13195</v>
      </c>
      <c r="QRN9" s="79" t="s">
        <v>13196</v>
      </c>
      <c r="QRO9" s="79" t="s">
        <v>13197</v>
      </c>
      <c r="QRP9" s="79" t="s">
        <v>13198</v>
      </c>
      <c r="QRQ9" s="79" t="s">
        <v>13199</v>
      </c>
      <c r="QRR9" s="79" t="s">
        <v>13200</v>
      </c>
      <c r="QRS9" s="79" t="s">
        <v>13201</v>
      </c>
      <c r="QRT9" s="79" t="s">
        <v>13202</v>
      </c>
      <c r="QRU9" s="79" t="s">
        <v>13203</v>
      </c>
      <c r="QRV9" s="79" t="s">
        <v>13204</v>
      </c>
      <c r="QRW9" s="79" t="s">
        <v>13205</v>
      </c>
      <c r="QRX9" s="79" t="s">
        <v>13206</v>
      </c>
      <c r="QRY9" s="79" t="s">
        <v>13207</v>
      </c>
      <c r="QRZ9" s="79" t="s">
        <v>13208</v>
      </c>
      <c r="QSA9" s="79" t="s">
        <v>13209</v>
      </c>
      <c r="QSB9" s="79" t="s">
        <v>13210</v>
      </c>
      <c r="QSC9" s="79" t="s">
        <v>13211</v>
      </c>
      <c r="QSD9" s="79" t="s">
        <v>13212</v>
      </c>
      <c r="QSE9" s="79" t="s">
        <v>13213</v>
      </c>
      <c r="QSF9" s="79" t="s">
        <v>13214</v>
      </c>
      <c r="QSG9" s="79" t="s">
        <v>13215</v>
      </c>
      <c r="QSH9" s="79" t="s">
        <v>13216</v>
      </c>
      <c r="QSI9" s="79" t="s">
        <v>13217</v>
      </c>
      <c r="QSJ9" s="79" t="s">
        <v>13218</v>
      </c>
      <c r="QSK9" s="79" t="s">
        <v>13219</v>
      </c>
      <c r="QSL9" s="79" t="s">
        <v>13220</v>
      </c>
      <c r="QSM9" s="79" t="s">
        <v>13221</v>
      </c>
      <c r="QSN9" s="79" t="s">
        <v>13222</v>
      </c>
      <c r="QSO9" s="79" t="s">
        <v>13223</v>
      </c>
      <c r="QSP9" s="79" t="s">
        <v>13224</v>
      </c>
      <c r="QSQ9" s="79" t="s">
        <v>13225</v>
      </c>
      <c r="QSR9" s="79" t="s">
        <v>13226</v>
      </c>
      <c r="QSS9" s="79" t="s">
        <v>13227</v>
      </c>
      <c r="QST9" s="79" t="s">
        <v>13228</v>
      </c>
      <c r="QSU9" s="79" t="s">
        <v>13229</v>
      </c>
      <c r="QSV9" s="79" t="s">
        <v>13230</v>
      </c>
      <c r="QSW9" s="79" t="s">
        <v>13231</v>
      </c>
      <c r="QSX9" s="79" t="s">
        <v>13232</v>
      </c>
      <c r="QSY9" s="79" t="s">
        <v>13233</v>
      </c>
      <c r="QSZ9" s="79" t="s">
        <v>13234</v>
      </c>
      <c r="QTA9" s="79" t="s">
        <v>13235</v>
      </c>
      <c r="QTB9" s="79" t="s">
        <v>13236</v>
      </c>
      <c r="QTC9" s="79" t="s">
        <v>13237</v>
      </c>
      <c r="QTD9" s="79" t="s">
        <v>13238</v>
      </c>
      <c r="QTE9" s="79" t="s">
        <v>13239</v>
      </c>
      <c r="QTF9" s="79" t="s">
        <v>13240</v>
      </c>
      <c r="QTG9" s="79" t="s">
        <v>13241</v>
      </c>
      <c r="QTH9" s="79" t="s">
        <v>13242</v>
      </c>
      <c r="QTI9" s="79" t="s">
        <v>13243</v>
      </c>
      <c r="QTJ9" s="79" t="s">
        <v>13244</v>
      </c>
      <c r="QTK9" s="79" t="s">
        <v>13245</v>
      </c>
      <c r="QTL9" s="79" t="s">
        <v>13246</v>
      </c>
      <c r="QTM9" s="79" t="s">
        <v>13247</v>
      </c>
      <c r="QTN9" s="79" t="s">
        <v>13248</v>
      </c>
      <c r="QTO9" s="79" t="s">
        <v>13249</v>
      </c>
      <c r="QTP9" s="79" t="s">
        <v>13250</v>
      </c>
      <c r="QTQ9" s="79" t="s">
        <v>13251</v>
      </c>
      <c r="QTR9" s="79" t="s">
        <v>13252</v>
      </c>
      <c r="QTS9" s="79" t="s">
        <v>13253</v>
      </c>
      <c r="QTT9" s="79" t="s">
        <v>13254</v>
      </c>
      <c r="QTU9" s="79" t="s">
        <v>13255</v>
      </c>
      <c r="QTV9" s="79" t="s">
        <v>13256</v>
      </c>
      <c r="QTW9" s="79" t="s">
        <v>13257</v>
      </c>
      <c r="QTX9" s="79" t="s">
        <v>13258</v>
      </c>
      <c r="QTY9" s="79" t="s">
        <v>13259</v>
      </c>
      <c r="QTZ9" s="79" t="s">
        <v>13260</v>
      </c>
      <c r="QUA9" s="79" t="s">
        <v>13261</v>
      </c>
      <c r="QUB9" s="79" t="s">
        <v>13262</v>
      </c>
      <c r="QUC9" s="79" t="s">
        <v>13263</v>
      </c>
      <c r="QUD9" s="79" t="s">
        <v>13264</v>
      </c>
      <c r="QUE9" s="79" t="s">
        <v>13265</v>
      </c>
      <c r="QUF9" s="79" t="s">
        <v>13266</v>
      </c>
      <c r="QUG9" s="79" t="s">
        <v>13267</v>
      </c>
      <c r="QUH9" s="79" t="s">
        <v>13268</v>
      </c>
      <c r="QUI9" s="79" t="s">
        <v>13269</v>
      </c>
      <c r="QUJ9" s="79" t="s">
        <v>13270</v>
      </c>
      <c r="QUK9" s="79" t="s">
        <v>13271</v>
      </c>
      <c r="QUL9" s="79" t="s">
        <v>13272</v>
      </c>
      <c r="QUM9" s="79" t="s">
        <v>13273</v>
      </c>
      <c r="QUN9" s="79" t="s">
        <v>13274</v>
      </c>
      <c r="QUO9" s="79" t="s">
        <v>13275</v>
      </c>
      <c r="QUP9" s="79" t="s">
        <v>13276</v>
      </c>
      <c r="QUQ9" s="79" t="s">
        <v>13277</v>
      </c>
      <c r="QUR9" s="79" t="s">
        <v>13278</v>
      </c>
      <c r="QUS9" s="79" t="s">
        <v>13279</v>
      </c>
      <c r="QUT9" s="79" t="s">
        <v>13280</v>
      </c>
      <c r="QUU9" s="79" t="s">
        <v>13281</v>
      </c>
      <c r="QUV9" s="79" t="s">
        <v>13282</v>
      </c>
      <c r="QUW9" s="79" t="s">
        <v>13283</v>
      </c>
      <c r="QUX9" s="79" t="s">
        <v>13284</v>
      </c>
      <c r="QUY9" s="79" t="s">
        <v>13285</v>
      </c>
      <c r="QUZ9" s="79" t="s">
        <v>13286</v>
      </c>
      <c r="QVA9" s="79" t="s">
        <v>13287</v>
      </c>
      <c r="QVB9" s="79" t="s">
        <v>13288</v>
      </c>
      <c r="QVC9" s="79" t="s">
        <v>13289</v>
      </c>
      <c r="QVD9" s="79" t="s">
        <v>13290</v>
      </c>
      <c r="QVE9" s="79" t="s">
        <v>13291</v>
      </c>
      <c r="QVF9" s="79" t="s">
        <v>13292</v>
      </c>
      <c r="QVG9" s="79" t="s">
        <v>13293</v>
      </c>
      <c r="QVH9" s="79" t="s">
        <v>13294</v>
      </c>
      <c r="QVI9" s="79" t="s">
        <v>13295</v>
      </c>
      <c r="QVJ9" s="79" t="s">
        <v>13296</v>
      </c>
      <c r="QVK9" s="79" t="s">
        <v>13297</v>
      </c>
      <c r="QVL9" s="79" t="s">
        <v>13298</v>
      </c>
      <c r="QVM9" s="79" t="s">
        <v>13299</v>
      </c>
      <c r="QVN9" s="79" t="s">
        <v>13300</v>
      </c>
      <c r="QVO9" s="79" t="s">
        <v>13301</v>
      </c>
      <c r="QVP9" s="79" t="s">
        <v>13302</v>
      </c>
      <c r="QVQ9" s="79" t="s">
        <v>13303</v>
      </c>
      <c r="QVR9" s="79" t="s">
        <v>13304</v>
      </c>
      <c r="QVS9" s="79" t="s">
        <v>13305</v>
      </c>
      <c r="QVT9" s="79" t="s">
        <v>13306</v>
      </c>
      <c r="QVU9" s="79" t="s">
        <v>13307</v>
      </c>
      <c r="QVV9" s="79" t="s">
        <v>13308</v>
      </c>
      <c r="QVW9" s="79" t="s">
        <v>13309</v>
      </c>
      <c r="QVX9" s="79" t="s">
        <v>13310</v>
      </c>
      <c r="QVY9" s="79" t="s">
        <v>13311</v>
      </c>
      <c r="QVZ9" s="79" t="s">
        <v>13312</v>
      </c>
      <c r="QWA9" s="79" t="s">
        <v>13313</v>
      </c>
      <c r="QWB9" s="79" t="s">
        <v>13314</v>
      </c>
      <c r="QWC9" s="79" t="s">
        <v>13315</v>
      </c>
      <c r="QWD9" s="79" t="s">
        <v>13316</v>
      </c>
      <c r="QWE9" s="79" t="s">
        <v>13317</v>
      </c>
      <c r="QWF9" s="79" t="s">
        <v>13318</v>
      </c>
      <c r="QWG9" s="79" t="s">
        <v>13319</v>
      </c>
      <c r="QWH9" s="79" t="s">
        <v>13320</v>
      </c>
      <c r="QWI9" s="79" t="s">
        <v>13321</v>
      </c>
      <c r="QWJ9" s="79" t="s">
        <v>13322</v>
      </c>
      <c r="QWK9" s="79" t="s">
        <v>13323</v>
      </c>
      <c r="QWL9" s="79" t="s">
        <v>13324</v>
      </c>
      <c r="QWM9" s="79" t="s">
        <v>13325</v>
      </c>
      <c r="QWN9" s="79" t="s">
        <v>13326</v>
      </c>
      <c r="QWO9" s="79" t="s">
        <v>13327</v>
      </c>
      <c r="QWP9" s="79" t="s">
        <v>13328</v>
      </c>
      <c r="QWQ9" s="79" t="s">
        <v>13329</v>
      </c>
      <c r="QWR9" s="79" t="s">
        <v>13330</v>
      </c>
      <c r="QWS9" s="79" t="s">
        <v>13331</v>
      </c>
      <c r="QWT9" s="79" t="s">
        <v>13332</v>
      </c>
      <c r="QWU9" s="79" t="s">
        <v>13333</v>
      </c>
      <c r="QWV9" s="79" t="s">
        <v>13334</v>
      </c>
      <c r="QWW9" s="79" t="s">
        <v>13335</v>
      </c>
      <c r="QWX9" s="79" t="s">
        <v>13336</v>
      </c>
      <c r="QWY9" s="79" t="s">
        <v>13337</v>
      </c>
      <c r="QWZ9" s="79" t="s">
        <v>13338</v>
      </c>
      <c r="QXA9" s="79" t="s">
        <v>13339</v>
      </c>
      <c r="QXB9" s="79" t="s">
        <v>13340</v>
      </c>
      <c r="QXC9" s="79" t="s">
        <v>13341</v>
      </c>
      <c r="QXD9" s="79" t="s">
        <v>13342</v>
      </c>
      <c r="QXE9" s="79" t="s">
        <v>13343</v>
      </c>
      <c r="QXF9" s="79" t="s">
        <v>13344</v>
      </c>
      <c r="QXG9" s="79" t="s">
        <v>13345</v>
      </c>
      <c r="QXH9" s="79" t="s">
        <v>13346</v>
      </c>
      <c r="QXI9" s="79" t="s">
        <v>13347</v>
      </c>
      <c r="QXJ9" s="79" t="s">
        <v>13348</v>
      </c>
      <c r="QXK9" s="79" t="s">
        <v>13349</v>
      </c>
      <c r="QXL9" s="79" t="s">
        <v>13350</v>
      </c>
      <c r="QXM9" s="79" t="s">
        <v>13351</v>
      </c>
      <c r="QXN9" s="79" t="s">
        <v>13352</v>
      </c>
      <c r="QXO9" s="79" t="s">
        <v>13353</v>
      </c>
      <c r="QXP9" s="79" t="s">
        <v>13354</v>
      </c>
      <c r="QXQ9" s="79" t="s">
        <v>13355</v>
      </c>
      <c r="QXR9" s="79" t="s">
        <v>13356</v>
      </c>
      <c r="QXS9" s="79" t="s">
        <v>13357</v>
      </c>
      <c r="QXT9" s="79" t="s">
        <v>13358</v>
      </c>
      <c r="QXU9" s="79" t="s">
        <v>13359</v>
      </c>
      <c r="QXV9" s="79" t="s">
        <v>13360</v>
      </c>
      <c r="QXW9" s="79" t="s">
        <v>13361</v>
      </c>
      <c r="QXX9" s="79" t="s">
        <v>13362</v>
      </c>
      <c r="QXY9" s="79" t="s">
        <v>13363</v>
      </c>
      <c r="QXZ9" s="79" t="s">
        <v>13364</v>
      </c>
      <c r="QYA9" s="79" t="s">
        <v>13365</v>
      </c>
      <c r="QYB9" s="79" t="s">
        <v>13366</v>
      </c>
      <c r="QYC9" s="79" t="s">
        <v>13367</v>
      </c>
      <c r="QYD9" s="79" t="s">
        <v>13368</v>
      </c>
      <c r="QYE9" s="79" t="s">
        <v>13369</v>
      </c>
      <c r="QYF9" s="79" t="s">
        <v>13370</v>
      </c>
      <c r="QYG9" s="79" t="s">
        <v>13371</v>
      </c>
      <c r="QYH9" s="79" t="s">
        <v>13372</v>
      </c>
      <c r="QYI9" s="79" t="s">
        <v>13373</v>
      </c>
      <c r="QYJ9" s="79" t="s">
        <v>13374</v>
      </c>
      <c r="QYK9" s="79" t="s">
        <v>13375</v>
      </c>
      <c r="QYL9" s="79" t="s">
        <v>13376</v>
      </c>
      <c r="QYM9" s="79" t="s">
        <v>13377</v>
      </c>
      <c r="QYN9" s="79" t="s">
        <v>13378</v>
      </c>
      <c r="QYO9" s="79" t="s">
        <v>13379</v>
      </c>
      <c r="QYP9" s="79" t="s">
        <v>13380</v>
      </c>
      <c r="QYQ9" s="79" t="s">
        <v>13381</v>
      </c>
      <c r="QYR9" s="79" t="s">
        <v>13382</v>
      </c>
      <c r="QYS9" s="79" t="s">
        <v>13383</v>
      </c>
      <c r="QYT9" s="79" t="s">
        <v>13384</v>
      </c>
      <c r="QYU9" s="79" t="s">
        <v>13385</v>
      </c>
      <c r="QYV9" s="79" t="s">
        <v>13386</v>
      </c>
      <c r="QYW9" s="79" t="s">
        <v>13387</v>
      </c>
      <c r="QYX9" s="79" t="s">
        <v>13388</v>
      </c>
      <c r="QYY9" s="79" t="s">
        <v>13389</v>
      </c>
      <c r="QYZ9" s="79" t="s">
        <v>13390</v>
      </c>
      <c r="QZA9" s="79" t="s">
        <v>13391</v>
      </c>
      <c r="QZB9" s="79" t="s">
        <v>13392</v>
      </c>
      <c r="QZC9" s="79" t="s">
        <v>13393</v>
      </c>
      <c r="QZD9" s="79" t="s">
        <v>13394</v>
      </c>
      <c r="QZE9" s="79" t="s">
        <v>13395</v>
      </c>
      <c r="QZF9" s="79" t="s">
        <v>13396</v>
      </c>
      <c r="QZG9" s="79" t="s">
        <v>13397</v>
      </c>
      <c r="QZH9" s="79" t="s">
        <v>13398</v>
      </c>
      <c r="QZI9" s="79" t="s">
        <v>13399</v>
      </c>
      <c r="QZJ9" s="79" t="s">
        <v>13400</v>
      </c>
      <c r="QZK9" s="79" t="s">
        <v>13401</v>
      </c>
      <c r="QZL9" s="79" t="s">
        <v>13402</v>
      </c>
      <c r="QZM9" s="79" t="s">
        <v>13403</v>
      </c>
      <c r="QZN9" s="79" t="s">
        <v>13404</v>
      </c>
      <c r="QZO9" s="79" t="s">
        <v>13405</v>
      </c>
      <c r="QZP9" s="79" t="s">
        <v>13406</v>
      </c>
      <c r="QZQ9" s="79" t="s">
        <v>13407</v>
      </c>
      <c r="QZR9" s="79" t="s">
        <v>13408</v>
      </c>
      <c r="QZS9" s="79" t="s">
        <v>13409</v>
      </c>
      <c r="QZT9" s="79" t="s">
        <v>13410</v>
      </c>
      <c r="QZU9" s="79" t="s">
        <v>13411</v>
      </c>
      <c r="QZV9" s="79" t="s">
        <v>13412</v>
      </c>
      <c r="QZW9" s="79" t="s">
        <v>13413</v>
      </c>
      <c r="QZX9" s="79" t="s">
        <v>13414</v>
      </c>
      <c r="QZY9" s="79" t="s">
        <v>13415</v>
      </c>
      <c r="QZZ9" s="79" t="s">
        <v>13416</v>
      </c>
      <c r="RAA9" s="79" t="s">
        <v>13417</v>
      </c>
      <c r="RAB9" s="79" t="s">
        <v>13418</v>
      </c>
      <c r="RAC9" s="79" t="s">
        <v>13419</v>
      </c>
      <c r="RAD9" s="79" t="s">
        <v>13420</v>
      </c>
      <c r="RAE9" s="79" t="s">
        <v>13421</v>
      </c>
      <c r="RAF9" s="79" t="s">
        <v>13422</v>
      </c>
      <c r="RAG9" s="79" t="s">
        <v>13423</v>
      </c>
      <c r="RAH9" s="79" t="s">
        <v>13424</v>
      </c>
      <c r="RAI9" s="79" t="s">
        <v>13425</v>
      </c>
      <c r="RAJ9" s="79" t="s">
        <v>13426</v>
      </c>
      <c r="RAK9" s="79" t="s">
        <v>13427</v>
      </c>
      <c r="RAL9" s="79" t="s">
        <v>13428</v>
      </c>
      <c r="RAM9" s="79" t="s">
        <v>13429</v>
      </c>
      <c r="RAN9" s="79" t="s">
        <v>13430</v>
      </c>
      <c r="RAO9" s="79" t="s">
        <v>13431</v>
      </c>
      <c r="RAP9" s="79" t="s">
        <v>13432</v>
      </c>
      <c r="RAQ9" s="79" t="s">
        <v>13433</v>
      </c>
      <c r="RAR9" s="79" t="s">
        <v>13434</v>
      </c>
      <c r="RAS9" s="79" t="s">
        <v>13435</v>
      </c>
      <c r="RAT9" s="79" t="s">
        <v>13436</v>
      </c>
      <c r="RAU9" s="79" t="s">
        <v>13437</v>
      </c>
      <c r="RAV9" s="79" t="s">
        <v>13438</v>
      </c>
      <c r="RAW9" s="79" t="s">
        <v>13439</v>
      </c>
      <c r="RAX9" s="79" t="s">
        <v>13440</v>
      </c>
      <c r="RAY9" s="79" t="s">
        <v>13441</v>
      </c>
      <c r="RAZ9" s="79" t="s">
        <v>13442</v>
      </c>
      <c r="RBA9" s="79" t="s">
        <v>13443</v>
      </c>
      <c r="RBB9" s="79" t="s">
        <v>13444</v>
      </c>
      <c r="RBC9" s="79" t="s">
        <v>13445</v>
      </c>
      <c r="RBD9" s="79" t="s">
        <v>13446</v>
      </c>
      <c r="RBE9" s="79" t="s">
        <v>13447</v>
      </c>
      <c r="RBF9" s="79" t="s">
        <v>13448</v>
      </c>
      <c r="RBG9" s="79" t="s">
        <v>13449</v>
      </c>
      <c r="RBH9" s="79" t="s">
        <v>13450</v>
      </c>
      <c r="RBI9" s="79" t="s">
        <v>13451</v>
      </c>
      <c r="RBJ9" s="79" t="s">
        <v>13452</v>
      </c>
      <c r="RBK9" s="79" t="s">
        <v>13453</v>
      </c>
      <c r="RBL9" s="79" t="s">
        <v>13454</v>
      </c>
      <c r="RBM9" s="79" t="s">
        <v>13455</v>
      </c>
      <c r="RBN9" s="79" t="s">
        <v>13456</v>
      </c>
      <c r="RBO9" s="79" t="s">
        <v>13457</v>
      </c>
      <c r="RBP9" s="79" t="s">
        <v>13458</v>
      </c>
      <c r="RBQ9" s="79" t="s">
        <v>13459</v>
      </c>
      <c r="RBR9" s="79" t="s">
        <v>13460</v>
      </c>
      <c r="RBS9" s="79" t="s">
        <v>13461</v>
      </c>
      <c r="RBT9" s="79" t="s">
        <v>13462</v>
      </c>
      <c r="RBU9" s="79" t="s">
        <v>13463</v>
      </c>
      <c r="RBV9" s="79" t="s">
        <v>13464</v>
      </c>
      <c r="RBW9" s="79" t="s">
        <v>13465</v>
      </c>
      <c r="RBX9" s="79" t="s">
        <v>13466</v>
      </c>
      <c r="RBY9" s="79" t="s">
        <v>13467</v>
      </c>
      <c r="RBZ9" s="79" t="s">
        <v>13468</v>
      </c>
      <c r="RCA9" s="79" t="s">
        <v>13469</v>
      </c>
      <c r="RCB9" s="79" t="s">
        <v>13470</v>
      </c>
      <c r="RCC9" s="79" t="s">
        <v>13471</v>
      </c>
      <c r="RCD9" s="79" t="s">
        <v>13472</v>
      </c>
      <c r="RCE9" s="79" t="s">
        <v>13473</v>
      </c>
      <c r="RCF9" s="79" t="s">
        <v>13474</v>
      </c>
      <c r="RCG9" s="79" t="s">
        <v>13475</v>
      </c>
      <c r="RCH9" s="79" t="s">
        <v>13476</v>
      </c>
      <c r="RCI9" s="79" t="s">
        <v>13477</v>
      </c>
      <c r="RCJ9" s="79" t="s">
        <v>13478</v>
      </c>
      <c r="RCK9" s="79" t="s">
        <v>13479</v>
      </c>
      <c r="RCL9" s="79" t="s">
        <v>13480</v>
      </c>
      <c r="RCM9" s="79" t="s">
        <v>13481</v>
      </c>
      <c r="RCN9" s="79" t="s">
        <v>13482</v>
      </c>
      <c r="RCO9" s="79" t="s">
        <v>13483</v>
      </c>
      <c r="RCP9" s="79" t="s">
        <v>13484</v>
      </c>
      <c r="RCQ9" s="79" t="s">
        <v>13485</v>
      </c>
      <c r="RCR9" s="79" t="s">
        <v>13486</v>
      </c>
      <c r="RCS9" s="79" t="s">
        <v>13487</v>
      </c>
      <c r="RCT9" s="79" t="s">
        <v>13488</v>
      </c>
      <c r="RCU9" s="79" t="s">
        <v>13489</v>
      </c>
      <c r="RCV9" s="79" t="s">
        <v>13490</v>
      </c>
      <c r="RCW9" s="79" t="s">
        <v>13491</v>
      </c>
      <c r="RCX9" s="79" t="s">
        <v>13492</v>
      </c>
      <c r="RCY9" s="79" t="s">
        <v>13493</v>
      </c>
      <c r="RCZ9" s="79" t="s">
        <v>13494</v>
      </c>
      <c r="RDA9" s="79" t="s">
        <v>13495</v>
      </c>
      <c r="RDB9" s="79" t="s">
        <v>13496</v>
      </c>
      <c r="RDC9" s="79" t="s">
        <v>13497</v>
      </c>
      <c r="RDD9" s="79" t="s">
        <v>13498</v>
      </c>
      <c r="RDE9" s="79" t="s">
        <v>13499</v>
      </c>
      <c r="RDF9" s="79" t="s">
        <v>13500</v>
      </c>
      <c r="RDG9" s="79" t="s">
        <v>13501</v>
      </c>
      <c r="RDH9" s="79" t="s">
        <v>13502</v>
      </c>
      <c r="RDI9" s="79" t="s">
        <v>13503</v>
      </c>
      <c r="RDJ9" s="79" t="s">
        <v>13504</v>
      </c>
      <c r="RDK9" s="79" t="s">
        <v>13505</v>
      </c>
      <c r="RDL9" s="79" t="s">
        <v>13506</v>
      </c>
      <c r="RDM9" s="79" t="s">
        <v>13507</v>
      </c>
      <c r="RDN9" s="79" t="s">
        <v>13508</v>
      </c>
      <c r="RDO9" s="79" t="s">
        <v>13509</v>
      </c>
      <c r="RDP9" s="79" t="s">
        <v>13510</v>
      </c>
      <c r="RDQ9" s="79" t="s">
        <v>13511</v>
      </c>
      <c r="RDR9" s="79" t="s">
        <v>13512</v>
      </c>
      <c r="RDS9" s="79" t="s">
        <v>13513</v>
      </c>
      <c r="RDT9" s="79" t="s">
        <v>13514</v>
      </c>
      <c r="RDU9" s="79" t="s">
        <v>13515</v>
      </c>
      <c r="RDV9" s="79" t="s">
        <v>13516</v>
      </c>
      <c r="RDW9" s="79" t="s">
        <v>13517</v>
      </c>
      <c r="RDX9" s="79" t="s">
        <v>13518</v>
      </c>
      <c r="RDY9" s="79" t="s">
        <v>13519</v>
      </c>
      <c r="RDZ9" s="79" t="s">
        <v>13520</v>
      </c>
      <c r="REA9" s="79" t="s">
        <v>13521</v>
      </c>
      <c r="REB9" s="79" t="s">
        <v>13522</v>
      </c>
      <c r="REC9" s="79" t="s">
        <v>13523</v>
      </c>
      <c r="RED9" s="79" t="s">
        <v>13524</v>
      </c>
      <c r="REE9" s="79" t="s">
        <v>13525</v>
      </c>
      <c r="REF9" s="79" t="s">
        <v>13526</v>
      </c>
      <c r="REG9" s="79" t="s">
        <v>13527</v>
      </c>
      <c r="REH9" s="79" t="s">
        <v>13528</v>
      </c>
      <c r="REI9" s="79" t="s">
        <v>13529</v>
      </c>
      <c r="REJ9" s="79" t="s">
        <v>13530</v>
      </c>
      <c r="REK9" s="79" t="s">
        <v>13531</v>
      </c>
      <c r="REL9" s="79" t="s">
        <v>13532</v>
      </c>
      <c r="REM9" s="79" t="s">
        <v>13533</v>
      </c>
      <c r="REN9" s="79" t="s">
        <v>13534</v>
      </c>
      <c r="REO9" s="79" t="s">
        <v>13535</v>
      </c>
      <c r="REP9" s="79" t="s">
        <v>13536</v>
      </c>
      <c r="REQ9" s="79" t="s">
        <v>13537</v>
      </c>
      <c r="RER9" s="79" t="s">
        <v>13538</v>
      </c>
      <c r="RES9" s="79" t="s">
        <v>13539</v>
      </c>
      <c r="RET9" s="79" t="s">
        <v>13540</v>
      </c>
      <c r="REU9" s="79" t="s">
        <v>13541</v>
      </c>
      <c r="REV9" s="79" t="s">
        <v>13542</v>
      </c>
      <c r="REW9" s="79" t="s">
        <v>13543</v>
      </c>
      <c r="REX9" s="79" t="s">
        <v>13544</v>
      </c>
      <c r="REY9" s="79" t="s">
        <v>13545</v>
      </c>
      <c r="REZ9" s="79" t="s">
        <v>13546</v>
      </c>
      <c r="RFA9" s="79" t="s">
        <v>13547</v>
      </c>
      <c r="RFB9" s="79" t="s">
        <v>13548</v>
      </c>
      <c r="RFC9" s="79" t="s">
        <v>13549</v>
      </c>
      <c r="RFD9" s="79" t="s">
        <v>13550</v>
      </c>
      <c r="RFE9" s="79" t="s">
        <v>13551</v>
      </c>
      <c r="RFF9" s="79" t="s">
        <v>13552</v>
      </c>
      <c r="RFG9" s="79" t="s">
        <v>13553</v>
      </c>
      <c r="RFH9" s="79" t="s">
        <v>13554</v>
      </c>
      <c r="RFI9" s="79" t="s">
        <v>13555</v>
      </c>
      <c r="RFJ9" s="79" t="s">
        <v>13556</v>
      </c>
      <c r="RFK9" s="79" t="s">
        <v>13557</v>
      </c>
      <c r="RFL9" s="79" t="s">
        <v>13558</v>
      </c>
      <c r="RFM9" s="79" t="s">
        <v>13559</v>
      </c>
      <c r="RFN9" s="79" t="s">
        <v>13560</v>
      </c>
      <c r="RFO9" s="79" t="s">
        <v>13561</v>
      </c>
      <c r="RFP9" s="79" t="s">
        <v>13562</v>
      </c>
      <c r="RFQ9" s="79" t="s">
        <v>13563</v>
      </c>
      <c r="RFR9" s="79" t="s">
        <v>13564</v>
      </c>
      <c r="RFS9" s="79" t="s">
        <v>13565</v>
      </c>
      <c r="RFT9" s="79" t="s">
        <v>13566</v>
      </c>
      <c r="RFU9" s="79" t="s">
        <v>13567</v>
      </c>
      <c r="RFV9" s="79" t="s">
        <v>13568</v>
      </c>
      <c r="RFW9" s="79" t="s">
        <v>13569</v>
      </c>
      <c r="RFX9" s="79" t="s">
        <v>13570</v>
      </c>
      <c r="RFY9" s="79" t="s">
        <v>13571</v>
      </c>
      <c r="RFZ9" s="79" t="s">
        <v>13572</v>
      </c>
      <c r="RGA9" s="79" t="s">
        <v>13573</v>
      </c>
      <c r="RGB9" s="79" t="s">
        <v>13574</v>
      </c>
      <c r="RGC9" s="79" t="s">
        <v>13575</v>
      </c>
      <c r="RGD9" s="79" t="s">
        <v>13576</v>
      </c>
      <c r="RGE9" s="79" t="s">
        <v>13577</v>
      </c>
      <c r="RGF9" s="79" t="s">
        <v>13578</v>
      </c>
      <c r="RGG9" s="79" t="s">
        <v>13579</v>
      </c>
      <c r="RGH9" s="79" t="s">
        <v>13580</v>
      </c>
      <c r="RGI9" s="79" t="s">
        <v>13581</v>
      </c>
      <c r="RGJ9" s="79" t="s">
        <v>13582</v>
      </c>
      <c r="RGK9" s="79" t="s">
        <v>13583</v>
      </c>
      <c r="RGL9" s="79" t="s">
        <v>13584</v>
      </c>
      <c r="RGM9" s="79" t="s">
        <v>13585</v>
      </c>
      <c r="RGN9" s="79" t="s">
        <v>13586</v>
      </c>
      <c r="RGO9" s="79" t="s">
        <v>13587</v>
      </c>
      <c r="RGP9" s="79" t="s">
        <v>13588</v>
      </c>
      <c r="RGQ9" s="79" t="s">
        <v>13589</v>
      </c>
      <c r="RGR9" s="79" t="s">
        <v>13590</v>
      </c>
      <c r="RGS9" s="79" t="s">
        <v>13591</v>
      </c>
      <c r="RGT9" s="79" t="s">
        <v>13592</v>
      </c>
      <c r="RGU9" s="79" t="s">
        <v>13593</v>
      </c>
      <c r="RGV9" s="79" t="s">
        <v>13594</v>
      </c>
      <c r="RGW9" s="79" t="s">
        <v>13595</v>
      </c>
      <c r="RGX9" s="79" t="s">
        <v>13596</v>
      </c>
      <c r="RGY9" s="79" t="s">
        <v>13597</v>
      </c>
      <c r="RGZ9" s="79" t="s">
        <v>13598</v>
      </c>
      <c r="RHA9" s="79" t="s">
        <v>13599</v>
      </c>
      <c r="RHB9" s="79" t="s">
        <v>13600</v>
      </c>
      <c r="RHC9" s="79" t="s">
        <v>13601</v>
      </c>
      <c r="RHD9" s="79" t="s">
        <v>13602</v>
      </c>
      <c r="RHE9" s="79" t="s">
        <v>13603</v>
      </c>
      <c r="RHF9" s="79" t="s">
        <v>13604</v>
      </c>
      <c r="RHG9" s="79" t="s">
        <v>13605</v>
      </c>
      <c r="RHH9" s="79" t="s">
        <v>13606</v>
      </c>
      <c r="RHI9" s="79" t="s">
        <v>13607</v>
      </c>
      <c r="RHJ9" s="79" t="s">
        <v>13608</v>
      </c>
      <c r="RHK9" s="79" t="s">
        <v>13609</v>
      </c>
      <c r="RHL9" s="79" t="s">
        <v>13610</v>
      </c>
      <c r="RHM9" s="79" t="s">
        <v>13611</v>
      </c>
      <c r="RHN9" s="79" t="s">
        <v>13612</v>
      </c>
      <c r="RHO9" s="79" t="s">
        <v>13613</v>
      </c>
      <c r="RHP9" s="79" t="s">
        <v>13614</v>
      </c>
      <c r="RHQ9" s="79" t="s">
        <v>13615</v>
      </c>
      <c r="RHR9" s="79" t="s">
        <v>13616</v>
      </c>
      <c r="RHS9" s="79" t="s">
        <v>13617</v>
      </c>
      <c r="RHT9" s="79" t="s">
        <v>13618</v>
      </c>
      <c r="RHU9" s="79" t="s">
        <v>13619</v>
      </c>
      <c r="RHV9" s="79" t="s">
        <v>13620</v>
      </c>
      <c r="RHW9" s="79" t="s">
        <v>13621</v>
      </c>
      <c r="RHX9" s="79" t="s">
        <v>13622</v>
      </c>
      <c r="RHY9" s="79" t="s">
        <v>13623</v>
      </c>
      <c r="RHZ9" s="79" t="s">
        <v>13624</v>
      </c>
      <c r="RIA9" s="79" t="s">
        <v>13625</v>
      </c>
      <c r="RIB9" s="79" t="s">
        <v>13626</v>
      </c>
      <c r="RIC9" s="79" t="s">
        <v>13627</v>
      </c>
      <c r="RID9" s="79" t="s">
        <v>13628</v>
      </c>
      <c r="RIE9" s="79" t="s">
        <v>13629</v>
      </c>
      <c r="RIF9" s="79" t="s">
        <v>13630</v>
      </c>
      <c r="RIG9" s="79" t="s">
        <v>13631</v>
      </c>
      <c r="RIH9" s="79" t="s">
        <v>13632</v>
      </c>
      <c r="RII9" s="79" t="s">
        <v>13633</v>
      </c>
      <c r="RIJ9" s="79" t="s">
        <v>13634</v>
      </c>
      <c r="RIK9" s="79" t="s">
        <v>13635</v>
      </c>
      <c r="RIL9" s="79" t="s">
        <v>13636</v>
      </c>
      <c r="RIM9" s="79" t="s">
        <v>13637</v>
      </c>
      <c r="RIN9" s="79" t="s">
        <v>13638</v>
      </c>
      <c r="RIO9" s="79" t="s">
        <v>13639</v>
      </c>
      <c r="RIP9" s="79" t="s">
        <v>13640</v>
      </c>
      <c r="RIQ9" s="79" t="s">
        <v>13641</v>
      </c>
      <c r="RIR9" s="79" t="s">
        <v>13642</v>
      </c>
      <c r="RIS9" s="79" t="s">
        <v>13643</v>
      </c>
      <c r="RIT9" s="79" t="s">
        <v>13644</v>
      </c>
      <c r="RIU9" s="79" t="s">
        <v>13645</v>
      </c>
      <c r="RIV9" s="79" t="s">
        <v>13646</v>
      </c>
      <c r="RIW9" s="79" t="s">
        <v>13647</v>
      </c>
      <c r="RIX9" s="79" t="s">
        <v>13648</v>
      </c>
      <c r="RIY9" s="79" t="s">
        <v>13649</v>
      </c>
      <c r="RIZ9" s="79" t="s">
        <v>13650</v>
      </c>
      <c r="RJA9" s="79" t="s">
        <v>13651</v>
      </c>
      <c r="RJB9" s="79" t="s">
        <v>13652</v>
      </c>
      <c r="RJC9" s="79" t="s">
        <v>13653</v>
      </c>
      <c r="RJD9" s="79" t="s">
        <v>13654</v>
      </c>
      <c r="RJE9" s="79" t="s">
        <v>13655</v>
      </c>
      <c r="RJF9" s="79" t="s">
        <v>13656</v>
      </c>
      <c r="RJG9" s="79" t="s">
        <v>13657</v>
      </c>
      <c r="RJH9" s="79" t="s">
        <v>13658</v>
      </c>
      <c r="RJI9" s="79" t="s">
        <v>13659</v>
      </c>
      <c r="RJJ9" s="79" t="s">
        <v>13660</v>
      </c>
      <c r="RJK9" s="79" t="s">
        <v>13661</v>
      </c>
      <c r="RJL9" s="79" t="s">
        <v>13662</v>
      </c>
      <c r="RJM9" s="79" t="s">
        <v>13663</v>
      </c>
      <c r="RJN9" s="79" t="s">
        <v>13664</v>
      </c>
      <c r="RJO9" s="79" t="s">
        <v>13665</v>
      </c>
      <c r="RJP9" s="79" t="s">
        <v>13666</v>
      </c>
      <c r="RJQ9" s="79" t="s">
        <v>13667</v>
      </c>
      <c r="RJR9" s="79" t="s">
        <v>13668</v>
      </c>
      <c r="RJS9" s="79" t="s">
        <v>13669</v>
      </c>
      <c r="RJT9" s="79" t="s">
        <v>13670</v>
      </c>
      <c r="RJU9" s="79" t="s">
        <v>13671</v>
      </c>
      <c r="RJV9" s="79" t="s">
        <v>13672</v>
      </c>
      <c r="RJW9" s="79" t="s">
        <v>13673</v>
      </c>
      <c r="RJX9" s="79" t="s">
        <v>13674</v>
      </c>
      <c r="RJY9" s="79" t="s">
        <v>13675</v>
      </c>
      <c r="RJZ9" s="79" t="s">
        <v>13676</v>
      </c>
      <c r="RKA9" s="79" t="s">
        <v>13677</v>
      </c>
      <c r="RKB9" s="79" t="s">
        <v>13678</v>
      </c>
      <c r="RKC9" s="79" t="s">
        <v>13679</v>
      </c>
      <c r="RKD9" s="79" t="s">
        <v>13680</v>
      </c>
      <c r="RKE9" s="79" t="s">
        <v>13681</v>
      </c>
      <c r="RKF9" s="79" t="s">
        <v>13682</v>
      </c>
      <c r="RKG9" s="79" t="s">
        <v>13683</v>
      </c>
      <c r="RKH9" s="79" t="s">
        <v>13684</v>
      </c>
      <c r="RKI9" s="79" t="s">
        <v>13685</v>
      </c>
      <c r="RKJ9" s="79" t="s">
        <v>13686</v>
      </c>
      <c r="RKK9" s="79" t="s">
        <v>13687</v>
      </c>
      <c r="RKL9" s="79" t="s">
        <v>13688</v>
      </c>
      <c r="RKM9" s="79" t="s">
        <v>13689</v>
      </c>
      <c r="RKN9" s="79" t="s">
        <v>13690</v>
      </c>
      <c r="RKO9" s="79" t="s">
        <v>13691</v>
      </c>
      <c r="RKP9" s="79" t="s">
        <v>13692</v>
      </c>
      <c r="RKQ9" s="79" t="s">
        <v>13693</v>
      </c>
      <c r="RKR9" s="79" t="s">
        <v>13694</v>
      </c>
      <c r="RKS9" s="79" t="s">
        <v>13695</v>
      </c>
      <c r="RKT9" s="79" t="s">
        <v>13696</v>
      </c>
      <c r="RKU9" s="79" t="s">
        <v>13697</v>
      </c>
      <c r="RKV9" s="79" t="s">
        <v>13698</v>
      </c>
      <c r="RKW9" s="79" t="s">
        <v>13699</v>
      </c>
      <c r="RKX9" s="79" t="s">
        <v>13700</v>
      </c>
      <c r="RKY9" s="79" t="s">
        <v>13701</v>
      </c>
      <c r="RKZ9" s="79" t="s">
        <v>13702</v>
      </c>
      <c r="RLA9" s="79" t="s">
        <v>13703</v>
      </c>
      <c r="RLB9" s="79" t="s">
        <v>13704</v>
      </c>
      <c r="RLC9" s="79" t="s">
        <v>13705</v>
      </c>
      <c r="RLD9" s="79" t="s">
        <v>13706</v>
      </c>
      <c r="RLE9" s="79" t="s">
        <v>13707</v>
      </c>
      <c r="RLF9" s="79" t="s">
        <v>13708</v>
      </c>
      <c r="RLG9" s="79" t="s">
        <v>13709</v>
      </c>
      <c r="RLH9" s="79" t="s">
        <v>13710</v>
      </c>
      <c r="RLI9" s="79" t="s">
        <v>13711</v>
      </c>
      <c r="RLJ9" s="79" t="s">
        <v>13712</v>
      </c>
      <c r="RLK9" s="79" t="s">
        <v>13713</v>
      </c>
      <c r="RLL9" s="79" t="s">
        <v>13714</v>
      </c>
      <c r="RLM9" s="79" t="s">
        <v>13715</v>
      </c>
      <c r="RLN9" s="79" t="s">
        <v>13716</v>
      </c>
      <c r="RLO9" s="79" t="s">
        <v>13717</v>
      </c>
      <c r="RLP9" s="79" t="s">
        <v>13718</v>
      </c>
      <c r="RLQ9" s="79" t="s">
        <v>13719</v>
      </c>
      <c r="RLR9" s="79" t="s">
        <v>13720</v>
      </c>
      <c r="RLS9" s="79" t="s">
        <v>13721</v>
      </c>
      <c r="RLT9" s="79" t="s">
        <v>13722</v>
      </c>
      <c r="RLU9" s="79" t="s">
        <v>13723</v>
      </c>
      <c r="RLV9" s="79" t="s">
        <v>13724</v>
      </c>
      <c r="RLW9" s="79" t="s">
        <v>13725</v>
      </c>
      <c r="RLX9" s="79" t="s">
        <v>13726</v>
      </c>
      <c r="RLY9" s="79" t="s">
        <v>13727</v>
      </c>
      <c r="RLZ9" s="79" t="s">
        <v>13728</v>
      </c>
      <c r="RMA9" s="79" t="s">
        <v>13729</v>
      </c>
      <c r="RMB9" s="79" t="s">
        <v>13730</v>
      </c>
      <c r="RMC9" s="79" t="s">
        <v>13731</v>
      </c>
      <c r="RMD9" s="79" t="s">
        <v>13732</v>
      </c>
      <c r="RME9" s="79" t="s">
        <v>13733</v>
      </c>
      <c r="RMF9" s="79" t="s">
        <v>13734</v>
      </c>
      <c r="RMG9" s="79" t="s">
        <v>13735</v>
      </c>
      <c r="RMH9" s="79" t="s">
        <v>13736</v>
      </c>
      <c r="RMI9" s="79" t="s">
        <v>13737</v>
      </c>
      <c r="RMJ9" s="79" t="s">
        <v>13738</v>
      </c>
      <c r="RMK9" s="79" t="s">
        <v>13739</v>
      </c>
      <c r="RML9" s="79" t="s">
        <v>13740</v>
      </c>
      <c r="RMM9" s="79" t="s">
        <v>13741</v>
      </c>
      <c r="RMN9" s="79" t="s">
        <v>13742</v>
      </c>
      <c r="RMO9" s="79" t="s">
        <v>13743</v>
      </c>
      <c r="RMP9" s="79" t="s">
        <v>13744</v>
      </c>
      <c r="RMQ9" s="79" t="s">
        <v>13745</v>
      </c>
      <c r="RMR9" s="79" t="s">
        <v>13746</v>
      </c>
      <c r="RMS9" s="79" t="s">
        <v>13747</v>
      </c>
      <c r="RMT9" s="79" t="s">
        <v>13748</v>
      </c>
      <c r="RMU9" s="79" t="s">
        <v>13749</v>
      </c>
      <c r="RMV9" s="79" t="s">
        <v>13750</v>
      </c>
      <c r="RMW9" s="79" t="s">
        <v>13751</v>
      </c>
      <c r="RMX9" s="79" t="s">
        <v>13752</v>
      </c>
      <c r="RMY9" s="79" t="s">
        <v>13753</v>
      </c>
      <c r="RMZ9" s="79" t="s">
        <v>13754</v>
      </c>
      <c r="RNA9" s="79" t="s">
        <v>13755</v>
      </c>
      <c r="RNB9" s="79" t="s">
        <v>13756</v>
      </c>
      <c r="RNC9" s="79" t="s">
        <v>13757</v>
      </c>
      <c r="RND9" s="79" t="s">
        <v>13758</v>
      </c>
      <c r="RNE9" s="79" t="s">
        <v>13759</v>
      </c>
      <c r="RNF9" s="79" t="s">
        <v>13760</v>
      </c>
      <c r="RNG9" s="79" t="s">
        <v>13761</v>
      </c>
      <c r="RNH9" s="79" t="s">
        <v>13762</v>
      </c>
      <c r="RNI9" s="79" t="s">
        <v>13763</v>
      </c>
      <c r="RNJ9" s="79" t="s">
        <v>13764</v>
      </c>
      <c r="RNK9" s="79" t="s">
        <v>13765</v>
      </c>
      <c r="RNL9" s="79" t="s">
        <v>13766</v>
      </c>
      <c r="RNM9" s="79" t="s">
        <v>13767</v>
      </c>
      <c r="RNN9" s="79" t="s">
        <v>13768</v>
      </c>
      <c r="RNO9" s="79" t="s">
        <v>13769</v>
      </c>
      <c r="RNP9" s="79" t="s">
        <v>13770</v>
      </c>
      <c r="RNQ9" s="79" t="s">
        <v>13771</v>
      </c>
      <c r="RNR9" s="79" t="s">
        <v>13772</v>
      </c>
      <c r="RNS9" s="79" t="s">
        <v>13773</v>
      </c>
      <c r="RNT9" s="79" t="s">
        <v>13774</v>
      </c>
      <c r="RNU9" s="79" t="s">
        <v>13775</v>
      </c>
      <c r="RNV9" s="79" t="s">
        <v>13776</v>
      </c>
      <c r="RNW9" s="79" t="s">
        <v>13777</v>
      </c>
      <c r="RNX9" s="79" t="s">
        <v>13778</v>
      </c>
      <c r="RNY9" s="79" t="s">
        <v>13779</v>
      </c>
      <c r="RNZ9" s="79" t="s">
        <v>13780</v>
      </c>
      <c r="ROA9" s="79" t="s">
        <v>13781</v>
      </c>
      <c r="ROB9" s="79" t="s">
        <v>13782</v>
      </c>
      <c r="ROC9" s="79" t="s">
        <v>13783</v>
      </c>
      <c r="ROD9" s="79" t="s">
        <v>13784</v>
      </c>
      <c r="ROE9" s="79" t="s">
        <v>13785</v>
      </c>
      <c r="ROF9" s="79" t="s">
        <v>13786</v>
      </c>
      <c r="ROG9" s="79" t="s">
        <v>13787</v>
      </c>
      <c r="ROH9" s="79" t="s">
        <v>13788</v>
      </c>
      <c r="ROI9" s="79" t="s">
        <v>13789</v>
      </c>
      <c r="ROJ9" s="79" t="s">
        <v>13790</v>
      </c>
      <c r="ROK9" s="79" t="s">
        <v>13791</v>
      </c>
      <c r="ROL9" s="79" t="s">
        <v>13792</v>
      </c>
      <c r="ROM9" s="79" t="s">
        <v>13793</v>
      </c>
      <c r="RON9" s="79" t="s">
        <v>13794</v>
      </c>
      <c r="ROO9" s="79" t="s">
        <v>13795</v>
      </c>
      <c r="ROP9" s="79" t="s">
        <v>13796</v>
      </c>
      <c r="ROQ9" s="79" t="s">
        <v>13797</v>
      </c>
      <c r="ROR9" s="79" t="s">
        <v>13798</v>
      </c>
      <c r="ROS9" s="79" t="s">
        <v>13799</v>
      </c>
      <c r="ROT9" s="79" t="s">
        <v>13800</v>
      </c>
      <c r="ROU9" s="79" t="s">
        <v>13801</v>
      </c>
      <c r="ROV9" s="79" t="s">
        <v>13802</v>
      </c>
      <c r="ROW9" s="79" t="s">
        <v>13803</v>
      </c>
      <c r="ROX9" s="79" t="s">
        <v>13804</v>
      </c>
      <c r="ROY9" s="79" t="s">
        <v>13805</v>
      </c>
      <c r="ROZ9" s="79" t="s">
        <v>13806</v>
      </c>
      <c r="RPA9" s="79" t="s">
        <v>13807</v>
      </c>
      <c r="RPB9" s="79" t="s">
        <v>13808</v>
      </c>
      <c r="RPC9" s="79" t="s">
        <v>13809</v>
      </c>
      <c r="RPD9" s="79" t="s">
        <v>13810</v>
      </c>
      <c r="RPE9" s="79" t="s">
        <v>13811</v>
      </c>
      <c r="RPF9" s="79" t="s">
        <v>13812</v>
      </c>
      <c r="RPG9" s="79" t="s">
        <v>13813</v>
      </c>
      <c r="RPH9" s="79" t="s">
        <v>13814</v>
      </c>
      <c r="RPI9" s="79" t="s">
        <v>13815</v>
      </c>
      <c r="RPJ9" s="79" t="s">
        <v>13816</v>
      </c>
      <c r="RPK9" s="79" t="s">
        <v>13817</v>
      </c>
      <c r="RPL9" s="79" t="s">
        <v>13818</v>
      </c>
      <c r="RPM9" s="79" t="s">
        <v>13819</v>
      </c>
      <c r="RPN9" s="79" t="s">
        <v>13820</v>
      </c>
      <c r="RPO9" s="79" t="s">
        <v>13821</v>
      </c>
      <c r="RPP9" s="79" t="s">
        <v>13822</v>
      </c>
      <c r="RPQ9" s="79" t="s">
        <v>13823</v>
      </c>
      <c r="RPR9" s="79" t="s">
        <v>13824</v>
      </c>
      <c r="RPS9" s="79" t="s">
        <v>13825</v>
      </c>
      <c r="RPT9" s="79" t="s">
        <v>13826</v>
      </c>
      <c r="RPU9" s="79" t="s">
        <v>13827</v>
      </c>
      <c r="RPV9" s="79" t="s">
        <v>13828</v>
      </c>
      <c r="RPW9" s="79" t="s">
        <v>13829</v>
      </c>
      <c r="RPX9" s="79" t="s">
        <v>13830</v>
      </c>
      <c r="RPY9" s="79" t="s">
        <v>13831</v>
      </c>
      <c r="RPZ9" s="79" t="s">
        <v>13832</v>
      </c>
      <c r="RQA9" s="79" t="s">
        <v>13833</v>
      </c>
      <c r="RQB9" s="79" t="s">
        <v>13834</v>
      </c>
      <c r="RQC9" s="79" t="s">
        <v>13835</v>
      </c>
      <c r="RQD9" s="79" t="s">
        <v>13836</v>
      </c>
      <c r="RQE9" s="79" t="s">
        <v>13837</v>
      </c>
      <c r="RQF9" s="79" t="s">
        <v>13838</v>
      </c>
      <c r="RQG9" s="79" t="s">
        <v>13839</v>
      </c>
      <c r="RQH9" s="79" t="s">
        <v>13840</v>
      </c>
      <c r="RQI9" s="79" t="s">
        <v>13841</v>
      </c>
      <c r="RQJ9" s="79" t="s">
        <v>13842</v>
      </c>
      <c r="RQK9" s="79" t="s">
        <v>13843</v>
      </c>
      <c r="RQL9" s="79" t="s">
        <v>13844</v>
      </c>
      <c r="RQM9" s="79" t="s">
        <v>13845</v>
      </c>
      <c r="RQN9" s="79" t="s">
        <v>13846</v>
      </c>
      <c r="RQO9" s="79" t="s">
        <v>13847</v>
      </c>
      <c r="RQP9" s="79" t="s">
        <v>13848</v>
      </c>
      <c r="RQQ9" s="79" t="s">
        <v>13849</v>
      </c>
      <c r="RQR9" s="79" t="s">
        <v>13850</v>
      </c>
      <c r="RQS9" s="79" t="s">
        <v>13851</v>
      </c>
      <c r="RQT9" s="79" t="s">
        <v>13852</v>
      </c>
      <c r="RQU9" s="79" t="s">
        <v>13853</v>
      </c>
      <c r="RQV9" s="79" t="s">
        <v>13854</v>
      </c>
      <c r="RQW9" s="79" t="s">
        <v>13855</v>
      </c>
      <c r="RQX9" s="79" t="s">
        <v>13856</v>
      </c>
      <c r="RQY9" s="79" t="s">
        <v>13857</v>
      </c>
      <c r="RQZ9" s="79" t="s">
        <v>13858</v>
      </c>
      <c r="RRA9" s="79" t="s">
        <v>13859</v>
      </c>
      <c r="RRB9" s="79" t="s">
        <v>13860</v>
      </c>
      <c r="RRC9" s="79" t="s">
        <v>13861</v>
      </c>
      <c r="RRD9" s="79" t="s">
        <v>13862</v>
      </c>
      <c r="RRE9" s="79" t="s">
        <v>13863</v>
      </c>
      <c r="RRF9" s="79" t="s">
        <v>13864</v>
      </c>
      <c r="RRG9" s="79" t="s">
        <v>13865</v>
      </c>
      <c r="RRH9" s="79" t="s">
        <v>13866</v>
      </c>
      <c r="RRI9" s="79" t="s">
        <v>13867</v>
      </c>
      <c r="RRJ9" s="79" t="s">
        <v>13868</v>
      </c>
      <c r="RRK9" s="79" t="s">
        <v>13869</v>
      </c>
      <c r="RRL9" s="79" t="s">
        <v>13870</v>
      </c>
      <c r="RRM9" s="79" t="s">
        <v>13871</v>
      </c>
      <c r="RRN9" s="79" t="s">
        <v>13872</v>
      </c>
      <c r="RRO9" s="79" t="s">
        <v>13873</v>
      </c>
      <c r="RRP9" s="79" t="s">
        <v>13874</v>
      </c>
      <c r="RRQ9" s="79" t="s">
        <v>13875</v>
      </c>
      <c r="RRR9" s="79" t="s">
        <v>13876</v>
      </c>
      <c r="RRS9" s="79" t="s">
        <v>13877</v>
      </c>
      <c r="RRT9" s="79" t="s">
        <v>13878</v>
      </c>
      <c r="RRU9" s="79" t="s">
        <v>13879</v>
      </c>
      <c r="RRV9" s="79" t="s">
        <v>13880</v>
      </c>
      <c r="RRW9" s="79" t="s">
        <v>13881</v>
      </c>
      <c r="RRX9" s="79" t="s">
        <v>13882</v>
      </c>
      <c r="RRY9" s="79" t="s">
        <v>13883</v>
      </c>
      <c r="RRZ9" s="79" t="s">
        <v>13884</v>
      </c>
      <c r="RSA9" s="79" t="s">
        <v>13885</v>
      </c>
      <c r="RSB9" s="79" t="s">
        <v>13886</v>
      </c>
      <c r="RSC9" s="79" t="s">
        <v>13887</v>
      </c>
      <c r="RSD9" s="79" t="s">
        <v>13888</v>
      </c>
      <c r="RSE9" s="79" t="s">
        <v>13889</v>
      </c>
      <c r="RSF9" s="79" t="s">
        <v>13890</v>
      </c>
      <c r="RSG9" s="79" t="s">
        <v>13891</v>
      </c>
      <c r="RSH9" s="79" t="s">
        <v>13892</v>
      </c>
      <c r="RSI9" s="79" t="s">
        <v>13893</v>
      </c>
      <c r="RSJ9" s="79" t="s">
        <v>13894</v>
      </c>
      <c r="RSK9" s="79" t="s">
        <v>13895</v>
      </c>
      <c r="RSL9" s="79" t="s">
        <v>13896</v>
      </c>
      <c r="RSM9" s="79" t="s">
        <v>13897</v>
      </c>
      <c r="RSN9" s="79" t="s">
        <v>13898</v>
      </c>
      <c r="RSO9" s="79" t="s">
        <v>13899</v>
      </c>
      <c r="RSP9" s="79" t="s">
        <v>13900</v>
      </c>
      <c r="RSQ9" s="79" t="s">
        <v>13901</v>
      </c>
      <c r="RSR9" s="79" t="s">
        <v>13902</v>
      </c>
      <c r="RSS9" s="79" t="s">
        <v>13903</v>
      </c>
      <c r="RST9" s="79" t="s">
        <v>13904</v>
      </c>
      <c r="RSU9" s="79" t="s">
        <v>13905</v>
      </c>
      <c r="RSV9" s="79" t="s">
        <v>13906</v>
      </c>
      <c r="RSW9" s="79" t="s">
        <v>13907</v>
      </c>
      <c r="RSX9" s="79" t="s">
        <v>13908</v>
      </c>
      <c r="RSY9" s="79" t="s">
        <v>13909</v>
      </c>
      <c r="RSZ9" s="79" t="s">
        <v>13910</v>
      </c>
      <c r="RTA9" s="79" t="s">
        <v>13911</v>
      </c>
      <c r="RTB9" s="79" t="s">
        <v>13912</v>
      </c>
      <c r="RTC9" s="79" t="s">
        <v>13913</v>
      </c>
      <c r="RTD9" s="79" t="s">
        <v>13914</v>
      </c>
      <c r="RTE9" s="79" t="s">
        <v>13915</v>
      </c>
      <c r="RTF9" s="79" t="s">
        <v>13916</v>
      </c>
      <c r="RTG9" s="79" t="s">
        <v>13917</v>
      </c>
      <c r="RTH9" s="79" t="s">
        <v>13918</v>
      </c>
      <c r="RTI9" s="79" t="s">
        <v>13919</v>
      </c>
      <c r="RTJ9" s="79" t="s">
        <v>13920</v>
      </c>
      <c r="RTK9" s="79" t="s">
        <v>13921</v>
      </c>
      <c r="RTL9" s="79" t="s">
        <v>13922</v>
      </c>
      <c r="RTM9" s="79" t="s">
        <v>13923</v>
      </c>
      <c r="RTN9" s="79" t="s">
        <v>13924</v>
      </c>
      <c r="RTO9" s="79" t="s">
        <v>13925</v>
      </c>
      <c r="RTP9" s="79" t="s">
        <v>13926</v>
      </c>
      <c r="RTQ9" s="79" t="s">
        <v>13927</v>
      </c>
      <c r="RTR9" s="79" t="s">
        <v>13928</v>
      </c>
      <c r="RTS9" s="79" t="s">
        <v>13929</v>
      </c>
      <c r="RTT9" s="79" t="s">
        <v>13930</v>
      </c>
      <c r="RTU9" s="79" t="s">
        <v>13931</v>
      </c>
      <c r="RTV9" s="79" t="s">
        <v>13932</v>
      </c>
      <c r="RTW9" s="79" t="s">
        <v>13933</v>
      </c>
      <c r="RTX9" s="79" t="s">
        <v>13934</v>
      </c>
      <c r="RTY9" s="79" t="s">
        <v>13935</v>
      </c>
      <c r="RTZ9" s="79" t="s">
        <v>13936</v>
      </c>
      <c r="RUA9" s="79" t="s">
        <v>13937</v>
      </c>
      <c r="RUB9" s="79" t="s">
        <v>13938</v>
      </c>
      <c r="RUC9" s="79" t="s">
        <v>13939</v>
      </c>
      <c r="RUD9" s="79" t="s">
        <v>13940</v>
      </c>
      <c r="RUE9" s="79" t="s">
        <v>13941</v>
      </c>
      <c r="RUF9" s="79" t="s">
        <v>13942</v>
      </c>
      <c r="RUG9" s="79" t="s">
        <v>13943</v>
      </c>
      <c r="RUH9" s="79" t="s">
        <v>13944</v>
      </c>
      <c r="RUI9" s="79" t="s">
        <v>13945</v>
      </c>
      <c r="RUJ9" s="79" t="s">
        <v>13946</v>
      </c>
      <c r="RUK9" s="79" t="s">
        <v>13947</v>
      </c>
      <c r="RUL9" s="79" t="s">
        <v>13948</v>
      </c>
      <c r="RUM9" s="79" t="s">
        <v>13949</v>
      </c>
      <c r="RUN9" s="79" t="s">
        <v>13950</v>
      </c>
      <c r="RUO9" s="79" t="s">
        <v>13951</v>
      </c>
      <c r="RUP9" s="79" t="s">
        <v>13952</v>
      </c>
      <c r="RUQ9" s="79" t="s">
        <v>13953</v>
      </c>
      <c r="RUR9" s="79" t="s">
        <v>13954</v>
      </c>
      <c r="RUS9" s="79" t="s">
        <v>13955</v>
      </c>
      <c r="RUT9" s="79" t="s">
        <v>13956</v>
      </c>
      <c r="RUU9" s="79" t="s">
        <v>13957</v>
      </c>
      <c r="RUV9" s="79" t="s">
        <v>13958</v>
      </c>
      <c r="RUW9" s="79" t="s">
        <v>13959</v>
      </c>
      <c r="RUX9" s="79" t="s">
        <v>13960</v>
      </c>
      <c r="RUY9" s="79" t="s">
        <v>13961</v>
      </c>
      <c r="RUZ9" s="79" t="s">
        <v>13962</v>
      </c>
      <c r="RVA9" s="79" t="s">
        <v>13963</v>
      </c>
      <c r="RVB9" s="79" t="s">
        <v>13964</v>
      </c>
      <c r="RVC9" s="79" t="s">
        <v>13965</v>
      </c>
      <c r="RVD9" s="79" t="s">
        <v>13966</v>
      </c>
      <c r="RVE9" s="79" t="s">
        <v>13967</v>
      </c>
      <c r="RVF9" s="79" t="s">
        <v>13968</v>
      </c>
      <c r="RVG9" s="79" t="s">
        <v>13969</v>
      </c>
      <c r="RVH9" s="79" t="s">
        <v>13970</v>
      </c>
      <c r="RVI9" s="79" t="s">
        <v>13971</v>
      </c>
      <c r="RVJ9" s="79" t="s">
        <v>13972</v>
      </c>
      <c r="RVK9" s="79" t="s">
        <v>13973</v>
      </c>
      <c r="RVL9" s="79" t="s">
        <v>13974</v>
      </c>
      <c r="RVM9" s="79" t="s">
        <v>13975</v>
      </c>
      <c r="RVN9" s="79" t="s">
        <v>13976</v>
      </c>
      <c r="RVO9" s="79" t="s">
        <v>13977</v>
      </c>
      <c r="RVP9" s="79" t="s">
        <v>13978</v>
      </c>
      <c r="RVQ9" s="79" t="s">
        <v>13979</v>
      </c>
      <c r="RVR9" s="79" t="s">
        <v>13980</v>
      </c>
      <c r="RVS9" s="79" t="s">
        <v>13981</v>
      </c>
      <c r="RVT9" s="79" t="s">
        <v>13982</v>
      </c>
      <c r="RVU9" s="79" t="s">
        <v>13983</v>
      </c>
      <c r="RVV9" s="79" t="s">
        <v>13984</v>
      </c>
      <c r="RVW9" s="79" t="s">
        <v>13985</v>
      </c>
      <c r="RVX9" s="79" t="s">
        <v>13986</v>
      </c>
      <c r="RVY9" s="79" t="s">
        <v>13987</v>
      </c>
      <c r="RVZ9" s="79" t="s">
        <v>13988</v>
      </c>
      <c r="RWA9" s="79" t="s">
        <v>13989</v>
      </c>
      <c r="RWB9" s="79" t="s">
        <v>13990</v>
      </c>
      <c r="RWC9" s="79" t="s">
        <v>13991</v>
      </c>
      <c r="RWD9" s="79" t="s">
        <v>13992</v>
      </c>
      <c r="RWE9" s="79" t="s">
        <v>13993</v>
      </c>
      <c r="RWF9" s="79" t="s">
        <v>13994</v>
      </c>
      <c r="RWG9" s="79" t="s">
        <v>13995</v>
      </c>
      <c r="RWH9" s="79" t="s">
        <v>13996</v>
      </c>
      <c r="RWI9" s="79" t="s">
        <v>13997</v>
      </c>
      <c r="RWJ9" s="79" t="s">
        <v>13998</v>
      </c>
      <c r="RWK9" s="79" t="s">
        <v>13999</v>
      </c>
      <c r="RWL9" s="79" t="s">
        <v>14000</v>
      </c>
      <c r="RWM9" s="79" t="s">
        <v>14001</v>
      </c>
      <c r="RWN9" s="79" t="s">
        <v>14002</v>
      </c>
      <c r="RWO9" s="79" t="s">
        <v>14003</v>
      </c>
      <c r="RWP9" s="79" t="s">
        <v>14004</v>
      </c>
      <c r="RWQ9" s="79" t="s">
        <v>14005</v>
      </c>
      <c r="RWR9" s="79" t="s">
        <v>14006</v>
      </c>
      <c r="RWS9" s="79" t="s">
        <v>14007</v>
      </c>
      <c r="RWT9" s="79" t="s">
        <v>14008</v>
      </c>
      <c r="RWU9" s="79" t="s">
        <v>14009</v>
      </c>
      <c r="RWV9" s="79" t="s">
        <v>14010</v>
      </c>
      <c r="RWW9" s="79" t="s">
        <v>14011</v>
      </c>
      <c r="RWX9" s="79" t="s">
        <v>14012</v>
      </c>
      <c r="RWY9" s="79" t="s">
        <v>14013</v>
      </c>
      <c r="RWZ9" s="79" t="s">
        <v>14014</v>
      </c>
      <c r="RXA9" s="79" t="s">
        <v>14015</v>
      </c>
      <c r="RXB9" s="79" t="s">
        <v>14016</v>
      </c>
      <c r="RXC9" s="79" t="s">
        <v>14017</v>
      </c>
      <c r="RXD9" s="79" t="s">
        <v>14018</v>
      </c>
      <c r="RXE9" s="79" t="s">
        <v>14019</v>
      </c>
      <c r="RXF9" s="79" t="s">
        <v>14020</v>
      </c>
      <c r="RXG9" s="79" t="s">
        <v>14021</v>
      </c>
      <c r="RXH9" s="79" t="s">
        <v>14022</v>
      </c>
      <c r="RXI9" s="79" t="s">
        <v>14023</v>
      </c>
      <c r="RXJ9" s="79" t="s">
        <v>14024</v>
      </c>
      <c r="RXK9" s="79" t="s">
        <v>14025</v>
      </c>
      <c r="RXL9" s="79" t="s">
        <v>14026</v>
      </c>
      <c r="RXM9" s="79" t="s">
        <v>14027</v>
      </c>
      <c r="RXN9" s="79" t="s">
        <v>14028</v>
      </c>
      <c r="RXO9" s="79" t="s">
        <v>14029</v>
      </c>
      <c r="RXP9" s="79" t="s">
        <v>14030</v>
      </c>
      <c r="RXQ9" s="79" t="s">
        <v>14031</v>
      </c>
      <c r="RXR9" s="79" t="s">
        <v>14032</v>
      </c>
      <c r="RXS9" s="79" t="s">
        <v>14033</v>
      </c>
      <c r="RXT9" s="79" t="s">
        <v>14034</v>
      </c>
      <c r="RXU9" s="79" t="s">
        <v>14035</v>
      </c>
      <c r="RXV9" s="79" t="s">
        <v>14036</v>
      </c>
      <c r="RXW9" s="79" t="s">
        <v>14037</v>
      </c>
      <c r="RXX9" s="79" t="s">
        <v>14038</v>
      </c>
      <c r="RXY9" s="79" t="s">
        <v>14039</v>
      </c>
      <c r="RXZ9" s="79" t="s">
        <v>14040</v>
      </c>
      <c r="RYA9" s="79" t="s">
        <v>14041</v>
      </c>
      <c r="RYB9" s="79" t="s">
        <v>14042</v>
      </c>
      <c r="RYC9" s="79" t="s">
        <v>14043</v>
      </c>
      <c r="RYD9" s="79" t="s">
        <v>14044</v>
      </c>
      <c r="RYE9" s="79" t="s">
        <v>14045</v>
      </c>
      <c r="RYF9" s="79" t="s">
        <v>14046</v>
      </c>
      <c r="RYG9" s="79" t="s">
        <v>14047</v>
      </c>
      <c r="RYH9" s="79" t="s">
        <v>14048</v>
      </c>
      <c r="RYI9" s="79" t="s">
        <v>14049</v>
      </c>
      <c r="RYJ9" s="79" t="s">
        <v>14050</v>
      </c>
      <c r="RYK9" s="79" t="s">
        <v>14051</v>
      </c>
      <c r="RYL9" s="79" t="s">
        <v>14052</v>
      </c>
      <c r="RYM9" s="79" t="s">
        <v>14053</v>
      </c>
      <c r="RYN9" s="79" t="s">
        <v>14054</v>
      </c>
      <c r="RYO9" s="79" t="s">
        <v>14055</v>
      </c>
      <c r="RYP9" s="79" t="s">
        <v>14056</v>
      </c>
      <c r="RYQ9" s="79" t="s">
        <v>14057</v>
      </c>
      <c r="RYR9" s="79" t="s">
        <v>14058</v>
      </c>
      <c r="RYS9" s="79" t="s">
        <v>14059</v>
      </c>
      <c r="RYT9" s="79" t="s">
        <v>14060</v>
      </c>
      <c r="RYU9" s="79" t="s">
        <v>14061</v>
      </c>
      <c r="RYV9" s="79" t="s">
        <v>14062</v>
      </c>
      <c r="RYW9" s="79" t="s">
        <v>14063</v>
      </c>
      <c r="RYX9" s="79" t="s">
        <v>14064</v>
      </c>
      <c r="RYY9" s="79" t="s">
        <v>14065</v>
      </c>
      <c r="RYZ9" s="79" t="s">
        <v>14066</v>
      </c>
      <c r="RZA9" s="79" t="s">
        <v>14067</v>
      </c>
      <c r="RZB9" s="79" t="s">
        <v>14068</v>
      </c>
      <c r="RZC9" s="79" t="s">
        <v>14069</v>
      </c>
      <c r="RZD9" s="79" t="s">
        <v>14070</v>
      </c>
      <c r="RZE9" s="79" t="s">
        <v>14071</v>
      </c>
      <c r="RZF9" s="79" t="s">
        <v>14072</v>
      </c>
      <c r="RZG9" s="79" t="s">
        <v>14073</v>
      </c>
      <c r="RZH9" s="79" t="s">
        <v>14074</v>
      </c>
      <c r="RZI9" s="79" t="s">
        <v>14075</v>
      </c>
      <c r="RZJ9" s="79" t="s">
        <v>14076</v>
      </c>
      <c r="RZK9" s="79" t="s">
        <v>14077</v>
      </c>
      <c r="RZL9" s="79" t="s">
        <v>14078</v>
      </c>
      <c r="RZM9" s="79" t="s">
        <v>14079</v>
      </c>
      <c r="RZN9" s="79" t="s">
        <v>14080</v>
      </c>
      <c r="RZO9" s="79" t="s">
        <v>14081</v>
      </c>
      <c r="RZP9" s="79" t="s">
        <v>14082</v>
      </c>
      <c r="RZQ9" s="79" t="s">
        <v>14083</v>
      </c>
      <c r="RZR9" s="79" t="s">
        <v>14084</v>
      </c>
      <c r="RZS9" s="79" t="s">
        <v>14085</v>
      </c>
      <c r="RZT9" s="79" t="s">
        <v>14086</v>
      </c>
      <c r="RZU9" s="79" t="s">
        <v>14087</v>
      </c>
      <c r="RZV9" s="79" t="s">
        <v>14088</v>
      </c>
      <c r="RZW9" s="79" t="s">
        <v>14089</v>
      </c>
      <c r="RZX9" s="79" t="s">
        <v>14090</v>
      </c>
      <c r="RZY9" s="79" t="s">
        <v>14091</v>
      </c>
      <c r="RZZ9" s="79" t="s">
        <v>14092</v>
      </c>
      <c r="SAA9" s="79" t="s">
        <v>14093</v>
      </c>
      <c r="SAB9" s="79" t="s">
        <v>14094</v>
      </c>
      <c r="SAC9" s="79" t="s">
        <v>14095</v>
      </c>
      <c r="SAD9" s="79" t="s">
        <v>14096</v>
      </c>
      <c r="SAE9" s="79" t="s">
        <v>14097</v>
      </c>
      <c r="SAF9" s="79" t="s">
        <v>14098</v>
      </c>
      <c r="SAG9" s="79" t="s">
        <v>14099</v>
      </c>
      <c r="SAH9" s="79" t="s">
        <v>14100</v>
      </c>
      <c r="SAI9" s="79" t="s">
        <v>14101</v>
      </c>
      <c r="SAJ9" s="79" t="s">
        <v>14102</v>
      </c>
      <c r="SAK9" s="79" t="s">
        <v>14103</v>
      </c>
      <c r="SAL9" s="79" t="s">
        <v>14104</v>
      </c>
      <c r="SAM9" s="79" t="s">
        <v>14105</v>
      </c>
      <c r="SAN9" s="79" t="s">
        <v>14106</v>
      </c>
      <c r="SAO9" s="79" t="s">
        <v>14107</v>
      </c>
      <c r="SAP9" s="79" t="s">
        <v>14108</v>
      </c>
      <c r="SAQ9" s="79" t="s">
        <v>14109</v>
      </c>
      <c r="SAR9" s="79" t="s">
        <v>14110</v>
      </c>
      <c r="SAS9" s="79" t="s">
        <v>14111</v>
      </c>
      <c r="SAT9" s="79" t="s">
        <v>14112</v>
      </c>
      <c r="SAU9" s="79" t="s">
        <v>14113</v>
      </c>
      <c r="SAV9" s="79" t="s">
        <v>14114</v>
      </c>
      <c r="SAW9" s="79" t="s">
        <v>14115</v>
      </c>
      <c r="SAX9" s="79" t="s">
        <v>14116</v>
      </c>
      <c r="SAY9" s="79" t="s">
        <v>14117</v>
      </c>
      <c r="SAZ9" s="79" t="s">
        <v>14118</v>
      </c>
      <c r="SBA9" s="79" t="s">
        <v>14119</v>
      </c>
      <c r="SBB9" s="79" t="s">
        <v>14120</v>
      </c>
      <c r="SBC9" s="79" t="s">
        <v>14121</v>
      </c>
      <c r="SBD9" s="79" t="s">
        <v>14122</v>
      </c>
      <c r="SBE9" s="79" t="s">
        <v>14123</v>
      </c>
      <c r="SBF9" s="79" t="s">
        <v>14124</v>
      </c>
      <c r="SBG9" s="79" t="s">
        <v>14125</v>
      </c>
      <c r="SBH9" s="79" t="s">
        <v>14126</v>
      </c>
      <c r="SBI9" s="79" t="s">
        <v>14127</v>
      </c>
      <c r="SBJ9" s="79" t="s">
        <v>14128</v>
      </c>
      <c r="SBK9" s="79" t="s">
        <v>14129</v>
      </c>
      <c r="SBL9" s="79" t="s">
        <v>14130</v>
      </c>
      <c r="SBM9" s="79" t="s">
        <v>14131</v>
      </c>
      <c r="SBN9" s="79" t="s">
        <v>14132</v>
      </c>
      <c r="SBO9" s="79" t="s">
        <v>14133</v>
      </c>
      <c r="SBP9" s="79" t="s">
        <v>14134</v>
      </c>
      <c r="SBQ9" s="79" t="s">
        <v>14135</v>
      </c>
      <c r="SBR9" s="79" t="s">
        <v>14136</v>
      </c>
      <c r="SBS9" s="79" t="s">
        <v>14137</v>
      </c>
      <c r="SBT9" s="79" t="s">
        <v>14138</v>
      </c>
      <c r="SBU9" s="79" t="s">
        <v>14139</v>
      </c>
      <c r="SBV9" s="79" t="s">
        <v>14140</v>
      </c>
      <c r="SBW9" s="79" t="s">
        <v>14141</v>
      </c>
      <c r="SBX9" s="79" t="s">
        <v>14142</v>
      </c>
      <c r="SBY9" s="79" t="s">
        <v>14143</v>
      </c>
      <c r="SBZ9" s="79" t="s">
        <v>14144</v>
      </c>
      <c r="SCA9" s="79" t="s">
        <v>14145</v>
      </c>
      <c r="SCB9" s="79" t="s">
        <v>14146</v>
      </c>
      <c r="SCC9" s="79" t="s">
        <v>14147</v>
      </c>
      <c r="SCD9" s="79" t="s">
        <v>14148</v>
      </c>
      <c r="SCE9" s="79" t="s">
        <v>14149</v>
      </c>
      <c r="SCF9" s="79" t="s">
        <v>14150</v>
      </c>
      <c r="SCG9" s="79" t="s">
        <v>14151</v>
      </c>
      <c r="SCH9" s="79" t="s">
        <v>14152</v>
      </c>
      <c r="SCI9" s="79" t="s">
        <v>14153</v>
      </c>
      <c r="SCJ9" s="79" t="s">
        <v>14154</v>
      </c>
      <c r="SCK9" s="79" t="s">
        <v>14155</v>
      </c>
      <c r="SCL9" s="79" t="s">
        <v>14156</v>
      </c>
      <c r="SCM9" s="79" t="s">
        <v>14157</v>
      </c>
      <c r="SCN9" s="79" t="s">
        <v>14158</v>
      </c>
      <c r="SCO9" s="79" t="s">
        <v>14159</v>
      </c>
      <c r="SCP9" s="79" t="s">
        <v>14160</v>
      </c>
      <c r="SCQ9" s="79" t="s">
        <v>14161</v>
      </c>
      <c r="SCR9" s="79" t="s">
        <v>14162</v>
      </c>
      <c r="SCS9" s="79" t="s">
        <v>14163</v>
      </c>
      <c r="SCT9" s="79" t="s">
        <v>14164</v>
      </c>
      <c r="SCU9" s="79" t="s">
        <v>14165</v>
      </c>
      <c r="SCV9" s="79" t="s">
        <v>14166</v>
      </c>
      <c r="SCW9" s="79" t="s">
        <v>14167</v>
      </c>
      <c r="SCX9" s="79" t="s">
        <v>14168</v>
      </c>
      <c r="SCY9" s="79" t="s">
        <v>14169</v>
      </c>
      <c r="SCZ9" s="79" t="s">
        <v>14170</v>
      </c>
      <c r="SDA9" s="79" t="s">
        <v>14171</v>
      </c>
      <c r="SDB9" s="79" t="s">
        <v>14172</v>
      </c>
      <c r="SDC9" s="79" t="s">
        <v>14173</v>
      </c>
      <c r="SDD9" s="79" t="s">
        <v>14174</v>
      </c>
      <c r="SDE9" s="79" t="s">
        <v>14175</v>
      </c>
      <c r="SDF9" s="79" t="s">
        <v>14176</v>
      </c>
      <c r="SDG9" s="79" t="s">
        <v>14177</v>
      </c>
      <c r="SDH9" s="79" t="s">
        <v>14178</v>
      </c>
      <c r="SDI9" s="79" t="s">
        <v>14179</v>
      </c>
      <c r="SDJ9" s="79" t="s">
        <v>14180</v>
      </c>
      <c r="SDK9" s="79" t="s">
        <v>14181</v>
      </c>
      <c r="SDL9" s="79" t="s">
        <v>14182</v>
      </c>
      <c r="SDM9" s="79" t="s">
        <v>14183</v>
      </c>
      <c r="SDN9" s="79" t="s">
        <v>14184</v>
      </c>
      <c r="SDO9" s="79" t="s">
        <v>14185</v>
      </c>
      <c r="SDP9" s="79" t="s">
        <v>14186</v>
      </c>
      <c r="SDQ9" s="79" t="s">
        <v>14187</v>
      </c>
      <c r="SDR9" s="79" t="s">
        <v>14188</v>
      </c>
      <c r="SDS9" s="79" t="s">
        <v>14189</v>
      </c>
      <c r="SDT9" s="79" t="s">
        <v>14190</v>
      </c>
      <c r="SDU9" s="79" t="s">
        <v>14191</v>
      </c>
      <c r="SDV9" s="79" t="s">
        <v>14192</v>
      </c>
      <c r="SDW9" s="79" t="s">
        <v>14193</v>
      </c>
      <c r="SDX9" s="79" t="s">
        <v>14194</v>
      </c>
      <c r="SDY9" s="79" t="s">
        <v>14195</v>
      </c>
      <c r="SDZ9" s="79" t="s">
        <v>14196</v>
      </c>
      <c r="SEA9" s="79" t="s">
        <v>14197</v>
      </c>
      <c r="SEB9" s="79" t="s">
        <v>14198</v>
      </c>
      <c r="SEC9" s="79" t="s">
        <v>14199</v>
      </c>
      <c r="SED9" s="79" t="s">
        <v>14200</v>
      </c>
      <c r="SEE9" s="79" t="s">
        <v>14201</v>
      </c>
      <c r="SEF9" s="79" t="s">
        <v>14202</v>
      </c>
      <c r="SEG9" s="79" t="s">
        <v>14203</v>
      </c>
      <c r="SEH9" s="79" t="s">
        <v>14204</v>
      </c>
      <c r="SEI9" s="79" t="s">
        <v>14205</v>
      </c>
      <c r="SEJ9" s="79" t="s">
        <v>14206</v>
      </c>
      <c r="SEK9" s="79" t="s">
        <v>14207</v>
      </c>
      <c r="SEL9" s="79" t="s">
        <v>14208</v>
      </c>
      <c r="SEM9" s="79" t="s">
        <v>14209</v>
      </c>
      <c r="SEN9" s="79" t="s">
        <v>14210</v>
      </c>
      <c r="SEO9" s="79" t="s">
        <v>14211</v>
      </c>
      <c r="SEP9" s="79" t="s">
        <v>14212</v>
      </c>
      <c r="SEQ9" s="79" t="s">
        <v>14213</v>
      </c>
      <c r="SER9" s="79" t="s">
        <v>14214</v>
      </c>
      <c r="SES9" s="79" t="s">
        <v>14215</v>
      </c>
      <c r="SET9" s="79" t="s">
        <v>14216</v>
      </c>
      <c r="SEU9" s="79" t="s">
        <v>14217</v>
      </c>
      <c r="SEV9" s="79" t="s">
        <v>14218</v>
      </c>
      <c r="SEW9" s="79" t="s">
        <v>14219</v>
      </c>
      <c r="SEX9" s="79" t="s">
        <v>14220</v>
      </c>
      <c r="SEY9" s="79" t="s">
        <v>14221</v>
      </c>
      <c r="SEZ9" s="79" t="s">
        <v>14222</v>
      </c>
      <c r="SFA9" s="79" t="s">
        <v>14223</v>
      </c>
      <c r="SFB9" s="79" t="s">
        <v>14224</v>
      </c>
      <c r="SFC9" s="79" t="s">
        <v>14225</v>
      </c>
      <c r="SFD9" s="79" t="s">
        <v>14226</v>
      </c>
      <c r="SFE9" s="79" t="s">
        <v>14227</v>
      </c>
      <c r="SFF9" s="79" t="s">
        <v>14228</v>
      </c>
      <c r="SFG9" s="79" t="s">
        <v>14229</v>
      </c>
      <c r="SFH9" s="79" t="s">
        <v>14230</v>
      </c>
      <c r="SFI9" s="79" t="s">
        <v>14231</v>
      </c>
      <c r="SFJ9" s="79" t="s">
        <v>14232</v>
      </c>
      <c r="SFK9" s="79" t="s">
        <v>14233</v>
      </c>
      <c r="SFL9" s="79" t="s">
        <v>14234</v>
      </c>
      <c r="SFM9" s="79" t="s">
        <v>14235</v>
      </c>
      <c r="SFN9" s="79" t="s">
        <v>14236</v>
      </c>
      <c r="SFO9" s="79" t="s">
        <v>14237</v>
      </c>
      <c r="SFP9" s="79" t="s">
        <v>14238</v>
      </c>
      <c r="SFQ9" s="79" t="s">
        <v>14239</v>
      </c>
      <c r="SFR9" s="79" t="s">
        <v>14240</v>
      </c>
      <c r="SFS9" s="79" t="s">
        <v>14241</v>
      </c>
      <c r="SFT9" s="79" t="s">
        <v>14242</v>
      </c>
      <c r="SFU9" s="79" t="s">
        <v>14243</v>
      </c>
      <c r="SFV9" s="79" t="s">
        <v>14244</v>
      </c>
      <c r="SFW9" s="79" t="s">
        <v>14245</v>
      </c>
      <c r="SFX9" s="79" t="s">
        <v>14246</v>
      </c>
      <c r="SFY9" s="79" t="s">
        <v>14247</v>
      </c>
      <c r="SFZ9" s="79" t="s">
        <v>14248</v>
      </c>
      <c r="SGA9" s="79" t="s">
        <v>14249</v>
      </c>
      <c r="SGB9" s="79" t="s">
        <v>14250</v>
      </c>
      <c r="SGC9" s="79" t="s">
        <v>14251</v>
      </c>
      <c r="SGD9" s="79" t="s">
        <v>14252</v>
      </c>
      <c r="SGE9" s="79" t="s">
        <v>14253</v>
      </c>
      <c r="SGF9" s="79" t="s">
        <v>14254</v>
      </c>
      <c r="SGG9" s="79" t="s">
        <v>14255</v>
      </c>
      <c r="SGH9" s="79" t="s">
        <v>14256</v>
      </c>
      <c r="SGI9" s="79" t="s">
        <v>14257</v>
      </c>
      <c r="SGJ9" s="79" t="s">
        <v>14258</v>
      </c>
      <c r="SGK9" s="79" t="s">
        <v>14259</v>
      </c>
      <c r="SGL9" s="79" t="s">
        <v>14260</v>
      </c>
      <c r="SGM9" s="79" t="s">
        <v>14261</v>
      </c>
      <c r="SGN9" s="79" t="s">
        <v>14262</v>
      </c>
      <c r="SGO9" s="79" t="s">
        <v>14263</v>
      </c>
      <c r="SGP9" s="79" t="s">
        <v>14264</v>
      </c>
      <c r="SGQ9" s="79" t="s">
        <v>14265</v>
      </c>
      <c r="SGR9" s="79" t="s">
        <v>14266</v>
      </c>
      <c r="SGS9" s="79" t="s">
        <v>14267</v>
      </c>
      <c r="SGT9" s="79" t="s">
        <v>14268</v>
      </c>
      <c r="SGU9" s="79" t="s">
        <v>14269</v>
      </c>
      <c r="SGV9" s="79" t="s">
        <v>14270</v>
      </c>
      <c r="SGW9" s="79" t="s">
        <v>14271</v>
      </c>
      <c r="SGX9" s="79" t="s">
        <v>14272</v>
      </c>
      <c r="SGY9" s="79" t="s">
        <v>14273</v>
      </c>
      <c r="SGZ9" s="79" t="s">
        <v>14274</v>
      </c>
      <c r="SHA9" s="79" t="s">
        <v>14275</v>
      </c>
      <c r="SHB9" s="79" t="s">
        <v>14276</v>
      </c>
      <c r="SHC9" s="79" t="s">
        <v>14277</v>
      </c>
      <c r="SHD9" s="79" t="s">
        <v>14278</v>
      </c>
      <c r="SHE9" s="79" t="s">
        <v>14279</v>
      </c>
      <c r="SHF9" s="79" t="s">
        <v>14280</v>
      </c>
      <c r="SHG9" s="79" t="s">
        <v>14281</v>
      </c>
      <c r="SHH9" s="79" t="s">
        <v>14282</v>
      </c>
      <c r="SHI9" s="79" t="s">
        <v>14283</v>
      </c>
      <c r="SHJ9" s="79" t="s">
        <v>14284</v>
      </c>
      <c r="SHK9" s="79" t="s">
        <v>14285</v>
      </c>
      <c r="SHL9" s="79" t="s">
        <v>14286</v>
      </c>
      <c r="SHM9" s="79" t="s">
        <v>14287</v>
      </c>
      <c r="SHN9" s="79" t="s">
        <v>14288</v>
      </c>
      <c r="SHO9" s="79" t="s">
        <v>14289</v>
      </c>
      <c r="SHP9" s="79" t="s">
        <v>14290</v>
      </c>
      <c r="SHQ9" s="79" t="s">
        <v>14291</v>
      </c>
      <c r="SHR9" s="79" t="s">
        <v>14292</v>
      </c>
      <c r="SHS9" s="79" t="s">
        <v>14293</v>
      </c>
      <c r="SHT9" s="79" t="s">
        <v>14294</v>
      </c>
      <c r="SHU9" s="79" t="s">
        <v>14295</v>
      </c>
      <c r="SHV9" s="79" t="s">
        <v>14296</v>
      </c>
      <c r="SHW9" s="79" t="s">
        <v>14297</v>
      </c>
      <c r="SHX9" s="79" t="s">
        <v>14298</v>
      </c>
      <c r="SHY9" s="79" t="s">
        <v>14299</v>
      </c>
      <c r="SHZ9" s="79" t="s">
        <v>14300</v>
      </c>
      <c r="SIA9" s="79" t="s">
        <v>14301</v>
      </c>
      <c r="SIB9" s="79" t="s">
        <v>14302</v>
      </c>
      <c r="SIC9" s="79" t="s">
        <v>14303</v>
      </c>
      <c r="SID9" s="79" t="s">
        <v>14304</v>
      </c>
      <c r="SIE9" s="79" t="s">
        <v>14305</v>
      </c>
      <c r="SIF9" s="79" t="s">
        <v>14306</v>
      </c>
      <c r="SIG9" s="79" t="s">
        <v>14307</v>
      </c>
      <c r="SIH9" s="79" t="s">
        <v>14308</v>
      </c>
      <c r="SII9" s="79" t="s">
        <v>14309</v>
      </c>
      <c r="SIJ9" s="79" t="s">
        <v>14310</v>
      </c>
      <c r="SIK9" s="79" t="s">
        <v>14311</v>
      </c>
      <c r="SIL9" s="79" t="s">
        <v>14312</v>
      </c>
      <c r="SIM9" s="79" t="s">
        <v>14313</v>
      </c>
      <c r="SIN9" s="79" t="s">
        <v>14314</v>
      </c>
      <c r="SIO9" s="79" t="s">
        <v>14315</v>
      </c>
      <c r="SIP9" s="79" t="s">
        <v>14316</v>
      </c>
      <c r="SIQ9" s="79" t="s">
        <v>14317</v>
      </c>
      <c r="SIR9" s="79" t="s">
        <v>14318</v>
      </c>
      <c r="SIS9" s="79" t="s">
        <v>14319</v>
      </c>
      <c r="SIT9" s="79" t="s">
        <v>14320</v>
      </c>
      <c r="SIU9" s="79" t="s">
        <v>14321</v>
      </c>
      <c r="SIV9" s="79" t="s">
        <v>14322</v>
      </c>
      <c r="SIW9" s="79" t="s">
        <v>14323</v>
      </c>
      <c r="SIX9" s="79" t="s">
        <v>14324</v>
      </c>
      <c r="SIY9" s="79" t="s">
        <v>14325</v>
      </c>
      <c r="SIZ9" s="79" t="s">
        <v>14326</v>
      </c>
      <c r="SJA9" s="79" t="s">
        <v>14327</v>
      </c>
      <c r="SJB9" s="79" t="s">
        <v>14328</v>
      </c>
      <c r="SJC9" s="79" t="s">
        <v>14329</v>
      </c>
      <c r="SJD9" s="79" t="s">
        <v>14330</v>
      </c>
      <c r="SJE9" s="79" t="s">
        <v>14331</v>
      </c>
      <c r="SJF9" s="79" t="s">
        <v>14332</v>
      </c>
      <c r="SJG9" s="79" t="s">
        <v>14333</v>
      </c>
      <c r="SJH9" s="79" t="s">
        <v>14334</v>
      </c>
      <c r="SJI9" s="79" t="s">
        <v>14335</v>
      </c>
      <c r="SJJ9" s="79" t="s">
        <v>14336</v>
      </c>
      <c r="SJK9" s="79" t="s">
        <v>14337</v>
      </c>
      <c r="SJL9" s="79" t="s">
        <v>14338</v>
      </c>
      <c r="SJM9" s="79" t="s">
        <v>14339</v>
      </c>
      <c r="SJN9" s="79" t="s">
        <v>14340</v>
      </c>
      <c r="SJO9" s="79" t="s">
        <v>14341</v>
      </c>
      <c r="SJP9" s="79" t="s">
        <v>14342</v>
      </c>
      <c r="SJQ9" s="79" t="s">
        <v>14343</v>
      </c>
      <c r="SJR9" s="79" t="s">
        <v>14344</v>
      </c>
      <c r="SJS9" s="79" t="s">
        <v>14345</v>
      </c>
      <c r="SJT9" s="79" t="s">
        <v>14346</v>
      </c>
      <c r="SJU9" s="79" t="s">
        <v>14347</v>
      </c>
      <c r="SJV9" s="79" t="s">
        <v>14348</v>
      </c>
      <c r="SJW9" s="79" t="s">
        <v>14349</v>
      </c>
      <c r="SJX9" s="79" t="s">
        <v>14350</v>
      </c>
      <c r="SJY9" s="79" t="s">
        <v>14351</v>
      </c>
      <c r="SJZ9" s="79" t="s">
        <v>14352</v>
      </c>
      <c r="SKA9" s="79" t="s">
        <v>14353</v>
      </c>
      <c r="SKB9" s="79" t="s">
        <v>14354</v>
      </c>
      <c r="SKC9" s="79" t="s">
        <v>14355</v>
      </c>
      <c r="SKD9" s="79" t="s">
        <v>14356</v>
      </c>
      <c r="SKE9" s="79" t="s">
        <v>14357</v>
      </c>
      <c r="SKF9" s="79" t="s">
        <v>14358</v>
      </c>
      <c r="SKG9" s="79" t="s">
        <v>14359</v>
      </c>
      <c r="SKH9" s="79" t="s">
        <v>14360</v>
      </c>
      <c r="SKI9" s="79" t="s">
        <v>14361</v>
      </c>
      <c r="SKJ9" s="79" t="s">
        <v>14362</v>
      </c>
      <c r="SKK9" s="79" t="s">
        <v>14363</v>
      </c>
      <c r="SKL9" s="79" t="s">
        <v>14364</v>
      </c>
      <c r="SKM9" s="79" t="s">
        <v>14365</v>
      </c>
      <c r="SKN9" s="79" t="s">
        <v>14366</v>
      </c>
      <c r="SKO9" s="79" t="s">
        <v>14367</v>
      </c>
      <c r="SKP9" s="79" t="s">
        <v>14368</v>
      </c>
      <c r="SKQ9" s="79" t="s">
        <v>14369</v>
      </c>
      <c r="SKR9" s="79" t="s">
        <v>14370</v>
      </c>
      <c r="SKS9" s="79" t="s">
        <v>14371</v>
      </c>
      <c r="SKT9" s="79" t="s">
        <v>14372</v>
      </c>
      <c r="SKU9" s="79" t="s">
        <v>14373</v>
      </c>
      <c r="SKV9" s="79" t="s">
        <v>14374</v>
      </c>
      <c r="SKW9" s="79" t="s">
        <v>14375</v>
      </c>
      <c r="SKX9" s="79" t="s">
        <v>14376</v>
      </c>
      <c r="SKY9" s="79" t="s">
        <v>14377</v>
      </c>
      <c r="SKZ9" s="79" t="s">
        <v>14378</v>
      </c>
      <c r="SLA9" s="79" t="s">
        <v>14379</v>
      </c>
      <c r="SLB9" s="79" t="s">
        <v>14380</v>
      </c>
      <c r="SLC9" s="79" t="s">
        <v>14381</v>
      </c>
      <c r="SLD9" s="79" t="s">
        <v>14382</v>
      </c>
      <c r="SLE9" s="79" t="s">
        <v>14383</v>
      </c>
      <c r="SLF9" s="79" t="s">
        <v>14384</v>
      </c>
      <c r="SLG9" s="79" t="s">
        <v>14385</v>
      </c>
      <c r="SLH9" s="79" t="s">
        <v>14386</v>
      </c>
      <c r="SLI9" s="79" t="s">
        <v>14387</v>
      </c>
      <c r="SLJ9" s="79" t="s">
        <v>14388</v>
      </c>
      <c r="SLK9" s="79" t="s">
        <v>14389</v>
      </c>
      <c r="SLL9" s="79" t="s">
        <v>14390</v>
      </c>
      <c r="SLM9" s="79" t="s">
        <v>14391</v>
      </c>
      <c r="SLN9" s="79" t="s">
        <v>14392</v>
      </c>
      <c r="SLO9" s="79" t="s">
        <v>14393</v>
      </c>
      <c r="SLP9" s="79" t="s">
        <v>14394</v>
      </c>
      <c r="SLQ9" s="79" t="s">
        <v>14395</v>
      </c>
      <c r="SLR9" s="79" t="s">
        <v>14396</v>
      </c>
      <c r="SLS9" s="79" t="s">
        <v>14397</v>
      </c>
      <c r="SLT9" s="79" t="s">
        <v>14398</v>
      </c>
      <c r="SLU9" s="79" t="s">
        <v>14399</v>
      </c>
      <c r="SLV9" s="79" t="s">
        <v>14400</v>
      </c>
      <c r="SLW9" s="79" t="s">
        <v>14401</v>
      </c>
      <c r="SLX9" s="79" t="s">
        <v>14402</v>
      </c>
      <c r="SLY9" s="79" t="s">
        <v>14403</v>
      </c>
      <c r="SLZ9" s="79" t="s">
        <v>14404</v>
      </c>
      <c r="SMA9" s="79" t="s">
        <v>14405</v>
      </c>
      <c r="SMB9" s="79" t="s">
        <v>14406</v>
      </c>
      <c r="SMC9" s="79" t="s">
        <v>14407</v>
      </c>
      <c r="SMD9" s="79" t="s">
        <v>14408</v>
      </c>
      <c r="SME9" s="79" t="s">
        <v>14409</v>
      </c>
      <c r="SMF9" s="79" t="s">
        <v>14410</v>
      </c>
      <c r="SMG9" s="79" t="s">
        <v>14411</v>
      </c>
      <c r="SMH9" s="79" t="s">
        <v>14412</v>
      </c>
      <c r="SMI9" s="79" t="s">
        <v>14413</v>
      </c>
      <c r="SMJ9" s="79" t="s">
        <v>14414</v>
      </c>
      <c r="SMK9" s="79" t="s">
        <v>14415</v>
      </c>
      <c r="SML9" s="79" t="s">
        <v>14416</v>
      </c>
      <c r="SMM9" s="79" t="s">
        <v>14417</v>
      </c>
      <c r="SMN9" s="79" t="s">
        <v>14418</v>
      </c>
      <c r="SMO9" s="79" t="s">
        <v>14419</v>
      </c>
      <c r="SMP9" s="79" t="s">
        <v>14420</v>
      </c>
      <c r="SMQ9" s="79" t="s">
        <v>14421</v>
      </c>
      <c r="SMR9" s="79" t="s">
        <v>14422</v>
      </c>
      <c r="SMS9" s="79" t="s">
        <v>14423</v>
      </c>
      <c r="SMT9" s="79" t="s">
        <v>14424</v>
      </c>
      <c r="SMU9" s="79" t="s">
        <v>14425</v>
      </c>
      <c r="SMV9" s="79" t="s">
        <v>14426</v>
      </c>
      <c r="SMW9" s="79" t="s">
        <v>14427</v>
      </c>
      <c r="SMX9" s="79" t="s">
        <v>14428</v>
      </c>
      <c r="SMY9" s="79" t="s">
        <v>14429</v>
      </c>
      <c r="SMZ9" s="79" t="s">
        <v>14430</v>
      </c>
      <c r="SNA9" s="79" t="s">
        <v>14431</v>
      </c>
      <c r="SNB9" s="79" t="s">
        <v>14432</v>
      </c>
      <c r="SNC9" s="79" t="s">
        <v>14433</v>
      </c>
      <c r="SND9" s="79" t="s">
        <v>14434</v>
      </c>
      <c r="SNE9" s="79" t="s">
        <v>14435</v>
      </c>
      <c r="SNF9" s="79" t="s">
        <v>14436</v>
      </c>
      <c r="SNG9" s="79" t="s">
        <v>14437</v>
      </c>
      <c r="SNH9" s="79" t="s">
        <v>14438</v>
      </c>
      <c r="SNI9" s="79" t="s">
        <v>14439</v>
      </c>
      <c r="SNJ9" s="79" t="s">
        <v>14440</v>
      </c>
      <c r="SNK9" s="79" t="s">
        <v>14441</v>
      </c>
      <c r="SNL9" s="79" t="s">
        <v>14442</v>
      </c>
      <c r="SNM9" s="79" t="s">
        <v>14443</v>
      </c>
      <c r="SNN9" s="79" t="s">
        <v>14444</v>
      </c>
      <c r="SNO9" s="79" t="s">
        <v>14445</v>
      </c>
      <c r="SNP9" s="79" t="s">
        <v>14446</v>
      </c>
      <c r="SNQ9" s="79" t="s">
        <v>14447</v>
      </c>
      <c r="SNR9" s="79" t="s">
        <v>14448</v>
      </c>
      <c r="SNS9" s="79" t="s">
        <v>14449</v>
      </c>
      <c r="SNT9" s="79" t="s">
        <v>14450</v>
      </c>
      <c r="SNU9" s="79" t="s">
        <v>14451</v>
      </c>
      <c r="SNV9" s="79" t="s">
        <v>14452</v>
      </c>
      <c r="SNW9" s="79" t="s">
        <v>14453</v>
      </c>
      <c r="SNX9" s="79" t="s">
        <v>14454</v>
      </c>
      <c r="SNY9" s="79" t="s">
        <v>14455</v>
      </c>
      <c r="SNZ9" s="79" t="s">
        <v>14456</v>
      </c>
      <c r="SOA9" s="79" t="s">
        <v>14457</v>
      </c>
      <c r="SOB9" s="79" t="s">
        <v>14458</v>
      </c>
      <c r="SOC9" s="79" t="s">
        <v>14459</v>
      </c>
      <c r="SOD9" s="79" t="s">
        <v>14460</v>
      </c>
      <c r="SOE9" s="79" t="s">
        <v>14461</v>
      </c>
      <c r="SOF9" s="79" t="s">
        <v>14462</v>
      </c>
      <c r="SOG9" s="79" t="s">
        <v>14463</v>
      </c>
      <c r="SOH9" s="79" t="s">
        <v>14464</v>
      </c>
      <c r="SOI9" s="79" t="s">
        <v>14465</v>
      </c>
      <c r="SOJ9" s="79" t="s">
        <v>14466</v>
      </c>
      <c r="SOK9" s="79" t="s">
        <v>14467</v>
      </c>
      <c r="SOL9" s="79" t="s">
        <v>14468</v>
      </c>
      <c r="SOM9" s="79" t="s">
        <v>14469</v>
      </c>
      <c r="SON9" s="79" t="s">
        <v>14470</v>
      </c>
      <c r="SOO9" s="79" t="s">
        <v>14471</v>
      </c>
      <c r="SOP9" s="79" t="s">
        <v>14472</v>
      </c>
      <c r="SOQ9" s="79" t="s">
        <v>14473</v>
      </c>
      <c r="SOR9" s="79" t="s">
        <v>14474</v>
      </c>
      <c r="SOS9" s="79" t="s">
        <v>14475</v>
      </c>
      <c r="SOT9" s="79" t="s">
        <v>14476</v>
      </c>
      <c r="SOU9" s="79" t="s">
        <v>14477</v>
      </c>
      <c r="SOV9" s="79" t="s">
        <v>14478</v>
      </c>
      <c r="SOW9" s="79" t="s">
        <v>14479</v>
      </c>
      <c r="SOX9" s="79" t="s">
        <v>14480</v>
      </c>
      <c r="SOY9" s="79" t="s">
        <v>14481</v>
      </c>
      <c r="SOZ9" s="79" t="s">
        <v>14482</v>
      </c>
      <c r="SPA9" s="79" t="s">
        <v>14483</v>
      </c>
      <c r="SPB9" s="79" t="s">
        <v>14484</v>
      </c>
      <c r="SPC9" s="79" t="s">
        <v>14485</v>
      </c>
      <c r="SPD9" s="79" t="s">
        <v>14486</v>
      </c>
      <c r="SPE9" s="79" t="s">
        <v>14487</v>
      </c>
      <c r="SPF9" s="79" t="s">
        <v>14488</v>
      </c>
      <c r="SPG9" s="79" t="s">
        <v>14489</v>
      </c>
      <c r="SPH9" s="79" t="s">
        <v>14490</v>
      </c>
      <c r="SPI9" s="79" t="s">
        <v>14491</v>
      </c>
      <c r="SPJ9" s="79" t="s">
        <v>14492</v>
      </c>
      <c r="SPK9" s="79" t="s">
        <v>14493</v>
      </c>
      <c r="SPL9" s="79" t="s">
        <v>14494</v>
      </c>
      <c r="SPM9" s="79" t="s">
        <v>14495</v>
      </c>
      <c r="SPN9" s="79" t="s">
        <v>14496</v>
      </c>
      <c r="SPO9" s="79" t="s">
        <v>14497</v>
      </c>
      <c r="SPP9" s="79" t="s">
        <v>14498</v>
      </c>
      <c r="SPQ9" s="79" t="s">
        <v>14499</v>
      </c>
      <c r="SPR9" s="79" t="s">
        <v>14500</v>
      </c>
      <c r="SPS9" s="79" t="s">
        <v>14501</v>
      </c>
      <c r="SPT9" s="79" t="s">
        <v>14502</v>
      </c>
      <c r="SPU9" s="79" t="s">
        <v>14503</v>
      </c>
      <c r="SPV9" s="79" t="s">
        <v>14504</v>
      </c>
      <c r="SPW9" s="79" t="s">
        <v>14505</v>
      </c>
      <c r="SPX9" s="79" t="s">
        <v>14506</v>
      </c>
      <c r="SPY9" s="79" t="s">
        <v>14507</v>
      </c>
      <c r="SPZ9" s="79" t="s">
        <v>14508</v>
      </c>
      <c r="SQA9" s="79" t="s">
        <v>14509</v>
      </c>
      <c r="SQB9" s="79" t="s">
        <v>14510</v>
      </c>
      <c r="SQC9" s="79" t="s">
        <v>14511</v>
      </c>
      <c r="SQD9" s="79" t="s">
        <v>14512</v>
      </c>
      <c r="SQE9" s="79" t="s">
        <v>14513</v>
      </c>
      <c r="SQF9" s="79" t="s">
        <v>14514</v>
      </c>
      <c r="SQG9" s="79" t="s">
        <v>14515</v>
      </c>
      <c r="SQH9" s="79" t="s">
        <v>14516</v>
      </c>
      <c r="SQI9" s="79" t="s">
        <v>14517</v>
      </c>
      <c r="SQJ9" s="79" t="s">
        <v>14518</v>
      </c>
      <c r="SQK9" s="79" t="s">
        <v>14519</v>
      </c>
      <c r="SQL9" s="79" t="s">
        <v>14520</v>
      </c>
      <c r="SQM9" s="79" t="s">
        <v>14521</v>
      </c>
      <c r="SQN9" s="79" t="s">
        <v>14522</v>
      </c>
      <c r="SQO9" s="79" t="s">
        <v>14523</v>
      </c>
      <c r="SQP9" s="79" t="s">
        <v>14524</v>
      </c>
      <c r="SQQ9" s="79" t="s">
        <v>14525</v>
      </c>
      <c r="SQR9" s="79" t="s">
        <v>14526</v>
      </c>
      <c r="SQS9" s="79" t="s">
        <v>14527</v>
      </c>
      <c r="SQT9" s="79" t="s">
        <v>14528</v>
      </c>
      <c r="SQU9" s="79" t="s">
        <v>14529</v>
      </c>
      <c r="SQV9" s="79" t="s">
        <v>14530</v>
      </c>
      <c r="SQW9" s="79" t="s">
        <v>14531</v>
      </c>
      <c r="SQX9" s="79" t="s">
        <v>14532</v>
      </c>
      <c r="SQY9" s="79" t="s">
        <v>14533</v>
      </c>
      <c r="SQZ9" s="79" t="s">
        <v>14534</v>
      </c>
      <c r="SRA9" s="79" t="s">
        <v>14535</v>
      </c>
      <c r="SRB9" s="79" t="s">
        <v>14536</v>
      </c>
      <c r="SRC9" s="79" t="s">
        <v>14537</v>
      </c>
      <c r="SRD9" s="79" t="s">
        <v>14538</v>
      </c>
      <c r="SRE9" s="79" t="s">
        <v>14539</v>
      </c>
      <c r="SRF9" s="79" t="s">
        <v>14540</v>
      </c>
      <c r="SRG9" s="79" t="s">
        <v>14541</v>
      </c>
      <c r="SRH9" s="79" t="s">
        <v>14542</v>
      </c>
      <c r="SRI9" s="79" t="s">
        <v>14543</v>
      </c>
      <c r="SRJ9" s="79" t="s">
        <v>14544</v>
      </c>
      <c r="SRK9" s="79" t="s">
        <v>14545</v>
      </c>
      <c r="SRL9" s="79" t="s">
        <v>14546</v>
      </c>
      <c r="SRM9" s="79" t="s">
        <v>14547</v>
      </c>
      <c r="SRN9" s="79" t="s">
        <v>14548</v>
      </c>
      <c r="SRO9" s="79" t="s">
        <v>14549</v>
      </c>
      <c r="SRP9" s="79" t="s">
        <v>14550</v>
      </c>
      <c r="SRQ9" s="79" t="s">
        <v>14551</v>
      </c>
      <c r="SRR9" s="79" t="s">
        <v>14552</v>
      </c>
      <c r="SRS9" s="79" t="s">
        <v>14553</v>
      </c>
      <c r="SRT9" s="79" t="s">
        <v>14554</v>
      </c>
      <c r="SRU9" s="79" t="s">
        <v>14555</v>
      </c>
      <c r="SRV9" s="79" t="s">
        <v>14556</v>
      </c>
      <c r="SRW9" s="79" t="s">
        <v>14557</v>
      </c>
      <c r="SRX9" s="79" t="s">
        <v>14558</v>
      </c>
      <c r="SRY9" s="79" t="s">
        <v>14559</v>
      </c>
      <c r="SRZ9" s="79" t="s">
        <v>14560</v>
      </c>
      <c r="SSA9" s="79" t="s">
        <v>14561</v>
      </c>
      <c r="SSB9" s="79" t="s">
        <v>14562</v>
      </c>
      <c r="SSC9" s="79" t="s">
        <v>14563</v>
      </c>
      <c r="SSD9" s="79" t="s">
        <v>14564</v>
      </c>
      <c r="SSE9" s="79" t="s">
        <v>14565</v>
      </c>
      <c r="SSF9" s="79" t="s">
        <v>14566</v>
      </c>
      <c r="SSG9" s="79" t="s">
        <v>14567</v>
      </c>
      <c r="SSH9" s="79" t="s">
        <v>14568</v>
      </c>
      <c r="SSI9" s="79" t="s">
        <v>14569</v>
      </c>
      <c r="SSJ9" s="79" t="s">
        <v>14570</v>
      </c>
      <c r="SSK9" s="79" t="s">
        <v>14571</v>
      </c>
      <c r="SSL9" s="79" t="s">
        <v>14572</v>
      </c>
      <c r="SSM9" s="79" t="s">
        <v>14573</v>
      </c>
      <c r="SSN9" s="79" t="s">
        <v>14574</v>
      </c>
      <c r="SSO9" s="79" t="s">
        <v>14575</v>
      </c>
      <c r="SSP9" s="79" t="s">
        <v>14576</v>
      </c>
      <c r="SSQ9" s="79" t="s">
        <v>14577</v>
      </c>
      <c r="SSR9" s="79" t="s">
        <v>14578</v>
      </c>
      <c r="SSS9" s="79" t="s">
        <v>14579</v>
      </c>
      <c r="SST9" s="79" t="s">
        <v>14580</v>
      </c>
      <c r="SSU9" s="79" t="s">
        <v>14581</v>
      </c>
      <c r="SSV9" s="79" t="s">
        <v>14582</v>
      </c>
      <c r="SSW9" s="79" t="s">
        <v>14583</v>
      </c>
      <c r="SSX9" s="79" t="s">
        <v>14584</v>
      </c>
      <c r="SSY9" s="79" t="s">
        <v>14585</v>
      </c>
      <c r="SSZ9" s="79" t="s">
        <v>14586</v>
      </c>
      <c r="STA9" s="79" t="s">
        <v>14587</v>
      </c>
      <c r="STB9" s="79" t="s">
        <v>14588</v>
      </c>
      <c r="STC9" s="79" t="s">
        <v>14589</v>
      </c>
      <c r="STD9" s="79" t="s">
        <v>14590</v>
      </c>
      <c r="STE9" s="79" t="s">
        <v>14591</v>
      </c>
      <c r="STF9" s="79" t="s">
        <v>14592</v>
      </c>
      <c r="STG9" s="79" t="s">
        <v>14593</v>
      </c>
      <c r="STH9" s="79" t="s">
        <v>14594</v>
      </c>
      <c r="STI9" s="79" t="s">
        <v>14595</v>
      </c>
      <c r="STJ9" s="79" t="s">
        <v>14596</v>
      </c>
      <c r="STK9" s="79" t="s">
        <v>14597</v>
      </c>
      <c r="STL9" s="79" t="s">
        <v>14598</v>
      </c>
      <c r="STM9" s="79" t="s">
        <v>14599</v>
      </c>
      <c r="STN9" s="79" t="s">
        <v>14600</v>
      </c>
      <c r="STO9" s="79" t="s">
        <v>14601</v>
      </c>
      <c r="STP9" s="79" t="s">
        <v>14602</v>
      </c>
      <c r="STQ9" s="79" t="s">
        <v>14603</v>
      </c>
      <c r="STR9" s="79" t="s">
        <v>14604</v>
      </c>
      <c r="STS9" s="79" t="s">
        <v>14605</v>
      </c>
      <c r="STT9" s="79" t="s">
        <v>14606</v>
      </c>
      <c r="STU9" s="79" t="s">
        <v>14607</v>
      </c>
      <c r="STV9" s="79" t="s">
        <v>14608</v>
      </c>
      <c r="STW9" s="79" t="s">
        <v>14609</v>
      </c>
      <c r="STX9" s="79" t="s">
        <v>14610</v>
      </c>
      <c r="STY9" s="79" t="s">
        <v>14611</v>
      </c>
      <c r="STZ9" s="79" t="s">
        <v>14612</v>
      </c>
      <c r="SUA9" s="79" t="s">
        <v>14613</v>
      </c>
      <c r="SUB9" s="79" t="s">
        <v>14614</v>
      </c>
      <c r="SUC9" s="79" t="s">
        <v>14615</v>
      </c>
      <c r="SUD9" s="79" t="s">
        <v>14616</v>
      </c>
      <c r="SUE9" s="79" t="s">
        <v>14617</v>
      </c>
      <c r="SUF9" s="79" t="s">
        <v>14618</v>
      </c>
      <c r="SUG9" s="79" t="s">
        <v>14619</v>
      </c>
      <c r="SUH9" s="79" t="s">
        <v>14620</v>
      </c>
      <c r="SUI9" s="79" t="s">
        <v>14621</v>
      </c>
      <c r="SUJ9" s="79" t="s">
        <v>14622</v>
      </c>
      <c r="SUK9" s="79" t="s">
        <v>14623</v>
      </c>
      <c r="SUL9" s="79" t="s">
        <v>14624</v>
      </c>
      <c r="SUM9" s="79" t="s">
        <v>14625</v>
      </c>
      <c r="SUN9" s="79" t="s">
        <v>14626</v>
      </c>
      <c r="SUO9" s="79" t="s">
        <v>14627</v>
      </c>
      <c r="SUP9" s="79" t="s">
        <v>14628</v>
      </c>
      <c r="SUQ9" s="79" t="s">
        <v>14629</v>
      </c>
      <c r="SUR9" s="79" t="s">
        <v>14630</v>
      </c>
      <c r="SUS9" s="79" t="s">
        <v>14631</v>
      </c>
      <c r="SUT9" s="79" t="s">
        <v>14632</v>
      </c>
      <c r="SUU9" s="79" t="s">
        <v>14633</v>
      </c>
      <c r="SUV9" s="79" t="s">
        <v>14634</v>
      </c>
      <c r="SUW9" s="79" t="s">
        <v>14635</v>
      </c>
      <c r="SUX9" s="79" t="s">
        <v>14636</v>
      </c>
      <c r="SUY9" s="79" t="s">
        <v>14637</v>
      </c>
      <c r="SUZ9" s="79" t="s">
        <v>14638</v>
      </c>
      <c r="SVA9" s="79" t="s">
        <v>14639</v>
      </c>
      <c r="SVB9" s="79" t="s">
        <v>14640</v>
      </c>
      <c r="SVC9" s="79" t="s">
        <v>14641</v>
      </c>
      <c r="SVD9" s="79" t="s">
        <v>14642</v>
      </c>
      <c r="SVE9" s="79" t="s">
        <v>14643</v>
      </c>
      <c r="SVF9" s="79" t="s">
        <v>14644</v>
      </c>
      <c r="SVG9" s="79" t="s">
        <v>14645</v>
      </c>
      <c r="SVH9" s="79" t="s">
        <v>14646</v>
      </c>
      <c r="SVI9" s="79" t="s">
        <v>14647</v>
      </c>
      <c r="SVJ9" s="79" t="s">
        <v>14648</v>
      </c>
      <c r="SVK9" s="79" t="s">
        <v>14649</v>
      </c>
      <c r="SVL9" s="79" t="s">
        <v>14650</v>
      </c>
      <c r="SVM9" s="79" t="s">
        <v>14651</v>
      </c>
      <c r="SVN9" s="79" t="s">
        <v>14652</v>
      </c>
      <c r="SVO9" s="79" t="s">
        <v>14653</v>
      </c>
      <c r="SVP9" s="79" t="s">
        <v>14654</v>
      </c>
      <c r="SVQ9" s="79" t="s">
        <v>14655</v>
      </c>
      <c r="SVR9" s="79" t="s">
        <v>14656</v>
      </c>
      <c r="SVS9" s="79" t="s">
        <v>14657</v>
      </c>
      <c r="SVT9" s="79" t="s">
        <v>14658</v>
      </c>
      <c r="SVU9" s="79" t="s">
        <v>14659</v>
      </c>
      <c r="SVV9" s="79" t="s">
        <v>14660</v>
      </c>
      <c r="SVW9" s="79" t="s">
        <v>14661</v>
      </c>
      <c r="SVX9" s="79" t="s">
        <v>14662</v>
      </c>
      <c r="SVY9" s="79" t="s">
        <v>14663</v>
      </c>
      <c r="SVZ9" s="79" t="s">
        <v>14664</v>
      </c>
      <c r="SWA9" s="79" t="s">
        <v>14665</v>
      </c>
      <c r="SWB9" s="79" t="s">
        <v>14666</v>
      </c>
      <c r="SWC9" s="79" t="s">
        <v>14667</v>
      </c>
      <c r="SWD9" s="79" t="s">
        <v>14668</v>
      </c>
      <c r="SWE9" s="79" t="s">
        <v>14669</v>
      </c>
      <c r="SWF9" s="79" t="s">
        <v>14670</v>
      </c>
      <c r="SWG9" s="79" t="s">
        <v>14671</v>
      </c>
      <c r="SWH9" s="79" t="s">
        <v>14672</v>
      </c>
      <c r="SWI9" s="79" t="s">
        <v>14673</v>
      </c>
      <c r="SWJ9" s="79" t="s">
        <v>14674</v>
      </c>
      <c r="SWK9" s="79" t="s">
        <v>14675</v>
      </c>
      <c r="SWL9" s="79" t="s">
        <v>14676</v>
      </c>
      <c r="SWM9" s="79" t="s">
        <v>14677</v>
      </c>
      <c r="SWN9" s="79" t="s">
        <v>14678</v>
      </c>
      <c r="SWO9" s="79" t="s">
        <v>14679</v>
      </c>
      <c r="SWP9" s="79" t="s">
        <v>14680</v>
      </c>
      <c r="SWQ9" s="79" t="s">
        <v>14681</v>
      </c>
      <c r="SWR9" s="79" t="s">
        <v>14682</v>
      </c>
      <c r="SWS9" s="79" t="s">
        <v>14683</v>
      </c>
      <c r="SWT9" s="79" t="s">
        <v>14684</v>
      </c>
      <c r="SWU9" s="79" t="s">
        <v>14685</v>
      </c>
      <c r="SWV9" s="79" t="s">
        <v>14686</v>
      </c>
      <c r="SWW9" s="79" t="s">
        <v>14687</v>
      </c>
      <c r="SWX9" s="79" t="s">
        <v>14688</v>
      </c>
      <c r="SWY9" s="79" t="s">
        <v>14689</v>
      </c>
      <c r="SWZ9" s="79" t="s">
        <v>14690</v>
      </c>
      <c r="SXA9" s="79" t="s">
        <v>14691</v>
      </c>
      <c r="SXB9" s="79" t="s">
        <v>14692</v>
      </c>
      <c r="SXC9" s="79" t="s">
        <v>14693</v>
      </c>
      <c r="SXD9" s="79" t="s">
        <v>14694</v>
      </c>
      <c r="SXE9" s="79" t="s">
        <v>14695</v>
      </c>
      <c r="SXF9" s="79" t="s">
        <v>14696</v>
      </c>
      <c r="SXG9" s="79" t="s">
        <v>14697</v>
      </c>
      <c r="SXH9" s="79" t="s">
        <v>14698</v>
      </c>
      <c r="SXI9" s="79" t="s">
        <v>14699</v>
      </c>
      <c r="SXJ9" s="79" t="s">
        <v>14700</v>
      </c>
      <c r="SXK9" s="79" t="s">
        <v>14701</v>
      </c>
      <c r="SXL9" s="79" t="s">
        <v>14702</v>
      </c>
      <c r="SXM9" s="79" t="s">
        <v>14703</v>
      </c>
      <c r="SXN9" s="79" t="s">
        <v>14704</v>
      </c>
      <c r="SXO9" s="79" t="s">
        <v>14705</v>
      </c>
      <c r="SXP9" s="79" t="s">
        <v>14706</v>
      </c>
      <c r="SXQ9" s="79" t="s">
        <v>14707</v>
      </c>
      <c r="SXR9" s="79" t="s">
        <v>14708</v>
      </c>
      <c r="SXS9" s="79" t="s">
        <v>14709</v>
      </c>
      <c r="SXT9" s="79" t="s">
        <v>14710</v>
      </c>
      <c r="SXU9" s="79" t="s">
        <v>14711</v>
      </c>
      <c r="SXV9" s="79" t="s">
        <v>14712</v>
      </c>
      <c r="SXW9" s="79" t="s">
        <v>14713</v>
      </c>
      <c r="SXX9" s="79" t="s">
        <v>14714</v>
      </c>
      <c r="SXY9" s="79" t="s">
        <v>14715</v>
      </c>
      <c r="SXZ9" s="79" t="s">
        <v>14716</v>
      </c>
      <c r="SYA9" s="79" t="s">
        <v>14717</v>
      </c>
      <c r="SYB9" s="79" t="s">
        <v>14718</v>
      </c>
      <c r="SYC9" s="79" t="s">
        <v>14719</v>
      </c>
      <c r="SYD9" s="79" t="s">
        <v>14720</v>
      </c>
      <c r="SYE9" s="79" t="s">
        <v>14721</v>
      </c>
      <c r="SYF9" s="79" t="s">
        <v>14722</v>
      </c>
      <c r="SYG9" s="79" t="s">
        <v>14723</v>
      </c>
      <c r="SYH9" s="79" t="s">
        <v>14724</v>
      </c>
      <c r="SYI9" s="79" t="s">
        <v>14725</v>
      </c>
      <c r="SYJ9" s="79" t="s">
        <v>14726</v>
      </c>
      <c r="SYK9" s="79" t="s">
        <v>14727</v>
      </c>
      <c r="SYL9" s="79" t="s">
        <v>14728</v>
      </c>
      <c r="SYM9" s="79" t="s">
        <v>14729</v>
      </c>
      <c r="SYN9" s="79" t="s">
        <v>14730</v>
      </c>
      <c r="SYO9" s="79" t="s">
        <v>14731</v>
      </c>
      <c r="SYP9" s="79" t="s">
        <v>14732</v>
      </c>
      <c r="SYQ9" s="79" t="s">
        <v>14733</v>
      </c>
      <c r="SYR9" s="79" t="s">
        <v>14734</v>
      </c>
      <c r="SYS9" s="79" t="s">
        <v>14735</v>
      </c>
      <c r="SYT9" s="79" t="s">
        <v>14736</v>
      </c>
      <c r="SYU9" s="79" t="s">
        <v>14737</v>
      </c>
      <c r="SYV9" s="79" t="s">
        <v>14738</v>
      </c>
      <c r="SYW9" s="79" t="s">
        <v>14739</v>
      </c>
      <c r="SYX9" s="79" t="s">
        <v>14740</v>
      </c>
      <c r="SYY9" s="79" t="s">
        <v>14741</v>
      </c>
      <c r="SYZ9" s="79" t="s">
        <v>14742</v>
      </c>
      <c r="SZA9" s="79" t="s">
        <v>14743</v>
      </c>
      <c r="SZB9" s="79" t="s">
        <v>14744</v>
      </c>
      <c r="SZC9" s="79" t="s">
        <v>14745</v>
      </c>
      <c r="SZD9" s="79" t="s">
        <v>14746</v>
      </c>
      <c r="SZE9" s="79" t="s">
        <v>14747</v>
      </c>
      <c r="SZF9" s="79" t="s">
        <v>14748</v>
      </c>
      <c r="SZG9" s="79" t="s">
        <v>14749</v>
      </c>
      <c r="SZH9" s="79" t="s">
        <v>14750</v>
      </c>
      <c r="SZI9" s="79" t="s">
        <v>14751</v>
      </c>
      <c r="SZJ9" s="79" t="s">
        <v>14752</v>
      </c>
      <c r="SZK9" s="79" t="s">
        <v>14753</v>
      </c>
      <c r="SZL9" s="79" t="s">
        <v>14754</v>
      </c>
      <c r="SZM9" s="79" t="s">
        <v>14755</v>
      </c>
      <c r="SZN9" s="79" t="s">
        <v>14756</v>
      </c>
      <c r="SZO9" s="79" t="s">
        <v>14757</v>
      </c>
      <c r="SZP9" s="79" t="s">
        <v>14758</v>
      </c>
      <c r="SZQ9" s="79" t="s">
        <v>14759</v>
      </c>
      <c r="SZR9" s="79" t="s">
        <v>14760</v>
      </c>
      <c r="SZS9" s="79" t="s">
        <v>14761</v>
      </c>
      <c r="SZT9" s="79" t="s">
        <v>14762</v>
      </c>
      <c r="SZU9" s="79" t="s">
        <v>14763</v>
      </c>
      <c r="SZV9" s="79" t="s">
        <v>14764</v>
      </c>
      <c r="SZW9" s="79" t="s">
        <v>14765</v>
      </c>
      <c r="SZX9" s="79" t="s">
        <v>14766</v>
      </c>
      <c r="SZY9" s="79" t="s">
        <v>14767</v>
      </c>
      <c r="SZZ9" s="79" t="s">
        <v>14768</v>
      </c>
      <c r="TAA9" s="79" t="s">
        <v>14769</v>
      </c>
      <c r="TAB9" s="79" t="s">
        <v>14770</v>
      </c>
      <c r="TAC9" s="79" t="s">
        <v>14771</v>
      </c>
      <c r="TAD9" s="79" t="s">
        <v>14772</v>
      </c>
      <c r="TAE9" s="79" t="s">
        <v>14773</v>
      </c>
      <c r="TAF9" s="79" t="s">
        <v>14774</v>
      </c>
      <c r="TAG9" s="79" t="s">
        <v>14775</v>
      </c>
      <c r="TAH9" s="79" t="s">
        <v>14776</v>
      </c>
      <c r="TAI9" s="79" t="s">
        <v>14777</v>
      </c>
      <c r="TAJ9" s="79" t="s">
        <v>14778</v>
      </c>
      <c r="TAK9" s="79" t="s">
        <v>14779</v>
      </c>
      <c r="TAL9" s="79" t="s">
        <v>14780</v>
      </c>
      <c r="TAM9" s="79" t="s">
        <v>14781</v>
      </c>
      <c r="TAN9" s="79" t="s">
        <v>14782</v>
      </c>
      <c r="TAO9" s="79" t="s">
        <v>14783</v>
      </c>
      <c r="TAP9" s="79" t="s">
        <v>14784</v>
      </c>
      <c r="TAQ9" s="79" t="s">
        <v>14785</v>
      </c>
      <c r="TAR9" s="79" t="s">
        <v>14786</v>
      </c>
      <c r="TAS9" s="79" t="s">
        <v>14787</v>
      </c>
      <c r="TAT9" s="79" t="s">
        <v>14788</v>
      </c>
      <c r="TAU9" s="79" t="s">
        <v>14789</v>
      </c>
      <c r="TAV9" s="79" t="s">
        <v>14790</v>
      </c>
      <c r="TAW9" s="79" t="s">
        <v>14791</v>
      </c>
      <c r="TAX9" s="79" t="s">
        <v>14792</v>
      </c>
      <c r="TAY9" s="79" t="s">
        <v>14793</v>
      </c>
      <c r="TAZ9" s="79" t="s">
        <v>14794</v>
      </c>
      <c r="TBA9" s="79" t="s">
        <v>14795</v>
      </c>
      <c r="TBB9" s="79" t="s">
        <v>14796</v>
      </c>
      <c r="TBC9" s="79" t="s">
        <v>14797</v>
      </c>
      <c r="TBD9" s="79" t="s">
        <v>14798</v>
      </c>
      <c r="TBE9" s="79" t="s">
        <v>14799</v>
      </c>
      <c r="TBF9" s="79" t="s">
        <v>14800</v>
      </c>
      <c r="TBG9" s="79" t="s">
        <v>14801</v>
      </c>
      <c r="TBH9" s="79" t="s">
        <v>14802</v>
      </c>
      <c r="TBI9" s="79" t="s">
        <v>14803</v>
      </c>
      <c r="TBJ9" s="79" t="s">
        <v>14804</v>
      </c>
      <c r="TBK9" s="79" t="s">
        <v>14805</v>
      </c>
      <c r="TBL9" s="79" t="s">
        <v>14806</v>
      </c>
      <c r="TBM9" s="79" t="s">
        <v>14807</v>
      </c>
      <c r="TBN9" s="79" t="s">
        <v>14808</v>
      </c>
      <c r="TBO9" s="79" t="s">
        <v>14809</v>
      </c>
      <c r="TBP9" s="79" t="s">
        <v>14810</v>
      </c>
      <c r="TBQ9" s="79" t="s">
        <v>14811</v>
      </c>
      <c r="TBR9" s="79" t="s">
        <v>14812</v>
      </c>
      <c r="TBS9" s="79" t="s">
        <v>14813</v>
      </c>
      <c r="TBT9" s="79" t="s">
        <v>14814</v>
      </c>
      <c r="TBU9" s="79" t="s">
        <v>14815</v>
      </c>
      <c r="TBV9" s="79" t="s">
        <v>14816</v>
      </c>
      <c r="TBW9" s="79" t="s">
        <v>14817</v>
      </c>
      <c r="TBX9" s="79" t="s">
        <v>14818</v>
      </c>
      <c r="TBY9" s="79" t="s">
        <v>14819</v>
      </c>
      <c r="TBZ9" s="79" t="s">
        <v>14820</v>
      </c>
      <c r="TCA9" s="79" t="s">
        <v>14821</v>
      </c>
      <c r="TCB9" s="79" t="s">
        <v>14822</v>
      </c>
      <c r="TCC9" s="79" t="s">
        <v>14823</v>
      </c>
      <c r="TCD9" s="79" t="s">
        <v>14824</v>
      </c>
      <c r="TCE9" s="79" t="s">
        <v>14825</v>
      </c>
      <c r="TCF9" s="79" t="s">
        <v>14826</v>
      </c>
      <c r="TCG9" s="79" t="s">
        <v>14827</v>
      </c>
      <c r="TCH9" s="79" t="s">
        <v>14828</v>
      </c>
      <c r="TCI9" s="79" t="s">
        <v>14829</v>
      </c>
      <c r="TCJ9" s="79" t="s">
        <v>14830</v>
      </c>
      <c r="TCK9" s="79" t="s">
        <v>14831</v>
      </c>
      <c r="TCL9" s="79" t="s">
        <v>14832</v>
      </c>
      <c r="TCM9" s="79" t="s">
        <v>14833</v>
      </c>
      <c r="TCN9" s="79" t="s">
        <v>14834</v>
      </c>
      <c r="TCO9" s="79" t="s">
        <v>14835</v>
      </c>
      <c r="TCP9" s="79" t="s">
        <v>14836</v>
      </c>
      <c r="TCQ9" s="79" t="s">
        <v>14837</v>
      </c>
      <c r="TCR9" s="79" t="s">
        <v>14838</v>
      </c>
      <c r="TCS9" s="79" t="s">
        <v>14839</v>
      </c>
      <c r="TCT9" s="79" t="s">
        <v>14840</v>
      </c>
      <c r="TCU9" s="79" t="s">
        <v>14841</v>
      </c>
      <c r="TCV9" s="79" t="s">
        <v>14842</v>
      </c>
      <c r="TCW9" s="79" t="s">
        <v>14843</v>
      </c>
      <c r="TCX9" s="79" t="s">
        <v>14844</v>
      </c>
      <c r="TCY9" s="79" t="s">
        <v>14845</v>
      </c>
      <c r="TCZ9" s="79" t="s">
        <v>14846</v>
      </c>
      <c r="TDA9" s="79" t="s">
        <v>14847</v>
      </c>
      <c r="TDB9" s="79" t="s">
        <v>14848</v>
      </c>
      <c r="TDC9" s="79" t="s">
        <v>14849</v>
      </c>
      <c r="TDD9" s="79" t="s">
        <v>14850</v>
      </c>
      <c r="TDE9" s="79" t="s">
        <v>14851</v>
      </c>
      <c r="TDF9" s="79" t="s">
        <v>14852</v>
      </c>
      <c r="TDG9" s="79" t="s">
        <v>14853</v>
      </c>
      <c r="TDH9" s="79" t="s">
        <v>14854</v>
      </c>
      <c r="TDI9" s="79" t="s">
        <v>14855</v>
      </c>
      <c r="TDJ9" s="79" t="s">
        <v>14856</v>
      </c>
      <c r="TDK9" s="79" t="s">
        <v>14857</v>
      </c>
      <c r="TDL9" s="79" t="s">
        <v>14858</v>
      </c>
      <c r="TDM9" s="79" t="s">
        <v>14859</v>
      </c>
      <c r="TDN9" s="79" t="s">
        <v>14860</v>
      </c>
      <c r="TDO9" s="79" t="s">
        <v>14861</v>
      </c>
      <c r="TDP9" s="79" t="s">
        <v>14862</v>
      </c>
      <c r="TDQ9" s="79" t="s">
        <v>14863</v>
      </c>
      <c r="TDR9" s="79" t="s">
        <v>14864</v>
      </c>
      <c r="TDS9" s="79" t="s">
        <v>14865</v>
      </c>
      <c r="TDT9" s="79" t="s">
        <v>14866</v>
      </c>
      <c r="TDU9" s="79" t="s">
        <v>14867</v>
      </c>
      <c r="TDV9" s="79" t="s">
        <v>14868</v>
      </c>
      <c r="TDW9" s="79" t="s">
        <v>14869</v>
      </c>
      <c r="TDX9" s="79" t="s">
        <v>14870</v>
      </c>
      <c r="TDY9" s="79" t="s">
        <v>14871</v>
      </c>
      <c r="TDZ9" s="79" t="s">
        <v>14872</v>
      </c>
      <c r="TEA9" s="79" t="s">
        <v>14873</v>
      </c>
      <c r="TEB9" s="79" t="s">
        <v>14874</v>
      </c>
      <c r="TEC9" s="79" t="s">
        <v>14875</v>
      </c>
      <c r="TED9" s="79" t="s">
        <v>14876</v>
      </c>
      <c r="TEE9" s="79" t="s">
        <v>14877</v>
      </c>
      <c r="TEF9" s="79" t="s">
        <v>14878</v>
      </c>
      <c r="TEG9" s="79" t="s">
        <v>14879</v>
      </c>
      <c r="TEH9" s="79" t="s">
        <v>14880</v>
      </c>
      <c r="TEI9" s="79" t="s">
        <v>14881</v>
      </c>
      <c r="TEJ9" s="79" t="s">
        <v>14882</v>
      </c>
      <c r="TEK9" s="79" t="s">
        <v>14883</v>
      </c>
      <c r="TEL9" s="79" t="s">
        <v>14884</v>
      </c>
      <c r="TEM9" s="79" t="s">
        <v>14885</v>
      </c>
      <c r="TEN9" s="79" t="s">
        <v>14886</v>
      </c>
      <c r="TEO9" s="79" t="s">
        <v>14887</v>
      </c>
      <c r="TEP9" s="79" t="s">
        <v>14888</v>
      </c>
      <c r="TEQ9" s="79" t="s">
        <v>14889</v>
      </c>
      <c r="TER9" s="79" t="s">
        <v>14890</v>
      </c>
      <c r="TES9" s="79" t="s">
        <v>14891</v>
      </c>
      <c r="TET9" s="79" t="s">
        <v>14892</v>
      </c>
      <c r="TEU9" s="79" t="s">
        <v>14893</v>
      </c>
      <c r="TEV9" s="79" t="s">
        <v>14894</v>
      </c>
      <c r="TEW9" s="79" t="s">
        <v>14895</v>
      </c>
      <c r="TEX9" s="79" t="s">
        <v>14896</v>
      </c>
      <c r="TEY9" s="79" t="s">
        <v>14897</v>
      </c>
      <c r="TEZ9" s="79" t="s">
        <v>14898</v>
      </c>
      <c r="TFA9" s="79" t="s">
        <v>14899</v>
      </c>
      <c r="TFB9" s="79" t="s">
        <v>14900</v>
      </c>
      <c r="TFC9" s="79" t="s">
        <v>14901</v>
      </c>
      <c r="TFD9" s="79" t="s">
        <v>14902</v>
      </c>
      <c r="TFE9" s="79" t="s">
        <v>14903</v>
      </c>
      <c r="TFF9" s="79" t="s">
        <v>14904</v>
      </c>
      <c r="TFG9" s="79" t="s">
        <v>14905</v>
      </c>
      <c r="TFH9" s="79" t="s">
        <v>14906</v>
      </c>
      <c r="TFI9" s="79" t="s">
        <v>14907</v>
      </c>
      <c r="TFJ9" s="79" t="s">
        <v>14908</v>
      </c>
      <c r="TFK9" s="79" t="s">
        <v>14909</v>
      </c>
      <c r="TFL9" s="79" t="s">
        <v>14910</v>
      </c>
      <c r="TFM9" s="79" t="s">
        <v>14911</v>
      </c>
      <c r="TFN9" s="79" t="s">
        <v>14912</v>
      </c>
      <c r="TFO9" s="79" t="s">
        <v>14913</v>
      </c>
      <c r="TFP9" s="79" t="s">
        <v>14914</v>
      </c>
      <c r="TFQ9" s="79" t="s">
        <v>14915</v>
      </c>
      <c r="TFR9" s="79" t="s">
        <v>14916</v>
      </c>
      <c r="TFS9" s="79" t="s">
        <v>14917</v>
      </c>
      <c r="TFT9" s="79" t="s">
        <v>14918</v>
      </c>
      <c r="TFU9" s="79" t="s">
        <v>14919</v>
      </c>
      <c r="TFV9" s="79" t="s">
        <v>14920</v>
      </c>
      <c r="TFW9" s="79" t="s">
        <v>14921</v>
      </c>
      <c r="TFX9" s="79" t="s">
        <v>14922</v>
      </c>
      <c r="TFY9" s="79" t="s">
        <v>14923</v>
      </c>
      <c r="TFZ9" s="79" t="s">
        <v>14924</v>
      </c>
      <c r="TGA9" s="79" t="s">
        <v>14925</v>
      </c>
      <c r="TGB9" s="79" t="s">
        <v>14926</v>
      </c>
      <c r="TGC9" s="79" t="s">
        <v>14927</v>
      </c>
      <c r="TGD9" s="79" t="s">
        <v>14928</v>
      </c>
      <c r="TGE9" s="79" t="s">
        <v>14929</v>
      </c>
      <c r="TGF9" s="79" t="s">
        <v>14930</v>
      </c>
      <c r="TGG9" s="79" t="s">
        <v>14931</v>
      </c>
      <c r="TGH9" s="79" t="s">
        <v>14932</v>
      </c>
      <c r="TGI9" s="79" t="s">
        <v>14933</v>
      </c>
      <c r="TGJ9" s="79" t="s">
        <v>14934</v>
      </c>
      <c r="TGK9" s="79" t="s">
        <v>14935</v>
      </c>
      <c r="TGL9" s="79" t="s">
        <v>14936</v>
      </c>
      <c r="TGM9" s="79" t="s">
        <v>14937</v>
      </c>
      <c r="TGN9" s="79" t="s">
        <v>14938</v>
      </c>
      <c r="TGO9" s="79" t="s">
        <v>14939</v>
      </c>
      <c r="TGP9" s="79" t="s">
        <v>14940</v>
      </c>
      <c r="TGQ9" s="79" t="s">
        <v>14941</v>
      </c>
      <c r="TGR9" s="79" t="s">
        <v>14942</v>
      </c>
      <c r="TGS9" s="79" t="s">
        <v>14943</v>
      </c>
      <c r="TGT9" s="79" t="s">
        <v>14944</v>
      </c>
      <c r="TGU9" s="79" t="s">
        <v>14945</v>
      </c>
      <c r="TGV9" s="79" t="s">
        <v>14946</v>
      </c>
      <c r="TGW9" s="79" t="s">
        <v>14947</v>
      </c>
      <c r="TGX9" s="79" t="s">
        <v>14948</v>
      </c>
      <c r="TGY9" s="79" t="s">
        <v>14949</v>
      </c>
      <c r="TGZ9" s="79" t="s">
        <v>14950</v>
      </c>
      <c r="THA9" s="79" t="s">
        <v>14951</v>
      </c>
      <c r="THB9" s="79" t="s">
        <v>14952</v>
      </c>
      <c r="THC9" s="79" t="s">
        <v>14953</v>
      </c>
      <c r="THD9" s="79" t="s">
        <v>14954</v>
      </c>
      <c r="THE9" s="79" t="s">
        <v>14955</v>
      </c>
      <c r="THF9" s="79" t="s">
        <v>14956</v>
      </c>
      <c r="THG9" s="79" t="s">
        <v>14957</v>
      </c>
      <c r="THH9" s="79" t="s">
        <v>14958</v>
      </c>
      <c r="THI9" s="79" t="s">
        <v>14959</v>
      </c>
      <c r="THJ9" s="79" t="s">
        <v>14960</v>
      </c>
      <c r="THK9" s="79" t="s">
        <v>14961</v>
      </c>
      <c r="THL9" s="79" t="s">
        <v>14962</v>
      </c>
      <c r="THM9" s="79" t="s">
        <v>14963</v>
      </c>
      <c r="THN9" s="79" t="s">
        <v>14964</v>
      </c>
      <c r="THO9" s="79" t="s">
        <v>14965</v>
      </c>
      <c r="THP9" s="79" t="s">
        <v>14966</v>
      </c>
      <c r="THQ9" s="79" t="s">
        <v>14967</v>
      </c>
      <c r="THR9" s="79" t="s">
        <v>14968</v>
      </c>
      <c r="THS9" s="79" t="s">
        <v>14969</v>
      </c>
      <c r="THT9" s="79" t="s">
        <v>14970</v>
      </c>
      <c r="THU9" s="79" t="s">
        <v>14971</v>
      </c>
      <c r="THV9" s="79" t="s">
        <v>14972</v>
      </c>
      <c r="THW9" s="79" t="s">
        <v>14973</v>
      </c>
      <c r="THX9" s="79" t="s">
        <v>14974</v>
      </c>
      <c r="THY9" s="79" t="s">
        <v>14975</v>
      </c>
      <c r="THZ9" s="79" t="s">
        <v>14976</v>
      </c>
      <c r="TIA9" s="79" t="s">
        <v>14977</v>
      </c>
      <c r="TIB9" s="79" t="s">
        <v>14978</v>
      </c>
      <c r="TIC9" s="79" t="s">
        <v>14979</v>
      </c>
      <c r="TID9" s="79" t="s">
        <v>14980</v>
      </c>
      <c r="TIE9" s="79" t="s">
        <v>14981</v>
      </c>
      <c r="TIF9" s="79" t="s">
        <v>14982</v>
      </c>
      <c r="TIG9" s="79" t="s">
        <v>14983</v>
      </c>
      <c r="TIH9" s="79" t="s">
        <v>14984</v>
      </c>
      <c r="TII9" s="79" t="s">
        <v>14985</v>
      </c>
      <c r="TIJ9" s="79" t="s">
        <v>14986</v>
      </c>
      <c r="TIK9" s="79" t="s">
        <v>14987</v>
      </c>
      <c r="TIL9" s="79" t="s">
        <v>14988</v>
      </c>
      <c r="TIM9" s="79" t="s">
        <v>14989</v>
      </c>
      <c r="TIN9" s="79" t="s">
        <v>14990</v>
      </c>
      <c r="TIO9" s="79" t="s">
        <v>14991</v>
      </c>
      <c r="TIP9" s="79" t="s">
        <v>14992</v>
      </c>
      <c r="TIQ9" s="79" t="s">
        <v>14993</v>
      </c>
      <c r="TIR9" s="79" t="s">
        <v>14994</v>
      </c>
      <c r="TIS9" s="79" t="s">
        <v>14995</v>
      </c>
      <c r="TIT9" s="79" t="s">
        <v>14996</v>
      </c>
      <c r="TIU9" s="79" t="s">
        <v>14997</v>
      </c>
      <c r="TIV9" s="79" t="s">
        <v>14998</v>
      </c>
      <c r="TIW9" s="79" t="s">
        <v>14999</v>
      </c>
      <c r="TIX9" s="79" t="s">
        <v>15000</v>
      </c>
      <c r="TIY9" s="79" t="s">
        <v>15001</v>
      </c>
      <c r="TIZ9" s="79" t="s">
        <v>15002</v>
      </c>
      <c r="TJA9" s="79" t="s">
        <v>15003</v>
      </c>
      <c r="TJB9" s="79" t="s">
        <v>15004</v>
      </c>
      <c r="TJC9" s="79" t="s">
        <v>15005</v>
      </c>
      <c r="TJD9" s="79" t="s">
        <v>15006</v>
      </c>
      <c r="TJE9" s="79" t="s">
        <v>15007</v>
      </c>
      <c r="TJF9" s="79" t="s">
        <v>15008</v>
      </c>
      <c r="TJG9" s="79" t="s">
        <v>15009</v>
      </c>
      <c r="TJH9" s="79" t="s">
        <v>15010</v>
      </c>
      <c r="TJI9" s="79" t="s">
        <v>15011</v>
      </c>
      <c r="TJJ9" s="79" t="s">
        <v>15012</v>
      </c>
      <c r="TJK9" s="79" t="s">
        <v>15013</v>
      </c>
      <c r="TJL9" s="79" t="s">
        <v>15014</v>
      </c>
      <c r="TJM9" s="79" t="s">
        <v>15015</v>
      </c>
      <c r="TJN9" s="79" t="s">
        <v>15016</v>
      </c>
      <c r="TJO9" s="79" t="s">
        <v>15017</v>
      </c>
      <c r="TJP9" s="79" t="s">
        <v>15018</v>
      </c>
      <c r="TJQ9" s="79" t="s">
        <v>15019</v>
      </c>
      <c r="TJR9" s="79" t="s">
        <v>15020</v>
      </c>
      <c r="TJS9" s="79" t="s">
        <v>15021</v>
      </c>
      <c r="TJT9" s="79" t="s">
        <v>15022</v>
      </c>
      <c r="TJU9" s="79" t="s">
        <v>15023</v>
      </c>
      <c r="TJV9" s="79" t="s">
        <v>15024</v>
      </c>
      <c r="TJW9" s="79" t="s">
        <v>15025</v>
      </c>
      <c r="TJX9" s="79" t="s">
        <v>15026</v>
      </c>
      <c r="TJY9" s="79" t="s">
        <v>15027</v>
      </c>
      <c r="TJZ9" s="79" t="s">
        <v>15028</v>
      </c>
      <c r="TKA9" s="79" t="s">
        <v>15029</v>
      </c>
      <c r="TKB9" s="79" t="s">
        <v>15030</v>
      </c>
      <c r="TKC9" s="79" t="s">
        <v>15031</v>
      </c>
      <c r="TKD9" s="79" t="s">
        <v>15032</v>
      </c>
      <c r="TKE9" s="79" t="s">
        <v>15033</v>
      </c>
      <c r="TKF9" s="79" t="s">
        <v>15034</v>
      </c>
      <c r="TKG9" s="79" t="s">
        <v>15035</v>
      </c>
      <c r="TKH9" s="79" t="s">
        <v>15036</v>
      </c>
      <c r="TKI9" s="79" t="s">
        <v>15037</v>
      </c>
      <c r="TKJ9" s="79" t="s">
        <v>15038</v>
      </c>
      <c r="TKK9" s="79" t="s">
        <v>15039</v>
      </c>
      <c r="TKL9" s="79" t="s">
        <v>15040</v>
      </c>
      <c r="TKM9" s="79" t="s">
        <v>15041</v>
      </c>
      <c r="TKN9" s="79" t="s">
        <v>15042</v>
      </c>
      <c r="TKO9" s="79" t="s">
        <v>15043</v>
      </c>
      <c r="TKP9" s="79" t="s">
        <v>15044</v>
      </c>
      <c r="TKQ9" s="79" t="s">
        <v>15045</v>
      </c>
      <c r="TKR9" s="79" t="s">
        <v>15046</v>
      </c>
      <c r="TKS9" s="79" t="s">
        <v>15047</v>
      </c>
      <c r="TKT9" s="79" t="s">
        <v>15048</v>
      </c>
      <c r="TKU9" s="79" t="s">
        <v>15049</v>
      </c>
      <c r="TKV9" s="79" t="s">
        <v>15050</v>
      </c>
      <c r="TKW9" s="79" t="s">
        <v>15051</v>
      </c>
      <c r="TKX9" s="79" t="s">
        <v>15052</v>
      </c>
      <c r="TKY9" s="79" t="s">
        <v>15053</v>
      </c>
      <c r="TKZ9" s="79" t="s">
        <v>15054</v>
      </c>
      <c r="TLA9" s="79" t="s">
        <v>15055</v>
      </c>
      <c r="TLB9" s="79" t="s">
        <v>15056</v>
      </c>
      <c r="TLC9" s="79" t="s">
        <v>15057</v>
      </c>
      <c r="TLD9" s="79" t="s">
        <v>15058</v>
      </c>
      <c r="TLE9" s="79" t="s">
        <v>15059</v>
      </c>
      <c r="TLF9" s="79" t="s">
        <v>15060</v>
      </c>
      <c r="TLG9" s="79" t="s">
        <v>15061</v>
      </c>
      <c r="TLH9" s="79" t="s">
        <v>15062</v>
      </c>
      <c r="TLI9" s="79" t="s">
        <v>15063</v>
      </c>
      <c r="TLJ9" s="79" t="s">
        <v>15064</v>
      </c>
      <c r="TLK9" s="79" t="s">
        <v>15065</v>
      </c>
      <c r="TLL9" s="79" t="s">
        <v>15066</v>
      </c>
      <c r="TLM9" s="79" t="s">
        <v>15067</v>
      </c>
      <c r="TLN9" s="79" t="s">
        <v>15068</v>
      </c>
      <c r="TLO9" s="79" t="s">
        <v>15069</v>
      </c>
      <c r="TLP9" s="79" t="s">
        <v>15070</v>
      </c>
      <c r="TLQ9" s="79" t="s">
        <v>15071</v>
      </c>
      <c r="TLR9" s="79" t="s">
        <v>15072</v>
      </c>
      <c r="TLS9" s="79" t="s">
        <v>15073</v>
      </c>
      <c r="TLT9" s="79" t="s">
        <v>15074</v>
      </c>
      <c r="TLU9" s="79" t="s">
        <v>15075</v>
      </c>
      <c r="TLV9" s="79" t="s">
        <v>15076</v>
      </c>
      <c r="TLW9" s="79" t="s">
        <v>15077</v>
      </c>
      <c r="TLX9" s="79" t="s">
        <v>15078</v>
      </c>
      <c r="TLY9" s="79" t="s">
        <v>15079</v>
      </c>
      <c r="TLZ9" s="79" t="s">
        <v>15080</v>
      </c>
      <c r="TMA9" s="79" t="s">
        <v>15081</v>
      </c>
      <c r="TMB9" s="79" t="s">
        <v>15082</v>
      </c>
      <c r="TMC9" s="79" t="s">
        <v>15083</v>
      </c>
      <c r="TMD9" s="79" t="s">
        <v>15084</v>
      </c>
      <c r="TME9" s="79" t="s">
        <v>15085</v>
      </c>
      <c r="TMF9" s="79" t="s">
        <v>15086</v>
      </c>
      <c r="TMG9" s="79" t="s">
        <v>15087</v>
      </c>
      <c r="TMH9" s="79" t="s">
        <v>15088</v>
      </c>
      <c r="TMI9" s="79" t="s">
        <v>15089</v>
      </c>
      <c r="TMJ9" s="79" t="s">
        <v>15090</v>
      </c>
      <c r="TMK9" s="79" t="s">
        <v>15091</v>
      </c>
      <c r="TML9" s="79" t="s">
        <v>15092</v>
      </c>
      <c r="TMM9" s="79" t="s">
        <v>15093</v>
      </c>
      <c r="TMN9" s="79" t="s">
        <v>15094</v>
      </c>
      <c r="TMO9" s="79" t="s">
        <v>15095</v>
      </c>
      <c r="TMP9" s="79" t="s">
        <v>15096</v>
      </c>
      <c r="TMQ9" s="79" t="s">
        <v>15097</v>
      </c>
      <c r="TMR9" s="79" t="s">
        <v>15098</v>
      </c>
      <c r="TMS9" s="79" t="s">
        <v>15099</v>
      </c>
      <c r="TMT9" s="79" t="s">
        <v>15100</v>
      </c>
      <c r="TMU9" s="79" t="s">
        <v>15101</v>
      </c>
      <c r="TMV9" s="79" t="s">
        <v>15102</v>
      </c>
      <c r="TMW9" s="79" t="s">
        <v>15103</v>
      </c>
      <c r="TMX9" s="79" t="s">
        <v>15104</v>
      </c>
      <c r="TMY9" s="79" t="s">
        <v>15105</v>
      </c>
      <c r="TMZ9" s="79" t="s">
        <v>15106</v>
      </c>
      <c r="TNA9" s="79" t="s">
        <v>15107</v>
      </c>
      <c r="TNB9" s="79" t="s">
        <v>15108</v>
      </c>
      <c r="TNC9" s="79" t="s">
        <v>15109</v>
      </c>
      <c r="TND9" s="79" t="s">
        <v>15110</v>
      </c>
      <c r="TNE9" s="79" t="s">
        <v>15111</v>
      </c>
      <c r="TNF9" s="79" t="s">
        <v>15112</v>
      </c>
      <c r="TNG9" s="79" t="s">
        <v>15113</v>
      </c>
      <c r="TNH9" s="79" t="s">
        <v>15114</v>
      </c>
      <c r="TNI9" s="79" t="s">
        <v>15115</v>
      </c>
      <c r="TNJ9" s="79" t="s">
        <v>15116</v>
      </c>
      <c r="TNK9" s="79" t="s">
        <v>15117</v>
      </c>
      <c r="TNL9" s="79" t="s">
        <v>15118</v>
      </c>
      <c r="TNM9" s="79" t="s">
        <v>15119</v>
      </c>
      <c r="TNN9" s="79" t="s">
        <v>15120</v>
      </c>
      <c r="TNO9" s="79" t="s">
        <v>15121</v>
      </c>
      <c r="TNP9" s="79" t="s">
        <v>15122</v>
      </c>
      <c r="TNQ9" s="79" t="s">
        <v>15123</v>
      </c>
      <c r="TNR9" s="79" t="s">
        <v>15124</v>
      </c>
      <c r="TNS9" s="79" t="s">
        <v>15125</v>
      </c>
      <c r="TNT9" s="79" t="s">
        <v>15126</v>
      </c>
      <c r="TNU9" s="79" t="s">
        <v>15127</v>
      </c>
      <c r="TNV9" s="79" t="s">
        <v>15128</v>
      </c>
      <c r="TNW9" s="79" t="s">
        <v>15129</v>
      </c>
      <c r="TNX9" s="79" t="s">
        <v>15130</v>
      </c>
      <c r="TNY9" s="79" t="s">
        <v>15131</v>
      </c>
      <c r="TNZ9" s="79" t="s">
        <v>15132</v>
      </c>
      <c r="TOA9" s="79" t="s">
        <v>15133</v>
      </c>
      <c r="TOB9" s="79" t="s">
        <v>15134</v>
      </c>
      <c r="TOC9" s="79" t="s">
        <v>15135</v>
      </c>
      <c r="TOD9" s="79" t="s">
        <v>15136</v>
      </c>
      <c r="TOE9" s="79" t="s">
        <v>15137</v>
      </c>
      <c r="TOF9" s="79" t="s">
        <v>15138</v>
      </c>
      <c r="TOG9" s="79" t="s">
        <v>15139</v>
      </c>
      <c r="TOH9" s="79" t="s">
        <v>15140</v>
      </c>
      <c r="TOI9" s="79" t="s">
        <v>15141</v>
      </c>
      <c r="TOJ9" s="79" t="s">
        <v>15142</v>
      </c>
      <c r="TOK9" s="79" t="s">
        <v>15143</v>
      </c>
      <c r="TOL9" s="79" t="s">
        <v>15144</v>
      </c>
      <c r="TOM9" s="79" t="s">
        <v>15145</v>
      </c>
      <c r="TON9" s="79" t="s">
        <v>15146</v>
      </c>
      <c r="TOO9" s="79" t="s">
        <v>15147</v>
      </c>
      <c r="TOP9" s="79" t="s">
        <v>15148</v>
      </c>
      <c r="TOQ9" s="79" t="s">
        <v>15149</v>
      </c>
      <c r="TOR9" s="79" t="s">
        <v>15150</v>
      </c>
      <c r="TOS9" s="79" t="s">
        <v>15151</v>
      </c>
      <c r="TOT9" s="79" t="s">
        <v>15152</v>
      </c>
      <c r="TOU9" s="79" t="s">
        <v>15153</v>
      </c>
      <c r="TOV9" s="79" t="s">
        <v>15154</v>
      </c>
      <c r="TOW9" s="79" t="s">
        <v>15155</v>
      </c>
      <c r="TOX9" s="79" t="s">
        <v>15156</v>
      </c>
      <c r="TOY9" s="79" t="s">
        <v>15157</v>
      </c>
      <c r="TOZ9" s="79" t="s">
        <v>15158</v>
      </c>
      <c r="TPA9" s="79" t="s">
        <v>15159</v>
      </c>
      <c r="TPB9" s="79" t="s">
        <v>15160</v>
      </c>
      <c r="TPC9" s="79" t="s">
        <v>15161</v>
      </c>
      <c r="TPD9" s="79" t="s">
        <v>15162</v>
      </c>
      <c r="TPE9" s="79" t="s">
        <v>15163</v>
      </c>
      <c r="TPF9" s="79" t="s">
        <v>15164</v>
      </c>
      <c r="TPG9" s="79" t="s">
        <v>15165</v>
      </c>
      <c r="TPH9" s="79" t="s">
        <v>15166</v>
      </c>
      <c r="TPI9" s="79" t="s">
        <v>15167</v>
      </c>
      <c r="TPJ9" s="79" t="s">
        <v>15168</v>
      </c>
      <c r="TPK9" s="79" t="s">
        <v>15169</v>
      </c>
      <c r="TPL9" s="79" t="s">
        <v>15170</v>
      </c>
      <c r="TPM9" s="79" t="s">
        <v>15171</v>
      </c>
      <c r="TPN9" s="79" t="s">
        <v>15172</v>
      </c>
      <c r="TPO9" s="79" t="s">
        <v>15173</v>
      </c>
      <c r="TPP9" s="79" t="s">
        <v>15174</v>
      </c>
      <c r="TPQ9" s="79" t="s">
        <v>15175</v>
      </c>
      <c r="TPR9" s="79" t="s">
        <v>15176</v>
      </c>
      <c r="TPS9" s="79" t="s">
        <v>15177</v>
      </c>
      <c r="TPT9" s="79" t="s">
        <v>15178</v>
      </c>
      <c r="TPU9" s="79" t="s">
        <v>15179</v>
      </c>
      <c r="TPV9" s="79" t="s">
        <v>15180</v>
      </c>
      <c r="TPW9" s="79" t="s">
        <v>15181</v>
      </c>
      <c r="TPX9" s="79" t="s">
        <v>15182</v>
      </c>
      <c r="TPY9" s="79" t="s">
        <v>15183</v>
      </c>
      <c r="TPZ9" s="79" t="s">
        <v>15184</v>
      </c>
      <c r="TQA9" s="79" t="s">
        <v>15185</v>
      </c>
      <c r="TQB9" s="79" t="s">
        <v>15186</v>
      </c>
      <c r="TQC9" s="79" t="s">
        <v>15187</v>
      </c>
      <c r="TQD9" s="79" t="s">
        <v>15188</v>
      </c>
      <c r="TQE9" s="79" t="s">
        <v>15189</v>
      </c>
      <c r="TQF9" s="79" t="s">
        <v>15190</v>
      </c>
      <c r="TQG9" s="79" t="s">
        <v>15191</v>
      </c>
      <c r="TQH9" s="79" t="s">
        <v>15192</v>
      </c>
      <c r="TQI9" s="79" t="s">
        <v>15193</v>
      </c>
      <c r="TQJ9" s="79" t="s">
        <v>15194</v>
      </c>
      <c r="TQK9" s="79" t="s">
        <v>15195</v>
      </c>
      <c r="TQL9" s="79" t="s">
        <v>15196</v>
      </c>
      <c r="TQM9" s="79" t="s">
        <v>15197</v>
      </c>
      <c r="TQN9" s="79" t="s">
        <v>15198</v>
      </c>
      <c r="TQO9" s="79" t="s">
        <v>15199</v>
      </c>
      <c r="TQP9" s="79" t="s">
        <v>15200</v>
      </c>
      <c r="TQQ9" s="79" t="s">
        <v>15201</v>
      </c>
      <c r="TQR9" s="79" t="s">
        <v>15202</v>
      </c>
      <c r="TQS9" s="79" t="s">
        <v>15203</v>
      </c>
      <c r="TQT9" s="79" t="s">
        <v>15204</v>
      </c>
      <c r="TQU9" s="79" t="s">
        <v>15205</v>
      </c>
      <c r="TQV9" s="79" t="s">
        <v>15206</v>
      </c>
      <c r="TQW9" s="79" t="s">
        <v>15207</v>
      </c>
      <c r="TQX9" s="79" t="s">
        <v>15208</v>
      </c>
      <c r="TQY9" s="79" t="s">
        <v>15209</v>
      </c>
      <c r="TQZ9" s="79" t="s">
        <v>15210</v>
      </c>
      <c r="TRA9" s="79" t="s">
        <v>15211</v>
      </c>
      <c r="TRB9" s="79" t="s">
        <v>15212</v>
      </c>
      <c r="TRC9" s="79" t="s">
        <v>15213</v>
      </c>
      <c r="TRD9" s="79" t="s">
        <v>15214</v>
      </c>
      <c r="TRE9" s="79" t="s">
        <v>15215</v>
      </c>
      <c r="TRF9" s="79" t="s">
        <v>15216</v>
      </c>
      <c r="TRG9" s="79" t="s">
        <v>15217</v>
      </c>
      <c r="TRH9" s="79" t="s">
        <v>15218</v>
      </c>
      <c r="TRI9" s="79" t="s">
        <v>15219</v>
      </c>
      <c r="TRJ9" s="79" t="s">
        <v>15220</v>
      </c>
      <c r="TRK9" s="79" t="s">
        <v>15221</v>
      </c>
      <c r="TRL9" s="79" t="s">
        <v>15222</v>
      </c>
      <c r="TRM9" s="79" t="s">
        <v>15223</v>
      </c>
      <c r="TRN9" s="79" t="s">
        <v>15224</v>
      </c>
      <c r="TRO9" s="79" t="s">
        <v>15225</v>
      </c>
      <c r="TRP9" s="79" t="s">
        <v>15226</v>
      </c>
      <c r="TRQ9" s="79" t="s">
        <v>15227</v>
      </c>
      <c r="TRR9" s="79" t="s">
        <v>15228</v>
      </c>
      <c r="TRS9" s="79" t="s">
        <v>15229</v>
      </c>
      <c r="TRT9" s="79" t="s">
        <v>15230</v>
      </c>
      <c r="TRU9" s="79" t="s">
        <v>15231</v>
      </c>
      <c r="TRV9" s="79" t="s">
        <v>15232</v>
      </c>
      <c r="TRW9" s="79" t="s">
        <v>15233</v>
      </c>
      <c r="TRX9" s="79" t="s">
        <v>15234</v>
      </c>
      <c r="TRY9" s="79" t="s">
        <v>15235</v>
      </c>
      <c r="TRZ9" s="79" t="s">
        <v>15236</v>
      </c>
      <c r="TSA9" s="79" t="s">
        <v>15237</v>
      </c>
      <c r="TSB9" s="79" t="s">
        <v>15238</v>
      </c>
      <c r="TSC9" s="79" t="s">
        <v>15239</v>
      </c>
      <c r="TSD9" s="79" t="s">
        <v>15240</v>
      </c>
      <c r="TSE9" s="79" t="s">
        <v>15241</v>
      </c>
      <c r="TSF9" s="79" t="s">
        <v>15242</v>
      </c>
      <c r="TSG9" s="79" t="s">
        <v>15243</v>
      </c>
      <c r="TSH9" s="79" t="s">
        <v>15244</v>
      </c>
      <c r="TSI9" s="79" t="s">
        <v>15245</v>
      </c>
      <c r="TSJ9" s="79" t="s">
        <v>15246</v>
      </c>
      <c r="TSK9" s="79" t="s">
        <v>15247</v>
      </c>
      <c r="TSL9" s="79" t="s">
        <v>15248</v>
      </c>
      <c r="TSM9" s="79" t="s">
        <v>15249</v>
      </c>
      <c r="TSN9" s="79" t="s">
        <v>15250</v>
      </c>
      <c r="TSO9" s="79" t="s">
        <v>15251</v>
      </c>
      <c r="TSP9" s="79" t="s">
        <v>15252</v>
      </c>
      <c r="TSQ9" s="79" t="s">
        <v>15253</v>
      </c>
      <c r="TSR9" s="79" t="s">
        <v>15254</v>
      </c>
      <c r="TSS9" s="79" t="s">
        <v>15255</v>
      </c>
      <c r="TST9" s="79" t="s">
        <v>15256</v>
      </c>
      <c r="TSU9" s="79" t="s">
        <v>15257</v>
      </c>
      <c r="TSV9" s="79" t="s">
        <v>15258</v>
      </c>
      <c r="TSW9" s="79" t="s">
        <v>15259</v>
      </c>
      <c r="TSX9" s="79" t="s">
        <v>15260</v>
      </c>
      <c r="TSY9" s="79" t="s">
        <v>15261</v>
      </c>
      <c r="TSZ9" s="79" t="s">
        <v>15262</v>
      </c>
      <c r="TTA9" s="79" t="s">
        <v>15263</v>
      </c>
      <c r="TTB9" s="79" t="s">
        <v>15264</v>
      </c>
      <c r="TTC9" s="79" t="s">
        <v>15265</v>
      </c>
      <c r="TTD9" s="79" t="s">
        <v>15266</v>
      </c>
      <c r="TTE9" s="79" t="s">
        <v>15267</v>
      </c>
      <c r="TTF9" s="79" t="s">
        <v>15268</v>
      </c>
      <c r="TTG9" s="79" t="s">
        <v>15269</v>
      </c>
      <c r="TTH9" s="79" t="s">
        <v>15270</v>
      </c>
      <c r="TTI9" s="79" t="s">
        <v>15271</v>
      </c>
      <c r="TTJ9" s="79" t="s">
        <v>15272</v>
      </c>
      <c r="TTK9" s="79" t="s">
        <v>15273</v>
      </c>
      <c r="TTL9" s="79" t="s">
        <v>15274</v>
      </c>
      <c r="TTM9" s="79" t="s">
        <v>15275</v>
      </c>
      <c r="TTN9" s="79" t="s">
        <v>15276</v>
      </c>
      <c r="TTO9" s="79" t="s">
        <v>15277</v>
      </c>
      <c r="TTP9" s="79" t="s">
        <v>15278</v>
      </c>
      <c r="TTQ9" s="79" t="s">
        <v>15279</v>
      </c>
      <c r="TTR9" s="79" t="s">
        <v>15280</v>
      </c>
      <c r="TTS9" s="79" t="s">
        <v>15281</v>
      </c>
      <c r="TTT9" s="79" t="s">
        <v>15282</v>
      </c>
      <c r="TTU9" s="79" t="s">
        <v>15283</v>
      </c>
      <c r="TTV9" s="79" t="s">
        <v>15284</v>
      </c>
      <c r="TTW9" s="79" t="s">
        <v>15285</v>
      </c>
      <c r="TTX9" s="79" t="s">
        <v>15286</v>
      </c>
      <c r="TTY9" s="79" t="s">
        <v>15287</v>
      </c>
      <c r="TTZ9" s="79" t="s">
        <v>15288</v>
      </c>
      <c r="TUA9" s="79" t="s">
        <v>15289</v>
      </c>
      <c r="TUB9" s="79" t="s">
        <v>15290</v>
      </c>
      <c r="TUC9" s="79" t="s">
        <v>15291</v>
      </c>
      <c r="TUD9" s="79" t="s">
        <v>15292</v>
      </c>
      <c r="TUE9" s="79" t="s">
        <v>15293</v>
      </c>
      <c r="TUF9" s="79" t="s">
        <v>15294</v>
      </c>
      <c r="TUG9" s="79" t="s">
        <v>15295</v>
      </c>
      <c r="TUH9" s="79" t="s">
        <v>15296</v>
      </c>
      <c r="TUI9" s="79" t="s">
        <v>15297</v>
      </c>
      <c r="TUJ9" s="79" t="s">
        <v>15298</v>
      </c>
      <c r="TUK9" s="79" t="s">
        <v>15299</v>
      </c>
      <c r="TUL9" s="79" t="s">
        <v>15300</v>
      </c>
      <c r="TUM9" s="79" t="s">
        <v>15301</v>
      </c>
      <c r="TUN9" s="79" t="s">
        <v>15302</v>
      </c>
      <c r="TUO9" s="79" t="s">
        <v>15303</v>
      </c>
      <c r="TUP9" s="79" t="s">
        <v>15304</v>
      </c>
      <c r="TUQ9" s="79" t="s">
        <v>15305</v>
      </c>
      <c r="TUR9" s="79" t="s">
        <v>15306</v>
      </c>
      <c r="TUS9" s="79" t="s">
        <v>15307</v>
      </c>
      <c r="TUT9" s="79" t="s">
        <v>15308</v>
      </c>
      <c r="TUU9" s="79" t="s">
        <v>15309</v>
      </c>
      <c r="TUV9" s="79" t="s">
        <v>15310</v>
      </c>
      <c r="TUW9" s="79" t="s">
        <v>15311</v>
      </c>
      <c r="TUX9" s="79" t="s">
        <v>15312</v>
      </c>
      <c r="TUY9" s="79" t="s">
        <v>15313</v>
      </c>
      <c r="TUZ9" s="79" t="s">
        <v>15314</v>
      </c>
      <c r="TVA9" s="79" t="s">
        <v>15315</v>
      </c>
      <c r="TVB9" s="79" t="s">
        <v>15316</v>
      </c>
      <c r="TVC9" s="79" t="s">
        <v>15317</v>
      </c>
      <c r="TVD9" s="79" t="s">
        <v>15318</v>
      </c>
      <c r="TVE9" s="79" t="s">
        <v>15319</v>
      </c>
      <c r="TVF9" s="79" t="s">
        <v>15320</v>
      </c>
      <c r="TVG9" s="79" t="s">
        <v>15321</v>
      </c>
      <c r="TVH9" s="79" t="s">
        <v>15322</v>
      </c>
      <c r="TVI9" s="79" t="s">
        <v>15323</v>
      </c>
      <c r="TVJ9" s="79" t="s">
        <v>15324</v>
      </c>
      <c r="TVK9" s="79" t="s">
        <v>15325</v>
      </c>
      <c r="TVL9" s="79" t="s">
        <v>15326</v>
      </c>
      <c r="TVM9" s="79" t="s">
        <v>15327</v>
      </c>
      <c r="TVN9" s="79" t="s">
        <v>15328</v>
      </c>
      <c r="TVO9" s="79" t="s">
        <v>15329</v>
      </c>
      <c r="TVP9" s="79" t="s">
        <v>15330</v>
      </c>
      <c r="TVQ9" s="79" t="s">
        <v>15331</v>
      </c>
      <c r="TVR9" s="79" t="s">
        <v>15332</v>
      </c>
      <c r="TVS9" s="79" t="s">
        <v>15333</v>
      </c>
      <c r="TVT9" s="79" t="s">
        <v>15334</v>
      </c>
      <c r="TVU9" s="79" t="s">
        <v>15335</v>
      </c>
      <c r="TVV9" s="79" t="s">
        <v>15336</v>
      </c>
      <c r="TVW9" s="79" t="s">
        <v>15337</v>
      </c>
      <c r="TVX9" s="79" t="s">
        <v>15338</v>
      </c>
      <c r="TVY9" s="79" t="s">
        <v>15339</v>
      </c>
      <c r="TVZ9" s="79" t="s">
        <v>15340</v>
      </c>
      <c r="TWA9" s="79" t="s">
        <v>15341</v>
      </c>
      <c r="TWB9" s="79" t="s">
        <v>15342</v>
      </c>
      <c r="TWC9" s="79" t="s">
        <v>15343</v>
      </c>
      <c r="TWD9" s="79" t="s">
        <v>15344</v>
      </c>
      <c r="TWE9" s="79" t="s">
        <v>15345</v>
      </c>
      <c r="TWF9" s="79" t="s">
        <v>15346</v>
      </c>
      <c r="TWG9" s="79" t="s">
        <v>15347</v>
      </c>
      <c r="TWH9" s="79" t="s">
        <v>15348</v>
      </c>
      <c r="TWI9" s="79" t="s">
        <v>15349</v>
      </c>
      <c r="TWJ9" s="79" t="s">
        <v>15350</v>
      </c>
      <c r="TWK9" s="79" t="s">
        <v>15351</v>
      </c>
      <c r="TWL9" s="79" t="s">
        <v>15352</v>
      </c>
      <c r="TWM9" s="79" t="s">
        <v>15353</v>
      </c>
      <c r="TWN9" s="79" t="s">
        <v>15354</v>
      </c>
      <c r="TWO9" s="79" t="s">
        <v>15355</v>
      </c>
      <c r="TWP9" s="79" t="s">
        <v>15356</v>
      </c>
      <c r="TWQ9" s="79" t="s">
        <v>15357</v>
      </c>
      <c r="TWR9" s="79" t="s">
        <v>15358</v>
      </c>
      <c r="TWS9" s="79" t="s">
        <v>15359</v>
      </c>
      <c r="TWT9" s="79" t="s">
        <v>15360</v>
      </c>
      <c r="TWU9" s="79" t="s">
        <v>15361</v>
      </c>
      <c r="TWV9" s="79" t="s">
        <v>15362</v>
      </c>
      <c r="TWW9" s="79" t="s">
        <v>15363</v>
      </c>
      <c r="TWX9" s="79" t="s">
        <v>15364</v>
      </c>
      <c r="TWY9" s="79" t="s">
        <v>15365</v>
      </c>
      <c r="TWZ9" s="79" t="s">
        <v>15366</v>
      </c>
      <c r="TXA9" s="79" t="s">
        <v>15367</v>
      </c>
      <c r="TXB9" s="79" t="s">
        <v>15368</v>
      </c>
      <c r="TXC9" s="79" t="s">
        <v>15369</v>
      </c>
      <c r="TXD9" s="79" t="s">
        <v>15370</v>
      </c>
      <c r="TXE9" s="79" t="s">
        <v>15371</v>
      </c>
      <c r="TXF9" s="79" t="s">
        <v>15372</v>
      </c>
      <c r="TXG9" s="79" t="s">
        <v>15373</v>
      </c>
      <c r="TXH9" s="79" t="s">
        <v>15374</v>
      </c>
      <c r="TXI9" s="79" t="s">
        <v>15375</v>
      </c>
      <c r="TXJ9" s="79" t="s">
        <v>15376</v>
      </c>
      <c r="TXK9" s="79" t="s">
        <v>15377</v>
      </c>
      <c r="TXL9" s="79" t="s">
        <v>15378</v>
      </c>
      <c r="TXM9" s="79" t="s">
        <v>15379</v>
      </c>
      <c r="TXN9" s="79" t="s">
        <v>15380</v>
      </c>
      <c r="TXO9" s="79" t="s">
        <v>15381</v>
      </c>
      <c r="TXP9" s="79" t="s">
        <v>15382</v>
      </c>
      <c r="TXQ9" s="79" t="s">
        <v>15383</v>
      </c>
      <c r="TXR9" s="79" t="s">
        <v>15384</v>
      </c>
      <c r="TXS9" s="79" t="s">
        <v>15385</v>
      </c>
      <c r="TXT9" s="79" t="s">
        <v>15386</v>
      </c>
      <c r="TXU9" s="79" t="s">
        <v>15387</v>
      </c>
      <c r="TXV9" s="79" t="s">
        <v>15388</v>
      </c>
      <c r="TXW9" s="79" t="s">
        <v>15389</v>
      </c>
      <c r="TXX9" s="79" t="s">
        <v>15390</v>
      </c>
      <c r="TXY9" s="79" t="s">
        <v>15391</v>
      </c>
      <c r="TXZ9" s="79" t="s">
        <v>15392</v>
      </c>
      <c r="TYA9" s="79" t="s">
        <v>15393</v>
      </c>
      <c r="TYB9" s="79" t="s">
        <v>15394</v>
      </c>
      <c r="TYC9" s="79" t="s">
        <v>15395</v>
      </c>
      <c r="TYD9" s="79" t="s">
        <v>15396</v>
      </c>
      <c r="TYE9" s="79" t="s">
        <v>15397</v>
      </c>
      <c r="TYF9" s="79" t="s">
        <v>15398</v>
      </c>
      <c r="TYG9" s="79" t="s">
        <v>15399</v>
      </c>
      <c r="TYH9" s="79" t="s">
        <v>15400</v>
      </c>
      <c r="TYI9" s="79" t="s">
        <v>15401</v>
      </c>
      <c r="TYJ9" s="79" t="s">
        <v>15402</v>
      </c>
      <c r="TYK9" s="79" t="s">
        <v>15403</v>
      </c>
      <c r="TYL9" s="79" t="s">
        <v>15404</v>
      </c>
      <c r="TYM9" s="79" t="s">
        <v>15405</v>
      </c>
      <c r="TYN9" s="79" t="s">
        <v>15406</v>
      </c>
      <c r="TYO9" s="79" t="s">
        <v>15407</v>
      </c>
      <c r="TYP9" s="79" t="s">
        <v>15408</v>
      </c>
      <c r="TYQ9" s="79" t="s">
        <v>15409</v>
      </c>
      <c r="TYR9" s="79" t="s">
        <v>15410</v>
      </c>
      <c r="TYS9" s="79" t="s">
        <v>15411</v>
      </c>
      <c r="TYT9" s="79" t="s">
        <v>15412</v>
      </c>
      <c r="TYU9" s="79" t="s">
        <v>15413</v>
      </c>
      <c r="TYV9" s="79" t="s">
        <v>15414</v>
      </c>
      <c r="TYW9" s="79" t="s">
        <v>15415</v>
      </c>
      <c r="TYX9" s="79" t="s">
        <v>15416</v>
      </c>
      <c r="TYY9" s="79" t="s">
        <v>15417</v>
      </c>
      <c r="TYZ9" s="79" t="s">
        <v>15418</v>
      </c>
      <c r="TZA9" s="79" t="s">
        <v>15419</v>
      </c>
      <c r="TZB9" s="79" t="s">
        <v>15420</v>
      </c>
      <c r="TZC9" s="79" t="s">
        <v>15421</v>
      </c>
      <c r="TZD9" s="79" t="s">
        <v>15422</v>
      </c>
      <c r="TZE9" s="79" t="s">
        <v>15423</v>
      </c>
      <c r="TZF9" s="79" t="s">
        <v>15424</v>
      </c>
      <c r="TZG9" s="79" t="s">
        <v>15425</v>
      </c>
      <c r="TZH9" s="79" t="s">
        <v>15426</v>
      </c>
      <c r="TZI9" s="79" t="s">
        <v>15427</v>
      </c>
      <c r="TZJ9" s="79" t="s">
        <v>15428</v>
      </c>
      <c r="TZK9" s="79" t="s">
        <v>15429</v>
      </c>
      <c r="TZL9" s="79" t="s">
        <v>15430</v>
      </c>
      <c r="TZM9" s="79" t="s">
        <v>15431</v>
      </c>
      <c r="TZN9" s="79" t="s">
        <v>15432</v>
      </c>
      <c r="TZO9" s="79" t="s">
        <v>15433</v>
      </c>
      <c r="TZP9" s="79" t="s">
        <v>15434</v>
      </c>
      <c r="TZQ9" s="79" t="s">
        <v>15435</v>
      </c>
      <c r="TZR9" s="79" t="s">
        <v>15436</v>
      </c>
      <c r="TZS9" s="79" t="s">
        <v>15437</v>
      </c>
      <c r="TZT9" s="79" t="s">
        <v>15438</v>
      </c>
      <c r="TZU9" s="79" t="s">
        <v>15439</v>
      </c>
      <c r="TZV9" s="79" t="s">
        <v>15440</v>
      </c>
      <c r="TZW9" s="79" t="s">
        <v>15441</v>
      </c>
      <c r="TZX9" s="79" t="s">
        <v>15442</v>
      </c>
      <c r="TZY9" s="79" t="s">
        <v>15443</v>
      </c>
      <c r="TZZ9" s="79" t="s">
        <v>15444</v>
      </c>
      <c r="UAA9" s="79" t="s">
        <v>15445</v>
      </c>
      <c r="UAB9" s="79" t="s">
        <v>15446</v>
      </c>
      <c r="UAC9" s="79" t="s">
        <v>15447</v>
      </c>
      <c r="UAD9" s="79" t="s">
        <v>15448</v>
      </c>
      <c r="UAE9" s="79" t="s">
        <v>15449</v>
      </c>
      <c r="UAF9" s="79" t="s">
        <v>15450</v>
      </c>
      <c r="UAG9" s="79" t="s">
        <v>15451</v>
      </c>
      <c r="UAH9" s="79" t="s">
        <v>15452</v>
      </c>
      <c r="UAI9" s="79" t="s">
        <v>15453</v>
      </c>
      <c r="UAJ9" s="79" t="s">
        <v>15454</v>
      </c>
      <c r="UAK9" s="79" t="s">
        <v>15455</v>
      </c>
      <c r="UAL9" s="79" t="s">
        <v>15456</v>
      </c>
      <c r="UAM9" s="79" t="s">
        <v>15457</v>
      </c>
      <c r="UAN9" s="79" t="s">
        <v>15458</v>
      </c>
      <c r="UAO9" s="79" t="s">
        <v>15459</v>
      </c>
      <c r="UAP9" s="79" t="s">
        <v>15460</v>
      </c>
      <c r="UAQ9" s="79" t="s">
        <v>15461</v>
      </c>
      <c r="UAR9" s="79" t="s">
        <v>15462</v>
      </c>
      <c r="UAS9" s="79" t="s">
        <v>15463</v>
      </c>
      <c r="UAT9" s="79" t="s">
        <v>15464</v>
      </c>
      <c r="UAU9" s="79" t="s">
        <v>15465</v>
      </c>
      <c r="UAV9" s="79" t="s">
        <v>15466</v>
      </c>
      <c r="UAW9" s="79" t="s">
        <v>15467</v>
      </c>
      <c r="UAX9" s="79" t="s">
        <v>15468</v>
      </c>
      <c r="UAY9" s="79" t="s">
        <v>15469</v>
      </c>
      <c r="UAZ9" s="79" t="s">
        <v>15470</v>
      </c>
      <c r="UBA9" s="79" t="s">
        <v>15471</v>
      </c>
      <c r="UBB9" s="79" t="s">
        <v>15472</v>
      </c>
      <c r="UBC9" s="79" t="s">
        <v>15473</v>
      </c>
      <c r="UBD9" s="79" t="s">
        <v>15474</v>
      </c>
      <c r="UBE9" s="79" t="s">
        <v>15475</v>
      </c>
      <c r="UBF9" s="79" t="s">
        <v>15476</v>
      </c>
      <c r="UBG9" s="79" t="s">
        <v>15477</v>
      </c>
      <c r="UBH9" s="79" t="s">
        <v>15478</v>
      </c>
      <c r="UBI9" s="79" t="s">
        <v>15479</v>
      </c>
      <c r="UBJ9" s="79" t="s">
        <v>15480</v>
      </c>
      <c r="UBK9" s="79" t="s">
        <v>15481</v>
      </c>
      <c r="UBL9" s="79" t="s">
        <v>15482</v>
      </c>
      <c r="UBM9" s="79" t="s">
        <v>15483</v>
      </c>
      <c r="UBN9" s="79" t="s">
        <v>15484</v>
      </c>
      <c r="UBO9" s="79" t="s">
        <v>15485</v>
      </c>
      <c r="UBP9" s="79" t="s">
        <v>15486</v>
      </c>
      <c r="UBQ9" s="79" t="s">
        <v>15487</v>
      </c>
      <c r="UBR9" s="79" t="s">
        <v>15488</v>
      </c>
      <c r="UBS9" s="79" t="s">
        <v>15489</v>
      </c>
      <c r="UBT9" s="79" t="s">
        <v>15490</v>
      </c>
      <c r="UBU9" s="79" t="s">
        <v>15491</v>
      </c>
      <c r="UBV9" s="79" t="s">
        <v>15492</v>
      </c>
      <c r="UBW9" s="79" t="s">
        <v>15493</v>
      </c>
      <c r="UBX9" s="79" t="s">
        <v>15494</v>
      </c>
      <c r="UBY9" s="79" t="s">
        <v>15495</v>
      </c>
      <c r="UBZ9" s="79" t="s">
        <v>15496</v>
      </c>
      <c r="UCA9" s="79" t="s">
        <v>15497</v>
      </c>
      <c r="UCB9" s="79" t="s">
        <v>15498</v>
      </c>
      <c r="UCC9" s="79" t="s">
        <v>15499</v>
      </c>
      <c r="UCD9" s="79" t="s">
        <v>15500</v>
      </c>
      <c r="UCE9" s="79" t="s">
        <v>15501</v>
      </c>
      <c r="UCF9" s="79" t="s">
        <v>15502</v>
      </c>
      <c r="UCG9" s="79" t="s">
        <v>15503</v>
      </c>
      <c r="UCH9" s="79" t="s">
        <v>15504</v>
      </c>
      <c r="UCI9" s="79" t="s">
        <v>15505</v>
      </c>
      <c r="UCJ9" s="79" t="s">
        <v>15506</v>
      </c>
      <c r="UCK9" s="79" t="s">
        <v>15507</v>
      </c>
      <c r="UCL9" s="79" t="s">
        <v>15508</v>
      </c>
      <c r="UCM9" s="79" t="s">
        <v>15509</v>
      </c>
      <c r="UCN9" s="79" t="s">
        <v>15510</v>
      </c>
      <c r="UCO9" s="79" t="s">
        <v>15511</v>
      </c>
      <c r="UCP9" s="79" t="s">
        <v>15512</v>
      </c>
      <c r="UCQ9" s="79" t="s">
        <v>15513</v>
      </c>
      <c r="UCR9" s="79" t="s">
        <v>15514</v>
      </c>
      <c r="UCS9" s="79" t="s">
        <v>15515</v>
      </c>
      <c r="UCT9" s="79" t="s">
        <v>15516</v>
      </c>
      <c r="UCU9" s="79" t="s">
        <v>15517</v>
      </c>
      <c r="UCV9" s="79" t="s">
        <v>15518</v>
      </c>
      <c r="UCW9" s="79" t="s">
        <v>15519</v>
      </c>
      <c r="UCX9" s="79" t="s">
        <v>15520</v>
      </c>
      <c r="UCY9" s="79" t="s">
        <v>15521</v>
      </c>
      <c r="UCZ9" s="79" t="s">
        <v>15522</v>
      </c>
      <c r="UDA9" s="79" t="s">
        <v>15523</v>
      </c>
      <c r="UDB9" s="79" t="s">
        <v>15524</v>
      </c>
      <c r="UDC9" s="79" t="s">
        <v>15525</v>
      </c>
      <c r="UDD9" s="79" t="s">
        <v>15526</v>
      </c>
      <c r="UDE9" s="79" t="s">
        <v>15527</v>
      </c>
      <c r="UDF9" s="79" t="s">
        <v>15528</v>
      </c>
      <c r="UDG9" s="79" t="s">
        <v>15529</v>
      </c>
      <c r="UDH9" s="79" t="s">
        <v>15530</v>
      </c>
      <c r="UDI9" s="79" t="s">
        <v>15531</v>
      </c>
      <c r="UDJ9" s="79" t="s">
        <v>15532</v>
      </c>
      <c r="UDK9" s="79" t="s">
        <v>15533</v>
      </c>
      <c r="UDL9" s="79" t="s">
        <v>15534</v>
      </c>
      <c r="UDM9" s="79" t="s">
        <v>15535</v>
      </c>
      <c r="UDN9" s="79" t="s">
        <v>15536</v>
      </c>
      <c r="UDO9" s="79" t="s">
        <v>15537</v>
      </c>
      <c r="UDP9" s="79" t="s">
        <v>15538</v>
      </c>
      <c r="UDQ9" s="79" t="s">
        <v>15539</v>
      </c>
      <c r="UDR9" s="79" t="s">
        <v>15540</v>
      </c>
      <c r="UDS9" s="79" t="s">
        <v>15541</v>
      </c>
      <c r="UDT9" s="79" t="s">
        <v>15542</v>
      </c>
      <c r="UDU9" s="79" t="s">
        <v>15543</v>
      </c>
      <c r="UDV9" s="79" t="s">
        <v>15544</v>
      </c>
      <c r="UDW9" s="79" t="s">
        <v>15545</v>
      </c>
      <c r="UDX9" s="79" t="s">
        <v>15546</v>
      </c>
      <c r="UDY9" s="79" t="s">
        <v>15547</v>
      </c>
      <c r="UDZ9" s="79" t="s">
        <v>15548</v>
      </c>
      <c r="UEA9" s="79" t="s">
        <v>15549</v>
      </c>
      <c r="UEB9" s="79" t="s">
        <v>15550</v>
      </c>
      <c r="UEC9" s="79" t="s">
        <v>15551</v>
      </c>
      <c r="UED9" s="79" t="s">
        <v>15552</v>
      </c>
      <c r="UEE9" s="79" t="s">
        <v>15553</v>
      </c>
      <c r="UEF9" s="79" t="s">
        <v>15554</v>
      </c>
      <c r="UEG9" s="79" t="s">
        <v>15555</v>
      </c>
      <c r="UEH9" s="79" t="s">
        <v>15556</v>
      </c>
      <c r="UEI9" s="79" t="s">
        <v>15557</v>
      </c>
      <c r="UEJ9" s="79" t="s">
        <v>15558</v>
      </c>
      <c r="UEK9" s="79" t="s">
        <v>15559</v>
      </c>
      <c r="UEL9" s="79" t="s">
        <v>15560</v>
      </c>
      <c r="UEM9" s="79" t="s">
        <v>15561</v>
      </c>
      <c r="UEN9" s="79" t="s">
        <v>15562</v>
      </c>
      <c r="UEO9" s="79" t="s">
        <v>15563</v>
      </c>
      <c r="UEP9" s="79" t="s">
        <v>15564</v>
      </c>
      <c r="UEQ9" s="79" t="s">
        <v>15565</v>
      </c>
      <c r="UER9" s="79" t="s">
        <v>15566</v>
      </c>
      <c r="UES9" s="79" t="s">
        <v>15567</v>
      </c>
      <c r="UET9" s="79" t="s">
        <v>15568</v>
      </c>
      <c r="UEU9" s="79" t="s">
        <v>15569</v>
      </c>
      <c r="UEV9" s="79" t="s">
        <v>15570</v>
      </c>
      <c r="UEW9" s="79" t="s">
        <v>15571</v>
      </c>
      <c r="UEX9" s="79" t="s">
        <v>15572</v>
      </c>
      <c r="UEY9" s="79" t="s">
        <v>15573</v>
      </c>
      <c r="UEZ9" s="79" t="s">
        <v>15574</v>
      </c>
      <c r="UFA9" s="79" t="s">
        <v>15575</v>
      </c>
      <c r="UFB9" s="79" t="s">
        <v>15576</v>
      </c>
      <c r="UFC9" s="79" t="s">
        <v>15577</v>
      </c>
      <c r="UFD9" s="79" t="s">
        <v>15578</v>
      </c>
      <c r="UFE9" s="79" t="s">
        <v>15579</v>
      </c>
      <c r="UFF9" s="79" t="s">
        <v>15580</v>
      </c>
      <c r="UFG9" s="79" t="s">
        <v>15581</v>
      </c>
      <c r="UFH9" s="79" t="s">
        <v>15582</v>
      </c>
      <c r="UFI9" s="79" t="s">
        <v>15583</v>
      </c>
      <c r="UFJ9" s="79" t="s">
        <v>15584</v>
      </c>
      <c r="UFK9" s="79" t="s">
        <v>15585</v>
      </c>
      <c r="UFL9" s="79" t="s">
        <v>15586</v>
      </c>
      <c r="UFM9" s="79" t="s">
        <v>15587</v>
      </c>
      <c r="UFN9" s="79" t="s">
        <v>15588</v>
      </c>
      <c r="UFO9" s="79" t="s">
        <v>15589</v>
      </c>
      <c r="UFP9" s="79" t="s">
        <v>15590</v>
      </c>
      <c r="UFQ9" s="79" t="s">
        <v>15591</v>
      </c>
      <c r="UFR9" s="79" t="s">
        <v>15592</v>
      </c>
      <c r="UFS9" s="79" t="s">
        <v>15593</v>
      </c>
      <c r="UFT9" s="79" t="s">
        <v>15594</v>
      </c>
      <c r="UFU9" s="79" t="s">
        <v>15595</v>
      </c>
      <c r="UFV9" s="79" t="s">
        <v>15596</v>
      </c>
      <c r="UFW9" s="79" t="s">
        <v>15597</v>
      </c>
      <c r="UFX9" s="79" t="s">
        <v>15598</v>
      </c>
      <c r="UFY9" s="79" t="s">
        <v>15599</v>
      </c>
      <c r="UFZ9" s="79" t="s">
        <v>15600</v>
      </c>
      <c r="UGA9" s="79" t="s">
        <v>15601</v>
      </c>
      <c r="UGB9" s="79" t="s">
        <v>15602</v>
      </c>
      <c r="UGC9" s="79" t="s">
        <v>15603</v>
      </c>
      <c r="UGD9" s="79" t="s">
        <v>15604</v>
      </c>
      <c r="UGE9" s="79" t="s">
        <v>15605</v>
      </c>
      <c r="UGF9" s="79" t="s">
        <v>15606</v>
      </c>
      <c r="UGG9" s="79" t="s">
        <v>15607</v>
      </c>
      <c r="UGH9" s="79" t="s">
        <v>15608</v>
      </c>
      <c r="UGI9" s="79" t="s">
        <v>15609</v>
      </c>
      <c r="UGJ9" s="79" t="s">
        <v>15610</v>
      </c>
      <c r="UGK9" s="79" t="s">
        <v>15611</v>
      </c>
      <c r="UGL9" s="79" t="s">
        <v>15612</v>
      </c>
      <c r="UGM9" s="79" t="s">
        <v>15613</v>
      </c>
      <c r="UGN9" s="79" t="s">
        <v>15614</v>
      </c>
      <c r="UGO9" s="79" t="s">
        <v>15615</v>
      </c>
      <c r="UGP9" s="79" t="s">
        <v>15616</v>
      </c>
      <c r="UGQ9" s="79" t="s">
        <v>15617</v>
      </c>
      <c r="UGR9" s="79" t="s">
        <v>15618</v>
      </c>
      <c r="UGS9" s="79" t="s">
        <v>15619</v>
      </c>
      <c r="UGT9" s="79" t="s">
        <v>15620</v>
      </c>
      <c r="UGU9" s="79" t="s">
        <v>15621</v>
      </c>
      <c r="UGV9" s="79" t="s">
        <v>15622</v>
      </c>
      <c r="UGW9" s="79" t="s">
        <v>15623</v>
      </c>
      <c r="UGX9" s="79" t="s">
        <v>15624</v>
      </c>
      <c r="UGY9" s="79" t="s">
        <v>15625</v>
      </c>
      <c r="UGZ9" s="79" t="s">
        <v>15626</v>
      </c>
      <c r="UHA9" s="79" t="s">
        <v>15627</v>
      </c>
      <c r="UHB9" s="79" t="s">
        <v>15628</v>
      </c>
      <c r="UHC9" s="79" t="s">
        <v>15629</v>
      </c>
      <c r="UHD9" s="79" t="s">
        <v>15630</v>
      </c>
      <c r="UHE9" s="79" t="s">
        <v>15631</v>
      </c>
      <c r="UHF9" s="79" t="s">
        <v>15632</v>
      </c>
      <c r="UHG9" s="79" t="s">
        <v>15633</v>
      </c>
      <c r="UHH9" s="79" t="s">
        <v>15634</v>
      </c>
      <c r="UHI9" s="79" t="s">
        <v>15635</v>
      </c>
      <c r="UHJ9" s="79" t="s">
        <v>15636</v>
      </c>
      <c r="UHK9" s="79" t="s">
        <v>15637</v>
      </c>
      <c r="UHL9" s="79" t="s">
        <v>15638</v>
      </c>
      <c r="UHM9" s="79" t="s">
        <v>15639</v>
      </c>
      <c r="UHN9" s="79" t="s">
        <v>15640</v>
      </c>
      <c r="UHO9" s="79" t="s">
        <v>15641</v>
      </c>
      <c r="UHP9" s="79" t="s">
        <v>15642</v>
      </c>
      <c r="UHQ9" s="79" t="s">
        <v>15643</v>
      </c>
      <c r="UHR9" s="79" t="s">
        <v>15644</v>
      </c>
      <c r="UHS9" s="79" t="s">
        <v>15645</v>
      </c>
      <c r="UHT9" s="79" t="s">
        <v>15646</v>
      </c>
      <c r="UHU9" s="79" t="s">
        <v>15647</v>
      </c>
      <c r="UHV9" s="79" t="s">
        <v>15648</v>
      </c>
      <c r="UHW9" s="79" t="s">
        <v>15649</v>
      </c>
      <c r="UHX9" s="79" t="s">
        <v>15650</v>
      </c>
      <c r="UHY9" s="79" t="s">
        <v>15651</v>
      </c>
      <c r="UHZ9" s="79" t="s">
        <v>15652</v>
      </c>
      <c r="UIA9" s="79" t="s">
        <v>15653</v>
      </c>
      <c r="UIB9" s="79" t="s">
        <v>15654</v>
      </c>
      <c r="UIC9" s="79" t="s">
        <v>15655</v>
      </c>
      <c r="UID9" s="79" t="s">
        <v>15656</v>
      </c>
      <c r="UIE9" s="79" t="s">
        <v>15657</v>
      </c>
      <c r="UIF9" s="79" t="s">
        <v>15658</v>
      </c>
      <c r="UIG9" s="79" t="s">
        <v>15659</v>
      </c>
      <c r="UIH9" s="79" t="s">
        <v>15660</v>
      </c>
      <c r="UII9" s="79" t="s">
        <v>15661</v>
      </c>
      <c r="UIJ9" s="79" t="s">
        <v>15662</v>
      </c>
      <c r="UIK9" s="79" t="s">
        <v>15663</v>
      </c>
      <c r="UIL9" s="79" t="s">
        <v>15664</v>
      </c>
      <c r="UIM9" s="79" t="s">
        <v>15665</v>
      </c>
      <c r="UIN9" s="79" t="s">
        <v>15666</v>
      </c>
      <c r="UIO9" s="79" t="s">
        <v>15667</v>
      </c>
      <c r="UIP9" s="79" t="s">
        <v>15668</v>
      </c>
      <c r="UIQ9" s="79" t="s">
        <v>15669</v>
      </c>
      <c r="UIR9" s="79" t="s">
        <v>15670</v>
      </c>
      <c r="UIS9" s="79" t="s">
        <v>15671</v>
      </c>
      <c r="UIT9" s="79" t="s">
        <v>15672</v>
      </c>
      <c r="UIU9" s="79" t="s">
        <v>15673</v>
      </c>
      <c r="UIV9" s="79" t="s">
        <v>15674</v>
      </c>
      <c r="UIW9" s="79" t="s">
        <v>15675</v>
      </c>
      <c r="UIX9" s="79" t="s">
        <v>15676</v>
      </c>
      <c r="UIY9" s="79" t="s">
        <v>15677</v>
      </c>
      <c r="UIZ9" s="79" t="s">
        <v>15678</v>
      </c>
      <c r="UJA9" s="79" t="s">
        <v>15679</v>
      </c>
      <c r="UJB9" s="79" t="s">
        <v>15680</v>
      </c>
      <c r="UJC9" s="79" t="s">
        <v>15681</v>
      </c>
      <c r="UJD9" s="79" t="s">
        <v>15682</v>
      </c>
      <c r="UJE9" s="79" t="s">
        <v>15683</v>
      </c>
      <c r="UJF9" s="79" t="s">
        <v>15684</v>
      </c>
      <c r="UJG9" s="79" t="s">
        <v>15685</v>
      </c>
      <c r="UJH9" s="79" t="s">
        <v>15686</v>
      </c>
      <c r="UJI9" s="79" t="s">
        <v>15687</v>
      </c>
      <c r="UJJ9" s="79" t="s">
        <v>15688</v>
      </c>
      <c r="UJK9" s="79" t="s">
        <v>15689</v>
      </c>
      <c r="UJL9" s="79" t="s">
        <v>15690</v>
      </c>
      <c r="UJM9" s="79" t="s">
        <v>15691</v>
      </c>
      <c r="UJN9" s="79" t="s">
        <v>15692</v>
      </c>
      <c r="UJO9" s="79" t="s">
        <v>15693</v>
      </c>
      <c r="UJP9" s="79" t="s">
        <v>15694</v>
      </c>
      <c r="UJQ9" s="79" t="s">
        <v>15695</v>
      </c>
      <c r="UJR9" s="79" t="s">
        <v>15696</v>
      </c>
      <c r="UJS9" s="79" t="s">
        <v>15697</v>
      </c>
      <c r="UJT9" s="79" t="s">
        <v>15698</v>
      </c>
      <c r="UJU9" s="79" t="s">
        <v>15699</v>
      </c>
      <c r="UJV9" s="79" t="s">
        <v>15700</v>
      </c>
      <c r="UJW9" s="79" t="s">
        <v>15701</v>
      </c>
      <c r="UJX9" s="79" t="s">
        <v>15702</v>
      </c>
      <c r="UJY9" s="79" t="s">
        <v>15703</v>
      </c>
      <c r="UJZ9" s="79" t="s">
        <v>15704</v>
      </c>
      <c r="UKA9" s="79" t="s">
        <v>15705</v>
      </c>
      <c r="UKB9" s="79" t="s">
        <v>15706</v>
      </c>
      <c r="UKC9" s="79" t="s">
        <v>15707</v>
      </c>
      <c r="UKD9" s="79" t="s">
        <v>15708</v>
      </c>
      <c r="UKE9" s="79" t="s">
        <v>15709</v>
      </c>
      <c r="UKF9" s="79" t="s">
        <v>15710</v>
      </c>
      <c r="UKG9" s="79" t="s">
        <v>15711</v>
      </c>
      <c r="UKH9" s="79" t="s">
        <v>15712</v>
      </c>
      <c r="UKI9" s="79" t="s">
        <v>15713</v>
      </c>
      <c r="UKJ9" s="79" t="s">
        <v>15714</v>
      </c>
      <c r="UKK9" s="79" t="s">
        <v>15715</v>
      </c>
      <c r="UKL9" s="79" t="s">
        <v>15716</v>
      </c>
      <c r="UKM9" s="79" t="s">
        <v>15717</v>
      </c>
      <c r="UKN9" s="79" t="s">
        <v>15718</v>
      </c>
      <c r="UKO9" s="79" t="s">
        <v>15719</v>
      </c>
      <c r="UKP9" s="79" t="s">
        <v>15720</v>
      </c>
      <c r="UKQ9" s="79" t="s">
        <v>15721</v>
      </c>
      <c r="UKR9" s="79" t="s">
        <v>15722</v>
      </c>
      <c r="UKS9" s="79" t="s">
        <v>15723</v>
      </c>
      <c r="UKT9" s="79" t="s">
        <v>15724</v>
      </c>
      <c r="UKU9" s="79" t="s">
        <v>15725</v>
      </c>
      <c r="UKV9" s="79" t="s">
        <v>15726</v>
      </c>
      <c r="UKW9" s="79" t="s">
        <v>15727</v>
      </c>
      <c r="UKX9" s="79" t="s">
        <v>15728</v>
      </c>
      <c r="UKY9" s="79" t="s">
        <v>15729</v>
      </c>
      <c r="UKZ9" s="79" t="s">
        <v>15730</v>
      </c>
      <c r="ULA9" s="79" t="s">
        <v>15731</v>
      </c>
      <c r="ULB9" s="79" t="s">
        <v>15732</v>
      </c>
      <c r="ULC9" s="79" t="s">
        <v>15733</v>
      </c>
      <c r="ULD9" s="79" t="s">
        <v>15734</v>
      </c>
      <c r="ULE9" s="79" t="s">
        <v>15735</v>
      </c>
      <c r="ULF9" s="79" t="s">
        <v>15736</v>
      </c>
      <c r="ULG9" s="79" t="s">
        <v>15737</v>
      </c>
      <c r="ULH9" s="79" t="s">
        <v>15738</v>
      </c>
      <c r="ULI9" s="79" t="s">
        <v>15739</v>
      </c>
      <c r="ULJ9" s="79" t="s">
        <v>15740</v>
      </c>
      <c r="ULK9" s="79" t="s">
        <v>15741</v>
      </c>
      <c r="ULL9" s="79" t="s">
        <v>15742</v>
      </c>
      <c r="ULM9" s="79" t="s">
        <v>15743</v>
      </c>
      <c r="ULN9" s="79" t="s">
        <v>15744</v>
      </c>
      <c r="ULO9" s="79" t="s">
        <v>15745</v>
      </c>
      <c r="ULP9" s="79" t="s">
        <v>15746</v>
      </c>
      <c r="ULQ9" s="79" t="s">
        <v>15747</v>
      </c>
      <c r="ULR9" s="79" t="s">
        <v>15748</v>
      </c>
      <c r="ULS9" s="79" t="s">
        <v>15749</v>
      </c>
      <c r="ULT9" s="79" t="s">
        <v>15750</v>
      </c>
      <c r="ULU9" s="79" t="s">
        <v>15751</v>
      </c>
      <c r="ULV9" s="79" t="s">
        <v>15752</v>
      </c>
      <c r="ULW9" s="79" t="s">
        <v>15753</v>
      </c>
      <c r="ULX9" s="79" t="s">
        <v>15754</v>
      </c>
      <c r="ULY9" s="79" t="s">
        <v>15755</v>
      </c>
      <c r="ULZ9" s="79" t="s">
        <v>15756</v>
      </c>
      <c r="UMA9" s="79" t="s">
        <v>15757</v>
      </c>
      <c r="UMB9" s="79" t="s">
        <v>15758</v>
      </c>
      <c r="UMC9" s="79" t="s">
        <v>15759</v>
      </c>
      <c r="UMD9" s="79" t="s">
        <v>15760</v>
      </c>
      <c r="UME9" s="79" t="s">
        <v>15761</v>
      </c>
      <c r="UMF9" s="79" t="s">
        <v>15762</v>
      </c>
      <c r="UMG9" s="79" t="s">
        <v>15763</v>
      </c>
      <c r="UMH9" s="79" t="s">
        <v>15764</v>
      </c>
      <c r="UMI9" s="79" t="s">
        <v>15765</v>
      </c>
      <c r="UMJ9" s="79" t="s">
        <v>15766</v>
      </c>
      <c r="UMK9" s="79" t="s">
        <v>15767</v>
      </c>
      <c r="UML9" s="79" t="s">
        <v>15768</v>
      </c>
      <c r="UMM9" s="79" t="s">
        <v>15769</v>
      </c>
      <c r="UMN9" s="79" t="s">
        <v>15770</v>
      </c>
      <c r="UMO9" s="79" t="s">
        <v>15771</v>
      </c>
      <c r="UMP9" s="79" t="s">
        <v>15772</v>
      </c>
      <c r="UMQ9" s="79" t="s">
        <v>15773</v>
      </c>
      <c r="UMR9" s="79" t="s">
        <v>15774</v>
      </c>
      <c r="UMS9" s="79" t="s">
        <v>15775</v>
      </c>
      <c r="UMT9" s="79" t="s">
        <v>15776</v>
      </c>
      <c r="UMU9" s="79" t="s">
        <v>15777</v>
      </c>
      <c r="UMV9" s="79" t="s">
        <v>15778</v>
      </c>
      <c r="UMW9" s="79" t="s">
        <v>15779</v>
      </c>
      <c r="UMX9" s="79" t="s">
        <v>15780</v>
      </c>
      <c r="UMY9" s="79" t="s">
        <v>15781</v>
      </c>
      <c r="UMZ9" s="79" t="s">
        <v>15782</v>
      </c>
      <c r="UNA9" s="79" t="s">
        <v>15783</v>
      </c>
      <c r="UNB9" s="79" t="s">
        <v>15784</v>
      </c>
      <c r="UNC9" s="79" t="s">
        <v>15785</v>
      </c>
      <c r="UND9" s="79" t="s">
        <v>15786</v>
      </c>
      <c r="UNE9" s="79" t="s">
        <v>15787</v>
      </c>
      <c r="UNF9" s="79" t="s">
        <v>15788</v>
      </c>
      <c r="UNG9" s="79" t="s">
        <v>15789</v>
      </c>
      <c r="UNH9" s="79" t="s">
        <v>15790</v>
      </c>
      <c r="UNI9" s="79" t="s">
        <v>15791</v>
      </c>
      <c r="UNJ9" s="79" t="s">
        <v>15792</v>
      </c>
      <c r="UNK9" s="79" t="s">
        <v>15793</v>
      </c>
      <c r="UNL9" s="79" t="s">
        <v>15794</v>
      </c>
      <c r="UNM9" s="79" t="s">
        <v>15795</v>
      </c>
      <c r="UNN9" s="79" t="s">
        <v>15796</v>
      </c>
      <c r="UNO9" s="79" t="s">
        <v>15797</v>
      </c>
      <c r="UNP9" s="79" t="s">
        <v>15798</v>
      </c>
      <c r="UNQ9" s="79" t="s">
        <v>15799</v>
      </c>
      <c r="UNR9" s="79" t="s">
        <v>15800</v>
      </c>
      <c r="UNS9" s="79" t="s">
        <v>15801</v>
      </c>
      <c r="UNT9" s="79" t="s">
        <v>15802</v>
      </c>
      <c r="UNU9" s="79" t="s">
        <v>15803</v>
      </c>
      <c r="UNV9" s="79" t="s">
        <v>15804</v>
      </c>
      <c r="UNW9" s="79" t="s">
        <v>15805</v>
      </c>
      <c r="UNX9" s="79" t="s">
        <v>15806</v>
      </c>
      <c r="UNY9" s="79" t="s">
        <v>15807</v>
      </c>
      <c r="UNZ9" s="79" t="s">
        <v>15808</v>
      </c>
      <c r="UOA9" s="79" t="s">
        <v>15809</v>
      </c>
      <c r="UOB9" s="79" t="s">
        <v>15810</v>
      </c>
      <c r="UOC9" s="79" t="s">
        <v>15811</v>
      </c>
      <c r="UOD9" s="79" t="s">
        <v>15812</v>
      </c>
      <c r="UOE9" s="79" t="s">
        <v>15813</v>
      </c>
      <c r="UOF9" s="79" t="s">
        <v>15814</v>
      </c>
      <c r="UOG9" s="79" t="s">
        <v>15815</v>
      </c>
      <c r="UOH9" s="79" t="s">
        <v>15816</v>
      </c>
      <c r="UOI9" s="79" t="s">
        <v>15817</v>
      </c>
      <c r="UOJ9" s="79" t="s">
        <v>15818</v>
      </c>
      <c r="UOK9" s="79" t="s">
        <v>15819</v>
      </c>
      <c r="UOL9" s="79" t="s">
        <v>15820</v>
      </c>
      <c r="UOM9" s="79" t="s">
        <v>15821</v>
      </c>
      <c r="UON9" s="79" t="s">
        <v>15822</v>
      </c>
      <c r="UOO9" s="79" t="s">
        <v>15823</v>
      </c>
      <c r="UOP9" s="79" t="s">
        <v>15824</v>
      </c>
      <c r="UOQ9" s="79" t="s">
        <v>15825</v>
      </c>
      <c r="UOR9" s="79" t="s">
        <v>15826</v>
      </c>
      <c r="UOS9" s="79" t="s">
        <v>15827</v>
      </c>
      <c r="UOT9" s="79" t="s">
        <v>15828</v>
      </c>
      <c r="UOU9" s="79" t="s">
        <v>15829</v>
      </c>
      <c r="UOV9" s="79" t="s">
        <v>15830</v>
      </c>
      <c r="UOW9" s="79" t="s">
        <v>15831</v>
      </c>
      <c r="UOX9" s="79" t="s">
        <v>15832</v>
      </c>
      <c r="UOY9" s="79" t="s">
        <v>15833</v>
      </c>
      <c r="UOZ9" s="79" t="s">
        <v>15834</v>
      </c>
      <c r="UPA9" s="79" t="s">
        <v>15835</v>
      </c>
      <c r="UPB9" s="79" t="s">
        <v>15836</v>
      </c>
      <c r="UPC9" s="79" t="s">
        <v>15837</v>
      </c>
      <c r="UPD9" s="79" t="s">
        <v>15838</v>
      </c>
      <c r="UPE9" s="79" t="s">
        <v>15839</v>
      </c>
      <c r="UPF9" s="79" t="s">
        <v>15840</v>
      </c>
      <c r="UPG9" s="79" t="s">
        <v>15841</v>
      </c>
      <c r="UPH9" s="79" t="s">
        <v>15842</v>
      </c>
      <c r="UPI9" s="79" t="s">
        <v>15843</v>
      </c>
      <c r="UPJ9" s="79" t="s">
        <v>15844</v>
      </c>
      <c r="UPK9" s="79" t="s">
        <v>15845</v>
      </c>
      <c r="UPL9" s="79" t="s">
        <v>15846</v>
      </c>
      <c r="UPM9" s="79" t="s">
        <v>15847</v>
      </c>
      <c r="UPN9" s="79" t="s">
        <v>15848</v>
      </c>
      <c r="UPO9" s="79" t="s">
        <v>15849</v>
      </c>
      <c r="UPP9" s="79" t="s">
        <v>15850</v>
      </c>
      <c r="UPQ9" s="79" t="s">
        <v>15851</v>
      </c>
      <c r="UPR9" s="79" t="s">
        <v>15852</v>
      </c>
      <c r="UPS9" s="79" t="s">
        <v>15853</v>
      </c>
      <c r="UPT9" s="79" t="s">
        <v>15854</v>
      </c>
      <c r="UPU9" s="79" t="s">
        <v>15855</v>
      </c>
      <c r="UPV9" s="79" t="s">
        <v>15856</v>
      </c>
      <c r="UPW9" s="79" t="s">
        <v>15857</v>
      </c>
      <c r="UPX9" s="79" t="s">
        <v>15858</v>
      </c>
      <c r="UPY9" s="79" t="s">
        <v>15859</v>
      </c>
      <c r="UPZ9" s="79" t="s">
        <v>15860</v>
      </c>
      <c r="UQA9" s="79" t="s">
        <v>15861</v>
      </c>
      <c r="UQB9" s="79" t="s">
        <v>15862</v>
      </c>
      <c r="UQC9" s="79" t="s">
        <v>15863</v>
      </c>
      <c r="UQD9" s="79" t="s">
        <v>15864</v>
      </c>
      <c r="UQE9" s="79" t="s">
        <v>15865</v>
      </c>
      <c r="UQF9" s="79" t="s">
        <v>15866</v>
      </c>
      <c r="UQG9" s="79" t="s">
        <v>15867</v>
      </c>
      <c r="UQH9" s="79" t="s">
        <v>15868</v>
      </c>
      <c r="UQI9" s="79" t="s">
        <v>15869</v>
      </c>
      <c r="UQJ9" s="79" t="s">
        <v>15870</v>
      </c>
      <c r="UQK9" s="79" t="s">
        <v>15871</v>
      </c>
      <c r="UQL9" s="79" t="s">
        <v>15872</v>
      </c>
      <c r="UQM9" s="79" t="s">
        <v>15873</v>
      </c>
      <c r="UQN9" s="79" t="s">
        <v>15874</v>
      </c>
      <c r="UQO9" s="79" t="s">
        <v>15875</v>
      </c>
      <c r="UQP9" s="79" t="s">
        <v>15876</v>
      </c>
      <c r="UQQ9" s="79" t="s">
        <v>15877</v>
      </c>
      <c r="UQR9" s="79" t="s">
        <v>15878</v>
      </c>
      <c r="UQS9" s="79" t="s">
        <v>15879</v>
      </c>
      <c r="UQT9" s="79" t="s">
        <v>15880</v>
      </c>
      <c r="UQU9" s="79" t="s">
        <v>15881</v>
      </c>
      <c r="UQV9" s="79" t="s">
        <v>15882</v>
      </c>
      <c r="UQW9" s="79" t="s">
        <v>15883</v>
      </c>
      <c r="UQX9" s="79" t="s">
        <v>15884</v>
      </c>
      <c r="UQY9" s="79" t="s">
        <v>15885</v>
      </c>
      <c r="UQZ9" s="79" t="s">
        <v>15886</v>
      </c>
      <c r="URA9" s="79" t="s">
        <v>15887</v>
      </c>
      <c r="URB9" s="79" t="s">
        <v>15888</v>
      </c>
      <c r="URC9" s="79" t="s">
        <v>15889</v>
      </c>
      <c r="URD9" s="79" t="s">
        <v>15890</v>
      </c>
      <c r="URE9" s="79" t="s">
        <v>15891</v>
      </c>
      <c r="URF9" s="79" t="s">
        <v>15892</v>
      </c>
      <c r="URG9" s="79" t="s">
        <v>15893</v>
      </c>
      <c r="URH9" s="79" t="s">
        <v>15894</v>
      </c>
      <c r="URI9" s="79" t="s">
        <v>15895</v>
      </c>
      <c r="URJ9" s="79" t="s">
        <v>15896</v>
      </c>
      <c r="URK9" s="79" t="s">
        <v>15897</v>
      </c>
      <c r="URL9" s="79" t="s">
        <v>15898</v>
      </c>
      <c r="URM9" s="79" t="s">
        <v>15899</v>
      </c>
      <c r="URN9" s="79" t="s">
        <v>15900</v>
      </c>
      <c r="URO9" s="79" t="s">
        <v>15901</v>
      </c>
      <c r="URP9" s="79" t="s">
        <v>15902</v>
      </c>
      <c r="URQ9" s="79" t="s">
        <v>15903</v>
      </c>
      <c r="URR9" s="79" t="s">
        <v>15904</v>
      </c>
      <c r="URS9" s="79" t="s">
        <v>15905</v>
      </c>
      <c r="URT9" s="79" t="s">
        <v>15906</v>
      </c>
      <c r="URU9" s="79" t="s">
        <v>15907</v>
      </c>
      <c r="URV9" s="79" t="s">
        <v>15908</v>
      </c>
      <c r="URW9" s="79" t="s">
        <v>15909</v>
      </c>
      <c r="URX9" s="79" t="s">
        <v>15910</v>
      </c>
      <c r="URY9" s="79" t="s">
        <v>15911</v>
      </c>
      <c r="URZ9" s="79" t="s">
        <v>15912</v>
      </c>
      <c r="USA9" s="79" t="s">
        <v>15913</v>
      </c>
      <c r="USB9" s="79" t="s">
        <v>15914</v>
      </c>
      <c r="USC9" s="79" t="s">
        <v>15915</v>
      </c>
      <c r="USD9" s="79" t="s">
        <v>15916</v>
      </c>
      <c r="USE9" s="79" t="s">
        <v>15917</v>
      </c>
      <c r="USF9" s="79" t="s">
        <v>15918</v>
      </c>
      <c r="USG9" s="79" t="s">
        <v>15919</v>
      </c>
      <c r="USH9" s="79" t="s">
        <v>15920</v>
      </c>
      <c r="USI9" s="79" t="s">
        <v>15921</v>
      </c>
      <c r="USJ9" s="79" t="s">
        <v>15922</v>
      </c>
      <c r="USK9" s="79" t="s">
        <v>15923</v>
      </c>
      <c r="USL9" s="79" t="s">
        <v>15924</v>
      </c>
      <c r="USM9" s="79" t="s">
        <v>15925</v>
      </c>
      <c r="USN9" s="79" t="s">
        <v>15926</v>
      </c>
      <c r="USO9" s="79" t="s">
        <v>15927</v>
      </c>
      <c r="USP9" s="79" t="s">
        <v>15928</v>
      </c>
      <c r="USQ9" s="79" t="s">
        <v>15929</v>
      </c>
      <c r="USR9" s="79" t="s">
        <v>15930</v>
      </c>
      <c r="USS9" s="79" t="s">
        <v>15931</v>
      </c>
      <c r="UST9" s="79" t="s">
        <v>15932</v>
      </c>
      <c r="USU9" s="79" t="s">
        <v>15933</v>
      </c>
      <c r="USV9" s="79" t="s">
        <v>15934</v>
      </c>
      <c r="USW9" s="79" t="s">
        <v>15935</v>
      </c>
      <c r="USX9" s="79" t="s">
        <v>15936</v>
      </c>
      <c r="USY9" s="79" t="s">
        <v>15937</v>
      </c>
      <c r="USZ9" s="79" t="s">
        <v>15938</v>
      </c>
      <c r="UTA9" s="79" t="s">
        <v>15939</v>
      </c>
      <c r="UTB9" s="79" t="s">
        <v>15940</v>
      </c>
      <c r="UTC9" s="79" t="s">
        <v>15941</v>
      </c>
      <c r="UTD9" s="79" t="s">
        <v>15942</v>
      </c>
      <c r="UTE9" s="79" t="s">
        <v>15943</v>
      </c>
      <c r="UTF9" s="79" t="s">
        <v>15944</v>
      </c>
      <c r="UTG9" s="79" t="s">
        <v>15945</v>
      </c>
      <c r="UTH9" s="79" t="s">
        <v>15946</v>
      </c>
      <c r="UTI9" s="79" t="s">
        <v>15947</v>
      </c>
      <c r="UTJ9" s="79" t="s">
        <v>15948</v>
      </c>
      <c r="UTK9" s="79" t="s">
        <v>15949</v>
      </c>
      <c r="UTL9" s="79" t="s">
        <v>15950</v>
      </c>
      <c r="UTM9" s="79" t="s">
        <v>15951</v>
      </c>
      <c r="UTN9" s="79" t="s">
        <v>15952</v>
      </c>
      <c r="UTO9" s="79" t="s">
        <v>15953</v>
      </c>
      <c r="UTP9" s="79" t="s">
        <v>15954</v>
      </c>
      <c r="UTQ9" s="79" t="s">
        <v>15955</v>
      </c>
      <c r="UTR9" s="79" t="s">
        <v>15956</v>
      </c>
      <c r="UTS9" s="79" t="s">
        <v>15957</v>
      </c>
      <c r="UTT9" s="79" t="s">
        <v>15958</v>
      </c>
      <c r="UTU9" s="79" t="s">
        <v>15959</v>
      </c>
      <c r="UTV9" s="79" t="s">
        <v>15960</v>
      </c>
      <c r="UTW9" s="79" t="s">
        <v>15961</v>
      </c>
      <c r="UTX9" s="79" t="s">
        <v>15962</v>
      </c>
      <c r="UTY9" s="79" t="s">
        <v>15963</v>
      </c>
      <c r="UTZ9" s="79" t="s">
        <v>15964</v>
      </c>
      <c r="UUA9" s="79" t="s">
        <v>15965</v>
      </c>
      <c r="UUB9" s="79" t="s">
        <v>15966</v>
      </c>
      <c r="UUC9" s="79" t="s">
        <v>15967</v>
      </c>
      <c r="UUD9" s="79" t="s">
        <v>15968</v>
      </c>
      <c r="UUE9" s="79" t="s">
        <v>15969</v>
      </c>
      <c r="UUF9" s="79" t="s">
        <v>15970</v>
      </c>
      <c r="UUG9" s="79" t="s">
        <v>15971</v>
      </c>
      <c r="UUH9" s="79" t="s">
        <v>15972</v>
      </c>
      <c r="UUI9" s="79" t="s">
        <v>15973</v>
      </c>
      <c r="UUJ9" s="79" t="s">
        <v>15974</v>
      </c>
      <c r="UUK9" s="79" t="s">
        <v>15975</v>
      </c>
      <c r="UUL9" s="79" t="s">
        <v>15976</v>
      </c>
      <c r="UUM9" s="79" t="s">
        <v>15977</v>
      </c>
      <c r="UUN9" s="79" t="s">
        <v>15978</v>
      </c>
      <c r="UUO9" s="79" t="s">
        <v>15979</v>
      </c>
      <c r="UUP9" s="79" t="s">
        <v>15980</v>
      </c>
      <c r="UUQ9" s="79" t="s">
        <v>15981</v>
      </c>
      <c r="UUR9" s="79" t="s">
        <v>15982</v>
      </c>
      <c r="UUS9" s="79" t="s">
        <v>15983</v>
      </c>
      <c r="UUT9" s="79" t="s">
        <v>15984</v>
      </c>
      <c r="UUU9" s="79" t="s">
        <v>15985</v>
      </c>
      <c r="UUV9" s="79" t="s">
        <v>15986</v>
      </c>
      <c r="UUW9" s="79" t="s">
        <v>15987</v>
      </c>
      <c r="UUX9" s="79" t="s">
        <v>15988</v>
      </c>
      <c r="UUY9" s="79" t="s">
        <v>15989</v>
      </c>
      <c r="UUZ9" s="79" t="s">
        <v>15990</v>
      </c>
      <c r="UVA9" s="79" t="s">
        <v>15991</v>
      </c>
      <c r="UVB9" s="79" t="s">
        <v>15992</v>
      </c>
      <c r="UVC9" s="79" t="s">
        <v>15993</v>
      </c>
      <c r="UVD9" s="79" t="s">
        <v>15994</v>
      </c>
      <c r="UVE9" s="79" t="s">
        <v>15995</v>
      </c>
      <c r="UVF9" s="79" t="s">
        <v>15996</v>
      </c>
      <c r="UVG9" s="79" t="s">
        <v>15997</v>
      </c>
      <c r="UVH9" s="79" t="s">
        <v>15998</v>
      </c>
      <c r="UVI9" s="79" t="s">
        <v>15999</v>
      </c>
      <c r="UVJ9" s="79" t="s">
        <v>16000</v>
      </c>
      <c r="UVK9" s="79" t="s">
        <v>16001</v>
      </c>
      <c r="UVL9" s="79" t="s">
        <v>16002</v>
      </c>
      <c r="UVM9" s="79" t="s">
        <v>16003</v>
      </c>
      <c r="UVN9" s="79" t="s">
        <v>16004</v>
      </c>
      <c r="UVO9" s="79" t="s">
        <v>16005</v>
      </c>
      <c r="UVP9" s="79" t="s">
        <v>16006</v>
      </c>
      <c r="UVQ9" s="79" t="s">
        <v>16007</v>
      </c>
      <c r="UVR9" s="79" t="s">
        <v>16008</v>
      </c>
      <c r="UVS9" s="79" t="s">
        <v>16009</v>
      </c>
      <c r="UVT9" s="79" t="s">
        <v>16010</v>
      </c>
      <c r="UVU9" s="79" t="s">
        <v>16011</v>
      </c>
      <c r="UVV9" s="79" t="s">
        <v>16012</v>
      </c>
      <c r="UVW9" s="79" t="s">
        <v>16013</v>
      </c>
      <c r="UVX9" s="79" t="s">
        <v>16014</v>
      </c>
      <c r="UVY9" s="79" t="s">
        <v>16015</v>
      </c>
      <c r="UVZ9" s="79" t="s">
        <v>16016</v>
      </c>
      <c r="UWA9" s="79" t="s">
        <v>16017</v>
      </c>
      <c r="UWB9" s="79" t="s">
        <v>16018</v>
      </c>
      <c r="UWC9" s="79" t="s">
        <v>16019</v>
      </c>
      <c r="UWD9" s="79" t="s">
        <v>16020</v>
      </c>
      <c r="UWE9" s="79" t="s">
        <v>16021</v>
      </c>
      <c r="UWF9" s="79" t="s">
        <v>16022</v>
      </c>
      <c r="UWG9" s="79" t="s">
        <v>16023</v>
      </c>
      <c r="UWH9" s="79" t="s">
        <v>16024</v>
      </c>
      <c r="UWI9" s="79" t="s">
        <v>16025</v>
      </c>
      <c r="UWJ9" s="79" t="s">
        <v>16026</v>
      </c>
      <c r="UWK9" s="79" t="s">
        <v>16027</v>
      </c>
      <c r="UWL9" s="79" t="s">
        <v>16028</v>
      </c>
      <c r="UWM9" s="79" t="s">
        <v>16029</v>
      </c>
      <c r="UWN9" s="79" t="s">
        <v>16030</v>
      </c>
      <c r="UWO9" s="79" t="s">
        <v>16031</v>
      </c>
      <c r="UWP9" s="79" t="s">
        <v>16032</v>
      </c>
      <c r="UWQ9" s="79" t="s">
        <v>16033</v>
      </c>
      <c r="UWR9" s="79" t="s">
        <v>16034</v>
      </c>
      <c r="UWS9" s="79" t="s">
        <v>16035</v>
      </c>
      <c r="UWT9" s="79" t="s">
        <v>16036</v>
      </c>
      <c r="UWU9" s="79" t="s">
        <v>16037</v>
      </c>
      <c r="UWV9" s="79" t="s">
        <v>16038</v>
      </c>
      <c r="UWW9" s="79" t="s">
        <v>16039</v>
      </c>
      <c r="UWX9" s="79" t="s">
        <v>16040</v>
      </c>
      <c r="UWY9" s="79" t="s">
        <v>16041</v>
      </c>
      <c r="UWZ9" s="79" t="s">
        <v>16042</v>
      </c>
      <c r="UXA9" s="79" t="s">
        <v>16043</v>
      </c>
      <c r="UXB9" s="79" t="s">
        <v>16044</v>
      </c>
      <c r="UXC9" s="79" t="s">
        <v>16045</v>
      </c>
      <c r="UXD9" s="79" t="s">
        <v>16046</v>
      </c>
      <c r="UXE9" s="79" t="s">
        <v>16047</v>
      </c>
      <c r="UXF9" s="79" t="s">
        <v>16048</v>
      </c>
      <c r="UXG9" s="79" t="s">
        <v>16049</v>
      </c>
      <c r="UXH9" s="79" t="s">
        <v>16050</v>
      </c>
      <c r="UXI9" s="79" t="s">
        <v>16051</v>
      </c>
      <c r="UXJ9" s="79" t="s">
        <v>16052</v>
      </c>
      <c r="UXK9" s="79" t="s">
        <v>16053</v>
      </c>
      <c r="UXL9" s="79" t="s">
        <v>16054</v>
      </c>
      <c r="UXM9" s="79" t="s">
        <v>16055</v>
      </c>
      <c r="UXN9" s="79" t="s">
        <v>16056</v>
      </c>
      <c r="UXO9" s="79" t="s">
        <v>16057</v>
      </c>
      <c r="UXP9" s="79" t="s">
        <v>16058</v>
      </c>
      <c r="UXQ9" s="79" t="s">
        <v>16059</v>
      </c>
      <c r="UXR9" s="79" t="s">
        <v>16060</v>
      </c>
      <c r="UXS9" s="79" t="s">
        <v>16061</v>
      </c>
      <c r="UXT9" s="79" t="s">
        <v>16062</v>
      </c>
      <c r="UXU9" s="79" t="s">
        <v>16063</v>
      </c>
      <c r="UXV9" s="79" t="s">
        <v>16064</v>
      </c>
      <c r="UXW9" s="79" t="s">
        <v>16065</v>
      </c>
      <c r="UXX9" s="79" t="s">
        <v>16066</v>
      </c>
      <c r="UXY9" s="79" t="s">
        <v>16067</v>
      </c>
      <c r="UXZ9" s="79" t="s">
        <v>16068</v>
      </c>
      <c r="UYA9" s="79" t="s">
        <v>16069</v>
      </c>
      <c r="UYB9" s="79" t="s">
        <v>16070</v>
      </c>
      <c r="UYC9" s="79" t="s">
        <v>16071</v>
      </c>
      <c r="UYD9" s="79" t="s">
        <v>16072</v>
      </c>
      <c r="UYE9" s="79" t="s">
        <v>16073</v>
      </c>
      <c r="UYF9" s="79" t="s">
        <v>16074</v>
      </c>
      <c r="UYG9" s="79" t="s">
        <v>16075</v>
      </c>
      <c r="UYH9" s="79" t="s">
        <v>16076</v>
      </c>
      <c r="UYI9" s="79" t="s">
        <v>16077</v>
      </c>
      <c r="UYJ9" s="79" t="s">
        <v>16078</v>
      </c>
      <c r="UYK9" s="79" t="s">
        <v>16079</v>
      </c>
      <c r="UYL9" s="79" t="s">
        <v>16080</v>
      </c>
      <c r="UYM9" s="79" t="s">
        <v>16081</v>
      </c>
      <c r="UYN9" s="79" t="s">
        <v>16082</v>
      </c>
      <c r="UYO9" s="79" t="s">
        <v>16083</v>
      </c>
      <c r="UYP9" s="79" t="s">
        <v>16084</v>
      </c>
      <c r="UYQ9" s="79" t="s">
        <v>16085</v>
      </c>
      <c r="UYR9" s="79" t="s">
        <v>16086</v>
      </c>
      <c r="UYS9" s="79" t="s">
        <v>16087</v>
      </c>
      <c r="UYT9" s="79" t="s">
        <v>16088</v>
      </c>
      <c r="UYU9" s="79" t="s">
        <v>16089</v>
      </c>
      <c r="UYV9" s="79" t="s">
        <v>16090</v>
      </c>
      <c r="UYW9" s="79" t="s">
        <v>16091</v>
      </c>
      <c r="UYX9" s="79" t="s">
        <v>16092</v>
      </c>
      <c r="UYY9" s="79" t="s">
        <v>16093</v>
      </c>
      <c r="UYZ9" s="79" t="s">
        <v>16094</v>
      </c>
      <c r="UZA9" s="79" t="s">
        <v>16095</v>
      </c>
      <c r="UZB9" s="79" t="s">
        <v>16096</v>
      </c>
      <c r="UZC9" s="79" t="s">
        <v>16097</v>
      </c>
      <c r="UZD9" s="79" t="s">
        <v>16098</v>
      </c>
      <c r="UZE9" s="79" t="s">
        <v>16099</v>
      </c>
      <c r="UZF9" s="79" t="s">
        <v>16100</v>
      </c>
      <c r="UZG9" s="79" t="s">
        <v>16101</v>
      </c>
      <c r="UZH9" s="79" t="s">
        <v>16102</v>
      </c>
      <c r="UZI9" s="79" t="s">
        <v>16103</v>
      </c>
      <c r="UZJ9" s="79" t="s">
        <v>16104</v>
      </c>
      <c r="UZK9" s="79" t="s">
        <v>16105</v>
      </c>
      <c r="UZL9" s="79" t="s">
        <v>16106</v>
      </c>
      <c r="UZM9" s="79" t="s">
        <v>16107</v>
      </c>
      <c r="UZN9" s="79" t="s">
        <v>16108</v>
      </c>
      <c r="UZO9" s="79" t="s">
        <v>16109</v>
      </c>
      <c r="UZP9" s="79" t="s">
        <v>16110</v>
      </c>
      <c r="UZQ9" s="79" t="s">
        <v>16111</v>
      </c>
      <c r="UZR9" s="79" t="s">
        <v>16112</v>
      </c>
      <c r="UZS9" s="79" t="s">
        <v>16113</v>
      </c>
      <c r="UZT9" s="79" t="s">
        <v>16114</v>
      </c>
      <c r="UZU9" s="79" t="s">
        <v>16115</v>
      </c>
      <c r="UZV9" s="79" t="s">
        <v>16116</v>
      </c>
      <c r="UZW9" s="79" t="s">
        <v>16117</v>
      </c>
      <c r="UZX9" s="79" t="s">
        <v>16118</v>
      </c>
      <c r="UZY9" s="79" t="s">
        <v>16119</v>
      </c>
      <c r="UZZ9" s="79" t="s">
        <v>16120</v>
      </c>
      <c r="VAA9" s="79" t="s">
        <v>16121</v>
      </c>
      <c r="VAB9" s="79" t="s">
        <v>16122</v>
      </c>
      <c r="VAC9" s="79" t="s">
        <v>16123</v>
      </c>
      <c r="VAD9" s="79" t="s">
        <v>16124</v>
      </c>
      <c r="VAE9" s="79" t="s">
        <v>16125</v>
      </c>
      <c r="VAF9" s="79" t="s">
        <v>16126</v>
      </c>
      <c r="VAG9" s="79" t="s">
        <v>16127</v>
      </c>
      <c r="VAH9" s="79" t="s">
        <v>16128</v>
      </c>
      <c r="VAI9" s="79" t="s">
        <v>16129</v>
      </c>
      <c r="VAJ9" s="79" t="s">
        <v>16130</v>
      </c>
      <c r="VAK9" s="79" t="s">
        <v>16131</v>
      </c>
      <c r="VAL9" s="79" t="s">
        <v>16132</v>
      </c>
      <c r="VAM9" s="79" t="s">
        <v>16133</v>
      </c>
      <c r="VAN9" s="79" t="s">
        <v>16134</v>
      </c>
      <c r="VAO9" s="79" t="s">
        <v>16135</v>
      </c>
      <c r="VAP9" s="79" t="s">
        <v>16136</v>
      </c>
      <c r="VAQ9" s="79" t="s">
        <v>16137</v>
      </c>
      <c r="VAR9" s="79" t="s">
        <v>16138</v>
      </c>
      <c r="VAS9" s="79" t="s">
        <v>16139</v>
      </c>
      <c r="VAT9" s="79" t="s">
        <v>16140</v>
      </c>
      <c r="VAU9" s="79" t="s">
        <v>16141</v>
      </c>
      <c r="VAV9" s="79" t="s">
        <v>16142</v>
      </c>
      <c r="VAW9" s="79" t="s">
        <v>16143</v>
      </c>
      <c r="VAX9" s="79" t="s">
        <v>16144</v>
      </c>
      <c r="VAY9" s="79" t="s">
        <v>16145</v>
      </c>
      <c r="VAZ9" s="79" t="s">
        <v>16146</v>
      </c>
      <c r="VBA9" s="79" t="s">
        <v>16147</v>
      </c>
      <c r="VBB9" s="79" t="s">
        <v>16148</v>
      </c>
      <c r="VBC9" s="79" t="s">
        <v>16149</v>
      </c>
      <c r="VBD9" s="79" t="s">
        <v>16150</v>
      </c>
      <c r="VBE9" s="79" t="s">
        <v>16151</v>
      </c>
      <c r="VBF9" s="79" t="s">
        <v>16152</v>
      </c>
      <c r="VBG9" s="79" t="s">
        <v>16153</v>
      </c>
      <c r="VBH9" s="79" t="s">
        <v>16154</v>
      </c>
      <c r="VBI9" s="79" t="s">
        <v>16155</v>
      </c>
      <c r="VBJ9" s="79" t="s">
        <v>16156</v>
      </c>
      <c r="VBK9" s="79" t="s">
        <v>16157</v>
      </c>
      <c r="VBL9" s="79" t="s">
        <v>16158</v>
      </c>
      <c r="VBM9" s="79" t="s">
        <v>16159</v>
      </c>
      <c r="VBN9" s="79" t="s">
        <v>16160</v>
      </c>
      <c r="VBO9" s="79" t="s">
        <v>16161</v>
      </c>
      <c r="VBP9" s="79" t="s">
        <v>16162</v>
      </c>
      <c r="VBQ9" s="79" t="s">
        <v>16163</v>
      </c>
      <c r="VBR9" s="79" t="s">
        <v>16164</v>
      </c>
      <c r="VBS9" s="79" t="s">
        <v>16165</v>
      </c>
      <c r="VBT9" s="79" t="s">
        <v>16166</v>
      </c>
      <c r="VBU9" s="79" t="s">
        <v>16167</v>
      </c>
      <c r="VBV9" s="79" t="s">
        <v>16168</v>
      </c>
      <c r="VBW9" s="79" t="s">
        <v>16169</v>
      </c>
      <c r="VBX9" s="79" t="s">
        <v>16170</v>
      </c>
      <c r="VBY9" s="79" t="s">
        <v>16171</v>
      </c>
      <c r="VBZ9" s="79" t="s">
        <v>16172</v>
      </c>
      <c r="VCA9" s="79" t="s">
        <v>16173</v>
      </c>
      <c r="VCB9" s="79" t="s">
        <v>16174</v>
      </c>
      <c r="VCC9" s="79" t="s">
        <v>16175</v>
      </c>
      <c r="VCD9" s="79" t="s">
        <v>16176</v>
      </c>
      <c r="VCE9" s="79" t="s">
        <v>16177</v>
      </c>
      <c r="VCF9" s="79" t="s">
        <v>16178</v>
      </c>
      <c r="VCG9" s="79" t="s">
        <v>16179</v>
      </c>
      <c r="VCH9" s="79" t="s">
        <v>16180</v>
      </c>
      <c r="VCI9" s="79" t="s">
        <v>16181</v>
      </c>
      <c r="VCJ9" s="79" t="s">
        <v>16182</v>
      </c>
      <c r="VCK9" s="79" t="s">
        <v>16183</v>
      </c>
      <c r="VCL9" s="79" t="s">
        <v>16184</v>
      </c>
      <c r="VCM9" s="79" t="s">
        <v>16185</v>
      </c>
      <c r="VCN9" s="79" t="s">
        <v>16186</v>
      </c>
      <c r="VCO9" s="79" t="s">
        <v>16187</v>
      </c>
      <c r="VCP9" s="79" t="s">
        <v>16188</v>
      </c>
      <c r="VCQ9" s="79" t="s">
        <v>16189</v>
      </c>
      <c r="VCR9" s="79" t="s">
        <v>16190</v>
      </c>
      <c r="VCS9" s="79" t="s">
        <v>16191</v>
      </c>
      <c r="VCT9" s="79" t="s">
        <v>16192</v>
      </c>
      <c r="VCU9" s="79" t="s">
        <v>16193</v>
      </c>
      <c r="VCV9" s="79" t="s">
        <v>16194</v>
      </c>
      <c r="VCW9" s="79" t="s">
        <v>16195</v>
      </c>
      <c r="VCX9" s="79" t="s">
        <v>16196</v>
      </c>
      <c r="VCY9" s="79" t="s">
        <v>16197</v>
      </c>
      <c r="VCZ9" s="79" t="s">
        <v>16198</v>
      </c>
      <c r="VDA9" s="79" t="s">
        <v>16199</v>
      </c>
      <c r="VDB9" s="79" t="s">
        <v>16200</v>
      </c>
      <c r="VDC9" s="79" t="s">
        <v>16201</v>
      </c>
      <c r="VDD9" s="79" t="s">
        <v>16202</v>
      </c>
      <c r="VDE9" s="79" t="s">
        <v>16203</v>
      </c>
      <c r="VDF9" s="79" t="s">
        <v>16204</v>
      </c>
      <c r="VDG9" s="79" t="s">
        <v>16205</v>
      </c>
      <c r="VDH9" s="79" t="s">
        <v>16206</v>
      </c>
      <c r="VDI9" s="79" t="s">
        <v>16207</v>
      </c>
      <c r="VDJ9" s="79" t="s">
        <v>16208</v>
      </c>
      <c r="VDK9" s="79" t="s">
        <v>16209</v>
      </c>
      <c r="VDL9" s="79" t="s">
        <v>16210</v>
      </c>
      <c r="VDM9" s="79" t="s">
        <v>16211</v>
      </c>
      <c r="VDN9" s="79" t="s">
        <v>16212</v>
      </c>
      <c r="VDO9" s="79" t="s">
        <v>16213</v>
      </c>
      <c r="VDP9" s="79" t="s">
        <v>16214</v>
      </c>
      <c r="VDQ9" s="79" t="s">
        <v>16215</v>
      </c>
      <c r="VDR9" s="79" t="s">
        <v>16216</v>
      </c>
      <c r="VDS9" s="79" t="s">
        <v>16217</v>
      </c>
      <c r="VDT9" s="79" t="s">
        <v>16218</v>
      </c>
      <c r="VDU9" s="79" t="s">
        <v>16219</v>
      </c>
      <c r="VDV9" s="79" t="s">
        <v>16220</v>
      </c>
      <c r="VDW9" s="79" t="s">
        <v>16221</v>
      </c>
      <c r="VDX9" s="79" t="s">
        <v>16222</v>
      </c>
      <c r="VDY9" s="79" t="s">
        <v>16223</v>
      </c>
      <c r="VDZ9" s="79" t="s">
        <v>16224</v>
      </c>
      <c r="VEA9" s="79" t="s">
        <v>16225</v>
      </c>
      <c r="VEB9" s="79" t="s">
        <v>16226</v>
      </c>
      <c r="VEC9" s="79" t="s">
        <v>16227</v>
      </c>
      <c r="VED9" s="79" t="s">
        <v>16228</v>
      </c>
      <c r="VEE9" s="79" t="s">
        <v>16229</v>
      </c>
      <c r="VEF9" s="79" t="s">
        <v>16230</v>
      </c>
      <c r="VEG9" s="79" t="s">
        <v>16231</v>
      </c>
      <c r="VEH9" s="79" t="s">
        <v>16232</v>
      </c>
      <c r="VEI9" s="79" t="s">
        <v>16233</v>
      </c>
      <c r="VEJ9" s="79" t="s">
        <v>16234</v>
      </c>
      <c r="VEK9" s="79" t="s">
        <v>16235</v>
      </c>
      <c r="VEL9" s="79" t="s">
        <v>16236</v>
      </c>
      <c r="VEM9" s="79" t="s">
        <v>16237</v>
      </c>
      <c r="VEN9" s="79" t="s">
        <v>16238</v>
      </c>
      <c r="VEO9" s="79" t="s">
        <v>16239</v>
      </c>
      <c r="VEP9" s="79" t="s">
        <v>16240</v>
      </c>
      <c r="VEQ9" s="79" t="s">
        <v>16241</v>
      </c>
      <c r="VER9" s="79" t="s">
        <v>16242</v>
      </c>
      <c r="VES9" s="79" t="s">
        <v>16243</v>
      </c>
      <c r="VET9" s="79" t="s">
        <v>16244</v>
      </c>
      <c r="VEU9" s="79" t="s">
        <v>16245</v>
      </c>
      <c r="VEV9" s="79" t="s">
        <v>16246</v>
      </c>
      <c r="VEW9" s="79" t="s">
        <v>16247</v>
      </c>
      <c r="VEX9" s="79" t="s">
        <v>16248</v>
      </c>
      <c r="VEY9" s="79" t="s">
        <v>16249</v>
      </c>
      <c r="VEZ9" s="79" t="s">
        <v>16250</v>
      </c>
      <c r="VFA9" s="79" t="s">
        <v>16251</v>
      </c>
      <c r="VFB9" s="79" t="s">
        <v>16252</v>
      </c>
      <c r="VFC9" s="79" t="s">
        <v>16253</v>
      </c>
      <c r="VFD9" s="79" t="s">
        <v>16254</v>
      </c>
      <c r="VFE9" s="79" t="s">
        <v>16255</v>
      </c>
      <c r="VFF9" s="79" t="s">
        <v>16256</v>
      </c>
      <c r="VFG9" s="79" t="s">
        <v>16257</v>
      </c>
      <c r="VFH9" s="79" t="s">
        <v>16258</v>
      </c>
      <c r="VFI9" s="79" t="s">
        <v>16259</v>
      </c>
      <c r="VFJ9" s="79" t="s">
        <v>16260</v>
      </c>
      <c r="VFK9" s="79" t="s">
        <v>16261</v>
      </c>
      <c r="VFL9" s="79" t="s">
        <v>16262</v>
      </c>
      <c r="VFM9" s="79" t="s">
        <v>16263</v>
      </c>
      <c r="VFN9" s="79" t="s">
        <v>16264</v>
      </c>
      <c r="VFO9" s="79" t="s">
        <v>16265</v>
      </c>
      <c r="VFP9" s="79" t="s">
        <v>16266</v>
      </c>
      <c r="VFQ9" s="79" t="s">
        <v>16267</v>
      </c>
      <c r="VFR9" s="79" t="s">
        <v>16268</v>
      </c>
      <c r="VFS9" s="79" t="s">
        <v>16269</v>
      </c>
      <c r="VFT9" s="79" t="s">
        <v>16270</v>
      </c>
      <c r="VFU9" s="79" t="s">
        <v>16271</v>
      </c>
      <c r="VFV9" s="79" t="s">
        <v>16272</v>
      </c>
      <c r="VFW9" s="79" t="s">
        <v>16273</v>
      </c>
      <c r="VFX9" s="79" t="s">
        <v>16274</v>
      </c>
      <c r="VFY9" s="79" t="s">
        <v>16275</v>
      </c>
      <c r="VFZ9" s="79" t="s">
        <v>16276</v>
      </c>
      <c r="VGA9" s="79" t="s">
        <v>16277</v>
      </c>
      <c r="VGB9" s="79" t="s">
        <v>16278</v>
      </c>
      <c r="VGC9" s="79" t="s">
        <v>16279</v>
      </c>
      <c r="VGD9" s="79" t="s">
        <v>16280</v>
      </c>
      <c r="VGE9" s="79" t="s">
        <v>16281</v>
      </c>
      <c r="VGF9" s="79" t="s">
        <v>16282</v>
      </c>
      <c r="VGG9" s="79" t="s">
        <v>16283</v>
      </c>
      <c r="VGH9" s="79" t="s">
        <v>16284</v>
      </c>
      <c r="VGI9" s="79" t="s">
        <v>16285</v>
      </c>
      <c r="VGJ9" s="79" t="s">
        <v>16286</v>
      </c>
      <c r="VGK9" s="79" t="s">
        <v>16287</v>
      </c>
      <c r="VGL9" s="79" t="s">
        <v>16288</v>
      </c>
      <c r="VGM9" s="79" t="s">
        <v>16289</v>
      </c>
      <c r="VGN9" s="79" t="s">
        <v>16290</v>
      </c>
      <c r="VGO9" s="79" t="s">
        <v>16291</v>
      </c>
      <c r="VGP9" s="79" t="s">
        <v>16292</v>
      </c>
      <c r="VGQ9" s="79" t="s">
        <v>16293</v>
      </c>
      <c r="VGR9" s="79" t="s">
        <v>16294</v>
      </c>
      <c r="VGS9" s="79" t="s">
        <v>16295</v>
      </c>
      <c r="VGT9" s="79" t="s">
        <v>16296</v>
      </c>
      <c r="VGU9" s="79" t="s">
        <v>16297</v>
      </c>
      <c r="VGV9" s="79" t="s">
        <v>16298</v>
      </c>
      <c r="VGW9" s="79" t="s">
        <v>16299</v>
      </c>
      <c r="VGX9" s="79" t="s">
        <v>16300</v>
      </c>
      <c r="VGY9" s="79" t="s">
        <v>16301</v>
      </c>
      <c r="VGZ9" s="79" t="s">
        <v>16302</v>
      </c>
      <c r="VHA9" s="79" t="s">
        <v>16303</v>
      </c>
      <c r="VHB9" s="79" t="s">
        <v>16304</v>
      </c>
      <c r="VHC9" s="79" t="s">
        <v>16305</v>
      </c>
      <c r="VHD9" s="79" t="s">
        <v>16306</v>
      </c>
      <c r="VHE9" s="79" t="s">
        <v>16307</v>
      </c>
      <c r="VHF9" s="79" t="s">
        <v>16308</v>
      </c>
      <c r="VHG9" s="79" t="s">
        <v>16309</v>
      </c>
      <c r="VHH9" s="79" t="s">
        <v>16310</v>
      </c>
      <c r="VHI9" s="79" t="s">
        <v>16311</v>
      </c>
      <c r="VHJ9" s="79" t="s">
        <v>16312</v>
      </c>
      <c r="VHK9" s="79" t="s">
        <v>16313</v>
      </c>
      <c r="VHL9" s="79" t="s">
        <v>16314</v>
      </c>
      <c r="VHM9" s="79" t="s">
        <v>16315</v>
      </c>
      <c r="VHN9" s="79" t="s">
        <v>16316</v>
      </c>
      <c r="VHO9" s="79" t="s">
        <v>16317</v>
      </c>
      <c r="VHP9" s="79" t="s">
        <v>16318</v>
      </c>
      <c r="VHQ9" s="79" t="s">
        <v>16319</v>
      </c>
      <c r="VHR9" s="79" t="s">
        <v>16320</v>
      </c>
      <c r="VHS9" s="79" t="s">
        <v>16321</v>
      </c>
      <c r="VHT9" s="79" t="s">
        <v>16322</v>
      </c>
      <c r="VHU9" s="79" t="s">
        <v>16323</v>
      </c>
      <c r="VHV9" s="79" t="s">
        <v>16324</v>
      </c>
      <c r="VHW9" s="79" t="s">
        <v>16325</v>
      </c>
      <c r="VHX9" s="79" t="s">
        <v>16326</v>
      </c>
      <c r="VHY9" s="79" t="s">
        <v>16327</v>
      </c>
      <c r="VHZ9" s="79" t="s">
        <v>16328</v>
      </c>
      <c r="VIA9" s="79" t="s">
        <v>16329</v>
      </c>
      <c r="VIB9" s="79" t="s">
        <v>16330</v>
      </c>
      <c r="VIC9" s="79" t="s">
        <v>16331</v>
      </c>
      <c r="VID9" s="79" t="s">
        <v>16332</v>
      </c>
      <c r="VIE9" s="79" t="s">
        <v>16333</v>
      </c>
      <c r="VIF9" s="79" t="s">
        <v>16334</v>
      </c>
      <c r="VIG9" s="79" t="s">
        <v>16335</v>
      </c>
      <c r="VIH9" s="79" t="s">
        <v>16336</v>
      </c>
      <c r="VII9" s="79" t="s">
        <v>16337</v>
      </c>
      <c r="VIJ9" s="79" t="s">
        <v>16338</v>
      </c>
      <c r="VIK9" s="79" t="s">
        <v>16339</v>
      </c>
      <c r="VIL9" s="79" t="s">
        <v>16340</v>
      </c>
      <c r="VIM9" s="79" t="s">
        <v>16341</v>
      </c>
      <c r="VIN9" s="79" t="s">
        <v>16342</v>
      </c>
      <c r="VIO9" s="79" t="s">
        <v>16343</v>
      </c>
      <c r="VIP9" s="79" t="s">
        <v>16344</v>
      </c>
      <c r="VIQ9" s="79" t="s">
        <v>16345</v>
      </c>
      <c r="VIR9" s="79" t="s">
        <v>16346</v>
      </c>
      <c r="VIS9" s="79" t="s">
        <v>16347</v>
      </c>
      <c r="VIT9" s="79" t="s">
        <v>16348</v>
      </c>
      <c r="VIU9" s="79" t="s">
        <v>16349</v>
      </c>
      <c r="VIV9" s="79" t="s">
        <v>16350</v>
      </c>
      <c r="VIW9" s="79" t="s">
        <v>16351</v>
      </c>
      <c r="VIX9" s="79" t="s">
        <v>16352</v>
      </c>
      <c r="VIY9" s="79" t="s">
        <v>16353</v>
      </c>
      <c r="VIZ9" s="79" t="s">
        <v>16354</v>
      </c>
      <c r="VJA9" s="79" t="s">
        <v>16355</v>
      </c>
      <c r="VJB9" s="79" t="s">
        <v>16356</v>
      </c>
      <c r="VJC9" s="79" t="s">
        <v>16357</v>
      </c>
      <c r="VJD9" s="79" t="s">
        <v>16358</v>
      </c>
      <c r="VJE9" s="79" t="s">
        <v>16359</v>
      </c>
      <c r="VJF9" s="79" t="s">
        <v>16360</v>
      </c>
      <c r="VJG9" s="79" t="s">
        <v>16361</v>
      </c>
      <c r="VJH9" s="79" t="s">
        <v>16362</v>
      </c>
      <c r="VJI9" s="79" t="s">
        <v>16363</v>
      </c>
      <c r="VJJ9" s="79" t="s">
        <v>16364</v>
      </c>
      <c r="VJK9" s="79" t="s">
        <v>16365</v>
      </c>
      <c r="VJL9" s="79" t="s">
        <v>16366</v>
      </c>
      <c r="VJM9" s="79" t="s">
        <v>16367</v>
      </c>
      <c r="VJN9" s="79" t="s">
        <v>16368</v>
      </c>
      <c r="VJO9" s="79" t="s">
        <v>16369</v>
      </c>
      <c r="VJP9" s="79" t="s">
        <v>16370</v>
      </c>
      <c r="VJQ9" s="79" t="s">
        <v>16371</v>
      </c>
      <c r="VJR9" s="79" t="s">
        <v>16372</v>
      </c>
      <c r="VJS9" s="79" t="s">
        <v>16373</v>
      </c>
      <c r="VJT9" s="79" t="s">
        <v>16374</v>
      </c>
      <c r="VJU9" s="79" t="s">
        <v>16375</v>
      </c>
      <c r="VJV9" s="79" t="s">
        <v>16376</v>
      </c>
      <c r="VJW9" s="79" t="s">
        <v>16377</v>
      </c>
      <c r="VJX9" s="79" t="s">
        <v>16378</v>
      </c>
      <c r="VJY9" s="79" t="s">
        <v>16379</v>
      </c>
      <c r="VJZ9" s="79" t="s">
        <v>16380</v>
      </c>
      <c r="VKA9" s="79" t="s">
        <v>16381</v>
      </c>
      <c r="VKB9" s="79" t="s">
        <v>16382</v>
      </c>
      <c r="VKC9" s="79" t="s">
        <v>16383</v>
      </c>
      <c r="VKD9" s="79" t="s">
        <v>16384</v>
      </c>
      <c r="VKE9" s="79" t="s">
        <v>16385</v>
      </c>
      <c r="VKF9" s="79" t="s">
        <v>16386</v>
      </c>
      <c r="VKG9" s="79" t="s">
        <v>16387</v>
      </c>
      <c r="VKH9" s="79" t="s">
        <v>16388</v>
      </c>
      <c r="VKI9" s="79" t="s">
        <v>16389</v>
      </c>
      <c r="VKJ9" s="79" t="s">
        <v>16390</v>
      </c>
      <c r="VKK9" s="79" t="s">
        <v>16391</v>
      </c>
      <c r="VKL9" s="79" t="s">
        <v>16392</v>
      </c>
      <c r="VKM9" s="79" t="s">
        <v>16393</v>
      </c>
      <c r="VKN9" s="79" t="s">
        <v>16394</v>
      </c>
      <c r="VKO9" s="79" t="s">
        <v>16395</v>
      </c>
      <c r="VKP9" s="79" t="s">
        <v>16396</v>
      </c>
      <c r="VKQ9" s="79" t="s">
        <v>16397</v>
      </c>
      <c r="VKR9" s="79" t="s">
        <v>16398</v>
      </c>
      <c r="VKS9" s="79" t="s">
        <v>16399</v>
      </c>
      <c r="VKT9" s="79" t="s">
        <v>16400</v>
      </c>
      <c r="VKU9" s="79" t="s">
        <v>16401</v>
      </c>
      <c r="VKV9" s="79" t="s">
        <v>16402</v>
      </c>
      <c r="VKW9" s="79" t="s">
        <v>16403</v>
      </c>
      <c r="VKX9" s="79" t="s">
        <v>16404</v>
      </c>
      <c r="VKY9" s="79" t="s">
        <v>16405</v>
      </c>
      <c r="VKZ9" s="79" t="s">
        <v>16406</v>
      </c>
      <c r="VLA9" s="79" t="s">
        <v>16407</v>
      </c>
      <c r="VLB9" s="79" t="s">
        <v>16408</v>
      </c>
      <c r="VLC9" s="79" t="s">
        <v>16409</v>
      </c>
      <c r="VLD9" s="79" t="s">
        <v>16410</v>
      </c>
      <c r="VLE9" s="79" t="s">
        <v>16411</v>
      </c>
      <c r="VLF9" s="79" t="s">
        <v>16412</v>
      </c>
      <c r="VLG9" s="79" t="s">
        <v>16413</v>
      </c>
      <c r="VLH9" s="79" t="s">
        <v>16414</v>
      </c>
      <c r="VLI9" s="79" t="s">
        <v>16415</v>
      </c>
      <c r="VLJ9" s="79" t="s">
        <v>16416</v>
      </c>
      <c r="VLK9" s="79" t="s">
        <v>16417</v>
      </c>
      <c r="VLL9" s="79" t="s">
        <v>16418</v>
      </c>
      <c r="VLM9" s="79" t="s">
        <v>16419</v>
      </c>
      <c r="VLN9" s="79" t="s">
        <v>16420</v>
      </c>
      <c r="VLO9" s="79" t="s">
        <v>16421</v>
      </c>
      <c r="VLP9" s="79" t="s">
        <v>16422</v>
      </c>
      <c r="VLQ9" s="79" t="s">
        <v>16423</v>
      </c>
      <c r="VLR9" s="79" t="s">
        <v>16424</v>
      </c>
      <c r="VLS9" s="79" t="s">
        <v>16425</v>
      </c>
      <c r="VLT9" s="79" t="s">
        <v>16426</v>
      </c>
      <c r="VLU9" s="79" t="s">
        <v>16427</v>
      </c>
      <c r="VLV9" s="79" t="s">
        <v>16428</v>
      </c>
      <c r="VLW9" s="79" t="s">
        <v>16429</v>
      </c>
      <c r="VLX9" s="79" t="s">
        <v>16430</v>
      </c>
      <c r="VLY9" s="79" t="s">
        <v>16431</v>
      </c>
      <c r="VLZ9" s="79" t="s">
        <v>16432</v>
      </c>
      <c r="VMA9" s="79" t="s">
        <v>16433</v>
      </c>
      <c r="VMB9" s="79" t="s">
        <v>16434</v>
      </c>
      <c r="VMC9" s="79" t="s">
        <v>16435</v>
      </c>
      <c r="VMD9" s="79" t="s">
        <v>16436</v>
      </c>
      <c r="VME9" s="79" t="s">
        <v>16437</v>
      </c>
      <c r="VMF9" s="79" t="s">
        <v>16438</v>
      </c>
      <c r="VMG9" s="79" t="s">
        <v>16439</v>
      </c>
      <c r="VMH9" s="79" t="s">
        <v>16440</v>
      </c>
      <c r="VMI9" s="79" t="s">
        <v>16441</v>
      </c>
      <c r="VMJ9" s="79" t="s">
        <v>16442</v>
      </c>
      <c r="VMK9" s="79" t="s">
        <v>16443</v>
      </c>
      <c r="VML9" s="79" t="s">
        <v>16444</v>
      </c>
      <c r="VMM9" s="79" t="s">
        <v>16445</v>
      </c>
      <c r="VMN9" s="79" t="s">
        <v>16446</v>
      </c>
      <c r="VMO9" s="79" t="s">
        <v>16447</v>
      </c>
      <c r="VMP9" s="79" t="s">
        <v>16448</v>
      </c>
      <c r="VMQ9" s="79" t="s">
        <v>16449</v>
      </c>
      <c r="VMR9" s="79" t="s">
        <v>16450</v>
      </c>
      <c r="VMS9" s="79" t="s">
        <v>16451</v>
      </c>
      <c r="VMT9" s="79" t="s">
        <v>16452</v>
      </c>
      <c r="VMU9" s="79" t="s">
        <v>16453</v>
      </c>
      <c r="VMV9" s="79" t="s">
        <v>16454</v>
      </c>
      <c r="VMW9" s="79" t="s">
        <v>16455</v>
      </c>
      <c r="VMX9" s="79" t="s">
        <v>16456</v>
      </c>
      <c r="VMY9" s="79" t="s">
        <v>16457</v>
      </c>
      <c r="VMZ9" s="79" t="s">
        <v>16458</v>
      </c>
      <c r="VNA9" s="79" t="s">
        <v>16459</v>
      </c>
      <c r="VNB9" s="79" t="s">
        <v>16460</v>
      </c>
      <c r="VNC9" s="79" t="s">
        <v>16461</v>
      </c>
      <c r="VND9" s="79" t="s">
        <v>16462</v>
      </c>
      <c r="VNE9" s="79" t="s">
        <v>16463</v>
      </c>
      <c r="VNF9" s="79" t="s">
        <v>16464</v>
      </c>
      <c r="VNG9" s="79" t="s">
        <v>16465</v>
      </c>
      <c r="VNH9" s="79" t="s">
        <v>16466</v>
      </c>
      <c r="VNI9" s="79" t="s">
        <v>16467</v>
      </c>
      <c r="VNJ9" s="79" t="s">
        <v>16468</v>
      </c>
      <c r="VNK9" s="79" t="s">
        <v>16469</v>
      </c>
      <c r="VNL9" s="79" t="s">
        <v>16470</v>
      </c>
      <c r="VNM9" s="79" t="s">
        <v>16471</v>
      </c>
      <c r="VNN9" s="79" t="s">
        <v>16472</v>
      </c>
      <c r="VNO9" s="79" t="s">
        <v>16473</v>
      </c>
      <c r="VNP9" s="79" t="s">
        <v>16474</v>
      </c>
      <c r="VNQ9" s="79" t="s">
        <v>16475</v>
      </c>
      <c r="VNR9" s="79" t="s">
        <v>16476</v>
      </c>
      <c r="VNS9" s="79" t="s">
        <v>16477</v>
      </c>
      <c r="VNT9" s="79" t="s">
        <v>16478</v>
      </c>
      <c r="VNU9" s="79" t="s">
        <v>16479</v>
      </c>
      <c r="VNV9" s="79" t="s">
        <v>16480</v>
      </c>
      <c r="VNW9" s="79" t="s">
        <v>16481</v>
      </c>
      <c r="VNX9" s="79" t="s">
        <v>16482</v>
      </c>
      <c r="VNY9" s="79" t="s">
        <v>16483</v>
      </c>
      <c r="VNZ9" s="79" t="s">
        <v>16484</v>
      </c>
      <c r="VOA9" s="79" t="s">
        <v>16485</v>
      </c>
      <c r="VOB9" s="79" t="s">
        <v>16486</v>
      </c>
      <c r="VOC9" s="79" t="s">
        <v>16487</v>
      </c>
      <c r="VOD9" s="79" t="s">
        <v>16488</v>
      </c>
      <c r="VOE9" s="79" t="s">
        <v>16489</v>
      </c>
      <c r="VOF9" s="79" t="s">
        <v>16490</v>
      </c>
      <c r="VOG9" s="79" t="s">
        <v>16491</v>
      </c>
      <c r="VOH9" s="79" t="s">
        <v>16492</v>
      </c>
      <c r="VOI9" s="79" t="s">
        <v>16493</v>
      </c>
      <c r="VOJ9" s="79" t="s">
        <v>16494</v>
      </c>
      <c r="VOK9" s="79" t="s">
        <v>16495</v>
      </c>
      <c r="VOL9" s="79" t="s">
        <v>16496</v>
      </c>
      <c r="VOM9" s="79" t="s">
        <v>16497</v>
      </c>
      <c r="VON9" s="79" t="s">
        <v>16498</v>
      </c>
      <c r="VOO9" s="79" t="s">
        <v>16499</v>
      </c>
      <c r="VOP9" s="79" t="s">
        <v>16500</v>
      </c>
      <c r="VOQ9" s="79" t="s">
        <v>16501</v>
      </c>
      <c r="VOR9" s="79" t="s">
        <v>16502</v>
      </c>
      <c r="VOS9" s="79" t="s">
        <v>16503</v>
      </c>
      <c r="VOT9" s="79" t="s">
        <v>16504</v>
      </c>
      <c r="VOU9" s="79" t="s">
        <v>16505</v>
      </c>
      <c r="VOV9" s="79" t="s">
        <v>16506</v>
      </c>
      <c r="VOW9" s="79" t="s">
        <v>16507</v>
      </c>
      <c r="VOX9" s="79" t="s">
        <v>16508</v>
      </c>
      <c r="VOY9" s="79" t="s">
        <v>16509</v>
      </c>
      <c r="VOZ9" s="79" t="s">
        <v>16510</v>
      </c>
      <c r="VPA9" s="79" t="s">
        <v>16511</v>
      </c>
      <c r="VPB9" s="79" t="s">
        <v>16512</v>
      </c>
      <c r="VPC9" s="79" t="s">
        <v>16513</v>
      </c>
      <c r="VPD9" s="79" t="s">
        <v>16514</v>
      </c>
      <c r="VPE9" s="79" t="s">
        <v>16515</v>
      </c>
      <c r="VPF9" s="79" t="s">
        <v>16516</v>
      </c>
      <c r="VPG9" s="79" t="s">
        <v>16517</v>
      </c>
      <c r="VPH9" s="79" t="s">
        <v>16518</v>
      </c>
      <c r="VPI9" s="79" t="s">
        <v>16519</v>
      </c>
      <c r="VPJ9" s="79" t="s">
        <v>16520</v>
      </c>
      <c r="VPK9" s="79" t="s">
        <v>16521</v>
      </c>
      <c r="VPL9" s="79" t="s">
        <v>16522</v>
      </c>
      <c r="VPM9" s="79" t="s">
        <v>16523</v>
      </c>
      <c r="VPN9" s="79" t="s">
        <v>16524</v>
      </c>
      <c r="VPO9" s="79" t="s">
        <v>16525</v>
      </c>
      <c r="VPP9" s="79" t="s">
        <v>16526</v>
      </c>
      <c r="VPQ9" s="79" t="s">
        <v>16527</v>
      </c>
      <c r="VPR9" s="79" t="s">
        <v>16528</v>
      </c>
      <c r="VPS9" s="79" t="s">
        <v>16529</v>
      </c>
      <c r="VPT9" s="79" t="s">
        <v>16530</v>
      </c>
      <c r="VPU9" s="79" t="s">
        <v>16531</v>
      </c>
      <c r="VPV9" s="79" t="s">
        <v>16532</v>
      </c>
      <c r="VPW9" s="79" t="s">
        <v>16533</v>
      </c>
      <c r="VPX9" s="79" t="s">
        <v>16534</v>
      </c>
      <c r="VPY9" s="79" t="s">
        <v>16535</v>
      </c>
      <c r="VPZ9" s="79" t="s">
        <v>16536</v>
      </c>
      <c r="VQA9" s="79" t="s">
        <v>16537</v>
      </c>
      <c r="VQB9" s="79" t="s">
        <v>16538</v>
      </c>
      <c r="VQC9" s="79" t="s">
        <v>16539</v>
      </c>
      <c r="VQD9" s="79" t="s">
        <v>16540</v>
      </c>
      <c r="VQE9" s="79" t="s">
        <v>16541</v>
      </c>
      <c r="VQF9" s="79" t="s">
        <v>16542</v>
      </c>
      <c r="VQG9" s="79" t="s">
        <v>16543</v>
      </c>
      <c r="VQH9" s="79" t="s">
        <v>16544</v>
      </c>
      <c r="VQI9" s="79" t="s">
        <v>16545</v>
      </c>
      <c r="VQJ9" s="79" t="s">
        <v>16546</v>
      </c>
      <c r="VQK9" s="79" t="s">
        <v>16547</v>
      </c>
      <c r="VQL9" s="79" t="s">
        <v>16548</v>
      </c>
      <c r="VQM9" s="79" t="s">
        <v>16549</v>
      </c>
      <c r="VQN9" s="79" t="s">
        <v>16550</v>
      </c>
      <c r="VQO9" s="79" t="s">
        <v>16551</v>
      </c>
      <c r="VQP9" s="79" t="s">
        <v>16552</v>
      </c>
      <c r="VQQ9" s="79" t="s">
        <v>16553</v>
      </c>
      <c r="VQR9" s="79" t="s">
        <v>16554</v>
      </c>
      <c r="VQS9" s="79" t="s">
        <v>16555</v>
      </c>
      <c r="VQT9" s="79" t="s">
        <v>16556</v>
      </c>
      <c r="VQU9" s="79" t="s">
        <v>16557</v>
      </c>
      <c r="VQV9" s="79" t="s">
        <v>16558</v>
      </c>
      <c r="VQW9" s="79" t="s">
        <v>16559</v>
      </c>
      <c r="VQX9" s="79" t="s">
        <v>16560</v>
      </c>
      <c r="VQY9" s="79" t="s">
        <v>16561</v>
      </c>
      <c r="VQZ9" s="79" t="s">
        <v>16562</v>
      </c>
      <c r="VRA9" s="79" t="s">
        <v>16563</v>
      </c>
      <c r="VRB9" s="79" t="s">
        <v>16564</v>
      </c>
      <c r="VRC9" s="79" t="s">
        <v>16565</v>
      </c>
      <c r="VRD9" s="79" t="s">
        <v>16566</v>
      </c>
      <c r="VRE9" s="79" t="s">
        <v>16567</v>
      </c>
      <c r="VRF9" s="79" t="s">
        <v>16568</v>
      </c>
      <c r="VRG9" s="79" t="s">
        <v>16569</v>
      </c>
      <c r="VRH9" s="79" t="s">
        <v>16570</v>
      </c>
      <c r="VRI9" s="79" t="s">
        <v>16571</v>
      </c>
      <c r="VRJ9" s="79" t="s">
        <v>16572</v>
      </c>
      <c r="VRK9" s="79" t="s">
        <v>16573</v>
      </c>
      <c r="VRL9" s="79" t="s">
        <v>16574</v>
      </c>
      <c r="VRM9" s="79" t="s">
        <v>16575</v>
      </c>
      <c r="VRN9" s="79" t="s">
        <v>16576</v>
      </c>
      <c r="VRO9" s="79" t="s">
        <v>16577</v>
      </c>
      <c r="VRP9" s="79" t="s">
        <v>16578</v>
      </c>
      <c r="VRQ9" s="79" t="s">
        <v>16579</v>
      </c>
      <c r="VRR9" s="79" t="s">
        <v>16580</v>
      </c>
      <c r="VRS9" s="79" t="s">
        <v>16581</v>
      </c>
      <c r="VRT9" s="79" t="s">
        <v>16582</v>
      </c>
      <c r="VRU9" s="79" t="s">
        <v>16583</v>
      </c>
      <c r="VRV9" s="79" t="s">
        <v>16584</v>
      </c>
      <c r="VRW9" s="79" t="s">
        <v>16585</v>
      </c>
      <c r="VRX9" s="79" t="s">
        <v>16586</v>
      </c>
      <c r="VRY9" s="79" t="s">
        <v>16587</v>
      </c>
      <c r="VRZ9" s="79" t="s">
        <v>16588</v>
      </c>
      <c r="VSA9" s="79" t="s">
        <v>16589</v>
      </c>
      <c r="VSB9" s="79" t="s">
        <v>16590</v>
      </c>
      <c r="VSC9" s="79" t="s">
        <v>16591</v>
      </c>
      <c r="VSD9" s="79" t="s">
        <v>16592</v>
      </c>
      <c r="VSE9" s="79" t="s">
        <v>16593</v>
      </c>
      <c r="VSF9" s="79" t="s">
        <v>16594</v>
      </c>
      <c r="VSG9" s="79" t="s">
        <v>16595</v>
      </c>
      <c r="VSH9" s="79" t="s">
        <v>16596</v>
      </c>
      <c r="VSI9" s="79" t="s">
        <v>16597</v>
      </c>
      <c r="VSJ9" s="79" t="s">
        <v>16598</v>
      </c>
      <c r="VSK9" s="79" t="s">
        <v>16599</v>
      </c>
      <c r="VSL9" s="79" t="s">
        <v>16600</v>
      </c>
      <c r="VSM9" s="79" t="s">
        <v>16601</v>
      </c>
      <c r="VSN9" s="79" t="s">
        <v>16602</v>
      </c>
      <c r="VSO9" s="79" t="s">
        <v>16603</v>
      </c>
      <c r="VSP9" s="79" t="s">
        <v>16604</v>
      </c>
      <c r="VSQ9" s="79" t="s">
        <v>16605</v>
      </c>
      <c r="VSR9" s="79" t="s">
        <v>16606</v>
      </c>
      <c r="VSS9" s="79" t="s">
        <v>16607</v>
      </c>
      <c r="VST9" s="79" t="s">
        <v>16608</v>
      </c>
      <c r="VSU9" s="79" t="s">
        <v>16609</v>
      </c>
      <c r="VSV9" s="79" t="s">
        <v>16610</v>
      </c>
      <c r="VSW9" s="79" t="s">
        <v>16611</v>
      </c>
      <c r="VSX9" s="79" t="s">
        <v>16612</v>
      </c>
      <c r="VSY9" s="79" t="s">
        <v>16613</v>
      </c>
      <c r="VSZ9" s="79" t="s">
        <v>16614</v>
      </c>
      <c r="VTA9" s="79" t="s">
        <v>16615</v>
      </c>
      <c r="VTB9" s="79" t="s">
        <v>16616</v>
      </c>
      <c r="VTC9" s="79" t="s">
        <v>16617</v>
      </c>
      <c r="VTD9" s="79" t="s">
        <v>16618</v>
      </c>
      <c r="VTE9" s="79" t="s">
        <v>16619</v>
      </c>
      <c r="VTF9" s="79" t="s">
        <v>16620</v>
      </c>
      <c r="VTG9" s="79" t="s">
        <v>16621</v>
      </c>
      <c r="VTH9" s="79" t="s">
        <v>16622</v>
      </c>
      <c r="VTI9" s="79" t="s">
        <v>16623</v>
      </c>
      <c r="VTJ9" s="79" t="s">
        <v>16624</v>
      </c>
      <c r="VTK9" s="79" t="s">
        <v>16625</v>
      </c>
      <c r="VTL9" s="79" t="s">
        <v>16626</v>
      </c>
      <c r="VTM9" s="79" t="s">
        <v>16627</v>
      </c>
      <c r="VTN9" s="79" t="s">
        <v>16628</v>
      </c>
      <c r="VTO9" s="79" t="s">
        <v>16629</v>
      </c>
      <c r="VTP9" s="79" t="s">
        <v>16630</v>
      </c>
      <c r="VTQ9" s="79" t="s">
        <v>16631</v>
      </c>
      <c r="VTR9" s="79" t="s">
        <v>16632</v>
      </c>
      <c r="VTS9" s="79" t="s">
        <v>16633</v>
      </c>
      <c r="VTT9" s="79" t="s">
        <v>16634</v>
      </c>
      <c r="VTU9" s="79" t="s">
        <v>16635</v>
      </c>
      <c r="VTV9" s="79" t="s">
        <v>16636</v>
      </c>
      <c r="VTW9" s="79" t="s">
        <v>16637</v>
      </c>
      <c r="VTX9" s="79" t="s">
        <v>16638</v>
      </c>
      <c r="VTY9" s="79" t="s">
        <v>16639</v>
      </c>
      <c r="VTZ9" s="79" t="s">
        <v>16640</v>
      </c>
      <c r="VUA9" s="79" t="s">
        <v>16641</v>
      </c>
      <c r="VUB9" s="79" t="s">
        <v>16642</v>
      </c>
      <c r="VUC9" s="79" t="s">
        <v>16643</v>
      </c>
      <c r="VUD9" s="79" t="s">
        <v>16644</v>
      </c>
      <c r="VUE9" s="79" t="s">
        <v>16645</v>
      </c>
      <c r="VUF9" s="79" t="s">
        <v>16646</v>
      </c>
      <c r="VUG9" s="79" t="s">
        <v>16647</v>
      </c>
      <c r="VUH9" s="79" t="s">
        <v>16648</v>
      </c>
      <c r="VUI9" s="79" t="s">
        <v>16649</v>
      </c>
      <c r="VUJ9" s="79" t="s">
        <v>16650</v>
      </c>
      <c r="VUK9" s="79" t="s">
        <v>16651</v>
      </c>
      <c r="VUL9" s="79" t="s">
        <v>16652</v>
      </c>
      <c r="VUM9" s="79" t="s">
        <v>16653</v>
      </c>
      <c r="VUN9" s="79" t="s">
        <v>16654</v>
      </c>
      <c r="VUO9" s="79" t="s">
        <v>16655</v>
      </c>
      <c r="VUP9" s="79" t="s">
        <v>16656</v>
      </c>
      <c r="VUQ9" s="79" t="s">
        <v>16657</v>
      </c>
      <c r="VUR9" s="79" t="s">
        <v>16658</v>
      </c>
      <c r="VUS9" s="79" t="s">
        <v>16659</v>
      </c>
      <c r="VUT9" s="79" t="s">
        <v>16660</v>
      </c>
      <c r="VUU9" s="79" t="s">
        <v>16661</v>
      </c>
      <c r="VUV9" s="79" t="s">
        <v>16662</v>
      </c>
      <c r="VUW9" s="79" t="s">
        <v>16663</v>
      </c>
      <c r="VUX9" s="79" t="s">
        <v>16664</v>
      </c>
      <c r="VUY9" s="79" t="s">
        <v>16665</v>
      </c>
      <c r="VUZ9" s="79" t="s">
        <v>16666</v>
      </c>
      <c r="VVA9" s="79" t="s">
        <v>16667</v>
      </c>
      <c r="VVB9" s="79" t="s">
        <v>16668</v>
      </c>
      <c r="VVC9" s="79" t="s">
        <v>16669</v>
      </c>
      <c r="VVD9" s="79" t="s">
        <v>16670</v>
      </c>
      <c r="VVE9" s="79" t="s">
        <v>16671</v>
      </c>
      <c r="VVF9" s="79" t="s">
        <v>16672</v>
      </c>
      <c r="VVG9" s="79" t="s">
        <v>16673</v>
      </c>
      <c r="VVH9" s="79" t="s">
        <v>16674</v>
      </c>
      <c r="VVI9" s="79" t="s">
        <v>16675</v>
      </c>
      <c r="VVJ9" s="79" t="s">
        <v>16676</v>
      </c>
      <c r="VVK9" s="79" t="s">
        <v>16677</v>
      </c>
      <c r="VVL9" s="79" t="s">
        <v>16678</v>
      </c>
      <c r="VVM9" s="79" t="s">
        <v>16679</v>
      </c>
      <c r="VVN9" s="79" t="s">
        <v>16680</v>
      </c>
      <c r="VVO9" s="79" t="s">
        <v>16681</v>
      </c>
      <c r="VVP9" s="79" t="s">
        <v>16682</v>
      </c>
      <c r="VVQ9" s="79" t="s">
        <v>16683</v>
      </c>
      <c r="VVR9" s="79" t="s">
        <v>16684</v>
      </c>
      <c r="VVS9" s="79" t="s">
        <v>16685</v>
      </c>
      <c r="VVT9" s="79" t="s">
        <v>16686</v>
      </c>
      <c r="VVU9" s="79" t="s">
        <v>16687</v>
      </c>
      <c r="VVV9" s="79" t="s">
        <v>16688</v>
      </c>
      <c r="VVW9" s="79" t="s">
        <v>16689</v>
      </c>
      <c r="VVX9" s="79" t="s">
        <v>16690</v>
      </c>
      <c r="VVY9" s="79" t="s">
        <v>16691</v>
      </c>
      <c r="VVZ9" s="79" t="s">
        <v>16692</v>
      </c>
      <c r="VWA9" s="79" t="s">
        <v>16693</v>
      </c>
      <c r="VWB9" s="79" t="s">
        <v>16694</v>
      </c>
      <c r="VWC9" s="79" t="s">
        <v>16695</v>
      </c>
      <c r="VWD9" s="79" t="s">
        <v>16696</v>
      </c>
      <c r="VWE9" s="79" t="s">
        <v>16697</v>
      </c>
      <c r="VWF9" s="79" t="s">
        <v>16698</v>
      </c>
      <c r="VWG9" s="79" t="s">
        <v>16699</v>
      </c>
      <c r="VWH9" s="79" t="s">
        <v>16700</v>
      </c>
      <c r="VWI9" s="79" t="s">
        <v>16701</v>
      </c>
      <c r="VWJ9" s="79" t="s">
        <v>16702</v>
      </c>
      <c r="VWK9" s="79" t="s">
        <v>16703</v>
      </c>
      <c r="VWL9" s="79" t="s">
        <v>16704</v>
      </c>
      <c r="VWM9" s="79" t="s">
        <v>16705</v>
      </c>
      <c r="VWN9" s="79" t="s">
        <v>16706</v>
      </c>
      <c r="VWO9" s="79" t="s">
        <v>16707</v>
      </c>
      <c r="VWP9" s="79" t="s">
        <v>16708</v>
      </c>
      <c r="VWQ9" s="79" t="s">
        <v>16709</v>
      </c>
      <c r="VWR9" s="79" t="s">
        <v>16710</v>
      </c>
      <c r="VWS9" s="79" t="s">
        <v>16711</v>
      </c>
      <c r="VWT9" s="79" t="s">
        <v>16712</v>
      </c>
      <c r="VWU9" s="79" t="s">
        <v>16713</v>
      </c>
      <c r="VWV9" s="79" t="s">
        <v>16714</v>
      </c>
      <c r="VWW9" s="79" t="s">
        <v>16715</v>
      </c>
      <c r="VWX9" s="79" t="s">
        <v>16716</v>
      </c>
      <c r="VWY9" s="79" t="s">
        <v>16717</v>
      </c>
      <c r="VWZ9" s="79" t="s">
        <v>16718</v>
      </c>
      <c r="VXA9" s="79" t="s">
        <v>16719</v>
      </c>
      <c r="VXB9" s="79" t="s">
        <v>16720</v>
      </c>
      <c r="VXC9" s="79" t="s">
        <v>16721</v>
      </c>
      <c r="VXD9" s="79" t="s">
        <v>16722</v>
      </c>
      <c r="VXE9" s="79" t="s">
        <v>16723</v>
      </c>
      <c r="VXF9" s="79" t="s">
        <v>16724</v>
      </c>
      <c r="VXG9" s="79" t="s">
        <v>16725</v>
      </c>
      <c r="VXH9" s="79" t="s">
        <v>16726</v>
      </c>
      <c r="VXI9" s="79" t="s">
        <v>16727</v>
      </c>
      <c r="VXJ9" s="79" t="s">
        <v>16728</v>
      </c>
      <c r="VXK9" s="79" t="s">
        <v>16729</v>
      </c>
      <c r="VXL9" s="79" t="s">
        <v>16730</v>
      </c>
      <c r="VXM9" s="79" t="s">
        <v>16731</v>
      </c>
      <c r="VXN9" s="79" t="s">
        <v>16732</v>
      </c>
      <c r="VXO9" s="79" t="s">
        <v>16733</v>
      </c>
      <c r="VXP9" s="79" t="s">
        <v>16734</v>
      </c>
      <c r="VXQ9" s="79" t="s">
        <v>16735</v>
      </c>
      <c r="VXR9" s="79" t="s">
        <v>16736</v>
      </c>
      <c r="VXS9" s="79" t="s">
        <v>16737</v>
      </c>
      <c r="VXT9" s="79" t="s">
        <v>16738</v>
      </c>
      <c r="VXU9" s="79" t="s">
        <v>16739</v>
      </c>
      <c r="VXV9" s="79" t="s">
        <v>16740</v>
      </c>
      <c r="VXW9" s="79" t="s">
        <v>16741</v>
      </c>
      <c r="VXX9" s="79" t="s">
        <v>16742</v>
      </c>
      <c r="VXY9" s="79" t="s">
        <v>16743</v>
      </c>
      <c r="VXZ9" s="79" t="s">
        <v>16744</v>
      </c>
      <c r="VYA9" s="79" t="s">
        <v>16745</v>
      </c>
      <c r="VYB9" s="79" t="s">
        <v>16746</v>
      </c>
      <c r="VYC9" s="79" t="s">
        <v>16747</v>
      </c>
      <c r="VYD9" s="79" t="s">
        <v>16748</v>
      </c>
      <c r="VYE9" s="79" t="s">
        <v>16749</v>
      </c>
      <c r="VYF9" s="79" t="s">
        <v>16750</v>
      </c>
      <c r="VYG9" s="79" t="s">
        <v>16751</v>
      </c>
      <c r="VYH9" s="79" t="s">
        <v>16752</v>
      </c>
      <c r="VYI9" s="79" t="s">
        <v>16753</v>
      </c>
      <c r="VYJ9" s="79" t="s">
        <v>16754</v>
      </c>
      <c r="VYK9" s="79" t="s">
        <v>16755</v>
      </c>
      <c r="VYL9" s="79" t="s">
        <v>16756</v>
      </c>
      <c r="VYM9" s="79" t="s">
        <v>16757</v>
      </c>
      <c r="VYN9" s="79" t="s">
        <v>16758</v>
      </c>
      <c r="VYO9" s="79" t="s">
        <v>16759</v>
      </c>
      <c r="VYP9" s="79" t="s">
        <v>16760</v>
      </c>
      <c r="VYQ9" s="79" t="s">
        <v>16761</v>
      </c>
      <c r="VYR9" s="79" t="s">
        <v>16762</v>
      </c>
      <c r="VYS9" s="79" t="s">
        <v>16763</v>
      </c>
      <c r="VYT9" s="79" t="s">
        <v>16764</v>
      </c>
      <c r="VYU9" s="79" t="s">
        <v>16765</v>
      </c>
      <c r="VYV9" s="79" t="s">
        <v>16766</v>
      </c>
      <c r="VYW9" s="79" t="s">
        <v>16767</v>
      </c>
      <c r="VYX9" s="79" t="s">
        <v>16768</v>
      </c>
      <c r="VYY9" s="79" t="s">
        <v>16769</v>
      </c>
      <c r="VYZ9" s="79" t="s">
        <v>16770</v>
      </c>
      <c r="VZA9" s="79" t="s">
        <v>16771</v>
      </c>
      <c r="VZB9" s="79" t="s">
        <v>16772</v>
      </c>
      <c r="VZC9" s="79" t="s">
        <v>16773</v>
      </c>
      <c r="VZD9" s="79" t="s">
        <v>16774</v>
      </c>
      <c r="VZE9" s="79" t="s">
        <v>16775</v>
      </c>
      <c r="VZF9" s="79" t="s">
        <v>16776</v>
      </c>
      <c r="VZG9" s="79" t="s">
        <v>16777</v>
      </c>
      <c r="VZH9" s="79" t="s">
        <v>16778</v>
      </c>
      <c r="VZI9" s="79" t="s">
        <v>16779</v>
      </c>
      <c r="VZJ9" s="79" t="s">
        <v>16780</v>
      </c>
      <c r="VZK9" s="79" t="s">
        <v>16781</v>
      </c>
      <c r="VZL9" s="79" t="s">
        <v>16782</v>
      </c>
      <c r="VZM9" s="79" t="s">
        <v>16783</v>
      </c>
      <c r="VZN9" s="79" t="s">
        <v>16784</v>
      </c>
      <c r="VZO9" s="79" t="s">
        <v>16785</v>
      </c>
      <c r="VZP9" s="79" t="s">
        <v>16786</v>
      </c>
      <c r="VZQ9" s="79" t="s">
        <v>16787</v>
      </c>
      <c r="VZR9" s="79" t="s">
        <v>16788</v>
      </c>
      <c r="VZS9" s="79" t="s">
        <v>16789</v>
      </c>
      <c r="VZT9" s="79" t="s">
        <v>16790</v>
      </c>
      <c r="VZU9" s="79" t="s">
        <v>16791</v>
      </c>
      <c r="VZV9" s="79" t="s">
        <v>16792</v>
      </c>
      <c r="VZW9" s="79" t="s">
        <v>16793</v>
      </c>
      <c r="VZX9" s="79" t="s">
        <v>16794</v>
      </c>
      <c r="VZY9" s="79" t="s">
        <v>16795</v>
      </c>
      <c r="VZZ9" s="79" t="s">
        <v>16796</v>
      </c>
      <c r="WAA9" s="79" t="s">
        <v>16797</v>
      </c>
      <c r="WAB9" s="79" t="s">
        <v>16798</v>
      </c>
      <c r="WAC9" s="79" t="s">
        <v>16799</v>
      </c>
      <c r="WAD9" s="79" t="s">
        <v>16800</v>
      </c>
      <c r="WAE9" s="79" t="s">
        <v>16801</v>
      </c>
      <c r="WAF9" s="79" t="s">
        <v>16802</v>
      </c>
      <c r="WAG9" s="79" t="s">
        <v>16803</v>
      </c>
      <c r="WAH9" s="79" t="s">
        <v>16804</v>
      </c>
      <c r="WAI9" s="79" t="s">
        <v>16805</v>
      </c>
      <c r="WAJ9" s="79" t="s">
        <v>16806</v>
      </c>
      <c r="WAK9" s="79" t="s">
        <v>16807</v>
      </c>
      <c r="WAL9" s="79" t="s">
        <v>16808</v>
      </c>
      <c r="WAM9" s="79" t="s">
        <v>16809</v>
      </c>
      <c r="WAN9" s="79" t="s">
        <v>16810</v>
      </c>
      <c r="WAO9" s="79" t="s">
        <v>16811</v>
      </c>
      <c r="WAP9" s="79" t="s">
        <v>16812</v>
      </c>
      <c r="WAQ9" s="79" t="s">
        <v>16813</v>
      </c>
      <c r="WAR9" s="79" t="s">
        <v>16814</v>
      </c>
      <c r="WAS9" s="79" t="s">
        <v>16815</v>
      </c>
      <c r="WAT9" s="79" t="s">
        <v>16816</v>
      </c>
      <c r="WAU9" s="79" t="s">
        <v>16817</v>
      </c>
      <c r="WAV9" s="79" t="s">
        <v>16818</v>
      </c>
      <c r="WAW9" s="79" t="s">
        <v>16819</v>
      </c>
      <c r="WAX9" s="79" t="s">
        <v>16820</v>
      </c>
      <c r="WAY9" s="79" t="s">
        <v>16821</v>
      </c>
      <c r="WAZ9" s="79" t="s">
        <v>16822</v>
      </c>
      <c r="WBA9" s="79" t="s">
        <v>16823</v>
      </c>
      <c r="WBB9" s="79" t="s">
        <v>16824</v>
      </c>
      <c r="WBC9" s="79" t="s">
        <v>16825</v>
      </c>
      <c r="WBD9" s="79" t="s">
        <v>16826</v>
      </c>
      <c r="WBE9" s="79" t="s">
        <v>16827</v>
      </c>
      <c r="WBF9" s="79" t="s">
        <v>16828</v>
      </c>
      <c r="WBG9" s="79" t="s">
        <v>16829</v>
      </c>
      <c r="WBH9" s="79" t="s">
        <v>16830</v>
      </c>
      <c r="WBI9" s="79" t="s">
        <v>16831</v>
      </c>
      <c r="WBJ9" s="79" t="s">
        <v>16832</v>
      </c>
      <c r="WBK9" s="79" t="s">
        <v>16833</v>
      </c>
      <c r="WBL9" s="79" t="s">
        <v>16834</v>
      </c>
      <c r="WBM9" s="79" t="s">
        <v>16835</v>
      </c>
      <c r="WBN9" s="79" t="s">
        <v>16836</v>
      </c>
      <c r="WBO9" s="79" t="s">
        <v>16837</v>
      </c>
      <c r="WBP9" s="79" t="s">
        <v>16838</v>
      </c>
      <c r="WBQ9" s="79" t="s">
        <v>16839</v>
      </c>
      <c r="WBR9" s="79" t="s">
        <v>16840</v>
      </c>
      <c r="WBS9" s="79" t="s">
        <v>16841</v>
      </c>
      <c r="WBT9" s="79" t="s">
        <v>16842</v>
      </c>
      <c r="WBU9" s="79" t="s">
        <v>16843</v>
      </c>
      <c r="WBV9" s="79" t="s">
        <v>16844</v>
      </c>
      <c r="WBW9" s="79" t="s">
        <v>16845</v>
      </c>
      <c r="WBX9" s="79" t="s">
        <v>16846</v>
      </c>
      <c r="WBY9" s="79" t="s">
        <v>16847</v>
      </c>
      <c r="WBZ9" s="79" t="s">
        <v>16848</v>
      </c>
      <c r="WCA9" s="79" t="s">
        <v>16849</v>
      </c>
      <c r="WCB9" s="79" t="s">
        <v>16850</v>
      </c>
      <c r="WCC9" s="79" t="s">
        <v>16851</v>
      </c>
      <c r="WCD9" s="79" t="s">
        <v>16852</v>
      </c>
      <c r="WCE9" s="79" t="s">
        <v>16853</v>
      </c>
      <c r="WCF9" s="79" t="s">
        <v>16854</v>
      </c>
      <c r="WCG9" s="79" t="s">
        <v>16855</v>
      </c>
      <c r="WCH9" s="79" t="s">
        <v>16856</v>
      </c>
      <c r="WCI9" s="79" t="s">
        <v>16857</v>
      </c>
      <c r="WCJ9" s="79" t="s">
        <v>16858</v>
      </c>
      <c r="WCK9" s="79" t="s">
        <v>16859</v>
      </c>
      <c r="WCL9" s="79" t="s">
        <v>16860</v>
      </c>
      <c r="WCM9" s="79" t="s">
        <v>16861</v>
      </c>
      <c r="WCN9" s="79" t="s">
        <v>16862</v>
      </c>
      <c r="WCO9" s="79" t="s">
        <v>16863</v>
      </c>
      <c r="WCP9" s="79" t="s">
        <v>16864</v>
      </c>
      <c r="WCQ9" s="79" t="s">
        <v>16865</v>
      </c>
      <c r="WCR9" s="79" t="s">
        <v>16866</v>
      </c>
      <c r="WCS9" s="79" t="s">
        <v>16867</v>
      </c>
      <c r="WCT9" s="79" t="s">
        <v>16868</v>
      </c>
      <c r="WCU9" s="79" t="s">
        <v>16869</v>
      </c>
      <c r="WCV9" s="79" t="s">
        <v>16870</v>
      </c>
      <c r="WCW9" s="79" t="s">
        <v>16871</v>
      </c>
      <c r="WCX9" s="79" t="s">
        <v>16872</v>
      </c>
      <c r="WCY9" s="79" t="s">
        <v>16873</v>
      </c>
      <c r="WCZ9" s="79" t="s">
        <v>16874</v>
      </c>
      <c r="WDA9" s="79" t="s">
        <v>16875</v>
      </c>
      <c r="WDB9" s="79" t="s">
        <v>16876</v>
      </c>
      <c r="WDC9" s="79" t="s">
        <v>16877</v>
      </c>
      <c r="WDD9" s="79" t="s">
        <v>16878</v>
      </c>
      <c r="WDE9" s="79" t="s">
        <v>16879</v>
      </c>
      <c r="WDF9" s="79" t="s">
        <v>16880</v>
      </c>
      <c r="WDG9" s="79" t="s">
        <v>16881</v>
      </c>
      <c r="WDH9" s="79" t="s">
        <v>16882</v>
      </c>
      <c r="WDI9" s="79" t="s">
        <v>16883</v>
      </c>
      <c r="WDJ9" s="79" t="s">
        <v>16884</v>
      </c>
      <c r="WDK9" s="79" t="s">
        <v>16885</v>
      </c>
      <c r="WDL9" s="79" t="s">
        <v>16886</v>
      </c>
      <c r="WDM9" s="79" t="s">
        <v>16887</v>
      </c>
      <c r="WDN9" s="79" t="s">
        <v>16888</v>
      </c>
      <c r="WDO9" s="79" t="s">
        <v>16889</v>
      </c>
      <c r="WDP9" s="79" t="s">
        <v>16890</v>
      </c>
      <c r="WDQ9" s="79" t="s">
        <v>16891</v>
      </c>
      <c r="WDR9" s="79" t="s">
        <v>16892</v>
      </c>
      <c r="WDS9" s="79" t="s">
        <v>16893</v>
      </c>
      <c r="WDT9" s="79" t="s">
        <v>16894</v>
      </c>
      <c r="WDU9" s="79" t="s">
        <v>16895</v>
      </c>
      <c r="WDV9" s="79" t="s">
        <v>16896</v>
      </c>
      <c r="WDW9" s="79" t="s">
        <v>16897</v>
      </c>
      <c r="WDX9" s="79" t="s">
        <v>16898</v>
      </c>
      <c r="WDY9" s="79" t="s">
        <v>16899</v>
      </c>
      <c r="WDZ9" s="79" t="s">
        <v>16900</v>
      </c>
      <c r="WEA9" s="79" t="s">
        <v>16901</v>
      </c>
      <c r="WEB9" s="79" t="s">
        <v>16902</v>
      </c>
      <c r="WEC9" s="79" t="s">
        <v>16903</v>
      </c>
      <c r="WED9" s="79" t="s">
        <v>16904</v>
      </c>
      <c r="WEE9" s="79" t="s">
        <v>16905</v>
      </c>
      <c r="WEF9" s="79" t="s">
        <v>16906</v>
      </c>
      <c r="WEG9" s="79" t="s">
        <v>16907</v>
      </c>
      <c r="WEH9" s="79" t="s">
        <v>16908</v>
      </c>
      <c r="WEI9" s="79" t="s">
        <v>16909</v>
      </c>
      <c r="WEJ9" s="79" t="s">
        <v>16910</v>
      </c>
      <c r="WEK9" s="79" t="s">
        <v>16911</v>
      </c>
      <c r="WEL9" s="79" t="s">
        <v>16912</v>
      </c>
      <c r="WEM9" s="79" t="s">
        <v>16913</v>
      </c>
      <c r="WEN9" s="79" t="s">
        <v>16914</v>
      </c>
      <c r="WEO9" s="79" t="s">
        <v>16915</v>
      </c>
      <c r="WEP9" s="79" t="s">
        <v>16916</v>
      </c>
      <c r="WEQ9" s="79" t="s">
        <v>16917</v>
      </c>
      <c r="WER9" s="79" t="s">
        <v>16918</v>
      </c>
      <c r="WES9" s="79" t="s">
        <v>16919</v>
      </c>
      <c r="WET9" s="79" t="s">
        <v>16920</v>
      </c>
      <c r="WEU9" s="79" t="s">
        <v>16921</v>
      </c>
      <c r="WEV9" s="79" t="s">
        <v>16922</v>
      </c>
      <c r="WEW9" s="79" t="s">
        <v>16923</v>
      </c>
      <c r="WEX9" s="79" t="s">
        <v>16924</v>
      </c>
      <c r="WEY9" s="79" t="s">
        <v>16925</v>
      </c>
      <c r="WEZ9" s="79" t="s">
        <v>16926</v>
      </c>
      <c r="WFA9" s="79" t="s">
        <v>16927</v>
      </c>
      <c r="WFB9" s="79" t="s">
        <v>16928</v>
      </c>
      <c r="WFC9" s="79" t="s">
        <v>16929</v>
      </c>
      <c r="WFD9" s="79" t="s">
        <v>16930</v>
      </c>
      <c r="WFE9" s="79" t="s">
        <v>16931</v>
      </c>
      <c r="WFF9" s="79" t="s">
        <v>16932</v>
      </c>
      <c r="WFG9" s="79" t="s">
        <v>16933</v>
      </c>
      <c r="WFH9" s="79" t="s">
        <v>16934</v>
      </c>
      <c r="WFI9" s="79" t="s">
        <v>16935</v>
      </c>
      <c r="WFJ9" s="79" t="s">
        <v>16936</v>
      </c>
      <c r="WFK9" s="79" t="s">
        <v>16937</v>
      </c>
      <c r="WFL9" s="79" t="s">
        <v>16938</v>
      </c>
      <c r="WFM9" s="79" t="s">
        <v>16939</v>
      </c>
      <c r="WFN9" s="79" t="s">
        <v>16940</v>
      </c>
      <c r="WFO9" s="79" t="s">
        <v>16941</v>
      </c>
      <c r="WFP9" s="79" t="s">
        <v>16942</v>
      </c>
      <c r="WFQ9" s="79" t="s">
        <v>16943</v>
      </c>
      <c r="WFR9" s="79" t="s">
        <v>16944</v>
      </c>
      <c r="WFS9" s="79" t="s">
        <v>16945</v>
      </c>
      <c r="WFT9" s="79" t="s">
        <v>16946</v>
      </c>
      <c r="WFU9" s="79" t="s">
        <v>16947</v>
      </c>
      <c r="WFV9" s="79" t="s">
        <v>16948</v>
      </c>
      <c r="WFW9" s="79" t="s">
        <v>16949</v>
      </c>
      <c r="WFX9" s="79" t="s">
        <v>16950</v>
      </c>
      <c r="WFY9" s="79" t="s">
        <v>16951</v>
      </c>
      <c r="WFZ9" s="79" t="s">
        <v>16952</v>
      </c>
      <c r="WGA9" s="79" t="s">
        <v>16953</v>
      </c>
      <c r="WGB9" s="79" t="s">
        <v>16954</v>
      </c>
      <c r="WGC9" s="79" t="s">
        <v>16955</v>
      </c>
      <c r="WGD9" s="79" t="s">
        <v>16956</v>
      </c>
      <c r="WGE9" s="79" t="s">
        <v>16957</v>
      </c>
      <c r="WGF9" s="79" t="s">
        <v>16958</v>
      </c>
      <c r="WGG9" s="79" t="s">
        <v>16959</v>
      </c>
      <c r="WGH9" s="79" t="s">
        <v>16960</v>
      </c>
      <c r="WGI9" s="79" t="s">
        <v>16961</v>
      </c>
      <c r="WGJ9" s="79" t="s">
        <v>16962</v>
      </c>
      <c r="WGK9" s="79" t="s">
        <v>16963</v>
      </c>
      <c r="WGL9" s="79" t="s">
        <v>16964</v>
      </c>
      <c r="WGM9" s="79" t="s">
        <v>16965</v>
      </c>
      <c r="WGN9" s="79" t="s">
        <v>16966</v>
      </c>
      <c r="WGO9" s="79" t="s">
        <v>16967</v>
      </c>
      <c r="WGP9" s="79" t="s">
        <v>16968</v>
      </c>
      <c r="WGQ9" s="79" t="s">
        <v>16969</v>
      </c>
      <c r="WGR9" s="79" t="s">
        <v>16970</v>
      </c>
      <c r="WGS9" s="79" t="s">
        <v>16971</v>
      </c>
      <c r="WGT9" s="79" t="s">
        <v>16972</v>
      </c>
      <c r="WGU9" s="79" t="s">
        <v>16973</v>
      </c>
      <c r="WGV9" s="79" t="s">
        <v>16974</v>
      </c>
      <c r="WGW9" s="79" t="s">
        <v>16975</v>
      </c>
      <c r="WGX9" s="79" t="s">
        <v>16976</v>
      </c>
      <c r="WGY9" s="79" t="s">
        <v>16977</v>
      </c>
      <c r="WGZ9" s="79" t="s">
        <v>16978</v>
      </c>
      <c r="WHA9" s="79" t="s">
        <v>16979</v>
      </c>
      <c r="WHB9" s="79" t="s">
        <v>16980</v>
      </c>
      <c r="WHC9" s="79" t="s">
        <v>16981</v>
      </c>
      <c r="WHD9" s="79" t="s">
        <v>16982</v>
      </c>
      <c r="WHE9" s="79" t="s">
        <v>16983</v>
      </c>
      <c r="WHF9" s="79" t="s">
        <v>16984</v>
      </c>
      <c r="WHG9" s="79" t="s">
        <v>16985</v>
      </c>
      <c r="WHH9" s="79" t="s">
        <v>16986</v>
      </c>
      <c r="WHI9" s="79" t="s">
        <v>16987</v>
      </c>
      <c r="WHJ9" s="79" t="s">
        <v>16988</v>
      </c>
      <c r="WHK9" s="79" t="s">
        <v>16989</v>
      </c>
      <c r="WHL9" s="79" t="s">
        <v>16990</v>
      </c>
      <c r="WHM9" s="79" t="s">
        <v>16991</v>
      </c>
      <c r="WHN9" s="79" t="s">
        <v>16992</v>
      </c>
      <c r="WHO9" s="79" t="s">
        <v>16993</v>
      </c>
      <c r="WHP9" s="79" t="s">
        <v>16994</v>
      </c>
      <c r="WHQ9" s="79" t="s">
        <v>16995</v>
      </c>
      <c r="WHR9" s="79" t="s">
        <v>16996</v>
      </c>
      <c r="WHS9" s="79" t="s">
        <v>16997</v>
      </c>
      <c r="WHT9" s="79" t="s">
        <v>16998</v>
      </c>
      <c r="WHU9" s="79" t="s">
        <v>16999</v>
      </c>
      <c r="WHV9" s="79" t="s">
        <v>17000</v>
      </c>
      <c r="WHW9" s="79" t="s">
        <v>17001</v>
      </c>
      <c r="WHX9" s="79" t="s">
        <v>17002</v>
      </c>
      <c r="WHY9" s="79" t="s">
        <v>17003</v>
      </c>
      <c r="WHZ9" s="79" t="s">
        <v>17004</v>
      </c>
      <c r="WIA9" s="79" t="s">
        <v>17005</v>
      </c>
      <c r="WIB9" s="79" t="s">
        <v>17006</v>
      </c>
      <c r="WIC9" s="79" t="s">
        <v>17007</v>
      </c>
      <c r="WID9" s="79" t="s">
        <v>17008</v>
      </c>
      <c r="WIE9" s="79" t="s">
        <v>17009</v>
      </c>
      <c r="WIF9" s="79" t="s">
        <v>17010</v>
      </c>
      <c r="WIG9" s="79" t="s">
        <v>17011</v>
      </c>
      <c r="WIH9" s="79" t="s">
        <v>17012</v>
      </c>
      <c r="WII9" s="79" t="s">
        <v>17013</v>
      </c>
      <c r="WIJ9" s="79" t="s">
        <v>17014</v>
      </c>
      <c r="WIK9" s="79" t="s">
        <v>17015</v>
      </c>
      <c r="WIL9" s="79" t="s">
        <v>17016</v>
      </c>
      <c r="WIM9" s="79" t="s">
        <v>17017</v>
      </c>
      <c r="WIN9" s="79" t="s">
        <v>17018</v>
      </c>
      <c r="WIO9" s="79" t="s">
        <v>17019</v>
      </c>
      <c r="WIP9" s="79" t="s">
        <v>17020</v>
      </c>
      <c r="WIQ9" s="79" t="s">
        <v>17021</v>
      </c>
      <c r="WIR9" s="79" t="s">
        <v>17022</v>
      </c>
      <c r="WIS9" s="79" t="s">
        <v>17023</v>
      </c>
      <c r="WIT9" s="79" t="s">
        <v>17024</v>
      </c>
      <c r="WIU9" s="79" t="s">
        <v>17025</v>
      </c>
      <c r="WIV9" s="79" t="s">
        <v>17026</v>
      </c>
      <c r="WIW9" s="79" t="s">
        <v>17027</v>
      </c>
      <c r="WIX9" s="79" t="s">
        <v>17028</v>
      </c>
      <c r="WIY9" s="79" t="s">
        <v>17029</v>
      </c>
      <c r="WIZ9" s="79" t="s">
        <v>17030</v>
      </c>
      <c r="WJA9" s="79" t="s">
        <v>17031</v>
      </c>
      <c r="WJB9" s="79" t="s">
        <v>17032</v>
      </c>
      <c r="WJC9" s="79" t="s">
        <v>17033</v>
      </c>
      <c r="WJD9" s="79" t="s">
        <v>17034</v>
      </c>
      <c r="WJE9" s="79" t="s">
        <v>17035</v>
      </c>
      <c r="WJF9" s="79" t="s">
        <v>17036</v>
      </c>
      <c r="WJG9" s="79" t="s">
        <v>17037</v>
      </c>
      <c r="WJH9" s="79" t="s">
        <v>17038</v>
      </c>
      <c r="WJI9" s="79" t="s">
        <v>17039</v>
      </c>
      <c r="WJJ9" s="79" t="s">
        <v>17040</v>
      </c>
      <c r="WJK9" s="79" t="s">
        <v>17041</v>
      </c>
      <c r="WJL9" s="79" t="s">
        <v>17042</v>
      </c>
      <c r="WJM9" s="79" t="s">
        <v>17043</v>
      </c>
      <c r="WJN9" s="79" t="s">
        <v>17044</v>
      </c>
      <c r="WJO9" s="79" t="s">
        <v>17045</v>
      </c>
      <c r="WJP9" s="79" t="s">
        <v>17046</v>
      </c>
      <c r="WJQ9" s="79" t="s">
        <v>17047</v>
      </c>
      <c r="WJR9" s="79" t="s">
        <v>17048</v>
      </c>
      <c r="WJS9" s="79" t="s">
        <v>17049</v>
      </c>
      <c r="WJT9" s="79" t="s">
        <v>17050</v>
      </c>
      <c r="WJU9" s="79" t="s">
        <v>17051</v>
      </c>
      <c r="WJV9" s="79" t="s">
        <v>17052</v>
      </c>
      <c r="WJW9" s="79" t="s">
        <v>17053</v>
      </c>
      <c r="WJX9" s="79" t="s">
        <v>17054</v>
      </c>
      <c r="WJY9" s="79" t="s">
        <v>17055</v>
      </c>
      <c r="WJZ9" s="79" t="s">
        <v>17056</v>
      </c>
      <c r="WKA9" s="79" t="s">
        <v>17057</v>
      </c>
      <c r="WKB9" s="79" t="s">
        <v>17058</v>
      </c>
      <c r="WKC9" s="79" t="s">
        <v>17059</v>
      </c>
      <c r="WKD9" s="79" t="s">
        <v>17060</v>
      </c>
      <c r="WKE9" s="79" t="s">
        <v>17061</v>
      </c>
      <c r="WKF9" s="79" t="s">
        <v>17062</v>
      </c>
      <c r="WKG9" s="79" t="s">
        <v>17063</v>
      </c>
      <c r="WKH9" s="79" t="s">
        <v>17064</v>
      </c>
      <c r="WKI9" s="79" t="s">
        <v>17065</v>
      </c>
      <c r="WKJ9" s="79" t="s">
        <v>17066</v>
      </c>
      <c r="WKK9" s="79" t="s">
        <v>17067</v>
      </c>
      <c r="WKL9" s="79" t="s">
        <v>17068</v>
      </c>
      <c r="WKM9" s="79" t="s">
        <v>17069</v>
      </c>
      <c r="WKN9" s="79" t="s">
        <v>17070</v>
      </c>
      <c r="WKO9" s="79" t="s">
        <v>17071</v>
      </c>
      <c r="WKP9" s="79" t="s">
        <v>17072</v>
      </c>
      <c r="WKQ9" s="79" t="s">
        <v>17073</v>
      </c>
      <c r="WKR9" s="79" t="s">
        <v>17074</v>
      </c>
      <c r="WKS9" s="79" t="s">
        <v>17075</v>
      </c>
      <c r="WKT9" s="79" t="s">
        <v>17076</v>
      </c>
      <c r="WKU9" s="79" t="s">
        <v>17077</v>
      </c>
      <c r="WKV9" s="79" t="s">
        <v>17078</v>
      </c>
      <c r="WKW9" s="79" t="s">
        <v>17079</v>
      </c>
      <c r="WKX9" s="79" t="s">
        <v>17080</v>
      </c>
      <c r="WKY9" s="79" t="s">
        <v>17081</v>
      </c>
      <c r="WKZ9" s="79" t="s">
        <v>17082</v>
      </c>
      <c r="WLA9" s="79" t="s">
        <v>17083</v>
      </c>
      <c r="WLB9" s="79" t="s">
        <v>17084</v>
      </c>
      <c r="WLC9" s="79" t="s">
        <v>17085</v>
      </c>
      <c r="WLD9" s="79" t="s">
        <v>17086</v>
      </c>
      <c r="WLE9" s="79" t="s">
        <v>17087</v>
      </c>
      <c r="WLF9" s="79" t="s">
        <v>17088</v>
      </c>
      <c r="WLG9" s="79" t="s">
        <v>17089</v>
      </c>
      <c r="WLH9" s="79" t="s">
        <v>17090</v>
      </c>
      <c r="WLI9" s="79" t="s">
        <v>17091</v>
      </c>
      <c r="WLJ9" s="79" t="s">
        <v>17092</v>
      </c>
      <c r="WLK9" s="79" t="s">
        <v>17093</v>
      </c>
      <c r="WLL9" s="79" t="s">
        <v>17094</v>
      </c>
      <c r="WLM9" s="79" t="s">
        <v>17095</v>
      </c>
      <c r="WLN9" s="79" t="s">
        <v>17096</v>
      </c>
      <c r="WLO9" s="79" t="s">
        <v>17097</v>
      </c>
      <c r="WLP9" s="79" t="s">
        <v>17098</v>
      </c>
      <c r="WLQ9" s="79" t="s">
        <v>17099</v>
      </c>
      <c r="WLR9" s="79" t="s">
        <v>17100</v>
      </c>
      <c r="WLS9" s="79" t="s">
        <v>17101</v>
      </c>
      <c r="WLT9" s="79" t="s">
        <v>17102</v>
      </c>
      <c r="WLU9" s="79" t="s">
        <v>17103</v>
      </c>
      <c r="WLV9" s="79" t="s">
        <v>17104</v>
      </c>
      <c r="WLW9" s="79" t="s">
        <v>17105</v>
      </c>
      <c r="WLX9" s="79" t="s">
        <v>17106</v>
      </c>
      <c r="WLY9" s="79" t="s">
        <v>17107</v>
      </c>
      <c r="WLZ9" s="79" t="s">
        <v>17108</v>
      </c>
      <c r="WMA9" s="79" t="s">
        <v>17109</v>
      </c>
      <c r="WMB9" s="79" t="s">
        <v>17110</v>
      </c>
      <c r="WMC9" s="79" t="s">
        <v>17111</v>
      </c>
      <c r="WMD9" s="79" t="s">
        <v>17112</v>
      </c>
      <c r="WME9" s="79" t="s">
        <v>17113</v>
      </c>
      <c r="WMF9" s="79" t="s">
        <v>17114</v>
      </c>
      <c r="WMG9" s="79" t="s">
        <v>17115</v>
      </c>
      <c r="WMH9" s="79" t="s">
        <v>17116</v>
      </c>
      <c r="WMI9" s="79" t="s">
        <v>17117</v>
      </c>
      <c r="WMJ9" s="79" t="s">
        <v>17118</v>
      </c>
      <c r="WMK9" s="79" t="s">
        <v>17119</v>
      </c>
      <c r="WML9" s="79" t="s">
        <v>17120</v>
      </c>
      <c r="WMM9" s="79" t="s">
        <v>17121</v>
      </c>
      <c r="WMN9" s="79" t="s">
        <v>17122</v>
      </c>
      <c r="WMO9" s="79" t="s">
        <v>17123</v>
      </c>
      <c r="WMP9" s="79" t="s">
        <v>17124</v>
      </c>
      <c r="WMQ9" s="79" t="s">
        <v>17125</v>
      </c>
      <c r="WMR9" s="79" t="s">
        <v>17126</v>
      </c>
      <c r="WMS9" s="79" t="s">
        <v>17127</v>
      </c>
      <c r="WMT9" s="79" t="s">
        <v>17128</v>
      </c>
      <c r="WMU9" s="79" t="s">
        <v>17129</v>
      </c>
      <c r="WMV9" s="79" t="s">
        <v>17130</v>
      </c>
      <c r="WMW9" s="79" t="s">
        <v>17131</v>
      </c>
      <c r="WMX9" s="79" t="s">
        <v>17132</v>
      </c>
      <c r="WMY9" s="79" t="s">
        <v>17133</v>
      </c>
      <c r="WMZ9" s="79" t="s">
        <v>17134</v>
      </c>
      <c r="WNA9" s="79" t="s">
        <v>17135</v>
      </c>
      <c r="WNB9" s="79" t="s">
        <v>17136</v>
      </c>
      <c r="WNC9" s="79" t="s">
        <v>17137</v>
      </c>
      <c r="WND9" s="79" t="s">
        <v>17138</v>
      </c>
      <c r="WNE9" s="79" t="s">
        <v>17139</v>
      </c>
      <c r="WNF9" s="79" t="s">
        <v>17140</v>
      </c>
      <c r="WNG9" s="79" t="s">
        <v>17141</v>
      </c>
      <c r="WNH9" s="79" t="s">
        <v>17142</v>
      </c>
      <c r="WNI9" s="79" t="s">
        <v>17143</v>
      </c>
      <c r="WNJ9" s="79" t="s">
        <v>17144</v>
      </c>
      <c r="WNK9" s="79" t="s">
        <v>17145</v>
      </c>
      <c r="WNL9" s="79" t="s">
        <v>17146</v>
      </c>
      <c r="WNM9" s="79" t="s">
        <v>17147</v>
      </c>
      <c r="WNN9" s="79" t="s">
        <v>17148</v>
      </c>
      <c r="WNO9" s="79" t="s">
        <v>17149</v>
      </c>
      <c r="WNP9" s="79" t="s">
        <v>17150</v>
      </c>
      <c r="WNQ9" s="79" t="s">
        <v>17151</v>
      </c>
      <c r="WNR9" s="79" t="s">
        <v>17152</v>
      </c>
      <c r="WNS9" s="79" t="s">
        <v>17153</v>
      </c>
      <c r="WNT9" s="79" t="s">
        <v>17154</v>
      </c>
      <c r="WNU9" s="79" t="s">
        <v>17155</v>
      </c>
      <c r="WNV9" s="79" t="s">
        <v>17156</v>
      </c>
      <c r="WNW9" s="79" t="s">
        <v>17157</v>
      </c>
      <c r="WNX9" s="79" t="s">
        <v>17158</v>
      </c>
      <c r="WNY9" s="79" t="s">
        <v>17159</v>
      </c>
      <c r="WNZ9" s="79" t="s">
        <v>17160</v>
      </c>
      <c r="WOA9" s="79" t="s">
        <v>17161</v>
      </c>
      <c r="WOB9" s="79" t="s">
        <v>17162</v>
      </c>
      <c r="WOC9" s="79" t="s">
        <v>17163</v>
      </c>
      <c r="WOD9" s="79" t="s">
        <v>17164</v>
      </c>
      <c r="WOE9" s="79" t="s">
        <v>17165</v>
      </c>
      <c r="WOF9" s="79" t="s">
        <v>17166</v>
      </c>
      <c r="WOG9" s="79" t="s">
        <v>17167</v>
      </c>
      <c r="WOH9" s="79" t="s">
        <v>17168</v>
      </c>
      <c r="WOI9" s="79" t="s">
        <v>17169</v>
      </c>
      <c r="WOJ9" s="79" t="s">
        <v>17170</v>
      </c>
      <c r="WOK9" s="79" t="s">
        <v>17171</v>
      </c>
      <c r="WOL9" s="79" t="s">
        <v>17172</v>
      </c>
      <c r="WOM9" s="79" t="s">
        <v>17173</v>
      </c>
      <c r="WON9" s="79" t="s">
        <v>17174</v>
      </c>
      <c r="WOO9" s="79" t="s">
        <v>17175</v>
      </c>
      <c r="WOP9" s="79" t="s">
        <v>17176</v>
      </c>
      <c r="WOQ9" s="79" t="s">
        <v>17177</v>
      </c>
      <c r="WOR9" s="79" t="s">
        <v>17178</v>
      </c>
      <c r="WOS9" s="79" t="s">
        <v>17179</v>
      </c>
      <c r="WOT9" s="79" t="s">
        <v>17180</v>
      </c>
      <c r="WOU9" s="79" t="s">
        <v>17181</v>
      </c>
      <c r="WOV9" s="79" t="s">
        <v>17182</v>
      </c>
      <c r="WOW9" s="79" t="s">
        <v>17183</v>
      </c>
      <c r="WOX9" s="79" t="s">
        <v>17184</v>
      </c>
      <c r="WOY9" s="79" t="s">
        <v>17185</v>
      </c>
      <c r="WOZ9" s="79" t="s">
        <v>17186</v>
      </c>
      <c r="WPA9" s="79" t="s">
        <v>17187</v>
      </c>
      <c r="WPB9" s="79" t="s">
        <v>17188</v>
      </c>
      <c r="WPC9" s="79" t="s">
        <v>17189</v>
      </c>
      <c r="WPD9" s="79" t="s">
        <v>17190</v>
      </c>
      <c r="WPE9" s="79" t="s">
        <v>17191</v>
      </c>
      <c r="WPF9" s="79" t="s">
        <v>17192</v>
      </c>
      <c r="WPG9" s="79" t="s">
        <v>17193</v>
      </c>
      <c r="WPH9" s="79" t="s">
        <v>17194</v>
      </c>
      <c r="WPI9" s="79" t="s">
        <v>17195</v>
      </c>
      <c r="WPJ9" s="79" t="s">
        <v>17196</v>
      </c>
      <c r="WPK9" s="79" t="s">
        <v>17197</v>
      </c>
      <c r="WPL9" s="79" t="s">
        <v>17198</v>
      </c>
      <c r="WPM9" s="79" t="s">
        <v>17199</v>
      </c>
      <c r="WPN9" s="79" t="s">
        <v>17200</v>
      </c>
      <c r="WPO9" s="79" t="s">
        <v>17201</v>
      </c>
      <c r="WPP9" s="79" t="s">
        <v>17202</v>
      </c>
      <c r="WPQ9" s="79" t="s">
        <v>17203</v>
      </c>
      <c r="WPR9" s="79" t="s">
        <v>17204</v>
      </c>
      <c r="WPS9" s="79" t="s">
        <v>17205</v>
      </c>
      <c r="WPT9" s="79" t="s">
        <v>17206</v>
      </c>
      <c r="WPU9" s="79" t="s">
        <v>17207</v>
      </c>
      <c r="WPV9" s="79" t="s">
        <v>17208</v>
      </c>
      <c r="WPW9" s="79" t="s">
        <v>17209</v>
      </c>
      <c r="WPX9" s="79" t="s">
        <v>17210</v>
      </c>
      <c r="WPY9" s="79" t="s">
        <v>17211</v>
      </c>
      <c r="WPZ9" s="79" t="s">
        <v>17212</v>
      </c>
      <c r="WQA9" s="79" t="s">
        <v>17213</v>
      </c>
      <c r="WQB9" s="79" t="s">
        <v>17214</v>
      </c>
      <c r="WQC9" s="79" t="s">
        <v>17215</v>
      </c>
      <c r="WQD9" s="79" t="s">
        <v>17216</v>
      </c>
      <c r="WQE9" s="79" t="s">
        <v>17217</v>
      </c>
      <c r="WQF9" s="79" t="s">
        <v>17218</v>
      </c>
      <c r="WQG9" s="79" t="s">
        <v>17219</v>
      </c>
      <c r="WQH9" s="79" t="s">
        <v>17220</v>
      </c>
      <c r="WQI9" s="79" t="s">
        <v>17221</v>
      </c>
      <c r="WQJ9" s="79" t="s">
        <v>17222</v>
      </c>
      <c r="WQK9" s="79" t="s">
        <v>17223</v>
      </c>
      <c r="WQL9" s="79" t="s">
        <v>17224</v>
      </c>
      <c r="WQM9" s="79" t="s">
        <v>17225</v>
      </c>
      <c r="WQN9" s="79" t="s">
        <v>17226</v>
      </c>
      <c r="WQO9" s="79" t="s">
        <v>17227</v>
      </c>
      <c r="WQP9" s="79" t="s">
        <v>17228</v>
      </c>
      <c r="WQQ9" s="79" t="s">
        <v>17229</v>
      </c>
      <c r="WQR9" s="79" t="s">
        <v>17230</v>
      </c>
      <c r="WQS9" s="79" t="s">
        <v>17231</v>
      </c>
      <c r="WQT9" s="79" t="s">
        <v>17232</v>
      </c>
      <c r="WQU9" s="79" t="s">
        <v>17233</v>
      </c>
      <c r="WQV9" s="79" t="s">
        <v>17234</v>
      </c>
      <c r="WQW9" s="79" t="s">
        <v>17235</v>
      </c>
      <c r="WQX9" s="79" t="s">
        <v>17236</v>
      </c>
      <c r="WQY9" s="79" t="s">
        <v>17237</v>
      </c>
      <c r="WQZ9" s="79" t="s">
        <v>17238</v>
      </c>
      <c r="WRA9" s="79" t="s">
        <v>17239</v>
      </c>
      <c r="WRB9" s="79" t="s">
        <v>17240</v>
      </c>
      <c r="WRC9" s="79" t="s">
        <v>17241</v>
      </c>
      <c r="WRD9" s="79" t="s">
        <v>17242</v>
      </c>
      <c r="WRE9" s="79" t="s">
        <v>17243</v>
      </c>
      <c r="WRF9" s="79" t="s">
        <v>17244</v>
      </c>
      <c r="WRG9" s="79" t="s">
        <v>17245</v>
      </c>
      <c r="WRH9" s="79" t="s">
        <v>17246</v>
      </c>
      <c r="WRI9" s="79" t="s">
        <v>17247</v>
      </c>
      <c r="WRJ9" s="79" t="s">
        <v>17248</v>
      </c>
      <c r="WRK9" s="79" t="s">
        <v>17249</v>
      </c>
      <c r="WRL9" s="79" t="s">
        <v>17250</v>
      </c>
      <c r="WRM9" s="79" t="s">
        <v>17251</v>
      </c>
      <c r="WRN9" s="79" t="s">
        <v>17252</v>
      </c>
      <c r="WRO9" s="79" t="s">
        <v>17253</v>
      </c>
      <c r="WRP9" s="79" t="s">
        <v>17254</v>
      </c>
      <c r="WRQ9" s="79" t="s">
        <v>17255</v>
      </c>
      <c r="WRR9" s="79" t="s">
        <v>17256</v>
      </c>
      <c r="WRS9" s="79" t="s">
        <v>17257</v>
      </c>
      <c r="WRT9" s="79" t="s">
        <v>17258</v>
      </c>
      <c r="WRU9" s="79" t="s">
        <v>17259</v>
      </c>
      <c r="WRV9" s="79" t="s">
        <v>17260</v>
      </c>
      <c r="WRW9" s="79" t="s">
        <v>17261</v>
      </c>
      <c r="WRX9" s="79" t="s">
        <v>17262</v>
      </c>
      <c r="WRY9" s="79" t="s">
        <v>17263</v>
      </c>
      <c r="WRZ9" s="79" t="s">
        <v>17264</v>
      </c>
      <c r="WSA9" s="79" t="s">
        <v>17265</v>
      </c>
      <c r="WSB9" s="79" t="s">
        <v>17266</v>
      </c>
      <c r="WSC9" s="79" t="s">
        <v>17267</v>
      </c>
      <c r="WSD9" s="79" t="s">
        <v>17268</v>
      </c>
      <c r="WSE9" s="79" t="s">
        <v>17269</v>
      </c>
      <c r="WSF9" s="79" t="s">
        <v>17270</v>
      </c>
      <c r="WSG9" s="79" t="s">
        <v>17271</v>
      </c>
      <c r="WSH9" s="79" t="s">
        <v>17272</v>
      </c>
      <c r="WSI9" s="79" t="s">
        <v>17273</v>
      </c>
      <c r="WSJ9" s="79" t="s">
        <v>17274</v>
      </c>
      <c r="WSK9" s="79" t="s">
        <v>17275</v>
      </c>
      <c r="WSL9" s="79" t="s">
        <v>17276</v>
      </c>
      <c r="WSM9" s="79" t="s">
        <v>17277</v>
      </c>
      <c r="WSN9" s="79" t="s">
        <v>17278</v>
      </c>
      <c r="WSO9" s="79" t="s">
        <v>17279</v>
      </c>
      <c r="WSP9" s="79" t="s">
        <v>17280</v>
      </c>
      <c r="WSQ9" s="79" t="s">
        <v>17281</v>
      </c>
      <c r="WSR9" s="79" t="s">
        <v>17282</v>
      </c>
      <c r="WSS9" s="79" t="s">
        <v>17283</v>
      </c>
      <c r="WST9" s="79" t="s">
        <v>17284</v>
      </c>
      <c r="WSU9" s="79" t="s">
        <v>17285</v>
      </c>
      <c r="WSV9" s="79" t="s">
        <v>17286</v>
      </c>
      <c r="WSW9" s="79" t="s">
        <v>17287</v>
      </c>
      <c r="WSX9" s="79" t="s">
        <v>17288</v>
      </c>
      <c r="WSY9" s="79" t="s">
        <v>17289</v>
      </c>
      <c r="WSZ9" s="79" t="s">
        <v>17290</v>
      </c>
      <c r="WTA9" s="79" t="s">
        <v>17291</v>
      </c>
      <c r="WTB9" s="79" t="s">
        <v>17292</v>
      </c>
      <c r="WTC9" s="79" t="s">
        <v>17293</v>
      </c>
      <c r="WTD9" s="79" t="s">
        <v>17294</v>
      </c>
      <c r="WTE9" s="79" t="s">
        <v>17295</v>
      </c>
      <c r="WTF9" s="79" t="s">
        <v>17296</v>
      </c>
      <c r="WTG9" s="79" t="s">
        <v>17297</v>
      </c>
      <c r="WTH9" s="79" t="s">
        <v>17298</v>
      </c>
      <c r="WTI9" s="79" t="s">
        <v>17299</v>
      </c>
      <c r="WTJ9" s="79" t="s">
        <v>17300</v>
      </c>
      <c r="WTK9" s="79" t="s">
        <v>17301</v>
      </c>
      <c r="WTL9" s="79" t="s">
        <v>17302</v>
      </c>
      <c r="WTM9" s="79" t="s">
        <v>17303</v>
      </c>
      <c r="WTN9" s="79" t="s">
        <v>17304</v>
      </c>
      <c r="WTO9" s="79" t="s">
        <v>17305</v>
      </c>
      <c r="WTP9" s="79" t="s">
        <v>17306</v>
      </c>
      <c r="WTQ9" s="79" t="s">
        <v>17307</v>
      </c>
      <c r="WTR9" s="79" t="s">
        <v>17308</v>
      </c>
      <c r="WTS9" s="79" t="s">
        <v>17309</v>
      </c>
      <c r="WTT9" s="79" t="s">
        <v>17310</v>
      </c>
      <c r="WTU9" s="79" t="s">
        <v>17311</v>
      </c>
      <c r="WTV9" s="79" t="s">
        <v>17312</v>
      </c>
      <c r="WTW9" s="79" t="s">
        <v>17313</v>
      </c>
      <c r="WTX9" s="79" t="s">
        <v>17314</v>
      </c>
      <c r="WTY9" s="79" t="s">
        <v>17315</v>
      </c>
      <c r="WTZ9" s="79" t="s">
        <v>17316</v>
      </c>
      <c r="WUA9" s="79" t="s">
        <v>17317</v>
      </c>
      <c r="WUB9" s="79" t="s">
        <v>17318</v>
      </c>
      <c r="WUC9" s="79" t="s">
        <v>17319</v>
      </c>
      <c r="WUD9" s="79" t="s">
        <v>17320</v>
      </c>
      <c r="WUE9" s="79" t="s">
        <v>17321</v>
      </c>
      <c r="WUF9" s="79" t="s">
        <v>17322</v>
      </c>
      <c r="WUG9" s="79" t="s">
        <v>17323</v>
      </c>
      <c r="WUH9" s="79" t="s">
        <v>17324</v>
      </c>
      <c r="WUI9" s="79" t="s">
        <v>17325</v>
      </c>
      <c r="WUJ9" s="79" t="s">
        <v>17326</v>
      </c>
      <c r="WUK9" s="79" t="s">
        <v>17327</v>
      </c>
      <c r="WUL9" s="79" t="s">
        <v>17328</v>
      </c>
      <c r="WUM9" s="79" t="s">
        <v>17329</v>
      </c>
      <c r="WUN9" s="79" t="s">
        <v>17330</v>
      </c>
      <c r="WUO9" s="79" t="s">
        <v>17331</v>
      </c>
      <c r="WUP9" s="79" t="s">
        <v>17332</v>
      </c>
      <c r="WUQ9" s="79" t="s">
        <v>17333</v>
      </c>
      <c r="WUR9" s="79" t="s">
        <v>17334</v>
      </c>
      <c r="WUS9" s="79" t="s">
        <v>17335</v>
      </c>
      <c r="WUT9" s="79" t="s">
        <v>17336</v>
      </c>
      <c r="WUU9" s="79" t="s">
        <v>17337</v>
      </c>
      <c r="WUV9" s="79" t="s">
        <v>17338</v>
      </c>
      <c r="WUW9" s="79" t="s">
        <v>17339</v>
      </c>
      <c r="WUX9" s="79" t="s">
        <v>17340</v>
      </c>
      <c r="WUY9" s="79" t="s">
        <v>17341</v>
      </c>
      <c r="WUZ9" s="79" t="s">
        <v>17342</v>
      </c>
      <c r="WVA9" s="79" t="s">
        <v>17343</v>
      </c>
      <c r="WVB9" s="79" t="s">
        <v>17344</v>
      </c>
      <c r="WVC9" s="79" t="s">
        <v>17345</v>
      </c>
      <c r="WVD9" s="79" t="s">
        <v>17346</v>
      </c>
      <c r="WVE9" s="79" t="s">
        <v>17347</v>
      </c>
      <c r="WVF9" s="79" t="s">
        <v>17348</v>
      </c>
      <c r="WVG9" s="79" t="s">
        <v>17349</v>
      </c>
      <c r="WVH9" s="79" t="s">
        <v>17350</v>
      </c>
      <c r="WVI9" s="79" t="s">
        <v>17351</v>
      </c>
      <c r="WVJ9" s="79" t="s">
        <v>17352</v>
      </c>
      <c r="WVK9" s="79" t="s">
        <v>17353</v>
      </c>
      <c r="WVL9" s="79" t="s">
        <v>17354</v>
      </c>
      <c r="WVM9" s="79" t="s">
        <v>17355</v>
      </c>
      <c r="WVN9" s="79" t="s">
        <v>17356</v>
      </c>
      <c r="WVO9" s="79" t="s">
        <v>17357</v>
      </c>
      <c r="WVP9" s="79" t="s">
        <v>17358</v>
      </c>
      <c r="WVQ9" s="79" t="s">
        <v>17359</v>
      </c>
      <c r="WVR9" s="79" t="s">
        <v>17360</v>
      </c>
      <c r="WVS9" s="79" t="s">
        <v>17361</v>
      </c>
      <c r="WVT9" s="79" t="s">
        <v>17362</v>
      </c>
      <c r="WVU9" s="79" t="s">
        <v>17363</v>
      </c>
      <c r="WVV9" s="79" t="s">
        <v>17364</v>
      </c>
      <c r="WVW9" s="79" t="s">
        <v>17365</v>
      </c>
      <c r="WVX9" s="79" t="s">
        <v>17366</v>
      </c>
      <c r="WVY9" s="79" t="s">
        <v>17367</v>
      </c>
      <c r="WVZ9" s="79" t="s">
        <v>17368</v>
      </c>
      <c r="WWA9" s="79" t="s">
        <v>17369</v>
      </c>
      <c r="WWB9" s="79" t="s">
        <v>17370</v>
      </c>
      <c r="WWC9" s="79" t="s">
        <v>17371</v>
      </c>
      <c r="WWD9" s="79" t="s">
        <v>17372</v>
      </c>
      <c r="WWE9" s="79" t="s">
        <v>17373</v>
      </c>
      <c r="WWF9" s="79" t="s">
        <v>17374</v>
      </c>
      <c r="WWG9" s="79" t="s">
        <v>17375</v>
      </c>
      <c r="WWH9" s="79" t="s">
        <v>17376</v>
      </c>
      <c r="WWI9" s="79" t="s">
        <v>17377</v>
      </c>
      <c r="WWJ9" s="79" t="s">
        <v>17378</v>
      </c>
      <c r="WWK9" s="79" t="s">
        <v>17379</v>
      </c>
      <c r="WWL9" s="79" t="s">
        <v>17380</v>
      </c>
      <c r="WWM9" s="79" t="s">
        <v>17381</v>
      </c>
      <c r="WWN9" s="79" t="s">
        <v>17382</v>
      </c>
      <c r="WWO9" s="79" t="s">
        <v>17383</v>
      </c>
      <c r="WWP9" s="79" t="s">
        <v>17384</v>
      </c>
      <c r="WWQ9" s="79" t="s">
        <v>17385</v>
      </c>
      <c r="WWR9" s="79" t="s">
        <v>17386</v>
      </c>
      <c r="WWS9" s="79" t="s">
        <v>17387</v>
      </c>
      <c r="WWT9" s="79" t="s">
        <v>17388</v>
      </c>
      <c r="WWU9" s="79" t="s">
        <v>17389</v>
      </c>
      <c r="WWV9" s="79" t="s">
        <v>17390</v>
      </c>
      <c r="WWW9" s="79" t="s">
        <v>17391</v>
      </c>
      <c r="WWX9" s="79" t="s">
        <v>17392</v>
      </c>
      <c r="WWY9" s="79" t="s">
        <v>17393</v>
      </c>
      <c r="WWZ9" s="79" t="s">
        <v>17394</v>
      </c>
      <c r="WXA9" s="79" t="s">
        <v>17395</v>
      </c>
      <c r="WXB9" s="79" t="s">
        <v>17396</v>
      </c>
      <c r="WXC9" s="79" t="s">
        <v>17397</v>
      </c>
      <c r="WXD9" s="79" t="s">
        <v>17398</v>
      </c>
      <c r="WXE9" s="79" t="s">
        <v>17399</v>
      </c>
      <c r="WXF9" s="79" t="s">
        <v>17400</v>
      </c>
      <c r="WXG9" s="79" t="s">
        <v>17401</v>
      </c>
      <c r="WXH9" s="79" t="s">
        <v>17402</v>
      </c>
      <c r="WXI9" s="79" t="s">
        <v>17403</v>
      </c>
      <c r="WXJ9" s="79" t="s">
        <v>17404</v>
      </c>
      <c r="WXK9" s="79" t="s">
        <v>17405</v>
      </c>
      <c r="WXL9" s="79" t="s">
        <v>17406</v>
      </c>
      <c r="WXM9" s="79" t="s">
        <v>17407</v>
      </c>
      <c r="WXN9" s="79" t="s">
        <v>17408</v>
      </c>
      <c r="WXO9" s="79" t="s">
        <v>17409</v>
      </c>
      <c r="WXP9" s="79" t="s">
        <v>17410</v>
      </c>
      <c r="WXQ9" s="79" t="s">
        <v>17411</v>
      </c>
      <c r="WXR9" s="79" t="s">
        <v>17412</v>
      </c>
      <c r="WXS9" s="79" t="s">
        <v>17413</v>
      </c>
      <c r="WXT9" s="79" t="s">
        <v>17414</v>
      </c>
      <c r="WXU9" s="79" t="s">
        <v>17415</v>
      </c>
      <c r="WXV9" s="79" t="s">
        <v>17416</v>
      </c>
      <c r="WXW9" s="79" t="s">
        <v>17417</v>
      </c>
      <c r="WXX9" s="79" t="s">
        <v>17418</v>
      </c>
      <c r="WXY9" s="79" t="s">
        <v>17419</v>
      </c>
      <c r="WXZ9" s="79" t="s">
        <v>17420</v>
      </c>
      <c r="WYA9" s="79" t="s">
        <v>17421</v>
      </c>
      <c r="WYB9" s="79" t="s">
        <v>17422</v>
      </c>
      <c r="WYC9" s="79" t="s">
        <v>17423</v>
      </c>
      <c r="WYD9" s="79" t="s">
        <v>17424</v>
      </c>
      <c r="WYE9" s="79" t="s">
        <v>17425</v>
      </c>
      <c r="WYF9" s="79" t="s">
        <v>17426</v>
      </c>
      <c r="WYG9" s="79" t="s">
        <v>17427</v>
      </c>
      <c r="WYH9" s="79" t="s">
        <v>17428</v>
      </c>
      <c r="WYI9" s="79" t="s">
        <v>17429</v>
      </c>
      <c r="WYJ9" s="79" t="s">
        <v>17430</v>
      </c>
      <c r="WYK9" s="79" t="s">
        <v>17431</v>
      </c>
      <c r="WYL9" s="79" t="s">
        <v>17432</v>
      </c>
      <c r="WYM9" s="79" t="s">
        <v>17433</v>
      </c>
      <c r="WYN9" s="79" t="s">
        <v>17434</v>
      </c>
      <c r="WYO9" s="79" t="s">
        <v>17435</v>
      </c>
      <c r="WYP9" s="79" t="s">
        <v>17436</v>
      </c>
      <c r="WYQ9" s="79" t="s">
        <v>17437</v>
      </c>
      <c r="WYR9" s="79" t="s">
        <v>17438</v>
      </c>
      <c r="WYS9" s="79" t="s">
        <v>17439</v>
      </c>
      <c r="WYT9" s="79" t="s">
        <v>17440</v>
      </c>
      <c r="WYU9" s="79" t="s">
        <v>17441</v>
      </c>
      <c r="WYV9" s="79" t="s">
        <v>17442</v>
      </c>
      <c r="WYW9" s="79" t="s">
        <v>17443</v>
      </c>
      <c r="WYX9" s="79" t="s">
        <v>17444</v>
      </c>
      <c r="WYY9" s="79" t="s">
        <v>17445</v>
      </c>
      <c r="WYZ9" s="79" t="s">
        <v>17446</v>
      </c>
      <c r="WZA9" s="79" t="s">
        <v>17447</v>
      </c>
      <c r="WZB9" s="79" t="s">
        <v>17448</v>
      </c>
      <c r="WZC9" s="79" t="s">
        <v>17449</v>
      </c>
      <c r="WZD9" s="79" t="s">
        <v>17450</v>
      </c>
      <c r="WZE9" s="79" t="s">
        <v>17451</v>
      </c>
      <c r="WZF9" s="79" t="s">
        <v>17452</v>
      </c>
      <c r="WZG9" s="79" t="s">
        <v>17453</v>
      </c>
      <c r="WZH9" s="79" t="s">
        <v>17454</v>
      </c>
      <c r="WZI9" s="79" t="s">
        <v>17455</v>
      </c>
      <c r="WZJ9" s="79" t="s">
        <v>17456</v>
      </c>
      <c r="WZK9" s="79" t="s">
        <v>17457</v>
      </c>
      <c r="WZL9" s="79" t="s">
        <v>17458</v>
      </c>
      <c r="WZM9" s="79" t="s">
        <v>17459</v>
      </c>
      <c r="WZN9" s="79" t="s">
        <v>17460</v>
      </c>
      <c r="WZO9" s="79" t="s">
        <v>17461</v>
      </c>
      <c r="WZP9" s="79" t="s">
        <v>17462</v>
      </c>
      <c r="WZQ9" s="79" t="s">
        <v>17463</v>
      </c>
      <c r="WZR9" s="79" t="s">
        <v>17464</v>
      </c>
      <c r="WZS9" s="79" t="s">
        <v>17465</v>
      </c>
      <c r="WZT9" s="79" t="s">
        <v>17466</v>
      </c>
      <c r="WZU9" s="79" t="s">
        <v>17467</v>
      </c>
      <c r="WZV9" s="79" t="s">
        <v>17468</v>
      </c>
      <c r="WZW9" s="79" t="s">
        <v>17469</v>
      </c>
      <c r="WZX9" s="79" t="s">
        <v>17470</v>
      </c>
      <c r="WZY9" s="79" t="s">
        <v>17471</v>
      </c>
      <c r="WZZ9" s="79" t="s">
        <v>17472</v>
      </c>
      <c r="XAA9" s="79" t="s">
        <v>17473</v>
      </c>
      <c r="XAB9" s="79" t="s">
        <v>17474</v>
      </c>
      <c r="XAC9" s="79" t="s">
        <v>17475</v>
      </c>
      <c r="XAD9" s="79" t="s">
        <v>17476</v>
      </c>
      <c r="XAE9" s="79" t="s">
        <v>17477</v>
      </c>
      <c r="XAF9" s="79" t="s">
        <v>17478</v>
      </c>
      <c r="XAG9" s="79" t="s">
        <v>17479</v>
      </c>
      <c r="XAH9" s="79" t="s">
        <v>17480</v>
      </c>
      <c r="XAI9" s="79" t="s">
        <v>17481</v>
      </c>
      <c r="XAJ9" s="79" t="s">
        <v>17482</v>
      </c>
      <c r="XAK9" s="79" t="s">
        <v>17483</v>
      </c>
      <c r="XAL9" s="79" t="s">
        <v>17484</v>
      </c>
      <c r="XAM9" s="79" t="s">
        <v>17485</v>
      </c>
      <c r="XAN9" s="79" t="s">
        <v>17486</v>
      </c>
      <c r="XAO9" s="79" t="s">
        <v>17487</v>
      </c>
      <c r="XAP9" s="79" t="s">
        <v>17488</v>
      </c>
      <c r="XAQ9" s="79" t="s">
        <v>17489</v>
      </c>
      <c r="XAR9" s="79" t="s">
        <v>17490</v>
      </c>
      <c r="XAS9" s="79" t="s">
        <v>17491</v>
      </c>
      <c r="XAT9" s="79" t="s">
        <v>17492</v>
      </c>
      <c r="XAU9" s="79" t="s">
        <v>17493</v>
      </c>
      <c r="XAV9" s="79" t="s">
        <v>17494</v>
      </c>
      <c r="XAW9" s="79" t="s">
        <v>17495</v>
      </c>
      <c r="XAX9" s="79" t="s">
        <v>17496</v>
      </c>
      <c r="XAY9" s="79" t="s">
        <v>17497</v>
      </c>
      <c r="XAZ9" s="79" t="s">
        <v>17498</v>
      </c>
      <c r="XBA9" s="79" t="s">
        <v>17499</v>
      </c>
      <c r="XBB9" s="79" t="s">
        <v>17500</v>
      </c>
      <c r="XBC9" s="79" t="s">
        <v>17501</v>
      </c>
      <c r="XBD9" s="79" t="s">
        <v>17502</v>
      </c>
      <c r="XBE9" s="79" t="s">
        <v>17503</v>
      </c>
      <c r="XBF9" s="79" t="s">
        <v>17504</v>
      </c>
      <c r="XBG9" s="79" t="s">
        <v>17505</v>
      </c>
      <c r="XBH9" s="79" t="s">
        <v>17506</v>
      </c>
      <c r="XBI9" s="79" t="s">
        <v>17507</v>
      </c>
      <c r="XBJ9" s="79" t="s">
        <v>17508</v>
      </c>
      <c r="XBK9" s="79" t="s">
        <v>17509</v>
      </c>
      <c r="XBL9" s="79" t="s">
        <v>17510</v>
      </c>
      <c r="XBM9" s="79" t="s">
        <v>17511</v>
      </c>
      <c r="XBN9" s="79" t="s">
        <v>17512</v>
      </c>
      <c r="XBO9" s="79" t="s">
        <v>17513</v>
      </c>
      <c r="XBP9" s="79" t="s">
        <v>17514</v>
      </c>
      <c r="XBQ9" s="79" t="s">
        <v>17515</v>
      </c>
      <c r="XBR9" s="79" t="s">
        <v>17516</v>
      </c>
      <c r="XBS9" s="79" t="s">
        <v>17517</v>
      </c>
      <c r="XBT9" s="79" t="s">
        <v>17518</v>
      </c>
      <c r="XBU9" s="79" t="s">
        <v>17519</v>
      </c>
      <c r="XBV9" s="79" t="s">
        <v>17520</v>
      </c>
      <c r="XBW9" s="79" t="s">
        <v>17521</v>
      </c>
      <c r="XBX9" s="79" t="s">
        <v>17522</v>
      </c>
      <c r="XBY9" s="79" t="s">
        <v>17523</v>
      </c>
      <c r="XBZ9" s="79" t="s">
        <v>17524</v>
      </c>
      <c r="XCA9" s="79" t="s">
        <v>17525</v>
      </c>
      <c r="XCB9" s="79" t="s">
        <v>17526</v>
      </c>
      <c r="XCC9" s="79" t="s">
        <v>17527</v>
      </c>
      <c r="XCD9" s="79" t="s">
        <v>17528</v>
      </c>
      <c r="XCE9" s="79" t="s">
        <v>17529</v>
      </c>
      <c r="XCF9" s="79" t="s">
        <v>17530</v>
      </c>
      <c r="XCG9" s="79" t="s">
        <v>17531</v>
      </c>
      <c r="XCH9" s="79" t="s">
        <v>17532</v>
      </c>
      <c r="XCI9" s="79" t="s">
        <v>17533</v>
      </c>
      <c r="XCJ9" s="79" t="s">
        <v>17534</v>
      </c>
      <c r="XCK9" s="79" t="s">
        <v>17535</v>
      </c>
      <c r="XCL9" s="79" t="s">
        <v>17536</v>
      </c>
      <c r="XCM9" s="79" t="s">
        <v>17537</v>
      </c>
      <c r="XCN9" s="79" t="s">
        <v>17538</v>
      </c>
      <c r="XCO9" s="79" t="s">
        <v>17539</v>
      </c>
      <c r="XCP9" s="79" t="s">
        <v>17540</v>
      </c>
      <c r="XCQ9" s="79" t="s">
        <v>17541</v>
      </c>
      <c r="XCR9" s="79" t="s">
        <v>17542</v>
      </c>
      <c r="XCS9" s="79" t="s">
        <v>17543</v>
      </c>
      <c r="XCT9" s="79" t="s">
        <v>17544</v>
      </c>
      <c r="XCU9" s="79" t="s">
        <v>17545</v>
      </c>
      <c r="XCV9" s="79" t="s">
        <v>17546</v>
      </c>
      <c r="XCW9" s="79" t="s">
        <v>17547</v>
      </c>
      <c r="XCX9" s="79" t="s">
        <v>17548</v>
      </c>
      <c r="XCY9" s="79" t="s">
        <v>17549</v>
      </c>
      <c r="XCZ9" s="79" t="s">
        <v>17550</v>
      </c>
      <c r="XDA9" s="79" t="s">
        <v>17551</v>
      </c>
      <c r="XDB9" s="79" t="s">
        <v>17552</v>
      </c>
      <c r="XDC9" s="79" t="s">
        <v>17553</v>
      </c>
      <c r="XDD9" s="79" t="s">
        <v>17554</v>
      </c>
      <c r="XDE9" s="79" t="s">
        <v>17555</v>
      </c>
      <c r="XDF9" s="79" t="s">
        <v>17556</v>
      </c>
      <c r="XDG9" s="79" t="s">
        <v>17557</v>
      </c>
      <c r="XDH9" s="79" t="s">
        <v>17558</v>
      </c>
      <c r="XDI9" s="79" t="s">
        <v>17559</v>
      </c>
      <c r="XDJ9" s="79" t="s">
        <v>17560</v>
      </c>
      <c r="XDK9" s="79" t="s">
        <v>17561</v>
      </c>
      <c r="XDL9" s="79" t="s">
        <v>17562</v>
      </c>
      <c r="XDM9" s="79" t="s">
        <v>17563</v>
      </c>
      <c r="XDN9" s="79" t="s">
        <v>17564</v>
      </c>
      <c r="XDO9" s="79" t="s">
        <v>17565</v>
      </c>
      <c r="XDP9" s="79" t="s">
        <v>17566</v>
      </c>
      <c r="XDQ9" s="79" t="s">
        <v>17567</v>
      </c>
      <c r="XDR9" s="79" t="s">
        <v>17568</v>
      </c>
      <c r="XDS9" s="79" t="s">
        <v>17569</v>
      </c>
      <c r="XDT9" s="79" t="s">
        <v>17570</v>
      </c>
      <c r="XDU9" s="79" t="s">
        <v>17571</v>
      </c>
      <c r="XDV9" s="79" t="s">
        <v>17572</v>
      </c>
      <c r="XDW9" s="79" t="s">
        <v>17573</v>
      </c>
      <c r="XDX9" s="79" t="s">
        <v>17574</v>
      </c>
      <c r="XDY9" s="79" t="s">
        <v>17575</v>
      </c>
      <c r="XDZ9" s="79" t="s">
        <v>17576</v>
      </c>
      <c r="XEA9" s="79" t="s">
        <v>17577</v>
      </c>
      <c r="XEB9" s="79" t="s">
        <v>17578</v>
      </c>
      <c r="XEC9" s="79" t="s">
        <v>17579</v>
      </c>
      <c r="XED9" s="79" t="s">
        <v>17580</v>
      </c>
      <c r="XEE9" s="79" t="s">
        <v>17581</v>
      </c>
      <c r="XEF9" s="79" t="s">
        <v>17582</v>
      </c>
      <c r="XEG9" s="79" t="s">
        <v>17583</v>
      </c>
      <c r="XEH9" s="79" t="s">
        <v>17584</v>
      </c>
      <c r="XEI9" s="79" t="s">
        <v>17585</v>
      </c>
      <c r="XEJ9" s="79" t="s">
        <v>17586</v>
      </c>
      <c r="XEK9" s="79" t="s">
        <v>17587</v>
      </c>
      <c r="XEL9" s="79" t="s">
        <v>17588</v>
      </c>
      <c r="XEM9" s="79" t="s">
        <v>17589</v>
      </c>
      <c r="XEN9" s="79" t="s">
        <v>17590</v>
      </c>
      <c r="XEO9" s="79" t="s">
        <v>17591</v>
      </c>
      <c r="XEP9" s="79" t="s">
        <v>17592</v>
      </c>
      <c r="XEQ9" s="79" t="s">
        <v>17593</v>
      </c>
      <c r="XER9" s="79" t="s">
        <v>17594</v>
      </c>
      <c r="XES9" s="79" t="s">
        <v>17595</v>
      </c>
      <c r="XET9" s="79" t="s">
        <v>17596</v>
      </c>
      <c r="XEU9" s="79" t="s">
        <v>17597</v>
      </c>
      <c r="XEV9" s="79" t="s">
        <v>17598</v>
      </c>
      <c r="XEW9" s="79" t="s">
        <v>17599</v>
      </c>
      <c r="XEX9" s="79" t="s">
        <v>17600</v>
      </c>
      <c r="XEY9" s="79" t="s">
        <v>17601</v>
      </c>
      <c r="XEZ9" s="79" t="s">
        <v>17602</v>
      </c>
      <c r="XFA9" s="79" t="s">
        <v>17603</v>
      </c>
      <c r="XFB9" s="79" t="s">
        <v>17604</v>
      </c>
      <c r="XFC9" s="79" t="s">
        <v>17605</v>
      </c>
      <c r="XFD9" s="79" t="s">
        <v>17606</v>
      </c>
    </row>
    <row r="10" spans="1:16384" s="79" customFormat="1" ht="36.75" customHeight="1" x14ac:dyDescent="0.25">
      <c r="A10" s="12"/>
      <c r="B10" s="260" t="s">
        <v>14</v>
      </c>
      <c r="C10" s="14" t="s">
        <v>193</v>
      </c>
      <c r="D10" s="14" t="s">
        <v>10</v>
      </c>
      <c r="E10" s="14" t="s">
        <v>259</v>
      </c>
      <c r="F10" s="832">
        <v>45689</v>
      </c>
      <c r="G10" s="833">
        <v>0.66</v>
      </c>
      <c r="H10" s="834"/>
      <c r="I10" s="83"/>
      <c r="J10" s="85">
        <f>G10*I10</f>
        <v>0</v>
      </c>
      <c r="K10" s="793"/>
      <c r="L10" s="85">
        <f>G10*K10</f>
        <v>0</v>
      </c>
      <c r="M10" s="849"/>
      <c r="N10" s="85">
        <f t="shared" ref="N10:N100" si="0">G10*M10</f>
        <v>0</v>
      </c>
      <c r="O10" s="793"/>
      <c r="P10" s="85">
        <f>G10*O10</f>
        <v>0</v>
      </c>
      <c r="Q10" s="83">
        <v>0</v>
      </c>
      <c r="R10" s="377">
        <f>G10*Q10</f>
        <v>0</v>
      </c>
      <c r="S10" s="904"/>
      <c r="T10" s="904">
        <f>Tabla323[[#This Row],[TOTAL EXITENTE82]]*Tabla323[[#This Row],[P.U$]]</f>
        <v>0</v>
      </c>
      <c r="U10" s="722"/>
      <c r="V10" s="722"/>
      <c r="W10" s="722"/>
      <c r="X10" s="722"/>
      <c r="Y10" s="722"/>
      <c r="Z10" s="722"/>
      <c r="AA10" s="722"/>
      <c r="AB10" s="722"/>
      <c r="AC10" s="722"/>
      <c r="AD10" s="722"/>
      <c r="AE10" s="722"/>
      <c r="AF10" s="722"/>
      <c r="AG10" s="722"/>
      <c r="AH10" s="722"/>
      <c r="AI10" s="722"/>
      <c r="AJ10" s="722"/>
      <c r="AK10" s="722"/>
      <c r="AL10" s="722"/>
      <c r="AM10" s="722"/>
      <c r="AN10" s="722"/>
      <c r="AO10" s="722"/>
      <c r="AP10" s="722"/>
      <c r="AQ10" s="722"/>
      <c r="AR10" s="722"/>
      <c r="AS10" s="722"/>
      <c r="AT10" s="722"/>
      <c r="AU10" s="722"/>
      <c r="AV10" s="722"/>
      <c r="AW10" s="722"/>
      <c r="AX10" s="722"/>
      <c r="AY10" s="722"/>
      <c r="AZ10" s="722"/>
      <c r="BA10" s="722"/>
      <c r="BB10" s="722"/>
      <c r="BC10" s="722"/>
      <c r="BD10" s="722"/>
      <c r="BE10" s="722"/>
      <c r="BF10" s="722"/>
      <c r="BG10" s="722"/>
      <c r="BH10" s="722"/>
      <c r="BI10" s="722"/>
      <c r="BJ10" s="722"/>
      <c r="BK10" s="722"/>
      <c r="BL10" s="722"/>
      <c r="BM10" s="722"/>
      <c r="BN10" s="722"/>
      <c r="BO10" s="722"/>
      <c r="BP10" s="722"/>
      <c r="BQ10" s="722"/>
      <c r="BR10" s="722"/>
      <c r="BS10" s="722"/>
      <c r="BT10" s="722"/>
      <c r="BU10" s="722"/>
      <c r="BV10" s="722"/>
      <c r="BW10" s="722"/>
      <c r="BX10" s="722"/>
      <c r="BY10" s="722"/>
      <c r="BZ10" s="722"/>
      <c r="CA10" s="722"/>
      <c r="CB10" s="722"/>
      <c r="CC10" s="722"/>
      <c r="CD10" s="722"/>
      <c r="CE10" s="722"/>
      <c r="CF10" s="722"/>
      <c r="CG10" s="722"/>
      <c r="CH10" s="722"/>
      <c r="CI10" s="722"/>
      <c r="CJ10" s="722"/>
      <c r="CK10" s="722"/>
      <c r="CL10" s="722"/>
      <c r="CM10" s="722"/>
      <c r="CN10" s="722"/>
      <c r="CO10" s="722"/>
      <c r="CP10" s="722"/>
      <c r="CQ10" s="722"/>
      <c r="CR10" s="722"/>
      <c r="CS10" s="722"/>
      <c r="CT10" s="722"/>
      <c r="CU10" s="722"/>
      <c r="CV10" s="722"/>
      <c r="CW10" s="722"/>
      <c r="CX10" s="722"/>
      <c r="CY10" s="722"/>
      <c r="CZ10" s="722"/>
    </row>
    <row r="11" spans="1:16384" ht="31.5" customHeight="1" x14ac:dyDescent="0.25">
      <c r="A11" s="179"/>
      <c r="B11" s="201" t="s">
        <v>14</v>
      </c>
      <c r="C11" s="14" t="s">
        <v>241</v>
      </c>
      <c r="D11" s="14" t="s">
        <v>10</v>
      </c>
      <c r="E11" s="14" t="s">
        <v>259</v>
      </c>
      <c r="F11" s="15">
        <v>45231</v>
      </c>
      <c r="G11" s="37">
        <v>0.53</v>
      </c>
      <c r="H11" s="337"/>
      <c r="I11" s="83"/>
      <c r="J11" s="85">
        <f t="shared" ref="J11:J83" si="1">G11*I11</f>
        <v>0</v>
      </c>
      <c r="K11" s="793"/>
      <c r="L11" s="85">
        <f t="shared" ref="L11:L100" si="2">G11*K11</f>
        <v>0</v>
      </c>
      <c r="M11" s="849"/>
      <c r="N11" s="85">
        <f t="shared" si="0"/>
        <v>0</v>
      </c>
      <c r="O11" s="793"/>
      <c r="P11" s="85">
        <f t="shared" ref="P11:P100" si="3">G11*O11</f>
        <v>0</v>
      </c>
      <c r="Q11" s="83">
        <v>30</v>
      </c>
      <c r="R11" s="377">
        <f t="shared" ref="R11:R74" si="4">G11*Q11</f>
        <v>15.9</v>
      </c>
      <c r="S11" s="905">
        <v>23</v>
      </c>
      <c r="T11" s="904">
        <f>Tabla323[[#This Row],[TOTAL EXITENTE82]]*Tabla323[[#This Row],[P.U$]]</f>
        <v>12.190000000000001</v>
      </c>
      <c r="U11" s="646">
        <v>18</v>
      </c>
      <c r="V11" s="902"/>
      <c r="W11" s="902"/>
    </row>
    <row r="12" spans="1:16384" ht="21.75" customHeight="1" x14ac:dyDescent="0.25">
      <c r="A12" s="179">
        <v>2</v>
      </c>
      <c r="B12" s="201" t="s">
        <v>15</v>
      </c>
      <c r="C12" s="14" t="s">
        <v>194</v>
      </c>
      <c r="D12" s="14" t="s">
        <v>10</v>
      </c>
      <c r="E12" s="14" t="s">
        <v>259</v>
      </c>
      <c r="F12" s="15">
        <v>45505</v>
      </c>
      <c r="G12" s="37">
        <v>1.43</v>
      </c>
      <c r="H12" s="337"/>
      <c r="I12" s="83"/>
      <c r="J12" s="85">
        <f t="shared" si="1"/>
        <v>0</v>
      </c>
      <c r="K12" s="793"/>
      <c r="L12" s="85">
        <f>G12*K12</f>
        <v>0</v>
      </c>
      <c r="M12" s="849"/>
      <c r="N12" s="85">
        <f t="shared" si="0"/>
        <v>0</v>
      </c>
      <c r="O12" s="793"/>
      <c r="P12" s="85">
        <f>G12*O12</f>
        <v>0</v>
      </c>
      <c r="Q12" s="83">
        <v>0</v>
      </c>
      <c r="R12" s="377">
        <f t="shared" si="4"/>
        <v>0</v>
      </c>
      <c r="S12" s="905"/>
      <c r="T12" s="904">
        <f>Tabla323[[#This Row],[TOTAL EXITENTE82]]*Tabla323[[#This Row],[P.U$]]</f>
        <v>0</v>
      </c>
      <c r="U12" s="646"/>
      <c r="V12" s="902"/>
      <c r="W12" s="902"/>
    </row>
    <row r="13" spans="1:16384" ht="28.5" x14ac:dyDescent="0.25">
      <c r="A13" s="179">
        <v>3</v>
      </c>
      <c r="B13" s="201" t="s">
        <v>811</v>
      </c>
      <c r="C13" s="14" t="s">
        <v>195</v>
      </c>
      <c r="D13" s="14" t="s">
        <v>10</v>
      </c>
      <c r="E13" s="14" t="s">
        <v>259</v>
      </c>
      <c r="F13" s="15">
        <v>45413</v>
      </c>
      <c r="G13" s="37">
        <v>1.32</v>
      </c>
      <c r="H13" s="337"/>
      <c r="I13" s="83"/>
      <c r="J13" s="85">
        <f t="shared" si="1"/>
        <v>0</v>
      </c>
      <c r="K13" s="793"/>
      <c r="L13" s="85">
        <f t="shared" si="2"/>
        <v>0</v>
      </c>
      <c r="M13" s="849"/>
      <c r="N13" s="85">
        <f t="shared" si="0"/>
        <v>0</v>
      </c>
      <c r="O13" s="793"/>
      <c r="P13" s="85">
        <f t="shared" si="3"/>
        <v>0</v>
      </c>
      <c r="Q13" s="83">
        <v>0</v>
      </c>
      <c r="R13" s="377">
        <f t="shared" si="4"/>
        <v>0</v>
      </c>
      <c r="S13" s="905"/>
      <c r="T13" s="904">
        <f>Tabla323[[#This Row],[TOTAL EXITENTE82]]*Tabla323[[#This Row],[P.U$]]</f>
        <v>0</v>
      </c>
      <c r="U13" s="646"/>
      <c r="V13" s="902"/>
      <c r="W13" s="902"/>
    </row>
    <row r="14" spans="1:16384" ht="24.75" customHeight="1" x14ac:dyDescent="0.25">
      <c r="A14" s="185">
        <v>576</v>
      </c>
      <c r="B14" s="184" t="s">
        <v>958</v>
      </c>
      <c r="C14" s="184" t="s">
        <v>1128</v>
      </c>
      <c r="D14" s="184" t="s">
        <v>10</v>
      </c>
      <c r="E14" s="14" t="s">
        <v>259</v>
      </c>
      <c r="F14" s="576">
        <v>45566</v>
      </c>
      <c r="G14" s="577">
        <v>0.66</v>
      </c>
      <c r="H14" s="337"/>
      <c r="I14" s="233">
        <v>49</v>
      </c>
      <c r="J14" s="85">
        <f t="shared" si="1"/>
        <v>32.340000000000003</v>
      </c>
      <c r="K14" s="794">
        <v>39</v>
      </c>
      <c r="L14" s="232">
        <f>G14*K14</f>
        <v>25.740000000000002</v>
      </c>
      <c r="M14" s="794">
        <v>35</v>
      </c>
      <c r="N14" s="85">
        <f t="shared" si="0"/>
        <v>23.1</v>
      </c>
      <c r="O14" s="794">
        <v>30</v>
      </c>
      <c r="P14" s="232">
        <f>G14*O14</f>
        <v>19.8</v>
      </c>
      <c r="Q14" s="233">
        <v>20</v>
      </c>
      <c r="R14" s="377">
        <f t="shared" si="4"/>
        <v>13.200000000000001</v>
      </c>
      <c r="S14" s="905">
        <v>1</v>
      </c>
      <c r="T14" s="904">
        <f>Tabla323[[#This Row],[TOTAL EXITENTE82]]*Tabla323[[#This Row],[P.U$]]</f>
        <v>0.66</v>
      </c>
      <c r="U14" s="646">
        <v>0</v>
      </c>
      <c r="V14" s="902"/>
      <c r="W14" s="902"/>
    </row>
    <row r="15" spans="1:16384" ht="42.75" x14ac:dyDescent="0.25">
      <c r="A15" s="179">
        <v>4</v>
      </c>
      <c r="B15" s="201" t="s">
        <v>16</v>
      </c>
      <c r="C15" s="14" t="s">
        <v>194</v>
      </c>
      <c r="D15" s="14" t="s">
        <v>10</v>
      </c>
      <c r="E15" s="14" t="s">
        <v>260</v>
      </c>
      <c r="F15" s="15">
        <v>45566</v>
      </c>
      <c r="G15" s="37">
        <v>7.65</v>
      </c>
      <c r="H15" s="337"/>
      <c r="I15" s="83">
        <v>2</v>
      </c>
      <c r="J15" s="85">
        <f t="shared" si="1"/>
        <v>15.3</v>
      </c>
      <c r="K15" s="793">
        <v>2</v>
      </c>
      <c r="L15" s="85">
        <f t="shared" si="2"/>
        <v>15.3</v>
      </c>
      <c r="M15" s="849">
        <v>2</v>
      </c>
      <c r="N15" s="85">
        <f t="shared" si="0"/>
        <v>15.3</v>
      </c>
      <c r="O15" s="793">
        <v>2</v>
      </c>
      <c r="P15" s="85">
        <f t="shared" si="3"/>
        <v>15.3</v>
      </c>
      <c r="Q15" s="83">
        <v>2</v>
      </c>
      <c r="R15" s="377">
        <f t="shared" si="4"/>
        <v>15.3</v>
      </c>
      <c r="S15" s="905">
        <v>2</v>
      </c>
      <c r="T15" s="904">
        <f>Tabla323[[#This Row],[TOTAL EXITENTE82]]*Tabla323[[#This Row],[P.U$]]</f>
        <v>15.3</v>
      </c>
      <c r="U15" s="646">
        <v>1</v>
      </c>
      <c r="V15" s="902"/>
      <c r="W15" s="902"/>
    </row>
    <row r="16" spans="1:16384" ht="42.75" x14ac:dyDescent="0.25">
      <c r="A16" s="179">
        <v>5</v>
      </c>
      <c r="B16" s="201" t="s">
        <v>17</v>
      </c>
      <c r="C16" s="14" t="s">
        <v>194</v>
      </c>
      <c r="D16" s="14" t="s">
        <v>10</v>
      </c>
      <c r="E16" s="14" t="s">
        <v>261</v>
      </c>
      <c r="F16" s="15">
        <v>45566</v>
      </c>
      <c r="G16" s="37">
        <v>4.0999999999999996</v>
      </c>
      <c r="H16" s="337"/>
      <c r="I16" s="83">
        <v>1</v>
      </c>
      <c r="J16" s="85">
        <f t="shared" si="1"/>
        <v>4.0999999999999996</v>
      </c>
      <c r="K16" s="793">
        <v>1</v>
      </c>
      <c r="L16" s="85">
        <f t="shared" si="2"/>
        <v>4.0999999999999996</v>
      </c>
      <c r="M16" s="793">
        <v>1</v>
      </c>
      <c r="N16" s="85">
        <f t="shared" si="0"/>
        <v>4.0999999999999996</v>
      </c>
      <c r="O16" s="793">
        <v>3</v>
      </c>
      <c r="P16" s="85">
        <f t="shared" si="3"/>
        <v>12.299999999999999</v>
      </c>
      <c r="Q16" s="83">
        <v>2</v>
      </c>
      <c r="R16" s="377">
        <f t="shared" si="4"/>
        <v>8.1999999999999993</v>
      </c>
      <c r="S16" s="905">
        <v>0</v>
      </c>
      <c r="T16" s="904">
        <f>Tabla323[[#This Row],[TOTAL EXITENTE82]]*Tabla323[[#This Row],[P.U$]]</f>
        <v>0</v>
      </c>
      <c r="U16" s="646">
        <v>0</v>
      </c>
      <c r="V16" s="902"/>
      <c r="W16" s="902"/>
    </row>
    <row r="17" spans="1:23" ht="42.75" x14ac:dyDescent="0.25">
      <c r="A17" s="179">
        <v>6</v>
      </c>
      <c r="B17" s="201" t="s">
        <v>18</v>
      </c>
      <c r="C17" s="14" t="s">
        <v>196</v>
      </c>
      <c r="D17" s="14" t="s">
        <v>10</v>
      </c>
      <c r="E17" s="14" t="s">
        <v>262</v>
      </c>
      <c r="F17" s="15">
        <v>45474</v>
      </c>
      <c r="G17" s="37">
        <v>1.64</v>
      </c>
      <c r="H17" s="337"/>
      <c r="I17" s="83"/>
      <c r="J17" s="85">
        <f t="shared" si="1"/>
        <v>0</v>
      </c>
      <c r="K17" s="793"/>
      <c r="L17" s="85">
        <f t="shared" si="2"/>
        <v>0</v>
      </c>
      <c r="M17" s="849"/>
      <c r="N17" s="85">
        <f t="shared" si="0"/>
        <v>0</v>
      </c>
      <c r="O17" s="793"/>
      <c r="P17" s="85">
        <f t="shared" si="3"/>
        <v>0</v>
      </c>
      <c r="Q17" s="83">
        <v>0</v>
      </c>
      <c r="R17" s="377">
        <f t="shared" si="4"/>
        <v>0</v>
      </c>
      <c r="S17" s="905"/>
      <c r="T17" s="904">
        <f>Tabla323[[#This Row],[TOTAL EXITENTE82]]*Tabla323[[#This Row],[P.U$]]</f>
        <v>0</v>
      </c>
      <c r="U17" s="646"/>
      <c r="V17" s="902"/>
      <c r="W17" s="902"/>
    </row>
    <row r="18" spans="1:23" ht="28.5" x14ac:dyDescent="0.25">
      <c r="A18" s="179">
        <v>7</v>
      </c>
      <c r="B18" s="201" t="s">
        <v>19</v>
      </c>
      <c r="C18" s="14" t="s">
        <v>197</v>
      </c>
      <c r="D18" s="14" t="s">
        <v>10</v>
      </c>
      <c r="E18" s="14" t="s">
        <v>263</v>
      </c>
      <c r="F18" s="15">
        <v>45261</v>
      </c>
      <c r="G18" s="37">
        <v>2.5499999999999998</v>
      </c>
      <c r="H18" s="337"/>
      <c r="I18" s="83">
        <v>9</v>
      </c>
      <c r="J18" s="85">
        <f t="shared" si="1"/>
        <v>22.95</v>
      </c>
      <c r="K18" s="793">
        <v>9</v>
      </c>
      <c r="L18" s="85">
        <f t="shared" si="2"/>
        <v>22.95</v>
      </c>
      <c r="M18" s="793">
        <v>9</v>
      </c>
      <c r="N18" s="85">
        <f t="shared" si="0"/>
        <v>22.95</v>
      </c>
      <c r="O18" s="793">
        <v>10</v>
      </c>
      <c r="P18" s="85">
        <f t="shared" si="3"/>
        <v>25.5</v>
      </c>
      <c r="Q18" s="83">
        <v>10</v>
      </c>
      <c r="R18" s="377">
        <f t="shared" si="4"/>
        <v>25.5</v>
      </c>
      <c r="S18" s="905">
        <v>10</v>
      </c>
      <c r="T18" s="904">
        <f>Tabla323[[#This Row],[TOTAL EXITENTE82]]*Tabla323[[#This Row],[P.U$]]</f>
        <v>25.5</v>
      </c>
      <c r="U18" s="646">
        <v>10</v>
      </c>
      <c r="V18" s="902"/>
      <c r="W18" s="902"/>
    </row>
    <row r="19" spans="1:23" x14ac:dyDescent="0.25">
      <c r="A19" s="179">
        <v>8</v>
      </c>
      <c r="B19" s="201" t="s">
        <v>20</v>
      </c>
      <c r="C19" s="14" t="s">
        <v>198</v>
      </c>
      <c r="D19" s="14" t="s">
        <v>10</v>
      </c>
      <c r="E19" s="14" t="s">
        <v>263</v>
      </c>
      <c r="F19" s="15">
        <v>45536</v>
      </c>
      <c r="G19" s="37">
        <v>2.09</v>
      </c>
      <c r="H19" s="337"/>
      <c r="I19" s="83">
        <v>2</v>
      </c>
      <c r="J19" s="85">
        <f t="shared" si="1"/>
        <v>4.18</v>
      </c>
      <c r="K19" s="793">
        <v>2</v>
      </c>
      <c r="L19" s="85">
        <f t="shared" si="2"/>
        <v>4.18</v>
      </c>
      <c r="M19" s="793">
        <v>2</v>
      </c>
      <c r="N19" s="85">
        <f t="shared" si="0"/>
        <v>4.18</v>
      </c>
      <c r="O19" s="793">
        <v>2</v>
      </c>
      <c r="P19" s="85">
        <f t="shared" si="3"/>
        <v>4.18</v>
      </c>
      <c r="Q19" s="83">
        <v>2</v>
      </c>
      <c r="R19" s="377">
        <f t="shared" si="4"/>
        <v>4.18</v>
      </c>
      <c r="S19" s="905">
        <v>2</v>
      </c>
      <c r="T19" s="904">
        <f>Tabla323[[#This Row],[TOTAL EXITENTE82]]*Tabla323[[#This Row],[P.U$]]</f>
        <v>4.18</v>
      </c>
      <c r="U19" s="646">
        <v>2</v>
      </c>
      <c r="V19" s="902"/>
      <c r="W19" s="902"/>
    </row>
    <row r="20" spans="1:23" x14ac:dyDescent="0.25">
      <c r="A20" s="179">
        <v>9</v>
      </c>
      <c r="B20" s="201" t="s">
        <v>21</v>
      </c>
      <c r="C20" s="14" t="s">
        <v>199</v>
      </c>
      <c r="D20" s="14" t="s">
        <v>10</v>
      </c>
      <c r="E20" s="14" t="s">
        <v>264</v>
      </c>
      <c r="F20" s="15">
        <v>45139</v>
      </c>
      <c r="G20" s="37">
        <v>0.72</v>
      </c>
      <c r="H20" s="337"/>
      <c r="I20" s="83"/>
      <c r="J20" s="85">
        <f t="shared" si="1"/>
        <v>0</v>
      </c>
      <c r="K20" s="793"/>
      <c r="L20" s="85">
        <f t="shared" si="2"/>
        <v>0</v>
      </c>
      <c r="M20" s="849"/>
      <c r="N20" s="85">
        <f t="shared" si="0"/>
        <v>0</v>
      </c>
      <c r="O20" s="793"/>
      <c r="P20" s="85">
        <f t="shared" si="3"/>
        <v>0</v>
      </c>
      <c r="Q20" s="83">
        <v>0</v>
      </c>
      <c r="R20" s="377">
        <f t="shared" si="4"/>
        <v>0</v>
      </c>
      <c r="S20" s="905"/>
      <c r="T20" s="904">
        <f>Tabla323[[#This Row],[TOTAL EXITENTE82]]*Tabla323[[#This Row],[P.U$]]</f>
        <v>0</v>
      </c>
      <c r="U20" s="646"/>
      <c r="V20" s="902"/>
      <c r="W20" s="902"/>
    </row>
    <row r="21" spans="1:23" ht="28.5" x14ac:dyDescent="0.25">
      <c r="A21" s="179">
        <v>10</v>
      </c>
      <c r="B21" s="201" t="s">
        <v>22</v>
      </c>
      <c r="C21" s="14" t="s">
        <v>200</v>
      </c>
      <c r="D21" s="14" t="s">
        <v>10</v>
      </c>
      <c r="E21" s="14" t="s">
        <v>265</v>
      </c>
      <c r="F21" s="15">
        <v>45505</v>
      </c>
      <c r="G21" s="37">
        <v>0.77</v>
      </c>
      <c r="H21" s="337"/>
      <c r="I21" s="83"/>
      <c r="J21" s="85">
        <f t="shared" si="1"/>
        <v>0</v>
      </c>
      <c r="K21" s="793"/>
      <c r="L21" s="85">
        <f t="shared" si="2"/>
        <v>0</v>
      </c>
      <c r="M21" s="793"/>
      <c r="N21" s="85">
        <f t="shared" si="0"/>
        <v>0</v>
      </c>
      <c r="O21" s="793"/>
      <c r="P21" s="85">
        <f t="shared" si="3"/>
        <v>0</v>
      </c>
      <c r="Q21" s="83">
        <v>0</v>
      </c>
      <c r="R21" s="377">
        <f t="shared" si="4"/>
        <v>0</v>
      </c>
      <c r="S21" s="905"/>
      <c r="T21" s="904">
        <f>Tabla323[[#This Row],[TOTAL EXITENTE82]]*Tabla323[[#This Row],[P.U$]]</f>
        <v>0</v>
      </c>
      <c r="U21" s="646"/>
      <c r="V21" s="902"/>
      <c r="W21" s="902"/>
    </row>
    <row r="22" spans="1:23" ht="28.5" x14ac:dyDescent="0.25">
      <c r="A22" s="179"/>
      <c r="B22" s="201" t="s">
        <v>22</v>
      </c>
      <c r="C22" s="14" t="s">
        <v>18012</v>
      </c>
      <c r="D22" s="14" t="s">
        <v>10</v>
      </c>
      <c r="E22" s="14" t="s">
        <v>265</v>
      </c>
      <c r="F22" s="15">
        <v>45870</v>
      </c>
      <c r="G22" s="37">
        <v>0.51</v>
      </c>
      <c r="H22" s="337"/>
      <c r="I22" s="83"/>
      <c r="J22" s="85">
        <f t="shared" ref="J22" si="5">G22*I22</f>
        <v>0</v>
      </c>
      <c r="K22" s="793"/>
      <c r="L22" s="85">
        <f t="shared" ref="L22" si="6">G22*K22</f>
        <v>0</v>
      </c>
      <c r="M22" s="793"/>
      <c r="N22" s="85">
        <f t="shared" ref="N22" si="7">G22*M22</f>
        <v>0</v>
      </c>
      <c r="O22" s="793"/>
      <c r="P22" s="85">
        <f t="shared" ref="P22" si="8">G22*O22</f>
        <v>0</v>
      </c>
      <c r="Q22" s="83">
        <v>10</v>
      </c>
      <c r="R22" s="377">
        <f t="shared" si="4"/>
        <v>5.0999999999999996</v>
      </c>
      <c r="S22" s="905">
        <v>4</v>
      </c>
      <c r="T22" s="904">
        <f>Tabla323[[#This Row],[TOTAL EXITENTE82]]*Tabla323[[#This Row],[P.U$]]</f>
        <v>2.04</v>
      </c>
      <c r="U22" s="646">
        <v>4</v>
      </c>
      <c r="V22" s="902"/>
      <c r="W22" s="902"/>
    </row>
    <row r="23" spans="1:23" ht="28.5" x14ac:dyDescent="0.25">
      <c r="A23" s="179">
        <v>11</v>
      </c>
      <c r="B23" s="201" t="s">
        <v>22</v>
      </c>
      <c r="C23" s="14" t="s">
        <v>201</v>
      </c>
      <c r="D23" s="14" t="s">
        <v>10</v>
      </c>
      <c r="E23" s="14" t="s">
        <v>265</v>
      </c>
      <c r="F23" s="15">
        <v>45505</v>
      </c>
      <c r="G23" s="37">
        <v>0.77</v>
      </c>
      <c r="H23" s="337"/>
      <c r="I23" s="83"/>
      <c r="J23" s="85">
        <f t="shared" si="1"/>
        <v>0</v>
      </c>
      <c r="K23" s="793"/>
      <c r="L23" s="85">
        <f t="shared" si="2"/>
        <v>0</v>
      </c>
      <c r="M23" s="849"/>
      <c r="N23" s="85">
        <f t="shared" si="0"/>
        <v>0</v>
      </c>
      <c r="O23" s="793"/>
      <c r="P23" s="85">
        <f t="shared" si="3"/>
        <v>0</v>
      </c>
      <c r="Q23" s="83">
        <v>0</v>
      </c>
      <c r="R23" s="377">
        <f t="shared" si="4"/>
        <v>0</v>
      </c>
      <c r="S23" s="905"/>
      <c r="T23" s="904">
        <f>Tabla323[[#This Row],[TOTAL EXITENTE82]]*Tabla323[[#This Row],[P.U$]]</f>
        <v>0</v>
      </c>
      <c r="U23" s="646"/>
      <c r="V23" s="902"/>
      <c r="W23" s="902"/>
    </row>
    <row r="24" spans="1:23" ht="25.5" x14ac:dyDescent="0.25">
      <c r="A24" s="179">
        <v>18</v>
      </c>
      <c r="B24" s="201" t="s">
        <v>27</v>
      </c>
      <c r="C24" s="14" t="s">
        <v>1223</v>
      </c>
      <c r="D24" s="14" t="s">
        <v>10</v>
      </c>
      <c r="E24" s="14" t="s">
        <v>268</v>
      </c>
      <c r="F24" s="15">
        <v>45961</v>
      </c>
      <c r="G24" s="37">
        <v>0.82</v>
      </c>
      <c r="H24" s="337"/>
      <c r="I24" s="83">
        <v>9</v>
      </c>
      <c r="J24" s="85">
        <f t="shared" si="1"/>
        <v>7.38</v>
      </c>
      <c r="K24" s="793">
        <v>8</v>
      </c>
      <c r="L24" s="85">
        <f t="shared" si="2"/>
        <v>6.56</v>
      </c>
      <c r="M24" s="793">
        <v>8</v>
      </c>
      <c r="N24" s="85">
        <f t="shared" si="0"/>
        <v>6.56</v>
      </c>
      <c r="O24" s="793">
        <v>7</v>
      </c>
      <c r="P24" s="85">
        <f t="shared" si="3"/>
        <v>5.7399999999999993</v>
      </c>
      <c r="Q24" s="83">
        <v>7</v>
      </c>
      <c r="R24" s="377">
        <f t="shared" si="4"/>
        <v>5.7399999999999993</v>
      </c>
      <c r="S24" s="905">
        <v>7</v>
      </c>
      <c r="T24" s="904">
        <f>Tabla323[[#This Row],[TOTAL EXITENTE82]]*Tabla323[[#This Row],[P.U$]]</f>
        <v>5.7399999999999993</v>
      </c>
      <c r="U24" s="646">
        <v>6</v>
      </c>
      <c r="V24" s="902"/>
      <c r="W24" s="902"/>
    </row>
    <row r="25" spans="1:23" x14ac:dyDescent="0.25">
      <c r="A25" s="179">
        <v>12</v>
      </c>
      <c r="B25" s="201" t="s">
        <v>1068</v>
      </c>
      <c r="C25" s="14" t="s">
        <v>1223</v>
      </c>
      <c r="D25" s="14" t="s">
        <v>10</v>
      </c>
      <c r="E25" s="14" t="s">
        <v>266</v>
      </c>
      <c r="F25" s="15">
        <v>45538</v>
      </c>
      <c r="G25" s="37">
        <v>1.06</v>
      </c>
      <c r="H25" s="337"/>
      <c r="I25" s="83">
        <v>11</v>
      </c>
      <c r="J25" s="85">
        <f t="shared" si="1"/>
        <v>11.66</v>
      </c>
      <c r="K25" s="793">
        <v>11</v>
      </c>
      <c r="L25" s="85">
        <f>G25*K25</f>
        <v>11.66</v>
      </c>
      <c r="M25" s="793">
        <v>11</v>
      </c>
      <c r="N25" s="85">
        <f t="shared" si="0"/>
        <v>11.66</v>
      </c>
      <c r="O25" s="793">
        <v>11</v>
      </c>
      <c r="P25" s="85">
        <f>G25*O25</f>
        <v>11.66</v>
      </c>
      <c r="Q25" s="83">
        <v>10</v>
      </c>
      <c r="R25" s="377">
        <f t="shared" si="4"/>
        <v>10.600000000000001</v>
      </c>
      <c r="S25" s="905">
        <v>10</v>
      </c>
      <c r="T25" s="904">
        <f>Tabla323[[#This Row],[TOTAL EXITENTE82]]*Tabla323[[#This Row],[P.U$]]</f>
        <v>10.600000000000001</v>
      </c>
      <c r="U25" s="646">
        <v>10</v>
      </c>
      <c r="V25" s="902"/>
      <c r="W25" s="902"/>
    </row>
    <row r="26" spans="1:23" ht="28.5" x14ac:dyDescent="0.25">
      <c r="A26" s="179">
        <v>13</v>
      </c>
      <c r="B26" s="201" t="s">
        <v>893</v>
      </c>
      <c r="C26" s="14" t="s">
        <v>202</v>
      </c>
      <c r="D26" s="14" t="s">
        <v>10</v>
      </c>
      <c r="E26" s="14" t="s">
        <v>266</v>
      </c>
      <c r="F26" s="15">
        <v>45200</v>
      </c>
      <c r="G26" s="37">
        <v>1.99</v>
      </c>
      <c r="H26" s="337"/>
      <c r="I26" s="83"/>
      <c r="J26" s="85">
        <f t="shared" si="1"/>
        <v>0</v>
      </c>
      <c r="K26" s="793"/>
      <c r="L26" s="85">
        <f t="shared" si="2"/>
        <v>0</v>
      </c>
      <c r="M26" s="849"/>
      <c r="N26" s="85">
        <f t="shared" si="0"/>
        <v>0</v>
      </c>
      <c r="O26" s="793"/>
      <c r="P26" s="85">
        <f t="shared" si="3"/>
        <v>0</v>
      </c>
      <c r="Q26" s="83">
        <v>0</v>
      </c>
      <c r="R26" s="377">
        <f t="shared" si="4"/>
        <v>0</v>
      </c>
      <c r="S26" s="905"/>
      <c r="T26" s="904">
        <f>Tabla323[[#This Row],[TOTAL EXITENTE82]]*Tabla323[[#This Row],[P.U$]]</f>
        <v>0</v>
      </c>
      <c r="U26" s="646"/>
      <c r="V26" s="902"/>
      <c r="W26" s="902"/>
    </row>
    <row r="27" spans="1:23" x14ac:dyDescent="0.25">
      <c r="A27" s="179">
        <v>14</v>
      </c>
      <c r="B27" s="201" t="s">
        <v>24</v>
      </c>
      <c r="C27" s="14" t="s">
        <v>1064</v>
      </c>
      <c r="D27" s="14" t="s">
        <v>10</v>
      </c>
      <c r="E27" s="14" t="s">
        <v>266</v>
      </c>
      <c r="F27" s="15">
        <v>45689</v>
      </c>
      <c r="G27" s="37">
        <v>0.55000000000000004</v>
      </c>
      <c r="H27" s="337"/>
      <c r="I27" s="83"/>
      <c r="J27" s="85">
        <f t="shared" si="1"/>
        <v>0</v>
      </c>
      <c r="K27" s="793"/>
      <c r="L27" s="85">
        <f t="shared" si="2"/>
        <v>0</v>
      </c>
      <c r="M27" s="849"/>
      <c r="N27" s="85">
        <f t="shared" si="0"/>
        <v>0</v>
      </c>
      <c r="O27" s="793"/>
      <c r="P27" s="85">
        <f t="shared" si="3"/>
        <v>0</v>
      </c>
      <c r="Q27" s="83">
        <v>0</v>
      </c>
      <c r="R27" s="377">
        <f t="shared" si="4"/>
        <v>0</v>
      </c>
      <c r="S27" s="905"/>
      <c r="T27" s="904">
        <f>Tabla323[[#This Row],[TOTAL EXITENTE82]]*Tabla323[[#This Row],[P.U$]]</f>
        <v>0</v>
      </c>
      <c r="U27" s="646"/>
      <c r="V27" s="902"/>
      <c r="W27" s="902"/>
    </row>
    <row r="28" spans="1:23" x14ac:dyDescent="0.25">
      <c r="A28" s="179">
        <v>15</v>
      </c>
      <c r="B28" s="201" t="s">
        <v>25</v>
      </c>
      <c r="C28" s="14" t="s">
        <v>204</v>
      </c>
      <c r="D28" s="14" t="s">
        <v>10</v>
      </c>
      <c r="E28" s="14" t="s">
        <v>266</v>
      </c>
      <c r="F28" s="15">
        <v>45505</v>
      </c>
      <c r="G28" s="37">
        <v>2.63</v>
      </c>
      <c r="H28" s="337"/>
      <c r="I28" s="83"/>
      <c r="J28" s="85">
        <f t="shared" si="1"/>
        <v>0</v>
      </c>
      <c r="K28" s="793"/>
      <c r="L28" s="85">
        <f t="shared" si="2"/>
        <v>0</v>
      </c>
      <c r="M28" s="849"/>
      <c r="N28" s="85">
        <f t="shared" si="0"/>
        <v>0</v>
      </c>
      <c r="O28" s="793"/>
      <c r="P28" s="85">
        <f t="shared" si="3"/>
        <v>0</v>
      </c>
      <c r="Q28" s="83">
        <v>0</v>
      </c>
      <c r="R28" s="377">
        <f t="shared" si="4"/>
        <v>0</v>
      </c>
      <c r="S28" s="905"/>
      <c r="T28" s="904">
        <f>Tabla323[[#This Row],[TOTAL EXITENTE82]]*Tabla323[[#This Row],[P.U$]]</f>
        <v>0</v>
      </c>
      <c r="U28" s="646"/>
      <c r="V28" s="902"/>
      <c r="W28" s="902"/>
    </row>
    <row r="29" spans="1:23" ht="28.5" x14ac:dyDescent="0.25">
      <c r="A29" s="179">
        <v>16</v>
      </c>
      <c r="B29" s="201" t="s">
        <v>26</v>
      </c>
      <c r="C29" s="14" t="s">
        <v>812</v>
      </c>
      <c r="D29" s="14" t="s">
        <v>10</v>
      </c>
      <c r="E29" s="14" t="s">
        <v>267</v>
      </c>
      <c r="F29" s="15">
        <v>45658</v>
      </c>
      <c r="G29" s="37">
        <v>2.9</v>
      </c>
      <c r="H29" s="337"/>
      <c r="I29" s="83"/>
      <c r="J29" s="85">
        <f t="shared" si="1"/>
        <v>0</v>
      </c>
      <c r="K29" s="793"/>
      <c r="L29" s="85">
        <f t="shared" si="2"/>
        <v>0</v>
      </c>
      <c r="M29" s="849"/>
      <c r="N29" s="85">
        <f t="shared" si="0"/>
        <v>0</v>
      </c>
      <c r="O29" s="793"/>
      <c r="P29" s="85">
        <f t="shared" si="3"/>
        <v>0</v>
      </c>
      <c r="Q29" s="83">
        <v>0</v>
      </c>
      <c r="R29" s="377">
        <f t="shared" si="4"/>
        <v>0</v>
      </c>
      <c r="S29" s="905"/>
      <c r="T29" s="904">
        <f>Tabla323[[#This Row],[TOTAL EXITENTE82]]*Tabla323[[#This Row],[P.U$]]</f>
        <v>0</v>
      </c>
      <c r="U29" s="646"/>
      <c r="V29" s="902"/>
      <c r="W29" s="902"/>
    </row>
    <row r="30" spans="1:23" ht="28.5" x14ac:dyDescent="0.25">
      <c r="A30" s="179">
        <v>17</v>
      </c>
      <c r="B30" s="201" t="s">
        <v>26</v>
      </c>
      <c r="C30" s="14" t="s">
        <v>204</v>
      </c>
      <c r="D30" s="14" t="s">
        <v>10</v>
      </c>
      <c r="E30" s="14" t="s">
        <v>267</v>
      </c>
      <c r="F30" s="15">
        <v>45505</v>
      </c>
      <c r="G30" s="37">
        <v>2.9</v>
      </c>
      <c r="H30" s="337"/>
      <c r="I30" s="83"/>
      <c r="J30" s="85">
        <f t="shared" si="1"/>
        <v>0</v>
      </c>
      <c r="K30" s="793"/>
      <c r="L30" s="85">
        <f t="shared" si="2"/>
        <v>0</v>
      </c>
      <c r="M30" s="849"/>
      <c r="N30" s="85">
        <f t="shared" si="0"/>
        <v>0</v>
      </c>
      <c r="O30" s="793"/>
      <c r="P30" s="85">
        <f t="shared" si="3"/>
        <v>0</v>
      </c>
      <c r="Q30" s="83">
        <v>0</v>
      </c>
      <c r="R30" s="377">
        <f t="shared" si="4"/>
        <v>0</v>
      </c>
      <c r="S30" s="905"/>
      <c r="T30" s="904">
        <f>Tabla323[[#This Row],[TOTAL EXITENTE82]]*Tabla323[[#This Row],[P.U$]]</f>
        <v>0</v>
      </c>
      <c r="U30" s="646"/>
      <c r="V30" s="902"/>
      <c r="W30" s="902"/>
    </row>
    <row r="31" spans="1:23" ht="25.5" x14ac:dyDescent="0.25">
      <c r="A31" s="179">
        <v>27</v>
      </c>
      <c r="B31" s="184" t="s">
        <v>1023</v>
      </c>
      <c r="C31" s="578" t="s">
        <v>736</v>
      </c>
      <c r="D31" s="14" t="s">
        <v>10</v>
      </c>
      <c r="E31" s="14" t="s">
        <v>268</v>
      </c>
      <c r="F31" s="576">
        <v>45505</v>
      </c>
      <c r="G31" s="37">
        <v>2.09</v>
      </c>
      <c r="H31" s="337"/>
      <c r="I31" s="593">
        <v>5</v>
      </c>
      <c r="J31" s="85">
        <f t="shared" si="1"/>
        <v>10.45</v>
      </c>
      <c r="K31" s="794">
        <v>4</v>
      </c>
      <c r="L31" s="236">
        <f>G31*K31</f>
        <v>8.36</v>
      </c>
      <c r="M31" s="794">
        <v>4</v>
      </c>
      <c r="N31" s="85">
        <f t="shared" si="0"/>
        <v>8.36</v>
      </c>
      <c r="O31" s="794">
        <v>4</v>
      </c>
      <c r="P31" s="236">
        <f>G31*O31</f>
        <v>8.36</v>
      </c>
      <c r="Q31" s="237">
        <v>3</v>
      </c>
      <c r="R31" s="377">
        <f t="shared" si="4"/>
        <v>6.27</v>
      </c>
      <c r="S31" s="905">
        <v>3</v>
      </c>
      <c r="T31" s="904">
        <f>Tabla323[[#This Row],[TOTAL EXITENTE82]]*Tabla323[[#This Row],[P.U$]]</f>
        <v>6.27</v>
      </c>
      <c r="U31" s="646">
        <v>3</v>
      </c>
      <c r="V31" s="902"/>
      <c r="W31" s="902"/>
    </row>
    <row r="32" spans="1:23" ht="25.5" x14ac:dyDescent="0.25">
      <c r="A32" s="179">
        <v>18</v>
      </c>
      <c r="B32" s="201" t="s">
        <v>27</v>
      </c>
      <c r="C32" s="14" t="s">
        <v>206</v>
      </c>
      <c r="D32" s="14" t="s">
        <v>10</v>
      </c>
      <c r="E32" s="14" t="s">
        <v>268</v>
      </c>
      <c r="F32" s="15">
        <v>45352</v>
      </c>
      <c r="G32" s="37">
        <v>0.63</v>
      </c>
      <c r="H32" s="337"/>
      <c r="I32" s="83"/>
      <c r="J32" s="85">
        <f t="shared" si="1"/>
        <v>0</v>
      </c>
      <c r="K32" s="793"/>
      <c r="L32" s="85">
        <f t="shared" si="2"/>
        <v>0</v>
      </c>
      <c r="M32" s="849"/>
      <c r="N32" s="85">
        <f t="shared" si="0"/>
        <v>0</v>
      </c>
      <c r="O32" s="793"/>
      <c r="P32" s="85">
        <f t="shared" si="3"/>
        <v>0</v>
      </c>
      <c r="Q32" s="83">
        <v>0</v>
      </c>
      <c r="R32" s="377">
        <f t="shared" si="4"/>
        <v>0</v>
      </c>
      <c r="S32" s="905"/>
      <c r="T32" s="904">
        <f>Tabla323[[#This Row],[TOTAL EXITENTE82]]*Tabla323[[#This Row],[P.U$]]</f>
        <v>0</v>
      </c>
      <c r="U32" s="646"/>
      <c r="V32" s="902"/>
      <c r="W32" s="902"/>
    </row>
    <row r="33" spans="1:23" ht="28.5" x14ac:dyDescent="0.25">
      <c r="A33" s="179">
        <v>19</v>
      </c>
      <c r="B33" s="201" t="s">
        <v>28</v>
      </c>
      <c r="C33" s="14" t="s">
        <v>203</v>
      </c>
      <c r="D33" s="14" t="s">
        <v>10</v>
      </c>
      <c r="E33" s="14" t="s">
        <v>269</v>
      </c>
      <c r="F33" s="15">
        <v>45597</v>
      </c>
      <c r="G33" s="37">
        <v>2.09</v>
      </c>
      <c r="H33" s="337"/>
      <c r="I33" s="83"/>
      <c r="J33" s="85">
        <f t="shared" si="1"/>
        <v>0</v>
      </c>
      <c r="K33" s="793"/>
      <c r="L33" s="85">
        <f>G33*K33</f>
        <v>0</v>
      </c>
      <c r="M33" s="849"/>
      <c r="N33" s="85">
        <f t="shared" si="0"/>
        <v>0</v>
      </c>
      <c r="O33" s="793"/>
      <c r="P33" s="85">
        <f>G33*O33</f>
        <v>0</v>
      </c>
      <c r="Q33" s="83">
        <v>0</v>
      </c>
      <c r="R33" s="377">
        <f t="shared" si="4"/>
        <v>0</v>
      </c>
      <c r="S33" s="905"/>
      <c r="T33" s="904">
        <f>Tabla323[[#This Row],[TOTAL EXITENTE82]]*Tabla323[[#This Row],[P.U$]]</f>
        <v>0</v>
      </c>
      <c r="U33" s="646"/>
      <c r="V33" s="902"/>
      <c r="W33" s="902"/>
    </row>
    <row r="34" spans="1:23" ht="28.5" x14ac:dyDescent="0.25">
      <c r="A34" s="179">
        <v>20</v>
      </c>
      <c r="B34" s="201" t="s">
        <v>29</v>
      </c>
      <c r="C34" s="14" t="s">
        <v>198</v>
      </c>
      <c r="D34" s="14" t="s">
        <v>10</v>
      </c>
      <c r="E34" s="14" t="s">
        <v>269</v>
      </c>
      <c r="F34" s="15">
        <v>45536</v>
      </c>
      <c r="G34" s="37">
        <v>2.09</v>
      </c>
      <c r="H34" s="337"/>
      <c r="I34" s="83"/>
      <c r="J34" s="85">
        <f t="shared" si="1"/>
        <v>0</v>
      </c>
      <c r="K34" s="793"/>
      <c r="L34" s="85">
        <f t="shared" si="2"/>
        <v>0</v>
      </c>
      <c r="M34" s="849"/>
      <c r="N34" s="85">
        <f t="shared" si="0"/>
        <v>0</v>
      </c>
      <c r="O34" s="793"/>
      <c r="P34" s="85">
        <f t="shared" si="3"/>
        <v>0</v>
      </c>
      <c r="Q34" s="83">
        <v>0</v>
      </c>
      <c r="R34" s="377">
        <f t="shared" si="4"/>
        <v>0</v>
      </c>
      <c r="S34" s="905"/>
      <c r="T34" s="904">
        <f>Tabla323[[#This Row],[TOTAL EXITENTE82]]*Tabla323[[#This Row],[P.U$]]</f>
        <v>0</v>
      </c>
      <c r="U34" s="646"/>
      <c r="V34" s="902"/>
      <c r="W34" s="902"/>
    </row>
    <row r="35" spans="1:23" x14ac:dyDescent="0.25">
      <c r="A35" s="179">
        <v>21</v>
      </c>
      <c r="B35" s="858" t="s">
        <v>30</v>
      </c>
      <c r="C35" s="14" t="s">
        <v>209</v>
      </c>
      <c r="D35" s="14" t="s">
        <v>10</v>
      </c>
      <c r="E35" s="14" t="s">
        <v>270</v>
      </c>
      <c r="F35" s="15">
        <v>45658</v>
      </c>
      <c r="G35" s="37">
        <v>3.49</v>
      </c>
      <c r="H35" s="337"/>
      <c r="I35" s="83"/>
      <c r="J35" s="85">
        <f t="shared" si="1"/>
        <v>0</v>
      </c>
      <c r="K35" s="793"/>
      <c r="L35" s="85">
        <f>G35*K35</f>
        <v>0</v>
      </c>
      <c r="M35" s="849"/>
      <c r="N35" s="85">
        <f t="shared" si="0"/>
        <v>0</v>
      </c>
      <c r="O35" s="793"/>
      <c r="P35" s="85">
        <f>G35*O35</f>
        <v>0</v>
      </c>
      <c r="Q35" s="83">
        <v>0</v>
      </c>
      <c r="R35" s="377">
        <f t="shared" si="4"/>
        <v>0</v>
      </c>
      <c r="S35" s="905"/>
      <c r="T35" s="904">
        <f>Tabla323[[#This Row],[TOTAL EXITENTE82]]*Tabla323[[#This Row],[P.U$]]</f>
        <v>0</v>
      </c>
      <c r="U35" s="646"/>
      <c r="V35" s="902"/>
      <c r="W35" s="902"/>
    </row>
    <row r="36" spans="1:23" x14ac:dyDescent="0.25">
      <c r="A36" s="179">
        <v>22</v>
      </c>
      <c r="B36" s="858" t="s">
        <v>30</v>
      </c>
      <c r="C36" s="14" t="s">
        <v>207</v>
      </c>
      <c r="D36" s="14" t="s">
        <v>10</v>
      </c>
      <c r="E36" s="14" t="s">
        <v>270</v>
      </c>
      <c r="F36" s="15">
        <v>45352</v>
      </c>
      <c r="G36" s="37">
        <v>4.08</v>
      </c>
      <c r="H36" s="337"/>
      <c r="I36" s="83">
        <v>7</v>
      </c>
      <c r="J36" s="85">
        <f t="shared" si="1"/>
        <v>28.560000000000002</v>
      </c>
      <c r="K36" s="793">
        <v>7</v>
      </c>
      <c r="L36" s="85">
        <f t="shared" si="2"/>
        <v>28.560000000000002</v>
      </c>
      <c r="M36" s="793">
        <v>7</v>
      </c>
      <c r="N36" s="85">
        <f t="shared" si="0"/>
        <v>28.560000000000002</v>
      </c>
      <c r="O36" s="793">
        <v>7</v>
      </c>
      <c r="P36" s="85">
        <f t="shared" si="3"/>
        <v>28.560000000000002</v>
      </c>
      <c r="Q36" s="83">
        <v>7</v>
      </c>
      <c r="R36" s="377">
        <f t="shared" si="4"/>
        <v>28.560000000000002</v>
      </c>
      <c r="S36" s="905">
        <v>7</v>
      </c>
      <c r="T36" s="904">
        <f>Tabla323[[#This Row],[TOTAL EXITENTE82]]*Tabla323[[#This Row],[P.U$]]</f>
        <v>28.560000000000002</v>
      </c>
      <c r="U36" s="646">
        <v>7</v>
      </c>
      <c r="V36" s="902"/>
      <c r="W36" s="902"/>
    </row>
    <row r="37" spans="1:23" x14ac:dyDescent="0.25">
      <c r="A37" s="179">
        <v>23</v>
      </c>
      <c r="B37" s="858" t="s">
        <v>903</v>
      </c>
      <c r="C37" s="14" t="s">
        <v>209</v>
      </c>
      <c r="D37" s="14" t="s">
        <v>10</v>
      </c>
      <c r="E37" s="14" t="s">
        <v>270</v>
      </c>
      <c r="F37" s="15"/>
      <c r="G37" s="37"/>
      <c r="H37" s="337"/>
      <c r="I37" s="593"/>
      <c r="J37" s="85">
        <f t="shared" si="1"/>
        <v>0</v>
      </c>
      <c r="K37" s="793"/>
      <c r="L37" s="236">
        <f>G37*K37</f>
        <v>0</v>
      </c>
      <c r="M37" s="849"/>
      <c r="N37" s="85">
        <f t="shared" si="0"/>
        <v>0</v>
      </c>
      <c r="O37" s="794"/>
      <c r="P37" s="236">
        <f>G37*O37</f>
        <v>0</v>
      </c>
      <c r="Q37" s="83">
        <v>0</v>
      </c>
      <c r="R37" s="377">
        <f t="shared" si="4"/>
        <v>0</v>
      </c>
      <c r="S37" s="905"/>
      <c r="T37" s="904">
        <f>Tabla323[[#This Row],[TOTAL EXITENTE82]]*Tabla323[[#This Row],[P.U$]]</f>
        <v>0</v>
      </c>
      <c r="U37" s="646"/>
      <c r="V37" s="902"/>
      <c r="W37" s="902"/>
    </row>
    <row r="38" spans="1:23" ht="25.5" x14ac:dyDescent="0.25">
      <c r="A38" s="634">
        <v>635</v>
      </c>
      <c r="B38" s="184" t="s">
        <v>1023</v>
      </c>
      <c r="C38" s="578" t="s">
        <v>586</v>
      </c>
      <c r="D38" s="184" t="s">
        <v>10</v>
      </c>
      <c r="E38" s="14" t="s">
        <v>268</v>
      </c>
      <c r="F38" s="15">
        <v>45901</v>
      </c>
      <c r="G38" s="37">
        <v>0.96</v>
      </c>
      <c r="H38" s="337"/>
      <c r="I38" s="83">
        <v>12</v>
      </c>
      <c r="J38" s="85">
        <f t="shared" si="1"/>
        <v>11.52</v>
      </c>
      <c r="K38" s="793">
        <v>12</v>
      </c>
      <c r="L38" s="85">
        <f t="shared" si="2"/>
        <v>11.52</v>
      </c>
      <c r="M38" s="793">
        <v>12</v>
      </c>
      <c r="N38" s="85">
        <f t="shared" si="0"/>
        <v>11.52</v>
      </c>
      <c r="O38" s="793">
        <v>8</v>
      </c>
      <c r="P38" s="85">
        <f t="shared" si="3"/>
        <v>7.68</v>
      </c>
      <c r="Q38" s="83">
        <v>8</v>
      </c>
      <c r="R38" s="377">
        <f t="shared" si="4"/>
        <v>7.68</v>
      </c>
      <c r="S38" s="905">
        <v>7</v>
      </c>
      <c r="T38" s="904">
        <f>Tabla323[[#This Row],[TOTAL EXITENTE82]]*Tabla323[[#This Row],[P.U$]]</f>
        <v>6.72</v>
      </c>
      <c r="U38" s="646">
        <v>7</v>
      </c>
      <c r="V38" s="902"/>
      <c r="W38" s="902"/>
    </row>
    <row r="39" spans="1:23" ht="28.5" x14ac:dyDescent="0.25">
      <c r="A39" s="179">
        <v>25</v>
      </c>
      <c r="B39" s="201" t="s">
        <v>32</v>
      </c>
      <c r="C39" s="14" t="s">
        <v>209</v>
      </c>
      <c r="D39" s="14" t="s">
        <v>10</v>
      </c>
      <c r="E39" s="14" t="s">
        <v>271</v>
      </c>
      <c r="F39" s="15">
        <v>45627</v>
      </c>
      <c r="G39" s="37">
        <v>5.67</v>
      </c>
      <c r="H39" s="337"/>
      <c r="I39" s="83">
        <v>3</v>
      </c>
      <c r="J39" s="85">
        <f t="shared" si="1"/>
        <v>17.009999999999998</v>
      </c>
      <c r="K39" s="793">
        <v>3</v>
      </c>
      <c r="L39" s="85">
        <f t="shared" si="2"/>
        <v>17.009999999999998</v>
      </c>
      <c r="M39" s="793">
        <v>3</v>
      </c>
      <c r="N39" s="85">
        <f t="shared" si="0"/>
        <v>17.009999999999998</v>
      </c>
      <c r="O39" s="793">
        <v>3</v>
      </c>
      <c r="P39" s="85">
        <f t="shared" si="3"/>
        <v>17.009999999999998</v>
      </c>
      <c r="Q39" s="83">
        <v>1</v>
      </c>
      <c r="R39" s="377">
        <f t="shared" si="4"/>
        <v>5.67</v>
      </c>
      <c r="S39" s="905">
        <v>1</v>
      </c>
      <c r="T39" s="904">
        <f>Tabla323[[#This Row],[TOTAL EXITENTE82]]*Tabla323[[#This Row],[P.U$]]</f>
        <v>5.67</v>
      </c>
      <c r="U39" s="646">
        <v>1</v>
      </c>
      <c r="V39" s="902"/>
      <c r="W39" s="902"/>
    </row>
    <row r="40" spans="1:23" x14ac:dyDescent="0.25">
      <c r="A40" s="179">
        <v>26</v>
      </c>
      <c r="B40" s="201" t="s">
        <v>33</v>
      </c>
      <c r="C40" s="14" t="s">
        <v>206</v>
      </c>
      <c r="D40" s="14" t="s">
        <v>10</v>
      </c>
      <c r="E40" s="14" t="s">
        <v>272</v>
      </c>
      <c r="F40" s="15">
        <v>45689</v>
      </c>
      <c r="G40" s="37">
        <v>2</v>
      </c>
      <c r="H40" s="337"/>
      <c r="I40" s="83"/>
      <c r="J40" s="85">
        <f t="shared" si="1"/>
        <v>0</v>
      </c>
      <c r="K40" s="793"/>
      <c r="L40" s="85">
        <f t="shared" si="2"/>
        <v>0</v>
      </c>
      <c r="M40" s="849"/>
      <c r="N40" s="85">
        <f t="shared" si="0"/>
        <v>0</v>
      </c>
      <c r="O40" s="793"/>
      <c r="P40" s="85">
        <f t="shared" si="3"/>
        <v>0</v>
      </c>
      <c r="Q40" s="83">
        <v>10</v>
      </c>
      <c r="R40" s="377">
        <f t="shared" si="4"/>
        <v>20</v>
      </c>
      <c r="S40" s="905">
        <v>8</v>
      </c>
      <c r="T40" s="904">
        <f>Tabla323[[#This Row],[TOTAL EXITENTE82]]*Tabla323[[#This Row],[P.U$]]</f>
        <v>16</v>
      </c>
      <c r="U40" s="646">
        <v>5</v>
      </c>
      <c r="V40" s="902"/>
      <c r="W40" s="902"/>
    </row>
    <row r="41" spans="1:23" x14ac:dyDescent="0.25">
      <c r="A41" s="179">
        <v>27</v>
      </c>
      <c r="B41" s="201" t="s">
        <v>34</v>
      </c>
      <c r="C41" s="14" t="s">
        <v>210</v>
      </c>
      <c r="D41" s="14" t="s">
        <v>10</v>
      </c>
      <c r="E41" s="14" t="s">
        <v>272</v>
      </c>
      <c r="F41" s="15">
        <v>45474</v>
      </c>
      <c r="G41" s="37">
        <v>2.31</v>
      </c>
      <c r="H41" s="337"/>
      <c r="I41" s="83"/>
      <c r="J41" s="85">
        <f t="shared" si="1"/>
        <v>0</v>
      </c>
      <c r="K41" s="793"/>
      <c r="L41" s="85">
        <f t="shared" si="2"/>
        <v>0</v>
      </c>
      <c r="M41" s="849"/>
      <c r="N41" s="85">
        <f t="shared" si="0"/>
        <v>0</v>
      </c>
      <c r="O41" s="793"/>
      <c r="P41" s="85">
        <f t="shared" si="3"/>
        <v>0</v>
      </c>
      <c r="Q41" s="83">
        <v>0</v>
      </c>
      <c r="R41" s="377">
        <f t="shared" si="4"/>
        <v>0</v>
      </c>
      <c r="S41" s="905"/>
      <c r="T41" s="904">
        <f>Tabla323[[#This Row],[TOTAL EXITENTE82]]*Tabla323[[#This Row],[P.U$]]</f>
        <v>0</v>
      </c>
      <c r="U41" s="646"/>
      <c r="V41" s="902"/>
      <c r="W41" s="902"/>
    </row>
    <row r="42" spans="1:23" ht="42.75" x14ac:dyDescent="0.25">
      <c r="A42" s="179">
        <v>28</v>
      </c>
      <c r="B42" s="201" t="s">
        <v>35</v>
      </c>
      <c r="C42" s="14" t="s">
        <v>211</v>
      </c>
      <c r="D42" s="14" t="s">
        <v>10</v>
      </c>
      <c r="E42" s="14" t="s">
        <v>272</v>
      </c>
      <c r="F42" s="15">
        <v>45505</v>
      </c>
      <c r="G42" s="37">
        <v>8.8000000000000007</v>
      </c>
      <c r="H42" s="337"/>
      <c r="I42" s="83">
        <v>5</v>
      </c>
      <c r="J42" s="85">
        <f t="shared" si="1"/>
        <v>44</v>
      </c>
      <c r="K42" s="793">
        <v>5</v>
      </c>
      <c r="L42" s="85">
        <f t="shared" si="2"/>
        <v>44</v>
      </c>
      <c r="M42" s="793">
        <v>5</v>
      </c>
      <c r="N42" s="85">
        <f t="shared" si="0"/>
        <v>44</v>
      </c>
      <c r="O42" s="793">
        <v>4</v>
      </c>
      <c r="P42" s="85">
        <f t="shared" si="3"/>
        <v>35.200000000000003</v>
      </c>
      <c r="Q42" s="83">
        <v>4</v>
      </c>
      <c r="R42" s="377">
        <f t="shared" si="4"/>
        <v>35.200000000000003</v>
      </c>
      <c r="S42" s="905">
        <v>0</v>
      </c>
      <c r="T42" s="904">
        <f>Tabla323[[#This Row],[TOTAL EXITENTE82]]*Tabla323[[#This Row],[P.U$]]</f>
        <v>0</v>
      </c>
      <c r="U42" s="646">
        <v>0</v>
      </c>
      <c r="V42" s="902"/>
      <c r="W42" s="902"/>
    </row>
    <row r="43" spans="1:23" ht="28.5" x14ac:dyDescent="0.25">
      <c r="A43" s="179"/>
      <c r="B43" s="201" t="s">
        <v>18088</v>
      </c>
      <c r="C43" s="14" t="s">
        <v>18014</v>
      </c>
      <c r="D43" s="14" t="s">
        <v>10</v>
      </c>
      <c r="E43" s="14" t="s">
        <v>272</v>
      </c>
      <c r="F43" s="15">
        <v>45627</v>
      </c>
      <c r="G43" s="37">
        <v>8.7100000000000009</v>
      </c>
      <c r="H43" s="337"/>
      <c r="I43" s="83">
        <v>0</v>
      </c>
      <c r="J43" s="85">
        <f t="shared" ref="J43" si="9">G43*I43</f>
        <v>0</v>
      </c>
      <c r="K43" s="793">
        <v>0</v>
      </c>
      <c r="L43" s="85">
        <f t="shared" ref="L43" si="10">G43*K43</f>
        <v>0</v>
      </c>
      <c r="M43" s="793">
        <v>0</v>
      </c>
      <c r="N43" s="85">
        <f t="shared" ref="N43" si="11">G43*M43</f>
        <v>0</v>
      </c>
      <c r="O43" s="793">
        <v>0</v>
      </c>
      <c r="P43" s="85">
        <f t="shared" ref="P43" si="12">G43*O43</f>
        <v>0</v>
      </c>
      <c r="Q43" s="83">
        <v>5</v>
      </c>
      <c r="R43" s="377">
        <f t="shared" si="4"/>
        <v>43.550000000000004</v>
      </c>
      <c r="S43" s="905">
        <v>5</v>
      </c>
      <c r="T43" s="904">
        <f>Tabla323[[#This Row],[TOTAL EXITENTE82]]*Tabla323[[#This Row],[P.U$]]</f>
        <v>43.550000000000004</v>
      </c>
      <c r="U43" s="646">
        <v>5</v>
      </c>
      <c r="V43" s="902"/>
      <c r="W43" s="902"/>
    </row>
    <row r="44" spans="1:23" ht="38.25" x14ac:dyDescent="0.25">
      <c r="A44" s="179">
        <v>30</v>
      </c>
      <c r="B44" s="201" t="s">
        <v>37</v>
      </c>
      <c r="C44" s="14" t="s">
        <v>203</v>
      </c>
      <c r="D44" s="14" t="s">
        <v>10</v>
      </c>
      <c r="E44" s="14" t="s">
        <v>273</v>
      </c>
      <c r="F44" s="15">
        <v>45352</v>
      </c>
      <c r="G44" s="37">
        <v>0.74</v>
      </c>
      <c r="H44" s="337"/>
      <c r="I44" s="83">
        <v>10</v>
      </c>
      <c r="J44" s="85">
        <f t="shared" si="1"/>
        <v>7.4</v>
      </c>
      <c r="K44" s="793">
        <v>9</v>
      </c>
      <c r="L44" s="85">
        <f t="shared" si="2"/>
        <v>6.66</v>
      </c>
      <c r="M44" s="793">
        <v>9</v>
      </c>
      <c r="N44" s="85">
        <f t="shared" si="0"/>
        <v>6.66</v>
      </c>
      <c r="O44" s="793">
        <v>8</v>
      </c>
      <c r="P44" s="85">
        <f t="shared" si="3"/>
        <v>5.92</v>
      </c>
      <c r="Q44" s="83">
        <v>8</v>
      </c>
      <c r="R44" s="377">
        <f t="shared" si="4"/>
        <v>5.92</v>
      </c>
      <c r="S44" s="905">
        <v>5</v>
      </c>
      <c r="T44" s="904">
        <f>Tabla323[[#This Row],[TOTAL EXITENTE82]]*Tabla323[[#This Row],[P.U$]]</f>
        <v>3.7</v>
      </c>
      <c r="U44" s="646">
        <v>5</v>
      </c>
      <c r="V44" s="902"/>
      <c r="W44" s="902"/>
    </row>
    <row r="45" spans="1:23" ht="38.25" x14ac:dyDescent="0.25">
      <c r="A45" s="179">
        <v>32</v>
      </c>
      <c r="B45" s="201" t="s">
        <v>38</v>
      </c>
      <c r="C45" s="14" t="s">
        <v>240</v>
      </c>
      <c r="D45" s="14" t="s">
        <v>10</v>
      </c>
      <c r="E45" s="14" t="s">
        <v>273</v>
      </c>
      <c r="F45" s="15">
        <v>45323</v>
      </c>
      <c r="G45" s="37">
        <v>0.92</v>
      </c>
      <c r="H45" s="337"/>
      <c r="I45" s="83"/>
      <c r="J45" s="85">
        <f t="shared" si="1"/>
        <v>0</v>
      </c>
      <c r="K45" s="793"/>
      <c r="L45" s="85">
        <f>G45*K45</f>
        <v>0</v>
      </c>
      <c r="M45" s="849"/>
      <c r="N45" s="85">
        <f t="shared" si="0"/>
        <v>0</v>
      </c>
      <c r="O45" s="793"/>
      <c r="P45" s="85">
        <f>G45*O45</f>
        <v>0</v>
      </c>
      <c r="Q45" s="83">
        <v>0</v>
      </c>
      <c r="R45" s="377">
        <f t="shared" si="4"/>
        <v>0</v>
      </c>
      <c r="S45" s="905"/>
      <c r="T45" s="904">
        <f>Tabla323[[#This Row],[TOTAL EXITENTE82]]*Tabla323[[#This Row],[P.U$]]</f>
        <v>0</v>
      </c>
      <c r="U45" s="646"/>
      <c r="V45" s="902"/>
      <c r="W45" s="902"/>
    </row>
    <row r="46" spans="1:23" ht="38.25" x14ac:dyDescent="0.25">
      <c r="A46" s="179">
        <v>32</v>
      </c>
      <c r="B46" s="201" t="s">
        <v>38</v>
      </c>
      <c r="C46" s="14" t="s">
        <v>203</v>
      </c>
      <c r="D46" s="14" t="s">
        <v>10</v>
      </c>
      <c r="E46" s="14" t="s">
        <v>273</v>
      </c>
      <c r="F46" s="15">
        <v>45352</v>
      </c>
      <c r="G46" s="37">
        <v>0.5</v>
      </c>
      <c r="H46" s="337"/>
      <c r="I46" s="83">
        <v>2</v>
      </c>
      <c r="J46" s="85">
        <f t="shared" si="1"/>
        <v>1</v>
      </c>
      <c r="K46" s="793">
        <v>0</v>
      </c>
      <c r="L46" s="85">
        <f t="shared" si="2"/>
        <v>0</v>
      </c>
      <c r="M46" s="793">
        <v>0</v>
      </c>
      <c r="N46" s="85">
        <f t="shared" si="0"/>
        <v>0</v>
      </c>
      <c r="O46" s="793">
        <v>0</v>
      </c>
      <c r="P46" s="85">
        <f t="shared" si="3"/>
        <v>0</v>
      </c>
      <c r="Q46" s="83">
        <v>0</v>
      </c>
      <c r="R46" s="377">
        <f t="shared" si="4"/>
        <v>0</v>
      </c>
      <c r="S46" s="905"/>
      <c r="T46" s="904">
        <f>Tabla323[[#This Row],[TOTAL EXITENTE82]]*Tabla323[[#This Row],[P.U$]]</f>
        <v>0</v>
      </c>
      <c r="U46" s="646"/>
      <c r="V46" s="902"/>
      <c r="W46" s="902"/>
    </row>
    <row r="47" spans="1:23" ht="38.25" x14ac:dyDescent="0.25">
      <c r="A47" s="179">
        <v>31</v>
      </c>
      <c r="B47" s="201" t="s">
        <v>38</v>
      </c>
      <c r="C47" s="14" t="s">
        <v>198</v>
      </c>
      <c r="D47" s="14" t="s">
        <v>10</v>
      </c>
      <c r="E47" s="14" t="s">
        <v>273</v>
      </c>
      <c r="F47" s="15">
        <v>45139</v>
      </c>
      <c r="G47" s="37">
        <v>0.55000000000000004</v>
      </c>
      <c r="H47" s="337"/>
      <c r="I47" s="83"/>
      <c r="J47" s="85">
        <f t="shared" si="1"/>
        <v>0</v>
      </c>
      <c r="K47" s="793"/>
      <c r="L47" s="85">
        <f t="shared" si="2"/>
        <v>0</v>
      </c>
      <c r="M47" s="793"/>
      <c r="N47" s="85">
        <f t="shared" si="0"/>
        <v>0</v>
      </c>
      <c r="O47" s="793"/>
      <c r="P47" s="85">
        <f t="shared" si="3"/>
        <v>0</v>
      </c>
      <c r="Q47" s="83">
        <v>0</v>
      </c>
      <c r="R47" s="377">
        <f t="shared" si="4"/>
        <v>0</v>
      </c>
      <c r="S47" s="905"/>
      <c r="T47" s="904">
        <f>Tabla323[[#This Row],[TOTAL EXITENTE82]]*Tabla323[[#This Row],[P.U$]]</f>
        <v>0</v>
      </c>
      <c r="U47" s="646"/>
      <c r="V47" s="902"/>
      <c r="W47" s="902"/>
    </row>
    <row r="48" spans="1:23" ht="38.25" x14ac:dyDescent="0.25">
      <c r="A48" s="179">
        <v>32</v>
      </c>
      <c r="B48" s="201" t="s">
        <v>38</v>
      </c>
      <c r="C48" s="14" t="s">
        <v>666</v>
      </c>
      <c r="D48" s="14" t="s">
        <v>10</v>
      </c>
      <c r="E48" s="14" t="s">
        <v>273</v>
      </c>
      <c r="F48" s="15">
        <v>45413</v>
      </c>
      <c r="G48" s="37">
        <v>0.55000000000000004</v>
      </c>
      <c r="H48" s="353"/>
      <c r="I48" s="593"/>
      <c r="J48" s="355">
        <f>G48*I48</f>
        <v>0</v>
      </c>
      <c r="K48" s="793"/>
      <c r="L48" s="357">
        <f>G48*K48</f>
        <v>0</v>
      </c>
      <c r="M48" s="849"/>
      <c r="N48" s="85">
        <f t="shared" si="0"/>
        <v>0</v>
      </c>
      <c r="O48" s="794"/>
      <c r="P48" s="357">
        <f>G48*O48</f>
        <v>0</v>
      </c>
      <c r="Q48" s="83">
        <v>0</v>
      </c>
      <c r="R48" s="377">
        <f t="shared" si="4"/>
        <v>0</v>
      </c>
      <c r="S48" s="905"/>
      <c r="T48" s="904">
        <f>Tabla323[[#This Row],[TOTAL EXITENTE82]]*Tabla323[[#This Row],[P.U$]]</f>
        <v>0</v>
      </c>
      <c r="U48" s="646"/>
      <c r="V48" s="902"/>
      <c r="W48" s="902"/>
    </row>
    <row r="49" spans="1:23" ht="38.25" x14ac:dyDescent="0.25">
      <c r="A49" s="179">
        <v>33</v>
      </c>
      <c r="B49" s="201" t="s">
        <v>39</v>
      </c>
      <c r="C49" s="14" t="s">
        <v>213</v>
      </c>
      <c r="D49" s="14" t="s">
        <v>10</v>
      </c>
      <c r="E49" s="14" t="s">
        <v>273</v>
      </c>
      <c r="F49" s="15">
        <v>45108</v>
      </c>
      <c r="G49" s="37">
        <v>0.88</v>
      </c>
      <c r="H49" s="337"/>
      <c r="I49" s="83"/>
      <c r="J49" s="85">
        <f t="shared" si="1"/>
        <v>0</v>
      </c>
      <c r="K49" s="793"/>
      <c r="L49" s="85">
        <f t="shared" si="2"/>
        <v>0</v>
      </c>
      <c r="M49" s="849"/>
      <c r="N49" s="85">
        <f t="shared" si="0"/>
        <v>0</v>
      </c>
      <c r="O49" s="793"/>
      <c r="P49" s="85">
        <f t="shared" si="3"/>
        <v>0</v>
      </c>
      <c r="Q49" s="83">
        <v>0</v>
      </c>
      <c r="R49" s="377">
        <f t="shared" si="4"/>
        <v>0</v>
      </c>
      <c r="S49" s="905"/>
      <c r="T49" s="904">
        <f>Tabla323[[#This Row],[TOTAL EXITENTE82]]*Tabla323[[#This Row],[P.U$]]</f>
        <v>0</v>
      </c>
      <c r="U49" s="646"/>
      <c r="V49" s="902"/>
      <c r="W49" s="902"/>
    </row>
    <row r="50" spans="1:23" ht="28.5" x14ac:dyDescent="0.25">
      <c r="A50" s="179">
        <v>35</v>
      </c>
      <c r="B50" s="201" t="s">
        <v>40</v>
      </c>
      <c r="C50" s="14" t="s">
        <v>209</v>
      </c>
      <c r="D50" s="14" t="s">
        <v>10</v>
      </c>
      <c r="E50" s="14" t="s">
        <v>274</v>
      </c>
      <c r="F50" s="15">
        <v>45444</v>
      </c>
      <c r="G50" s="37">
        <v>2.83</v>
      </c>
      <c r="H50" s="337"/>
      <c r="I50" s="83"/>
      <c r="J50" s="85">
        <f t="shared" si="1"/>
        <v>0</v>
      </c>
      <c r="K50" s="793"/>
      <c r="L50" s="85">
        <f t="shared" si="2"/>
        <v>0</v>
      </c>
      <c r="M50" s="849"/>
      <c r="N50" s="85">
        <f t="shared" si="0"/>
        <v>0</v>
      </c>
      <c r="O50" s="793"/>
      <c r="P50" s="85">
        <f t="shared" si="3"/>
        <v>0</v>
      </c>
      <c r="Q50" s="83">
        <v>0</v>
      </c>
      <c r="R50" s="377">
        <f t="shared" si="4"/>
        <v>0</v>
      </c>
      <c r="S50" s="905"/>
      <c r="T50" s="904">
        <f>Tabla323[[#This Row],[TOTAL EXITENTE82]]*Tabla323[[#This Row],[P.U$]]</f>
        <v>0</v>
      </c>
      <c r="U50" s="646"/>
      <c r="V50" s="902"/>
      <c r="W50" s="902"/>
    </row>
    <row r="51" spans="1:23" ht="28.5" x14ac:dyDescent="0.25">
      <c r="A51" s="179">
        <v>36</v>
      </c>
      <c r="B51" s="201" t="s">
        <v>41</v>
      </c>
      <c r="C51" s="14" t="s">
        <v>200</v>
      </c>
      <c r="D51" s="14" t="s">
        <v>10</v>
      </c>
      <c r="E51" s="14" t="s">
        <v>274</v>
      </c>
      <c r="F51" s="15">
        <v>45658</v>
      </c>
      <c r="G51" s="37">
        <v>2.15</v>
      </c>
      <c r="H51" s="337"/>
      <c r="I51" s="83"/>
      <c r="J51" s="85">
        <f t="shared" si="1"/>
        <v>0</v>
      </c>
      <c r="K51" s="793"/>
      <c r="L51" s="85">
        <f t="shared" si="2"/>
        <v>0</v>
      </c>
      <c r="M51" s="849"/>
      <c r="N51" s="85">
        <f t="shared" si="0"/>
        <v>0</v>
      </c>
      <c r="O51" s="793"/>
      <c r="P51" s="85">
        <f t="shared" si="3"/>
        <v>0</v>
      </c>
      <c r="Q51" s="83">
        <v>0</v>
      </c>
      <c r="R51" s="377">
        <f t="shared" si="4"/>
        <v>0</v>
      </c>
      <c r="S51" s="905"/>
      <c r="T51" s="904">
        <f>Tabla323[[#This Row],[TOTAL EXITENTE82]]*Tabla323[[#This Row],[P.U$]]</f>
        <v>0</v>
      </c>
      <c r="U51" s="646"/>
      <c r="V51" s="902"/>
      <c r="W51" s="902"/>
    </row>
    <row r="52" spans="1:23" ht="28.5" x14ac:dyDescent="0.25">
      <c r="A52" s="179">
        <v>37</v>
      </c>
      <c r="B52" s="201" t="s">
        <v>803</v>
      </c>
      <c r="C52" s="14" t="s">
        <v>203</v>
      </c>
      <c r="D52" s="14" t="s">
        <v>10</v>
      </c>
      <c r="E52" s="14" t="s">
        <v>274</v>
      </c>
      <c r="F52" s="15">
        <v>45689</v>
      </c>
      <c r="G52" s="37">
        <v>1.3</v>
      </c>
      <c r="H52" s="337"/>
      <c r="I52" s="83">
        <v>4</v>
      </c>
      <c r="J52" s="85">
        <f t="shared" si="1"/>
        <v>5.2</v>
      </c>
      <c r="K52" s="793">
        <v>3</v>
      </c>
      <c r="L52" s="85">
        <f t="shared" si="2"/>
        <v>3.9000000000000004</v>
      </c>
      <c r="M52" s="793">
        <v>3</v>
      </c>
      <c r="N52" s="85">
        <f t="shared" si="0"/>
        <v>3.9000000000000004</v>
      </c>
      <c r="O52" s="793">
        <v>3</v>
      </c>
      <c r="P52" s="85">
        <f t="shared" si="3"/>
        <v>3.9000000000000004</v>
      </c>
      <c r="Q52" s="83">
        <v>11</v>
      </c>
      <c r="R52" s="377">
        <f t="shared" si="4"/>
        <v>14.3</v>
      </c>
      <c r="S52" s="905">
        <v>12</v>
      </c>
      <c r="T52" s="904">
        <f>Tabla323[[#This Row],[TOTAL EXITENTE82]]*Tabla323[[#This Row],[P.U$]]</f>
        <v>15.600000000000001</v>
      </c>
      <c r="U52" s="646">
        <v>9</v>
      </c>
      <c r="V52" s="902"/>
      <c r="W52" s="902"/>
    </row>
    <row r="53" spans="1:23" ht="57" x14ac:dyDescent="0.25">
      <c r="A53" s="179">
        <v>38</v>
      </c>
      <c r="B53" s="201" t="s">
        <v>726</v>
      </c>
      <c r="C53" s="14" t="s">
        <v>727</v>
      </c>
      <c r="D53" s="14" t="s">
        <v>10</v>
      </c>
      <c r="E53" s="14" t="s">
        <v>728</v>
      </c>
      <c r="F53" s="15">
        <v>45386</v>
      </c>
      <c r="G53" s="37">
        <v>3.81</v>
      </c>
      <c r="H53" s="337"/>
      <c r="I53" s="83"/>
      <c r="J53" s="85">
        <f t="shared" si="1"/>
        <v>0</v>
      </c>
      <c r="K53" s="793"/>
      <c r="L53" s="85">
        <f>G53*K53</f>
        <v>0</v>
      </c>
      <c r="M53" s="849"/>
      <c r="N53" s="85">
        <f t="shared" si="0"/>
        <v>0</v>
      </c>
      <c r="O53" s="793"/>
      <c r="P53" s="85">
        <f>G53*O53</f>
        <v>0</v>
      </c>
      <c r="Q53" s="83">
        <v>0</v>
      </c>
      <c r="R53" s="377">
        <f t="shared" si="4"/>
        <v>0</v>
      </c>
      <c r="S53" s="905"/>
      <c r="T53" s="904">
        <f>Tabla323[[#This Row],[TOTAL EXITENTE82]]*Tabla323[[#This Row],[P.U$]]</f>
        <v>0</v>
      </c>
      <c r="U53" s="646"/>
      <c r="V53" s="902"/>
      <c r="W53" s="902"/>
    </row>
    <row r="54" spans="1:23" x14ac:dyDescent="0.25">
      <c r="A54" s="179">
        <v>39</v>
      </c>
      <c r="B54" s="201" t="s">
        <v>1027</v>
      </c>
      <c r="C54" s="14" t="s">
        <v>209</v>
      </c>
      <c r="D54" s="14" t="s">
        <v>10</v>
      </c>
      <c r="E54" s="14" t="s">
        <v>272</v>
      </c>
      <c r="F54" s="15">
        <v>45627</v>
      </c>
      <c r="G54" s="37">
        <v>3</v>
      </c>
      <c r="H54" s="337"/>
      <c r="I54" s="83"/>
      <c r="J54" s="85">
        <f t="shared" si="1"/>
        <v>0</v>
      </c>
      <c r="K54" s="793"/>
      <c r="L54" s="85">
        <f t="shared" si="2"/>
        <v>0</v>
      </c>
      <c r="M54" s="849"/>
      <c r="N54" s="85">
        <f t="shared" si="0"/>
        <v>0</v>
      </c>
      <c r="O54" s="793"/>
      <c r="P54" s="85">
        <f t="shared" si="3"/>
        <v>0</v>
      </c>
      <c r="Q54" s="83">
        <v>0</v>
      </c>
      <c r="R54" s="377">
        <f t="shared" si="4"/>
        <v>0</v>
      </c>
      <c r="S54" s="905"/>
      <c r="T54" s="904">
        <f>Tabla323[[#This Row],[TOTAL EXITENTE82]]*Tabla323[[#This Row],[P.U$]]</f>
        <v>0</v>
      </c>
      <c r="U54" s="646"/>
      <c r="V54" s="902"/>
      <c r="W54" s="902"/>
    </row>
    <row r="55" spans="1:23" x14ac:dyDescent="0.25">
      <c r="A55" s="179">
        <v>40</v>
      </c>
      <c r="B55" s="201" t="s">
        <v>774</v>
      </c>
      <c r="C55" s="14" t="s">
        <v>216</v>
      </c>
      <c r="D55" s="14" t="s">
        <v>10</v>
      </c>
      <c r="E55" s="14" t="s">
        <v>272</v>
      </c>
      <c r="F55" s="15">
        <v>45689</v>
      </c>
      <c r="G55" s="37">
        <v>3</v>
      </c>
      <c r="H55" s="337"/>
      <c r="I55" s="83">
        <v>13</v>
      </c>
      <c r="J55" s="85">
        <f>G55*I55</f>
        <v>39</v>
      </c>
      <c r="K55" s="793">
        <v>13</v>
      </c>
      <c r="L55" s="85">
        <f>G55*K55</f>
        <v>39</v>
      </c>
      <c r="M55" s="793">
        <v>9</v>
      </c>
      <c r="N55" s="85">
        <f t="shared" si="0"/>
        <v>27</v>
      </c>
      <c r="O55" s="793">
        <v>8</v>
      </c>
      <c r="P55" s="85">
        <f>G55*O55</f>
        <v>24</v>
      </c>
      <c r="Q55" s="83">
        <v>5</v>
      </c>
      <c r="R55" s="377">
        <f t="shared" si="4"/>
        <v>15</v>
      </c>
      <c r="S55" s="905">
        <v>4</v>
      </c>
      <c r="T55" s="904">
        <f>Tabla323[[#This Row],[TOTAL EXITENTE82]]*Tabla323[[#This Row],[P.U$]]</f>
        <v>12</v>
      </c>
      <c r="U55" s="646">
        <v>1</v>
      </c>
      <c r="V55" s="902"/>
      <c r="W55" s="902"/>
    </row>
    <row r="56" spans="1:23" x14ac:dyDescent="0.25">
      <c r="A56" s="179"/>
      <c r="B56" s="201" t="s">
        <v>17621</v>
      </c>
      <c r="C56" s="14" t="s">
        <v>1223</v>
      </c>
      <c r="D56" s="14" t="s">
        <v>10</v>
      </c>
      <c r="E56" s="14" t="s">
        <v>272</v>
      </c>
      <c r="F56" s="15">
        <v>45444</v>
      </c>
      <c r="G56" s="37">
        <v>3.35</v>
      </c>
      <c r="H56" s="337"/>
      <c r="I56" s="83">
        <v>8</v>
      </c>
      <c r="J56" s="85">
        <f>G56*I56</f>
        <v>26.8</v>
      </c>
      <c r="K56" s="793">
        <v>8</v>
      </c>
      <c r="L56" s="85">
        <f>G56*K56</f>
        <v>26.8</v>
      </c>
      <c r="M56" s="793">
        <v>8</v>
      </c>
      <c r="N56" s="85">
        <f t="shared" si="0"/>
        <v>26.8</v>
      </c>
      <c r="O56" s="793">
        <v>7</v>
      </c>
      <c r="P56" s="85">
        <f>G56*O56</f>
        <v>23.45</v>
      </c>
      <c r="Q56" s="83">
        <v>5</v>
      </c>
      <c r="R56" s="377">
        <f t="shared" si="4"/>
        <v>16.75</v>
      </c>
      <c r="S56" s="905">
        <v>5</v>
      </c>
      <c r="T56" s="904">
        <f>Tabla323[[#This Row],[TOTAL EXITENTE82]]*Tabla323[[#This Row],[P.U$]]</f>
        <v>16.75</v>
      </c>
      <c r="U56" s="646">
        <v>4</v>
      </c>
      <c r="V56" s="902"/>
      <c r="W56" s="902"/>
    </row>
    <row r="57" spans="1:23" ht="25.5" x14ac:dyDescent="0.25">
      <c r="A57" s="179">
        <v>41</v>
      </c>
      <c r="B57" s="201" t="s">
        <v>42</v>
      </c>
      <c r="C57" s="14" t="s">
        <v>209</v>
      </c>
      <c r="D57" s="14" t="s">
        <v>10</v>
      </c>
      <c r="E57" s="14" t="s">
        <v>275</v>
      </c>
      <c r="F57" s="15">
        <v>45474</v>
      </c>
      <c r="G57" s="37">
        <v>2.15</v>
      </c>
      <c r="H57" s="337"/>
      <c r="I57" s="83">
        <v>19</v>
      </c>
      <c r="J57" s="85">
        <f t="shared" si="1"/>
        <v>40.85</v>
      </c>
      <c r="K57" s="793">
        <v>19</v>
      </c>
      <c r="L57" s="85">
        <f>G57*K57</f>
        <v>40.85</v>
      </c>
      <c r="M57" s="793">
        <v>19</v>
      </c>
      <c r="N57" s="85">
        <f t="shared" si="0"/>
        <v>40.85</v>
      </c>
      <c r="O57" s="793">
        <v>19</v>
      </c>
      <c r="P57" s="85">
        <f>G57*O57</f>
        <v>40.85</v>
      </c>
      <c r="Q57" s="83">
        <v>19</v>
      </c>
      <c r="R57" s="377">
        <f t="shared" si="4"/>
        <v>40.85</v>
      </c>
      <c r="S57" s="905">
        <v>9</v>
      </c>
      <c r="T57" s="904">
        <f>Tabla323[[#This Row],[TOTAL EXITENTE82]]*Tabla323[[#This Row],[P.U$]]</f>
        <v>19.349999999999998</v>
      </c>
      <c r="U57" s="646">
        <v>9</v>
      </c>
      <c r="V57" s="902"/>
      <c r="W57" s="902"/>
    </row>
    <row r="58" spans="1:23" x14ac:dyDescent="0.25">
      <c r="A58" s="179">
        <v>42</v>
      </c>
      <c r="B58" s="201" t="s">
        <v>43</v>
      </c>
      <c r="C58" s="14" t="s">
        <v>214</v>
      </c>
      <c r="D58" s="14" t="s">
        <v>10</v>
      </c>
      <c r="E58" s="14" t="s">
        <v>276</v>
      </c>
      <c r="F58" s="15">
        <v>45901</v>
      </c>
      <c r="G58" s="37">
        <v>2.83</v>
      </c>
      <c r="H58" s="337"/>
      <c r="I58" s="83">
        <v>3</v>
      </c>
      <c r="J58" s="85">
        <f t="shared" si="1"/>
        <v>8.49</v>
      </c>
      <c r="K58" s="793">
        <v>3</v>
      </c>
      <c r="L58" s="85">
        <f t="shared" si="2"/>
        <v>8.49</v>
      </c>
      <c r="M58" s="793">
        <v>3</v>
      </c>
      <c r="N58" s="85">
        <f t="shared" si="0"/>
        <v>8.49</v>
      </c>
      <c r="O58" s="793">
        <v>3</v>
      </c>
      <c r="P58" s="85">
        <f t="shared" si="3"/>
        <v>8.49</v>
      </c>
      <c r="Q58" s="83">
        <v>3</v>
      </c>
      <c r="R58" s="377">
        <f t="shared" si="4"/>
        <v>8.49</v>
      </c>
      <c r="S58" s="905">
        <v>3</v>
      </c>
      <c r="T58" s="904">
        <f>Tabla323[[#This Row],[TOTAL EXITENTE82]]*Tabla323[[#This Row],[P.U$]]</f>
        <v>8.49</v>
      </c>
      <c r="U58" s="646">
        <v>3</v>
      </c>
      <c r="V58" s="902"/>
      <c r="W58" s="902"/>
    </row>
    <row r="59" spans="1:23" ht="38.25" x14ac:dyDescent="0.25">
      <c r="A59" s="179">
        <v>43</v>
      </c>
      <c r="B59" s="201" t="s">
        <v>44</v>
      </c>
      <c r="C59" s="14" t="s">
        <v>1065</v>
      </c>
      <c r="D59" s="14" t="s">
        <v>10</v>
      </c>
      <c r="E59" s="14" t="s">
        <v>273</v>
      </c>
      <c r="F59" s="15">
        <v>45778</v>
      </c>
      <c r="G59" s="37">
        <v>1.32</v>
      </c>
      <c r="H59" s="337"/>
      <c r="I59" s="83">
        <v>1</v>
      </c>
      <c r="J59" s="85">
        <f t="shared" si="1"/>
        <v>1.32</v>
      </c>
      <c r="K59" s="793">
        <v>0</v>
      </c>
      <c r="L59" s="85">
        <f t="shared" si="2"/>
        <v>0</v>
      </c>
      <c r="M59" s="793">
        <v>0</v>
      </c>
      <c r="N59" s="85">
        <f t="shared" si="0"/>
        <v>0</v>
      </c>
      <c r="O59" s="793"/>
      <c r="P59" s="85">
        <f t="shared" si="3"/>
        <v>0</v>
      </c>
      <c r="Q59" s="83">
        <v>0</v>
      </c>
      <c r="R59" s="377">
        <f t="shared" si="4"/>
        <v>0</v>
      </c>
      <c r="S59" s="905"/>
      <c r="T59" s="904">
        <f>Tabla323[[#This Row],[TOTAL EXITENTE82]]*Tabla323[[#This Row],[P.U$]]</f>
        <v>0</v>
      </c>
      <c r="U59" s="646"/>
      <c r="V59" s="902"/>
      <c r="W59" s="902"/>
    </row>
    <row r="60" spans="1:23" ht="38.25" x14ac:dyDescent="0.25">
      <c r="A60" s="179"/>
      <c r="B60" s="201" t="s">
        <v>44</v>
      </c>
      <c r="C60" s="14" t="s">
        <v>736</v>
      </c>
      <c r="D60" s="14" t="s">
        <v>10</v>
      </c>
      <c r="E60" s="14" t="s">
        <v>273</v>
      </c>
      <c r="F60" s="15">
        <v>45689</v>
      </c>
      <c r="G60" s="731">
        <v>1.32</v>
      </c>
      <c r="H60" s="337"/>
      <c r="I60" s="83"/>
      <c r="J60" s="85">
        <f t="shared" si="1"/>
        <v>0</v>
      </c>
      <c r="K60" s="793"/>
      <c r="L60" s="85">
        <f t="shared" si="2"/>
        <v>0</v>
      </c>
      <c r="M60" s="849"/>
      <c r="N60" s="85">
        <f t="shared" si="0"/>
        <v>0</v>
      </c>
      <c r="O60" s="793"/>
      <c r="P60" s="85">
        <f t="shared" si="3"/>
        <v>0</v>
      </c>
      <c r="Q60" s="83">
        <v>0</v>
      </c>
      <c r="R60" s="377">
        <f t="shared" si="4"/>
        <v>0</v>
      </c>
      <c r="S60" s="905"/>
      <c r="T60" s="904">
        <f>Tabla323[[#This Row],[TOTAL EXITENTE82]]*Tabla323[[#This Row],[P.U$]]</f>
        <v>0</v>
      </c>
      <c r="U60" s="646"/>
      <c r="V60" s="902"/>
      <c r="W60" s="902"/>
    </row>
    <row r="61" spans="1:23" ht="38.25" x14ac:dyDescent="0.25">
      <c r="A61" s="179"/>
      <c r="B61" s="201" t="s">
        <v>1066</v>
      </c>
      <c r="C61" s="209" t="s">
        <v>215</v>
      </c>
      <c r="D61" s="14" t="s">
        <v>10</v>
      </c>
      <c r="E61" s="14" t="s">
        <v>273</v>
      </c>
      <c r="F61" s="732">
        <v>45505</v>
      </c>
      <c r="G61" s="731">
        <v>2.7</v>
      </c>
      <c r="H61" s="337"/>
      <c r="I61" s="83">
        <v>3</v>
      </c>
      <c r="J61" s="85">
        <f t="shared" si="1"/>
        <v>8.1000000000000014</v>
      </c>
      <c r="K61" s="793">
        <v>2</v>
      </c>
      <c r="L61" s="85">
        <f t="shared" si="2"/>
        <v>5.4</v>
      </c>
      <c r="M61" s="793">
        <v>2</v>
      </c>
      <c r="N61" s="85">
        <f t="shared" si="0"/>
        <v>5.4</v>
      </c>
      <c r="O61" s="793">
        <v>2</v>
      </c>
      <c r="P61" s="85">
        <f t="shared" si="3"/>
        <v>5.4</v>
      </c>
      <c r="Q61" s="83">
        <v>2</v>
      </c>
      <c r="R61" s="377">
        <f t="shared" si="4"/>
        <v>5.4</v>
      </c>
      <c r="S61" s="905">
        <v>2</v>
      </c>
      <c r="T61" s="904">
        <f>Tabla323[[#This Row],[TOTAL EXITENTE82]]*Tabla323[[#This Row],[P.U$]]</f>
        <v>5.4</v>
      </c>
      <c r="U61" s="646">
        <v>2</v>
      </c>
      <c r="V61" s="902"/>
      <c r="W61" s="902"/>
    </row>
    <row r="62" spans="1:23" ht="38.25" x14ac:dyDescent="0.25">
      <c r="A62" s="179">
        <v>44</v>
      </c>
      <c r="B62" s="201" t="s">
        <v>1011</v>
      </c>
      <c r="C62" s="14" t="s">
        <v>1012</v>
      </c>
      <c r="D62" s="14" t="s">
        <v>10</v>
      </c>
      <c r="E62" s="14" t="s">
        <v>277</v>
      </c>
      <c r="F62" s="15">
        <v>45322</v>
      </c>
      <c r="G62" s="37">
        <v>2.2999999999999998</v>
      </c>
      <c r="H62" s="337"/>
      <c r="I62" s="83"/>
      <c r="J62" s="85">
        <f t="shared" si="1"/>
        <v>0</v>
      </c>
      <c r="K62" s="793"/>
      <c r="L62" s="85">
        <f t="shared" si="2"/>
        <v>0</v>
      </c>
      <c r="M62" s="849"/>
      <c r="N62" s="85">
        <f t="shared" si="0"/>
        <v>0</v>
      </c>
      <c r="O62" s="793"/>
      <c r="P62" s="85">
        <f t="shared" si="3"/>
        <v>0</v>
      </c>
      <c r="Q62" s="83">
        <v>0</v>
      </c>
      <c r="R62" s="377">
        <f t="shared" si="4"/>
        <v>0</v>
      </c>
      <c r="S62" s="905"/>
      <c r="T62" s="904">
        <f>Tabla323[[#This Row],[TOTAL EXITENTE82]]*Tabla323[[#This Row],[P.U$]]</f>
        <v>0</v>
      </c>
      <c r="U62" s="646"/>
      <c r="V62" s="902"/>
      <c r="W62" s="902"/>
    </row>
    <row r="63" spans="1:23" ht="28.5" x14ac:dyDescent="0.25">
      <c r="A63" s="179">
        <v>45</v>
      </c>
      <c r="B63" s="201" t="s">
        <v>45</v>
      </c>
      <c r="C63" s="14" t="s">
        <v>216</v>
      </c>
      <c r="D63" s="14" t="s">
        <v>10</v>
      </c>
      <c r="E63" s="14" t="s">
        <v>277</v>
      </c>
      <c r="F63" s="15">
        <v>45444</v>
      </c>
      <c r="G63" s="37">
        <v>5.26</v>
      </c>
      <c r="H63" s="337"/>
      <c r="I63" s="593"/>
      <c r="J63" s="355">
        <f>G63*I63</f>
        <v>0</v>
      </c>
      <c r="K63" s="793"/>
      <c r="L63" s="357">
        <f>G63*K63</f>
        <v>0</v>
      </c>
      <c r="M63" s="849"/>
      <c r="N63" s="85">
        <f t="shared" si="0"/>
        <v>0</v>
      </c>
      <c r="O63" s="794"/>
      <c r="P63" s="357">
        <f>G63*O63</f>
        <v>0</v>
      </c>
      <c r="Q63" s="83">
        <v>0</v>
      </c>
      <c r="R63" s="377">
        <f t="shared" si="4"/>
        <v>0</v>
      </c>
      <c r="S63" s="905"/>
      <c r="T63" s="904">
        <f>Tabla323[[#This Row],[TOTAL EXITENTE82]]*Tabla323[[#This Row],[P.U$]]</f>
        <v>0</v>
      </c>
      <c r="U63" s="646"/>
      <c r="V63" s="902"/>
      <c r="W63" s="902"/>
    </row>
    <row r="64" spans="1:23" x14ac:dyDescent="0.25">
      <c r="A64" s="179">
        <v>679</v>
      </c>
      <c r="B64" s="209" t="s">
        <v>1077</v>
      </c>
      <c r="C64" s="209" t="s">
        <v>1078</v>
      </c>
      <c r="D64" s="209" t="s">
        <v>10</v>
      </c>
      <c r="E64" s="209" t="s">
        <v>1079</v>
      </c>
      <c r="F64" s="732">
        <v>45778</v>
      </c>
      <c r="G64" s="731"/>
      <c r="H64" s="337"/>
      <c r="I64" s="593"/>
      <c r="J64" s="355">
        <f>G64*I64</f>
        <v>0</v>
      </c>
      <c r="K64" s="793"/>
      <c r="L64" s="357">
        <f>G64*K64</f>
        <v>0</v>
      </c>
      <c r="M64" s="849"/>
      <c r="N64" s="85">
        <f t="shared" si="0"/>
        <v>0</v>
      </c>
      <c r="O64" s="794"/>
      <c r="P64" s="357">
        <f>G64*O64</f>
        <v>0</v>
      </c>
      <c r="Q64" s="83">
        <v>0</v>
      </c>
      <c r="R64" s="377">
        <f t="shared" si="4"/>
        <v>0</v>
      </c>
      <c r="S64" s="905"/>
      <c r="T64" s="904">
        <f>Tabla323[[#This Row],[TOTAL EXITENTE82]]*Tabla323[[#This Row],[P.U$]]</f>
        <v>0</v>
      </c>
      <c r="U64" s="646"/>
      <c r="V64" s="902"/>
      <c r="W64" s="902"/>
    </row>
    <row r="65" spans="1:23" x14ac:dyDescent="0.25">
      <c r="A65" s="179">
        <v>680</v>
      </c>
      <c r="B65" s="209" t="s">
        <v>1067</v>
      </c>
      <c r="C65" s="209" t="s">
        <v>575</v>
      </c>
      <c r="D65" s="14" t="s">
        <v>10</v>
      </c>
      <c r="E65" s="209"/>
      <c r="F65" s="732">
        <v>45261</v>
      </c>
      <c r="G65" s="731">
        <v>0.83</v>
      </c>
      <c r="H65" s="337"/>
      <c r="I65" s="83"/>
      <c r="J65" s="85">
        <f t="shared" si="1"/>
        <v>0</v>
      </c>
      <c r="K65" s="793"/>
      <c r="L65" s="85">
        <f t="shared" si="2"/>
        <v>0</v>
      </c>
      <c r="M65" s="849"/>
      <c r="N65" s="85">
        <f t="shared" si="0"/>
        <v>0</v>
      </c>
      <c r="O65" s="793"/>
      <c r="P65" s="85">
        <f t="shared" si="3"/>
        <v>0</v>
      </c>
      <c r="Q65" s="83">
        <v>0</v>
      </c>
      <c r="R65" s="377">
        <f t="shared" si="4"/>
        <v>0</v>
      </c>
      <c r="S65" s="905"/>
      <c r="T65" s="904">
        <f>Tabla323[[#This Row],[TOTAL EXITENTE82]]*Tabla323[[#This Row],[P.U$]]</f>
        <v>0</v>
      </c>
      <c r="U65" s="646"/>
      <c r="V65" s="902"/>
      <c r="W65" s="902"/>
    </row>
    <row r="66" spans="1:23" x14ac:dyDescent="0.25">
      <c r="A66" s="179"/>
      <c r="B66" s="749" t="s">
        <v>17753</v>
      </c>
      <c r="C66" s="14" t="s">
        <v>217</v>
      </c>
      <c r="D66" s="14" t="s">
        <v>10</v>
      </c>
      <c r="E66" s="750"/>
      <c r="F66" s="751">
        <v>45689</v>
      </c>
      <c r="G66" s="752">
        <v>2.38</v>
      </c>
      <c r="H66" s="337"/>
      <c r="I66" s="83">
        <v>9</v>
      </c>
      <c r="J66" s="85">
        <f>G66*I66</f>
        <v>21.419999999999998</v>
      </c>
      <c r="K66" s="793">
        <v>9</v>
      </c>
      <c r="L66" s="85">
        <f>G66*K66</f>
        <v>21.419999999999998</v>
      </c>
      <c r="M66" s="793">
        <v>9</v>
      </c>
      <c r="N66" s="85">
        <f t="shared" si="0"/>
        <v>21.419999999999998</v>
      </c>
      <c r="O66" s="793">
        <v>0</v>
      </c>
      <c r="P66" s="85">
        <f>G66*O66</f>
        <v>0</v>
      </c>
      <c r="Q66" s="83">
        <v>7</v>
      </c>
      <c r="R66" s="377">
        <f t="shared" si="4"/>
        <v>16.66</v>
      </c>
      <c r="S66" s="905">
        <v>0</v>
      </c>
      <c r="T66" s="904">
        <f>Tabla323[[#This Row],[TOTAL EXITENTE82]]*Tabla323[[#This Row],[P.U$]]</f>
        <v>0</v>
      </c>
      <c r="U66" s="646">
        <v>7</v>
      </c>
      <c r="V66" s="902"/>
      <c r="W66" s="902"/>
    </row>
    <row r="67" spans="1:23" ht="30" x14ac:dyDescent="0.25">
      <c r="A67" s="179"/>
      <c r="B67" s="749" t="s">
        <v>18090</v>
      </c>
      <c r="C67" s="14" t="s">
        <v>206</v>
      </c>
      <c r="D67" s="14" t="s">
        <v>10</v>
      </c>
      <c r="E67" s="750" t="s">
        <v>18089</v>
      </c>
      <c r="F67" s="751">
        <v>46143</v>
      </c>
      <c r="G67" s="752">
        <v>4.55</v>
      </c>
      <c r="H67" s="337"/>
      <c r="I67" s="83">
        <v>0</v>
      </c>
      <c r="J67" s="85">
        <f>G67*I67</f>
        <v>0</v>
      </c>
      <c r="K67" s="793">
        <v>0</v>
      </c>
      <c r="L67" s="85">
        <f>G67*K67</f>
        <v>0</v>
      </c>
      <c r="M67" s="793">
        <v>0</v>
      </c>
      <c r="N67" s="85">
        <f t="shared" ref="N67" si="13">G67*M67</f>
        <v>0</v>
      </c>
      <c r="O67" s="793">
        <v>0</v>
      </c>
      <c r="P67" s="85">
        <f>G67*O67</f>
        <v>0</v>
      </c>
      <c r="Q67" s="83">
        <v>10</v>
      </c>
      <c r="R67" s="377">
        <f t="shared" si="4"/>
        <v>45.5</v>
      </c>
      <c r="S67" s="905">
        <v>0</v>
      </c>
      <c r="T67" s="904">
        <f>Tabla323[[#This Row],[TOTAL EXITENTE82]]*Tabla323[[#This Row],[P.U$]]</f>
        <v>0</v>
      </c>
      <c r="U67" s="646">
        <v>8</v>
      </c>
      <c r="V67" s="902"/>
      <c r="W67" s="902"/>
    </row>
    <row r="68" spans="1:23" ht="28.5" x14ac:dyDescent="0.25">
      <c r="A68" s="179">
        <v>46</v>
      </c>
      <c r="B68" s="201" t="s">
        <v>46</v>
      </c>
      <c r="C68" s="14" t="s">
        <v>217</v>
      </c>
      <c r="D68" s="14" t="s">
        <v>10</v>
      </c>
      <c r="E68" s="14" t="s">
        <v>266</v>
      </c>
      <c r="F68" s="15">
        <v>45839</v>
      </c>
      <c r="G68" s="37">
        <v>6.72</v>
      </c>
      <c r="H68" s="337"/>
      <c r="I68" s="83"/>
      <c r="J68" s="85">
        <f t="shared" si="1"/>
        <v>0</v>
      </c>
      <c r="K68" s="793"/>
      <c r="L68" s="85">
        <f t="shared" si="2"/>
        <v>0</v>
      </c>
      <c r="M68" s="849"/>
      <c r="N68" s="85">
        <f t="shared" si="0"/>
        <v>0</v>
      </c>
      <c r="O68" s="793"/>
      <c r="P68" s="85">
        <f t="shared" si="3"/>
        <v>0</v>
      </c>
      <c r="Q68" s="83">
        <v>0</v>
      </c>
      <c r="R68" s="377">
        <f t="shared" si="4"/>
        <v>0</v>
      </c>
      <c r="S68" s="905"/>
      <c r="T68" s="904">
        <f>Tabla323[[#This Row],[TOTAL EXITENTE82]]*Tabla323[[#This Row],[P.U$]]</f>
        <v>0</v>
      </c>
      <c r="U68" s="646"/>
      <c r="V68" s="902"/>
      <c r="W68" s="902"/>
    </row>
    <row r="69" spans="1:23" ht="28.5" x14ac:dyDescent="0.25">
      <c r="A69" s="179"/>
      <c r="B69" s="201" t="s">
        <v>17754</v>
      </c>
      <c r="C69" s="14" t="s">
        <v>17805</v>
      </c>
      <c r="D69" s="14" t="s">
        <v>10</v>
      </c>
      <c r="E69" s="14" t="s">
        <v>773</v>
      </c>
      <c r="F69" s="15">
        <v>45474</v>
      </c>
      <c r="G69" s="37">
        <v>3.43</v>
      </c>
      <c r="H69" s="337"/>
      <c r="I69" s="83">
        <v>8</v>
      </c>
      <c r="J69" s="85">
        <f t="shared" si="1"/>
        <v>27.44</v>
      </c>
      <c r="K69" s="793">
        <v>8</v>
      </c>
      <c r="L69" s="85">
        <f t="shared" si="2"/>
        <v>27.44</v>
      </c>
      <c r="M69" s="793">
        <v>8</v>
      </c>
      <c r="N69" s="85">
        <f t="shared" si="0"/>
        <v>27.44</v>
      </c>
      <c r="O69" s="793">
        <v>8</v>
      </c>
      <c r="P69" s="85">
        <f t="shared" si="3"/>
        <v>27.44</v>
      </c>
      <c r="Q69" s="83">
        <v>8</v>
      </c>
      <c r="R69" s="377">
        <f t="shared" si="4"/>
        <v>27.44</v>
      </c>
      <c r="S69" s="905">
        <v>3</v>
      </c>
      <c r="T69" s="904">
        <f>Tabla323[[#This Row],[TOTAL EXITENTE82]]*Tabla323[[#This Row],[P.U$]]</f>
        <v>10.290000000000001</v>
      </c>
      <c r="U69" s="646">
        <v>3</v>
      </c>
      <c r="V69" s="902"/>
      <c r="W69" s="902"/>
    </row>
    <row r="70" spans="1:23" x14ac:dyDescent="0.25">
      <c r="A70" s="179">
        <v>47</v>
      </c>
      <c r="B70" s="201" t="s">
        <v>47</v>
      </c>
      <c r="C70" s="14" t="s">
        <v>218</v>
      </c>
      <c r="D70" s="14" t="s">
        <v>10</v>
      </c>
      <c r="E70" s="14" t="s">
        <v>278</v>
      </c>
      <c r="F70" s="15">
        <v>45352</v>
      </c>
      <c r="G70" s="37">
        <v>10.84</v>
      </c>
      <c r="H70" s="337"/>
      <c r="I70" s="83"/>
      <c r="J70" s="85">
        <f t="shared" si="1"/>
        <v>0</v>
      </c>
      <c r="K70" s="793"/>
      <c r="L70" s="85">
        <f t="shared" si="2"/>
        <v>0</v>
      </c>
      <c r="M70" s="849"/>
      <c r="N70" s="85">
        <f t="shared" si="0"/>
        <v>0</v>
      </c>
      <c r="O70" s="793"/>
      <c r="P70" s="85">
        <f t="shared" si="3"/>
        <v>0</v>
      </c>
      <c r="Q70" s="83">
        <v>0</v>
      </c>
      <c r="R70" s="377">
        <f t="shared" si="4"/>
        <v>0</v>
      </c>
      <c r="S70" s="905"/>
      <c r="T70" s="904">
        <f>Tabla323[[#This Row],[TOTAL EXITENTE82]]*Tabla323[[#This Row],[P.U$]]</f>
        <v>0</v>
      </c>
      <c r="U70" s="646"/>
      <c r="V70" s="902"/>
      <c r="W70" s="902"/>
    </row>
    <row r="71" spans="1:23" ht="28.5" x14ac:dyDescent="0.25">
      <c r="A71" s="179">
        <v>48</v>
      </c>
      <c r="B71" s="201" t="s">
        <v>48</v>
      </c>
      <c r="C71" s="14" t="s">
        <v>196</v>
      </c>
      <c r="D71" s="14" t="s">
        <v>10</v>
      </c>
      <c r="E71" s="14" t="s">
        <v>279</v>
      </c>
      <c r="F71" s="15">
        <v>45444</v>
      </c>
      <c r="G71" s="37">
        <v>0.75</v>
      </c>
      <c r="H71" s="337"/>
      <c r="I71" s="83"/>
      <c r="J71" s="85">
        <f t="shared" si="1"/>
        <v>0</v>
      </c>
      <c r="K71" s="793"/>
      <c r="L71" s="85">
        <f t="shared" si="2"/>
        <v>0</v>
      </c>
      <c r="M71" s="849"/>
      <c r="N71" s="85">
        <f t="shared" si="0"/>
        <v>0</v>
      </c>
      <c r="O71" s="793"/>
      <c r="P71" s="85">
        <f t="shared" si="3"/>
        <v>0</v>
      </c>
      <c r="Q71" s="83">
        <v>0</v>
      </c>
      <c r="R71" s="377">
        <f t="shared" si="4"/>
        <v>0</v>
      </c>
      <c r="S71" s="905"/>
      <c r="T71" s="904">
        <f>Tabla323[[#This Row],[TOTAL EXITENTE82]]*Tabla323[[#This Row],[P.U$]]</f>
        <v>0</v>
      </c>
      <c r="U71" s="646"/>
      <c r="V71" s="902"/>
      <c r="W71" s="902"/>
    </row>
    <row r="72" spans="1:23" ht="28.5" x14ac:dyDescent="0.25">
      <c r="A72" s="179">
        <v>49</v>
      </c>
      <c r="B72" s="201" t="s">
        <v>49</v>
      </c>
      <c r="C72" s="14" t="s">
        <v>203</v>
      </c>
      <c r="D72" s="14" t="s">
        <v>10</v>
      </c>
      <c r="E72" s="14" t="s">
        <v>266</v>
      </c>
      <c r="F72" s="15">
        <v>45108</v>
      </c>
      <c r="G72" s="37">
        <v>0.91</v>
      </c>
      <c r="H72" s="337"/>
      <c r="I72" s="83"/>
      <c r="J72" s="85">
        <f t="shared" si="1"/>
        <v>0</v>
      </c>
      <c r="K72" s="793"/>
      <c r="L72" s="85">
        <f t="shared" si="2"/>
        <v>0</v>
      </c>
      <c r="M72" s="849"/>
      <c r="N72" s="85">
        <f t="shared" si="0"/>
        <v>0</v>
      </c>
      <c r="O72" s="793"/>
      <c r="P72" s="85">
        <f t="shared" si="3"/>
        <v>0</v>
      </c>
      <c r="Q72" s="83">
        <v>0</v>
      </c>
      <c r="R72" s="377">
        <f t="shared" si="4"/>
        <v>0</v>
      </c>
      <c r="S72" s="905"/>
      <c r="T72" s="904">
        <f>Tabla323[[#This Row],[TOTAL EXITENTE82]]*Tabla323[[#This Row],[P.U$]]</f>
        <v>0</v>
      </c>
      <c r="U72" s="646"/>
      <c r="V72" s="902"/>
      <c r="W72" s="902"/>
    </row>
    <row r="73" spans="1:23" ht="25.5" x14ac:dyDescent="0.25">
      <c r="A73" s="179">
        <v>50</v>
      </c>
      <c r="B73" s="201" t="s">
        <v>50</v>
      </c>
      <c r="C73" s="14" t="s">
        <v>196</v>
      </c>
      <c r="D73" s="14" t="s">
        <v>10</v>
      </c>
      <c r="E73" s="14" t="s">
        <v>280</v>
      </c>
      <c r="F73" s="15">
        <v>45444</v>
      </c>
      <c r="G73" s="37">
        <v>1.57</v>
      </c>
      <c r="H73" s="337"/>
      <c r="I73" s="83">
        <v>5</v>
      </c>
      <c r="J73" s="85">
        <f t="shared" si="1"/>
        <v>7.8500000000000005</v>
      </c>
      <c r="K73" s="793">
        <v>5</v>
      </c>
      <c r="L73" s="85">
        <f t="shared" si="2"/>
        <v>7.8500000000000005</v>
      </c>
      <c r="M73" s="793">
        <v>5</v>
      </c>
      <c r="N73" s="85">
        <f t="shared" si="0"/>
        <v>7.8500000000000005</v>
      </c>
      <c r="O73" s="793">
        <v>4</v>
      </c>
      <c r="P73" s="85">
        <f t="shared" si="3"/>
        <v>6.28</v>
      </c>
      <c r="Q73" s="83">
        <v>4</v>
      </c>
      <c r="R73" s="377">
        <f t="shared" si="4"/>
        <v>6.28</v>
      </c>
      <c r="S73" s="905">
        <v>4</v>
      </c>
      <c r="T73" s="904">
        <f>Tabla323[[#This Row],[TOTAL EXITENTE82]]*Tabla323[[#This Row],[P.U$]]</f>
        <v>6.28</v>
      </c>
      <c r="U73" s="646">
        <v>4</v>
      </c>
      <c r="V73" s="902"/>
      <c r="W73" s="902"/>
    </row>
    <row r="74" spans="1:23" ht="38.25" x14ac:dyDescent="0.25">
      <c r="A74" s="179">
        <v>51</v>
      </c>
      <c r="B74" s="201" t="s">
        <v>51</v>
      </c>
      <c r="C74" s="14" t="s">
        <v>200</v>
      </c>
      <c r="D74" s="14" t="s">
        <v>10</v>
      </c>
      <c r="E74" s="14" t="s">
        <v>273</v>
      </c>
      <c r="F74" s="15">
        <v>45748</v>
      </c>
      <c r="G74" s="37">
        <v>1.57</v>
      </c>
      <c r="H74" s="337"/>
      <c r="I74" s="83"/>
      <c r="J74" s="85">
        <f t="shared" si="1"/>
        <v>0</v>
      </c>
      <c r="K74" s="793"/>
      <c r="L74" s="85">
        <f t="shared" si="2"/>
        <v>0</v>
      </c>
      <c r="M74" s="849"/>
      <c r="N74" s="85">
        <f t="shared" si="0"/>
        <v>0</v>
      </c>
      <c r="O74" s="793"/>
      <c r="P74" s="85">
        <f t="shared" si="3"/>
        <v>0</v>
      </c>
      <c r="Q74" s="83">
        <v>0</v>
      </c>
      <c r="R74" s="377">
        <f t="shared" si="4"/>
        <v>0</v>
      </c>
      <c r="S74" s="905"/>
      <c r="T74" s="904">
        <f>Tabla323[[#This Row],[TOTAL EXITENTE82]]*Tabla323[[#This Row],[P.U$]]</f>
        <v>0</v>
      </c>
      <c r="U74" s="646"/>
      <c r="V74" s="902"/>
      <c r="W74" s="902"/>
    </row>
    <row r="75" spans="1:23" ht="38.25" x14ac:dyDescent="0.25">
      <c r="A75" s="179">
        <v>52</v>
      </c>
      <c r="B75" s="201" t="s">
        <v>51</v>
      </c>
      <c r="C75" s="14" t="s">
        <v>219</v>
      </c>
      <c r="D75" s="14" t="s">
        <v>10</v>
      </c>
      <c r="E75" s="14" t="s">
        <v>273</v>
      </c>
      <c r="F75" s="15">
        <v>45748</v>
      </c>
      <c r="G75" s="37">
        <v>1.57</v>
      </c>
      <c r="H75" s="337"/>
      <c r="I75" s="83"/>
      <c r="J75" s="85">
        <f t="shared" si="1"/>
        <v>0</v>
      </c>
      <c r="K75" s="793"/>
      <c r="L75" s="85">
        <f t="shared" si="2"/>
        <v>0</v>
      </c>
      <c r="M75" s="849"/>
      <c r="N75" s="85">
        <f t="shared" si="0"/>
        <v>0</v>
      </c>
      <c r="O75" s="793"/>
      <c r="P75" s="85">
        <f t="shared" si="3"/>
        <v>0</v>
      </c>
      <c r="Q75" s="83">
        <v>0</v>
      </c>
      <c r="R75" s="377">
        <f t="shared" ref="R75:R140" si="14">G75*Q75</f>
        <v>0</v>
      </c>
      <c r="S75" s="905"/>
      <c r="T75" s="904">
        <f>Tabla323[[#This Row],[TOTAL EXITENTE82]]*Tabla323[[#This Row],[P.U$]]</f>
        <v>0</v>
      </c>
      <c r="U75" s="646"/>
      <c r="V75" s="902"/>
      <c r="W75" s="902"/>
    </row>
    <row r="76" spans="1:23" ht="38.25" x14ac:dyDescent="0.25">
      <c r="A76" s="179">
        <v>53</v>
      </c>
      <c r="B76" s="201" t="s">
        <v>52</v>
      </c>
      <c r="C76" s="14" t="s">
        <v>894</v>
      </c>
      <c r="D76" s="14" t="s">
        <v>10</v>
      </c>
      <c r="E76" s="14" t="s">
        <v>273</v>
      </c>
      <c r="F76" s="15">
        <v>45597</v>
      </c>
      <c r="G76" s="37">
        <v>1.65</v>
      </c>
      <c r="H76" s="337"/>
      <c r="I76" s="83"/>
      <c r="J76" s="85">
        <f t="shared" si="1"/>
        <v>0</v>
      </c>
      <c r="K76" s="793"/>
      <c r="L76" s="85">
        <f>G76*K76</f>
        <v>0</v>
      </c>
      <c r="M76" s="849"/>
      <c r="N76" s="85">
        <f t="shared" si="0"/>
        <v>0</v>
      </c>
      <c r="O76" s="793"/>
      <c r="P76" s="85">
        <f>G76*O76</f>
        <v>0</v>
      </c>
      <c r="Q76" s="83">
        <v>0</v>
      </c>
      <c r="R76" s="377">
        <f t="shared" si="14"/>
        <v>0</v>
      </c>
      <c r="S76" s="905"/>
      <c r="T76" s="904">
        <f>Tabla323[[#This Row],[TOTAL EXITENTE82]]*Tabla323[[#This Row],[P.U$]]</f>
        <v>0</v>
      </c>
      <c r="U76" s="646"/>
      <c r="V76" s="902"/>
      <c r="W76" s="902"/>
    </row>
    <row r="77" spans="1:23" ht="38.25" x14ac:dyDescent="0.25">
      <c r="A77" s="179">
        <v>54</v>
      </c>
      <c r="B77" s="201" t="s">
        <v>52</v>
      </c>
      <c r="C77" s="14" t="s">
        <v>221</v>
      </c>
      <c r="D77" s="14" t="s">
        <v>10</v>
      </c>
      <c r="E77" s="14" t="s">
        <v>273</v>
      </c>
      <c r="F77" s="15">
        <v>45566</v>
      </c>
      <c r="G77" s="37">
        <v>3.44</v>
      </c>
      <c r="H77" s="337"/>
      <c r="I77" s="83"/>
      <c r="J77" s="85">
        <f t="shared" si="1"/>
        <v>0</v>
      </c>
      <c r="K77" s="793"/>
      <c r="L77" s="85">
        <f t="shared" si="2"/>
        <v>0</v>
      </c>
      <c r="M77" s="849"/>
      <c r="N77" s="85">
        <f t="shared" si="0"/>
        <v>0</v>
      </c>
      <c r="O77" s="793"/>
      <c r="P77" s="85">
        <f t="shared" si="3"/>
        <v>0</v>
      </c>
      <c r="Q77" s="83">
        <v>0</v>
      </c>
      <c r="R77" s="377">
        <f t="shared" si="14"/>
        <v>0</v>
      </c>
      <c r="S77" s="905"/>
      <c r="T77" s="904">
        <f>Tabla323[[#This Row],[TOTAL EXITENTE82]]*Tabla323[[#This Row],[P.U$]]</f>
        <v>0</v>
      </c>
      <c r="U77" s="646"/>
      <c r="V77" s="902"/>
      <c r="W77" s="902"/>
    </row>
    <row r="78" spans="1:23" ht="38.25" x14ac:dyDescent="0.25">
      <c r="A78" s="179">
        <v>55</v>
      </c>
      <c r="B78" s="201" t="s">
        <v>999</v>
      </c>
      <c r="C78" s="14" t="s">
        <v>234</v>
      </c>
      <c r="D78" s="14" t="s">
        <v>10</v>
      </c>
      <c r="E78" s="14" t="s">
        <v>273</v>
      </c>
      <c r="F78" s="15">
        <v>45597</v>
      </c>
      <c r="G78" s="37">
        <v>1.65</v>
      </c>
      <c r="H78" s="337"/>
      <c r="I78" s="83">
        <v>10</v>
      </c>
      <c r="J78" s="85">
        <f t="shared" si="1"/>
        <v>16.5</v>
      </c>
      <c r="K78" s="793">
        <v>10</v>
      </c>
      <c r="L78" s="85">
        <f t="shared" si="2"/>
        <v>16.5</v>
      </c>
      <c r="M78" s="793">
        <v>10</v>
      </c>
      <c r="N78" s="85">
        <f t="shared" si="0"/>
        <v>16.5</v>
      </c>
      <c r="O78" s="793">
        <v>10</v>
      </c>
      <c r="P78" s="85">
        <f t="shared" si="3"/>
        <v>16.5</v>
      </c>
      <c r="Q78" s="83">
        <v>10</v>
      </c>
      <c r="R78" s="377">
        <f t="shared" si="14"/>
        <v>16.5</v>
      </c>
      <c r="S78" s="905">
        <v>10</v>
      </c>
      <c r="T78" s="904">
        <f>Tabla323[[#This Row],[TOTAL EXITENTE82]]*Tabla323[[#This Row],[P.U$]]</f>
        <v>16.5</v>
      </c>
      <c r="U78" s="646">
        <v>9</v>
      </c>
      <c r="V78" s="902"/>
      <c r="W78" s="902"/>
    </row>
    <row r="79" spans="1:23" ht="28.5" x14ac:dyDescent="0.25">
      <c r="A79" s="179">
        <v>56</v>
      </c>
      <c r="B79" s="201" t="s">
        <v>53</v>
      </c>
      <c r="C79" s="14" t="s">
        <v>222</v>
      </c>
      <c r="D79" s="14" t="s">
        <v>10</v>
      </c>
      <c r="E79" s="14" t="s">
        <v>281</v>
      </c>
      <c r="F79" s="15">
        <v>45566</v>
      </c>
      <c r="G79" s="37">
        <v>2.67</v>
      </c>
      <c r="H79" s="337"/>
      <c r="I79" s="83"/>
      <c r="J79" s="85">
        <f t="shared" si="1"/>
        <v>0</v>
      </c>
      <c r="K79" s="793"/>
      <c r="L79" s="85">
        <f t="shared" si="2"/>
        <v>0</v>
      </c>
      <c r="M79" s="849"/>
      <c r="N79" s="85">
        <f t="shared" si="0"/>
        <v>0</v>
      </c>
      <c r="O79" s="793"/>
      <c r="P79" s="85">
        <f t="shared" si="3"/>
        <v>0</v>
      </c>
      <c r="Q79" s="83">
        <v>0</v>
      </c>
      <c r="R79" s="377">
        <f t="shared" si="14"/>
        <v>0</v>
      </c>
      <c r="S79" s="905"/>
      <c r="T79" s="904">
        <f>Tabla323[[#This Row],[TOTAL EXITENTE82]]*Tabla323[[#This Row],[P.U$]]</f>
        <v>0</v>
      </c>
      <c r="U79" s="646"/>
      <c r="V79" s="902"/>
      <c r="W79" s="902"/>
    </row>
    <row r="80" spans="1:23" ht="28.5" x14ac:dyDescent="0.25">
      <c r="A80" s="179">
        <v>57</v>
      </c>
      <c r="B80" s="201" t="s">
        <v>54</v>
      </c>
      <c r="C80" s="14" t="s">
        <v>729</v>
      </c>
      <c r="D80" s="14" t="s">
        <v>10</v>
      </c>
      <c r="E80" s="14" t="s">
        <v>281</v>
      </c>
      <c r="F80" s="15">
        <v>45323</v>
      </c>
      <c r="G80" s="37">
        <v>1.33</v>
      </c>
      <c r="H80" s="337"/>
      <c r="I80" s="593"/>
      <c r="J80" s="85">
        <f t="shared" si="1"/>
        <v>0</v>
      </c>
      <c r="K80" s="793"/>
      <c r="L80" s="236">
        <f>G80*K80</f>
        <v>0</v>
      </c>
      <c r="M80" s="849"/>
      <c r="N80" s="85">
        <f t="shared" si="0"/>
        <v>0</v>
      </c>
      <c r="O80" s="794"/>
      <c r="P80" s="236">
        <f>G80*O80</f>
        <v>0</v>
      </c>
      <c r="Q80" s="83">
        <v>0</v>
      </c>
      <c r="R80" s="377">
        <f t="shared" si="14"/>
        <v>0</v>
      </c>
      <c r="S80" s="905"/>
      <c r="T80" s="904">
        <f>Tabla323[[#This Row],[TOTAL EXITENTE82]]*Tabla323[[#This Row],[P.U$]]</f>
        <v>0</v>
      </c>
      <c r="U80" s="646"/>
      <c r="V80" s="902"/>
      <c r="W80" s="902"/>
    </row>
    <row r="81" spans="1:23" ht="28.5" x14ac:dyDescent="0.25">
      <c r="A81" s="179">
        <v>58</v>
      </c>
      <c r="B81" s="201" t="s">
        <v>55</v>
      </c>
      <c r="C81" s="14" t="s">
        <v>205</v>
      </c>
      <c r="D81" s="14" t="s">
        <v>10</v>
      </c>
      <c r="E81" s="14" t="s">
        <v>281</v>
      </c>
      <c r="F81" s="15">
        <v>45566</v>
      </c>
      <c r="G81" s="37">
        <v>2.4300000000000002</v>
      </c>
      <c r="H81" s="337"/>
      <c r="I81" s="83">
        <v>2</v>
      </c>
      <c r="J81" s="85">
        <f t="shared" si="1"/>
        <v>4.8600000000000003</v>
      </c>
      <c r="K81" s="793">
        <v>2</v>
      </c>
      <c r="L81" s="85">
        <f t="shared" si="2"/>
        <v>4.8600000000000003</v>
      </c>
      <c r="M81" s="793">
        <v>2</v>
      </c>
      <c r="N81" s="85">
        <f t="shared" si="0"/>
        <v>4.8600000000000003</v>
      </c>
      <c r="O81" s="793">
        <v>0</v>
      </c>
      <c r="P81" s="85">
        <f t="shared" si="3"/>
        <v>0</v>
      </c>
      <c r="Q81" s="83">
        <v>0</v>
      </c>
      <c r="R81" s="377">
        <f t="shared" si="14"/>
        <v>0</v>
      </c>
      <c r="S81" s="905"/>
      <c r="T81" s="904">
        <f>Tabla323[[#This Row],[TOTAL EXITENTE82]]*Tabla323[[#This Row],[P.U$]]</f>
        <v>0</v>
      </c>
      <c r="U81" s="646"/>
      <c r="V81" s="902"/>
      <c r="W81" s="902"/>
    </row>
    <row r="82" spans="1:23" ht="30" x14ac:dyDescent="0.25">
      <c r="A82" s="634">
        <v>637</v>
      </c>
      <c r="B82" s="184" t="s">
        <v>1169</v>
      </c>
      <c r="C82" s="578" t="s">
        <v>232</v>
      </c>
      <c r="D82" s="184" t="s">
        <v>10</v>
      </c>
      <c r="E82" s="184" t="s">
        <v>303</v>
      </c>
      <c r="F82" s="576">
        <v>45536</v>
      </c>
      <c r="G82" s="577">
        <v>2.2200000000000002</v>
      </c>
      <c r="H82" s="337"/>
      <c r="I82" s="83"/>
      <c r="J82" s="85">
        <f t="shared" si="1"/>
        <v>0</v>
      </c>
      <c r="K82" s="793"/>
      <c r="L82" s="85">
        <f t="shared" si="2"/>
        <v>0</v>
      </c>
      <c r="M82" s="849"/>
      <c r="N82" s="85">
        <f t="shared" si="0"/>
        <v>0</v>
      </c>
      <c r="O82" s="793"/>
      <c r="P82" s="85">
        <f t="shared" si="3"/>
        <v>0</v>
      </c>
      <c r="Q82" s="83">
        <v>0</v>
      </c>
      <c r="R82" s="377">
        <f t="shared" si="14"/>
        <v>0</v>
      </c>
      <c r="S82" s="905"/>
      <c r="T82" s="904">
        <f>Tabla323[[#This Row],[TOTAL EXITENTE82]]*Tabla323[[#This Row],[P.U$]]</f>
        <v>0</v>
      </c>
      <c r="U82" s="646"/>
      <c r="V82" s="902"/>
      <c r="W82" s="902"/>
    </row>
    <row r="83" spans="1:23" ht="38.25" x14ac:dyDescent="0.25">
      <c r="A83" s="179">
        <v>59</v>
      </c>
      <c r="B83" s="201" t="s">
        <v>1000</v>
      </c>
      <c r="C83" s="14" t="s">
        <v>212</v>
      </c>
      <c r="D83" s="14" t="s">
        <v>10</v>
      </c>
      <c r="E83" s="14" t="s">
        <v>273</v>
      </c>
      <c r="F83" s="15">
        <v>45292</v>
      </c>
      <c r="G83" s="37">
        <v>2.89</v>
      </c>
      <c r="H83" s="337"/>
      <c r="I83" s="593">
        <v>6</v>
      </c>
      <c r="J83" s="85">
        <f t="shared" si="1"/>
        <v>17.34</v>
      </c>
      <c r="K83" s="794">
        <v>6</v>
      </c>
      <c r="L83" s="236">
        <f>G83*K83</f>
        <v>17.34</v>
      </c>
      <c r="M83" s="793">
        <v>6</v>
      </c>
      <c r="N83" s="85">
        <f t="shared" si="0"/>
        <v>17.34</v>
      </c>
      <c r="O83" s="794">
        <v>6</v>
      </c>
      <c r="P83" s="236">
        <f>G83*O83</f>
        <v>17.34</v>
      </c>
      <c r="Q83" s="237">
        <v>5</v>
      </c>
      <c r="R83" s="377">
        <f t="shared" si="14"/>
        <v>14.450000000000001</v>
      </c>
      <c r="S83" s="905">
        <v>5</v>
      </c>
      <c r="T83" s="904">
        <f>Tabla323[[#This Row],[TOTAL EXITENTE82]]*Tabla323[[#This Row],[P.U$]]</f>
        <v>14.450000000000001</v>
      </c>
      <c r="U83" s="646">
        <v>5</v>
      </c>
      <c r="V83" s="902"/>
      <c r="W83" s="902"/>
    </row>
    <row r="84" spans="1:23" ht="38.25" x14ac:dyDescent="0.25">
      <c r="A84" s="179">
        <v>60</v>
      </c>
      <c r="B84" s="201" t="s">
        <v>813</v>
      </c>
      <c r="C84" s="14" t="s">
        <v>205</v>
      </c>
      <c r="D84" s="14" t="s">
        <v>10</v>
      </c>
      <c r="E84" s="14" t="s">
        <v>273</v>
      </c>
      <c r="F84" s="15">
        <v>45292</v>
      </c>
      <c r="G84" s="37">
        <v>2.89</v>
      </c>
      <c r="H84" s="337"/>
      <c r="I84" s="83"/>
      <c r="J84" s="85">
        <f t="shared" ref="J84:J154" si="15">G84*I84</f>
        <v>0</v>
      </c>
      <c r="K84" s="793"/>
      <c r="L84" s="85">
        <f t="shared" si="2"/>
        <v>0</v>
      </c>
      <c r="M84" s="849"/>
      <c r="N84" s="85">
        <f t="shared" si="0"/>
        <v>0</v>
      </c>
      <c r="O84" s="793"/>
      <c r="P84" s="85">
        <f t="shared" si="3"/>
        <v>0</v>
      </c>
      <c r="Q84" s="83">
        <v>0</v>
      </c>
      <c r="R84" s="377">
        <f t="shared" si="14"/>
        <v>0</v>
      </c>
      <c r="S84" s="905"/>
      <c r="T84" s="904">
        <f>Tabla323[[#This Row],[TOTAL EXITENTE82]]*Tabla323[[#This Row],[P.U$]]</f>
        <v>0</v>
      </c>
      <c r="U84" s="646"/>
      <c r="V84" s="902"/>
      <c r="W84" s="902"/>
    </row>
    <row r="85" spans="1:23" ht="38.25" x14ac:dyDescent="0.25">
      <c r="A85" s="634">
        <v>641</v>
      </c>
      <c r="B85" s="184" t="s">
        <v>1028</v>
      </c>
      <c r="C85" s="578"/>
      <c r="D85" s="184" t="s">
        <v>10</v>
      </c>
      <c r="E85" s="14" t="s">
        <v>273</v>
      </c>
      <c r="F85" s="576"/>
      <c r="G85" s="577"/>
      <c r="H85" s="337"/>
      <c r="I85" s="83"/>
      <c r="J85" s="85">
        <f t="shared" si="15"/>
        <v>0</v>
      </c>
      <c r="K85" s="793"/>
      <c r="L85" s="85">
        <f t="shared" si="2"/>
        <v>0</v>
      </c>
      <c r="M85" s="849"/>
      <c r="N85" s="85">
        <f t="shared" si="0"/>
        <v>0</v>
      </c>
      <c r="O85" s="793"/>
      <c r="P85" s="85">
        <f t="shared" si="3"/>
        <v>0</v>
      </c>
      <c r="Q85" s="83">
        <v>0</v>
      </c>
      <c r="R85" s="377">
        <f t="shared" si="14"/>
        <v>0</v>
      </c>
      <c r="S85" s="905"/>
      <c r="T85" s="904">
        <f>Tabla323[[#This Row],[TOTAL EXITENTE82]]*Tabla323[[#This Row],[P.U$]]</f>
        <v>0</v>
      </c>
      <c r="U85" s="646"/>
      <c r="V85" s="902"/>
      <c r="W85" s="902"/>
    </row>
    <row r="86" spans="1:23" ht="38.25" x14ac:dyDescent="0.25">
      <c r="A86" s="179">
        <v>61</v>
      </c>
      <c r="B86" s="201" t="s">
        <v>56</v>
      </c>
      <c r="C86" s="14" t="s">
        <v>205</v>
      </c>
      <c r="D86" s="14" t="s">
        <v>10</v>
      </c>
      <c r="E86" s="14" t="s">
        <v>273</v>
      </c>
      <c r="F86" s="15">
        <v>45444</v>
      </c>
      <c r="G86" s="37">
        <v>1.49</v>
      </c>
      <c r="H86" s="337"/>
      <c r="I86" s="83">
        <v>10</v>
      </c>
      <c r="J86" s="85">
        <f t="shared" si="15"/>
        <v>14.9</v>
      </c>
      <c r="K86" s="793">
        <v>10</v>
      </c>
      <c r="L86" s="85">
        <f>G86*K86</f>
        <v>14.9</v>
      </c>
      <c r="M86" s="793">
        <v>10</v>
      </c>
      <c r="N86" s="85">
        <f t="shared" si="0"/>
        <v>14.9</v>
      </c>
      <c r="O86" s="793">
        <v>10</v>
      </c>
      <c r="P86" s="85">
        <f>G86*O86</f>
        <v>14.9</v>
      </c>
      <c r="Q86" s="83">
        <v>10</v>
      </c>
      <c r="R86" s="377">
        <f t="shared" si="14"/>
        <v>14.9</v>
      </c>
      <c r="S86" s="905">
        <v>10</v>
      </c>
      <c r="T86" s="904">
        <f>Tabla323[[#This Row],[TOTAL EXITENTE82]]*Tabla323[[#This Row],[P.U$]]</f>
        <v>14.9</v>
      </c>
      <c r="U86" s="646">
        <v>10</v>
      </c>
      <c r="V86" s="902"/>
      <c r="W86" s="902"/>
    </row>
    <row r="87" spans="1:23" ht="28.5" x14ac:dyDescent="0.25">
      <c r="A87" s="179">
        <v>62</v>
      </c>
      <c r="B87" s="202" t="s">
        <v>57</v>
      </c>
      <c r="C87" s="14" t="s">
        <v>203</v>
      </c>
      <c r="D87" s="14" t="s">
        <v>10</v>
      </c>
      <c r="E87" s="14" t="s">
        <v>272</v>
      </c>
      <c r="F87" s="15">
        <v>45108</v>
      </c>
      <c r="G87" s="37">
        <v>4</v>
      </c>
      <c r="H87" s="337"/>
      <c r="I87" s="83"/>
      <c r="J87" s="85">
        <f t="shared" si="15"/>
        <v>0</v>
      </c>
      <c r="K87" s="793"/>
      <c r="L87" s="85">
        <f t="shared" si="2"/>
        <v>0</v>
      </c>
      <c r="M87" s="793"/>
      <c r="N87" s="85">
        <f t="shared" si="0"/>
        <v>0</v>
      </c>
      <c r="O87" s="793"/>
      <c r="P87" s="85">
        <f t="shared" si="3"/>
        <v>0</v>
      </c>
      <c r="Q87" s="83">
        <v>0</v>
      </c>
      <c r="R87" s="377">
        <f t="shared" si="14"/>
        <v>0</v>
      </c>
      <c r="S87" s="905"/>
      <c r="T87" s="904">
        <f>Tabla323[[#This Row],[TOTAL EXITENTE82]]*Tabla323[[#This Row],[P.U$]]</f>
        <v>0</v>
      </c>
      <c r="U87" s="646"/>
      <c r="V87" s="902"/>
      <c r="W87" s="902"/>
    </row>
    <row r="88" spans="1:23" x14ac:dyDescent="0.25">
      <c r="A88" s="179">
        <v>63</v>
      </c>
      <c r="B88" s="201" t="s">
        <v>58</v>
      </c>
      <c r="C88" s="14" t="s">
        <v>814</v>
      </c>
      <c r="D88" s="14" t="s">
        <v>10</v>
      </c>
      <c r="E88" s="14" t="s">
        <v>272</v>
      </c>
      <c r="F88" s="15">
        <v>45291</v>
      </c>
      <c r="G88" s="37">
        <v>5.58</v>
      </c>
      <c r="H88" s="337"/>
      <c r="I88" s="83"/>
      <c r="J88" s="85">
        <f t="shared" si="15"/>
        <v>0</v>
      </c>
      <c r="K88" s="793"/>
      <c r="L88" s="85">
        <f t="shared" si="2"/>
        <v>0</v>
      </c>
      <c r="M88" s="849"/>
      <c r="N88" s="85">
        <f t="shared" si="0"/>
        <v>0</v>
      </c>
      <c r="O88" s="793"/>
      <c r="P88" s="85">
        <f t="shared" si="3"/>
        <v>0</v>
      </c>
      <c r="Q88" s="83">
        <v>0</v>
      </c>
      <c r="R88" s="377">
        <f t="shared" si="14"/>
        <v>0</v>
      </c>
      <c r="S88" s="905"/>
      <c r="T88" s="904">
        <f>Tabla323[[#This Row],[TOTAL EXITENTE82]]*Tabla323[[#This Row],[P.U$]]</f>
        <v>0</v>
      </c>
      <c r="U88" s="646"/>
      <c r="V88" s="902"/>
      <c r="W88" s="902"/>
    </row>
    <row r="89" spans="1:23" ht="36" customHeight="1" x14ac:dyDescent="0.25">
      <c r="A89" s="179">
        <v>64</v>
      </c>
      <c r="B89" s="201" t="s">
        <v>58</v>
      </c>
      <c r="C89" s="14" t="s">
        <v>222</v>
      </c>
      <c r="D89" s="14" t="s">
        <v>10</v>
      </c>
      <c r="E89" s="14" t="s">
        <v>272</v>
      </c>
      <c r="F89" s="15">
        <v>45444</v>
      </c>
      <c r="G89" s="37">
        <v>6.58</v>
      </c>
      <c r="H89" s="337"/>
      <c r="I89" s="83">
        <v>1</v>
      </c>
      <c r="J89" s="85">
        <f t="shared" si="15"/>
        <v>6.58</v>
      </c>
      <c r="K89" s="793">
        <v>1</v>
      </c>
      <c r="L89" s="85">
        <f t="shared" si="2"/>
        <v>6.58</v>
      </c>
      <c r="M89" s="793">
        <v>1</v>
      </c>
      <c r="N89" s="85">
        <f t="shared" si="0"/>
        <v>6.58</v>
      </c>
      <c r="O89" s="793">
        <v>1</v>
      </c>
      <c r="P89" s="85">
        <f t="shared" si="3"/>
        <v>6.58</v>
      </c>
      <c r="Q89" s="83">
        <v>1</v>
      </c>
      <c r="R89" s="377">
        <f t="shared" si="14"/>
        <v>6.58</v>
      </c>
      <c r="S89" s="905">
        <v>1</v>
      </c>
      <c r="T89" s="904">
        <f>Tabla323[[#This Row],[TOTAL EXITENTE82]]*Tabla323[[#This Row],[P.U$]]</f>
        <v>6.58</v>
      </c>
      <c r="U89" s="646">
        <v>1</v>
      </c>
      <c r="V89" s="902"/>
      <c r="W89" s="902"/>
    </row>
    <row r="90" spans="1:23" ht="28.5" x14ac:dyDescent="0.25">
      <c r="A90" s="179">
        <v>65</v>
      </c>
      <c r="B90" s="201" t="s">
        <v>59</v>
      </c>
      <c r="C90" s="14" t="s">
        <v>210</v>
      </c>
      <c r="D90" s="14" t="s">
        <v>10</v>
      </c>
      <c r="E90" s="14" t="s">
        <v>282</v>
      </c>
      <c r="F90" s="15">
        <v>45748</v>
      </c>
      <c r="G90" s="37">
        <v>3.78</v>
      </c>
      <c r="H90" s="337"/>
      <c r="I90" s="83"/>
      <c r="J90" s="85">
        <f t="shared" si="15"/>
        <v>0</v>
      </c>
      <c r="K90" s="793"/>
      <c r="L90" s="85">
        <f t="shared" si="2"/>
        <v>0</v>
      </c>
      <c r="M90" s="849"/>
      <c r="N90" s="85">
        <f t="shared" si="0"/>
        <v>0</v>
      </c>
      <c r="O90" s="793"/>
      <c r="P90" s="85">
        <f t="shared" si="3"/>
        <v>0</v>
      </c>
      <c r="Q90" s="83">
        <v>0</v>
      </c>
      <c r="R90" s="377">
        <f t="shared" si="14"/>
        <v>0</v>
      </c>
      <c r="S90" s="905"/>
      <c r="T90" s="904">
        <f>Tabla323[[#This Row],[TOTAL EXITENTE82]]*Tabla323[[#This Row],[P.U$]]</f>
        <v>0</v>
      </c>
      <c r="U90" s="646"/>
      <c r="V90" s="902"/>
      <c r="W90" s="902"/>
    </row>
    <row r="91" spans="1:23" ht="28.5" x14ac:dyDescent="0.25">
      <c r="A91" s="179">
        <v>66</v>
      </c>
      <c r="B91" s="201" t="s">
        <v>60</v>
      </c>
      <c r="C91" s="14" t="s">
        <v>223</v>
      </c>
      <c r="D91" s="14" t="s">
        <v>10</v>
      </c>
      <c r="E91" s="14" t="s">
        <v>283</v>
      </c>
      <c r="F91" s="15">
        <v>45170</v>
      </c>
      <c r="G91" s="37">
        <v>1.72</v>
      </c>
      <c r="H91" s="337"/>
      <c r="I91" s="83"/>
      <c r="J91" s="85">
        <f t="shared" si="15"/>
        <v>0</v>
      </c>
      <c r="K91" s="793"/>
      <c r="L91" s="85">
        <f t="shared" si="2"/>
        <v>0</v>
      </c>
      <c r="M91" s="849"/>
      <c r="N91" s="85">
        <f t="shared" si="0"/>
        <v>0</v>
      </c>
      <c r="O91" s="793"/>
      <c r="P91" s="85">
        <f t="shared" si="3"/>
        <v>0</v>
      </c>
      <c r="Q91" s="83">
        <v>0</v>
      </c>
      <c r="R91" s="377">
        <f t="shared" si="14"/>
        <v>0</v>
      </c>
      <c r="S91" s="905"/>
      <c r="T91" s="904">
        <f>Tabla323[[#This Row],[TOTAL EXITENTE82]]*Tabla323[[#This Row],[P.U$]]</f>
        <v>0</v>
      </c>
      <c r="U91" s="646"/>
      <c r="V91" s="902"/>
      <c r="W91" s="902"/>
    </row>
    <row r="92" spans="1:23" ht="17.25" customHeight="1" x14ac:dyDescent="0.25">
      <c r="A92" s="179">
        <v>67</v>
      </c>
      <c r="B92" s="201" t="s">
        <v>61</v>
      </c>
      <c r="C92" s="14" t="s">
        <v>213</v>
      </c>
      <c r="D92" s="14" t="s">
        <v>10</v>
      </c>
      <c r="E92" s="14" t="s">
        <v>283</v>
      </c>
      <c r="F92" s="15">
        <v>45474</v>
      </c>
      <c r="G92" s="37">
        <v>1.1000000000000001</v>
      </c>
      <c r="H92" s="337"/>
      <c r="I92" s="83"/>
      <c r="J92" s="85">
        <f t="shared" si="15"/>
        <v>0</v>
      </c>
      <c r="K92" s="793"/>
      <c r="L92" s="85">
        <f t="shared" si="2"/>
        <v>0</v>
      </c>
      <c r="M92" s="849"/>
      <c r="N92" s="85">
        <f t="shared" si="0"/>
        <v>0</v>
      </c>
      <c r="O92" s="793"/>
      <c r="P92" s="85">
        <f t="shared" si="3"/>
        <v>0</v>
      </c>
      <c r="Q92" s="83">
        <v>0</v>
      </c>
      <c r="R92" s="377">
        <f t="shared" si="14"/>
        <v>0</v>
      </c>
      <c r="S92" s="905"/>
      <c r="T92" s="904">
        <f>Tabla323[[#This Row],[TOTAL EXITENTE82]]*Tabla323[[#This Row],[P.U$]]</f>
        <v>0</v>
      </c>
      <c r="U92" s="646"/>
      <c r="V92" s="902"/>
      <c r="W92" s="902"/>
    </row>
    <row r="93" spans="1:23" x14ac:dyDescent="0.25">
      <c r="A93" s="179">
        <v>68</v>
      </c>
      <c r="B93" s="201" t="s">
        <v>17710</v>
      </c>
      <c r="C93" s="14" t="s">
        <v>209</v>
      </c>
      <c r="D93" s="14" t="s">
        <v>10</v>
      </c>
      <c r="E93" s="14" t="s">
        <v>283</v>
      </c>
      <c r="F93" s="15">
        <v>45474</v>
      </c>
      <c r="G93" s="37">
        <v>1.1000000000000001</v>
      </c>
      <c r="H93" s="337"/>
      <c r="I93" s="83"/>
      <c r="J93" s="85">
        <f t="shared" si="15"/>
        <v>0</v>
      </c>
      <c r="K93" s="793"/>
      <c r="L93" s="85">
        <f>G93*K93</f>
        <v>0</v>
      </c>
      <c r="M93" s="793"/>
      <c r="N93" s="85">
        <f t="shared" si="0"/>
        <v>0</v>
      </c>
      <c r="O93" s="793"/>
      <c r="P93" s="85">
        <f>G93*O93</f>
        <v>0</v>
      </c>
      <c r="Q93" s="83">
        <v>0</v>
      </c>
      <c r="R93" s="377">
        <f t="shared" si="14"/>
        <v>0</v>
      </c>
      <c r="S93" s="905"/>
      <c r="T93" s="904">
        <f>Tabla323[[#This Row],[TOTAL EXITENTE82]]*Tabla323[[#This Row],[P.U$]]</f>
        <v>0</v>
      </c>
      <c r="U93" s="646"/>
      <c r="V93" s="902"/>
      <c r="W93" s="902"/>
    </row>
    <row r="94" spans="1:23" ht="28.5" x14ac:dyDescent="0.25">
      <c r="A94" s="179">
        <v>69</v>
      </c>
      <c r="B94" s="201" t="s">
        <v>63</v>
      </c>
      <c r="C94" s="14" t="s">
        <v>209</v>
      </c>
      <c r="D94" s="14" t="s">
        <v>10</v>
      </c>
      <c r="E94" s="14" t="s">
        <v>284</v>
      </c>
      <c r="F94" s="15">
        <v>45474</v>
      </c>
      <c r="G94" s="37">
        <v>6.5</v>
      </c>
      <c r="H94" s="337"/>
      <c r="I94" s="593">
        <v>1</v>
      </c>
      <c r="J94" s="85">
        <f t="shared" si="15"/>
        <v>6.5</v>
      </c>
      <c r="K94" s="794">
        <v>0</v>
      </c>
      <c r="L94" s="236">
        <f>G94*K94</f>
        <v>0</v>
      </c>
      <c r="M94" s="793">
        <v>0</v>
      </c>
      <c r="N94" s="85">
        <f t="shared" si="0"/>
        <v>0</v>
      </c>
      <c r="O94" s="794">
        <v>0</v>
      </c>
      <c r="P94" s="236">
        <f>G94*O94</f>
        <v>0</v>
      </c>
      <c r="Q94" s="83">
        <v>0</v>
      </c>
      <c r="R94" s="377">
        <f t="shared" si="14"/>
        <v>0</v>
      </c>
      <c r="S94" s="905"/>
      <c r="T94" s="904">
        <f>Tabla323[[#This Row],[TOTAL EXITENTE82]]*Tabla323[[#This Row],[P.U$]]</f>
        <v>0</v>
      </c>
      <c r="U94" s="646"/>
      <c r="V94" s="902"/>
      <c r="W94" s="902"/>
    </row>
    <row r="95" spans="1:23" ht="28.5" x14ac:dyDescent="0.25">
      <c r="A95" s="179">
        <v>70</v>
      </c>
      <c r="B95" s="201" t="s">
        <v>775</v>
      </c>
      <c r="C95" s="14" t="s">
        <v>736</v>
      </c>
      <c r="D95" s="14" t="s">
        <v>10</v>
      </c>
      <c r="E95" s="14" t="s">
        <v>272</v>
      </c>
      <c r="F95" s="15">
        <v>45566</v>
      </c>
      <c r="G95" s="37">
        <v>2.1800000000000002</v>
      </c>
      <c r="H95" s="353"/>
      <c r="I95" s="593"/>
      <c r="J95" s="355">
        <f>G95*I95</f>
        <v>0</v>
      </c>
      <c r="K95" s="793"/>
      <c r="L95" s="357">
        <f>G95*K95</f>
        <v>0</v>
      </c>
      <c r="M95" s="849"/>
      <c r="N95" s="85">
        <f t="shared" si="0"/>
        <v>0</v>
      </c>
      <c r="O95" s="794"/>
      <c r="P95" s="357">
        <f>G95*O95</f>
        <v>0</v>
      </c>
      <c r="Q95" s="83">
        <v>0</v>
      </c>
      <c r="R95" s="377">
        <f t="shared" si="14"/>
        <v>0</v>
      </c>
      <c r="S95" s="905"/>
      <c r="T95" s="904">
        <f>Tabla323[[#This Row],[TOTAL EXITENTE82]]*Tabla323[[#This Row],[P.U$]]</f>
        <v>0</v>
      </c>
      <c r="U95" s="646"/>
      <c r="V95" s="902"/>
      <c r="W95" s="902"/>
    </row>
    <row r="96" spans="1:23" ht="28.5" x14ac:dyDescent="0.25">
      <c r="A96" s="568"/>
      <c r="B96" s="201" t="s">
        <v>775</v>
      </c>
      <c r="C96" s="13" t="s">
        <v>18022</v>
      </c>
      <c r="D96" s="14" t="s">
        <v>10</v>
      </c>
      <c r="E96" s="14" t="s">
        <v>272</v>
      </c>
      <c r="F96" s="15">
        <v>45444</v>
      </c>
      <c r="G96" s="37">
        <v>1.38</v>
      </c>
      <c r="H96" s="353"/>
      <c r="I96" s="593"/>
      <c r="J96" s="355">
        <f>G96*I96</f>
        <v>0</v>
      </c>
      <c r="K96" s="793"/>
      <c r="L96" s="357">
        <f>G96*K96</f>
        <v>0</v>
      </c>
      <c r="M96" s="849"/>
      <c r="N96" s="85">
        <f t="shared" ref="N96" si="16">G96*M96</f>
        <v>0</v>
      </c>
      <c r="O96" s="794"/>
      <c r="P96" s="357">
        <f>G96*O96</f>
        <v>0</v>
      </c>
      <c r="Q96" s="83">
        <v>10</v>
      </c>
      <c r="R96" s="377">
        <f t="shared" si="14"/>
        <v>13.799999999999999</v>
      </c>
      <c r="S96" s="905">
        <v>7</v>
      </c>
      <c r="T96" s="904">
        <f>Tabla323[[#This Row],[TOTAL EXITENTE82]]*Tabla323[[#This Row],[P.U$]]</f>
        <v>9.66</v>
      </c>
      <c r="U96" s="646">
        <v>4</v>
      </c>
      <c r="V96" s="902"/>
      <c r="W96" s="902"/>
    </row>
    <row r="97" spans="1:23" ht="28.5" x14ac:dyDescent="0.25">
      <c r="A97" s="634">
        <v>638</v>
      </c>
      <c r="B97" s="201" t="s">
        <v>775</v>
      </c>
      <c r="C97" s="578" t="s">
        <v>200</v>
      </c>
      <c r="D97" s="184" t="s">
        <v>10</v>
      </c>
      <c r="E97" s="14" t="s">
        <v>272</v>
      </c>
      <c r="F97" s="576">
        <v>45689</v>
      </c>
      <c r="G97" s="37">
        <v>2.5099999999999998</v>
      </c>
      <c r="H97" s="337"/>
      <c r="I97" s="83"/>
      <c r="J97" s="85">
        <f t="shared" si="15"/>
        <v>0</v>
      </c>
      <c r="K97" s="793"/>
      <c r="L97" s="85">
        <f t="shared" si="2"/>
        <v>0</v>
      </c>
      <c r="M97" s="849"/>
      <c r="N97" s="85">
        <f t="shared" si="0"/>
        <v>0</v>
      </c>
      <c r="O97" s="793"/>
      <c r="P97" s="85">
        <f t="shared" si="3"/>
        <v>0</v>
      </c>
      <c r="Q97" s="83">
        <v>0</v>
      </c>
      <c r="R97" s="377">
        <f t="shared" si="14"/>
        <v>0</v>
      </c>
      <c r="S97" s="905"/>
      <c r="T97" s="904">
        <f>Tabla323[[#This Row],[TOTAL EXITENTE82]]*Tabla323[[#This Row],[P.U$]]</f>
        <v>0</v>
      </c>
      <c r="U97" s="646"/>
      <c r="V97" s="902"/>
      <c r="W97" s="902"/>
    </row>
    <row r="98" spans="1:23" ht="25.5" x14ac:dyDescent="0.25">
      <c r="A98" s="179">
        <v>71</v>
      </c>
      <c r="B98" s="201" t="s">
        <v>64</v>
      </c>
      <c r="C98" s="14" t="s">
        <v>196</v>
      </c>
      <c r="D98" s="14" t="s">
        <v>10</v>
      </c>
      <c r="E98" s="14" t="s">
        <v>285</v>
      </c>
      <c r="F98" s="15">
        <v>45505</v>
      </c>
      <c r="G98" s="37">
        <v>0.92</v>
      </c>
      <c r="H98" s="337"/>
      <c r="I98" s="83">
        <v>3</v>
      </c>
      <c r="J98" s="85">
        <f t="shared" si="15"/>
        <v>2.7600000000000002</v>
      </c>
      <c r="K98" s="793">
        <v>3</v>
      </c>
      <c r="L98" s="85">
        <f t="shared" si="2"/>
        <v>2.7600000000000002</v>
      </c>
      <c r="M98" s="793">
        <v>3</v>
      </c>
      <c r="N98" s="85">
        <f t="shared" si="0"/>
        <v>2.7600000000000002</v>
      </c>
      <c r="O98" s="793">
        <v>3</v>
      </c>
      <c r="P98" s="85">
        <f t="shared" si="3"/>
        <v>2.7600000000000002</v>
      </c>
      <c r="Q98" s="83">
        <v>3</v>
      </c>
      <c r="R98" s="377">
        <f t="shared" si="14"/>
        <v>2.7600000000000002</v>
      </c>
      <c r="S98" s="905">
        <v>3</v>
      </c>
      <c r="T98" s="904">
        <f>Tabla323[[#This Row],[TOTAL EXITENTE82]]*Tabla323[[#This Row],[P.U$]]</f>
        <v>2.7600000000000002</v>
      </c>
      <c r="U98" s="646">
        <v>3</v>
      </c>
      <c r="V98" s="902"/>
      <c r="W98" s="902"/>
    </row>
    <row r="99" spans="1:23" ht="28.5" x14ac:dyDescent="0.25">
      <c r="A99" s="179">
        <v>72</v>
      </c>
      <c r="B99" s="201" t="s">
        <v>892</v>
      </c>
      <c r="C99" s="14" t="s">
        <v>206</v>
      </c>
      <c r="D99" s="14" t="s">
        <v>10</v>
      </c>
      <c r="E99" s="14" t="s">
        <v>272</v>
      </c>
      <c r="F99" s="15">
        <v>45292</v>
      </c>
      <c r="G99" s="37">
        <v>6.32</v>
      </c>
      <c r="H99" s="337"/>
      <c r="I99" s="83"/>
      <c r="J99" s="85">
        <f t="shared" si="15"/>
        <v>0</v>
      </c>
      <c r="K99" s="793"/>
      <c r="L99" s="85">
        <f t="shared" si="2"/>
        <v>0</v>
      </c>
      <c r="M99" s="793"/>
      <c r="N99" s="85">
        <f t="shared" si="0"/>
        <v>0</v>
      </c>
      <c r="O99" s="793"/>
      <c r="P99" s="85">
        <f t="shared" si="3"/>
        <v>0</v>
      </c>
      <c r="Q99" s="83">
        <v>0</v>
      </c>
      <c r="R99" s="377">
        <f t="shared" si="14"/>
        <v>0</v>
      </c>
      <c r="S99" s="905"/>
      <c r="T99" s="904">
        <f>Tabla323[[#This Row],[TOTAL EXITENTE82]]*Tabla323[[#This Row],[P.U$]]</f>
        <v>0</v>
      </c>
      <c r="U99" s="646"/>
      <c r="V99" s="902"/>
      <c r="W99" s="902"/>
    </row>
    <row r="100" spans="1:23" ht="28.5" x14ac:dyDescent="0.25">
      <c r="A100" s="179">
        <v>73</v>
      </c>
      <c r="B100" s="201" t="s">
        <v>65</v>
      </c>
      <c r="C100" s="14" t="s">
        <v>223</v>
      </c>
      <c r="D100" s="14" t="s">
        <v>10</v>
      </c>
      <c r="E100" s="14" t="s">
        <v>266</v>
      </c>
      <c r="F100" s="15">
        <v>45352</v>
      </c>
      <c r="G100" s="37">
        <v>5.01</v>
      </c>
      <c r="H100" s="337"/>
      <c r="I100" s="83"/>
      <c r="J100" s="85">
        <f t="shared" si="15"/>
        <v>0</v>
      </c>
      <c r="K100" s="793"/>
      <c r="L100" s="85">
        <f t="shared" si="2"/>
        <v>0</v>
      </c>
      <c r="M100" s="849"/>
      <c r="N100" s="85">
        <f t="shared" si="0"/>
        <v>0</v>
      </c>
      <c r="O100" s="793"/>
      <c r="P100" s="85">
        <f t="shared" si="3"/>
        <v>0</v>
      </c>
      <c r="Q100" s="83">
        <v>0</v>
      </c>
      <c r="R100" s="377">
        <f t="shared" si="14"/>
        <v>0</v>
      </c>
      <c r="S100" s="905"/>
      <c r="T100" s="904">
        <f>Tabla323[[#This Row],[TOTAL EXITENTE82]]*Tabla323[[#This Row],[P.U$]]</f>
        <v>0</v>
      </c>
      <c r="U100" s="646"/>
      <c r="V100" s="902"/>
      <c r="W100" s="902"/>
    </row>
    <row r="101" spans="1:23" ht="28.5" x14ac:dyDescent="0.25">
      <c r="A101" s="179">
        <v>74</v>
      </c>
      <c r="B101" s="201" t="s">
        <v>66</v>
      </c>
      <c r="C101" s="14" t="s">
        <v>223</v>
      </c>
      <c r="D101" s="14" t="s">
        <v>10</v>
      </c>
      <c r="E101" s="14" t="s">
        <v>266</v>
      </c>
      <c r="F101" s="15">
        <v>45231</v>
      </c>
      <c r="G101" s="37">
        <v>5.01</v>
      </c>
      <c r="H101" s="337"/>
      <c r="I101" s="83"/>
      <c r="J101" s="85">
        <f t="shared" si="15"/>
        <v>0</v>
      </c>
      <c r="K101" s="793"/>
      <c r="L101" s="85">
        <f t="shared" ref="L101:L185" si="17">G101*K101</f>
        <v>0</v>
      </c>
      <c r="M101" s="849"/>
      <c r="N101" s="85">
        <f t="shared" ref="N101:N172" si="18">G101*M101</f>
        <v>0</v>
      </c>
      <c r="O101" s="793"/>
      <c r="P101" s="85">
        <f t="shared" ref="P101:P185" si="19">G101*O101</f>
        <v>0</v>
      </c>
      <c r="Q101" s="83">
        <v>0</v>
      </c>
      <c r="R101" s="377">
        <f t="shared" si="14"/>
        <v>0</v>
      </c>
      <c r="S101" s="905"/>
      <c r="T101" s="904">
        <f>Tabla323[[#This Row],[TOTAL EXITENTE82]]*Tabla323[[#This Row],[P.U$]]</f>
        <v>0</v>
      </c>
      <c r="U101" s="646"/>
      <c r="V101" s="902"/>
      <c r="W101" s="902"/>
    </row>
    <row r="102" spans="1:23" ht="25.5" x14ac:dyDescent="0.25">
      <c r="A102" s="179">
        <v>75</v>
      </c>
      <c r="B102" s="201" t="s">
        <v>67</v>
      </c>
      <c r="C102" s="14" t="s">
        <v>224</v>
      </c>
      <c r="D102" s="14" t="s">
        <v>10</v>
      </c>
      <c r="E102" s="14" t="s">
        <v>286</v>
      </c>
      <c r="F102" s="15">
        <v>45139</v>
      </c>
      <c r="G102" s="37">
        <v>0.92</v>
      </c>
      <c r="H102" s="337"/>
      <c r="I102" s="83"/>
      <c r="J102" s="85">
        <f t="shared" si="15"/>
        <v>0</v>
      </c>
      <c r="K102" s="793"/>
      <c r="L102" s="85">
        <f t="shared" si="17"/>
        <v>0</v>
      </c>
      <c r="M102" s="849"/>
      <c r="N102" s="85">
        <f t="shared" si="18"/>
        <v>0</v>
      </c>
      <c r="O102" s="793"/>
      <c r="P102" s="85">
        <f t="shared" si="19"/>
        <v>0</v>
      </c>
      <c r="Q102" s="83">
        <v>0</v>
      </c>
      <c r="R102" s="377">
        <f t="shared" si="14"/>
        <v>0</v>
      </c>
      <c r="S102" s="905"/>
      <c r="T102" s="904">
        <f>Tabla323[[#This Row],[TOTAL EXITENTE82]]*Tabla323[[#This Row],[P.U$]]</f>
        <v>0</v>
      </c>
      <c r="U102" s="646"/>
      <c r="V102" s="902"/>
      <c r="W102" s="902"/>
    </row>
    <row r="103" spans="1:23" ht="28.5" x14ac:dyDescent="0.25">
      <c r="A103" s="179">
        <v>76</v>
      </c>
      <c r="B103" s="201" t="s">
        <v>68</v>
      </c>
      <c r="C103" s="14" t="s">
        <v>209</v>
      </c>
      <c r="D103" s="14" t="s">
        <v>10</v>
      </c>
      <c r="E103" s="14" t="s">
        <v>272</v>
      </c>
      <c r="F103" s="15">
        <v>45139</v>
      </c>
      <c r="G103" s="37">
        <v>6.32</v>
      </c>
      <c r="H103" s="337"/>
      <c r="I103" s="83">
        <v>1</v>
      </c>
      <c r="J103" s="85">
        <f t="shared" si="15"/>
        <v>6.32</v>
      </c>
      <c r="K103" s="793">
        <v>1</v>
      </c>
      <c r="L103" s="85">
        <f>G103*K103</f>
        <v>6.32</v>
      </c>
      <c r="M103" s="793">
        <v>1</v>
      </c>
      <c r="N103" s="85">
        <f t="shared" si="18"/>
        <v>6.32</v>
      </c>
      <c r="O103" s="793">
        <v>1</v>
      </c>
      <c r="P103" s="85">
        <f>G103*O103</f>
        <v>6.32</v>
      </c>
      <c r="Q103" s="83">
        <v>1</v>
      </c>
      <c r="R103" s="377">
        <f t="shared" si="14"/>
        <v>6.32</v>
      </c>
      <c r="S103" s="905">
        <v>1</v>
      </c>
      <c r="T103" s="904">
        <f>Tabla323[[#This Row],[TOTAL EXITENTE82]]*Tabla323[[#This Row],[P.U$]]</f>
        <v>6.32</v>
      </c>
      <c r="U103" s="646">
        <v>1</v>
      </c>
      <c r="V103" s="902"/>
      <c r="W103" s="902"/>
    </row>
    <row r="104" spans="1:23" ht="28.5" x14ac:dyDescent="0.25">
      <c r="A104" s="179">
        <v>77</v>
      </c>
      <c r="B104" s="201" t="s">
        <v>69</v>
      </c>
      <c r="C104" s="14" t="s">
        <v>815</v>
      </c>
      <c r="D104" s="14" t="s">
        <v>10</v>
      </c>
      <c r="E104" s="14" t="s">
        <v>265</v>
      </c>
      <c r="F104" s="15">
        <v>45330</v>
      </c>
      <c r="G104" s="37">
        <v>1.74</v>
      </c>
      <c r="H104" s="337"/>
      <c r="I104" s="83">
        <v>6</v>
      </c>
      <c r="J104" s="85">
        <f t="shared" si="15"/>
        <v>10.44</v>
      </c>
      <c r="K104" s="793">
        <v>5</v>
      </c>
      <c r="L104" s="85">
        <f>G104*K104</f>
        <v>8.6999999999999993</v>
      </c>
      <c r="M104" s="793">
        <v>5</v>
      </c>
      <c r="N104" s="85">
        <f t="shared" si="18"/>
        <v>8.6999999999999993</v>
      </c>
      <c r="O104" s="793">
        <v>5</v>
      </c>
      <c r="P104" s="85">
        <f>G104*O104</f>
        <v>8.6999999999999993</v>
      </c>
      <c r="Q104" s="83">
        <v>5</v>
      </c>
      <c r="R104" s="377">
        <f t="shared" si="14"/>
        <v>8.6999999999999993</v>
      </c>
      <c r="S104" s="905">
        <v>4</v>
      </c>
      <c r="T104" s="904">
        <f>Tabla323[[#This Row],[TOTAL EXITENTE82]]*Tabla323[[#This Row],[P.U$]]</f>
        <v>6.96</v>
      </c>
      <c r="U104" s="646">
        <v>4</v>
      </c>
      <c r="V104" s="902"/>
      <c r="W104" s="902"/>
    </row>
    <row r="105" spans="1:23" ht="28.5" x14ac:dyDescent="0.25">
      <c r="A105" s="179">
        <v>78</v>
      </c>
      <c r="B105" s="201" t="s">
        <v>69</v>
      </c>
      <c r="C105" s="14" t="s">
        <v>245</v>
      </c>
      <c r="D105" s="14" t="s">
        <v>10</v>
      </c>
      <c r="E105" s="14" t="s">
        <v>265</v>
      </c>
      <c r="F105" s="15">
        <v>45351</v>
      </c>
      <c r="G105" s="37">
        <v>1.74</v>
      </c>
      <c r="H105" s="337"/>
      <c r="I105" s="83"/>
      <c r="J105" s="85">
        <f t="shared" si="15"/>
        <v>0</v>
      </c>
      <c r="K105" s="793"/>
      <c r="L105" s="85">
        <f t="shared" si="17"/>
        <v>0</v>
      </c>
      <c r="M105" s="849"/>
      <c r="N105" s="85">
        <f t="shared" si="18"/>
        <v>0</v>
      </c>
      <c r="O105" s="793"/>
      <c r="P105" s="85">
        <f t="shared" si="19"/>
        <v>0</v>
      </c>
      <c r="Q105" s="83">
        <v>0</v>
      </c>
      <c r="R105" s="377">
        <f t="shared" si="14"/>
        <v>0</v>
      </c>
      <c r="S105" s="905"/>
      <c r="T105" s="904">
        <f>Tabla323[[#This Row],[TOTAL EXITENTE82]]*Tabla323[[#This Row],[P.U$]]</f>
        <v>0</v>
      </c>
      <c r="U105" s="646"/>
      <c r="V105" s="902"/>
      <c r="W105" s="902"/>
    </row>
    <row r="106" spans="1:23" ht="28.5" x14ac:dyDescent="0.25">
      <c r="A106" s="179">
        <v>79</v>
      </c>
      <c r="B106" s="201" t="s">
        <v>69</v>
      </c>
      <c r="C106" s="14" t="s">
        <v>205</v>
      </c>
      <c r="D106" s="14" t="s">
        <v>10</v>
      </c>
      <c r="E106" s="14" t="s">
        <v>265</v>
      </c>
      <c r="F106" s="15">
        <v>45352</v>
      </c>
      <c r="G106" s="37">
        <v>1.74</v>
      </c>
      <c r="H106" s="337"/>
      <c r="I106" s="83"/>
      <c r="J106" s="85">
        <f t="shared" si="15"/>
        <v>0</v>
      </c>
      <c r="K106" s="793"/>
      <c r="L106" s="85">
        <f t="shared" si="17"/>
        <v>0</v>
      </c>
      <c r="M106" s="849"/>
      <c r="N106" s="85">
        <f t="shared" si="18"/>
        <v>0</v>
      </c>
      <c r="O106" s="793"/>
      <c r="P106" s="85">
        <f t="shared" si="19"/>
        <v>0</v>
      </c>
      <c r="Q106" s="83">
        <v>0</v>
      </c>
      <c r="R106" s="377">
        <f t="shared" si="14"/>
        <v>0</v>
      </c>
      <c r="S106" s="905"/>
      <c r="T106" s="904">
        <f>Tabla323[[#This Row],[TOTAL EXITENTE82]]*Tabla323[[#This Row],[P.U$]]</f>
        <v>0</v>
      </c>
      <c r="U106" s="646"/>
      <c r="V106" s="902"/>
      <c r="W106" s="902"/>
    </row>
    <row r="107" spans="1:23" ht="28.5" x14ac:dyDescent="0.25">
      <c r="A107" s="179">
        <v>80</v>
      </c>
      <c r="B107" s="201" t="s">
        <v>70</v>
      </c>
      <c r="C107" s="14" t="s">
        <v>206</v>
      </c>
      <c r="D107" s="14" t="s">
        <v>10</v>
      </c>
      <c r="E107" s="14" t="s">
        <v>283</v>
      </c>
      <c r="F107" s="15">
        <v>45170</v>
      </c>
      <c r="G107" s="37">
        <v>0.64</v>
      </c>
      <c r="H107" s="337"/>
      <c r="I107" s="83"/>
      <c r="J107" s="85">
        <f t="shared" si="15"/>
        <v>0</v>
      </c>
      <c r="K107" s="793"/>
      <c r="L107" s="85">
        <f t="shared" si="17"/>
        <v>0</v>
      </c>
      <c r="M107" s="793"/>
      <c r="N107" s="85">
        <f t="shared" si="18"/>
        <v>0</v>
      </c>
      <c r="O107" s="793"/>
      <c r="P107" s="85">
        <f t="shared" si="19"/>
        <v>0</v>
      </c>
      <c r="Q107" s="83">
        <v>0</v>
      </c>
      <c r="R107" s="377">
        <f t="shared" si="14"/>
        <v>0</v>
      </c>
      <c r="S107" s="905"/>
      <c r="T107" s="904">
        <f>Tabla323[[#This Row],[TOTAL EXITENTE82]]*Tabla323[[#This Row],[P.U$]]</f>
        <v>0</v>
      </c>
      <c r="U107" s="646"/>
      <c r="V107" s="902"/>
      <c r="W107" s="902"/>
    </row>
    <row r="108" spans="1:23" ht="28.5" x14ac:dyDescent="0.25">
      <c r="A108" s="179">
        <v>81</v>
      </c>
      <c r="B108" s="201" t="s">
        <v>71</v>
      </c>
      <c r="C108" s="14" t="s">
        <v>203</v>
      </c>
      <c r="D108" s="14" t="s">
        <v>10</v>
      </c>
      <c r="E108" s="14" t="s">
        <v>287</v>
      </c>
      <c r="F108" s="15">
        <v>45383</v>
      </c>
      <c r="G108" s="37">
        <v>0.52</v>
      </c>
      <c r="H108" s="337"/>
      <c r="I108" s="83">
        <v>2</v>
      </c>
      <c r="J108" s="85">
        <f t="shared" si="15"/>
        <v>1.04</v>
      </c>
      <c r="K108" s="793">
        <v>1</v>
      </c>
      <c r="L108" s="85">
        <f t="shared" si="17"/>
        <v>0.52</v>
      </c>
      <c r="M108" s="793">
        <v>2</v>
      </c>
      <c r="N108" s="85">
        <f t="shared" si="18"/>
        <v>1.04</v>
      </c>
      <c r="O108" s="793">
        <v>0</v>
      </c>
      <c r="P108" s="85">
        <f t="shared" si="19"/>
        <v>0</v>
      </c>
      <c r="Q108" s="83">
        <v>0</v>
      </c>
      <c r="R108" s="377">
        <f t="shared" si="14"/>
        <v>0</v>
      </c>
      <c r="S108" s="905"/>
      <c r="T108" s="904">
        <f>Tabla323[[#This Row],[TOTAL EXITENTE82]]*Tabla323[[#This Row],[P.U$]]</f>
        <v>0</v>
      </c>
      <c r="U108" s="646"/>
      <c r="V108" s="902"/>
      <c r="W108" s="902"/>
    </row>
    <row r="109" spans="1:23" ht="28.5" x14ac:dyDescent="0.25">
      <c r="A109" s="179">
        <v>82</v>
      </c>
      <c r="B109" s="201" t="s">
        <v>72</v>
      </c>
      <c r="C109" s="14" t="s">
        <v>203</v>
      </c>
      <c r="D109" s="14" t="s">
        <v>10</v>
      </c>
      <c r="E109" s="14" t="s">
        <v>287</v>
      </c>
      <c r="F109" s="15">
        <v>45444</v>
      </c>
      <c r="G109" s="37">
        <v>0.61</v>
      </c>
      <c r="H109" s="337"/>
      <c r="I109" s="83"/>
      <c r="J109" s="85">
        <f t="shared" si="15"/>
        <v>0</v>
      </c>
      <c r="K109" s="793"/>
      <c r="L109" s="85">
        <f t="shared" si="17"/>
        <v>0</v>
      </c>
      <c r="M109" s="849"/>
      <c r="N109" s="85">
        <f t="shared" si="18"/>
        <v>0</v>
      </c>
      <c r="O109" s="793"/>
      <c r="P109" s="85">
        <f t="shared" si="19"/>
        <v>0</v>
      </c>
      <c r="Q109" s="83">
        <v>0</v>
      </c>
      <c r="R109" s="377">
        <f t="shared" si="14"/>
        <v>0</v>
      </c>
      <c r="S109" s="905"/>
      <c r="T109" s="904">
        <f>Tabla323[[#This Row],[TOTAL EXITENTE82]]*Tabla323[[#This Row],[P.U$]]</f>
        <v>0</v>
      </c>
      <c r="U109" s="646"/>
      <c r="V109" s="902"/>
      <c r="W109" s="902"/>
    </row>
    <row r="110" spans="1:23" ht="28.5" x14ac:dyDescent="0.25">
      <c r="A110" s="179"/>
      <c r="B110" s="201" t="s">
        <v>18091</v>
      </c>
      <c r="C110" s="14" t="s">
        <v>1062</v>
      </c>
      <c r="D110" s="14" t="s">
        <v>10</v>
      </c>
      <c r="E110" s="14" t="s">
        <v>684</v>
      </c>
      <c r="F110" s="15">
        <v>45413</v>
      </c>
      <c r="G110" s="37">
        <v>1.26</v>
      </c>
      <c r="H110" s="337"/>
      <c r="I110" s="83"/>
      <c r="J110" s="85">
        <f t="shared" ref="J110" si="20">G110*I110</f>
        <v>0</v>
      </c>
      <c r="K110" s="793"/>
      <c r="L110" s="85">
        <f t="shared" ref="L110" si="21">G110*K110</f>
        <v>0</v>
      </c>
      <c r="M110" s="849"/>
      <c r="N110" s="85">
        <f t="shared" ref="N110" si="22">G110*M110</f>
        <v>0</v>
      </c>
      <c r="O110" s="793"/>
      <c r="P110" s="85">
        <f t="shared" ref="P110" si="23">G110*O110</f>
        <v>0</v>
      </c>
      <c r="Q110" s="83">
        <v>20</v>
      </c>
      <c r="R110" s="377">
        <f t="shared" si="14"/>
        <v>25.2</v>
      </c>
      <c r="S110" s="905">
        <v>18</v>
      </c>
      <c r="T110" s="904">
        <f>Tabla323[[#This Row],[TOTAL EXITENTE82]]*Tabla323[[#This Row],[P.U$]]</f>
        <v>22.68</v>
      </c>
      <c r="U110" s="646">
        <v>17</v>
      </c>
      <c r="V110" s="902"/>
      <c r="W110" s="902"/>
    </row>
    <row r="111" spans="1:23" ht="28.5" x14ac:dyDescent="0.25">
      <c r="A111" s="179">
        <v>83</v>
      </c>
      <c r="B111" s="201" t="s">
        <v>73</v>
      </c>
      <c r="C111" s="14" t="s">
        <v>203</v>
      </c>
      <c r="D111" s="14" t="s">
        <v>10</v>
      </c>
      <c r="E111" s="14" t="s">
        <v>287</v>
      </c>
      <c r="F111" s="15">
        <v>45689</v>
      </c>
      <c r="G111" s="37">
        <v>0.91</v>
      </c>
      <c r="H111" s="337"/>
      <c r="I111" s="83"/>
      <c r="J111" s="85">
        <f t="shared" si="15"/>
        <v>0</v>
      </c>
      <c r="K111" s="793"/>
      <c r="L111" s="85">
        <f t="shared" si="17"/>
        <v>0</v>
      </c>
      <c r="M111" s="849"/>
      <c r="N111" s="85">
        <f t="shared" si="18"/>
        <v>0</v>
      </c>
      <c r="O111" s="793"/>
      <c r="P111" s="85">
        <f t="shared" si="19"/>
        <v>0</v>
      </c>
      <c r="Q111" s="83">
        <v>0</v>
      </c>
      <c r="R111" s="377">
        <f t="shared" si="14"/>
        <v>0</v>
      </c>
      <c r="S111" s="905"/>
      <c r="T111" s="904">
        <f>Tabla323[[#This Row],[TOTAL EXITENTE82]]*Tabla323[[#This Row],[P.U$]]</f>
        <v>0</v>
      </c>
      <c r="U111" s="646"/>
      <c r="V111" s="902"/>
      <c r="W111" s="902"/>
    </row>
    <row r="112" spans="1:23" ht="28.5" x14ac:dyDescent="0.25">
      <c r="A112" s="179"/>
      <c r="B112" s="201" t="s">
        <v>18092</v>
      </c>
      <c r="C112" s="14" t="s">
        <v>18015</v>
      </c>
      <c r="D112" s="14" t="s">
        <v>10</v>
      </c>
      <c r="E112" s="14" t="s">
        <v>287</v>
      </c>
      <c r="F112" s="15">
        <v>46054</v>
      </c>
      <c r="G112" s="37">
        <v>1.39</v>
      </c>
      <c r="H112" s="337"/>
      <c r="I112" s="83"/>
      <c r="J112" s="85">
        <f t="shared" ref="J112" si="24">G112*I112</f>
        <v>0</v>
      </c>
      <c r="K112" s="793"/>
      <c r="L112" s="85">
        <f t="shared" ref="L112" si="25">G112*K112</f>
        <v>0</v>
      </c>
      <c r="M112" s="849"/>
      <c r="N112" s="85">
        <f t="shared" ref="N112" si="26">G112*M112</f>
        <v>0</v>
      </c>
      <c r="O112" s="793"/>
      <c r="P112" s="85">
        <f t="shared" ref="P112" si="27">G112*O112</f>
        <v>0</v>
      </c>
      <c r="Q112" s="83">
        <v>20</v>
      </c>
      <c r="R112" s="377">
        <f t="shared" si="14"/>
        <v>27.799999999999997</v>
      </c>
      <c r="S112" s="905">
        <v>20</v>
      </c>
      <c r="T112" s="904">
        <f>Tabla323[[#This Row],[TOTAL EXITENTE82]]*Tabla323[[#This Row],[P.U$]]</f>
        <v>27.799999999999997</v>
      </c>
      <c r="U112" s="646">
        <v>17</v>
      </c>
      <c r="V112" s="902"/>
      <c r="W112" s="902"/>
    </row>
    <row r="113" spans="1:23" ht="28.5" x14ac:dyDescent="0.25">
      <c r="A113" s="179">
        <v>84</v>
      </c>
      <c r="B113" s="201" t="s">
        <v>74</v>
      </c>
      <c r="C113" s="14" t="s">
        <v>203</v>
      </c>
      <c r="D113" s="14" t="s">
        <v>10</v>
      </c>
      <c r="E113" s="14" t="s">
        <v>287</v>
      </c>
      <c r="F113" s="15">
        <v>45689</v>
      </c>
      <c r="G113" s="37">
        <v>0.78</v>
      </c>
      <c r="H113" s="337"/>
      <c r="I113" s="83">
        <v>4</v>
      </c>
      <c r="J113" s="85">
        <f t="shared" si="15"/>
        <v>3.12</v>
      </c>
      <c r="K113" s="793">
        <v>0</v>
      </c>
      <c r="L113" s="85">
        <f>G113*K113</f>
        <v>0</v>
      </c>
      <c r="M113" s="793">
        <v>0</v>
      </c>
      <c r="N113" s="85">
        <f t="shared" si="18"/>
        <v>0</v>
      </c>
      <c r="O113" s="793"/>
      <c r="P113" s="85">
        <f>G113*O113</f>
        <v>0</v>
      </c>
      <c r="Q113" s="83">
        <v>0</v>
      </c>
      <c r="R113" s="377">
        <f t="shared" si="14"/>
        <v>0</v>
      </c>
      <c r="S113" s="905"/>
      <c r="T113" s="904">
        <f>Tabla323[[#This Row],[TOTAL EXITENTE82]]*Tabla323[[#This Row],[P.U$]]</f>
        <v>0</v>
      </c>
      <c r="U113" s="646"/>
      <c r="V113" s="902"/>
      <c r="W113" s="902"/>
    </row>
    <row r="114" spans="1:23" ht="28.5" x14ac:dyDescent="0.25">
      <c r="A114" s="179">
        <v>85</v>
      </c>
      <c r="B114" s="201" t="s">
        <v>74</v>
      </c>
      <c r="C114" s="14" t="s">
        <v>736</v>
      </c>
      <c r="D114" s="14" t="s">
        <v>10</v>
      </c>
      <c r="E114" s="14" t="s">
        <v>287</v>
      </c>
      <c r="F114" s="15">
        <v>45690</v>
      </c>
      <c r="G114" s="37">
        <v>0.73</v>
      </c>
      <c r="H114" s="337"/>
      <c r="I114" s="83"/>
      <c r="J114" s="85">
        <f t="shared" si="15"/>
        <v>0</v>
      </c>
      <c r="K114" s="793"/>
      <c r="L114" s="85">
        <f t="shared" si="17"/>
        <v>0</v>
      </c>
      <c r="M114" s="849"/>
      <c r="N114" s="85">
        <f t="shared" si="18"/>
        <v>0</v>
      </c>
      <c r="O114" s="793"/>
      <c r="P114" s="85">
        <f t="shared" si="19"/>
        <v>0</v>
      </c>
      <c r="Q114" s="83">
        <v>0</v>
      </c>
      <c r="R114" s="377">
        <f t="shared" si="14"/>
        <v>0</v>
      </c>
      <c r="S114" s="905"/>
      <c r="T114" s="904">
        <f>Tabla323[[#This Row],[TOTAL EXITENTE82]]*Tabla323[[#This Row],[P.U$]]</f>
        <v>0</v>
      </c>
      <c r="U114" s="646"/>
      <c r="V114" s="902"/>
      <c r="W114" s="902"/>
    </row>
    <row r="115" spans="1:23" ht="28.5" x14ac:dyDescent="0.25">
      <c r="A115" s="179">
        <v>86</v>
      </c>
      <c r="B115" s="201" t="s">
        <v>75</v>
      </c>
      <c r="C115" s="14" t="s">
        <v>227</v>
      </c>
      <c r="D115" s="14" t="s">
        <v>10</v>
      </c>
      <c r="E115" s="14" t="s">
        <v>288</v>
      </c>
      <c r="F115" s="15">
        <v>45323</v>
      </c>
      <c r="G115" s="37">
        <v>8.16</v>
      </c>
      <c r="H115" s="337"/>
      <c r="I115" s="83"/>
      <c r="J115" s="85">
        <f t="shared" si="15"/>
        <v>0</v>
      </c>
      <c r="K115" s="793"/>
      <c r="L115" s="85">
        <f t="shared" si="17"/>
        <v>0</v>
      </c>
      <c r="M115" s="849"/>
      <c r="N115" s="85">
        <f t="shared" si="18"/>
        <v>0</v>
      </c>
      <c r="O115" s="793"/>
      <c r="P115" s="85">
        <f t="shared" si="19"/>
        <v>0</v>
      </c>
      <c r="Q115" s="83">
        <v>0</v>
      </c>
      <c r="R115" s="377">
        <f t="shared" si="14"/>
        <v>0</v>
      </c>
      <c r="S115" s="905"/>
      <c r="T115" s="904">
        <f>Tabla323[[#This Row],[TOTAL EXITENTE82]]*Tabla323[[#This Row],[P.U$]]</f>
        <v>0</v>
      </c>
      <c r="U115" s="646"/>
      <c r="V115" s="902"/>
      <c r="W115" s="902"/>
    </row>
    <row r="116" spans="1:23" ht="28.5" x14ac:dyDescent="0.25">
      <c r="A116" s="179">
        <v>87</v>
      </c>
      <c r="B116" s="201" t="s">
        <v>76</v>
      </c>
      <c r="C116" s="14" t="s">
        <v>203</v>
      </c>
      <c r="D116" s="14" t="s">
        <v>10</v>
      </c>
      <c r="E116" s="14" t="s">
        <v>288</v>
      </c>
      <c r="F116" s="15">
        <v>45689</v>
      </c>
      <c r="G116" s="37">
        <v>0.77</v>
      </c>
      <c r="H116" s="337"/>
      <c r="I116" s="83">
        <v>1</v>
      </c>
      <c r="J116" s="85">
        <f t="shared" si="15"/>
        <v>0.77</v>
      </c>
      <c r="K116" s="793">
        <v>0</v>
      </c>
      <c r="L116" s="85">
        <f t="shared" si="17"/>
        <v>0</v>
      </c>
      <c r="M116" s="793">
        <v>0</v>
      </c>
      <c r="N116" s="85">
        <f t="shared" si="18"/>
        <v>0</v>
      </c>
      <c r="O116" s="793"/>
      <c r="P116" s="85">
        <f t="shared" si="19"/>
        <v>0</v>
      </c>
      <c r="Q116" s="83">
        <v>0</v>
      </c>
      <c r="R116" s="377">
        <f t="shared" si="14"/>
        <v>0</v>
      </c>
      <c r="S116" s="905"/>
      <c r="T116" s="904">
        <f>Tabla323[[#This Row],[TOTAL EXITENTE82]]*Tabla323[[#This Row],[P.U$]]</f>
        <v>0</v>
      </c>
      <c r="U116" s="646"/>
      <c r="V116" s="902"/>
      <c r="W116" s="902"/>
    </row>
    <row r="117" spans="1:23" ht="28.5" x14ac:dyDescent="0.25">
      <c r="A117" s="179">
        <v>88</v>
      </c>
      <c r="B117" s="201" t="s">
        <v>77</v>
      </c>
      <c r="C117" s="14" t="s">
        <v>200</v>
      </c>
      <c r="D117" s="14" t="s">
        <v>10</v>
      </c>
      <c r="E117" s="14" t="s">
        <v>288</v>
      </c>
      <c r="F117" s="15">
        <v>45658</v>
      </c>
      <c r="G117" s="37">
        <v>1.72</v>
      </c>
      <c r="H117" s="337"/>
      <c r="I117" s="83"/>
      <c r="J117" s="85">
        <f t="shared" si="15"/>
        <v>0</v>
      </c>
      <c r="K117" s="793"/>
      <c r="L117" s="85">
        <f t="shared" si="17"/>
        <v>0</v>
      </c>
      <c r="M117" s="849"/>
      <c r="N117" s="85">
        <f t="shared" si="18"/>
        <v>0</v>
      </c>
      <c r="O117" s="793"/>
      <c r="P117" s="85">
        <f t="shared" si="19"/>
        <v>0</v>
      </c>
      <c r="Q117" s="83">
        <v>0</v>
      </c>
      <c r="R117" s="377">
        <f t="shared" si="14"/>
        <v>0</v>
      </c>
      <c r="S117" s="905"/>
      <c r="T117" s="904">
        <f>Tabla323[[#This Row],[TOTAL EXITENTE82]]*Tabla323[[#This Row],[P.U$]]</f>
        <v>0</v>
      </c>
      <c r="U117" s="646"/>
      <c r="V117" s="902"/>
      <c r="W117" s="902"/>
    </row>
    <row r="118" spans="1:23" ht="28.5" x14ac:dyDescent="0.25">
      <c r="A118" s="179">
        <v>89</v>
      </c>
      <c r="B118" s="201" t="s">
        <v>78</v>
      </c>
      <c r="C118" s="14" t="s">
        <v>736</v>
      </c>
      <c r="D118" s="14" t="s">
        <v>10</v>
      </c>
      <c r="E118" s="14" t="s">
        <v>289</v>
      </c>
      <c r="F118" s="15">
        <v>45505</v>
      </c>
      <c r="G118" s="37">
        <v>1.69</v>
      </c>
      <c r="H118" s="337"/>
      <c r="I118" s="83"/>
      <c r="J118" s="85">
        <f t="shared" si="15"/>
        <v>0</v>
      </c>
      <c r="K118" s="793"/>
      <c r="L118" s="85">
        <f t="shared" si="17"/>
        <v>0</v>
      </c>
      <c r="M118" s="849"/>
      <c r="N118" s="85">
        <f t="shared" si="18"/>
        <v>0</v>
      </c>
      <c r="O118" s="793"/>
      <c r="P118" s="85">
        <f t="shared" si="19"/>
        <v>0</v>
      </c>
      <c r="Q118" s="83">
        <v>0</v>
      </c>
      <c r="R118" s="377">
        <f t="shared" si="14"/>
        <v>0</v>
      </c>
      <c r="S118" s="905"/>
      <c r="T118" s="904">
        <f>Tabla323[[#This Row],[TOTAL EXITENTE82]]*Tabla323[[#This Row],[P.U$]]</f>
        <v>0</v>
      </c>
      <c r="U118" s="646"/>
      <c r="V118" s="902"/>
      <c r="W118" s="902"/>
    </row>
    <row r="119" spans="1:23" ht="28.5" x14ac:dyDescent="0.25">
      <c r="A119" s="179">
        <v>90</v>
      </c>
      <c r="B119" s="201" t="s">
        <v>78</v>
      </c>
      <c r="C119" s="14" t="s">
        <v>209</v>
      </c>
      <c r="D119" s="14" t="s">
        <v>10</v>
      </c>
      <c r="E119" s="14" t="s">
        <v>289</v>
      </c>
      <c r="F119" s="15">
        <v>45505</v>
      </c>
      <c r="G119" s="37">
        <v>1.69</v>
      </c>
      <c r="H119" s="337"/>
      <c r="I119" s="83"/>
      <c r="J119" s="85">
        <f t="shared" si="15"/>
        <v>0</v>
      </c>
      <c r="K119" s="793"/>
      <c r="L119" s="85">
        <f t="shared" si="17"/>
        <v>0</v>
      </c>
      <c r="M119" s="849"/>
      <c r="N119" s="85">
        <f t="shared" si="18"/>
        <v>0</v>
      </c>
      <c r="O119" s="793"/>
      <c r="P119" s="85">
        <f t="shared" si="19"/>
        <v>0</v>
      </c>
      <c r="Q119" s="83">
        <v>0</v>
      </c>
      <c r="R119" s="377">
        <f t="shared" si="14"/>
        <v>0</v>
      </c>
      <c r="S119" s="905"/>
      <c r="T119" s="904">
        <f>Tabla323[[#This Row],[TOTAL EXITENTE82]]*Tabla323[[#This Row],[P.U$]]</f>
        <v>0</v>
      </c>
      <c r="U119" s="646"/>
      <c r="V119" s="902"/>
      <c r="W119" s="902"/>
    </row>
    <row r="120" spans="1:23" ht="25.5" x14ac:dyDescent="0.25">
      <c r="A120" s="179">
        <v>91</v>
      </c>
      <c r="B120" s="201" t="s">
        <v>79</v>
      </c>
      <c r="C120" s="14" t="s">
        <v>196</v>
      </c>
      <c r="D120" s="14" t="s">
        <v>10</v>
      </c>
      <c r="E120" s="14" t="s">
        <v>290</v>
      </c>
      <c r="F120" s="15">
        <v>45536</v>
      </c>
      <c r="G120" s="37">
        <v>0.86</v>
      </c>
      <c r="H120" s="337"/>
      <c r="I120" s="83">
        <v>20</v>
      </c>
      <c r="J120" s="85">
        <f t="shared" si="15"/>
        <v>17.2</v>
      </c>
      <c r="K120" s="793">
        <v>20</v>
      </c>
      <c r="L120" s="85">
        <f t="shared" si="17"/>
        <v>17.2</v>
      </c>
      <c r="M120" s="793">
        <v>20</v>
      </c>
      <c r="N120" s="85">
        <f t="shared" si="18"/>
        <v>17.2</v>
      </c>
      <c r="O120" s="793">
        <v>20</v>
      </c>
      <c r="P120" s="85">
        <f t="shared" si="19"/>
        <v>17.2</v>
      </c>
      <c r="Q120" s="83">
        <v>20</v>
      </c>
      <c r="R120" s="377">
        <f t="shared" si="14"/>
        <v>17.2</v>
      </c>
      <c r="S120" s="905">
        <v>10</v>
      </c>
      <c r="T120" s="904">
        <f>Tabla323[[#This Row],[TOTAL EXITENTE82]]*Tabla323[[#This Row],[P.U$]]</f>
        <v>8.6</v>
      </c>
      <c r="U120" s="646">
        <v>10</v>
      </c>
      <c r="V120" s="902"/>
      <c r="W120" s="902"/>
    </row>
    <row r="121" spans="1:23" ht="25.5" x14ac:dyDescent="0.25">
      <c r="A121" s="179">
        <v>92</v>
      </c>
      <c r="B121" s="201" t="s">
        <v>79</v>
      </c>
      <c r="C121" s="14" t="s">
        <v>205</v>
      </c>
      <c r="D121" s="14" t="s">
        <v>10</v>
      </c>
      <c r="E121" s="14" t="s">
        <v>290</v>
      </c>
      <c r="F121" s="15">
        <v>45444</v>
      </c>
      <c r="G121" s="37">
        <v>0.86</v>
      </c>
      <c r="H121" s="337"/>
      <c r="I121" s="83">
        <v>5</v>
      </c>
      <c r="J121" s="85">
        <f t="shared" si="15"/>
        <v>4.3</v>
      </c>
      <c r="K121" s="793">
        <v>5</v>
      </c>
      <c r="L121" s="85">
        <f t="shared" si="17"/>
        <v>4.3</v>
      </c>
      <c r="M121" s="793">
        <v>5</v>
      </c>
      <c r="N121" s="85">
        <f t="shared" si="18"/>
        <v>4.3</v>
      </c>
      <c r="O121" s="793">
        <v>5</v>
      </c>
      <c r="P121" s="85">
        <f t="shared" si="19"/>
        <v>4.3</v>
      </c>
      <c r="Q121" s="83">
        <v>5</v>
      </c>
      <c r="R121" s="377">
        <f t="shared" si="14"/>
        <v>4.3</v>
      </c>
      <c r="S121" s="905">
        <v>5</v>
      </c>
      <c r="T121" s="904">
        <f>Tabla323[[#This Row],[TOTAL EXITENTE82]]*Tabla323[[#This Row],[P.U$]]</f>
        <v>4.3</v>
      </c>
      <c r="U121" s="646">
        <v>5</v>
      </c>
      <c r="V121" s="902"/>
      <c r="W121" s="902"/>
    </row>
    <row r="122" spans="1:23" ht="28.5" x14ac:dyDescent="0.25">
      <c r="A122" s="179">
        <v>93</v>
      </c>
      <c r="B122" s="201" t="s">
        <v>80</v>
      </c>
      <c r="C122" s="14" t="s">
        <v>222</v>
      </c>
      <c r="D122" s="14" t="s">
        <v>10</v>
      </c>
      <c r="E122" s="14" t="s">
        <v>291</v>
      </c>
      <c r="F122" s="15">
        <v>45689</v>
      </c>
      <c r="G122" s="37">
        <v>5.18</v>
      </c>
      <c r="H122" s="337"/>
      <c r="I122" s="83"/>
      <c r="J122" s="85">
        <f t="shared" si="15"/>
        <v>0</v>
      </c>
      <c r="K122" s="793"/>
      <c r="L122" s="85">
        <f t="shared" si="17"/>
        <v>0</v>
      </c>
      <c r="M122" s="793"/>
      <c r="N122" s="85">
        <f t="shared" si="18"/>
        <v>0</v>
      </c>
      <c r="O122" s="793"/>
      <c r="P122" s="85">
        <f t="shared" si="19"/>
        <v>0</v>
      </c>
      <c r="Q122" s="83">
        <v>0</v>
      </c>
      <c r="R122" s="377">
        <f t="shared" si="14"/>
        <v>0</v>
      </c>
      <c r="S122" s="905"/>
      <c r="T122" s="904">
        <f>Tabla323[[#This Row],[TOTAL EXITENTE82]]*Tabla323[[#This Row],[P.U$]]</f>
        <v>0</v>
      </c>
      <c r="U122" s="646"/>
      <c r="V122" s="902"/>
      <c r="W122" s="902"/>
    </row>
    <row r="123" spans="1:23" x14ac:dyDescent="0.25">
      <c r="A123" s="179">
        <v>94</v>
      </c>
      <c r="B123" s="201" t="s">
        <v>81</v>
      </c>
      <c r="C123" s="14" t="s">
        <v>209</v>
      </c>
      <c r="D123" s="14" t="s">
        <v>10</v>
      </c>
      <c r="E123" s="14" t="s">
        <v>291</v>
      </c>
      <c r="F123" s="15">
        <v>45200</v>
      </c>
      <c r="G123" s="37">
        <v>5.15</v>
      </c>
      <c r="H123" s="337"/>
      <c r="I123" s="83"/>
      <c r="J123" s="85">
        <f t="shared" si="15"/>
        <v>0</v>
      </c>
      <c r="K123" s="793"/>
      <c r="L123" s="85">
        <f t="shared" si="17"/>
        <v>0</v>
      </c>
      <c r="M123" s="849"/>
      <c r="N123" s="85">
        <f t="shared" si="18"/>
        <v>0</v>
      </c>
      <c r="O123" s="793"/>
      <c r="P123" s="85">
        <f t="shared" si="19"/>
        <v>0</v>
      </c>
      <c r="Q123" s="83">
        <v>0</v>
      </c>
      <c r="R123" s="377">
        <f t="shared" si="14"/>
        <v>0</v>
      </c>
      <c r="S123" s="905"/>
      <c r="T123" s="904">
        <f>Tabla323[[#This Row],[TOTAL EXITENTE82]]*Tabla323[[#This Row],[P.U$]]</f>
        <v>0</v>
      </c>
      <c r="U123" s="646"/>
      <c r="V123" s="902"/>
      <c r="W123" s="902"/>
    </row>
    <row r="124" spans="1:23" ht="28.5" x14ac:dyDescent="0.25">
      <c r="A124" s="179"/>
      <c r="B124" s="201" t="s">
        <v>18098</v>
      </c>
      <c r="C124" s="14" t="s">
        <v>592</v>
      </c>
      <c r="D124" s="14" t="s">
        <v>10</v>
      </c>
      <c r="E124" s="14"/>
      <c r="F124" s="15">
        <v>45383</v>
      </c>
      <c r="G124" s="37">
        <v>1.7</v>
      </c>
      <c r="H124" s="337"/>
      <c r="I124" s="83"/>
      <c r="J124" s="85">
        <f t="shared" ref="J124" si="28">G124*I124</f>
        <v>0</v>
      </c>
      <c r="K124" s="793"/>
      <c r="L124" s="85">
        <f t="shared" ref="L124" si="29">G124*K124</f>
        <v>0</v>
      </c>
      <c r="M124" s="849"/>
      <c r="N124" s="85">
        <f t="shared" ref="N124" si="30">G124*M124</f>
        <v>0</v>
      </c>
      <c r="O124" s="793"/>
      <c r="P124" s="85">
        <f t="shared" ref="P124" si="31">G124*O124</f>
        <v>0</v>
      </c>
      <c r="Q124" s="83">
        <v>5</v>
      </c>
      <c r="R124" s="377">
        <f t="shared" ref="R124" si="32">G124*Q124</f>
        <v>8.5</v>
      </c>
      <c r="S124" s="905">
        <v>5</v>
      </c>
      <c r="T124" s="904">
        <f>Tabla323[[#This Row],[TOTAL EXITENTE82]]*Tabla323[[#This Row],[P.U$]]</f>
        <v>8.5</v>
      </c>
      <c r="U124" s="646">
        <v>5</v>
      </c>
      <c r="V124" s="902"/>
      <c r="W124" s="902"/>
    </row>
    <row r="125" spans="1:23" ht="28.5" x14ac:dyDescent="0.25">
      <c r="A125" s="179">
        <v>95</v>
      </c>
      <c r="B125" s="201" t="s">
        <v>82</v>
      </c>
      <c r="C125" s="14" t="s">
        <v>228</v>
      </c>
      <c r="D125" s="14" t="s">
        <v>10</v>
      </c>
      <c r="E125" s="14" t="s">
        <v>292</v>
      </c>
      <c r="F125" s="15">
        <v>45778</v>
      </c>
      <c r="G125" s="37">
        <v>1.68</v>
      </c>
      <c r="H125" s="337"/>
      <c r="I125" s="83"/>
      <c r="J125" s="85">
        <f t="shared" si="15"/>
        <v>0</v>
      </c>
      <c r="K125" s="793"/>
      <c r="L125" s="85">
        <f t="shared" si="17"/>
        <v>0</v>
      </c>
      <c r="M125" s="849"/>
      <c r="N125" s="85">
        <f t="shared" si="18"/>
        <v>0</v>
      </c>
      <c r="O125" s="793"/>
      <c r="P125" s="85">
        <f t="shared" si="19"/>
        <v>0</v>
      </c>
      <c r="Q125" s="83">
        <v>0</v>
      </c>
      <c r="R125" s="377">
        <f t="shared" si="14"/>
        <v>0</v>
      </c>
      <c r="S125" s="905"/>
      <c r="T125" s="904">
        <f>Tabla323[[#This Row],[TOTAL EXITENTE82]]*Tabla323[[#This Row],[P.U$]]</f>
        <v>0</v>
      </c>
      <c r="U125" s="646"/>
      <c r="V125" s="902"/>
      <c r="W125" s="902"/>
    </row>
    <row r="126" spans="1:23" ht="42.75" x14ac:dyDescent="0.25">
      <c r="A126" s="179">
        <v>96</v>
      </c>
      <c r="B126" s="201" t="s">
        <v>83</v>
      </c>
      <c r="C126" s="14" t="s">
        <v>203</v>
      </c>
      <c r="D126" s="14" t="s">
        <v>10</v>
      </c>
      <c r="E126" s="14" t="s">
        <v>262</v>
      </c>
      <c r="F126" s="15">
        <v>45870</v>
      </c>
      <c r="G126" s="37">
        <v>2.0699999999999998</v>
      </c>
      <c r="H126" s="337"/>
      <c r="I126" s="83">
        <v>1</v>
      </c>
      <c r="J126" s="85">
        <f t="shared" si="15"/>
        <v>2.0699999999999998</v>
      </c>
      <c r="K126" s="793">
        <v>0</v>
      </c>
      <c r="L126" s="85">
        <f t="shared" si="17"/>
        <v>0</v>
      </c>
      <c r="M126" s="793">
        <v>0</v>
      </c>
      <c r="N126" s="85">
        <f t="shared" si="18"/>
        <v>0</v>
      </c>
      <c r="O126" s="793">
        <v>0</v>
      </c>
      <c r="P126" s="85">
        <f t="shared" si="19"/>
        <v>0</v>
      </c>
      <c r="Q126" s="83">
        <v>0</v>
      </c>
      <c r="R126" s="377">
        <f t="shared" si="14"/>
        <v>0</v>
      </c>
      <c r="S126" s="905"/>
      <c r="T126" s="904">
        <f>Tabla323[[#This Row],[TOTAL EXITENTE82]]*Tabla323[[#This Row],[P.U$]]</f>
        <v>0</v>
      </c>
      <c r="U126" s="646"/>
      <c r="V126" s="902"/>
      <c r="W126" s="902"/>
    </row>
    <row r="127" spans="1:23" x14ac:dyDescent="0.25">
      <c r="A127" s="179"/>
      <c r="B127" s="201"/>
      <c r="C127" s="14"/>
      <c r="D127" s="14"/>
      <c r="E127" s="14"/>
      <c r="F127" s="15"/>
      <c r="G127" s="37"/>
      <c r="H127" s="337"/>
      <c r="I127" s="83"/>
      <c r="J127" s="85">
        <f t="shared" si="15"/>
        <v>0</v>
      </c>
      <c r="K127" s="793"/>
      <c r="L127" s="85">
        <f t="shared" si="17"/>
        <v>0</v>
      </c>
      <c r="M127" s="849"/>
      <c r="N127" s="85">
        <f t="shared" si="18"/>
        <v>0</v>
      </c>
      <c r="O127" s="793"/>
      <c r="P127" s="85">
        <f t="shared" si="19"/>
        <v>0</v>
      </c>
      <c r="Q127" s="83">
        <v>0</v>
      </c>
      <c r="R127" s="377">
        <f t="shared" si="14"/>
        <v>0</v>
      </c>
      <c r="S127" s="905"/>
      <c r="T127" s="904">
        <f>Tabla323[[#This Row],[TOTAL EXITENTE82]]*Tabla323[[#This Row],[P.U$]]</f>
        <v>0</v>
      </c>
      <c r="U127" s="646"/>
      <c r="V127" s="646"/>
      <c r="W127" s="646"/>
    </row>
    <row r="128" spans="1:23" ht="28.5" x14ac:dyDescent="0.25">
      <c r="A128" s="179">
        <v>97</v>
      </c>
      <c r="B128" s="201" t="s">
        <v>17607</v>
      </c>
      <c r="C128" s="14" t="s">
        <v>217</v>
      </c>
      <c r="D128" s="14" t="s">
        <v>10</v>
      </c>
      <c r="E128" s="14" t="s">
        <v>293</v>
      </c>
      <c r="F128" s="15">
        <v>45323</v>
      </c>
      <c r="G128" s="37">
        <v>3.77</v>
      </c>
      <c r="H128" s="337"/>
      <c r="I128" s="83">
        <v>9</v>
      </c>
      <c r="J128" s="85">
        <f t="shared" si="15"/>
        <v>33.93</v>
      </c>
      <c r="K128" s="793">
        <v>7</v>
      </c>
      <c r="L128" s="85">
        <f t="shared" si="17"/>
        <v>26.39</v>
      </c>
      <c r="M128" s="793">
        <v>7</v>
      </c>
      <c r="N128" s="85">
        <f t="shared" si="18"/>
        <v>26.39</v>
      </c>
      <c r="O128" s="793">
        <v>7</v>
      </c>
      <c r="P128" s="85">
        <f t="shared" si="19"/>
        <v>26.39</v>
      </c>
      <c r="Q128" s="83">
        <v>7</v>
      </c>
      <c r="R128" s="377">
        <f t="shared" si="14"/>
        <v>26.39</v>
      </c>
      <c r="S128" s="905">
        <v>4</v>
      </c>
      <c r="T128" s="904">
        <f>Tabla323[[#This Row],[TOTAL EXITENTE82]]*Tabla323[[#This Row],[P.U$]]</f>
        <v>15.08</v>
      </c>
      <c r="U128" s="646">
        <v>4</v>
      </c>
      <c r="V128" s="902"/>
      <c r="W128" s="902"/>
    </row>
    <row r="129" spans="1:23" ht="57" x14ac:dyDescent="0.25">
      <c r="A129" s="179">
        <v>98</v>
      </c>
      <c r="B129" s="201" t="s">
        <v>85</v>
      </c>
      <c r="C129" s="14" t="s">
        <v>219</v>
      </c>
      <c r="D129" s="14" t="s">
        <v>10</v>
      </c>
      <c r="E129" s="14" t="s">
        <v>262</v>
      </c>
      <c r="F129" s="15">
        <v>45413</v>
      </c>
      <c r="G129" s="37">
        <v>1.47</v>
      </c>
      <c r="H129" s="337"/>
      <c r="I129" s="83"/>
      <c r="J129" s="85">
        <f t="shared" si="15"/>
        <v>0</v>
      </c>
      <c r="K129" s="793"/>
      <c r="L129" s="85">
        <f t="shared" si="17"/>
        <v>0</v>
      </c>
      <c r="M129" s="849"/>
      <c r="N129" s="85">
        <f t="shared" si="18"/>
        <v>0</v>
      </c>
      <c r="O129" s="793"/>
      <c r="P129" s="85">
        <f t="shared" si="19"/>
        <v>0</v>
      </c>
      <c r="Q129" s="83">
        <v>0</v>
      </c>
      <c r="R129" s="377">
        <f t="shared" si="14"/>
        <v>0</v>
      </c>
      <c r="S129" s="905"/>
      <c r="T129" s="904">
        <f>Tabla323[[#This Row],[TOTAL EXITENTE82]]*Tabla323[[#This Row],[P.U$]]</f>
        <v>0</v>
      </c>
      <c r="U129" s="646"/>
      <c r="V129" s="902"/>
      <c r="W129" s="902"/>
    </row>
    <row r="130" spans="1:23" x14ac:dyDescent="0.25">
      <c r="A130" s="179">
        <v>99</v>
      </c>
      <c r="B130" s="201" t="s">
        <v>86</v>
      </c>
      <c r="C130" s="14" t="s">
        <v>203</v>
      </c>
      <c r="D130" s="14" t="s">
        <v>10</v>
      </c>
      <c r="E130" s="14" t="s">
        <v>272</v>
      </c>
      <c r="F130" s="15">
        <v>45597</v>
      </c>
      <c r="G130" s="37">
        <v>2.62</v>
      </c>
      <c r="H130" s="337"/>
      <c r="I130" s="83">
        <v>10</v>
      </c>
      <c r="J130" s="85">
        <f t="shared" si="15"/>
        <v>26.200000000000003</v>
      </c>
      <c r="K130" s="793">
        <v>10</v>
      </c>
      <c r="L130" s="85">
        <f t="shared" si="17"/>
        <v>26.200000000000003</v>
      </c>
      <c r="M130" s="793">
        <v>10</v>
      </c>
      <c r="N130" s="85">
        <f t="shared" si="18"/>
        <v>26.200000000000003</v>
      </c>
      <c r="O130" s="793">
        <v>10</v>
      </c>
      <c r="P130" s="85">
        <f t="shared" si="19"/>
        <v>26.200000000000003</v>
      </c>
      <c r="Q130" s="83">
        <v>10</v>
      </c>
      <c r="R130" s="377">
        <f t="shared" si="14"/>
        <v>26.200000000000003</v>
      </c>
      <c r="S130" s="905">
        <v>10</v>
      </c>
      <c r="T130" s="904">
        <f>Tabla323[[#This Row],[TOTAL EXITENTE82]]*Tabla323[[#This Row],[P.U$]]</f>
        <v>26.200000000000003</v>
      </c>
      <c r="U130" s="646">
        <v>10</v>
      </c>
      <c r="V130" s="902"/>
      <c r="W130" s="902"/>
    </row>
    <row r="131" spans="1:23" ht="28.5" x14ac:dyDescent="0.25">
      <c r="A131" s="179">
        <v>100</v>
      </c>
      <c r="B131" s="201" t="s">
        <v>87</v>
      </c>
      <c r="C131" s="14" t="s">
        <v>215</v>
      </c>
      <c r="D131" s="14" t="s">
        <v>10</v>
      </c>
      <c r="E131" s="14" t="s">
        <v>294</v>
      </c>
      <c r="F131" s="15">
        <v>45505</v>
      </c>
      <c r="G131" s="37">
        <v>0.73</v>
      </c>
      <c r="H131" s="337"/>
      <c r="I131" s="83"/>
      <c r="J131" s="85">
        <f t="shared" si="15"/>
        <v>0</v>
      </c>
      <c r="K131" s="793"/>
      <c r="L131" s="85">
        <f>G131*K131</f>
        <v>0</v>
      </c>
      <c r="M131" s="849"/>
      <c r="N131" s="85">
        <f t="shared" si="18"/>
        <v>0</v>
      </c>
      <c r="O131" s="793"/>
      <c r="P131" s="85">
        <f>G131*O131</f>
        <v>0</v>
      </c>
      <c r="Q131" s="83">
        <v>0</v>
      </c>
      <c r="R131" s="377">
        <f t="shared" si="14"/>
        <v>0</v>
      </c>
      <c r="S131" s="905"/>
      <c r="T131" s="904">
        <f>Tabla323[[#This Row],[TOTAL EXITENTE82]]*Tabla323[[#This Row],[P.U$]]</f>
        <v>0</v>
      </c>
      <c r="U131" s="646"/>
      <c r="V131" s="902"/>
      <c r="W131" s="902"/>
    </row>
    <row r="132" spans="1:23" ht="38.25" x14ac:dyDescent="0.25">
      <c r="A132" s="179">
        <v>101</v>
      </c>
      <c r="B132" s="201" t="s">
        <v>88</v>
      </c>
      <c r="C132" s="14" t="s">
        <v>205</v>
      </c>
      <c r="D132" s="14" t="s">
        <v>10</v>
      </c>
      <c r="E132" s="14" t="s">
        <v>273</v>
      </c>
      <c r="F132" s="15">
        <v>45566</v>
      </c>
      <c r="G132" s="37">
        <v>1.54</v>
      </c>
      <c r="H132" s="337"/>
      <c r="I132" s="83"/>
      <c r="J132" s="85">
        <f t="shared" si="15"/>
        <v>0</v>
      </c>
      <c r="K132" s="793"/>
      <c r="L132" s="85">
        <f>G132*K132</f>
        <v>0</v>
      </c>
      <c r="M132" s="849"/>
      <c r="N132" s="85">
        <f t="shared" si="18"/>
        <v>0</v>
      </c>
      <c r="O132" s="793"/>
      <c r="P132" s="85">
        <f>G132*O132</f>
        <v>0</v>
      </c>
      <c r="Q132" s="83">
        <v>0</v>
      </c>
      <c r="R132" s="377">
        <f t="shared" si="14"/>
        <v>0</v>
      </c>
      <c r="S132" s="905"/>
      <c r="T132" s="904">
        <f>Tabla323[[#This Row],[TOTAL EXITENTE82]]*Tabla323[[#This Row],[P.U$]]</f>
        <v>0</v>
      </c>
      <c r="U132" s="646"/>
      <c r="V132" s="902"/>
      <c r="W132" s="902"/>
    </row>
    <row r="133" spans="1:23" ht="38.25" x14ac:dyDescent="0.25">
      <c r="A133" s="179">
        <v>102</v>
      </c>
      <c r="B133" s="201" t="s">
        <v>816</v>
      </c>
      <c r="C133" s="14" t="s">
        <v>232</v>
      </c>
      <c r="D133" s="14" t="s">
        <v>10</v>
      </c>
      <c r="E133" s="14" t="s">
        <v>273</v>
      </c>
      <c r="F133" s="15">
        <v>45444</v>
      </c>
      <c r="G133" s="37">
        <v>1.54</v>
      </c>
      <c r="H133" s="337"/>
      <c r="I133" s="83">
        <v>24</v>
      </c>
      <c r="J133" s="85">
        <f t="shared" si="15"/>
        <v>36.96</v>
      </c>
      <c r="K133" s="793">
        <v>24</v>
      </c>
      <c r="L133" s="85">
        <f t="shared" si="17"/>
        <v>36.96</v>
      </c>
      <c r="M133" s="793">
        <v>24</v>
      </c>
      <c r="N133" s="85">
        <f t="shared" si="18"/>
        <v>36.96</v>
      </c>
      <c r="O133" s="793">
        <v>24</v>
      </c>
      <c r="P133" s="85">
        <f t="shared" si="19"/>
        <v>36.96</v>
      </c>
      <c r="Q133" s="83">
        <v>24</v>
      </c>
      <c r="R133" s="377">
        <f t="shared" si="14"/>
        <v>36.96</v>
      </c>
      <c r="S133" s="905">
        <v>10</v>
      </c>
      <c r="T133" s="904">
        <f>Tabla323[[#This Row],[TOTAL EXITENTE82]]*Tabla323[[#This Row],[P.U$]]</f>
        <v>15.4</v>
      </c>
      <c r="U133" s="646">
        <v>10</v>
      </c>
      <c r="V133" s="902"/>
      <c r="W133" s="902"/>
    </row>
    <row r="134" spans="1:23" ht="38.25" x14ac:dyDescent="0.25">
      <c r="A134" s="179">
        <v>103</v>
      </c>
      <c r="B134" s="201" t="s">
        <v>816</v>
      </c>
      <c r="C134" s="14" t="s">
        <v>224</v>
      </c>
      <c r="D134" s="14" t="s">
        <v>10</v>
      </c>
      <c r="E134" s="14" t="s">
        <v>273</v>
      </c>
      <c r="F134" s="15">
        <v>45231</v>
      </c>
      <c r="G134" s="37">
        <v>1.54</v>
      </c>
      <c r="H134" s="337"/>
      <c r="I134" s="83">
        <v>7</v>
      </c>
      <c r="J134" s="85">
        <f t="shared" si="15"/>
        <v>10.780000000000001</v>
      </c>
      <c r="K134" s="793">
        <v>7</v>
      </c>
      <c r="L134" s="85">
        <f t="shared" si="17"/>
        <v>10.780000000000001</v>
      </c>
      <c r="M134" s="793">
        <v>7</v>
      </c>
      <c r="N134" s="85">
        <f t="shared" si="18"/>
        <v>10.780000000000001</v>
      </c>
      <c r="O134" s="793">
        <v>7</v>
      </c>
      <c r="P134" s="85">
        <f t="shared" si="19"/>
        <v>10.780000000000001</v>
      </c>
      <c r="Q134" s="83">
        <v>7</v>
      </c>
      <c r="R134" s="377">
        <f t="shared" si="14"/>
        <v>10.780000000000001</v>
      </c>
      <c r="S134" s="905">
        <v>7</v>
      </c>
      <c r="T134" s="904">
        <f>Tabla323[[#This Row],[TOTAL EXITENTE82]]*Tabla323[[#This Row],[P.U$]]</f>
        <v>10.780000000000001</v>
      </c>
      <c r="U134" s="646">
        <v>7</v>
      </c>
      <c r="V134" s="902"/>
      <c r="W134" s="902"/>
    </row>
    <row r="135" spans="1:23" ht="38.25" x14ac:dyDescent="0.25">
      <c r="A135" s="179">
        <v>104</v>
      </c>
      <c r="B135" s="201" t="s">
        <v>1069</v>
      </c>
      <c r="C135" s="14" t="s">
        <v>736</v>
      </c>
      <c r="D135" s="14" t="s">
        <v>10</v>
      </c>
      <c r="E135" s="14" t="s">
        <v>273</v>
      </c>
      <c r="F135" s="15">
        <v>45505</v>
      </c>
      <c r="G135" s="37">
        <v>0.65</v>
      </c>
      <c r="H135" s="337"/>
      <c r="I135" s="83">
        <v>10</v>
      </c>
      <c r="J135" s="85">
        <f t="shared" si="15"/>
        <v>6.5</v>
      </c>
      <c r="K135" s="793">
        <v>10</v>
      </c>
      <c r="L135" s="85">
        <f>G135*K135</f>
        <v>6.5</v>
      </c>
      <c r="M135" s="793">
        <v>10</v>
      </c>
      <c r="N135" s="85">
        <f t="shared" si="18"/>
        <v>6.5</v>
      </c>
      <c r="O135" s="793">
        <v>6</v>
      </c>
      <c r="P135" s="85">
        <f>G135*O135</f>
        <v>3.9000000000000004</v>
      </c>
      <c r="Q135" s="83">
        <v>6</v>
      </c>
      <c r="R135" s="377">
        <f t="shared" si="14"/>
        <v>3.9000000000000004</v>
      </c>
      <c r="S135" s="905">
        <v>6</v>
      </c>
      <c r="T135" s="904">
        <f>Tabla323[[#This Row],[TOTAL EXITENTE82]]*Tabla323[[#This Row],[P.U$]]</f>
        <v>3.9000000000000004</v>
      </c>
      <c r="U135" s="646">
        <v>6</v>
      </c>
      <c r="V135" s="902"/>
      <c r="W135" s="902"/>
    </row>
    <row r="136" spans="1:23" ht="38.25" x14ac:dyDescent="0.25">
      <c r="A136" s="179"/>
      <c r="B136" s="201" t="s">
        <v>816</v>
      </c>
      <c r="C136" s="14" t="s">
        <v>736</v>
      </c>
      <c r="D136" s="14" t="s">
        <v>10</v>
      </c>
      <c r="E136" s="14" t="s">
        <v>273</v>
      </c>
      <c r="F136" s="15">
        <v>45505</v>
      </c>
      <c r="G136" s="37">
        <v>1</v>
      </c>
      <c r="H136" s="337"/>
      <c r="I136" s="83">
        <v>10</v>
      </c>
      <c r="J136" s="85">
        <f t="shared" si="15"/>
        <v>10</v>
      </c>
      <c r="K136" s="793">
        <v>10</v>
      </c>
      <c r="L136" s="85">
        <f t="shared" si="17"/>
        <v>10</v>
      </c>
      <c r="M136" s="793">
        <v>10</v>
      </c>
      <c r="N136" s="85">
        <f t="shared" si="18"/>
        <v>10</v>
      </c>
      <c r="O136" s="793">
        <v>10</v>
      </c>
      <c r="P136" s="85">
        <f t="shared" si="19"/>
        <v>10</v>
      </c>
      <c r="Q136" s="83">
        <v>10</v>
      </c>
      <c r="R136" s="377">
        <f t="shared" si="14"/>
        <v>10</v>
      </c>
      <c r="S136" s="905">
        <v>10</v>
      </c>
      <c r="T136" s="904">
        <f>Tabla323[[#This Row],[TOTAL EXITENTE82]]*Tabla323[[#This Row],[P.U$]]</f>
        <v>10</v>
      </c>
      <c r="U136" s="646">
        <v>10</v>
      </c>
      <c r="V136" s="902"/>
      <c r="W136" s="902"/>
    </row>
    <row r="137" spans="1:23" ht="25.5" x14ac:dyDescent="0.25">
      <c r="A137" s="179">
        <v>105</v>
      </c>
      <c r="B137" s="201" t="s">
        <v>90</v>
      </c>
      <c r="C137" s="14" t="s">
        <v>736</v>
      </c>
      <c r="D137" s="14" t="s">
        <v>10</v>
      </c>
      <c r="E137" s="14" t="s">
        <v>295</v>
      </c>
      <c r="F137" s="15">
        <v>45352</v>
      </c>
      <c r="G137" s="37">
        <v>1.22</v>
      </c>
      <c r="H137" s="337"/>
      <c r="I137" s="83"/>
      <c r="J137" s="85">
        <f t="shared" si="15"/>
        <v>0</v>
      </c>
      <c r="K137" s="793">
        <v>1</v>
      </c>
      <c r="L137" s="85">
        <f t="shared" si="17"/>
        <v>1.22</v>
      </c>
      <c r="M137" s="849">
        <v>1</v>
      </c>
      <c r="N137" s="85">
        <f t="shared" si="18"/>
        <v>1.22</v>
      </c>
      <c r="O137" s="793"/>
      <c r="P137" s="85">
        <f t="shared" si="19"/>
        <v>0</v>
      </c>
      <c r="Q137" s="83">
        <v>0</v>
      </c>
      <c r="R137" s="377">
        <f t="shared" si="14"/>
        <v>0</v>
      </c>
      <c r="S137" s="905"/>
      <c r="T137" s="904">
        <f>Tabla323[[#This Row],[TOTAL EXITENTE82]]*Tabla323[[#This Row],[P.U$]]</f>
        <v>0</v>
      </c>
      <c r="U137" s="646"/>
      <c r="V137" s="902"/>
      <c r="W137" s="902"/>
    </row>
    <row r="138" spans="1:23" ht="25.5" x14ac:dyDescent="0.25">
      <c r="A138" s="179">
        <v>106</v>
      </c>
      <c r="B138" s="201" t="s">
        <v>90</v>
      </c>
      <c r="C138" s="14" t="s">
        <v>200</v>
      </c>
      <c r="D138" s="14" t="s">
        <v>10</v>
      </c>
      <c r="E138" s="14" t="s">
        <v>295</v>
      </c>
      <c r="F138" s="15">
        <v>45352</v>
      </c>
      <c r="G138" s="37">
        <v>1.22</v>
      </c>
      <c r="H138" s="337"/>
      <c r="I138" s="83"/>
      <c r="J138" s="85">
        <f t="shared" si="15"/>
        <v>0</v>
      </c>
      <c r="K138" s="793"/>
      <c r="L138" s="85">
        <f t="shared" si="17"/>
        <v>0</v>
      </c>
      <c r="M138" s="849"/>
      <c r="N138" s="85">
        <f t="shared" si="18"/>
        <v>0</v>
      </c>
      <c r="O138" s="793"/>
      <c r="P138" s="85">
        <f t="shared" si="19"/>
        <v>0</v>
      </c>
      <c r="Q138" s="83">
        <v>0</v>
      </c>
      <c r="R138" s="377">
        <f t="shared" si="14"/>
        <v>0</v>
      </c>
      <c r="S138" s="905"/>
      <c r="T138" s="904">
        <f>Tabla323[[#This Row],[TOTAL EXITENTE82]]*Tabla323[[#This Row],[P.U$]]</f>
        <v>0</v>
      </c>
      <c r="U138" s="646"/>
      <c r="V138" s="902"/>
      <c r="W138" s="902"/>
    </row>
    <row r="139" spans="1:23" ht="25.5" x14ac:dyDescent="0.25">
      <c r="A139" s="179">
        <v>107</v>
      </c>
      <c r="B139" s="201" t="s">
        <v>90</v>
      </c>
      <c r="C139" s="14" t="s">
        <v>203</v>
      </c>
      <c r="D139" s="14" t="s">
        <v>10</v>
      </c>
      <c r="E139" s="14" t="s">
        <v>295</v>
      </c>
      <c r="F139" s="15">
        <v>45383</v>
      </c>
      <c r="G139" s="37">
        <v>0.91</v>
      </c>
      <c r="H139" s="337"/>
      <c r="I139" s="83"/>
      <c r="J139" s="85">
        <f t="shared" si="15"/>
        <v>0</v>
      </c>
      <c r="K139" s="793"/>
      <c r="L139" s="85">
        <f t="shared" si="17"/>
        <v>0</v>
      </c>
      <c r="M139" s="849"/>
      <c r="N139" s="85">
        <f t="shared" si="18"/>
        <v>0</v>
      </c>
      <c r="O139" s="793"/>
      <c r="P139" s="85">
        <f t="shared" si="19"/>
        <v>0</v>
      </c>
      <c r="Q139" s="83">
        <v>10</v>
      </c>
      <c r="R139" s="377">
        <f t="shared" si="14"/>
        <v>9.1</v>
      </c>
      <c r="S139" s="905">
        <v>12</v>
      </c>
      <c r="T139" s="904">
        <f>Tabla323[[#This Row],[TOTAL EXITENTE82]]*Tabla323[[#This Row],[P.U$]]</f>
        <v>10.92</v>
      </c>
      <c r="U139" s="646">
        <v>7</v>
      </c>
      <c r="V139" s="902"/>
      <c r="W139" s="902"/>
    </row>
    <row r="140" spans="1:23" ht="28.5" x14ac:dyDescent="0.25">
      <c r="A140" s="179">
        <v>108</v>
      </c>
      <c r="B140" s="201" t="s">
        <v>91</v>
      </c>
      <c r="C140" s="14" t="s">
        <v>196</v>
      </c>
      <c r="D140" s="14" t="s">
        <v>10</v>
      </c>
      <c r="E140" s="14" t="s">
        <v>296</v>
      </c>
      <c r="F140" s="15">
        <v>45505</v>
      </c>
      <c r="G140" s="37">
        <v>3.19</v>
      </c>
      <c r="H140" s="337"/>
      <c r="I140" s="83">
        <v>4</v>
      </c>
      <c r="J140" s="85">
        <f t="shared" si="15"/>
        <v>12.76</v>
      </c>
      <c r="K140" s="793">
        <v>4</v>
      </c>
      <c r="L140" s="85">
        <f>G140*K140</f>
        <v>12.76</v>
      </c>
      <c r="M140" s="793">
        <v>4</v>
      </c>
      <c r="N140" s="85">
        <f t="shared" si="18"/>
        <v>12.76</v>
      </c>
      <c r="O140" s="793">
        <v>4</v>
      </c>
      <c r="P140" s="85">
        <f>G140*O140</f>
        <v>12.76</v>
      </c>
      <c r="Q140" s="83">
        <v>3</v>
      </c>
      <c r="R140" s="377">
        <f t="shared" si="14"/>
        <v>9.57</v>
      </c>
      <c r="S140" s="905">
        <v>3</v>
      </c>
      <c r="T140" s="904">
        <f>Tabla323[[#This Row],[TOTAL EXITENTE82]]*Tabla323[[#This Row],[P.U$]]</f>
        <v>9.57</v>
      </c>
      <c r="U140" s="646">
        <v>3</v>
      </c>
      <c r="V140" s="902"/>
      <c r="W140" s="902"/>
    </row>
    <row r="141" spans="1:23" ht="28.5" x14ac:dyDescent="0.25">
      <c r="A141" s="179">
        <v>659</v>
      </c>
      <c r="B141" s="201" t="s">
        <v>1036</v>
      </c>
      <c r="C141" s="14" t="s">
        <v>1035</v>
      </c>
      <c r="D141" s="14"/>
      <c r="E141" s="14"/>
      <c r="F141" s="15">
        <v>45474</v>
      </c>
      <c r="G141" s="37">
        <v>3.19</v>
      </c>
      <c r="H141" s="337"/>
      <c r="I141" s="83">
        <v>1</v>
      </c>
      <c r="J141" s="85">
        <f t="shared" si="15"/>
        <v>3.19</v>
      </c>
      <c r="K141" s="793">
        <v>1</v>
      </c>
      <c r="L141" s="85">
        <f t="shared" si="17"/>
        <v>3.19</v>
      </c>
      <c r="M141" s="793">
        <v>0</v>
      </c>
      <c r="N141" s="85">
        <f t="shared" si="18"/>
        <v>0</v>
      </c>
      <c r="O141" s="793"/>
      <c r="P141" s="85">
        <f t="shared" si="19"/>
        <v>0</v>
      </c>
      <c r="Q141" s="83">
        <v>0</v>
      </c>
      <c r="R141" s="377">
        <f t="shared" ref="R141:R180" si="33">G141*Q141</f>
        <v>0</v>
      </c>
      <c r="S141" s="905"/>
      <c r="T141" s="904">
        <f>Tabla323[[#This Row],[TOTAL EXITENTE82]]*Tabla323[[#This Row],[P.U$]]</f>
        <v>0</v>
      </c>
      <c r="U141" s="646"/>
      <c r="V141" s="902"/>
      <c r="W141" s="902"/>
    </row>
    <row r="142" spans="1:23" ht="28.5" x14ac:dyDescent="0.25">
      <c r="A142" s="179">
        <v>109</v>
      </c>
      <c r="B142" s="201" t="s">
        <v>884</v>
      </c>
      <c r="C142" s="14" t="s">
        <v>864</v>
      </c>
      <c r="D142" s="14" t="s">
        <v>10</v>
      </c>
      <c r="E142" s="14"/>
      <c r="F142" s="15">
        <v>45689</v>
      </c>
      <c r="G142" s="37"/>
      <c r="H142" s="337"/>
      <c r="I142" s="83"/>
      <c r="J142" s="85">
        <f t="shared" si="15"/>
        <v>0</v>
      </c>
      <c r="K142" s="793"/>
      <c r="L142" s="85">
        <f t="shared" si="17"/>
        <v>0</v>
      </c>
      <c r="M142" s="849"/>
      <c r="N142" s="85">
        <f t="shared" si="18"/>
        <v>0</v>
      </c>
      <c r="O142" s="793"/>
      <c r="P142" s="85">
        <f t="shared" si="19"/>
        <v>0</v>
      </c>
      <c r="Q142" s="83">
        <v>0</v>
      </c>
      <c r="R142" s="377">
        <f t="shared" si="33"/>
        <v>0</v>
      </c>
      <c r="S142" s="905"/>
      <c r="T142" s="904">
        <f>Tabla323[[#This Row],[TOTAL EXITENTE82]]*Tabla323[[#This Row],[P.U$]]</f>
        <v>0</v>
      </c>
      <c r="U142" s="646"/>
      <c r="V142" s="902"/>
      <c r="W142" s="902"/>
    </row>
    <row r="143" spans="1:23" ht="42.75" x14ac:dyDescent="0.25">
      <c r="A143" s="179">
        <v>110</v>
      </c>
      <c r="B143" s="201" t="s">
        <v>92</v>
      </c>
      <c r="C143" s="14" t="s">
        <v>218</v>
      </c>
      <c r="D143" s="14" t="s">
        <v>10</v>
      </c>
      <c r="E143" s="14" t="s">
        <v>297</v>
      </c>
      <c r="F143" s="15">
        <v>45413</v>
      </c>
      <c r="G143" s="37">
        <v>3.85</v>
      </c>
      <c r="H143" s="337"/>
      <c r="I143" s="83">
        <v>3</v>
      </c>
      <c r="J143" s="85">
        <f t="shared" si="15"/>
        <v>11.55</v>
      </c>
      <c r="K143" s="793">
        <v>3</v>
      </c>
      <c r="L143" s="85">
        <f t="shared" si="17"/>
        <v>11.55</v>
      </c>
      <c r="M143" s="793">
        <v>3</v>
      </c>
      <c r="N143" s="85">
        <f t="shared" si="18"/>
        <v>11.55</v>
      </c>
      <c r="O143" s="793">
        <v>1</v>
      </c>
      <c r="P143" s="85">
        <f t="shared" si="19"/>
        <v>3.85</v>
      </c>
      <c r="Q143" s="83">
        <v>1</v>
      </c>
      <c r="R143" s="377">
        <f t="shared" si="33"/>
        <v>3.85</v>
      </c>
      <c r="S143" s="905">
        <v>1</v>
      </c>
      <c r="T143" s="904">
        <f>Tabla323[[#This Row],[TOTAL EXITENTE82]]*Tabla323[[#This Row],[P.U$]]</f>
        <v>3.85</v>
      </c>
      <c r="U143" s="646">
        <v>1</v>
      </c>
      <c r="V143" s="902"/>
      <c r="W143" s="902"/>
    </row>
    <row r="144" spans="1:23" ht="28.5" x14ac:dyDescent="0.25">
      <c r="A144" s="179">
        <v>111</v>
      </c>
      <c r="B144" s="201" t="s">
        <v>93</v>
      </c>
      <c r="C144" s="14" t="s">
        <v>229</v>
      </c>
      <c r="D144" s="14" t="s">
        <v>10</v>
      </c>
      <c r="E144" s="14" t="s">
        <v>281</v>
      </c>
      <c r="F144" s="15">
        <v>45231</v>
      </c>
      <c r="G144" s="37">
        <v>1.75</v>
      </c>
      <c r="H144" s="337"/>
      <c r="I144" s="83"/>
      <c r="J144" s="85">
        <f t="shared" si="15"/>
        <v>0</v>
      </c>
      <c r="K144" s="793"/>
      <c r="L144" s="85">
        <f t="shared" si="17"/>
        <v>0</v>
      </c>
      <c r="M144" s="922"/>
      <c r="N144" s="85">
        <f t="shared" si="18"/>
        <v>0</v>
      </c>
      <c r="O144" s="793"/>
      <c r="P144" s="85">
        <f t="shared" si="19"/>
        <v>0</v>
      </c>
      <c r="Q144" s="83">
        <v>0</v>
      </c>
      <c r="R144" s="377">
        <f t="shared" si="33"/>
        <v>0</v>
      </c>
      <c r="S144" s="905"/>
      <c r="T144" s="904">
        <f>Tabla323[[#This Row],[TOTAL EXITENTE82]]*Tabla323[[#This Row],[P.U$]]</f>
        <v>0</v>
      </c>
      <c r="U144" s="646"/>
      <c r="V144" s="902"/>
      <c r="W144" s="902"/>
    </row>
    <row r="145" spans="1:23" ht="28.5" x14ac:dyDescent="0.25">
      <c r="A145" s="179">
        <v>112</v>
      </c>
      <c r="B145" s="201" t="s">
        <v>94</v>
      </c>
      <c r="C145" s="14" t="s">
        <v>216</v>
      </c>
      <c r="D145" s="14" t="s">
        <v>10</v>
      </c>
      <c r="E145" s="14" t="s">
        <v>298</v>
      </c>
      <c r="F145" s="15">
        <v>45383</v>
      </c>
      <c r="G145" s="37">
        <v>3.62</v>
      </c>
      <c r="H145" s="337"/>
      <c r="I145" s="83">
        <v>5</v>
      </c>
      <c r="J145" s="85">
        <f t="shared" si="15"/>
        <v>18.100000000000001</v>
      </c>
      <c r="K145" s="793">
        <v>5</v>
      </c>
      <c r="L145" s="85">
        <f t="shared" si="17"/>
        <v>18.100000000000001</v>
      </c>
      <c r="M145" s="793">
        <v>4</v>
      </c>
      <c r="N145" s="85">
        <f t="shared" si="18"/>
        <v>14.48</v>
      </c>
      <c r="O145" s="793">
        <v>4</v>
      </c>
      <c r="P145" s="85">
        <f t="shared" si="19"/>
        <v>14.48</v>
      </c>
      <c r="Q145" s="83">
        <v>4</v>
      </c>
      <c r="R145" s="377">
        <f t="shared" si="33"/>
        <v>14.48</v>
      </c>
      <c r="S145" s="905">
        <v>2</v>
      </c>
      <c r="T145" s="904">
        <f>Tabla323[[#This Row],[TOTAL EXITENTE82]]*Tabla323[[#This Row],[P.U$]]</f>
        <v>7.24</v>
      </c>
      <c r="U145" s="646">
        <v>2</v>
      </c>
      <c r="V145" s="902"/>
      <c r="W145" s="902"/>
    </row>
    <row r="146" spans="1:23" ht="25.5" x14ac:dyDescent="0.25">
      <c r="A146" s="179">
        <v>113</v>
      </c>
      <c r="B146" s="201" t="s">
        <v>95</v>
      </c>
      <c r="C146" s="14" t="s">
        <v>222</v>
      </c>
      <c r="D146" s="14" t="s">
        <v>10</v>
      </c>
      <c r="E146" s="14" t="s">
        <v>299</v>
      </c>
      <c r="F146" s="15">
        <v>45809</v>
      </c>
      <c r="G146" s="37">
        <v>3.72</v>
      </c>
      <c r="H146" s="337"/>
      <c r="I146" s="83">
        <v>3</v>
      </c>
      <c r="J146" s="85">
        <f t="shared" si="15"/>
        <v>11.16</v>
      </c>
      <c r="K146" s="793">
        <v>3</v>
      </c>
      <c r="L146" s="85">
        <f t="shared" si="17"/>
        <v>11.16</v>
      </c>
      <c r="M146" s="793">
        <v>3</v>
      </c>
      <c r="N146" s="85">
        <f t="shared" si="18"/>
        <v>11.16</v>
      </c>
      <c r="O146" s="793">
        <v>3</v>
      </c>
      <c r="P146" s="85">
        <f t="shared" si="19"/>
        <v>11.16</v>
      </c>
      <c r="Q146" s="83">
        <v>3</v>
      </c>
      <c r="R146" s="377">
        <f t="shared" si="33"/>
        <v>11.16</v>
      </c>
      <c r="S146" s="905">
        <v>3</v>
      </c>
      <c r="T146" s="904">
        <f>Tabla323[[#This Row],[TOTAL EXITENTE82]]*Tabla323[[#This Row],[P.U$]]</f>
        <v>11.16</v>
      </c>
      <c r="U146" s="646">
        <v>3</v>
      </c>
      <c r="V146" s="902"/>
      <c r="W146" s="902"/>
    </row>
    <row r="147" spans="1:23" ht="25.5" x14ac:dyDescent="0.25">
      <c r="A147" s="179">
        <v>114</v>
      </c>
      <c r="B147" s="201" t="s">
        <v>17981</v>
      </c>
      <c r="C147" s="14" t="s">
        <v>17779</v>
      </c>
      <c r="D147" s="14" t="s">
        <v>10</v>
      </c>
      <c r="E147" s="14" t="s">
        <v>299</v>
      </c>
      <c r="F147" s="15">
        <v>45536</v>
      </c>
      <c r="G147" s="37">
        <v>3.18</v>
      </c>
      <c r="H147" s="337"/>
      <c r="I147" s="83"/>
      <c r="J147" s="85">
        <f t="shared" si="15"/>
        <v>0</v>
      </c>
      <c r="K147" s="793">
        <v>4</v>
      </c>
      <c r="L147" s="85">
        <f t="shared" si="17"/>
        <v>12.72</v>
      </c>
      <c r="M147" s="922">
        <v>4</v>
      </c>
      <c r="N147" s="85">
        <f t="shared" si="18"/>
        <v>12.72</v>
      </c>
      <c r="O147" s="793">
        <v>4</v>
      </c>
      <c r="P147" s="85">
        <f t="shared" si="19"/>
        <v>12.72</v>
      </c>
      <c r="Q147" s="83">
        <v>12</v>
      </c>
      <c r="R147" s="377">
        <f t="shared" si="33"/>
        <v>38.160000000000004</v>
      </c>
      <c r="S147" s="905">
        <v>12</v>
      </c>
      <c r="T147" s="904">
        <f>Tabla323[[#This Row],[TOTAL EXITENTE82]]*Tabla323[[#This Row],[P.U$]]</f>
        <v>38.160000000000004</v>
      </c>
      <c r="U147" s="646">
        <v>12</v>
      </c>
      <c r="V147" s="902"/>
      <c r="W147" s="902"/>
    </row>
    <row r="148" spans="1:23" ht="25.5" x14ac:dyDescent="0.25">
      <c r="A148" s="179">
        <v>115</v>
      </c>
      <c r="B148" s="201" t="s">
        <v>97</v>
      </c>
      <c r="C148" s="14" t="s">
        <v>209</v>
      </c>
      <c r="D148" s="14" t="s">
        <v>10</v>
      </c>
      <c r="E148" s="14" t="s">
        <v>299</v>
      </c>
      <c r="F148" s="15">
        <v>45627</v>
      </c>
      <c r="G148" s="37">
        <v>3.3</v>
      </c>
      <c r="H148" s="337"/>
      <c r="I148" s="83"/>
      <c r="J148" s="85">
        <f t="shared" si="15"/>
        <v>0</v>
      </c>
      <c r="K148" s="793"/>
      <c r="L148" s="85">
        <f>G148*K148</f>
        <v>0</v>
      </c>
      <c r="M148" s="922"/>
      <c r="N148" s="85">
        <f t="shared" si="18"/>
        <v>0</v>
      </c>
      <c r="O148" s="793"/>
      <c r="P148" s="85">
        <f>G148*O148</f>
        <v>0</v>
      </c>
      <c r="Q148" s="83">
        <v>0</v>
      </c>
      <c r="R148" s="377">
        <f t="shared" si="33"/>
        <v>0</v>
      </c>
      <c r="S148" s="905"/>
      <c r="T148" s="904">
        <f>Tabla323[[#This Row],[TOTAL EXITENTE82]]*Tabla323[[#This Row],[P.U$]]</f>
        <v>0</v>
      </c>
      <c r="U148" s="646"/>
      <c r="V148" s="902"/>
      <c r="W148" s="902"/>
    </row>
    <row r="149" spans="1:23" x14ac:dyDescent="0.25">
      <c r="A149" s="179">
        <v>116</v>
      </c>
      <c r="B149" s="201" t="s">
        <v>98</v>
      </c>
      <c r="C149" s="14" t="s">
        <v>231</v>
      </c>
      <c r="D149" s="14" t="s">
        <v>10</v>
      </c>
      <c r="E149" s="14" t="s">
        <v>287</v>
      </c>
      <c r="F149" s="15">
        <v>45108</v>
      </c>
      <c r="G149" s="37">
        <v>11</v>
      </c>
      <c r="H149" s="337"/>
      <c r="I149" s="83"/>
      <c r="J149" s="85">
        <f t="shared" si="15"/>
        <v>0</v>
      </c>
      <c r="K149" s="793"/>
      <c r="L149" s="85">
        <f t="shared" si="17"/>
        <v>0</v>
      </c>
      <c r="M149" s="922"/>
      <c r="N149" s="85">
        <f t="shared" si="18"/>
        <v>0</v>
      </c>
      <c r="O149" s="793"/>
      <c r="P149" s="85">
        <f t="shared" si="19"/>
        <v>0</v>
      </c>
      <c r="Q149" s="83">
        <v>0</v>
      </c>
      <c r="R149" s="377">
        <f t="shared" si="33"/>
        <v>0</v>
      </c>
      <c r="S149" s="905"/>
      <c r="T149" s="904">
        <f>Tabla323[[#This Row],[TOTAL EXITENTE82]]*Tabla323[[#This Row],[P.U$]]</f>
        <v>0</v>
      </c>
      <c r="U149" s="646"/>
      <c r="V149" s="902"/>
      <c r="W149" s="902"/>
    </row>
    <row r="150" spans="1:23" ht="28.5" x14ac:dyDescent="0.25">
      <c r="A150" s="179"/>
      <c r="B150" s="201" t="s">
        <v>18097</v>
      </c>
      <c r="C150" s="14" t="s">
        <v>666</v>
      </c>
      <c r="D150" s="14" t="s">
        <v>10</v>
      </c>
      <c r="E150" s="14"/>
      <c r="F150" s="15">
        <v>45839</v>
      </c>
      <c r="G150" s="37">
        <v>2.34</v>
      </c>
      <c r="H150" s="337"/>
      <c r="I150" s="83"/>
      <c r="J150" s="85">
        <f t="shared" ref="J150" si="34">G150*I150</f>
        <v>0</v>
      </c>
      <c r="K150" s="793"/>
      <c r="L150" s="85">
        <f t="shared" ref="L150" si="35">G150*K150</f>
        <v>0</v>
      </c>
      <c r="M150" s="922"/>
      <c r="N150" s="85">
        <f t="shared" ref="N150" si="36">G150*M150</f>
        <v>0</v>
      </c>
      <c r="O150" s="793"/>
      <c r="P150" s="85">
        <f t="shared" ref="P150" si="37">G150*O150</f>
        <v>0</v>
      </c>
      <c r="Q150" s="83">
        <v>10</v>
      </c>
      <c r="R150" s="377">
        <f t="shared" ref="R150" si="38">G150*Q150</f>
        <v>23.4</v>
      </c>
      <c r="S150" s="905">
        <v>9</v>
      </c>
      <c r="T150" s="904">
        <f>Tabla323[[#This Row],[TOTAL EXITENTE82]]*Tabla323[[#This Row],[P.U$]]</f>
        <v>21.06</v>
      </c>
      <c r="U150" s="646">
        <v>8</v>
      </c>
      <c r="V150" s="902"/>
      <c r="W150" s="902"/>
    </row>
    <row r="151" spans="1:23" ht="28.5" x14ac:dyDescent="0.25">
      <c r="A151" s="179">
        <v>117</v>
      </c>
      <c r="B151" s="201" t="s">
        <v>18097</v>
      </c>
      <c r="C151" s="14" t="s">
        <v>736</v>
      </c>
      <c r="D151" s="14" t="s">
        <v>10</v>
      </c>
      <c r="E151" s="14"/>
      <c r="F151" s="15">
        <v>45992</v>
      </c>
      <c r="G151" s="37">
        <v>1.1299999999999999</v>
      </c>
      <c r="H151" s="337"/>
      <c r="I151" s="83"/>
      <c r="J151" s="85">
        <f t="shared" si="15"/>
        <v>0</v>
      </c>
      <c r="K151" s="793"/>
      <c r="L151" s="85">
        <f t="shared" si="17"/>
        <v>0</v>
      </c>
      <c r="M151" s="793"/>
      <c r="N151" s="85">
        <f t="shared" si="18"/>
        <v>0</v>
      </c>
      <c r="O151" s="793"/>
      <c r="P151" s="85">
        <f t="shared" si="19"/>
        <v>0</v>
      </c>
      <c r="Q151" s="83">
        <v>0</v>
      </c>
      <c r="R151" s="377">
        <f t="shared" si="33"/>
        <v>0</v>
      </c>
      <c r="S151" s="905"/>
      <c r="T151" s="904">
        <f>Tabla323[[#This Row],[TOTAL EXITENTE82]]*Tabla323[[#This Row],[P.U$]]</f>
        <v>0</v>
      </c>
      <c r="U151" s="646"/>
      <c r="V151" s="902"/>
      <c r="W151" s="902"/>
    </row>
    <row r="152" spans="1:23" ht="28.5" x14ac:dyDescent="0.25">
      <c r="A152" s="179">
        <v>118</v>
      </c>
      <c r="B152" s="201" t="s">
        <v>99</v>
      </c>
      <c r="C152" s="14" t="s">
        <v>216</v>
      </c>
      <c r="D152" s="14" t="s">
        <v>10</v>
      </c>
      <c r="E152" s="14" t="s">
        <v>300</v>
      </c>
      <c r="F152" s="15">
        <v>45108</v>
      </c>
      <c r="G152" s="37">
        <v>2.5</v>
      </c>
      <c r="H152" s="337"/>
      <c r="I152" s="83"/>
      <c r="J152" s="85">
        <f t="shared" si="15"/>
        <v>0</v>
      </c>
      <c r="K152" s="793"/>
      <c r="L152" s="85">
        <f t="shared" si="17"/>
        <v>0</v>
      </c>
      <c r="M152" s="922"/>
      <c r="N152" s="85">
        <f t="shared" si="18"/>
        <v>0</v>
      </c>
      <c r="O152" s="793"/>
      <c r="P152" s="85">
        <f t="shared" si="19"/>
        <v>0</v>
      </c>
      <c r="Q152" s="83">
        <v>0</v>
      </c>
      <c r="R152" s="377">
        <f t="shared" si="33"/>
        <v>0</v>
      </c>
      <c r="S152" s="905"/>
      <c r="T152" s="904">
        <f>Tabla323[[#This Row],[TOTAL EXITENTE82]]*Tabla323[[#This Row],[P.U$]]</f>
        <v>0</v>
      </c>
      <c r="U152" s="646"/>
      <c r="V152" s="902"/>
      <c r="W152" s="902"/>
    </row>
    <row r="153" spans="1:23" ht="28.5" x14ac:dyDescent="0.25">
      <c r="A153" s="179">
        <v>119</v>
      </c>
      <c r="B153" s="201" t="s">
        <v>895</v>
      </c>
      <c r="C153" s="14" t="s">
        <v>203</v>
      </c>
      <c r="D153" s="14" t="s">
        <v>10</v>
      </c>
      <c r="E153" s="14" t="s">
        <v>296</v>
      </c>
      <c r="F153" s="15">
        <v>45444</v>
      </c>
      <c r="G153" s="37">
        <v>0.39</v>
      </c>
      <c r="H153" s="337"/>
      <c r="I153" s="83"/>
      <c r="J153" s="85">
        <f t="shared" si="15"/>
        <v>0</v>
      </c>
      <c r="K153" s="793"/>
      <c r="L153" s="85">
        <f t="shared" si="17"/>
        <v>0</v>
      </c>
      <c r="M153" s="793"/>
      <c r="N153" s="85">
        <f t="shared" si="18"/>
        <v>0</v>
      </c>
      <c r="O153" s="793"/>
      <c r="P153" s="85">
        <f t="shared" si="19"/>
        <v>0</v>
      </c>
      <c r="Q153" s="83">
        <v>0</v>
      </c>
      <c r="R153" s="377">
        <f t="shared" si="33"/>
        <v>0</v>
      </c>
      <c r="S153" s="905"/>
      <c r="T153" s="904">
        <f>Tabla323[[#This Row],[TOTAL EXITENTE82]]*Tabla323[[#This Row],[P.U$]]</f>
        <v>0</v>
      </c>
      <c r="U153" s="646"/>
      <c r="V153" s="902"/>
      <c r="W153" s="902"/>
    </row>
    <row r="154" spans="1:23" ht="28.5" x14ac:dyDescent="0.25">
      <c r="A154" s="179">
        <v>120</v>
      </c>
      <c r="B154" s="201" t="s">
        <v>100</v>
      </c>
      <c r="C154" s="14" t="s">
        <v>203</v>
      </c>
      <c r="D154" s="14" t="s">
        <v>10</v>
      </c>
      <c r="E154" s="14" t="s">
        <v>301</v>
      </c>
      <c r="F154" s="15">
        <v>45444</v>
      </c>
      <c r="G154" s="37">
        <v>0.5</v>
      </c>
      <c r="H154" s="337"/>
      <c r="I154" s="83">
        <v>10</v>
      </c>
      <c r="J154" s="85">
        <f t="shared" si="15"/>
        <v>5</v>
      </c>
      <c r="K154" s="793">
        <v>10</v>
      </c>
      <c r="L154" s="85">
        <f t="shared" si="17"/>
        <v>5</v>
      </c>
      <c r="M154" s="793">
        <v>10</v>
      </c>
      <c r="N154" s="85">
        <f t="shared" si="18"/>
        <v>5</v>
      </c>
      <c r="O154" s="793">
        <v>10</v>
      </c>
      <c r="P154" s="85">
        <f t="shared" si="19"/>
        <v>5</v>
      </c>
      <c r="Q154" s="83">
        <v>10</v>
      </c>
      <c r="R154" s="377">
        <f t="shared" si="33"/>
        <v>5</v>
      </c>
      <c r="S154" s="905">
        <v>10</v>
      </c>
      <c r="T154" s="904">
        <f>Tabla323[[#This Row],[TOTAL EXITENTE82]]*Tabla323[[#This Row],[P.U$]]</f>
        <v>5</v>
      </c>
      <c r="U154" s="646">
        <v>10</v>
      </c>
      <c r="V154" s="902"/>
      <c r="W154" s="902"/>
    </row>
    <row r="155" spans="1:23" ht="28.5" x14ac:dyDescent="0.25">
      <c r="A155" s="179">
        <v>121</v>
      </c>
      <c r="B155" s="201" t="s">
        <v>896</v>
      </c>
      <c r="C155" s="14" t="s">
        <v>216</v>
      </c>
      <c r="D155" s="14" t="s">
        <v>10</v>
      </c>
      <c r="E155" s="14" t="s">
        <v>301</v>
      </c>
      <c r="F155" s="15">
        <v>45200</v>
      </c>
      <c r="G155" s="37">
        <v>2.4500000000000002</v>
      </c>
      <c r="H155" s="337"/>
      <c r="I155" s="83"/>
      <c r="J155" s="85">
        <f t="shared" ref="J155:J226" si="39">G155*I155</f>
        <v>0</v>
      </c>
      <c r="K155" s="793"/>
      <c r="L155" s="85">
        <f t="shared" si="17"/>
        <v>0</v>
      </c>
      <c r="M155" s="922"/>
      <c r="N155" s="85">
        <f t="shared" si="18"/>
        <v>0</v>
      </c>
      <c r="O155" s="793"/>
      <c r="P155" s="85">
        <f t="shared" si="19"/>
        <v>0</v>
      </c>
      <c r="Q155" s="83">
        <v>0</v>
      </c>
      <c r="R155" s="377">
        <f t="shared" si="33"/>
        <v>0</v>
      </c>
      <c r="S155" s="905"/>
      <c r="T155" s="904">
        <f>Tabla323[[#This Row],[TOTAL EXITENTE82]]*Tabla323[[#This Row],[P.U$]]</f>
        <v>0</v>
      </c>
      <c r="U155" s="646"/>
      <c r="V155" s="902"/>
      <c r="W155" s="902"/>
    </row>
    <row r="156" spans="1:23" x14ac:dyDescent="0.25">
      <c r="A156" s="179">
        <v>675</v>
      </c>
      <c r="B156" s="209" t="s">
        <v>1070</v>
      </c>
      <c r="C156" s="575" t="s">
        <v>219</v>
      </c>
      <c r="D156" s="575" t="s">
        <v>10</v>
      </c>
      <c r="E156" s="209"/>
      <c r="F156" s="732">
        <v>45717</v>
      </c>
      <c r="G156" s="733">
        <v>3.76</v>
      </c>
      <c r="H156" s="337"/>
      <c r="I156" s="83">
        <v>7</v>
      </c>
      <c r="J156" s="85">
        <f t="shared" si="39"/>
        <v>26.32</v>
      </c>
      <c r="K156" s="793">
        <v>7</v>
      </c>
      <c r="L156" s="85">
        <f t="shared" si="17"/>
        <v>26.32</v>
      </c>
      <c r="M156" s="793">
        <v>7</v>
      </c>
      <c r="N156" s="85">
        <f t="shared" si="18"/>
        <v>26.32</v>
      </c>
      <c r="O156" s="793">
        <v>7</v>
      </c>
      <c r="P156" s="85">
        <f t="shared" si="19"/>
        <v>26.32</v>
      </c>
      <c r="Q156" s="83">
        <v>6</v>
      </c>
      <c r="R156" s="377">
        <f t="shared" si="33"/>
        <v>22.56</v>
      </c>
      <c r="S156" s="905">
        <v>2</v>
      </c>
      <c r="T156" s="904">
        <f>Tabla323[[#This Row],[TOTAL EXITENTE82]]*Tabla323[[#This Row],[P.U$]]</f>
        <v>7.52</v>
      </c>
      <c r="U156" s="646">
        <v>2</v>
      </c>
      <c r="V156" s="902"/>
      <c r="W156" s="902"/>
    </row>
    <row r="157" spans="1:23" ht="25.5" x14ac:dyDescent="0.25">
      <c r="A157" s="179">
        <v>122</v>
      </c>
      <c r="B157" s="201" t="s">
        <v>101</v>
      </c>
      <c r="C157" s="14" t="s">
        <v>196</v>
      </c>
      <c r="D157" s="14" t="s">
        <v>10</v>
      </c>
      <c r="E157" s="14" t="s">
        <v>302</v>
      </c>
      <c r="F157" s="15">
        <v>45139</v>
      </c>
      <c r="G157" s="37">
        <v>0.61</v>
      </c>
      <c r="H157" s="337"/>
      <c r="I157" s="83"/>
      <c r="J157" s="85">
        <f t="shared" si="39"/>
        <v>0</v>
      </c>
      <c r="K157" s="793"/>
      <c r="L157" s="85">
        <f t="shared" si="17"/>
        <v>0</v>
      </c>
      <c r="M157" s="922"/>
      <c r="N157" s="85">
        <f t="shared" si="18"/>
        <v>0</v>
      </c>
      <c r="O157" s="793"/>
      <c r="P157" s="85">
        <f t="shared" si="19"/>
        <v>0</v>
      </c>
      <c r="Q157" s="83">
        <v>0</v>
      </c>
      <c r="R157" s="377">
        <f t="shared" si="33"/>
        <v>0</v>
      </c>
      <c r="S157" s="905"/>
      <c r="T157" s="904">
        <f>Tabla323[[#This Row],[TOTAL EXITENTE82]]*Tabla323[[#This Row],[P.U$]]</f>
        <v>0</v>
      </c>
      <c r="U157" s="646"/>
      <c r="V157" s="902"/>
      <c r="W157" s="902"/>
    </row>
    <row r="158" spans="1:23" ht="28.5" x14ac:dyDescent="0.25">
      <c r="A158" s="179">
        <v>123</v>
      </c>
      <c r="B158" s="201" t="s">
        <v>102</v>
      </c>
      <c r="C158" s="14" t="s">
        <v>206</v>
      </c>
      <c r="D158" s="14" t="s">
        <v>10</v>
      </c>
      <c r="E158" s="14" t="s">
        <v>302</v>
      </c>
      <c r="F158" s="15">
        <v>46023</v>
      </c>
      <c r="G158" s="37">
        <v>0.61</v>
      </c>
      <c r="H158" s="353"/>
      <c r="I158" s="593"/>
      <c r="J158" s="355">
        <f>G158*I158</f>
        <v>0</v>
      </c>
      <c r="K158" s="793"/>
      <c r="L158" s="357">
        <f>G158*K158</f>
        <v>0</v>
      </c>
      <c r="M158" s="922"/>
      <c r="N158" s="85">
        <f t="shared" si="18"/>
        <v>0</v>
      </c>
      <c r="O158" s="794"/>
      <c r="P158" s="357">
        <f>G158*O158</f>
        <v>0</v>
      </c>
      <c r="Q158" s="83">
        <v>0</v>
      </c>
      <c r="R158" s="377">
        <f t="shared" si="33"/>
        <v>0</v>
      </c>
      <c r="S158" s="905"/>
      <c r="T158" s="904">
        <f>Tabla323[[#This Row],[TOTAL EXITENTE82]]*Tabla323[[#This Row],[P.U$]]</f>
        <v>0</v>
      </c>
      <c r="U158" s="646"/>
      <c r="V158" s="902"/>
      <c r="W158" s="902"/>
    </row>
    <row r="159" spans="1:23" ht="28.5" x14ac:dyDescent="0.25">
      <c r="A159" s="179">
        <v>124</v>
      </c>
      <c r="B159" s="201" t="s">
        <v>103</v>
      </c>
      <c r="C159" s="14" t="s">
        <v>226</v>
      </c>
      <c r="D159" s="14" t="s">
        <v>10</v>
      </c>
      <c r="E159" s="14" t="s">
        <v>296</v>
      </c>
      <c r="F159" s="15">
        <v>45536</v>
      </c>
      <c r="G159" s="37">
        <v>0.63</v>
      </c>
      <c r="H159" s="337"/>
      <c r="I159" s="83"/>
      <c r="J159" s="85">
        <f t="shared" si="39"/>
        <v>0</v>
      </c>
      <c r="K159" s="793"/>
      <c r="L159" s="85">
        <f t="shared" si="17"/>
        <v>0</v>
      </c>
      <c r="M159" s="922"/>
      <c r="N159" s="85">
        <f t="shared" si="18"/>
        <v>0</v>
      </c>
      <c r="O159" s="793"/>
      <c r="P159" s="85">
        <f t="shared" si="19"/>
        <v>0</v>
      </c>
      <c r="Q159" s="83">
        <v>0</v>
      </c>
      <c r="R159" s="377">
        <f t="shared" si="33"/>
        <v>0</v>
      </c>
      <c r="S159" s="905"/>
      <c r="T159" s="904">
        <f>Tabla323[[#This Row],[TOTAL EXITENTE82]]*Tabla323[[#This Row],[P.U$]]</f>
        <v>0</v>
      </c>
      <c r="U159" s="646"/>
      <c r="V159" s="902"/>
      <c r="W159" s="902"/>
    </row>
    <row r="160" spans="1:23" ht="28.5" x14ac:dyDescent="0.25">
      <c r="A160" s="179">
        <v>125</v>
      </c>
      <c r="B160" s="201" t="s">
        <v>104</v>
      </c>
      <c r="C160" s="14" t="s">
        <v>233</v>
      </c>
      <c r="D160" s="14" t="s">
        <v>10</v>
      </c>
      <c r="E160" s="14" t="s">
        <v>296</v>
      </c>
      <c r="F160" s="15">
        <v>45444</v>
      </c>
      <c r="G160" s="37">
        <v>0.28999999999999998</v>
      </c>
      <c r="H160" s="337"/>
      <c r="I160" s="83"/>
      <c r="J160" s="85">
        <f>G160*I160</f>
        <v>0</v>
      </c>
      <c r="K160" s="793"/>
      <c r="L160" s="85">
        <f>G160*K160</f>
        <v>0</v>
      </c>
      <c r="M160" s="922"/>
      <c r="N160" s="85">
        <f t="shared" si="18"/>
        <v>0</v>
      </c>
      <c r="O160" s="793"/>
      <c r="P160" s="85">
        <f>G160*O160</f>
        <v>0</v>
      </c>
      <c r="Q160" s="83">
        <v>0</v>
      </c>
      <c r="R160" s="377">
        <f t="shared" si="33"/>
        <v>0</v>
      </c>
      <c r="S160" s="905"/>
      <c r="T160" s="904">
        <f>Tabla323[[#This Row],[TOTAL EXITENTE82]]*Tabla323[[#This Row],[P.U$]]</f>
        <v>0</v>
      </c>
      <c r="U160" s="646"/>
      <c r="V160" s="902"/>
      <c r="W160" s="902"/>
    </row>
    <row r="161" spans="1:23" ht="38.25" x14ac:dyDescent="0.25">
      <c r="A161" s="568"/>
      <c r="B161" s="201" t="s">
        <v>18094</v>
      </c>
      <c r="C161" s="13" t="s">
        <v>238</v>
      </c>
      <c r="D161" s="14" t="s">
        <v>10</v>
      </c>
      <c r="E161" s="14" t="s">
        <v>18093</v>
      </c>
      <c r="F161" s="15">
        <v>45413</v>
      </c>
      <c r="G161" s="569">
        <v>2.96</v>
      </c>
      <c r="H161" s="337"/>
      <c r="I161" s="83"/>
      <c r="J161" s="85">
        <f>G161*I161</f>
        <v>0</v>
      </c>
      <c r="K161" s="793"/>
      <c r="L161" s="85">
        <f>G161*K161</f>
        <v>0</v>
      </c>
      <c r="M161" s="922"/>
      <c r="N161" s="85">
        <f t="shared" ref="N161" si="40">G161*M161</f>
        <v>0</v>
      </c>
      <c r="O161" s="793"/>
      <c r="P161" s="85">
        <f>G161*O161</f>
        <v>0</v>
      </c>
      <c r="Q161" s="83">
        <v>10</v>
      </c>
      <c r="R161" s="377">
        <f t="shared" si="33"/>
        <v>29.6</v>
      </c>
      <c r="S161" s="905">
        <v>8</v>
      </c>
      <c r="T161" s="904">
        <f>Tabla323[[#This Row],[TOTAL EXITENTE82]]*Tabla323[[#This Row],[P.U$]]</f>
        <v>23.68</v>
      </c>
      <c r="U161" s="646">
        <v>10</v>
      </c>
      <c r="V161" s="902"/>
      <c r="W161" s="902"/>
    </row>
    <row r="162" spans="1:23" ht="28.5" x14ac:dyDescent="0.25">
      <c r="A162" s="634">
        <v>676</v>
      </c>
      <c r="B162" s="201" t="s">
        <v>1072</v>
      </c>
      <c r="C162" s="578" t="s">
        <v>1073</v>
      </c>
      <c r="D162" s="184" t="s">
        <v>10</v>
      </c>
      <c r="E162" s="184"/>
      <c r="F162" s="576"/>
      <c r="G162" s="603">
        <v>0.43</v>
      </c>
      <c r="H162" s="337"/>
      <c r="I162" s="83"/>
      <c r="J162" s="85">
        <f t="shared" si="39"/>
        <v>0</v>
      </c>
      <c r="K162" s="793"/>
      <c r="L162" s="85">
        <f t="shared" si="17"/>
        <v>0</v>
      </c>
      <c r="M162" s="922"/>
      <c r="N162" s="85">
        <f t="shared" si="18"/>
        <v>0</v>
      </c>
      <c r="O162" s="793"/>
      <c r="P162" s="85">
        <f t="shared" si="19"/>
        <v>0</v>
      </c>
      <c r="Q162" s="83">
        <v>0</v>
      </c>
      <c r="R162" s="377">
        <f t="shared" si="33"/>
        <v>0</v>
      </c>
      <c r="S162" s="905"/>
      <c r="T162" s="904">
        <f>Tabla323[[#This Row],[TOTAL EXITENTE82]]*Tabla323[[#This Row],[P.U$]]</f>
        <v>0</v>
      </c>
      <c r="U162" s="646"/>
      <c r="V162" s="902"/>
      <c r="W162" s="902"/>
    </row>
    <row r="163" spans="1:23" ht="28.5" x14ac:dyDescent="0.25">
      <c r="A163" s="179">
        <v>126</v>
      </c>
      <c r="B163" s="201" t="s">
        <v>105</v>
      </c>
      <c r="C163" s="14" t="s">
        <v>234</v>
      </c>
      <c r="D163" s="14" t="s">
        <v>10</v>
      </c>
      <c r="E163" s="14" t="s">
        <v>303</v>
      </c>
      <c r="F163" s="15">
        <v>45566</v>
      </c>
      <c r="G163" s="37">
        <v>3.3</v>
      </c>
      <c r="H163" s="337"/>
      <c r="I163" s="83"/>
      <c r="J163" s="85">
        <f t="shared" si="39"/>
        <v>0</v>
      </c>
      <c r="K163" s="793"/>
      <c r="L163" s="85">
        <f t="shared" si="17"/>
        <v>0</v>
      </c>
      <c r="M163" s="922"/>
      <c r="N163" s="85">
        <f t="shared" si="18"/>
        <v>0</v>
      </c>
      <c r="O163" s="793"/>
      <c r="P163" s="85">
        <f t="shared" si="19"/>
        <v>0</v>
      </c>
      <c r="Q163" s="83">
        <v>0</v>
      </c>
      <c r="R163" s="377">
        <f t="shared" si="33"/>
        <v>0</v>
      </c>
      <c r="S163" s="905"/>
      <c r="T163" s="904">
        <f>Tabla323[[#This Row],[TOTAL EXITENTE82]]*Tabla323[[#This Row],[P.U$]]</f>
        <v>0</v>
      </c>
      <c r="U163" s="646"/>
      <c r="V163" s="902"/>
      <c r="W163" s="902"/>
    </row>
    <row r="164" spans="1:23" x14ac:dyDescent="0.25">
      <c r="A164" s="179"/>
      <c r="B164" s="201" t="s">
        <v>18095</v>
      </c>
      <c r="C164" s="14" t="s">
        <v>18015</v>
      </c>
      <c r="D164" s="14" t="s">
        <v>10</v>
      </c>
      <c r="E164" s="14" t="s">
        <v>262</v>
      </c>
      <c r="F164" s="15">
        <v>46023</v>
      </c>
      <c r="G164" s="37">
        <v>1.73</v>
      </c>
      <c r="H164" s="337"/>
      <c r="I164" s="83"/>
      <c r="J164" s="85">
        <f t="shared" ref="J164" si="41">G164*I164</f>
        <v>0</v>
      </c>
      <c r="K164" s="793"/>
      <c r="L164" s="85">
        <f t="shared" ref="L164" si="42">G164*K164</f>
        <v>0</v>
      </c>
      <c r="M164" s="922"/>
      <c r="N164" s="85">
        <f t="shared" ref="N164" si="43">G164*M164</f>
        <v>0</v>
      </c>
      <c r="O164" s="793"/>
      <c r="P164" s="85">
        <f t="shared" ref="P164" si="44">G164*O164</f>
        <v>0</v>
      </c>
      <c r="Q164" s="83">
        <v>10</v>
      </c>
      <c r="R164" s="377">
        <f t="shared" si="33"/>
        <v>17.3</v>
      </c>
      <c r="S164" s="905">
        <v>9</v>
      </c>
      <c r="T164" s="904">
        <f>Tabla323[[#This Row],[TOTAL EXITENTE82]]*Tabla323[[#This Row],[P.U$]]</f>
        <v>15.57</v>
      </c>
      <c r="U164" s="646">
        <v>8</v>
      </c>
      <c r="V164" s="902"/>
      <c r="W164" s="902"/>
    </row>
    <row r="165" spans="1:23" ht="28.5" x14ac:dyDescent="0.25">
      <c r="A165" s="179">
        <v>127</v>
      </c>
      <c r="B165" s="201" t="s">
        <v>897</v>
      </c>
      <c r="C165" s="14" t="s">
        <v>226</v>
      </c>
      <c r="D165" s="14" t="s">
        <v>10</v>
      </c>
      <c r="E165" s="14" t="s">
        <v>262</v>
      </c>
      <c r="F165" s="15">
        <v>45505</v>
      </c>
      <c r="G165" s="37">
        <v>1.08</v>
      </c>
      <c r="H165" s="337"/>
      <c r="I165" s="83"/>
      <c r="J165" s="85">
        <f t="shared" si="39"/>
        <v>0</v>
      </c>
      <c r="K165" s="793"/>
      <c r="L165" s="85">
        <f t="shared" si="17"/>
        <v>0</v>
      </c>
      <c r="M165" s="922"/>
      <c r="N165" s="85">
        <f t="shared" si="18"/>
        <v>0</v>
      </c>
      <c r="O165" s="793"/>
      <c r="P165" s="85">
        <f t="shared" si="19"/>
        <v>0</v>
      </c>
      <c r="Q165" s="83">
        <v>0</v>
      </c>
      <c r="R165" s="377">
        <f t="shared" si="33"/>
        <v>0</v>
      </c>
      <c r="S165" s="905"/>
      <c r="T165" s="904">
        <f>Tabla323[[#This Row],[TOTAL EXITENTE82]]*Tabla323[[#This Row],[P.U$]]</f>
        <v>0</v>
      </c>
      <c r="U165" s="646"/>
      <c r="V165" s="902"/>
      <c r="W165" s="902"/>
    </row>
    <row r="166" spans="1:23" ht="28.5" x14ac:dyDescent="0.25">
      <c r="A166" s="179">
        <v>795</v>
      </c>
      <c r="B166" s="201" t="s">
        <v>897</v>
      </c>
      <c r="C166" s="14" t="s">
        <v>1223</v>
      </c>
      <c r="D166" s="14" t="s">
        <v>10</v>
      </c>
      <c r="E166" s="14" t="s">
        <v>262</v>
      </c>
      <c r="F166" s="15">
        <v>45534</v>
      </c>
      <c r="G166" s="37">
        <v>1.88</v>
      </c>
      <c r="H166" s="337"/>
      <c r="I166" s="83"/>
      <c r="J166" s="85">
        <f t="shared" si="39"/>
        <v>0</v>
      </c>
      <c r="K166" s="793"/>
      <c r="L166" s="85">
        <f t="shared" si="17"/>
        <v>0</v>
      </c>
      <c r="M166" s="793"/>
      <c r="N166" s="85">
        <f t="shared" si="18"/>
        <v>0</v>
      </c>
      <c r="O166" s="793"/>
      <c r="P166" s="85">
        <f t="shared" si="19"/>
        <v>0</v>
      </c>
      <c r="Q166" s="83">
        <v>0</v>
      </c>
      <c r="R166" s="377">
        <f t="shared" si="33"/>
        <v>0</v>
      </c>
      <c r="S166" s="905"/>
      <c r="T166" s="904">
        <f>Tabla323[[#This Row],[TOTAL EXITENTE82]]*Tabla323[[#This Row],[P.U$]]</f>
        <v>0</v>
      </c>
      <c r="U166" s="646"/>
      <c r="V166" s="902"/>
      <c r="W166" s="902"/>
    </row>
    <row r="167" spans="1:23" ht="28.5" x14ac:dyDescent="0.25">
      <c r="A167" s="179">
        <v>128</v>
      </c>
      <c r="B167" s="201" t="s">
        <v>106</v>
      </c>
      <c r="C167" s="14" t="s">
        <v>212</v>
      </c>
      <c r="D167" s="14" t="s">
        <v>10</v>
      </c>
      <c r="E167" s="14" t="s">
        <v>262</v>
      </c>
      <c r="F167" s="15">
        <v>45597</v>
      </c>
      <c r="G167" s="37">
        <v>1.86</v>
      </c>
      <c r="H167" s="337"/>
      <c r="I167" s="83"/>
      <c r="J167" s="85">
        <f t="shared" si="39"/>
        <v>0</v>
      </c>
      <c r="K167" s="793"/>
      <c r="L167" s="85">
        <f t="shared" si="17"/>
        <v>0</v>
      </c>
      <c r="M167" s="922"/>
      <c r="N167" s="85">
        <f t="shared" si="18"/>
        <v>0</v>
      </c>
      <c r="O167" s="793"/>
      <c r="P167" s="85">
        <f t="shared" si="19"/>
        <v>0</v>
      </c>
      <c r="Q167" s="83">
        <v>0</v>
      </c>
      <c r="R167" s="377">
        <f t="shared" si="33"/>
        <v>0</v>
      </c>
      <c r="S167" s="905"/>
      <c r="T167" s="904">
        <f>Tabla323[[#This Row],[TOTAL EXITENTE82]]*Tabla323[[#This Row],[P.U$]]</f>
        <v>0</v>
      </c>
      <c r="U167" s="646"/>
      <c r="V167" s="902"/>
      <c r="W167" s="902"/>
    </row>
    <row r="168" spans="1:23" ht="28.5" x14ac:dyDescent="0.25">
      <c r="A168" s="179"/>
      <c r="B168" s="201" t="s">
        <v>18096</v>
      </c>
      <c r="C168" s="14" t="s">
        <v>18012</v>
      </c>
      <c r="D168" s="14" t="s">
        <v>10</v>
      </c>
      <c r="E168" s="14" t="s">
        <v>262</v>
      </c>
      <c r="F168" s="15">
        <v>45870</v>
      </c>
      <c r="G168" s="37">
        <v>0.99</v>
      </c>
      <c r="H168" s="337"/>
      <c r="I168" s="83"/>
      <c r="J168" s="85">
        <f t="shared" ref="J168" si="45">G168*I168</f>
        <v>0</v>
      </c>
      <c r="K168" s="793"/>
      <c r="L168" s="85">
        <f t="shared" ref="L168" si="46">G168*K168</f>
        <v>0</v>
      </c>
      <c r="M168" s="922"/>
      <c r="N168" s="85">
        <f t="shared" ref="N168" si="47">G168*M168</f>
        <v>0</v>
      </c>
      <c r="O168" s="793"/>
      <c r="P168" s="85">
        <f t="shared" ref="P168" si="48">G168*O168</f>
        <v>0</v>
      </c>
      <c r="Q168" s="83">
        <v>10</v>
      </c>
      <c r="R168" s="377">
        <f t="shared" ref="R168" si="49">G168*Q168</f>
        <v>9.9</v>
      </c>
      <c r="S168" s="905">
        <v>5</v>
      </c>
      <c r="T168" s="904">
        <f>Tabla323[[#This Row],[TOTAL EXITENTE82]]*Tabla323[[#This Row],[P.U$]]</f>
        <v>4.95</v>
      </c>
      <c r="U168" s="646">
        <v>1</v>
      </c>
      <c r="V168" s="902"/>
      <c r="W168" s="902"/>
    </row>
    <row r="169" spans="1:23" x14ac:dyDescent="0.25">
      <c r="A169" s="179">
        <v>129</v>
      </c>
      <c r="B169" s="201" t="s">
        <v>107</v>
      </c>
      <c r="C169" s="14" t="s">
        <v>203</v>
      </c>
      <c r="D169" s="14" t="s">
        <v>10</v>
      </c>
      <c r="E169" s="14" t="s">
        <v>262</v>
      </c>
      <c r="F169" s="15">
        <v>45658</v>
      </c>
      <c r="G169" s="37">
        <v>1.01</v>
      </c>
      <c r="H169" s="337"/>
      <c r="I169" s="83"/>
      <c r="J169" s="85">
        <f t="shared" si="39"/>
        <v>0</v>
      </c>
      <c r="K169" s="793"/>
      <c r="L169" s="85">
        <f t="shared" si="17"/>
        <v>0</v>
      </c>
      <c r="M169" s="922"/>
      <c r="N169" s="85">
        <f t="shared" si="18"/>
        <v>0</v>
      </c>
      <c r="O169" s="793"/>
      <c r="P169" s="85">
        <f t="shared" si="19"/>
        <v>0</v>
      </c>
      <c r="Q169" s="83">
        <v>0</v>
      </c>
      <c r="R169" s="377">
        <f t="shared" si="33"/>
        <v>0</v>
      </c>
      <c r="S169" s="905"/>
      <c r="T169" s="904">
        <f>Tabla323[[#This Row],[TOTAL EXITENTE82]]*Tabla323[[#This Row],[P.U$]]</f>
        <v>0</v>
      </c>
      <c r="U169" s="646"/>
      <c r="V169" s="902"/>
      <c r="W169" s="902"/>
    </row>
    <row r="170" spans="1:23" ht="28.5" x14ac:dyDescent="0.25">
      <c r="A170" s="179"/>
      <c r="B170" s="201" t="s">
        <v>109</v>
      </c>
      <c r="C170" s="14" t="s">
        <v>241</v>
      </c>
      <c r="D170" s="14" t="s">
        <v>10</v>
      </c>
      <c r="E170" s="14" t="s">
        <v>262</v>
      </c>
      <c r="F170" s="15">
        <v>45809</v>
      </c>
      <c r="G170" s="37">
        <v>1.79</v>
      </c>
      <c r="H170" s="337"/>
      <c r="I170" s="83"/>
      <c r="J170" s="85">
        <f t="shared" ref="J170" si="50">G170*I170</f>
        <v>0</v>
      </c>
      <c r="K170" s="793"/>
      <c r="L170" s="85">
        <f t="shared" ref="L170" si="51">G170*K170</f>
        <v>0</v>
      </c>
      <c r="M170" s="922"/>
      <c r="N170" s="85">
        <f t="shared" ref="N170" si="52">G170*M170</f>
        <v>0</v>
      </c>
      <c r="O170" s="793"/>
      <c r="P170" s="85">
        <f t="shared" ref="P170" si="53">G170*O170</f>
        <v>0</v>
      </c>
      <c r="Q170" s="83">
        <v>10</v>
      </c>
      <c r="R170" s="377">
        <f t="shared" ref="R170" si="54">G170*Q170</f>
        <v>17.899999999999999</v>
      </c>
      <c r="S170" s="905">
        <v>10</v>
      </c>
      <c r="T170" s="904">
        <f>Tabla323[[#This Row],[TOTAL EXITENTE82]]*Tabla323[[#This Row],[P.U$]]</f>
        <v>17.899999999999999</v>
      </c>
      <c r="U170" s="646">
        <v>5</v>
      </c>
      <c r="V170" s="902"/>
      <c r="W170" s="902"/>
    </row>
    <row r="171" spans="1:23" ht="28.5" x14ac:dyDescent="0.25">
      <c r="A171" s="179">
        <v>130</v>
      </c>
      <c r="B171" s="201" t="s">
        <v>109</v>
      </c>
      <c r="C171" s="14" t="s">
        <v>575</v>
      </c>
      <c r="D171" s="14" t="s">
        <v>10</v>
      </c>
      <c r="E171" s="14" t="s">
        <v>262</v>
      </c>
      <c r="F171" s="15">
        <v>45566</v>
      </c>
      <c r="G171" s="37">
        <v>1.79</v>
      </c>
      <c r="H171" s="337"/>
      <c r="I171" s="83"/>
      <c r="J171" s="85">
        <f t="shared" si="39"/>
        <v>0</v>
      </c>
      <c r="K171" s="793"/>
      <c r="L171" s="85">
        <f>G171*K171</f>
        <v>0</v>
      </c>
      <c r="M171" s="922"/>
      <c r="N171" s="85">
        <f t="shared" si="18"/>
        <v>0</v>
      </c>
      <c r="O171" s="793"/>
      <c r="P171" s="85">
        <f>G171*O171</f>
        <v>0</v>
      </c>
      <c r="Q171" s="83">
        <v>0</v>
      </c>
      <c r="R171" s="377">
        <f t="shared" si="33"/>
        <v>0</v>
      </c>
      <c r="S171" s="905"/>
      <c r="T171" s="904">
        <f>Tabla323[[#This Row],[TOTAL EXITENTE82]]*Tabla323[[#This Row],[P.U$]]</f>
        <v>0</v>
      </c>
      <c r="U171" s="646"/>
      <c r="V171" s="902"/>
      <c r="W171" s="902"/>
    </row>
    <row r="172" spans="1:23" ht="28.5" x14ac:dyDescent="0.25">
      <c r="A172" s="179">
        <v>132</v>
      </c>
      <c r="B172" s="201" t="s">
        <v>110</v>
      </c>
      <c r="C172" s="14" t="s">
        <v>203</v>
      </c>
      <c r="D172" s="14" t="s">
        <v>10</v>
      </c>
      <c r="E172" s="14" t="s">
        <v>262</v>
      </c>
      <c r="F172" s="15">
        <v>45809</v>
      </c>
      <c r="G172" s="37">
        <v>3.81</v>
      </c>
      <c r="H172" s="337"/>
      <c r="I172" s="83">
        <v>1</v>
      </c>
      <c r="J172" s="85">
        <f t="shared" si="39"/>
        <v>3.81</v>
      </c>
      <c r="K172" s="793">
        <v>0</v>
      </c>
      <c r="L172" s="85">
        <f t="shared" si="17"/>
        <v>0</v>
      </c>
      <c r="M172" s="793">
        <v>0</v>
      </c>
      <c r="N172" s="85">
        <f t="shared" si="18"/>
        <v>0</v>
      </c>
      <c r="O172" s="793"/>
      <c r="P172" s="85">
        <f t="shared" si="19"/>
        <v>0</v>
      </c>
      <c r="Q172" s="83">
        <v>0</v>
      </c>
      <c r="R172" s="377">
        <f t="shared" si="33"/>
        <v>0</v>
      </c>
      <c r="S172" s="905"/>
      <c r="T172" s="904">
        <f>Tabla323[[#This Row],[TOTAL EXITENTE82]]*Tabla323[[#This Row],[P.U$]]</f>
        <v>0</v>
      </c>
      <c r="U172" s="646"/>
      <c r="V172" s="902"/>
      <c r="W172" s="902"/>
    </row>
    <row r="173" spans="1:23" ht="28.5" x14ac:dyDescent="0.25">
      <c r="A173" s="179"/>
      <c r="B173" s="201" t="s">
        <v>110</v>
      </c>
      <c r="C173" s="14" t="s">
        <v>17730</v>
      </c>
      <c r="D173" s="14" t="s">
        <v>10</v>
      </c>
      <c r="E173" s="14" t="s">
        <v>262</v>
      </c>
      <c r="F173" s="15">
        <v>45413</v>
      </c>
      <c r="G173" s="37">
        <v>3.39</v>
      </c>
      <c r="H173" s="337"/>
      <c r="I173" s="83">
        <v>0</v>
      </c>
      <c r="J173" s="85">
        <f t="shared" ref="J173" si="55">G173*I173</f>
        <v>0</v>
      </c>
      <c r="K173" s="793">
        <v>0</v>
      </c>
      <c r="L173" s="85">
        <f t="shared" ref="L173" si="56">G173*K173</f>
        <v>0</v>
      </c>
      <c r="M173" s="793">
        <v>0</v>
      </c>
      <c r="N173" s="85">
        <f t="shared" ref="N173" si="57">G173*M173</f>
        <v>0</v>
      </c>
      <c r="O173" s="793"/>
      <c r="P173" s="85">
        <f t="shared" ref="P173" si="58">G173*O173</f>
        <v>0</v>
      </c>
      <c r="Q173" s="83">
        <v>10</v>
      </c>
      <c r="R173" s="377">
        <f t="shared" ref="R173" si="59">G173*Q173</f>
        <v>33.9</v>
      </c>
      <c r="S173" s="905">
        <v>9</v>
      </c>
      <c r="T173" s="904">
        <f>Tabla323[[#This Row],[TOTAL EXITENTE82]]*Tabla323[[#This Row],[P.U$]]</f>
        <v>30.51</v>
      </c>
      <c r="U173" s="646">
        <v>9</v>
      </c>
      <c r="V173" s="902"/>
      <c r="W173" s="902"/>
    </row>
    <row r="174" spans="1:23" ht="28.5" x14ac:dyDescent="0.25">
      <c r="A174" s="179">
        <v>133</v>
      </c>
      <c r="B174" s="201" t="s">
        <v>111</v>
      </c>
      <c r="C174" s="14" t="s">
        <v>209</v>
      </c>
      <c r="D174" s="14" t="s">
        <v>10</v>
      </c>
      <c r="E174" s="14" t="s">
        <v>304</v>
      </c>
      <c r="F174" s="15">
        <v>45383</v>
      </c>
      <c r="G174" s="37">
        <v>3.33</v>
      </c>
      <c r="H174" s="337"/>
      <c r="I174" s="83">
        <v>3</v>
      </c>
      <c r="J174" s="85">
        <f t="shared" si="39"/>
        <v>9.99</v>
      </c>
      <c r="K174" s="793">
        <v>3</v>
      </c>
      <c r="L174" s="85">
        <f t="shared" si="17"/>
        <v>9.99</v>
      </c>
      <c r="M174" s="793">
        <v>3</v>
      </c>
      <c r="N174" s="85">
        <f t="shared" ref="N174:N239" si="60">G174*M174</f>
        <v>9.99</v>
      </c>
      <c r="O174" s="793">
        <v>3</v>
      </c>
      <c r="P174" s="85">
        <f t="shared" si="19"/>
        <v>9.99</v>
      </c>
      <c r="Q174" s="83">
        <v>1</v>
      </c>
      <c r="R174" s="377">
        <f t="shared" si="33"/>
        <v>3.33</v>
      </c>
      <c r="S174" s="905">
        <v>1</v>
      </c>
      <c r="T174" s="904">
        <f>Tabla323[[#This Row],[TOTAL EXITENTE82]]*Tabla323[[#This Row],[P.U$]]</f>
        <v>3.33</v>
      </c>
      <c r="U174" s="646">
        <v>1</v>
      </c>
      <c r="V174" s="902"/>
      <c r="W174" s="902"/>
    </row>
    <row r="175" spans="1:23" ht="28.5" x14ac:dyDescent="0.25">
      <c r="A175" s="179"/>
      <c r="B175" s="201" t="s">
        <v>111</v>
      </c>
      <c r="C175" s="14" t="s">
        <v>209</v>
      </c>
      <c r="D175" s="14" t="s">
        <v>10</v>
      </c>
      <c r="E175" s="14" t="s">
        <v>304</v>
      </c>
      <c r="F175" s="732">
        <v>45536</v>
      </c>
      <c r="G175" s="731">
        <v>3.33</v>
      </c>
      <c r="H175" s="337"/>
      <c r="I175" s="83"/>
      <c r="J175" s="85">
        <f t="shared" si="39"/>
        <v>0</v>
      </c>
      <c r="K175" s="793"/>
      <c r="L175" s="85">
        <f t="shared" si="17"/>
        <v>0</v>
      </c>
      <c r="M175" s="922"/>
      <c r="N175" s="85">
        <f t="shared" si="60"/>
        <v>0</v>
      </c>
      <c r="O175" s="793"/>
      <c r="P175" s="85">
        <f t="shared" si="19"/>
        <v>0</v>
      </c>
      <c r="Q175" s="83">
        <v>0</v>
      </c>
      <c r="R175" s="377">
        <f t="shared" si="33"/>
        <v>0</v>
      </c>
      <c r="S175" s="905"/>
      <c r="T175" s="904">
        <f>Tabla323[[#This Row],[TOTAL EXITENTE82]]*Tabla323[[#This Row],[P.U$]]</f>
        <v>0</v>
      </c>
      <c r="U175" s="646"/>
      <c r="V175" s="902"/>
      <c r="W175" s="902"/>
    </row>
    <row r="176" spans="1:23" ht="28.5" x14ac:dyDescent="0.25">
      <c r="A176" s="179">
        <v>134</v>
      </c>
      <c r="B176" s="201" t="s">
        <v>111</v>
      </c>
      <c r="C176" s="14" t="s">
        <v>216</v>
      </c>
      <c r="D176" s="14" t="s">
        <v>10</v>
      </c>
      <c r="E176" s="14" t="s">
        <v>304</v>
      </c>
      <c r="F176" s="15">
        <v>45108</v>
      </c>
      <c r="G176" s="37">
        <v>4.53</v>
      </c>
      <c r="H176" s="337"/>
      <c r="I176" s="83"/>
      <c r="J176" s="85">
        <f t="shared" si="39"/>
        <v>0</v>
      </c>
      <c r="K176" s="793"/>
      <c r="L176" s="85">
        <f t="shared" si="17"/>
        <v>0</v>
      </c>
      <c r="M176" s="922"/>
      <c r="N176" s="85">
        <f t="shared" si="60"/>
        <v>0</v>
      </c>
      <c r="O176" s="793"/>
      <c r="P176" s="85">
        <f t="shared" si="19"/>
        <v>0</v>
      </c>
      <c r="Q176" s="83">
        <v>0</v>
      </c>
      <c r="R176" s="377">
        <f t="shared" si="33"/>
        <v>0</v>
      </c>
      <c r="S176" s="905"/>
      <c r="T176" s="904">
        <f>Tabla323[[#This Row],[TOTAL EXITENTE82]]*Tabla323[[#This Row],[P.U$]]</f>
        <v>0</v>
      </c>
      <c r="U176" s="646"/>
      <c r="V176" s="902"/>
      <c r="W176" s="902"/>
    </row>
    <row r="177" spans="1:23" ht="28.5" x14ac:dyDescent="0.25">
      <c r="A177" s="179">
        <v>135</v>
      </c>
      <c r="B177" s="201" t="s">
        <v>112</v>
      </c>
      <c r="C177" s="14" t="s">
        <v>224</v>
      </c>
      <c r="D177" s="14" t="s">
        <v>10</v>
      </c>
      <c r="E177" s="14" t="s">
        <v>305</v>
      </c>
      <c r="F177" s="15">
        <v>45078</v>
      </c>
      <c r="G177" s="37">
        <v>6</v>
      </c>
      <c r="H177" s="337"/>
      <c r="I177" s="83"/>
      <c r="J177" s="85">
        <f t="shared" si="39"/>
        <v>0</v>
      </c>
      <c r="K177" s="793"/>
      <c r="L177" s="85">
        <f t="shared" si="17"/>
        <v>0</v>
      </c>
      <c r="M177" s="922"/>
      <c r="N177" s="85">
        <f t="shared" si="60"/>
        <v>0</v>
      </c>
      <c r="O177" s="793"/>
      <c r="P177" s="85">
        <f t="shared" si="19"/>
        <v>0</v>
      </c>
      <c r="Q177" s="83">
        <v>0</v>
      </c>
      <c r="R177" s="377">
        <f t="shared" si="33"/>
        <v>0</v>
      </c>
      <c r="S177" s="905"/>
      <c r="T177" s="904">
        <f>Tabla323[[#This Row],[TOTAL EXITENTE82]]*Tabla323[[#This Row],[P.U$]]</f>
        <v>0</v>
      </c>
      <c r="U177" s="646"/>
      <c r="V177" s="902"/>
      <c r="W177" s="902"/>
    </row>
    <row r="178" spans="1:23" ht="28.5" x14ac:dyDescent="0.25">
      <c r="A178" s="179"/>
      <c r="B178" s="201" t="s">
        <v>113</v>
      </c>
      <c r="C178" s="14" t="s">
        <v>18012</v>
      </c>
      <c r="D178" s="14" t="s">
        <v>10</v>
      </c>
      <c r="E178" s="14" t="s">
        <v>262</v>
      </c>
      <c r="F178" s="15">
        <v>45870</v>
      </c>
      <c r="G178" s="37">
        <v>1.24</v>
      </c>
      <c r="H178" s="337"/>
      <c r="I178" s="83"/>
      <c r="J178" s="85">
        <f t="shared" ref="J178" si="61">G178*I178</f>
        <v>0</v>
      </c>
      <c r="K178" s="793"/>
      <c r="L178" s="85">
        <f t="shared" ref="L178" si="62">G178*K178</f>
        <v>0</v>
      </c>
      <c r="M178" s="922"/>
      <c r="N178" s="85">
        <f t="shared" ref="N178" si="63">G178*M178</f>
        <v>0</v>
      </c>
      <c r="O178" s="793"/>
      <c r="P178" s="85">
        <f t="shared" ref="P178" si="64">G178*O178</f>
        <v>0</v>
      </c>
      <c r="Q178" s="83">
        <v>10</v>
      </c>
      <c r="R178" s="377">
        <f t="shared" ref="R178" si="65">G178*Q178</f>
        <v>12.4</v>
      </c>
      <c r="S178" s="905">
        <v>10</v>
      </c>
      <c r="T178" s="904">
        <f>Tabla323[[#This Row],[TOTAL EXITENTE82]]*Tabla323[[#This Row],[P.U$]]</f>
        <v>12.4</v>
      </c>
      <c r="U178" s="646">
        <v>7</v>
      </c>
      <c r="V178" s="902"/>
      <c r="W178" s="902"/>
    </row>
    <row r="179" spans="1:23" ht="28.5" x14ac:dyDescent="0.25">
      <c r="A179" s="179">
        <v>136</v>
      </c>
      <c r="B179" s="201" t="s">
        <v>113</v>
      </c>
      <c r="C179" s="14" t="s">
        <v>223</v>
      </c>
      <c r="D179" s="14" t="s">
        <v>10</v>
      </c>
      <c r="E179" s="14" t="s">
        <v>262</v>
      </c>
      <c r="F179" s="15">
        <v>46569</v>
      </c>
      <c r="G179" s="37">
        <v>3.6</v>
      </c>
      <c r="H179" s="337"/>
      <c r="I179" s="83"/>
      <c r="J179" s="85">
        <f t="shared" si="39"/>
        <v>0</v>
      </c>
      <c r="K179" s="793"/>
      <c r="L179" s="85">
        <f t="shared" si="17"/>
        <v>0</v>
      </c>
      <c r="M179" s="922"/>
      <c r="N179" s="85">
        <f t="shared" si="60"/>
        <v>0</v>
      </c>
      <c r="O179" s="793"/>
      <c r="P179" s="85">
        <f t="shared" si="19"/>
        <v>0</v>
      </c>
      <c r="Q179" s="83">
        <v>0</v>
      </c>
      <c r="R179" s="377">
        <f t="shared" si="33"/>
        <v>0</v>
      </c>
      <c r="S179" s="905"/>
      <c r="T179" s="904">
        <f>Tabla323[[#This Row],[TOTAL EXITENTE82]]*Tabla323[[#This Row],[P.U$]]</f>
        <v>0</v>
      </c>
      <c r="U179" s="646"/>
      <c r="V179" s="902"/>
      <c r="W179" s="902"/>
    </row>
    <row r="180" spans="1:23" ht="28.5" x14ac:dyDescent="0.25">
      <c r="A180" s="179">
        <v>137</v>
      </c>
      <c r="B180" s="201" t="s">
        <v>114</v>
      </c>
      <c r="C180" s="14" t="s">
        <v>209</v>
      </c>
      <c r="D180" s="14" t="s">
        <v>10</v>
      </c>
      <c r="E180" s="14" t="s">
        <v>262</v>
      </c>
      <c r="F180" s="15">
        <v>45474</v>
      </c>
      <c r="G180" s="37">
        <v>1.25</v>
      </c>
      <c r="H180" s="337"/>
      <c r="I180" s="83">
        <v>6</v>
      </c>
      <c r="J180" s="85">
        <f t="shared" si="39"/>
        <v>7.5</v>
      </c>
      <c r="K180" s="793">
        <v>5</v>
      </c>
      <c r="L180" s="85">
        <f t="shared" si="17"/>
        <v>6.25</v>
      </c>
      <c r="M180" s="793">
        <v>5</v>
      </c>
      <c r="N180" s="85">
        <f t="shared" si="60"/>
        <v>6.25</v>
      </c>
      <c r="O180" s="793">
        <v>1</v>
      </c>
      <c r="P180" s="85">
        <f t="shared" si="19"/>
        <v>1.25</v>
      </c>
      <c r="Q180" s="83">
        <v>1</v>
      </c>
      <c r="R180" s="377">
        <f t="shared" si="33"/>
        <v>1.25</v>
      </c>
      <c r="S180" s="905">
        <v>0</v>
      </c>
      <c r="T180" s="904">
        <f>Tabla323[[#This Row],[TOTAL EXITENTE82]]*Tabla323[[#This Row],[P.U$]]</f>
        <v>0</v>
      </c>
      <c r="U180" s="646">
        <v>0</v>
      </c>
      <c r="V180" s="902"/>
      <c r="W180" s="902"/>
    </row>
    <row r="181" spans="1:23" ht="28.5" x14ac:dyDescent="0.25">
      <c r="A181" s="179">
        <v>138</v>
      </c>
      <c r="B181" s="201" t="s">
        <v>115</v>
      </c>
      <c r="C181" s="14" t="s">
        <v>236</v>
      </c>
      <c r="D181" s="14" t="s">
        <v>10</v>
      </c>
      <c r="E181" s="14" t="s">
        <v>306</v>
      </c>
      <c r="F181" s="15">
        <v>45352</v>
      </c>
      <c r="G181" s="37">
        <v>2.25</v>
      </c>
      <c r="H181" s="337"/>
      <c r="I181" s="83"/>
      <c r="J181" s="85">
        <f t="shared" si="39"/>
        <v>0</v>
      </c>
      <c r="K181" s="793"/>
      <c r="L181" s="85">
        <f t="shared" si="17"/>
        <v>0</v>
      </c>
      <c r="M181" s="922"/>
      <c r="N181" s="85">
        <f t="shared" si="60"/>
        <v>0</v>
      </c>
      <c r="O181" s="793"/>
      <c r="P181" s="85">
        <f t="shared" si="19"/>
        <v>0</v>
      </c>
      <c r="Q181" s="83">
        <v>0</v>
      </c>
      <c r="R181" s="377">
        <f t="shared" ref="R181:R185" si="66">G181*Q181</f>
        <v>0</v>
      </c>
      <c r="S181" s="905"/>
      <c r="T181" s="904">
        <f>Tabla323[[#This Row],[TOTAL EXITENTE82]]*Tabla323[[#This Row],[P.U$]]</f>
        <v>0</v>
      </c>
      <c r="U181" s="646"/>
      <c r="V181" s="902"/>
      <c r="W181" s="902"/>
    </row>
    <row r="182" spans="1:23" ht="28.5" x14ac:dyDescent="0.25">
      <c r="A182" s="179">
        <v>139</v>
      </c>
      <c r="B182" s="201" t="s">
        <v>116</v>
      </c>
      <c r="C182" s="14" t="s">
        <v>196</v>
      </c>
      <c r="D182" s="14" t="s">
        <v>10</v>
      </c>
      <c r="E182" s="14" t="s">
        <v>307</v>
      </c>
      <c r="F182" s="15">
        <v>45444</v>
      </c>
      <c r="G182" s="37">
        <v>1.07</v>
      </c>
      <c r="H182" s="337"/>
      <c r="I182" s="83"/>
      <c r="J182" s="85">
        <f t="shared" si="39"/>
        <v>0</v>
      </c>
      <c r="K182" s="793"/>
      <c r="L182" s="85">
        <f t="shared" si="17"/>
        <v>0</v>
      </c>
      <c r="M182" s="922"/>
      <c r="N182" s="85">
        <f t="shared" si="60"/>
        <v>0</v>
      </c>
      <c r="O182" s="793"/>
      <c r="P182" s="85">
        <f t="shared" si="19"/>
        <v>0</v>
      </c>
      <c r="Q182" s="83">
        <v>0</v>
      </c>
      <c r="R182" s="377">
        <f t="shared" si="66"/>
        <v>0</v>
      </c>
      <c r="S182" s="905"/>
      <c r="T182" s="904">
        <f>Tabla323[[#This Row],[TOTAL EXITENTE82]]*Tabla323[[#This Row],[P.U$]]</f>
        <v>0</v>
      </c>
      <c r="U182" s="646"/>
      <c r="V182" s="902"/>
      <c r="W182" s="902"/>
    </row>
    <row r="183" spans="1:23" ht="28.5" x14ac:dyDescent="0.25">
      <c r="A183" s="179">
        <v>140</v>
      </c>
      <c r="B183" s="201" t="s">
        <v>117</v>
      </c>
      <c r="C183" s="14" t="s">
        <v>216</v>
      </c>
      <c r="D183" s="14" t="s">
        <v>10</v>
      </c>
      <c r="E183" s="14" t="s">
        <v>272</v>
      </c>
      <c r="F183" s="15">
        <v>45444</v>
      </c>
      <c r="G183" s="37">
        <v>3.6</v>
      </c>
      <c r="H183" s="337"/>
      <c r="I183" s="83">
        <v>5</v>
      </c>
      <c r="J183" s="85">
        <f t="shared" si="39"/>
        <v>18</v>
      </c>
      <c r="K183" s="793">
        <v>5</v>
      </c>
      <c r="L183" s="85">
        <f t="shared" si="17"/>
        <v>18</v>
      </c>
      <c r="M183" s="793">
        <v>5</v>
      </c>
      <c r="N183" s="85">
        <f t="shared" si="60"/>
        <v>18</v>
      </c>
      <c r="O183" s="793">
        <v>5</v>
      </c>
      <c r="P183" s="85">
        <f t="shared" si="19"/>
        <v>18</v>
      </c>
      <c r="Q183" s="83">
        <v>5</v>
      </c>
      <c r="R183" s="377">
        <f t="shared" si="66"/>
        <v>18</v>
      </c>
      <c r="S183" s="905">
        <v>0</v>
      </c>
      <c r="T183" s="904">
        <f>Tabla323[[#This Row],[TOTAL EXITENTE82]]*Tabla323[[#This Row],[P.U$]]</f>
        <v>0</v>
      </c>
      <c r="U183" s="646">
        <v>0</v>
      </c>
      <c r="V183" s="902"/>
      <c r="W183" s="902"/>
    </row>
    <row r="184" spans="1:23" ht="28.5" x14ac:dyDescent="0.25">
      <c r="A184" s="179">
        <v>141</v>
      </c>
      <c r="B184" s="201" t="s">
        <v>118</v>
      </c>
      <c r="C184" s="14" t="s">
        <v>203</v>
      </c>
      <c r="D184" s="14" t="s">
        <v>10</v>
      </c>
      <c r="E184" s="14" t="s">
        <v>272</v>
      </c>
      <c r="F184" s="15">
        <v>45597</v>
      </c>
      <c r="G184" s="37">
        <v>2.71</v>
      </c>
      <c r="H184" s="337"/>
      <c r="I184" s="83">
        <v>9</v>
      </c>
      <c r="J184" s="85">
        <f t="shared" si="39"/>
        <v>24.39</v>
      </c>
      <c r="K184" s="793">
        <v>9</v>
      </c>
      <c r="L184" s="85">
        <f t="shared" si="17"/>
        <v>24.39</v>
      </c>
      <c r="M184" s="793">
        <v>9</v>
      </c>
      <c r="N184" s="85">
        <f t="shared" si="60"/>
        <v>24.39</v>
      </c>
      <c r="O184" s="793">
        <v>9</v>
      </c>
      <c r="P184" s="85">
        <f t="shared" si="19"/>
        <v>24.39</v>
      </c>
      <c r="Q184" s="83">
        <v>9</v>
      </c>
      <c r="R184" s="377">
        <f t="shared" si="66"/>
        <v>24.39</v>
      </c>
      <c r="S184" s="905">
        <v>9</v>
      </c>
      <c r="T184" s="904">
        <f>Tabla323[[#This Row],[TOTAL EXITENTE82]]*Tabla323[[#This Row],[P.U$]]</f>
        <v>24.39</v>
      </c>
      <c r="U184" s="646">
        <v>9</v>
      </c>
      <c r="V184" s="902"/>
      <c r="W184" s="902"/>
    </row>
    <row r="185" spans="1:23" ht="28.5" x14ac:dyDescent="0.25">
      <c r="A185" s="179">
        <v>142</v>
      </c>
      <c r="B185" s="201" t="s">
        <v>119</v>
      </c>
      <c r="C185" s="14" t="s">
        <v>209</v>
      </c>
      <c r="D185" s="14" t="s">
        <v>10</v>
      </c>
      <c r="E185" s="14" t="s">
        <v>272</v>
      </c>
      <c r="F185" s="15">
        <v>45566</v>
      </c>
      <c r="G185" s="37">
        <v>2.64</v>
      </c>
      <c r="H185" s="337"/>
      <c r="I185" s="83">
        <v>4</v>
      </c>
      <c r="J185" s="85">
        <f t="shared" si="39"/>
        <v>10.56</v>
      </c>
      <c r="K185" s="793">
        <v>3</v>
      </c>
      <c r="L185" s="85">
        <f t="shared" si="17"/>
        <v>7.92</v>
      </c>
      <c r="M185" s="793">
        <v>3</v>
      </c>
      <c r="N185" s="85">
        <f t="shared" si="60"/>
        <v>7.92</v>
      </c>
      <c r="O185" s="793">
        <v>3</v>
      </c>
      <c r="P185" s="85">
        <f t="shared" si="19"/>
        <v>7.92</v>
      </c>
      <c r="Q185" s="83">
        <v>3</v>
      </c>
      <c r="R185" s="377">
        <f t="shared" si="66"/>
        <v>7.92</v>
      </c>
      <c r="S185" s="905">
        <v>3</v>
      </c>
      <c r="T185" s="904">
        <f>Tabla323[[#This Row],[TOTAL EXITENTE82]]*Tabla323[[#This Row],[P.U$]]</f>
        <v>7.92</v>
      </c>
      <c r="U185" s="646">
        <v>3</v>
      </c>
      <c r="V185" s="902"/>
      <c r="W185" s="902"/>
    </row>
    <row r="186" spans="1:23" ht="28.5" x14ac:dyDescent="0.25">
      <c r="A186" s="179">
        <v>143</v>
      </c>
      <c r="B186" s="201" t="s">
        <v>1170</v>
      </c>
      <c r="C186" s="14" t="s">
        <v>592</v>
      </c>
      <c r="D186" s="14" t="s">
        <v>10</v>
      </c>
      <c r="E186" s="14" t="s">
        <v>272</v>
      </c>
      <c r="F186" s="15">
        <v>45413</v>
      </c>
      <c r="G186" s="37">
        <v>3.76</v>
      </c>
      <c r="H186" s="337"/>
      <c r="I186" s="83">
        <v>6</v>
      </c>
      <c r="J186" s="85">
        <f t="shared" si="39"/>
        <v>22.56</v>
      </c>
      <c r="K186" s="793">
        <v>6</v>
      </c>
      <c r="L186" s="85">
        <f>G186*K186</f>
        <v>22.56</v>
      </c>
      <c r="M186" s="793">
        <v>6</v>
      </c>
      <c r="N186" s="85">
        <f t="shared" si="60"/>
        <v>22.56</v>
      </c>
      <c r="O186" s="793">
        <v>4</v>
      </c>
      <c r="P186" s="85">
        <f>G186*O186</f>
        <v>15.04</v>
      </c>
      <c r="Q186" s="83">
        <v>4</v>
      </c>
      <c r="R186" s="377">
        <f>G186*Q186</f>
        <v>15.04</v>
      </c>
      <c r="S186" s="905">
        <v>4</v>
      </c>
      <c r="T186" s="904">
        <f>Tabla323[[#This Row],[TOTAL EXITENTE82]]*Tabla323[[#This Row],[P.U$]]</f>
        <v>15.04</v>
      </c>
      <c r="U186" s="646">
        <v>4</v>
      </c>
      <c r="V186" s="902"/>
      <c r="W186" s="902"/>
    </row>
    <row r="187" spans="1:23" ht="28.5" x14ac:dyDescent="0.25">
      <c r="A187" s="179">
        <v>144</v>
      </c>
      <c r="B187" s="201" t="s">
        <v>120</v>
      </c>
      <c r="C187" s="14" t="s">
        <v>222</v>
      </c>
      <c r="D187" s="14" t="s">
        <v>10</v>
      </c>
      <c r="E187" s="14" t="s">
        <v>308</v>
      </c>
      <c r="F187" s="15">
        <v>45078</v>
      </c>
      <c r="G187" s="37">
        <v>3.25</v>
      </c>
      <c r="H187" s="337"/>
      <c r="I187" s="83"/>
      <c r="J187" s="85">
        <f t="shared" si="39"/>
        <v>0</v>
      </c>
      <c r="K187" s="793"/>
      <c r="L187" s="85">
        <f t="shared" ref="L187:L275" si="67">G187*K187</f>
        <v>0</v>
      </c>
      <c r="M187" s="922"/>
      <c r="N187" s="85">
        <f t="shared" si="60"/>
        <v>0</v>
      </c>
      <c r="O187" s="793"/>
      <c r="P187" s="85">
        <f t="shared" ref="P187:P275" si="68">G187*O187</f>
        <v>0</v>
      </c>
      <c r="Q187" s="83">
        <v>0</v>
      </c>
      <c r="R187" s="377">
        <f t="shared" ref="R187:R275" si="69">G187*Q187</f>
        <v>0</v>
      </c>
      <c r="S187" s="905"/>
      <c r="T187" s="904">
        <f>Tabla323[[#This Row],[TOTAL EXITENTE82]]*Tabla323[[#This Row],[P.U$]]</f>
        <v>0</v>
      </c>
      <c r="U187" s="646"/>
      <c r="V187" s="902"/>
      <c r="W187" s="902"/>
    </row>
    <row r="188" spans="1:23" ht="28.5" x14ac:dyDescent="0.25">
      <c r="A188" s="179">
        <v>145</v>
      </c>
      <c r="B188" s="201" t="s">
        <v>121</v>
      </c>
      <c r="C188" s="14" t="s">
        <v>237</v>
      </c>
      <c r="D188" s="14" t="s">
        <v>10</v>
      </c>
      <c r="E188" s="14" t="s">
        <v>308</v>
      </c>
      <c r="F188" s="15">
        <v>45962</v>
      </c>
      <c r="G188" s="37">
        <v>4.25</v>
      </c>
      <c r="H188" s="337"/>
      <c r="I188" s="83"/>
      <c r="J188" s="85">
        <f t="shared" si="39"/>
        <v>0</v>
      </c>
      <c r="K188" s="793"/>
      <c r="L188" s="85">
        <f t="shared" si="67"/>
        <v>0</v>
      </c>
      <c r="M188" s="922"/>
      <c r="N188" s="85">
        <f t="shared" si="60"/>
        <v>0</v>
      </c>
      <c r="O188" s="793"/>
      <c r="P188" s="85">
        <f t="shared" si="68"/>
        <v>0</v>
      </c>
      <c r="Q188" s="83">
        <v>0</v>
      </c>
      <c r="R188" s="377">
        <f t="shared" si="69"/>
        <v>0</v>
      </c>
      <c r="S188" s="905"/>
      <c r="T188" s="904">
        <f>Tabla323[[#This Row],[TOTAL EXITENTE82]]*Tabla323[[#This Row],[P.U$]]</f>
        <v>0</v>
      </c>
      <c r="U188" s="646"/>
      <c r="V188" s="902"/>
      <c r="W188" s="902"/>
    </row>
    <row r="189" spans="1:23" ht="28.5" x14ac:dyDescent="0.25">
      <c r="A189" s="179">
        <v>146</v>
      </c>
      <c r="B189" s="201" t="s">
        <v>817</v>
      </c>
      <c r="C189" s="14" t="s">
        <v>232</v>
      </c>
      <c r="D189" s="14" t="s">
        <v>10</v>
      </c>
      <c r="E189" s="14" t="s">
        <v>308</v>
      </c>
      <c r="F189" s="15">
        <v>45627</v>
      </c>
      <c r="G189" s="37">
        <v>1.76</v>
      </c>
      <c r="H189" s="337"/>
      <c r="I189" s="593">
        <v>5</v>
      </c>
      <c r="J189" s="85">
        <f t="shared" si="39"/>
        <v>8.8000000000000007</v>
      </c>
      <c r="K189" s="794">
        <v>4</v>
      </c>
      <c r="L189" s="276">
        <f>G189*K189</f>
        <v>7.04</v>
      </c>
      <c r="M189" s="793">
        <v>4</v>
      </c>
      <c r="N189" s="85">
        <f t="shared" si="60"/>
        <v>7.04</v>
      </c>
      <c r="O189" s="794">
        <v>4</v>
      </c>
      <c r="P189" s="276">
        <f>G189*O189</f>
        <v>7.04</v>
      </c>
      <c r="Q189" s="277">
        <v>4</v>
      </c>
      <c r="R189" s="377">
        <f>G189*Q189</f>
        <v>7.04</v>
      </c>
      <c r="S189" s="905">
        <v>5</v>
      </c>
      <c r="T189" s="904">
        <f>Tabla323[[#This Row],[TOTAL EXITENTE82]]*Tabla323[[#This Row],[P.U$]]</f>
        <v>8.8000000000000007</v>
      </c>
      <c r="U189" s="646">
        <v>5</v>
      </c>
      <c r="V189" s="902"/>
      <c r="W189" s="902"/>
    </row>
    <row r="190" spans="1:23" ht="28.5" x14ac:dyDescent="0.25">
      <c r="A190" s="179">
        <v>147</v>
      </c>
      <c r="B190" s="201" t="s">
        <v>122</v>
      </c>
      <c r="C190" s="14" t="s">
        <v>205</v>
      </c>
      <c r="D190" s="14" t="s">
        <v>10</v>
      </c>
      <c r="E190" s="14" t="s">
        <v>308</v>
      </c>
      <c r="F190" s="15">
        <v>45627</v>
      </c>
      <c r="G190" s="37">
        <v>2.09</v>
      </c>
      <c r="H190" s="337"/>
      <c r="I190" s="593"/>
      <c r="J190" s="85">
        <f t="shared" si="39"/>
        <v>0</v>
      </c>
      <c r="K190" s="793"/>
      <c r="L190" s="276">
        <f>G190*K190</f>
        <v>0</v>
      </c>
      <c r="M190" s="922"/>
      <c r="N190" s="85">
        <f t="shared" si="60"/>
        <v>0</v>
      </c>
      <c r="O190" s="794"/>
      <c r="P190" s="276">
        <f>G190*O190</f>
        <v>0</v>
      </c>
      <c r="Q190" s="83">
        <v>0</v>
      </c>
      <c r="R190" s="377">
        <f>G190*Q190</f>
        <v>0</v>
      </c>
      <c r="S190" s="905"/>
      <c r="T190" s="904">
        <f>Tabla323[[#This Row],[TOTAL EXITENTE82]]*Tabla323[[#This Row],[P.U$]]</f>
        <v>0</v>
      </c>
      <c r="U190" s="646"/>
      <c r="V190" s="902"/>
      <c r="W190" s="902"/>
    </row>
    <row r="191" spans="1:23" ht="38.25" x14ac:dyDescent="0.25">
      <c r="A191" s="179">
        <v>148</v>
      </c>
      <c r="B191" s="201" t="s">
        <v>123</v>
      </c>
      <c r="C191" s="14" t="s">
        <v>238</v>
      </c>
      <c r="D191" s="14" t="s">
        <v>10</v>
      </c>
      <c r="E191" s="14" t="s">
        <v>308</v>
      </c>
      <c r="F191" s="15">
        <v>45444</v>
      </c>
      <c r="G191" s="37">
        <v>1.76</v>
      </c>
      <c r="H191" s="337"/>
      <c r="I191" s="83"/>
      <c r="J191" s="85">
        <f t="shared" si="39"/>
        <v>0</v>
      </c>
      <c r="K191" s="793"/>
      <c r="L191" s="85">
        <f t="shared" si="67"/>
        <v>0</v>
      </c>
      <c r="M191" s="922"/>
      <c r="N191" s="85">
        <f t="shared" si="60"/>
        <v>0</v>
      </c>
      <c r="O191" s="793"/>
      <c r="P191" s="85">
        <f t="shared" si="68"/>
        <v>0</v>
      </c>
      <c r="Q191" s="83">
        <v>0</v>
      </c>
      <c r="R191" s="377">
        <f t="shared" si="69"/>
        <v>0</v>
      </c>
      <c r="S191" s="905"/>
      <c r="T191" s="904">
        <f>Tabla323[[#This Row],[TOTAL EXITENTE82]]*Tabla323[[#This Row],[P.U$]]</f>
        <v>0</v>
      </c>
      <c r="U191" s="646"/>
      <c r="V191" s="902"/>
      <c r="W191" s="902"/>
    </row>
    <row r="192" spans="1:23" ht="25.5" x14ac:dyDescent="0.25">
      <c r="A192" s="179">
        <v>644</v>
      </c>
      <c r="B192" s="13" t="s">
        <v>730</v>
      </c>
      <c r="C192" s="14" t="s">
        <v>232</v>
      </c>
      <c r="D192" s="14" t="s">
        <v>10</v>
      </c>
      <c r="E192" s="14" t="s">
        <v>308</v>
      </c>
      <c r="F192" s="15">
        <v>45444</v>
      </c>
      <c r="G192" s="37">
        <v>2.09</v>
      </c>
      <c r="H192" s="337"/>
      <c r="I192" s="83"/>
      <c r="J192" s="85">
        <f t="shared" si="39"/>
        <v>0</v>
      </c>
      <c r="K192" s="793"/>
      <c r="L192" s="85">
        <f>G192*K192</f>
        <v>0</v>
      </c>
      <c r="M192" s="922"/>
      <c r="N192" s="85">
        <f t="shared" si="60"/>
        <v>0</v>
      </c>
      <c r="O192" s="793"/>
      <c r="P192" s="85">
        <f>G192*O192</f>
        <v>0</v>
      </c>
      <c r="Q192" s="83">
        <v>0</v>
      </c>
      <c r="R192" s="377">
        <f>G192*Q192</f>
        <v>0</v>
      </c>
      <c r="S192" s="905"/>
      <c r="T192" s="904">
        <f>Tabla323[[#This Row],[TOTAL EXITENTE82]]*Tabla323[[#This Row],[P.U$]]</f>
        <v>0</v>
      </c>
      <c r="U192" s="646"/>
      <c r="V192" s="902"/>
      <c r="W192" s="902"/>
    </row>
    <row r="193" spans="1:23" ht="25.5" x14ac:dyDescent="0.25">
      <c r="A193" s="634">
        <v>645</v>
      </c>
      <c r="B193" s="13" t="s">
        <v>883</v>
      </c>
      <c r="C193" s="14" t="s">
        <v>205</v>
      </c>
      <c r="D193" s="14" t="s">
        <v>10</v>
      </c>
      <c r="E193" s="14" t="s">
        <v>308</v>
      </c>
      <c r="F193" s="15">
        <v>45627</v>
      </c>
      <c r="G193" s="37">
        <v>1.79</v>
      </c>
      <c r="H193" s="337"/>
      <c r="I193" s="593"/>
      <c r="J193" s="85">
        <f t="shared" si="39"/>
        <v>0</v>
      </c>
      <c r="K193" s="793"/>
      <c r="L193" s="236">
        <f>G193*K193</f>
        <v>0</v>
      </c>
      <c r="M193" s="922"/>
      <c r="N193" s="85">
        <f t="shared" si="60"/>
        <v>0</v>
      </c>
      <c r="O193" s="794"/>
      <c r="P193" s="236">
        <f>G193*O193</f>
        <v>0</v>
      </c>
      <c r="Q193" s="83">
        <v>0</v>
      </c>
      <c r="R193" s="377">
        <f>G193*Q193</f>
        <v>0</v>
      </c>
      <c r="S193" s="905"/>
      <c r="T193" s="904">
        <f>Tabla323[[#This Row],[TOTAL EXITENTE82]]*Tabla323[[#This Row],[P.U$]]</f>
        <v>0</v>
      </c>
      <c r="U193" s="646"/>
      <c r="V193" s="902"/>
      <c r="W193" s="902"/>
    </row>
    <row r="194" spans="1:23" ht="28.5" x14ac:dyDescent="0.25">
      <c r="A194" s="179">
        <v>149</v>
      </c>
      <c r="B194" s="201" t="s">
        <v>124</v>
      </c>
      <c r="C194" s="14" t="s">
        <v>232</v>
      </c>
      <c r="D194" s="14" t="s">
        <v>10</v>
      </c>
      <c r="E194" s="14" t="s">
        <v>288</v>
      </c>
      <c r="F194" s="15">
        <v>45444</v>
      </c>
      <c r="G194" s="37">
        <v>0.84</v>
      </c>
      <c r="H194" s="337"/>
      <c r="I194" s="83">
        <v>5</v>
      </c>
      <c r="J194" s="85">
        <f t="shared" si="39"/>
        <v>4.2</v>
      </c>
      <c r="K194" s="793">
        <v>5</v>
      </c>
      <c r="L194" s="85">
        <f t="shared" si="67"/>
        <v>4.2</v>
      </c>
      <c r="M194" s="793">
        <v>5</v>
      </c>
      <c r="N194" s="85">
        <f t="shared" si="60"/>
        <v>4.2</v>
      </c>
      <c r="O194" s="793">
        <v>5</v>
      </c>
      <c r="P194" s="85">
        <f t="shared" si="68"/>
        <v>4.2</v>
      </c>
      <c r="Q194" s="83">
        <v>5</v>
      </c>
      <c r="R194" s="377">
        <f t="shared" si="69"/>
        <v>4.2</v>
      </c>
      <c r="S194" s="905">
        <v>4</v>
      </c>
      <c r="T194" s="904">
        <f>Tabla323[[#This Row],[TOTAL EXITENTE82]]*Tabla323[[#This Row],[P.U$]]</f>
        <v>3.36</v>
      </c>
      <c r="U194" s="646">
        <v>4</v>
      </c>
      <c r="V194" s="902"/>
      <c r="W194" s="902"/>
    </row>
    <row r="195" spans="1:23" ht="28.5" x14ac:dyDescent="0.25">
      <c r="A195" s="179">
        <v>150</v>
      </c>
      <c r="B195" s="201" t="s">
        <v>125</v>
      </c>
      <c r="C195" s="14" t="s">
        <v>241</v>
      </c>
      <c r="D195" s="14" t="s">
        <v>10</v>
      </c>
      <c r="E195" s="14" t="s">
        <v>288</v>
      </c>
      <c r="F195" s="15">
        <v>45747</v>
      </c>
      <c r="G195" s="37">
        <v>0.92</v>
      </c>
      <c r="H195" s="337"/>
      <c r="I195" s="83"/>
      <c r="J195" s="85">
        <f t="shared" si="39"/>
        <v>0</v>
      </c>
      <c r="K195" s="793"/>
      <c r="L195" s="85">
        <f t="shared" si="67"/>
        <v>0</v>
      </c>
      <c r="M195" s="922"/>
      <c r="N195" s="85">
        <f t="shared" si="60"/>
        <v>0</v>
      </c>
      <c r="O195" s="793"/>
      <c r="P195" s="85">
        <f t="shared" si="68"/>
        <v>0</v>
      </c>
      <c r="Q195" s="83">
        <v>0</v>
      </c>
      <c r="R195" s="377">
        <f t="shared" si="69"/>
        <v>0</v>
      </c>
      <c r="S195" s="905"/>
      <c r="T195" s="904">
        <f>Tabla323[[#This Row],[TOTAL EXITENTE82]]*Tabla323[[#This Row],[P.U$]]</f>
        <v>0</v>
      </c>
      <c r="U195" s="646"/>
      <c r="V195" s="902"/>
      <c r="W195" s="902"/>
    </row>
    <row r="196" spans="1:23" ht="28.5" x14ac:dyDescent="0.25">
      <c r="A196" s="179">
        <v>150</v>
      </c>
      <c r="B196" s="201" t="s">
        <v>125</v>
      </c>
      <c r="C196" s="14" t="s">
        <v>1223</v>
      </c>
      <c r="D196" s="14" t="s">
        <v>10</v>
      </c>
      <c r="E196" s="14" t="s">
        <v>288</v>
      </c>
      <c r="F196" s="15">
        <v>45350</v>
      </c>
      <c r="G196" s="37">
        <v>0.92</v>
      </c>
      <c r="H196" s="337"/>
      <c r="I196" s="83">
        <v>1</v>
      </c>
      <c r="J196" s="85">
        <f t="shared" si="39"/>
        <v>0.92</v>
      </c>
      <c r="K196" s="793">
        <v>1</v>
      </c>
      <c r="L196" s="85">
        <f t="shared" si="67"/>
        <v>0.92</v>
      </c>
      <c r="M196" s="793">
        <v>0</v>
      </c>
      <c r="N196" s="85">
        <f t="shared" si="60"/>
        <v>0</v>
      </c>
      <c r="O196" s="793">
        <v>0</v>
      </c>
      <c r="P196" s="85">
        <f t="shared" si="68"/>
        <v>0</v>
      </c>
      <c r="Q196" s="83">
        <v>0</v>
      </c>
      <c r="R196" s="377">
        <f t="shared" si="69"/>
        <v>0</v>
      </c>
      <c r="S196" s="905"/>
      <c r="T196" s="904">
        <f>Tabla323[[#This Row],[TOTAL EXITENTE82]]*Tabla323[[#This Row],[P.U$]]</f>
        <v>0</v>
      </c>
      <c r="U196" s="646"/>
      <c r="V196" s="902"/>
      <c r="W196" s="902"/>
    </row>
    <row r="197" spans="1:23" x14ac:dyDescent="0.25">
      <c r="A197" s="634">
        <v>639</v>
      </c>
      <c r="B197" s="201" t="s">
        <v>1019</v>
      </c>
      <c r="C197" s="578" t="s">
        <v>198</v>
      </c>
      <c r="D197" s="184" t="s">
        <v>10</v>
      </c>
      <c r="E197" s="14" t="s">
        <v>288</v>
      </c>
      <c r="F197" s="576">
        <v>46569</v>
      </c>
      <c r="G197" s="577">
        <v>0.92</v>
      </c>
      <c r="H197" s="337"/>
      <c r="I197" s="83"/>
      <c r="J197" s="85">
        <f t="shared" si="39"/>
        <v>0</v>
      </c>
      <c r="K197" s="793"/>
      <c r="L197" s="85">
        <f t="shared" si="67"/>
        <v>0</v>
      </c>
      <c r="M197" s="922"/>
      <c r="N197" s="85">
        <f t="shared" si="60"/>
        <v>0</v>
      </c>
      <c r="O197" s="793"/>
      <c r="P197" s="85">
        <f t="shared" si="68"/>
        <v>0</v>
      </c>
      <c r="Q197" s="83">
        <v>0</v>
      </c>
      <c r="R197" s="377">
        <f t="shared" si="69"/>
        <v>0</v>
      </c>
      <c r="S197" s="905"/>
      <c r="T197" s="904">
        <f>Tabla323[[#This Row],[TOTAL EXITENTE82]]*Tabla323[[#This Row],[P.U$]]</f>
        <v>0</v>
      </c>
      <c r="U197" s="646"/>
      <c r="V197" s="902"/>
      <c r="W197" s="902"/>
    </row>
    <row r="198" spans="1:23" ht="28.5" x14ac:dyDescent="0.25">
      <c r="A198" s="179">
        <v>151</v>
      </c>
      <c r="B198" s="201" t="s">
        <v>125</v>
      </c>
      <c r="C198" s="14" t="s">
        <v>239</v>
      </c>
      <c r="D198" s="14" t="s">
        <v>10</v>
      </c>
      <c r="E198" s="14" t="s">
        <v>288</v>
      </c>
      <c r="F198" s="15">
        <v>45748</v>
      </c>
      <c r="G198" s="37">
        <v>0.92</v>
      </c>
      <c r="H198" s="337"/>
      <c r="I198" s="83"/>
      <c r="J198" s="85">
        <f t="shared" si="39"/>
        <v>0</v>
      </c>
      <c r="K198" s="793"/>
      <c r="L198" s="85">
        <f t="shared" si="67"/>
        <v>0</v>
      </c>
      <c r="M198" s="922"/>
      <c r="N198" s="85">
        <f t="shared" si="60"/>
        <v>0</v>
      </c>
      <c r="O198" s="793"/>
      <c r="P198" s="85">
        <f t="shared" si="68"/>
        <v>0</v>
      </c>
      <c r="Q198" s="83">
        <v>0</v>
      </c>
      <c r="R198" s="377">
        <f t="shared" si="69"/>
        <v>0</v>
      </c>
      <c r="S198" s="905"/>
      <c r="T198" s="904">
        <f>Tabla323[[#This Row],[TOTAL EXITENTE82]]*Tabla323[[#This Row],[P.U$]]</f>
        <v>0</v>
      </c>
      <c r="U198" s="646"/>
      <c r="V198" s="902"/>
      <c r="W198" s="902"/>
    </row>
    <row r="199" spans="1:23" x14ac:dyDescent="0.25">
      <c r="A199" s="179">
        <v>152</v>
      </c>
      <c r="B199" s="201" t="s">
        <v>126</v>
      </c>
      <c r="C199" s="14" t="s">
        <v>240</v>
      </c>
      <c r="D199" s="14" t="s">
        <v>10</v>
      </c>
      <c r="E199" s="14" t="s">
        <v>309</v>
      </c>
      <c r="F199" s="15">
        <v>45962</v>
      </c>
      <c r="G199" s="37">
        <v>1.37</v>
      </c>
      <c r="H199" s="337"/>
      <c r="I199" s="83"/>
      <c r="J199" s="85">
        <f t="shared" si="39"/>
        <v>0</v>
      </c>
      <c r="K199" s="793"/>
      <c r="L199" s="85">
        <f t="shared" si="67"/>
        <v>0</v>
      </c>
      <c r="M199" s="922"/>
      <c r="N199" s="85">
        <f t="shared" si="60"/>
        <v>0</v>
      </c>
      <c r="O199" s="793"/>
      <c r="P199" s="85">
        <f t="shared" si="68"/>
        <v>0</v>
      </c>
      <c r="Q199" s="83">
        <v>0</v>
      </c>
      <c r="R199" s="377">
        <f t="shared" si="69"/>
        <v>0</v>
      </c>
      <c r="S199" s="905"/>
      <c r="T199" s="904">
        <f>Tabla323[[#This Row],[TOTAL EXITENTE82]]*Tabla323[[#This Row],[P.U$]]</f>
        <v>0</v>
      </c>
      <c r="U199" s="646"/>
      <c r="V199" s="902"/>
      <c r="W199" s="902"/>
    </row>
    <row r="200" spans="1:23" x14ac:dyDescent="0.25">
      <c r="A200" s="179">
        <v>153</v>
      </c>
      <c r="B200" s="201" t="s">
        <v>126</v>
      </c>
      <c r="C200" s="14" t="s">
        <v>241</v>
      </c>
      <c r="D200" s="14" t="s">
        <v>10</v>
      </c>
      <c r="E200" s="14" t="s">
        <v>309</v>
      </c>
      <c r="F200" s="15">
        <v>45963</v>
      </c>
      <c r="G200" s="37">
        <v>2.37</v>
      </c>
      <c r="H200" s="337"/>
      <c r="I200" s="83"/>
      <c r="J200" s="85">
        <f t="shared" si="39"/>
        <v>0</v>
      </c>
      <c r="K200" s="793"/>
      <c r="L200" s="85">
        <f t="shared" si="67"/>
        <v>0</v>
      </c>
      <c r="M200" s="922"/>
      <c r="N200" s="85">
        <f t="shared" si="60"/>
        <v>0</v>
      </c>
      <c r="O200" s="793"/>
      <c r="P200" s="85">
        <f t="shared" si="68"/>
        <v>0</v>
      </c>
      <c r="Q200" s="83">
        <v>0</v>
      </c>
      <c r="R200" s="377">
        <f t="shared" si="69"/>
        <v>0</v>
      </c>
      <c r="S200" s="905"/>
      <c r="T200" s="904">
        <f>Tabla323[[#This Row],[TOTAL EXITENTE82]]*Tabla323[[#This Row],[P.U$]]</f>
        <v>0</v>
      </c>
      <c r="U200" s="646"/>
      <c r="V200" s="902"/>
      <c r="W200" s="902"/>
    </row>
    <row r="201" spans="1:23" ht="38.25" x14ac:dyDescent="0.25">
      <c r="A201" s="179">
        <v>154</v>
      </c>
      <c r="B201" s="201" t="s">
        <v>127</v>
      </c>
      <c r="C201" s="14" t="s">
        <v>209</v>
      </c>
      <c r="D201" s="14" t="s">
        <v>10</v>
      </c>
      <c r="E201" s="14" t="s">
        <v>273</v>
      </c>
      <c r="F201" s="15">
        <v>45536</v>
      </c>
      <c r="G201" s="37">
        <v>2.2200000000000002</v>
      </c>
      <c r="H201" s="337"/>
      <c r="I201" s="83"/>
      <c r="J201" s="85">
        <f t="shared" si="39"/>
        <v>0</v>
      </c>
      <c r="K201" s="793"/>
      <c r="L201" s="85">
        <f t="shared" ref="L201:L206" si="70">G201*K201</f>
        <v>0</v>
      </c>
      <c r="M201" s="922"/>
      <c r="N201" s="85">
        <f t="shared" si="60"/>
        <v>0</v>
      </c>
      <c r="O201" s="793"/>
      <c r="P201" s="85">
        <f t="shared" ref="P201:P206" si="71">G201*O201</f>
        <v>0</v>
      </c>
      <c r="Q201" s="83">
        <v>0</v>
      </c>
      <c r="R201" s="377">
        <f t="shared" ref="R201:R206" si="72">G201*Q201</f>
        <v>0</v>
      </c>
      <c r="S201" s="905"/>
      <c r="T201" s="904">
        <f>Tabla323[[#This Row],[TOTAL EXITENTE82]]*Tabla323[[#This Row],[P.U$]]</f>
        <v>0</v>
      </c>
      <c r="U201" s="646"/>
      <c r="V201" s="902"/>
      <c r="W201" s="902"/>
    </row>
    <row r="202" spans="1:23" ht="38.25" x14ac:dyDescent="0.25">
      <c r="A202" s="179">
        <v>155</v>
      </c>
      <c r="B202" s="201" t="s">
        <v>128</v>
      </c>
      <c r="C202" s="14" t="s">
        <v>242</v>
      </c>
      <c r="D202" s="14" t="s">
        <v>10</v>
      </c>
      <c r="E202" s="14" t="s">
        <v>273</v>
      </c>
      <c r="F202" s="15">
        <v>45505</v>
      </c>
      <c r="G202" s="37">
        <v>2.02</v>
      </c>
      <c r="H202" s="337"/>
      <c r="I202" s="83"/>
      <c r="J202" s="85">
        <f t="shared" si="39"/>
        <v>0</v>
      </c>
      <c r="K202" s="793"/>
      <c r="L202" s="85">
        <f t="shared" si="70"/>
        <v>0</v>
      </c>
      <c r="M202" s="922"/>
      <c r="N202" s="85">
        <f t="shared" si="60"/>
        <v>0</v>
      </c>
      <c r="O202" s="793"/>
      <c r="P202" s="85">
        <f t="shared" si="71"/>
        <v>0</v>
      </c>
      <c r="Q202" s="83">
        <v>0</v>
      </c>
      <c r="R202" s="377">
        <f t="shared" si="72"/>
        <v>0</v>
      </c>
      <c r="S202" s="905"/>
      <c r="T202" s="904">
        <f>Tabla323[[#This Row],[TOTAL EXITENTE82]]*Tabla323[[#This Row],[P.U$]]</f>
        <v>0</v>
      </c>
      <c r="U202" s="646"/>
      <c r="V202" s="902"/>
      <c r="W202" s="902"/>
    </row>
    <row r="203" spans="1:23" ht="38.25" x14ac:dyDescent="0.25">
      <c r="A203" s="179">
        <v>156</v>
      </c>
      <c r="B203" s="201" t="s">
        <v>129</v>
      </c>
      <c r="C203" s="14" t="s">
        <v>203</v>
      </c>
      <c r="D203" s="14" t="s">
        <v>10</v>
      </c>
      <c r="E203" s="14" t="s">
        <v>273</v>
      </c>
      <c r="F203" s="15">
        <v>45323</v>
      </c>
      <c r="G203" s="37">
        <v>1.36</v>
      </c>
      <c r="H203" s="337"/>
      <c r="I203" s="83">
        <v>4</v>
      </c>
      <c r="J203" s="85">
        <f t="shared" si="39"/>
        <v>5.44</v>
      </c>
      <c r="K203" s="793">
        <v>3</v>
      </c>
      <c r="L203" s="85">
        <f t="shared" si="70"/>
        <v>4.08</v>
      </c>
      <c r="M203" s="793">
        <v>1</v>
      </c>
      <c r="N203" s="85">
        <f t="shared" si="60"/>
        <v>1.36</v>
      </c>
      <c r="O203" s="793">
        <v>1</v>
      </c>
      <c r="P203" s="85">
        <f t="shared" si="71"/>
        <v>1.36</v>
      </c>
      <c r="Q203" s="83">
        <v>0</v>
      </c>
      <c r="R203" s="377">
        <f t="shared" si="72"/>
        <v>0</v>
      </c>
      <c r="S203" s="905"/>
      <c r="T203" s="904">
        <f>Tabla323[[#This Row],[TOTAL EXITENTE82]]*Tabla323[[#This Row],[P.U$]]</f>
        <v>0</v>
      </c>
      <c r="U203" s="646"/>
      <c r="V203" s="902"/>
      <c r="W203" s="902"/>
    </row>
    <row r="204" spans="1:23" ht="31.5" customHeight="1" x14ac:dyDescent="0.25">
      <c r="A204" s="179">
        <v>157</v>
      </c>
      <c r="B204" s="201" t="s">
        <v>129</v>
      </c>
      <c r="C204" s="14" t="s">
        <v>213</v>
      </c>
      <c r="D204" s="14" t="s">
        <v>10</v>
      </c>
      <c r="E204" s="14" t="s">
        <v>273</v>
      </c>
      <c r="F204" s="15">
        <v>46143</v>
      </c>
      <c r="G204" s="37">
        <v>1.42</v>
      </c>
      <c r="H204" s="337"/>
      <c r="I204" s="83"/>
      <c r="J204" s="85">
        <f t="shared" si="39"/>
        <v>0</v>
      </c>
      <c r="K204" s="793"/>
      <c r="L204" s="85">
        <f t="shared" si="70"/>
        <v>0</v>
      </c>
      <c r="M204" s="922"/>
      <c r="N204" s="85">
        <f t="shared" si="60"/>
        <v>0</v>
      </c>
      <c r="O204" s="793"/>
      <c r="P204" s="85">
        <f t="shared" si="71"/>
        <v>0</v>
      </c>
      <c r="Q204" s="83">
        <v>0</v>
      </c>
      <c r="R204" s="377">
        <f t="shared" si="72"/>
        <v>0</v>
      </c>
      <c r="S204" s="905"/>
      <c r="T204" s="904">
        <f>Tabla323[[#This Row],[TOTAL EXITENTE82]]*Tabla323[[#This Row],[P.U$]]</f>
        <v>0</v>
      </c>
      <c r="U204" s="646"/>
      <c r="V204" s="902"/>
      <c r="W204" s="902"/>
    </row>
    <row r="205" spans="1:23" ht="38.25" x14ac:dyDescent="0.25">
      <c r="A205" s="179">
        <v>158</v>
      </c>
      <c r="B205" s="201" t="s">
        <v>899</v>
      </c>
      <c r="C205" s="14" t="s">
        <v>736</v>
      </c>
      <c r="D205" s="14" t="s">
        <v>10</v>
      </c>
      <c r="E205" s="14" t="s">
        <v>273</v>
      </c>
      <c r="F205" s="15">
        <v>45323</v>
      </c>
      <c r="G205" s="37">
        <v>0.83</v>
      </c>
      <c r="H205" s="337"/>
      <c r="I205" s="83"/>
      <c r="J205" s="85">
        <f t="shared" si="39"/>
        <v>0</v>
      </c>
      <c r="K205" s="793"/>
      <c r="L205" s="85">
        <f t="shared" si="70"/>
        <v>0</v>
      </c>
      <c r="M205" s="793"/>
      <c r="N205" s="85">
        <f t="shared" si="60"/>
        <v>0</v>
      </c>
      <c r="O205" s="793"/>
      <c r="P205" s="85">
        <f t="shared" si="71"/>
        <v>0</v>
      </c>
      <c r="Q205" s="83">
        <v>0</v>
      </c>
      <c r="R205" s="377">
        <f t="shared" si="72"/>
        <v>0</v>
      </c>
      <c r="S205" s="905"/>
      <c r="T205" s="904">
        <f>Tabla323[[#This Row],[TOTAL EXITENTE82]]*Tabla323[[#This Row],[P.U$]]</f>
        <v>0</v>
      </c>
      <c r="U205" s="646"/>
      <c r="V205" s="902"/>
      <c r="W205" s="902"/>
    </row>
    <row r="206" spans="1:23" ht="38.25" x14ac:dyDescent="0.25">
      <c r="A206" s="179"/>
      <c r="B206" s="201" t="s">
        <v>899</v>
      </c>
      <c r="C206" s="14" t="s">
        <v>240</v>
      </c>
      <c r="D206" s="14" t="s">
        <v>10</v>
      </c>
      <c r="E206" s="14" t="s">
        <v>273</v>
      </c>
      <c r="F206" s="15">
        <v>45809</v>
      </c>
      <c r="G206" s="37">
        <v>1.01</v>
      </c>
      <c r="H206" s="337"/>
      <c r="I206" s="83"/>
      <c r="J206" s="85">
        <f t="shared" ref="J206" si="73">G206*I206</f>
        <v>0</v>
      </c>
      <c r="K206" s="793"/>
      <c r="L206" s="85">
        <f t="shared" si="70"/>
        <v>0</v>
      </c>
      <c r="M206" s="793"/>
      <c r="N206" s="85">
        <f t="shared" ref="N206" si="74">G206*M206</f>
        <v>0</v>
      </c>
      <c r="O206" s="793"/>
      <c r="P206" s="85">
        <f t="shared" si="71"/>
        <v>0</v>
      </c>
      <c r="Q206" s="83">
        <v>20</v>
      </c>
      <c r="R206" s="377">
        <f t="shared" si="72"/>
        <v>20.2</v>
      </c>
      <c r="S206" s="905">
        <v>11</v>
      </c>
      <c r="T206" s="904">
        <f>Tabla323[[#This Row],[TOTAL EXITENTE82]]*Tabla323[[#This Row],[P.U$]]</f>
        <v>11.11</v>
      </c>
      <c r="U206" s="646">
        <v>9</v>
      </c>
      <c r="V206" s="902"/>
      <c r="W206" s="902"/>
    </row>
    <row r="207" spans="1:23" ht="30" x14ac:dyDescent="0.25">
      <c r="A207" s="179">
        <v>159</v>
      </c>
      <c r="B207" s="97" t="s">
        <v>818</v>
      </c>
      <c r="C207" s="14" t="s">
        <v>237</v>
      </c>
      <c r="D207" s="14" t="s">
        <v>10</v>
      </c>
      <c r="E207" s="14" t="s">
        <v>282</v>
      </c>
      <c r="F207" s="15">
        <v>45444</v>
      </c>
      <c r="G207" s="37">
        <v>4</v>
      </c>
      <c r="H207" s="337"/>
      <c r="I207" s="83"/>
      <c r="J207" s="85">
        <f t="shared" si="39"/>
        <v>0</v>
      </c>
      <c r="K207" s="793"/>
      <c r="L207" s="85">
        <f t="shared" si="67"/>
        <v>0</v>
      </c>
      <c r="M207" s="922"/>
      <c r="N207" s="85">
        <f t="shared" si="60"/>
        <v>0</v>
      </c>
      <c r="O207" s="793"/>
      <c r="P207" s="85">
        <f t="shared" si="68"/>
        <v>0</v>
      </c>
      <c r="Q207" s="83">
        <v>0</v>
      </c>
      <c r="R207" s="377">
        <f t="shared" si="69"/>
        <v>0</v>
      </c>
      <c r="S207" s="905"/>
      <c r="T207" s="904">
        <f>Tabla323[[#This Row],[TOTAL EXITENTE82]]*Tabla323[[#This Row],[P.U$]]</f>
        <v>0</v>
      </c>
      <c r="U207" s="646"/>
      <c r="V207" s="902"/>
      <c r="W207" s="902"/>
    </row>
    <row r="208" spans="1:23" ht="42.75" x14ac:dyDescent="0.25">
      <c r="A208" s="179">
        <v>160</v>
      </c>
      <c r="B208" s="201" t="s">
        <v>130</v>
      </c>
      <c r="C208" s="14" t="s">
        <v>196</v>
      </c>
      <c r="D208" s="14" t="s">
        <v>10</v>
      </c>
      <c r="E208" s="14" t="s">
        <v>273</v>
      </c>
      <c r="F208" s="15">
        <v>45382</v>
      </c>
      <c r="G208" s="37">
        <v>1.36</v>
      </c>
      <c r="H208" s="337"/>
      <c r="I208" s="83"/>
      <c r="J208" s="85">
        <f t="shared" si="39"/>
        <v>0</v>
      </c>
      <c r="K208" s="793"/>
      <c r="L208" s="85">
        <f t="shared" si="67"/>
        <v>0</v>
      </c>
      <c r="M208" s="922"/>
      <c r="N208" s="85">
        <f t="shared" si="60"/>
        <v>0</v>
      </c>
      <c r="O208" s="793"/>
      <c r="P208" s="85">
        <f t="shared" si="68"/>
        <v>0</v>
      </c>
      <c r="Q208" s="83">
        <v>0</v>
      </c>
      <c r="R208" s="377">
        <f t="shared" si="69"/>
        <v>0</v>
      </c>
      <c r="S208" s="905"/>
      <c r="T208" s="904">
        <f>Tabla323[[#This Row],[TOTAL EXITENTE82]]*Tabla323[[#This Row],[P.U$]]</f>
        <v>0</v>
      </c>
      <c r="U208" s="646"/>
      <c r="V208" s="902"/>
      <c r="W208" s="902"/>
    </row>
    <row r="209" spans="1:23" ht="42.75" x14ac:dyDescent="0.25">
      <c r="A209" s="179">
        <v>161</v>
      </c>
      <c r="B209" s="201" t="s">
        <v>130</v>
      </c>
      <c r="C209" s="14" t="s">
        <v>203</v>
      </c>
      <c r="D209" s="14" t="s">
        <v>10</v>
      </c>
      <c r="E209" s="14" t="s">
        <v>273</v>
      </c>
      <c r="F209" s="15">
        <v>45383</v>
      </c>
      <c r="G209" s="37">
        <v>1.36</v>
      </c>
      <c r="H209" s="337"/>
      <c r="I209" s="83">
        <v>4</v>
      </c>
      <c r="J209" s="85">
        <f t="shared" si="39"/>
        <v>5.44</v>
      </c>
      <c r="K209" s="793">
        <v>4</v>
      </c>
      <c r="L209" s="85">
        <f t="shared" si="67"/>
        <v>5.44</v>
      </c>
      <c r="M209" s="793">
        <v>4</v>
      </c>
      <c r="N209" s="85">
        <f t="shared" si="60"/>
        <v>5.44</v>
      </c>
      <c r="O209" s="793">
        <v>4</v>
      </c>
      <c r="P209" s="85">
        <f t="shared" si="68"/>
        <v>5.44</v>
      </c>
      <c r="Q209" s="83">
        <v>4</v>
      </c>
      <c r="R209" s="377">
        <f t="shared" si="69"/>
        <v>5.44</v>
      </c>
      <c r="S209" s="905">
        <v>4</v>
      </c>
      <c r="T209" s="904">
        <f>Tabla323[[#This Row],[TOTAL EXITENTE82]]*Tabla323[[#This Row],[P.U$]]</f>
        <v>5.44</v>
      </c>
      <c r="U209" s="646">
        <v>4</v>
      </c>
      <c r="V209" s="902"/>
      <c r="W209" s="902"/>
    </row>
    <row r="210" spans="1:23" ht="38.25" x14ac:dyDescent="0.25">
      <c r="A210" s="179">
        <v>162</v>
      </c>
      <c r="B210" s="201" t="s">
        <v>131</v>
      </c>
      <c r="C210" s="14" t="s">
        <v>218</v>
      </c>
      <c r="D210" s="14" t="s">
        <v>10</v>
      </c>
      <c r="E210" s="14" t="s">
        <v>273</v>
      </c>
      <c r="F210" s="15">
        <v>45047</v>
      </c>
      <c r="G210" s="37">
        <v>2</v>
      </c>
      <c r="H210" s="337"/>
      <c r="I210" s="83"/>
      <c r="J210" s="85">
        <f t="shared" si="39"/>
        <v>0</v>
      </c>
      <c r="K210" s="793"/>
      <c r="L210" s="85">
        <f t="shared" si="67"/>
        <v>0</v>
      </c>
      <c r="M210" s="922"/>
      <c r="N210" s="85">
        <f t="shared" si="60"/>
        <v>0</v>
      </c>
      <c r="O210" s="793"/>
      <c r="P210" s="85">
        <f t="shared" si="68"/>
        <v>0</v>
      </c>
      <c r="Q210" s="83">
        <v>0</v>
      </c>
      <c r="R210" s="377">
        <f t="shared" si="69"/>
        <v>0</v>
      </c>
      <c r="S210" s="905"/>
      <c r="T210" s="904">
        <f>Tabla323[[#This Row],[TOTAL EXITENTE82]]*Tabla323[[#This Row],[P.U$]]</f>
        <v>0</v>
      </c>
      <c r="U210" s="646"/>
      <c r="V210" s="902"/>
      <c r="W210" s="902"/>
    </row>
    <row r="211" spans="1:23" x14ac:dyDescent="0.25">
      <c r="A211" s="179">
        <v>163</v>
      </c>
      <c r="B211" s="201" t="s">
        <v>132</v>
      </c>
      <c r="C211" s="14" t="s">
        <v>243</v>
      </c>
      <c r="D211" s="14" t="s">
        <v>10</v>
      </c>
      <c r="E211" s="14" t="s">
        <v>262</v>
      </c>
      <c r="F211" s="15">
        <v>45413</v>
      </c>
      <c r="G211" s="37">
        <v>1.18</v>
      </c>
      <c r="H211" s="353"/>
      <c r="I211" s="593"/>
      <c r="J211" s="355">
        <f>G211*I211</f>
        <v>0</v>
      </c>
      <c r="K211" s="793"/>
      <c r="L211" s="357">
        <f>G211*K211</f>
        <v>0</v>
      </c>
      <c r="M211" s="922"/>
      <c r="N211" s="85">
        <f t="shared" si="60"/>
        <v>0</v>
      </c>
      <c r="O211" s="794"/>
      <c r="P211" s="357">
        <f>G211*O211</f>
        <v>0</v>
      </c>
      <c r="Q211" s="83">
        <v>0</v>
      </c>
      <c r="R211" s="377">
        <f>G211*Q211</f>
        <v>0</v>
      </c>
      <c r="S211" s="905"/>
      <c r="T211" s="904">
        <f>Tabla323[[#This Row],[TOTAL EXITENTE82]]*Tabla323[[#This Row],[P.U$]]</f>
        <v>0</v>
      </c>
      <c r="U211" s="646"/>
      <c r="V211" s="902"/>
      <c r="W211" s="902"/>
    </row>
    <row r="212" spans="1:23" x14ac:dyDescent="0.25">
      <c r="A212" s="179">
        <v>164</v>
      </c>
      <c r="B212" s="201" t="s">
        <v>132</v>
      </c>
      <c r="C212" s="14" t="s">
        <v>18031</v>
      </c>
      <c r="D212" s="14" t="s">
        <v>10</v>
      </c>
      <c r="E212" s="14" t="s">
        <v>262</v>
      </c>
      <c r="F212" s="15">
        <v>45536</v>
      </c>
      <c r="G212" s="37">
        <v>0.76</v>
      </c>
      <c r="H212" s="337"/>
      <c r="I212" s="83"/>
      <c r="J212" s="85">
        <f t="shared" si="39"/>
        <v>0</v>
      </c>
      <c r="K212" s="793"/>
      <c r="L212" s="85">
        <f t="shared" si="67"/>
        <v>0</v>
      </c>
      <c r="M212" s="922"/>
      <c r="N212" s="85">
        <f t="shared" si="60"/>
        <v>0</v>
      </c>
      <c r="O212" s="793"/>
      <c r="P212" s="85">
        <f t="shared" si="68"/>
        <v>0</v>
      </c>
      <c r="Q212" s="83">
        <v>10</v>
      </c>
      <c r="R212" s="377">
        <f t="shared" si="69"/>
        <v>7.6</v>
      </c>
      <c r="S212" s="905">
        <v>10</v>
      </c>
      <c r="T212" s="904">
        <f>Tabla323[[#This Row],[TOTAL EXITENTE82]]*Tabla323[[#This Row],[P.U$]]</f>
        <v>7.6</v>
      </c>
      <c r="U212" s="646">
        <v>10</v>
      </c>
      <c r="V212" s="902"/>
      <c r="W212" s="902"/>
    </row>
    <row r="213" spans="1:23" x14ac:dyDescent="0.25">
      <c r="A213" s="179">
        <v>165</v>
      </c>
      <c r="B213" s="201" t="s">
        <v>132</v>
      </c>
      <c r="C213" s="14" t="s">
        <v>209</v>
      </c>
      <c r="D213" s="14" t="s">
        <v>10</v>
      </c>
      <c r="E213" s="14" t="s">
        <v>262</v>
      </c>
      <c r="F213" s="15">
        <v>45413</v>
      </c>
      <c r="G213" s="37">
        <v>1.18</v>
      </c>
      <c r="H213" s="337"/>
      <c r="I213" s="83"/>
      <c r="J213" s="85">
        <f t="shared" si="39"/>
        <v>0</v>
      </c>
      <c r="K213" s="793"/>
      <c r="L213" s="85">
        <f t="shared" si="67"/>
        <v>0</v>
      </c>
      <c r="M213" s="922"/>
      <c r="N213" s="85">
        <f t="shared" si="60"/>
        <v>0</v>
      </c>
      <c r="O213" s="793"/>
      <c r="P213" s="85">
        <f t="shared" si="68"/>
        <v>0</v>
      </c>
      <c r="Q213" s="83">
        <v>0</v>
      </c>
      <c r="R213" s="377">
        <f t="shared" si="69"/>
        <v>0</v>
      </c>
      <c r="S213" s="905"/>
      <c r="T213" s="904">
        <f>Tabla323[[#This Row],[TOTAL EXITENTE82]]*Tabla323[[#This Row],[P.U$]]</f>
        <v>0</v>
      </c>
      <c r="U213" s="646"/>
      <c r="V213" s="902"/>
      <c r="W213" s="902"/>
    </row>
    <row r="214" spans="1:23" x14ac:dyDescent="0.25">
      <c r="A214" s="179">
        <v>677</v>
      </c>
      <c r="B214" s="201" t="s">
        <v>132</v>
      </c>
      <c r="C214" s="575" t="s">
        <v>247</v>
      </c>
      <c r="D214" s="14" t="s">
        <v>10</v>
      </c>
      <c r="E214" s="14" t="s">
        <v>262</v>
      </c>
      <c r="F214" s="15">
        <v>45689</v>
      </c>
      <c r="G214" s="37">
        <v>1.18</v>
      </c>
      <c r="H214" s="337"/>
      <c r="I214" s="83"/>
      <c r="J214" s="85">
        <f t="shared" si="39"/>
        <v>0</v>
      </c>
      <c r="K214" s="793"/>
      <c r="L214" s="85">
        <f t="shared" si="67"/>
        <v>0</v>
      </c>
      <c r="M214" s="922"/>
      <c r="N214" s="85">
        <f t="shared" si="60"/>
        <v>0</v>
      </c>
      <c r="O214" s="793"/>
      <c r="P214" s="85">
        <f t="shared" si="68"/>
        <v>0</v>
      </c>
      <c r="Q214" s="83">
        <v>0</v>
      </c>
      <c r="R214" s="377">
        <f t="shared" si="69"/>
        <v>0</v>
      </c>
      <c r="S214" s="905"/>
      <c r="T214" s="904">
        <f>Tabla323[[#This Row],[TOTAL EXITENTE82]]*Tabla323[[#This Row],[P.U$]]</f>
        <v>0</v>
      </c>
      <c r="U214" s="646"/>
      <c r="V214" s="902"/>
      <c r="W214" s="902"/>
    </row>
    <row r="215" spans="1:23" ht="28.5" x14ac:dyDescent="0.25">
      <c r="A215" s="179">
        <v>166</v>
      </c>
      <c r="B215" s="201" t="s">
        <v>900</v>
      </c>
      <c r="C215" s="14" t="s">
        <v>205</v>
      </c>
      <c r="D215" s="14" t="s">
        <v>10</v>
      </c>
      <c r="E215" s="14" t="s">
        <v>310</v>
      </c>
      <c r="F215" s="15">
        <v>45536</v>
      </c>
      <c r="G215" s="37">
        <v>1.44</v>
      </c>
      <c r="H215" s="337"/>
      <c r="I215" s="83">
        <v>5</v>
      </c>
      <c r="J215" s="85">
        <f t="shared" si="39"/>
        <v>7.1999999999999993</v>
      </c>
      <c r="K215" s="793">
        <v>5</v>
      </c>
      <c r="L215" s="85">
        <f>G215*K215</f>
        <v>7.1999999999999993</v>
      </c>
      <c r="M215" s="793">
        <v>5</v>
      </c>
      <c r="N215" s="85">
        <f t="shared" si="60"/>
        <v>7.1999999999999993</v>
      </c>
      <c r="O215" s="793">
        <v>5</v>
      </c>
      <c r="P215" s="85">
        <f>G215*O215</f>
        <v>7.1999999999999993</v>
      </c>
      <c r="Q215" s="83">
        <v>5</v>
      </c>
      <c r="R215" s="377">
        <f>G215*Q215</f>
        <v>7.1999999999999993</v>
      </c>
      <c r="S215" s="905">
        <v>0</v>
      </c>
      <c r="T215" s="904">
        <f>Tabla323[[#This Row],[TOTAL EXITENTE82]]*Tabla323[[#This Row],[P.U$]]</f>
        <v>0</v>
      </c>
      <c r="U215" s="646">
        <v>0</v>
      </c>
      <c r="V215" s="902"/>
      <c r="W215" s="902"/>
    </row>
    <row r="216" spans="1:23" ht="28.5" x14ac:dyDescent="0.25">
      <c r="A216" s="179">
        <v>167</v>
      </c>
      <c r="B216" s="201" t="s">
        <v>133</v>
      </c>
      <c r="C216" s="14" t="s">
        <v>244</v>
      </c>
      <c r="D216" s="14" t="s">
        <v>10</v>
      </c>
      <c r="E216" s="14" t="s">
        <v>311</v>
      </c>
      <c r="F216" s="15">
        <v>45597</v>
      </c>
      <c r="G216" s="37">
        <v>2.2799999999999998</v>
      </c>
      <c r="H216" s="337"/>
      <c r="I216" s="83"/>
      <c r="J216" s="85">
        <f t="shared" si="39"/>
        <v>0</v>
      </c>
      <c r="K216" s="793"/>
      <c r="L216" s="85">
        <f>G216*K216</f>
        <v>0</v>
      </c>
      <c r="M216" s="922"/>
      <c r="N216" s="85">
        <f t="shared" si="60"/>
        <v>0</v>
      </c>
      <c r="O216" s="793"/>
      <c r="P216" s="85">
        <f>G216*O216</f>
        <v>0</v>
      </c>
      <c r="Q216" s="83">
        <v>0</v>
      </c>
      <c r="R216" s="377">
        <f>G216*Q216</f>
        <v>0</v>
      </c>
      <c r="S216" s="905"/>
      <c r="T216" s="904">
        <f>Tabla323[[#This Row],[TOTAL EXITENTE82]]*Tabla323[[#This Row],[P.U$]]</f>
        <v>0</v>
      </c>
      <c r="U216" s="646"/>
      <c r="V216" s="902"/>
      <c r="W216" s="902"/>
    </row>
    <row r="217" spans="1:23" ht="28.5" x14ac:dyDescent="0.25">
      <c r="A217" s="179">
        <v>168</v>
      </c>
      <c r="B217" s="201" t="s">
        <v>134</v>
      </c>
      <c r="C217" s="14" t="s">
        <v>820</v>
      </c>
      <c r="D217" s="14" t="s">
        <v>10</v>
      </c>
      <c r="E217" s="14" t="s">
        <v>312</v>
      </c>
      <c r="F217" s="15">
        <v>45444</v>
      </c>
      <c r="G217" s="37">
        <v>1.1000000000000001</v>
      </c>
      <c r="H217" s="337"/>
      <c r="I217" s="83"/>
      <c r="J217" s="85">
        <f t="shared" si="39"/>
        <v>0</v>
      </c>
      <c r="K217" s="793"/>
      <c r="L217" s="85">
        <f t="shared" si="67"/>
        <v>0</v>
      </c>
      <c r="M217" s="922"/>
      <c r="N217" s="85">
        <f t="shared" si="60"/>
        <v>0</v>
      </c>
      <c r="O217" s="793"/>
      <c r="P217" s="85">
        <f t="shared" si="68"/>
        <v>0</v>
      </c>
      <c r="Q217" s="83">
        <v>0</v>
      </c>
      <c r="R217" s="377">
        <f t="shared" si="69"/>
        <v>0</v>
      </c>
      <c r="S217" s="905"/>
      <c r="T217" s="904">
        <f>Tabla323[[#This Row],[TOTAL EXITENTE82]]*Tabla323[[#This Row],[P.U$]]</f>
        <v>0</v>
      </c>
      <c r="U217" s="646"/>
      <c r="V217" s="902"/>
      <c r="W217" s="902"/>
    </row>
    <row r="218" spans="1:23" ht="28.5" x14ac:dyDescent="0.25">
      <c r="A218" s="179">
        <v>169</v>
      </c>
      <c r="B218" s="201" t="s">
        <v>885</v>
      </c>
      <c r="C218" s="14" t="s">
        <v>235</v>
      </c>
      <c r="D218" s="14" t="s">
        <v>10</v>
      </c>
      <c r="E218" s="14" t="s">
        <v>312</v>
      </c>
      <c r="F218" s="15">
        <v>45445</v>
      </c>
      <c r="G218" s="37">
        <v>2.1</v>
      </c>
      <c r="H218" s="337"/>
      <c r="I218" s="83"/>
      <c r="J218" s="85">
        <f t="shared" si="39"/>
        <v>0</v>
      </c>
      <c r="K218" s="793"/>
      <c r="L218" s="85">
        <f t="shared" si="67"/>
        <v>0</v>
      </c>
      <c r="M218" s="922"/>
      <c r="N218" s="85">
        <f t="shared" si="60"/>
        <v>0</v>
      </c>
      <c r="O218" s="793"/>
      <c r="P218" s="85">
        <f t="shared" si="68"/>
        <v>0</v>
      </c>
      <c r="Q218" s="83">
        <v>0</v>
      </c>
      <c r="R218" s="377">
        <f t="shared" si="69"/>
        <v>0</v>
      </c>
      <c r="S218" s="905"/>
      <c r="T218" s="904">
        <f>Tabla323[[#This Row],[TOTAL EXITENTE82]]*Tabla323[[#This Row],[P.U$]]</f>
        <v>0</v>
      </c>
      <c r="U218" s="646"/>
      <c r="V218" s="902"/>
      <c r="W218" s="902"/>
    </row>
    <row r="219" spans="1:23" ht="28.5" x14ac:dyDescent="0.25">
      <c r="A219" s="179">
        <v>170</v>
      </c>
      <c r="B219" s="201" t="s">
        <v>819</v>
      </c>
      <c r="C219" s="14" t="s">
        <v>198</v>
      </c>
      <c r="D219" s="14" t="s">
        <v>10</v>
      </c>
      <c r="E219" s="14" t="s">
        <v>312</v>
      </c>
      <c r="F219" s="15">
        <v>45413</v>
      </c>
      <c r="G219" s="37">
        <v>1.02</v>
      </c>
      <c r="H219" s="337"/>
      <c r="I219" s="83">
        <v>33</v>
      </c>
      <c r="J219" s="85">
        <f t="shared" si="39"/>
        <v>33.660000000000004</v>
      </c>
      <c r="K219" s="793">
        <v>33</v>
      </c>
      <c r="L219" s="85">
        <f t="shared" si="67"/>
        <v>33.660000000000004</v>
      </c>
      <c r="M219" s="793">
        <v>33</v>
      </c>
      <c r="N219" s="85">
        <f t="shared" si="60"/>
        <v>33.660000000000004</v>
      </c>
      <c r="O219" s="793">
        <v>33</v>
      </c>
      <c r="P219" s="85">
        <f t="shared" si="68"/>
        <v>33.660000000000004</v>
      </c>
      <c r="Q219" s="83">
        <v>33</v>
      </c>
      <c r="R219" s="377">
        <f t="shared" si="69"/>
        <v>33.660000000000004</v>
      </c>
      <c r="S219" s="905">
        <v>33</v>
      </c>
      <c r="T219" s="904">
        <f>Tabla323[[#This Row],[TOTAL EXITENTE82]]*Tabla323[[#This Row],[P.U$]]</f>
        <v>33.660000000000004</v>
      </c>
      <c r="U219" s="646">
        <v>33</v>
      </c>
      <c r="V219" s="902"/>
      <c r="W219" s="902"/>
    </row>
    <row r="220" spans="1:23" ht="28.5" x14ac:dyDescent="0.25">
      <c r="A220" s="179">
        <v>171</v>
      </c>
      <c r="B220" s="201" t="s">
        <v>135</v>
      </c>
      <c r="C220" s="14" t="s">
        <v>235</v>
      </c>
      <c r="D220" s="14" t="s">
        <v>10</v>
      </c>
      <c r="E220" s="14" t="s">
        <v>312</v>
      </c>
      <c r="F220" s="15">
        <v>45292</v>
      </c>
      <c r="G220" s="37">
        <v>1.02</v>
      </c>
      <c r="H220" s="337"/>
      <c r="I220" s="83"/>
      <c r="J220" s="85">
        <f t="shared" si="39"/>
        <v>0</v>
      </c>
      <c r="K220" s="793"/>
      <c r="L220" s="85">
        <f t="shared" si="67"/>
        <v>0</v>
      </c>
      <c r="M220" s="922"/>
      <c r="N220" s="85">
        <f t="shared" si="60"/>
        <v>0</v>
      </c>
      <c r="O220" s="793"/>
      <c r="P220" s="85">
        <f t="shared" si="68"/>
        <v>0</v>
      </c>
      <c r="Q220" s="83">
        <v>0</v>
      </c>
      <c r="R220" s="377">
        <f t="shared" si="69"/>
        <v>0</v>
      </c>
      <c r="S220" s="905"/>
      <c r="T220" s="904">
        <f>Tabla323[[#This Row],[TOTAL EXITENTE82]]*Tabla323[[#This Row],[P.U$]]</f>
        <v>0</v>
      </c>
      <c r="U220" s="646"/>
      <c r="V220" s="902"/>
      <c r="W220" s="902"/>
    </row>
    <row r="221" spans="1:23" ht="28.5" x14ac:dyDescent="0.25">
      <c r="A221" s="179">
        <v>172</v>
      </c>
      <c r="B221" s="201" t="s">
        <v>136</v>
      </c>
      <c r="C221" s="14" t="s">
        <v>236</v>
      </c>
      <c r="D221" s="14" t="s">
        <v>10</v>
      </c>
      <c r="E221" s="14" t="s">
        <v>312</v>
      </c>
      <c r="F221" s="15">
        <v>45962</v>
      </c>
      <c r="G221" s="37">
        <v>4.4000000000000004</v>
      </c>
      <c r="H221" s="337"/>
      <c r="I221" s="83"/>
      <c r="J221" s="85">
        <f t="shared" si="39"/>
        <v>0</v>
      </c>
      <c r="K221" s="793"/>
      <c r="L221" s="85">
        <f t="shared" si="67"/>
        <v>0</v>
      </c>
      <c r="M221" s="922"/>
      <c r="N221" s="85">
        <f t="shared" si="60"/>
        <v>0</v>
      </c>
      <c r="O221" s="793"/>
      <c r="P221" s="85">
        <f t="shared" si="68"/>
        <v>0</v>
      </c>
      <c r="Q221" s="83">
        <v>0</v>
      </c>
      <c r="R221" s="377">
        <f t="shared" si="69"/>
        <v>0</v>
      </c>
      <c r="S221" s="905"/>
      <c r="T221" s="904">
        <f>Tabla323[[#This Row],[TOTAL EXITENTE82]]*Tabla323[[#This Row],[P.U$]]</f>
        <v>0</v>
      </c>
      <c r="U221" s="646"/>
      <c r="V221" s="902"/>
      <c r="W221" s="902"/>
    </row>
    <row r="222" spans="1:23" ht="25.5" x14ac:dyDescent="0.25">
      <c r="A222" s="179">
        <v>173</v>
      </c>
      <c r="B222" s="201" t="s">
        <v>137</v>
      </c>
      <c r="C222" s="14" t="s">
        <v>203</v>
      </c>
      <c r="D222" s="14" t="s">
        <v>10</v>
      </c>
      <c r="E222" s="14" t="s">
        <v>312</v>
      </c>
      <c r="F222" s="15">
        <v>45323</v>
      </c>
      <c r="G222" s="37">
        <v>1.02</v>
      </c>
      <c r="H222" s="337"/>
      <c r="I222" s="83">
        <v>5</v>
      </c>
      <c r="J222" s="85">
        <f t="shared" si="39"/>
        <v>5.0999999999999996</v>
      </c>
      <c r="K222" s="793">
        <v>5</v>
      </c>
      <c r="L222" s="85">
        <f t="shared" si="67"/>
        <v>5.0999999999999996</v>
      </c>
      <c r="M222" s="793">
        <v>5</v>
      </c>
      <c r="N222" s="85">
        <f t="shared" si="60"/>
        <v>5.0999999999999996</v>
      </c>
      <c r="O222" s="793">
        <v>5</v>
      </c>
      <c r="P222" s="85">
        <f t="shared" si="68"/>
        <v>5.0999999999999996</v>
      </c>
      <c r="Q222" s="83">
        <v>5</v>
      </c>
      <c r="R222" s="377">
        <f t="shared" si="69"/>
        <v>5.0999999999999996</v>
      </c>
      <c r="S222" s="905">
        <v>5</v>
      </c>
      <c r="T222" s="904">
        <f>Tabla323[[#This Row],[TOTAL EXITENTE82]]*Tabla323[[#This Row],[P.U$]]</f>
        <v>5.0999999999999996</v>
      </c>
      <c r="U222" s="646">
        <v>5</v>
      </c>
      <c r="V222" s="902"/>
      <c r="W222" s="902"/>
    </row>
    <row r="223" spans="1:23" ht="28.5" x14ac:dyDescent="0.25">
      <c r="A223" s="179">
        <v>174</v>
      </c>
      <c r="B223" s="201" t="s">
        <v>138</v>
      </c>
      <c r="C223" s="14" t="s">
        <v>232</v>
      </c>
      <c r="D223" s="14" t="s">
        <v>10</v>
      </c>
      <c r="E223" s="14" t="s">
        <v>313</v>
      </c>
      <c r="F223" s="15">
        <v>45839</v>
      </c>
      <c r="G223" s="37">
        <v>0.69</v>
      </c>
      <c r="H223" s="337"/>
      <c r="I223" s="83"/>
      <c r="J223" s="85">
        <f t="shared" si="39"/>
        <v>0</v>
      </c>
      <c r="K223" s="793"/>
      <c r="L223" s="85">
        <f>G223*K223</f>
        <v>0</v>
      </c>
      <c r="M223" s="922"/>
      <c r="N223" s="85">
        <f t="shared" si="60"/>
        <v>0</v>
      </c>
      <c r="O223" s="793"/>
      <c r="P223" s="85">
        <f>G223*O223</f>
        <v>0</v>
      </c>
      <c r="Q223" s="83">
        <v>10</v>
      </c>
      <c r="R223" s="377">
        <f>G223*Q223</f>
        <v>6.8999999999999995</v>
      </c>
      <c r="S223" s="905">
        <v>10</v>
      </c>
      <c r="T223" s="904">
        <f>Tabla323[[#This Row],[TOTAL EXITENTE82]]*Tabla323[[#This Row],[P.U$]]</f>
        <v>6.8999999999999995</v>
      </c>
      <c r="U223" s="646">
        <v>10</v>
      </c>
      <c r="V223" s="902"/>
      <c r="W223" s="902"/>
    </row>
    <row r="224" spans="1:23" ht="28.5" x14ac:dyDescent="0.25">
      <c r="A224" s="179">
        <v>175</v>
      </c>
      <c r="B224" s="201" t="s">
        <v>138</v>
      </c>
      <c r="C224" s="14" t="s">
        <v>239</v>
      </c>
      <c r="D224" s="14" t="s">
        <v>10</v>
      </c>
      <c r="E224" s="14" t="s">
        <v>313</v>
      </c>
      <c r="F224" s="15">
        <v>45717</v>
      </c>
      <c r="G224" s="37">
        <v>0.87</v>
      </c>
      <c r="H224" s="337"/>
      <c r="I224" s="83"/>
      <c r="J224" s="85">
        <f t="shared" si="39"/>
        <v>0</v>
      </c>
      <c r="K224" s="793"/>
      <c r="L224" s="85">
        <f t="shared" si="67"/>
        <v>0</v>
      </c>
      <c r="M224" s="793"/>
      <c r="N224" s="85">
        <f t="shared" si="60"/>
        <v>0</v>
      </c>
      <c r="O224" s="793"/>
      <c r="P224" s="85">
        <f t="shared" si="68"/>
        <v>0</v>
      </c>
      <c r="Q224" s="83">
        <v>0</v>
      </c>
      <c r="R224" s="377">
        <f t="shared" si="69"/>
        <v>0</v>
      </c>
      <c r="S224" s="905"/>
      <c r="T224" s="904">
        <f>Tabla323[[#This Row],[TOTAL EXITENTE82]]*Tabla323[[#This Row],[P.U$]]</f>
        <v>0</v>
      </c>
      <c r="U224" s="646"/>
      <c r="V224" s="902"/>
      <c r="W224" s="902"/>
    </row>
    <row r="225" spans="1:23" ht="28.5" x14ac:dyDescent="0.25">
      <c r="A225" s="179">
        <v>176</v>
      </c>
      <c r="B225" s="201" t="s">
        <v>138</v>
      </c>
      <c r="C225" s="14" t="s">
        <v>226</v>
      </c>
      <c r="D225" s="14" t="s">
        <v>10</v>
      </c>
      <c r="E225" s="14" t="s">
        <v>313</v>
      </c>
      <c r="F225" s="15">
        <v>45689</v>
      </c>
      <c r="G225" s="37">
        <v>0.87</v>
      </c>
      <c r="H225" s="337"/>
      <c r="I225" s="83">
        <v>7</v>
      </c>
      <c r="J225" s="85">
        <f t="shared" si="39"/>
        <v>6.09</v>
      </c>
      <c r="K225" s="793">
        <v>7</v>
      </c>
      <c r="L225" s="85">
        <f>G225*K225</f>
        <v>6.09</v>
      </c>
      <c r="M225" s="793">
        <v>6</v>
      </c>
      <c r="N225" s="85">
        <f t="shared" si="60"/>
        <v>5.22</v>
      </c>
      <c r="O225" s="793">
        <v>4</v>
      </c>
      <c r="P225" s="85">
        <f>G225*O225</f>
        <v>3.48</v>
      </c>
      <c r="Q225" s="83">
        <v>0</v>
      </c>
      <c r="R225" s="377">
        <f>G225*Q225</f>
        <v>0</v>
      </c>
      <c r="S225" s="905"/>
      <c r="T225" s="904">
        <f>Tabla323[[#This Row],[TOTAL EXITENTE82]]*Tabla323[[#This Row],[P.U$]]</f>
        <v>0</v>
      </c>
      <c r="U225" s="646"/>
      <c r="V225" s="902"/>
      <c r="W225" s="902"/>
    </row>
    <row r="226" spans="1:23" ht="28.5" x14ac:dyDescent="0.25">
      <c r="A226" s="179">
        <v>177</v>
      </c>
      <c r="B226" s="201" t="s">
        <v>139</v>
      </c>
      <c r="C226" s="14" t="s">
        <v>239</v>
      </c>
      <c r="D226" s="14" t="s">
        <v>10</v>
      </c>
      <c r="E226" s="14" t="s">
        <v>272</v>
      </c>
      <c r="F226" s="15">
        <v>45504</v>
      </c>
      <c r="G226" s="37">
        <v>0.18</v>
      </c>
      <c r="H226" s="337"/>
      <c r="I226" s="83"/>
      <c r="J226" s="85">
        <f t="shared" si="39"/>
        <v>0</v>
      </c>
      <c r="K226" s="793"/>
      <c r="L226" s="85">
        <f t="shared" si="67"/>
        <v>0</v>
      </c>
      <c r="M226" s="922"/>
      <c r="N226" s="85">
        <f t="shared" si="60"/>
        <v>0</v>
      </c>
      <c r="O226" s="793"/>
      <c r="P226" s="85">
        <f t="shared" si="68"/>
        <v>0</v>
      </c>
      <c r="Q226" s="83">
        <v>0</v>
      </c>
      <c r="R226" s="377">
        <f t="shared" si="69"/>
        <v>0</v>
      </c>
      <c r="S226" s="905"/>
      <c r="T226" s="904">
        <f>Tabla323[[#This Row],[TOTAL EXITENTE82]]*Tabla323[[#This Row],[P.U$]]</f>
        <v>0</v>
      </c>
      <c r="U226" s="646"/>
      <c r="V226" s="902"/>
      <c r="W226" s="902"/>
    </row>
    <row r="227" spans="1:23" ht="28.5" x14ac:dyDescent="0.25">
      <c r="A227" s="179">
        <v>178</v>
      </c>
      <c r="B227" s="201" t="s">
        <v>139</v>
      </c>
      <c r="C227" s="14" t="s">
        <v>226</v>
      </c>
      <c r="D227" s="14" t="s">
        <v>10</v>
      </c>
      <c r="E227" s="14" t="s">
        <v>272</v>
      </c>
      <c r="F227" s="15">
        <v>45505</v>
      </c>
      <c r="G227" s="37">
        <v>1.18</v>
      </c>
      <c r="H227" s="337"/>
      <c r="I227" s="83"/>
      <c r="J227" s="85">
        <f t="shared" ref="J227:J299" si="75">G227*I227</f>
        <v>0</v>
      </c>
      <c r="K227" s="793"/>
      <c r="L227" s="85">
        <f t="shared" si="67"/>
        <v>0</v>
      </c>
      <c r="M227" s="922"/>
      <c r="N227" s="85">
        <f t="shared" si="60"/>
        <v>0</v>
      </c>
      <c r="O227" s="793"/>
      <c r="P227" s="85">
        <f t="shared" si="68"/>
        <v>0</v>
      </c>
      <c r="Q227" s="83">
        <v>0</v>
      </c>
      <c r="R227" s="377">
        <f t="shared" si="69"/>
        <v>0</v>
      </c>
      <c r="S227" s="905"/>
      <c r="T227" s="904">
        <f>Tabla323[[#This Row],[TOTAL EXITENTE82]]*Tabla323[[#This Row],[P.U$]]</f>
        <v>0</v>
      </c>
      <c r="U227" s="646"/>
      <c r="V227" s="902"/>
      <c r="W227" s="902"/>
    </row>
    <row r="228" spans="1:23" ht="28.5" x14ac:dyDescent="0.25">
      <c r="A228" s="179">
        <v>179</v>
      </c>
      <c r="B228" s="201" t="s">
        <v>139</v>
      </c>
      <c r="C228" s="14" t="s">
        <v>232</v>
      </c>
      <c r="D228" s="14" t="s">
        <v>10</v>
      </c>
      <c r="E228" s="14" t="s">
        <v>272</v>
      </c>
      <c r="F228" s="15">
        <v>45809</v>
      </c>
      <c r="G228" s="37">
        <v>1.06</v>
      </c>
      <c r="H228" s="337"/>
      <c r="I228" s="83"/>
      <c r="J228" s="85">
        <f t="shared" si="75"/>
        <v>0</v>
      </c>
      <c r="K228" s="793"/>
      <c r="L228" s="85">
        <f t="shared" si="67"/>
        <v>0</v>
      </c>
      <c r="M228" s="922"/>
      <c r="N228" s="85">
        <f t="shared" si="60"/>
        <v>0</v>
      </c>
      <c r="O228" s="793"/>
      <c r="P228" s="85">
        <f t="shared" si="68"/>
        <v>0</v>
      </c>
      <c r="Q228" s="83">
        <v>10</v>
      </c>
      <c r="R228" s="377">
        <f t="shared" si="69"/>
        <v>10.600000000000001</v>
      </c>
      <c r="S228" s="905">
        <v>9</v>
      </c>
      <c r="T228" s="904">
        <f>Tabla323[[#This Row],[TOTAL EXITENTE82]]*Tabla323[[#This Row],[P.U$]]</f>
        <v>9.5400000000000009</v>
      </c>
      <c r="U228" s="646">
        <v>6</v>
      </c>
      <c r="V228" s="902"/>
      <c r="W228" s="902"/>
    </row>
    <row r="229" spans="1:23" ht="28.5" x14ac:dyDescent="0.25">
      <c r="A229" s="179">
        <v>180</v>
      </c>
      <c r="B229" s="201" t="s">
        <v>140</v>
      </c>
      <c r="C229" s="14" t="s">
        <v>223</v>
      </c>
      <c r="D229" s="14" t="s">
        <v>10</v>
      </c>
      <c r="E229" s="14" t="s">
        <v>266</v>
      </c>
      <c r="F229" s="15">
        <v>45323</v>
      </c>
      <c r="G229" s="37">
        <v>7</v>
      </c>
      <c r="H229" s="337"/>
      <c r="I229" s="83"/>
      <c r="J229" s="85">
        <f t="shared" si="75"/>
        <v>0</v>
      </c>
      <c r="K229" s="793">
        <v>1</v>
      </c>
      <c r="L229" s="85">
        <f t="shared" si="67"/>
        <v>7</v>
      </c>
      <c r="M229" s="922">
        <v>1</v>
      </c>
      <c r="N229" s="85">
        <f t="shared" si="60"/>
        <v>7</v>
      </c>
      <c r="O229" s="793">
        <v>1</v>
      </c>
      <c r="P229" s="85">
        <f t="shared" si="68"/>
        <v>7</v>
      </c>
      <c r="Q229" s="83">
        <v>1</v>
      </c>
      <c r="R229" s="377">
        <f t="shared" si="69"/>
        <v>7</v>
      </c>
      <c r="S229" s="905">
        <v>0</v>
      </c>
      <c r="T229" s="904">
        <f>Tabla323[[#This Row],[TOTAL EXITENTE82]]*Tabla323[[#This Row],[P.U$]]</f>
        <v>0</v>
      </c>
      <c r="U229" s="646">
        <v>0</v>
      </c>
      <c r="V229" s="902"/>
      <c r="W229" s="902"/>
    </row>
    <row r="230" spans="1:23" x14ac:dyDescent="0.25">
      <c r="A230" s="179">
        <v>181</v>
      </c>
      <c r="B230" s="201" t="s">
        <v>141</v>
      </c>
      <c r="C230" s="14" t="s">
        <v>246</v>
      </c>
      <c r="D230" s="14" t="s">
        <v>10</v>
      </c>
      <c r="E230" s="14" t="s">
        <v>272</v>
      </c>
      <c r="F230" s="15">
        <v>45444</v>
      </c>
      <c r="G230" s="37">
        <v>2.97</v>
      </c>
      <c r="H230" s="337"/>
      <c r="I230" s="83"/>
      <c r="J230" s="85">
        <f t="shared" si="75"/>
        <v>0</v>
      </c>
      <c r="K230" s="793"/>
      <c r="L230" s="85">
        <f t="shared" si="67"/>
        <v>0</v>
      </c>
      <c r="M230" s="922"/>
      <c r="N230" s="85">
        <f t="shared" si="60"/>
        <v>0</v>
      </c>
      <c r="O230" s="793"/>
      <c r="P230" s="85">
        <f t="shared" si="68"/>
        <v>0</v>
      </c>
      <c r="Q230" s="83">
        <v>0</v>
      </c>
      <c r="R230" s="377">
        <f t="shared" si="69"/>
        <v>0</v>
      </c>
      <c r="S230" s="905"/>
      <c r="T230" s="904">
        <f>Tabla323[[#This Row],[TOTAL EXITENTE82]]*Tabla323[[#This Row],[P.U$]]</f>
        <v>0</v>
      </c>
      <c r="U230" s="646"/>
      <c r="V230" s="902"/>
      <c r="W230" s="902"/>
    </row>
    <row r="231" spans="1:23" ht="28.5" x14ac:dyDescent="0.25">
      <c r="A231" s="179">
        <v>182</v>
      </c>
      <c r="B231" s="201" t="s">
        <v>142</v>
      </c>
      <c r="C231" s="14" t="s">
        <v>203</v>
      </c>
      <c r="D231" s="14" t="s">
        <v>10</v>
      </c>
      <c r="E231" s="14" t="s">
        <v>288</v>
      </c>
      <c r="F231" s="15">
        <v>45689</v>
      </c>
      <c r="G231" s="37">
        <v>1.83</v>
      </c>
      <c r="H231" s="337"/>
      <c r="I231" s="83">
        <v>8</v>
      </c>
      <c r="J231" s="85">
        <f t="shared" si="75"/>
        <v>14.64</v>
      </c>
      <c r="K231" s="793">
        <v>8</v>
      </c>
      <c r="L231" s="85">
        <f t="shared" si="67"/>
        <v>14.64</v>
      </c>
      <c r="M231" s="793">
        <v>8</v>
      </c>
      <c r="N231" s="85">
        <f t="shared" si="60"/>
        <v>14.64</v>
      </c>
      <c r="O231" s="793">
        <v>7</v>
      </c>
      <c r="P231" s="85">
        <f t="shared" si="68"/>
        <v>12.81</v>
      </c>
      <c r="Q231" s="83">
        <v>7</v>
      </c>
      <c r="R231" s="377">
        <f t="shared" si="69"/>
        <v>12.81</v>
      </c>
      <c r="S231" s="905">
        <v>6</v>
      </c>
      <c r="T231" s="904">
        <f>Tabla323[[#This Row],[TOTAL EXITENTE82]]*Tabla323[[#This Row],[P.U$]]</f>
        <v>10.98</v>
      </c>
      <c r="U231" s="646">
        <v>6</v>
      </c>
      <c r="V231" s="902"/>
      <c r="W231" s="902"/>
    </row>
    <row r="232" spans="1:23" ht="28.5" x14ac:dyDescent="0.25">
      <c r="A232" s="179">
        <v>183</v>
      </c>
      <c r="B232" s="201" t="s">
        <v>143</v>
      </c>
      <c r="C232" s="14" t="s">
        <v>212</v>
      </c>
      <c r="D232" s="14" t="s">
        <v>10</v>
      </c>
      <c r="E232" s="14" t="s">
        <v>288</v>
      </c>
      <c r="F232" s="15">
        <v>45323</v>
      </c>
      <c r="G232" s="37">
        <v>1.23</v>
      </c>
      <c r="H232" s="337"/>
      <c r="I232" s="83">
        <v>1</v>
      </c>
      <c r="J232" s="85">
        <f t="shared" si="75"/>
        <v>1.23</v>
      </c>
      <c r="K232" s="793">
        <v>1</v>
      </c>
      <c r="L232" s="85">
        <f t="shared" si="67"/>
        <v>1.23</v>
      </c>
      <c r="M232" s="793">
        <v>1</v>
      </c>
      <c r="N232" s="85">
        <f t="shared" si="60"/>
        <v>1.23</v>
      </c>
      <c r="O232" s="793">
        <v>1</v>
      </c>
      <c r="P232" s="85">
        <f t="shared" si="68"/>
        <v>1.23</v>
      </c>
      <c r="Q232" s="83">
        <v>1</v>
      </c>
      <c r="R232" s="377">
        <f t="shared" si="69"/>
        <v>1.23</v>
      </c>
      <c r="S232" s="905">
        <v>1</v>
      </c>
      <c r="T232" s="904">
        <f>Tabla323[[#This Row],[TOTAL EXITENTE82]]*Tabla323[[#This Row],[P.U$]]</f>
        <v>1.23</v>
      </c>
      <c r="U232" s="646">
        <v>1</v>
      </c>
      <c r="V232" s="902"/>
      <c r="W232" s="902"/>
    </row>
    <row r="233" spans="1:23" ht="28.5" x14ac:dyDescent="0.25">
      <c r="A233" s="179">
        <v>184</v>
      </c>
      <c r="B233" s="201" t="s">
        <v>144</v>
      </c>
      <c r="C233" s="14" t="s">
        <v>206</v>
      </c>
      <c r="D233" s="14" t="s">
        <v>10</v>
      </c>
      <c r="E233" s="14" t="s">
        <v>299</v>
      </c>
      <c r="F233" s="15">
        <v>45444</v>
      </c>
      <c r="G233" s="37">
        <v>2.72</v>
      </c>
      <c r="H233" s="337"/>
      <c r="I233" s="83"/>
      <c r="J233" s="85">
        <f t="shared" si="75"/>
        <v>0</v>
      </c>
      <c r="K233" s="793"/>
      <c r="L233" s="85">
        <f t="shared" si="67"/>
        <v>0</v>
      </c>
      <c r="M233" s="922"/>
      <c r="N233" s="85">
        <f t="shared" si="60"/>
        <v>0</v>
      </c>
      <c r="O233" s="793"/>
      <c r="P233" s="85">
        <f t="shared" si="68"/>
        <v>0</v>
      </c>
      <c r="Q233" s="83">
        <v>0</v>
      </c>
      <c r="R233" s="377">
        <f t="shared" si="69"/>
        <v>0</v>
      </c>
      <c r="S233" s="905"/>
      <c r="T233" s="904">
        <f>Tabla323[[#This Row],[TOTAL EXITENTE82]]*Tabla323[[#This Row],[P.U$]]</f>
        <v>0</v>
      </c>
      <c r="U233" s="646"/>
      <c r="V233" s="902"/>
      <c r="W233" s="902"/>
    </row>
    <row r="234" spans="1:23" ht="30" x14ac:dyDescent="0.25">
      <c r="A234" s="179"/>
      <c r="B234" s="184" t="s">
        <v>1171</v>
      </c>
      <c r="C234" s="184" t="s">
        <v>206</v>
      </c>
      <c r="D234" s="184" t="s">
        <v>10</v>
      </c>
      <c r="E234" s="184" t="s">
        <v>273</v>
      </c>
      <c r="F234" s="732"/>
      <c r="G234" s="733">
        <v>3.02</v>
      </c>
      <c r="H234" s="337"/>
      <c r="I234" s="83">
        <v>1</v>
      </c>
      <c r="J234" s="85">
        <f t="shared" si="75"/>
        <v>3.02</v>
      </c>
      <c r="K234" s="793">
        <v>1</v>
      </c>
      <c r="L234" s="85">
        <f t="shared" si="67"/>
        <v>3.02</v>
      </c>
      <c r="M234" s="922">
        <v>1</v>
      </c>
      <c r="N234" s="85">
        <f t="shared" si="60"/>
        <v>3.02</v>
      </c>
      <c r="O234" s="793">
        <v>1</v>
      </c>
      <c r="P234" s="85">
        <f t="shared" si="68"/>
        <v>3.02</v>
      </c>
      <c r="Q234" s="83">
        <v>11</v>
      </c>
      <c r="R234" s="377">
        <f t="shared" si="69"/>
        <v>33.22</v>
      </c>
      <c r="S234" s="905">
        <v>11</v>
      </c>
      <c r="T234" s="904">
        <f>Tabla323[[#This Row],[TOTAL EXITENTE82]]*Tabla323[[#This Row],[P.U$]]</f>
        <v>33.22</v>
      </c>
      <c r="U234" s="646">
        <v>11</v>
      </c>
      <c r="V234" s="902">
        <v>0</v>
      </c>
      <c r="W234" s="902"/>
    </row>
    <row r="235" spans="1:23" ht="28.5" x14ac:dyDescent="0.25">
      <c r="A235" s="179">
        <v>185</v>
      </c>
      <c r="B235" s="201" t="s">
        <v>145</v>
      </c>
      <c r="C235" s="14" t="s">
        <v>225</v>
      </c>
      <c r="D235" s="14" t="s">
        <v>10</v>
      </c>
      <c r="E235" s="14" t="s">
        <v>262</v>
      </c>
      <c r="F235" s="15">
        <v>45352</v>
      </c>
      <c r="G235" s="37">
        <v>1.67</v>
      </c>
      <c r="H235" s="337"/>
      <c r="I235" s="83"/>
      <c r="J235" s="85">
        <f t="shared" si="75"/>
        <v>0</v>
      </c>
      <c r="K235" s="793"/>
      <c r="L235" s="85">
        <f t="shared" si="67"/>
        <v>0</v>
      </c>
      <c r="M235" s="922"/>
      <c r="N235" s="85">
        <f t="shared" si="60"/>
        <v>0</v>
      </c>
      <c r="O235" s="793"/>
      <c r="P235" s="85">
        <f t="shared" si="68"/>
        <v>0</v>
      </c>
      <c r="Q235" s="83">
        <v>0</v>
      </c>
      <c r="R235" s="377">
        <f t="shared" si="69"/>
        <v>0</v>
      </c>
      <c r="S235" s="905"/>
      <c r="T235" s="904">
        <f>Tabla323[[#This Row],[TOTAL EXITENTE82]]*Tabla323[[#This Row],[P.U$]]</f>
        <v>0</v>
      </c>
      <c r="U235" s="646"/>
      <c r="V235" s="902"/>
      <c r="W235" s="902"/>
    </row>
    <row r="236" spans="1:23" ht="38.25" x14ac:dyDescent="0.25">
      <c r="A236" s="179">
        <v>186</v>
      </c>
      <c r="B236" s="201" t="s">
        <v>146</v>
      </c>
      <c r="C236" s="14" t="s">
        <v>203</v>
      </c>
      <c r="D236" s="14" t="s">
        <v>10</v>
      </c>
      <c r="E236" s="14" t="s">
        <v>273</v>
      </c>
      <c r="F236" s="15">
        <v>45689</v>
      </c>
      <c r="G236" s="37">
        <v>0.56000000000000005</v>
      </c>
      <c r="H236" s="337"/>
      <c r="I236" s="83">
        <v>12</v>
      </c>
      <c r="J236" s="85">
        <f>G236*I236</f>
        <v>6.7200000000000006</v>
      </c>
      <c r="K236" s="793">
        <v>12</v>
      </c>
      <c r="L236" s="85">
        <f>G236*K236</f>
        <v>6.7200000000000006</v>
      </c>
      <c r="M236" s="793">
        <v>5</v>
      </c>
      <c r="N236" s="85">
        <f t="shared" si="60"/>
        <v>2.8000000000000003</v>
      </c>
      <c r="O236" s="793">
        <v>3</v>
      </c>
      <c r="P236" s="85">
        <f>G236*O236</f>
        <v>1.6800000000000002</v>
      </c>
      <c r="Q236" s="83">
        <v>3</v>
      </c>
      <c r="R236" s="377">
        <f>G236*Q236</f>
        <v>1.6800000000000002</v>
      </c>
      <c r="S236" s="905">
        <v>1</v>
      </c>
      <c r="T236" s="904">
        <f>Tabla323[[#This Row],[TOTAL EXITENTE82]]*Tabla323[[#This Row],[P.U$]]</f>
        <v>0.56000000000000005</v>
      </c>
      <c r="U236" s="646">
        <v>0</v>
      </c>
      <c r="V236" s="902"/>
      <c r="W236" s="902"/>
    </row>
    <row r="237" spans="1:23" ht="38.25" x14ac:dyDescent="0.25">
      <c r="A237" s="179"/>
      <c r="B237" s="201" t="s">
        <v>17622</v>
      </c>
      <c r="C237" s="14" t="s">
        <v>203</v>
      </c>
      <c r="D237" s="14" t="s">
        <v>10</v>
      </c>
      <c r="E237" s="14" t="s">
        <v>273</v>
      </c>
      <c r="F237" s="15">
        <v>45778</v>
      </c>
      <c r="G237" s="37">
        <v>0.84</v>
      </c>
      <c r="H237" s="337"/>
      <c r="I237" s="83">
        <v>9</v>
      </c>
      <c r="J237" s="85">
        <f t="shared" si="75"/>
        <v>7.56</v>
      </c>
      <c r="K237" s="793">
        <v>9</v>
      </c>
      <c r="L237" s="85">
        <f>G237*K237</f>
        <v>7.56</v>
      </c>
      <c r="M237" s="793">
        <v>9</v>
      </c>
      <c r="N237" s="85">
        <f t="shared" si="60"/>
        <v>7.56</v>
      </c>
      <c r="O237" s="793">
        <v>9</v>
      </c>
      <c r="P237" s="85">
        <f t="shared" si="68"/>
        <v>7.56</v>
      </c>
      <c r="Q237" s="83">
        <v>9</v>
      </c>
      <c r="R237" s="377">
        <f t="shared" si="69"/>
        <v>7.56</v>
      </c>
      <c r="S237" s="905">
        <v>9</v>
      </c>
      <c r="T237" s="904">
        <f>Tabla323[[#This Row],[TOTAL EXITENTE82]]*Tabla323[[#This Row],[P.U$]]</f>
        <v>7.56</v>
      </c>
      <c r="U237" s="646">
        <v>7</v>
      </c>
      <c r="V237" s="902"/>
      <c r="W237" s="902"/>
    </row>
    <row r="238" spans="1:23" ht="38.25" x14ac:dyDescent="0.25">
      <c r="A238" s="179">
        <v>187</v>
      </c>
      <c r="B238" s="201" t="s">
        <v>147</v>
      </c>
      <c r="C238" s="14" t="s">
        <v>247</v>
      </c>
      <c r="D238" s="14" t="s">
        <v>10</v>
      </c>
      <c r="E238" s="14" t="s">
        <v>273</v>
      </c>
      <c r="F238" s="15">
        <v>45689</v>
      </c>
      <c r="G238" s="37">
        <v>0.56000000000000005</v>
      </c>
      <c r="H238" s="337"/>
      <c r="I238" s="83">
        <v>10</v>
      </c>
      <c r="J238" s="85">
        <f t="shared" si="75"/>
        <v>5.6000000000000005</v>
      </c>
      <c r="K238" s="793">
        <v>10</v>
      </c>
      <c r="L238" s="85">
        <f t="shared" si="67"/>
        <v>5.6000000000000005</v>
      </c>
      <c r="M238" s="793">
        <v>10</v>
      </c>
      <c r="N238" s="85">
        <f t="shared" si="60"/>
        <v>5.6000000000000005</v>
      </c>
      <c r="O238" s="793">
        <v>10</v>
      </c>
      <c r="P238" s="85">
        <f t="shared" si="68"/>
        <v>5.6000000000000005</v>
      </c>
      <c r="Q238" s="83">
        <v>0</v>
      </c>
      <c r="R238" s="377">
        <f t="shared" si="69"/>
        <v>0</v>
      </c>
      <c r="S238" s="905"/>
      <c r="T238" s="904">
        <f>Tabla323[[#This Row],[TOTAL EXITENTE82]]*Tabla323[[#This Row],[P.U$]]</f>
        <v>0</v>
      </c>
      <c r="U238" s="646"/>
      <c r="V238" s="902"/>
      <c r="W238" s="902"/>
    </row>
    <row r="239" spans="1:23" ht="38.25" x14ac:dyDescent="0.25">
      <c r="A239" s="179">
        <v>188</v>
      </c>
      <c r="B239" s="201" t="s">
        <v>148</v>
      </c>
      <c r="C239" s="14" t="s">
        <v>196</v>
      </c>
      <c r="D239" s="14" t="s">
        <v>10</v>
      </c>
      <c r="E239" s="14" t="s">
        <v>273</v>
      </c>
      <c r="F239" s="15">
        <v>45108</v>
      </c>
      <c r="G239" s="37">
        <v>0.56000000000000005</v>
      </c>
      <c r="H239" s="337"/>
      <c r="I239" s="83"/>
      <c r="J239" s="85">
        <f t="shared" si="75"/>
        <v>0</v>
      </c>
      <c r="K239" s="793"/>
      <c r="L239" s="85">
        <f t="shared" si="67"/>
        <v>0</v>
      </c>
      <c r="M239" s="922"/>
      <c r="N239" s="85">
        <f t="shared" si="60"/>
        <v>0</v>
      </c>
      <c r="O239" s="793"/>
      <c r="P239" s="85">
        <f t="shared" si="68"/>
        <v>0</v>
      </c>
      <c r="Q239" s="83">
        <v>0</v>
      </c>
      <c r="R239" s="377">
        <f t="shared" si="69"/>
        <v>0</v>
      </c>
      <c r="S239" s="905"/>
      <c r="T239" s="904">
        <f>Tabla323[[#This Row],[TOTAL EXITENTE82]]*Tabla323[[#This Row],[P.U$]]</f>
        <v>0</v>
      </c>
      <c r="U239" s="646"/>
      <c r="V239" s="902"/>
      <c r="W239" s="902"/>
    </row>
    <row r="240" spans="1:23" ht="25.5" x14ac:dyDescent="0.25">
      <c r="A240" s="179">
        <v>189</v>
      </c>
      <c r="B240" s="201" t="s">
        <v>149</v>
      </c>
      <c r="C240" s="14" t="s">
        <v>248</v>
      </c>
      <c r="D240" s="14" t="s">
        <v>10</v>
      </c>
      <c r="E240" s="14" t="s">
        <v>314</v>
      </c>
      <c r="F240" s="15">
        <v>45444</v>
      </c>
      <c r="G240" s="37">
        <v>9.3000000000000007</v>
      </c>
      <c r="H240" s="337"/>
      <c r="I240" s="83">
        <v>2</v>
      </c>
      <c r="J240" s="85">
        <f t="shared" si="75"/>
        <v>18.600000000000001</v>
      </c>
      <c r="K240" s="793">
        <v>2</v>
      </c>
      <c r="L240" s="85">
        <f t="shared" si="67"/>
        <v>18.600000000000001</v>
      </c>
      <c r="M240" s="793">
        <v>2</v>
      </c>
      <c r="N240" s="85">
        <f t="shared" ref="N240:N311" si="76">G240*M240</f>
        <v>18.600000000000001</v>
      </c>
      <c r="O240" s="793">
        <v>2</v>
      </c>
      <c r="P240" s="85">
        <f t="shared" si="68"/>
        <v>18.600000000000001</v>
      </c>
      <c r="Q240" s="83">
        <v>2</v>
      </c>
      <c r="R240" s="377">
        <f t="shared" si="69"/>
        <v>18.600000000000001</v>
      </c>
      <c r="S240" s="905">
        <v>2</v>
      </c>
      <c r="T240" s="904">
        <f>Tabla323[[#This Row],[TOTAL EXITENTE82]]*Tabla323[[#This Row],[P.U$]]</f>
        <v>18.600000000000001</v>
      </c>
      <c r="U240" s="646">
        <v>2</v>
      </c>
      <c r="V240" s="902"/>
      <c r="W240" s="902"/>
    </row>
    <row r="241" spans="1:23" ht="42.75" x14ac:dyDescent="0.25">
      <c r="A241" s="179">
        <v>190</v>
      </c>
      <c r="B241" s="201" t="s">
        <v>150</v>
      </c>
      <c r="C241" s="14" t="s">
        <v>217</v>
      </c>
      <c r="D241" s="14" t="s">
        <v>10</v>
      </c>
      <c r="E241" s="14" t="s">
        <v>315</v>
      </c>
      <c r="F241" s="15">
        <v>45292</v>
      </c>
      <c r="G241" s="37">
        <v>4.29</v>
      </c>
      <c r="H241" s="337"/>
      <c r="I241" s="83">
        <v>2</v>
      </c>
      <c r="J241" s="85">
        <f t="shared" si="75"/>
        <v>8.58</v>
      </c>
      <c r="K241" s="793">
        <v>2</v>
      </c>
      <c r="L241" s="85">
        <f t="shared" si="67"/>
        <v>8.58</v>
      </c>
      <c r="M241" s="793">
        <v>2</v>
      </c>
      <c r="N241" s="85">
        <f t="shared" si="76"/>
        <v>8.58</v>
      </c>
      <c r="O241" s="793">
        <v>2</v>
      </c>
      <c r="P241" s="85">
        <f t="shared" si="68"/>
        <v>8.58</v>
      </c>
      <c r="Q241" s="83">
        <v>2</v>
      </c>
      <c r="R241" s="377">
        <f t="shared" si="69"/>
        <v>8.58</v>
      </c>
      <c r="S241" s="905">
        <v>1</v>
      </c>
      <c r="T241" s="904">
        <f>Tabla323[[#This Row],[TOTAL EXITENTE82]]*Tabla323[[#This Row],[P.U$]]</f>
        <v>4.29</v>
      </c>
      <c r="U241" s="646">
        <v>1</v>
      </c>
      <c r="V241" s="902"/>
      <c r="W241" s="902"/>
    </row>
    <row r="242" spans="1:23" ht="28.5" x14ac:dyDescent="0.25">
      <c r="A242" s="179"/>
      <c r="B242" s="201" t="s">
        <v>151</v>
      </c>
      <c r="C242" s="14" t="s">
        <v>18015</v>
      </c>
      <c r="D242" s="14" t="s">
        <v>10</v>
      </c>
      <c r="E242" s="14" t="s">
        <v>268</v>
      </c>
      <c r="F242" s="15">
        <v>45992</v>
      </c>
      <c r="G242" s="37">
        <v>4.32</v>
      </c>
      <c r="H242" s="337"/>
      <c r="I242" s="83">
        <v>0</v>
      </c>
      <c r="J242" s="85">
        <f t="shared" ref="J242" si="77">G242*I242</f>
        <v>0</v>
      </c>
      <c r="K242" s="793">
        <v>0</v>
      </c>
      <c r="L242" s="85">
        <f t="shared" ref="L242" si="78">G242*K242</f>
        <v>0</v>
      </c>
      <c r="M242" s="793">
        <v>0</v>
      </c>
      <c r="N242" s="85">
        <f t="shared" ref="N242" si="79">G242*M242</f>
        <v>0</v>
      </c>
      <c r="O242" s="793">
        <v>0</v>
      </c>
      <c r="P242" s="85">
        <f t="shared" ref="P242" si="80">G242*O242</f>
        <v>0</v>
      </c>
      <c r="Q242" s="83">
        <v>2</v>
      </c>
      <c r="R242" s="377">
        <f t="shared" ref="R242" si="81">G242*Q242</f>
        <v>8.64</v>
      </c>
      <c r="S242" s="905">
        <v>2</v>
      </c>
      <c r="T242" s="904">
        <f>Tabla323[[#This Row],[TOTAL EXITENTE82]]*Tabla323[[#This Row],[P.U$]]</f>
        <v>8.64</v>
      </c>
      <c r="U242" s="646">
        <v>1</v>
      </c>
      <c r="V242" s="902"/>
      <c r="W242" s="902"/>
    </row>
    <row r="243" spans="1:23" ht="28.5" x14ac:dyDescent="0.25">
      <c r="A243" s="179">
        <v>191</v>
      </c>
      <c r="B243" s="201" t="s">
        <v>151</v>
      </c>
      <c r="C243" s="14" t="s">
        <v>249</v>
      </c>
      <c r="D243" s="14" t="s">
        <v>10</v>
      </c>
      <c r="E243" s="14" t="s">
        <v>316</v>
      </c>
      <c r="F243" s="15">
        <v>45809</v>
      </c>
      <c r="G243" s="37">
        <v>4.6399999999999997</v>
      </c>
      <c r="H243" s="337"/>
      <c r="I243" s="83"/>
      <c r="J243" s="85">
        <f t="shared" si="75"/>
        <v>0</v>
      </c>
      <c r="K243" s="793"/>
      <c r="L243" s="85">
        <f>G243*K243</f>
        <v>0</v>
      </c>
      <c r="M243" s="922"/>
      <c r="N243" s="85">
        <f t="shared" si="76"/>
        <v>0</v>
      </c>
      <c r="O243" s="793"/>
      <c r="P243" s="85">
        <f>G243*O243</f>
        <v>0</v>
      </c>
      <c r="Q243" s="83">
        <v>0</v>
      </c>
      <c r="R243" s="377">
        <f>G243*Q243</f>
        <v>0</v>
      </c>
      <c r="S243" s="905"/>
      <c r="T243" s="904">
        <f>Tabla323[[#This Row],[TOTAL EXITENTE82]]*Tabla323[[#This Row],[P.U$]]</f>
        <v>0</v>
      </c>
      <c r="U243" s="646"/>
      <c r="V243" s="902"/>
      <c r="W243" s="902"/>
    </row>
    <row r="244" spans="1:23" ht="42.75" x14ac:dyDescent="0.25">
      <c r="A244" s="179">
        <v>192</v>
      </c>
      <c r="B244" s="201" t="s">
        <v>152</v>
      </c>
      <c r="C244" s="14" t="s">
        <v>203</v>
      </c>
      <c r="D244" s="14" t="s">
        <v>10</v>
      </c>
      <c r="E244" s="14" t="s">
        <v>317</v>
      </c>
      <c r="F244" s="15">
        <v>45444</v>
      </c>
      <c r="G244" s="37">
        <v>2.52</v>
      </c>
      <c r="H244" s="337"/>
      <c r="I244" s="235">
        <v>10</v>
      </c>
      <c r="J244" s="85">
        <f t="shared" si="75"/>
        <v>25.2</v>
      </c>
      <c r="K244" s="813">
        <v>10</v>
      </c>
      <c r="L244" s="234">
        <f>G244*K244</f>
        <v>25.2</v>
      </c>
      <c r="M244" s="793">
        <v>10</v>
      </c>
      <c r="N244" s="85">
        <f t="shared" si="76"/>
        <v>25.2</v>
      </c>
      <c r="O244" s="813">
        <v>10</v>
      </c>
      <c r="P244" s="234">
        <f>G244*O244</f>
        <v>25.2</v>
      </c>
      <c r="Q244" s="235">
        <v>10</v>
      </c>
      <c r="R244" s="895">
        <f>G244*Q244</f>
        <v>25.2</v>
      </c>
      <c r="S244" s="905">
        <v>10</v>
      </c>
      <c r="T244" s="904">
        <f>Tabla323[[#This Row],[TOTAL EXITENTE82]]*Tabla323[[#This Row],[P.U$]]</f>
        <v>25.2</v>
      </c>
      <c r="U244" s="646">
        <v>10</v>
      </c>
      <c r="V244" s="902"/>
      <c r="W244" s="902"/>
    </row>
    <row r="245" spans="1:23" ht="28.5" x14ac:dyDescent="0.25">
      <c r="A245" s="179">
        <v>193</v>
      </c>
      <c r="B245" s="201" t="s">
        <v>153</v>
      </c>
      <c r="C245" s="14" t="s">
        <v>224</v>
      </c>
      <c r="D245" s="14" t="s">
        <v>10</v>
      </c>
      <c r="E245" s="14" t="s">
        <v>318</v>
      </c>
      <c r="F245" s="15">
        <v>45078</v>
      </c>
      <c r="G245" s="37">
        <v>2.5</v>
      </c>
      <c r="H245" s="337"/>
      <c r="I245" s="83"/>
      <c r="J245" s="85">
        <f t="shared" si="75"/>
        <v>0</v>
      </c>
      <c r="K245" s="793"/>
      <c r="L245" s="85">
        <f t="shared" si="67"/>
        <v>0</v>
      </c>
      <c r="M245" s="922"/>
      <c r="N245" s="85">
        <f t="shared" si="76"/>
        <v>0</v>
      </c>
      <c r="O245" s="793"/>
      <c r="P245" s="85">
        <f t="shared" si="68"/>
        <v>0</v>
      </c>
      <c r="Q245" s="83">
        <v>0</v>
      </c>
      <c r="R245" s="377">
        <f t="shared" si="69"/>
        <v>0</v>
      </c>
      <c r="S245" s="905"/>
      <c r="T245" s="904">
        <f>Tabla323[[#This Row],[TOTAL EXITENTE82]]*Tabla323[[#This Row],[P.U$]]</f>
        <v>0</v>
      </c>
      <c r="U245" s="646"/>
      <c r="V245" s="902"/>
      <c r="W245" s="902"/>
    </row>
    <row r="246" spans="1:23" ht="28.5" x14ac:dyDescent="0.25">
      <c r="A246" s="179">
        <v>194</v>
      </c>
      <c r="B246" s="201" t="s">
        <v>154</v>
      </c>
      <c r="C246" s="14" t="s">
        <v>246</v>
      </c>
      <c r="D246" s="14" t="s">
        <v>10</v>
      </c>
      <c r="E246" s="14" t="s">
        <v>318</v>
      </c>
      <c r="F246" s="15">
        <v>45444</v>
      </c>
      <c r="G246" s="37">
        <v>3.16</v>
      </c>
      <c r="H246" s="337"/>
      <c r="I246" s="83">
        <v>6</v>
      </c>
      <c r="J246" s="85">
        <f t="shared" si="75"/>
        <v>18.96</v>
      </c>
      <c r="K246" s="793">
        <v>6</v>
      </c>
      <c r="L246" s="85">
        <f t="shared" si="67"/>
        <v>18.96</v>
      </c>
      <c r="M246" s="793">
        <v>6</v>
      </c>
      <c r="N246" s="85">
        <f t="shared" si="76"/>
        <v>18.96</v>
      </c>
      <c r="O246" s="793">
        <v>4</v>
      </c>
      <c r="P246" s="85">
        <f t="shared" si="68"/>
        <v>12.64</v>
      </c>
      <c r="Q246" s="83">
        <v>4</v>
      </c>
      <c r="R246" s="377">
        <f t="shared" si="69"/>
        <v>12.64</v>
      </c>
      <c r="S246" s="905">
        <v>4</v>
      </c>
      <c r="T246" s="904">
        <f>Tabla323[[#This Row],[TOTAL EXITENTE82]]*Tabla323[[#This Row],[P.U$]]</f>
        <v>12.64</v>
      </c>
      <c r="U246" s="646">
        <v>4</v>
      </c>
      <c r="V246" s="902"/>
      <c r="W246" s="902"/>
    </row>
    <row r="247" spans="1:23" x14ac:dyDescent="0.25">
      <c r="A247" s="179">
        <v>195</v>
      </c>
      <c r="B247" s="201" t="s">
        <v>731</v>
      </c>
      <c r="C247" s="14" t="s">
        <v>732</v>
      </c>
      <c r="D247" s="14" t="s">
        <v>10</v>
      </c>
      <c r="E247" s="14" t="s">
        <v>733</v>
      </c>
      <c r="F247" s="15">
        <v>45627</v>
      </c>
      <c r="G247" s="37">
        <v>0.66</v>
      </c>
      <c r="H247" s="337"/>
      <c r="I247" s="83"/>
      <c r="J247" s="85">
        <f t="shared" si="75"/>
        <v>0</v>
      </c>
      <c r="K247" s="793"/>
      <c r="L247" s="85">
        <f>G247*K247</f>
        <v>0</v>
      </c>
      <c r="M247" s="922"/>
      <c r="N247" s="85">
        <f t="shared" si="76"/>
        <v>0</v>
      </c>
      <c r="O247" s="793"/>
      <c r="P247" s="85">
        <f>G247*O247</f>
        <v>0</v>
      </c>
      <c r="Q247" s="83">
        <v>0</v>
      </c>
      <c r="R247" s="377">
        <f>G247*Q247</f>
        <v>0</v>
      </c>
      <c r="S247" s="905"/>
      <c r="T247" s="904">
        <f>Tabla323[[#This Row],[TOTAL EXITENTE82]]*Tabla323[[#This Row],[P.U$]]</f>
        <v>0</v>
      </c>
      <c r="U247" s="646"/>
      <c r="V247" s="902"/>
      <c r="W247" s="902"/>
    </row>
    <row r="248" spans="1:23" x14ac:dyDescent="0.25">
      <c r="A248" s="179"/>
      <c r="B248" s="201" t="s">
        <v>901</v>
      </c>
      <c r="C248" s="14" t="s">
        <v>18099</v>
      </c>
      <c r="D248" s="14"/>
      <c r="E248" s="14" t="s">
        <v>733</v>
      </c>
      <c r="F248" s="15">
        <v>45627</v>
      </c>
      <c r="G248" s="37">
        <v>0.5</v>
      </c>
      <c r="H248" s="337"/>
      <c r="I248" s="83"/>
      <c r="J248" s="85">
        <f t="shared" ref="J248" si="82">G248*I248</f>
        <v>0</v>
      </c>
      <c r="K248" s="793"/>
      <c r="L248" s="85">
        <f>G248*K248</f>
        <v>0</v>
      </c>
      <c r="M248" s="922"/>
      <c r="N248" s="85">
        <f t="shared" ref="N248" si="83">G248*M248</f>
        <v>0</v>
      </c>
      <c r="O248" s="793"/>
      <c r="P248" s="85">
        <f>G248*O248</f>
        <v>0</v>
      </c>
      <c r="Q248" s="83">
        <v>20</v>
      </c>
      <c r="R248" s="377">
        <f>G248*Q248</f>
        <v>10</v>
      </c>
      <c r="S248" s="905">
        <v>12</v>
      </c>
      <c r="T248" s="904">
        <f>Tabla323[[#This Row],[TOTAL EXITENTE82]]*Tabla323[[#This Row],[P.U$]]</f>
        <v>6</v>
      </c>
      <c r="U248" s="646">
        <v>2</v>
      </c>
      <c r="V248" s="902"/>
      <c r="W248" s="902"/>
    </row>
    <row r="249" spans="1:23" x14ac:dyDescent="0.25">
      <c r="A249" s="194">
        <v>196</v>
      </c>
      <c r="B249" s="201" t="s">
        <v>901</v>
      </c>
      <c r="C249" s="14" t="s">
        <v>736</v>
      </c>
      <c r="D249" s="14" t="s">
        <v>10</v>
      </c>
      <c r="E249" s="14" t="s">
        <v>733</v>
      </c>
      <c r="F249" s="15">
        <v>45627</v>
      </c>
      <c r="G249" s="37">
        <v>0.56999999999999995</v>
      </c>
      <c r="H249" s="337"/>
      <c r="I249" s="83"/>
      <c r="J249" s="85">
        <f t="shared" si="75"/>
        <v>0</v>
      </c>
      <c r="K249" s="793"/>
      <c r="L249" s="85">
        <f>G249*K249</f>
        <v>0</v>
      </c>
      <c r="M249" s="793"/>
      <c r="N249" s="85">
        <f t="shared" si="76"/>
        <v>0</v>
      </c>
      <c r="O249" s="793"/>
      <c r="P249" s="85">
        <f>G249*O249</f>
        <v>0</v>
      </c>
      <c r="Q249" s="83">
        <v>0</v>
      </c>
      <c r="R249" s="377">
        <f>G249*Q249</f>
        <v>0</v>
      </c>
      <c r="S249" s="905"/>
      <c r="T249" s="904">
        <f>Tabla323[[#This Row],[TOTAL EXITENTE82]]*Tabla323[[#This Row],[P.U$]]</f>
        <v>0</v>
      </c>
      <c r="U249" s="646"/>
      <c r="V249" s="902"/>
      <c r="W249" s="902"/>
    </row>
    <row r="250" spans="1:23" ht="42.75" x14ac:dyDescent="0.25">
      <c r="A250" s="179">
        <v>197</v>
      </c>
      <c r="B250" s="201" t="s">
        <v>155</v>
      </c>
      <c r="C250" s="14" t="s">
        <v>200</v>
      </c>
      <c r="D250" s="14" t="s">
        <v>10</v>
      </c>
      <c r="E250" s="14" t="s">
        <v>319</v>
      </c>
      <c r="F250" s="15">
        <v>45658</v>
      </c>
      <c r="G250" s="37">
        <v>1.22</v>
      </c>
      <c r="H250" s="337"/>
      <c r="I250" s="83"/>
      <c r="J250" s="85">
        <f t="shared" si="75"/>
        <v>0</v>
      </c>
      <c r="K250" s="793"/>
      <c r="L250" s="85">
        <f t="shared" si="67"/>
        <v>0</v>
      </c>
      <c r="M250" s="922"/>
      <c r="N250" s="85">
        <f t="shared" si="76"/>
        <v>0</v>
      </c>
      <c r="O250" s="793"/>
      <c r="P250" s="85">
        <f t="shared" si="68"/>
        <v>0</v>
      </c>
      <c r="Q250" s="83">
        <v>0</v>
      </c>
      <c r="R250" s="377">
        <f t="shared" si="69"/>
        <v>0</v>
      </c>
      <c r="S250" s="905"/>
      <c r="T250" s="904">
        <f>Tabla323[[#This Row],[TOTAL EXITENTE82]]*Tabla323[[#This Row],[P.U$]]</f>
        <v>0</v>
      </c>
      <c r="U250" s="646"/>
      <c r="V250" s="902"/>
      <c r="W250" s="902"/>
    </row>
    <row r="251" spans="1:23" ht="28.5" x14ac:dyDescent="0.25">
      <c r="A251" s="179">
        <v>198</v>
      </c>
      <c r="B251" s="201" t="s">
        <v>156</v>
      </c>
      <c r="C251" s="14" t="s">
        <v>250</v>
      </c>
      <c r="D251" s="14" t="s">
        <v>10</v>
      </c>
      <c r="E251" s="14" t="s">
        <v>268</v>
      </c>
      <c r="F251" s="15">
        <v>45200</v>
      </c>
      <c r="G251" s="37">
        <v>3.37</v>
      </c>
      <c r="H251" s="337"/>
      <c r="I251" s="83"/>
      <c r="J251" s="85">
        <f t="shared" si="75"/>
        <v>0</v>
      </c>
      <c r="K251" s="793"/>
      <c r="L251" s="85">
        <f t="shared" si="67"/>
        <v>0</v>
      </c>
      <c r="M251" s="922"/>
      <c r="N251" s="85">
        <f t="shared" si="76"/>
        <v>0</v>
      </c>
      <c r="O251" s="793"/>
      <c r="P251" s="85">
        <f t="shared" si="68"/>
        <v>0</v>
      </c>
      <c r="Q251" s="83">
        <v>0</v>
      </c>
      <c r="R251" s="377">
        <f t="shared" si="69"/>
        <v>0</v>
      </c>
      <c r="S251" s="905"/>
      <c r="T251" s="904">
        <f>Tabla323[[#This Row],[TOTAL EXITENTE82]]*Tabla323[[#This Row],[P.U$]]</f>
        <v>0</v>
      </c>
      <c r="U251" s="646"/>
      <c r="V251" s="902"/>
      <c r="W251" s="902"/>
    </row>
    <row r="252" spans="1:23" ht="28.5" x14ac:dyDescent="0.25">
      <c r="A252" s="179">
        <v>199</v>
      </c>
      <c r="B252" s="201" t="s">
        <v>821</v>
      </c>
      <c r="C252" s="14" t="s">
        <v>887</v>
      </c>
      <c r="D252" s="14" t="s">
        <v>10</v>
      </c>
      <c r="E252" s="14" t="s">
        <v>680</v>
      </c>
      <c r="F252" s="15">
        <v>45200</v>
      </c>
      <c r="G252" s="37">
        <v>0.93</v>
      </c>
      <c r="H252" s="337"/>
      <c r="I252" s="83"/>
      <c r="J252" s="85">
        <f t="shared" si="75"/>
        <v>0</v>
      </c>
      <c r="K252" s="793"/>
      <c r="L252" s="85">
        <f t="shared" si="67"/>
        <v>0</v>
      </c>
      <c r="M252" s="922"/>
      <c r="N252" s="85">
        <f t="shared" si="76"/>
        <v>0</v>
      </c>
      <c r="O252" s="793"/>
      <c r="P252" s="85">
        <f t="shared" si="68"/>
        <v>0</v>
      </c>
      <c r="Q252" s="83">
        <v>0</v>
      </c>
      <c r="R252" s="377">
        <f t="shared" si="69"/>
        <v>0</v>
      </c>
      <c r="S252" s="905"/>
      <c r="T252" s="904">
        <f>Tabla323[[#This Row],[TOTAL EXITENTE82]]*Tabla323[[#This Row],[P.U$]]</f>
        <v>0</v>
      </c>
      <c r="U252" s="646"/>
      <c r="V252" s="902"/>
      <c r="W252" s="902"/>
    </row>
    <row r="253" spans="1:23" ht="28.5" x14ac:dyDescent="0.25">
      <c r="A253" s="179">
        <v>200</v>
      </c>
      <c r="B253" s="201" t="s">
        <v>886</v>
      </c>
      <c r="C253" s="14" t="s">
        <v>887</v>
      </c>
      <c r="D253" s="14" t="s">
        <v>10</v>
      </c>
      <c r="E253" s="14" t="s">
        <v>680</v>
      </c>
      <c r="F253" s="15">
        <v>45200</v>
      </c>
      <c r="G253" s="37">
        <v>0.93</v>
      </c>
      <c r="H253" s="337"/>
      <c r="I253" s="83"/>
      <c r="J253" s="85">
        <f t="shared" si="75"/>
        <v>0</v>
      </c>
      <c r="K253" s="793"/>
      <c r="L253" s="85">
        <f t="shared" si="67"/>
        <v>0</v>
      </c>
      <c r="M253" s="922"/>
      <c r="N253" s="85">
        <f t="shared" si="76"/>
        <v>0</v>
      </c>
      <c r="O253" s="793"/>
      <c r="P253" s="85">
        <f t="shared" si="68"/>
        <v>0</v>
      </c>
      <c r="Q253" s="83">
        <v>0</v>
      </c>
      <c r="R253" s="377">
        <f t="shared" si="69"/>
        <v>0</v>
      </c>
      <c r="S253" s="905"/>
      <c r="T253" s="904">
        <f>Tabla323[[#This Row],[TOTAL EXITENTE82]]*Tabla323[[#This Row],[P.U$]]</f>
        <v>0</v>
      </c>
      <c r="U253" s="646"/>
      <c r="V253" s="902"/>
      <c r="W253" s="902"/>
    </row>
    <row r="254" spans="1:23" ht="42.75" x14ac:dyDescent="0.25">
      <c r="A254" s="179">
        <v>201</v>
      </c>
      <c r="B254" s="201" t="s">
        <v>157</v>
      </c>
      <c r="C254" s="14" t="s">
        <v>196</v>
      </c>
      <c r="D254" s="14" t="s">
        <v>10</v>
      </c>
      <c r="E254" s="14" t="s">
        <v>287</v>
      </c>
      <c r="F254" s="15">
        <v>45444</v>
      </c>
      <c r="G254" s="37">
        <v>1.1399999999999999</v>
      </c>
      <c r="H254" s="337"/>
      <c r="I254" s="83"/>
      <c r="J254" s="85">
        <f t="shared" si="75"/>
        <v>0</v>
      </c>
      <c r="K254" s="793"/>
      <c r="L254" s="85">
        <f t="shared" si="67"/>
        <v>0</v>
      </c>
      <c r="M254" s="922"/>
      <c r="N254" s="85">
        <f t="shared" si="76"/>
        <v>0</v>
      </c>
      <c r="O254" s="793"/>
      <c r="P254" s="85">
        <f t="shared" si="68"/>
        <v>0</v>
      </c>
      <c r="Q254" s="83">
        <v>0</v>
      </c>
      <c r="R254" s="377">
        <f t="shared" si="69"/>
        <v>0</v>
      </c>
      <c r="S254" s="905"/>
      <c r="T254" s="904">
        <f>Tabla323[[#This Row],[TOTAL EXITENTE82]]*Tabla323[[#This Row],[P.U$]]</f>
        <v>0</v>
      </c>
      <c r="U254" s="646"/>
      <c r="V254" s="902"/>
      <c r="W254" s="902"/>
    </row>
    <row r="255" spans="1:23" ht="28.5" x14ac:dyDescent="0.25">
      <c r="A255" s="179">
        <v>202</v>
      </c>
      <c r="B255" s="201" t="s">
        <v>158</v>
      </c>
      <c r="C255" s="14" t="s">
        <v>203</v>
      </c>
      <c r="D255" s="14" t="s">
        <v>10</v>
      </c>
      <c r="E255" s="14" t="s">
        <v>320</v>
      </c>
      <c r="F255" s="15">
        <v>45689</v>
      </c>
      <c r="G255" s="37">
        <v>0.9</v>
      </c>
      <c r="H255" s="337"/>
      <c r="I255" s="83"/>
      <c r="J255" s="85">
        <f t="shared" si="75"/>
        <v>0</v>
      </c>
      <c r="K255" s="793"/>
      <c r="L255" s="85">
        <f t="shared" si="67"/>
        <v>0</v>
      </c>
      <c r="M255" s="922"/>
      <c r="N255" s="85">
        <f t="shared" si="76"/>
        <v>0</v>
      </c>
      <c r="O255" s="793"/>
      <c r="P255" s="85">
        <f t="shared" si="68"/>
        <v>0</v>
      </c>
      <c r="Q255" s="83">
        <v>0</v>
      </c>
      <c r="R255" s="377">
        <f t="shared" si="69"/>
        <v>0</v>
      </c>
      <c r="S255" s="905"/>
      <c r="T255" s="904">
        <f>Tabla323[[#This Row],[TOTAL EXITENTE82]]*Tabla323[[#This Row],[P.U$]]</f>
        <v>0</v>
      </c>
      <c r="U255" s="646"/>
      <c r="V255" s="902"/>
      <c r="W255" s="902"/>
    </row>
    <row r="256" spans="1:23" ht="28.5" x14ac:dyDescent="0.25">
      <c r="A256" s="179">
        <v>203</v>
      </c>
      <c r="B256" s="201" t="s">
        <v>159</v>
      </c>
      <c r="C256" s="14" t="s">
        <v>203</v>
      </c>
      <c r="D256" s="14" t="s">
        <v>10</v>
      </c>
      <c r="E256" s="14" t="s">
        <v>321</v>
      </c>
      <c r="F256" s="15">
        <v>45870</v>
      </c>
      <c r="G256" s="37">
        <v>3.78</v>
      </c>
      <c r="H256" s="337"/>
      <c r="I256" s="83">
        <v>10</v>
      </c>
      <c r="J256" s="85">
        <f t="shared" si="75"/>
        <v>37.799999999999997</v>
      </c>
      <c r="K256" s="793">
        <v>10</v>
      </c>
      <c r="L256" s="85">
        <f t="shared" si="67"/>
        <v>37.799999999999997</v>
      </c>
      <c r="M256" s="793">
        <v>10</v>
      </c>
      <c r="N256" s="85">
        <f t="shared" si="76"/>
        <v>37.799999999999997</v>
      </c>
      <c r="O256" s="793">
        <v>10</v>
      </c>
      <c r="P256" s="85">
        <f t="shared" si="68"/>
        <v>37.799999999999997</v>
      </c>
      <c r="Q256" s="83">
        <v>10</v>
      </c>
      <c r="R256" s="377">
        <f t="shared" si="69"/>
        <v>37.799999999999997</v>
      </c>
      <c r="S256" s="905">
        <v>10</v>
      </c>
      <c r="T256" s="904">
        <f>Tabla323[[#This Row],[TOTAL EXITENTE82]]*Tabla323[[#This Row],[P.U$]]</f>
        <v>37.799999999999997</v>
      </c>
      <c r="U256" s="646">
        <v>10</v>
      </c>
      <c r="V256" s="902"/>
      <c r="W256" s="902"/>
    </row>
    <row r="257" spans="1:23" ht="28.5" x14ac:dyDescent="0.25">
      <c r="A257" s="179">
        <v>204</v>
      </c>
      <c r="B257" s="201" t="s">
        <v>160</v>
      </c>
      <c r="C257" s="14" t="s">
        <v>215</v>
      </c>
      <c r="D257" s="14" t="s">
        <v>10</v>
      </c>
      <c r="E257" s="14" t="s">
        <v>287</v>
      </c>
      <c r="F257" s="15">
        <v>45352</v>
      </c>
      <c r="G257" s="37">
        <v>3.58</v>
      </c>
      <c r="H257" s="337"/>
      <c r="I257" s="83"/>
      <c r="J257" s="85">
        <f t="shared" si="75"/>
        <v>0</v>
      </c>
      <c r="K257" s="793"/>
      <c r="L257" s="85">
        <f t="shared" si="67"/>
        <v>0</v>
      </c>
      <c r="M257" s="922"/>
      <c r="N257" s="85">
        <f t="shared" si="76"/>
        <v>0</v>
      </c>
      <c r="O257" s="793"/>
      <c r="P257" s="85">
        <f t="shared" si="68"/>
        <v>0</v>
      </c>
      <c r="Q257" s="83">
        <v>0</v>
      </c>
      <c r="R257" s="377">
        <f t="shared" si="69"/>
        <v>0</v>
      </c>
      <c r="S257" s="905"/>
      <c r="T257" s="904">
        <f>Tabla323[[#This Row],[TOTAL EXITENTE82]]*Tabla323[[#This Row],[P.U$]]</f>
        <v>0</v>
      </c>
      <c r="U257" s="646"/>
      <c r="V257" s="902"/>
      <c r="W257" s="902"/>
    </row>
    <row r="258" spans="1:23" ht="25.5" x14ac:dyDescent="0.25">
      <c r="A258" s="179">
        <v>205</v>
      </c>
      <c r="B258" s="201" t="s">
        <v>161</v>
      </c>
      <c r="C258" s="14" t="s">
        <v>200</v>
      </c>
      <c r="D258" s="14" t="s">
        <v>10</v>
      </c>
      <c r="E258" s="14" t="s">
        <v>287</v>
      </c>
      <c r="F258" s="15">
        <v>45748</v>
      </c>
      <c r="G258" s="37">
        <v>0.97</v>
      </c>
      <c r="H258" s="337"/>
      <c r="I258" s="83"/>
      <c r="J258" s="85">
        <f t="shared" si="75"/>
        <v>0</v>
      </c>
      <c r="K258" s="793"/>
      <c r="L258" s="85">
        <f t="shared" si="67"/>
        <v>0</v>
      </c>
      <c r="M258" s="922"/>
      <c r="N258" s="85">
        <f t="shared" si="76"/>
        <v>0</v>
      </c>
      <c r="O258" s="793"/>
      <c r="P258" s="85">
        <f t="shared" si="68"/>
        <v>0</v>
      </c>
      <c r="Q258" s="83">
        <v>0</v>
      </c>
      <c r="R258" s="377">
        <f t="shared" si="69"/>
        <v>0</v>
      </c>
      <c r="S258" s="905"/>
      <c r="T258" s="904">
        <f>Tabla323[[#This Row],[TOTAL EXITENTE82]]*Tabla323[[#This Row],[P.U$]]</f>
        <v>0</v>
      </c>
      <c r="U258" s="646"/>
      <c r="V258" s="902"/>
      <c r="W258" s="902"/>
    </row>
    <row r="259" spans="1:23" ht="28.5" x14ac:dyDescent="0.25">
      <c r="A259" s="179">
        <v>206</v>
      </c>
      <c r="B259" s="201" t="s">
        <v>162</v>
      </c>
      <c r="C259" s="14" t="s">
        <v>203</v>
      </c>
      <c r="D259" s="14" t="s">
        <v>10</v>
      </c>
      <c r="E259" s="14" t="s">
        <v>287</v>
      </c>
      <c r="F259" s="15">
        <v>45748</v>
      </c>
      <c r="G259" s="37">
        <v>3</v>
      </c>
      <c r="H259" s="337"/>
      <c r="I259" s="83">
        <v>19</v>
      </c>
      <c r="J259" s="85">
        <f t="shared" si="75"/>
        <v>57</v>
      </c>
      <c r="K259" s="793">
        <v>19</v>
      </c>
      <c r="L259" s="85">
        <f t="shared" si="67"/>
        <v>57</v>
      </c>
      <c r="M259" s="793">
        <v>19</v>
      </c>
      <c r="N259" s="85">
        <f t="shared" si="76"/>
        <v>57</v>
      </c>
      <c r="O259" s="793">
        <v>19</v>
      </c>
      <c r="P259" s="85">
        <f t="shared" si="68"/>
        <v>57</v>
      </c>
      <c r="Q259" s="83">
        <v>19</v>
      </c>
      <c r="R259" s="377">
        <f t="shared" si="69"/>
        <v>57</v>
      </c>
      <c r="S259" s="905">
        <v>19</v>
      </c>
      <c r="T259" s="904">
        <f>Tabla323[[#This Row],[TOTAL EXITENTE82]]*Tabla323[[#This Row],[P.U$]]</f>
        <v>57</v>
      </c>
      <c r="U259" s="646">
        <v>19</v>
      </c>
      <c r="V259" s="902"/>
      <c r="W259" s="902"/>
    </row>
    <row r="260" spans="1:23" ht="38.25" x14ac:dyDescent="0.25">
      <c r="A260" s="179">
        <v>207</v>
      </c>
      <c r="B260" s="201" t="s">
        <v>163</v>
      </c>
      <c r="C260" s="14" t="s">
        <v>251</v>
      </c>
      <c r="D260" s="14" t="s">
        <v>10</v>
      </c>
      <c r="E260" s="14" t="s">
        <v>287</v>
      </c>
      <c r="F260" s="15">
        <v>45748</v>
      </c>
      <c r="G260" s="37">
        <v>1.41</v>
      </c>
      <c r="H260" s="337"/>
      <c r="I260" s="83"/>
      <c r="J260" s="85">
        <f t="shared" si="75"/>
        <v>0</v>
      </c>
      <c r="K260" s="793"/>
      <c r="L260" s="85">
        <f t="shared" si="67"/>
        <v>0</v>
      </c>
      <c r="M260" s="922"/>
      <c r="N260" s="85">
        <f t="shared" si="76"/>
        <v>0</v>
      </c>
      <c r="O260" s="793"/>
      <c r="P260" s="85">
        <f t="shared" si="68"/>
        <v>0</v>
      </c>
      <c r="Q260" s="83">
        <v>0</v>
      </c>
      <c r="R260" s="377">
        <f t="shared" si="69"/>
        <v>0</v>
      </c>
      <c r="S260" s="905"/>
      <c r="T260" s="904">
        <f>Tabla323[[#This Row],[TOTAL EXITENTE82]]*Tabla323[[#This Row],[P.U$]]</f>
        <v>0</v>
      </c>
      <c r="U260" s="646"/>
      <c r="V260" s="902"/>
      <c r="W260" s="902"/>
    </row>
    <row r="261" spans="1:23" ht="28.5" x14ac:dyDescent="0.25">
      <c r="A261" s="179">
        <v>208</v>
      </c>
      <c r="B261" s="201" t="s">
        <v>164</v>
      </c>
      <c r="C261" s="14" t="s">
        <v>252</v>
      </c>
      <c r="D261" s="14" t="s">
        <v>10</v>
      </c>
      <c r="E261" s="14" t="s">
        <v>286</v>
      </c>
      <c r="F261" s="15">
        <v>45505</v>
      </c>
      <c r="G261" s="37">
        <v>1.99</v>
      </c>
      <c r="H261" s="337"/>
      <c r="I261" s="83"/>
      <c r="J261" s="85">
        <f t="shared" si="75"/>
        <v>0</v>
      </c>
      <c r="K261" s="793"/>
      <c r="L261" s="85">
        <f>G261*K261</f>
        <v>0</v>
      </c>
      <c r="M261" s="922"/>
      <c r="N261" s="85">
        <f t="shared" si="76"/>
        <v>0</v>
      </c>
      <c r="O261" s="793"/>
      <c r="P261" s="85">
        <f>G261*O261</f>
        <v>0</v>
      </c>
      <c r="Q261" s="83">
        <v>0</v>
      </c>
      <c r="R261" s="377">
        <f>G261*Q261</f>
        <v>0</v>
      </c>
      <c r="S261" s="905"/>
      <c r="T261" s="904">
        <f>Tabla323[[#This Row],[TOTAL EXITENTE82]]*Tabla323[[#This Row],[P.U$]]</f>
        <v>0</v>
      </c>
      <c r="U261" s="646"/>
      <c r="V261" s="902"/>
      <c r="W261" s="902"/>
    </row>
    <row r="262" spans="1:23" ht="28.5" x14ac:dyDescent="0.25">
      <c r="A262" s="179">
        <v>209</v>
      </c>
      <c r="B262" s="201" t="s">
        <v>165</v>
      </c>
      <c r="C262" s="14" t="s">
        <v>253</v>
      </c>
      <c r="D262" s="14" t="s">
        <v>10</v>
      </c>
      <c r="E262" s="14" t="s">
        <v>286</v>
      </c>
      <c r="F262" s="15">
        <v>45505</v>
      </c>
      <c r="G262" s="37">
        <v>1.35</v>
      </c>
      <c r="H262" s="337"/>
      <c r="I262" s="83">
        <v>9</v>
      </c>
      <c r="J262" s="85">
        <f t="shared" si="75"/>
        <v>12.15</v>
      </c>
      <c r="K262" s="793">
        <v>9</v>
      </c>
      <c r="L262" s="85">
        <f t="shared" si="67"/>
        <v>12.15</v>
      </c>
      <c r="M262" s="793">
        <v>9</v>
      </c>
      <c r="N262" s="85">
        <f t="shared" si="76"/>
        <v>12.15</v>
      </c>
      <c r="O262" s="793">
        <v>9</v>
      </c>
      <c r="P262" s="85">
        <f t="shared" si="68"/>
        <v>12.15</v>
      </c>
      <c r="Q262" s="83">
        <v>9</v>
      </c>
      <c r="R262" s="377">
        <f t="shared" si="69"/>
        <v>12.15</v>
      </c>
      <c r="S262" s="905">
        <v>9</v>
      </c>
      <c r="T262" s="904">
        <f>Tabla323[[#This Row],[TOTAL EXITENTE82]]*Tabla323[[#This Row],[P.U$]]</f>
        <v>12.15</v>
      </c>
      <c r="U262" s="646">
        <v>9</v>
      </c>
      <c r="V262" s="902"/>
      <c r="W262" s="902"/>
    </row>
    <row r="263" spans="1:23" x14ac:dyDescent="0.25">
      <c r="A263" s="179">
        <v>210</v>
      </c>
      <c r="B263" s="201" t="s">
        <v>166</v>
      </c>
      <c r="C263" s="14" t="s">
        <v>209</v>
      </c>
      <c r="D263" s="14" t="s">
        <v>10</v>
      </c>
      <c r="E263" s="14" t="s">
        <v>318</v>
      </c>
      <c r="F263" s="15">
        <v>45474</v>
      </c>
      <c r="G263" s="37">
        <v>7.07</v>
      </c>
      <c r="H263" s="337"/>
      <c r="I263" s="83"/>
      <c r="J263" s="85">
        <f t="shared" si="75"/>
        <v>0</v>
      </c>
      <c r="K263" s="793"/>
      <c r="L263" s="85">
        <f>G263*K263</f>
        <v>0</v>
      </c>
      <c r="M263" s="922"/>
      <c r="N263" s="85">
        <f t="shared" si="76"/>
        <v>0</v>
      </c>
      <c r="O263" s="793"/>
      <c r="P263" s="85">
        <f>G263*O263</f>
        <v>0</v>
      </c>
      <c r="Q263" s="83">
        <v>0</v>
      </c>
      <c r="R263" s="377">
        <f>G263*Q263</f>
        <v>0</v>
      </c>
      <c r="S263" s="905"/>
      <c r="T263" s="904">
        <f>Tabla323[[#This Row],[TOTAL EXITENTE82]]*Tabla323[[#This Row],[P.U$]]</f>
        <v>0</v>
      </c>
      <c r="U263" s="646"/>
      <c r="V263" s="902"/>
      <c r="W263" s="902"/>
    </row>
    <row r="264" spans="1:23" ht="28.5" x14ac:dyDescent="0.25">
      <c r="A264" s="179"/>
      <c r="B264" s="201" t="s">
        <v>18101</v>
      </c>
      <c r="C264" s="14" t="s">
        <v>18038</v>
      </c>
      <c r="D264" s="14" t="s">
        <v>10</v>
      </c>
      <c r="E264" s="14" t="s">
        <v>18100</v>
      </c>
      <c r="F264" s="15">
        <v>46113</v>
      </c>
      <c r="G264" s="37">
        <v>0.62</v>
      </c>
      <c r="H264" s="337"/>
      <c r="I264" s="83"/>
      <c r="J264" s="85">
        <f t="shared" ref="J264:J265" si="84">G264*I264</f>
        <v>0</v>
      </c>
      <c r="K264" s="793"/>
      <c r="L264" s="85">
        <f t="shared" ref="L264:L265" si="85">G264*K264</f>
        <v>0</v>
      </c>
      <c r="M264" s="922"/>
      <c r="N264" s="85">
        <f t="shared" ref="N264:N265" si="86">G264*M264</f>
        <v>0</v>
      </c>
      <c r="O264" s="793"/>
      <c r="P264" s="85">
        <f t="shared" ref="P264:P265" si="87">G264*O264</f>
        <v>0</v>
      </c>
      <c r="Q264" s="83">
        <v>5</v>
      </c>
      <c r="R264" s="377">
        <f t="shared" ref="R264:R265" si="88">G264*Q264</f>
        <v>3.1</v>
      </c>
      <c r="S264" s="905">
        <v>5</v>
      </c>
      <c r="T264" s="904">
        <f>Tabla323[[#This Row],[TOTAL EXITENTE82]]*Tabla323[[#This Row],[P.U$]]</f>
        <v>3.1</v>
      </c>
      <c r="U264" s="646">
        <v>5</v>
      </c>
      <c r="V264" s="902"/>
      <c r="W264" s="902"/>
    </row>
    <row r="265" spans="1:23" ht="28.5" x14ac:dyDescent="0.25">
      <c r="A265" s="179">
        <v>211</v>
      </c>
      <c r="B265" s="201" t="s">
        <v>17608</v>
      </c>
      <c r="C265" s="14" t="s">
        <v>223</v>
      </c>
      <c r="D265" s="14" t="s">
        <v>10</v>
      </c>
      <c r="E265" s="14" t="s">
        <v>287</v>
      </c>
      <c r="F265" s="15">
        <v>45108</v>
      </c>
      <c r="G265" s="37">
        <v>3.6</v>
      </c>
      <c r="H265" s="337"/>
      <c r="I265" s="83"/>
      <c r="J265" s="85">
        <f t="shared" si="84"/>
        <v>0</v>
      </c>
      <c r="K265" s="793"/>
      <c r="L265" s="85">
        <f t="shared" si="85"/>
        <v>0</v>
      </c>
      <c r="M265" s="922"/>
      <c r="N265" s="85">
        <f t="shared" si="86"/>
        <v>0</v>
      </c>
      <c r="O265" s="793"/>
      <c r="P265" s="85">
        <f t="shared" si="87"/>
        <v>0</v>
      </c>
      <c r="Q265" s="83"/>
      <c r="R265" s="377">
        <f t="shared" si="88"/>
        <v>0</v>
      </c>
      <c r="S265" s="905"/>
      <c r="T265" s="904">
        <f>Tabla323[[#This Row],[TOTAL EXITENTE82]]*Tabla323[[#This Row],[P.U$]]</f>
        <v>0</v>
      </c>
      <c r="U265" s="646"/>
      <c r="V265" s="902"/>
      <c r="W265" s="902"/>
    </row>
    <row r="266" spans="1:23" ht="28.5" x14ac:dyDescent="0.25">
      <c r="A266" s="179">
        <v>212</v>
      </c>
      <c r="B266" s="201" t="s">
        <v>168</v>
      </c>
      <c r="C266" s="14" t="s">
        <v>209</v>
      </c>
      <c r="D266" s="14" t="s">
        <v>10</v>
      </c>
      <c r="E266" s="14" t="s">
        <v>302</v>
      </c>
      <c r="F266" s="15">
        <v>45474</v>
      </c>
      <c r="G266" s="37">
        <v>1.86</v>
      </c>
      <c r="H266" s="337"/>
      <c r="I266" s="83">
        <v>4</v>
      </c>
      <c r="J266" s="85">
        <f t="shared" si="75"/>
        <v>7.44</v>
      </c>
      <c r="K266" s="793">
        <v>4</v>
      </c>
      <c r="L266" s="85">
        <f t="shared" si="67"/>
        <v>7.44</v>
      </c>
      <c r="M266" s="793">
        <v>4</v>
      </c>
      <c r="N266" s="85">
        <f t="shared" si="76"/>
        <v>7.44</v>
      </c>
      <c r="O266" s="793">
        <v>4</v>
      </c>
      <c r="P266" s="85">
        <f t="shared" si="68"/>
        <v>7.44</v>
      </c>
      <c r="Q266" s="83">
        <v>4</v>
      </c>
      <c r="R266" s="377">
        <f t="shared" si="69"/>
        <v>7.44</v>
      </c>
      <c r="S266" s="905">
        <v>0</v>
      </c>
      <c r="T266" s="904">
        <f>Tabla323[[#This Row],[TOTAL EXITENTE82]]*Tabla323[[#This Row],[P.U$]]</f>
        <v>0</v>
      </c>
      <c r="U266" s="646">
        <v>0</v>
      </c>
      <c r="V266" s="902"/>
      <c r="W266" s="902"/>
    </row>
    <row r="267" spans="1:23" ht="28.5" x14ac:dyDescent="0.25">
      <c r="A267" s="179">
        <v>214</v>
      </c>
      <c r="B267" s="201" t="s">
        <v>169</v>
      </c>
      <c r="C267" s="14" t="s">
        <v>209</v>
      </c>
      <c r="D267" s="14" t="s">
        <v>10</v>
      </c>
      <c r="E267" s="14" t="s">
        <v>302</v>
      </c>
      <c r="F267" s="15">
        <v>45474</v>
      </c>
      <c r="G267" s="37">
        <v>2.2200000000000002</v>
      </c>
      <c r="H267" s="337"/>
      <c r="I267" s="83">
        <v>4</v>
      </c>
      <c r="J267" s="85">
        <f t="shared" si="75"/>
        <v>8.8800000000000008</v>
      </c>
      <c r="K267" s="793">
        <v>4</v>
      </c>
      <c r="L267" s="85">
        <f t="shared" si="67"/>
        <v>8.8800000000000008</v>
      </c>
      <c r="M267" s="793">
        <v>4</v>
      </c>
      <c r="N267" s="85">
        <f t="shared" si="76"/>
        <v>8.8800000000000008</v>
      </c>
      <c r="O267" s="793">
        <v>4</v>
      </c>
      <c r="P267" s="85">
        <f t="shared" si="68"/>
        <v>8.8800000000000008</v>
      </c>
      <c r="Q267" s="83">
        <v>4</v>
      </c>
      <c r="R267" s="377">
        <f t="shared" si="69"/>
        <v>8.8800000000000008</v>
      </c>
      <c r="S267" s="905">
        <v>0</v>
      </c>
      <c r="T267" s="904">
        <f>Tabla323[[#This Row],[TOTAL EXITENTE82]]*Tabla323[[#This Row],[P.U$]]</f>
        <v>0</v>
      </c>
      <c r="U267" s="646">
        <v>0</v>
      </c>
      <c r="V267" s="902"/>
      <c r="W267" s="902"/>
    </row>
    <row r="268" spans="1:23" ht="28.5" x14ac:dyDescent="0.25">
      <c r="A268" s="179">
        <v>215</v>
      </c>
      <c r="B268" s="201" t="s">
        <v>170</v>
      </c>
      <c r="C268" s="14" t="s">
        <v>216</v>
      </c>
      <c r="D268" s="14" t="s">
        <v>10</v>
      </c>
      <c r="E268" s="14" t="s">
        <v>274</v>
      </c>
      <c r="F268" s="15">
        <v>45108</v>
      </c>
      <c r="G268" s="37">
        <v>3.7</v>
      </c>
      <c r="H268" s="337"/>
      <c r="I268" s="83"/>
      <c r="J268" s="85">
        <f t="shared" si="75"/>
        <v>0</v>
      </c>
      <c r="K268" s="793"/>
      <c r="L268" s="85">
        <f t="shared" si="67"/>
        <v>0</v>
      </c>
      <c r="M268" s="922"/>
      <c r="N268" s="85">
        <f t="shared" si="76"/>
        <v>0</v>
      </c>
      <c r="O268" s="793"/>
      <c r="P268" s="85">
        <f t="shared" si="68"/>
        <v>0</v>
      </c>
      <c r="Q268" s="83">
        <v>0</v>
      </c>
      <c r="R268" s="377">
        <f t="shared" si="69"/>
        <v>0</v>
      </c>
      <c r="S268" s="905"/>
      <c r="T268" s="904">
        <f>Tabla323[[#This Row],[TOTAL EXITENTE82]]*Tabla323[[#This Row],[P.U$]]</f>
        <v>0</v>
      </c>
      <c r="U268" s="646"/>
      <c r="V268" s="902"/>
      <c r="W268" s="902"/>
    </row>
    <row r="269" spans="1:23" ht="28.5" x14ac:dyDescent="0.25">
      <c r="A269" s="179">
        <v>216</v>
      </c>
      <c r="B269" s="201" t="s">
        <v>171</v>
      </c>
      <c r="C269" s="14" t="s">
        <v>226</v>
      </c>
      <c r="D269" s="14" t="s">
        <v>10</v>
      </c>
      <c r="E269" s="14" t="s">
        <v>274</v>
      </c>
      <c r="F269" s="15">
        <v>45200</v>
      </c>
      <c r="G269" s="37">
        <v>2.1</v>
      </c>
      <c r="H269" s="337"/>
      <c r="I269" s="83">
        <v>6</v>
      </c>
      <c r="J269" s="85">
        <f t="shared" si="75"/>
        <v>12.600000000000001</v>
      </c>
      <c r="K269" s="793">
        <v>6</v>
      </c>
      <c r="L269" s="85">
        <f t="shared" si="67"/>
        <v>12.600000000000001</v>
      </c>
      <c r="M269" s="793">
        <v>6</v>
      </c>
      <c r="N269" s="85">
        <f t="shared" si="76"/>
        <v>12.600000000000001</v>
      </c>
      <c r="O269" s="793">
        <v>6</v>
      </c>
      <c r="P269" s="85">
        <f t="shared" si="68"/>
        <v>12.600000000000001</v>
      </c>
      <c r="Q269" s="83">
        <v>6</v>
      </c>
      <c r="R269" s="377">
        <f t="shared" si="69"/>
        <v>12.600000000000001</v>
      </c>
      <c r="S269" s="905">
        <v>0</v>
      </c>
      <c r="T269" s="904">
        <f>Tabla323[[#This Row],[TOTAL EXITENTE82]]*Tabla323[[#This Row],[P.U$]]</f>
        <v>0</v>
      </c>
      <c r="U269" s="646">
        <v>0</v>
      </c>
      <c r="V269" s="902"/>
      <c r="W269" s="902"/>
    </row>
    <row r="270" spans="1:23" ht="28.5" x14ac:dyDescent="0.25">
      <c r="A270" s="179"/>
      <c r="B270" s="201" t="s">
        <v>18103</v>
      </c>
      <c r="C270" s="14" t="s">
        <v>18041</v>
      </c>
      <c r="D270" s="14" t="s">
        <v>10</v>
      </c>
      <c r="E270" s="14" t="s">
        <v>268</v>
      </c>
      <c r="F270" s="15">
        <v>45505</v>
      </c>
      <c r="G270" s="37">
        <v>1.55</v>
      </c>
      <c r="H270" s="337"/>
      <c r="I270" s="83">
        <v>0</v>
      </c>
      <c r="J270" s="85">
        <f t="shared" ref="J270" si="89">G270*I270</f>
        <v>0</v>
      </c>
      <c r="K270" s="793">
        <v>0</v>
      </c>
      <c r="L270" s="85">
        <f t="shared" ref="L270" si="90">G270*K270</f>
        <v>0</v>
      </c>
      <c r="M270" s="793">
        <v>0</v>
      </c>
      <c r="N270" s="85">
        <f t="shared" ref="N270" si="91">G270*M270</f>
        <v>0</v>
      </c>
      <c r="O270" s="793">
        <v>0</v>
      </c>
      <c r="P270" s="85">
        <f t="shared" ref="P270" si="92">G270*O270</f>
        <v>0</v>
      </c>
      <c r="Q270" s="83">
        <v>10</v>
      </c>
      <c r="R270" s="377">
        <f t="shared" ref="R270" si="93">G270*Q270</f>
        <v>15.5</v>
      </c>
      <c r="S270" s="905">
        <v>10</v>
      </c>
      <c r="T270" s="904">
        <f>Tabla323[[#This Row],[TOTAL EXITENTE82]]*Tabla323[[#This Row],[P.U$]]</f>
        <v>15.5</v>
      </c>
      <c r="U270" s="646">
        <v>10</v>
      </c>
      <c r="V270" s="902"/>
      <c r="W270" s="902"/>
    </row>
    <row r="271" spans="1:23" ht="25.5" x14ac:dyDescent="0.25">
      <c r="A271" s="179">
        <v>217</v>
      </c>
      <c r="B271" s="201" t="s">
        <v>172</v>
      </c>
      <c r="C271" s="14" t="s">
        <v>225</v>
      </c>
      <c r="D271" s="14" t="s">
        <v>10</v>
      </c>
      <c r="E271" s="14" t="s">
        <v>268</v>
      </c>
      <c r="F271" s="15">
        <v>45474</v>
      </c>
      <c r="G271" s="37">
        <v>1.29</v>
      </c>
      <c r="H271" s="337"/>
      <c r="I271" s="83">
        <v>5</v>
      </c>
      <c r="J271" s="85">
        <f t="shared" si="75"/>
        <v>6.45</v>
      </c>
      <c r="K271" s="793">
        <v>5</v>
      </c>
      <c r="L271" s="85">
        <f t="shared" si="67"/>
        <v>6.45</v>
      </c>
      <c r="M271" s="793">
        <v>0</v>
      </c>
      <c r="N271" s="85">
        <f t="shared" si="76"/>
        <v>0</v>
      </c>
      <c r="O271" s="793">
        <v>0</v>
      </c>
      <c r="P271" s="85">
        <f t="shared" si="68"/>
        <v>0</v>
      </c>
      <c r="Q271" s="83">
        <v>0</v>
      </c>
      <c r="R271" s="377">
        <f t="shared" si="69"/>
        <v>0</v>
      </c>
      <c r="S271" s="905"/>
      <c r="T271" s="904">
        <f>Tabla323[[#This Row],[TOTAL EXITENTE82]]*Tabla323[[#This Row],[P.U$]]</f>
        <v>0</v>
      </c>
      <c r="U271" s="646"/>
      <c r="V271" s="902"/>
      <c r="W271" s="902"/>
    </row>
    <row r="272" spans="1:23" ht="28.5" x14ac:dyDescent="0.25">
      <c r="A272" s="179">
        <v>218</v>
      </c>
      <c r="B272" s="201" t="s">
        <v>173</v>
      </c>
      <c r="C272" s="14" t="s">
        <v>224</v>
      </c>
      <c r="D272" s="14" t="s">
        <v>10</v>
      </c>
      <c r="E272" s="14" t="s">
        <v>302</v>
      </c>
      <c r="F272" s="15">
        <v>45323</v>
      </c>
      <c r="G272" s="37">
        <v>2.2000000000000002</v>
      </c>
      <c r="H272" s="337"/>
      <c r="I272" s="83"/>
      <c r="J272" s="85">
        <f t="shared" si="75"/>
        <v>0</v>
      </c>
      <c r="K272" s="793"/>
      <c r="L272" s="85">
        <f t="shared" si="67"/>
        <v>0</v>
      </c>
      <c r="M272" s="922"/>
      <c r="N272" s="85">
        <f t="shared" si="76"/>
        <v>0</v>
      </c>
      <c r="O272" s="793"/>
      <c r="P272" s="85">
        <f t="shared" si="68"/>
        <v>0</v>
      </c>
      <c r="Q272" s="83">
        <v>0</v>
      </c>
      <c r="R272" s="377">
        <f t="shared" si="69"/>
        <v>0</v>
      </c>
      <c r="S272" s="905"/>
      <c r="T272" s="904">
        <f>Tabla323[[#This Row],[TOTAL EXITENTE82]]*Tabla323[[#This Row],[P.U$]]</f>
        <v>0</v>
      </c>
      <c r="U272" s="646"/>
      <c r="V272" s="902"/>
      <c r="W272" s="902"/>
    </row>
    <row r="273" spans="1:23" ht="28.5" x14ac:dyDescent="0.25">
      <c r="A273" s="179">
        <v>219</v>
      </c>
      <c r="B273" s="201" t="s">
        <v>174</v>
      </c>
      <c r="C273" s="14" t="s">
        <v>203</v>
      </c>
      <c r="D273" s="14" t="s">
        <v>10</v>
      </c>
      <c r="E273" s="14" t="s">
        <v>294</v>
      </c>
      <c r="F273" s="15">
        <v>45383</v>
      </c>
      <c r="G273" s="37">
        <v>1.75</v>
      </c>
      <c r="H273" s="337"/>
      <c r="I273" s="83"/>
      <c r="J273" s="85">
        <f t="shared" si="75"/>
        <v>0</v>
      </c>
      <c r="K273" s="793"/>
      <c r="L273" s="85">
        <f t="shared" si="67"/>
        <v>0</v>
      </c>
      <c r="M273" s="922"/>
      <c r="N273" s="85">
        <f t="shared" si="76"/>
        <v>0</v>
      </c>
      <c r="O273" s="793"/>
      <c r="P273" s="85">
        <f t="shared" si="68"/>
        <v>0</v>
      </c>
      <c r="Q273" s="83">
        <v>0</v>
      </c>
      <c r="R273" s="377">
        <f t="shared" si="69"/>
        <v>0</v>
      </c>
      <c r="S273" s="905"/>
      <c r="T273" s="904">
        <f>Tabla323[[#This Row],[TOTAL EXITENTE82]]*Tabla323[[#This Row],[P.U$]]</f>
        <v>0</v>
      </c>
      <c r="U273" s="646"/>
      <c r="V273" s="902"/>
      <c r="W273" s="902"/>
    </row>
    <row r="274" spans="1:23" ht="42.75" x14ac:dyDescent="0.25">
      <c r="A274" s="179"/>
      <c r="B274" s="201" t="s">
        <v>18102</v>
      </c>
      <c r="C274" s="14" t="s">
        <v>1061</v>
      </c>
      <c r="D274" s="14" t="s">
        <v>10</v>
      </c>
      <c r="E274" s="14" t="s">
        <v>266</v>
      </c>
      <c r="F274" s="15">
        <v>45901</v>
      </c>
      <c r="G274" s="37">
        <v>3.84</v>
      </c>
      <c r="H274" s="337"/>
      <c r="I274" s="83"/>
      <c r="J274" s="85">
        <f t="shared" ref="J274" si="94">G274*I274</f>
        <v>0</v>
      </c>
      <c r="K274" s="793"/>
      <c r="L274" s="85">
        <f t="shared" ref="L274" si="95">G274*K274</f>
        <v>0</v>
      </c>
      <c r="M274" s="922"/>
      <c r="N274" s="85">
        <f t="shared" ref="N274" si="96">G274*M274</f>
        <v>0</v>
      </c>
      <c r="O274" s="793"/>
      <c r="P274" s="85">
        <f t="shared" ref="P274" si="97">G274*O274</f>
        <v>0</v>
      </c>
      <c r="Q274" s="83">
        <v>5</v>
      </c>
      <c r="R274" s="377">
        <f t="shared" ref="R274" si="98">G274*Q274</f>
        <v>19.2</v>
      </c>
      <c r="S274" s="905">
        <v>5</v>
      </c>
      <c r="T274" s="904">
        <f>Tabla323[[#This Row],[TOTAL EXITENTE82]]*Tabla323[[#This Row],[P.U$]]</f>
        <v>19.2</v>
      </c>
      <c r="U274" s="646">
        <v>5</v>
      </c>
      <c r="V274" s="902"/>
      <c r="W274" s="902"/>
    </row>
    <row r="275" spans="1:23" ht="28.5" x14ac:dyDescent="0.25">
      <c r="A275" s="179">
        <v>220</v>
      </c>
      <c r="B275" s="201" t="s">
        <v>175</v>
      </c>
      <c r="C275" s="14" t="s">
        <v>240</v>
      </c>
      <c r="D275" s="14" t="s">
        <v>10</v>
      </c>
      <c r="E275" s="14" t="s">
        <v>322</v>
      </c>
      <c r="F275" s="15">
        <v>45413</v>
      </c>
      <c r="G275" s="37">
        <v>0.61</v>
      </c>
      <c r="H275" s="337"/>
      <c r="I275" s="83">
        <v>2</v>
      </c>
      <c r="J275" s="85">
        <f t="shared" si="75"/>
        <v>1.22</v>
      </c>
      <c r="K275" s="793">
        <v>2</v>
      </c>
      <c r="L275" s="85">
        <f t="shared" si="67"/>
        <v>1.22</v>
      </c>
      <c r="M275" s="793">
        <v>1</v>
      </c>
      <c r="N275" s="85">
        <f t="shared" si="76"/>
        <v>0.61</v>
      </c>
      <c r="O275" s="793">
        <v>1</v>
      </c>
      <c r="P275" s="85">
        <f t="shared" si="68"/>
        <v>0.61</v>
      </c>
      <c r="Q275" s="83">
        <v>1</v>
      </c>
      <c r="R275" s="377">
        <f t="shared" si="69"/>
        <v>0.61</v>
      </c>
      <c r="S275" s="905">
        <v>0</v>
      </c>
      <c r="T275" s="904">
        <f>Tabla323[[#This Row],[TOTAL EXITENTE82]]*Tabla323[[#This Row],[P.U$]]</f>
        <v>0</v>
      </c>
      <c r="U275" s="646">
        <v>0</v>
      </c>
      <c r="V275" s="902"/>
      <c r="W275" s="902"/>
    </row>
    <row r="276" spans="1:23" ht="25.5" x14ac:dyDescent="0.25">
      <c r="A276" s="179">
        <v>221</v>
      </c>
      <c r="B276" s="201" t="s">
        <v>176</v>
      </c>
      <c r="C276" s="14" t="s">
        <v>213</v>
      </c>
      <c r="D276" s="14" t="s">
        <v>10</v>
      </c>
      <c r="E276" s="14" t="s">
        <v>274</v>
      </c>
      <c r="F276" s="15">
        <v>45413</v>
      </c>
      <c r="G276" s="37">
        <v>0.55000000000000004</v>
      </c>
      <c r="H276" s="337"/>
      <c r="I276" s="83"/>
      <c r="J276" s="85">
        <f t="shared" si="75"/>
        <v>0</v>
      </c>
      <c r="K276" s="793"/>
      <c r="L276" s="85">
        <f>G276*K276</f>
        <v>0</v>
      </c>
      <c r="M276" s="922"/>
      <c r="N276" s="85">
        <f t="shared" si="76"/>
        <v>0</v>
      </c>
      <c r="O276" s="793"/>
      <c r="P276" s="85">
        <f>G276*O276</f>
        <v>0</v>
      </c>
      <c r="Q276" s="83">
        <v>0</v>
      </c>
      <c r="R276" s="377">
        <f>G276*Q276</f>
        <v>0</v>
      </c>
      <c r="S276" s="905"/>
      <c r="T276" s="904">
        <f>Tabla323[[#This Row],[TOTAL EXITENTE82]]*Tabla323[[#This Row],[P.U$]]</f>
        <v>0</v>
      </c>
      <c r="U276" s="646"/>
      <c r="V276" s="902"/>
      <c r="W276" s="902"/>
    </row>
    <row r="277" spans="1:23" ht="28.5" x14ac:dyDescent="0.25">
      <c r="A277" s="179">
        <v>222</v>
      </c>
      <c r="B277" s="201" t="s">
        <v>177</v>
      </c>
      <c r="C277" s="14" t="s">
        <v>1022</v>
      </c>
      <c r="D277" s="14" t="s">
        <v>10</v>
      </c>
      <c r="E277" s="14" t="s">
        <v>323</v>
      </c>
      <c r="F277" s="15">
        <v>45748</v>
      </c>
      <c r="G277" s="37">
        <v>1.48</v>
      </c>
      <c r="H277" s="337"/>
      <c r="I277" s="83"/>
      <c r="J277" s="85">
        <f t="shared" si="75"/>
        <v>0</v>
      </c>
      <c r="K277" s="793"/>
      <c r="L277" s="85">
        <f t="shared" ref="L277:L364" si="99">G277*K277</f>
        <v>0</v>
      </c>
      <c r="M277" s="922"/>
      <c r="N277" s="85">
        <f t="shared" si="76"/>
        <v>0</v>
      </c>
      <c r="O277" s="793"/>
      <c r="P277" s="85">
        <f t="shared" ref="P277:P364" si="100">G277*O277</f>
        <v>0</v>
      </c>
      <c r="Q277" s="83">
        <v>10</v>
      </c>
      <c r="R277" s="377">
        <f t="shared" ref="R277:R364" si="101">G277*Q277</f>
        <v>14.8</v>
      </c>
      <c r="S277" s="905">
        <v>10</v>
      </c>
      <c r="T277" s="904">
        <f>Tabla323[[#This Row],[TOTAL EXITENTE82]]*Tabla323[[#This Row],[P.U$]]</f>
        <v>14.8</v>
      </c>
      <c r="U277" s="646">
        <v>10</v>
      </c>
      <c r="V277" s="902"/>
      <c r="W277" s="902"/>
    </row>
    <row r="278" spans="1:23" ht="38.25" x14ac:dyDescent="0.25">
      <c r="A278" s="179">
        <v>223</v>
      </c>
      <c r="B278" s="201" t="s">
        <v>1021</v>
      </c>
      <c r="C278" s="14" t="s">
        <v>251</v>
      </c>
      <c r="D278" s="14" t="s">
        <v>10</v>
      </c>
      <c r="E278" s="14" t="s">
        <v>323</v>
      </c>
      <c r="F278" s="15">
        <v>45748</v>
      </c>
      <c r="G278" s="37">
        <v>1.03</v>
      </c>
      <c r="H278" s="337"/>
      <c r="I278" s="83"/>
      <c r="J278" s="85">
        <f t="shared" si="75"/>
        <v>0</v>
      </c>
      <c r="K278" s="793"/>
      <c r="L278" s="85">
        <f t="shared" si="99"/>
        <v>0</v>
      </c>
      <c r="M278" s="922"/>
      <c r="N278" s="85">
        <f t="shared" si="76"/>
        <v>0</v>
      </c>
      <c r="O278" s="793"/>
      <c r="P278" s="85">
        <f t="shared" si="100"/>
        <v>0</v>
      </c>
      <c r="Q278" s="83">
        <v>0</v>
      </c>
      <c r="R278" s="377">
        <f t="shared" si="101"/>
        <v>0</v>
      </c>
      <c r="S278" s="905"/>
      <c r="T278" s="904">
        <f>Tabla323[[#This Row],[TOTAL EXITENTE82]]*Tabla323[[#This Row],[P.U$]]</f>
        <v>0</v>
      </c>
      <c r="U278" s="646"/>
      <c r="V278" s="902"/>
      <c r="W278" s="902"/>
    </row>
    <row r="279" spans="1:23" ht="28.5" x14ac:dyDescent="0.25">
      <c r="A279" s="179">
        <v>224</v>
      </c>
      <c r="B279" s="201" t="s">
        <v>178</v>
      </c>
      <c r="C279" s="14" t="s">
        <v>254</v>
      </c>
      <c r="D279" s="14" t="s">
        <v>10</v>
      </c>
      <c r="E279" s="14" t="s">
        <v>294</v>
      </c>
      <c r="F279" s="15">
        <v>45413</v>
      </c>
      <c r="G279" s="37">
        <v>0.92</v>
      </c>
      <c r="H279" s="337"/>
      <c r="I279" s="83"/>
      <c r="J279" s="85">
        <f t="shared" si="75"/>
        <v>0</v>
      </c>
      <c r="K279" s="793"/>
      <c r="L279" s="85">
        <f t="shared" si="99"/>
        <v>0</v>
      </c>
      <c r="M279" s="922"/>
      <c r="N279" s="85">
        <f t="shared" si="76"/>
        <v>0</v>
      </c>
      <c r="O279" s="793"/>
      <c r="P279" s="85">
        <f t="shared" si="100"/>
        <v>0</v>
      </c>
      <c r="Q279" s="83">
        <v>0</v>
      </c>
      <c r="R279" s="377">
        <f t="shared" si="101"/>
        <v>0</v>
      </c>
      <c r="S279" s="905"/>
      <c r="T279" s="904">
        <f>Tabla323[[#This Row],[TOTAL EXITENTE82]]*Tabla323[[#This Row],[P.U$]]</f>
        <v>0</v>
      </c>
      <c r="U279" s="646"/>
      <c r="V279" s="902"/>
      <c r="W279" s="902"/>
    </row>
    <row r="280" spans="1:23" ht="38.25" x14ac:dyDescent="0.25">
      <c r="A280" s="179">
        <v>225</v>
      </c>
      <c r="B280" s="201" t="s">
        <v>178</v>
      </c>
      <c r="C280" s="14" t="s">
        <v>251</v>
      </c>
      <c r="D280" s="14" t="s">
        <v>10</v>
      </c>
      <c r="E280" s="14" t="s">
        <v>294</v>
      </c>
      <c r="F280" s="15">
        <v>45413</v>
      </c>
      <c r="G280" s="37">
        <v>1.08</v>
      </c>
      <c r="H280" s="337"/>
      <c r="I280" s="83">
        <v>3</v>
      </c>
      <c r="J280" s="85">
        <f t="shared" si="75"/>
        <v>3.24</v>
      </c>
      <c r="K280" s="793">
        <v>3</v>
      </c>
      <c r="L280" s="85">
        <f t="shared" si="99"/>
        <v>3.24</v>
      </c>
      <c r="M280" s="793">
        <v>3</v>
      </c>
      <c r="N280" s="85">
        <f t="shared" si="76"/>
        <v>3.24</v>
      </c>
      <c r="O280" s="793">
        <v>3</v>
      </c>
      <c r="P280" s="85">
        <f t="shared" si="100"/>
        <v>3.24</v>
      </c>
      <c r="Q280" s="83">
        <v>8</v>
      </c>
      <c r="R280" s="377">
        <f t="shared" si="101"/>
        <v>8.64</v>
      </c>
      <c r="S280" s="905">
        <v>8</v>
      </c>
      <c r="T280" s="904">
        <f>Tabla323[[#This Row],[TOTAL EXITENTE82]]*Tabla323[[#This Row],[P.U$]]</f>
        <v>8.64</v>
      </c>
      <c r="U280" s="646">
        <v>6</v>
      </c>
      <c r="V280" s="902"/>
      <c r="W280" s="902"/>
    </row>
    <row r="281" spans="1:23" ht="28.5" x14ac:dyDescent="0.25">
      <c r="A281" s="179">
        <v>226</v>
      </c>
      <c r="B281" s="201" t="s">
        <v>179</v>
      </c>
      <c r="C281" s="14" t="s">
        <v>255</v>
      </c>
      <c r="D281" s="14" t="s">
        <v>10</v>
      </c>
      <c r="E281" s="14" t="s">
        <v>324</v>
      </c>
      <c r="F281" s="15">
        <v>45809</v>
      </c>
      <c r="G281" s="37">
        <v>2.75</v>
      </c>
      <c r="H281" s="337"/>
      <c r="I281" s="83"/>
      <c r="J281" s="85">
        <f t="shared" si="75"/>
        <v>0</v>
      </c>
      <c r="K281" s="793"/>
      <c r="L281" s="85">
        <f t="shared" si="99"/>
        <v>0</v>
      </c>
      <c r="M281" s="922"/>
      <c r="N281" s="85">
        <f t="shared" si="76"/>
        <v>0</v>
      </c>
      <c r="O281" s="793"/>
      <c r="P281" s="85">
        <f t="shared" si="100"/>
        <v>0</v>
      </c>
      <c r="Q281" s="83">
        <v>0</v>
      </c>
      <c r="R281" s="377">
        <f t="shared" si="101"/>
        <v>0</v>
      </c>
      <c r="S281" s="905"/>
      <c r="T281" s="904">
        <f>Tabla323[[#This Row],[TOTAL EXITENTE82]]*Tabla323[[#This Row],[P.U$]]</f>
        <v>0</v>
      </c>
      <c r="U281" s="646"/>
      <c r="V281" s="902"/>
      <c r="W281" s="902"/>
    </row>
    <row r="282" spans="1:23" ht="28.5" x14ac:dyDescent="0.25">
      <c r="A282" s="179">
        <v>227</v>
      </c>
      <c r="B282" s="201" t="s">
        <v>180</v>
      </c>
      <c r="C282" s="14" t="s">
        <v>736</v>
      </c>
      <c r="D282" s="14" t="s">
        <v>10</v>
      </c>
      <c r="E282" s="14" t="s">
        <v>268</v>
      </c>
      <c r="F282" s="15">
        <v>45597</v>
      </c>
      <c r="G282" s="37">
        <v>1.23</v>
      </c>
      <c r="H282" s="337"/>
      <c r="I282" s="83">
        <v>5</v>
      </c>
      <c r="J282" s="85">
        <f t="shared" si="75"/>
        <v>6.15</v>
      </c>
      <c r="K282" s="793">
        <v>5</v>
      </c>
      <c r="L282" s="85">
        <f t="shared" si="99"/>
        <v>6.15</v>
      </c>
      <c r="M282" s="793">
        <v>5</v>
      </c>
      <c r="N282" s="85">
        <f t="shared" si="76"/>
        <v>6.15</v>
      </c>
      <c r="O282" s="793">
        <v>4</v>
      </c>
      <c r="P282" s="85">
        <f t="shared" si="100"/>
        <v>4.92</v>
      </c>
      <c r="Q282" s="83">
        <v>3</v>
      </c>
      <c r="R282" s="377">
        <f t="shared" si="101"/>
        <v>3.69</v>
      </c>
      <c r="S282" s="905">
        <v>3</v>
      </c>
      <c r="T282" s="904">
        <f>Tabla323[[#This Row],[TOTAL EXITENTE82]]*Tabla323[[#This Row],[P.U$]]</f>
        <v>3.69</v>
      </c>
      <c r="U282" s="646">
        <v>2</v>
      </c>
      <c r="V282" s="902"/>
      <c r="W282" s="902"/>
    </row>
    <row r="283" spans="1:23" ht="28.5" x14ac:dyDescent="0.25">
      <c r="A283" s="179">
        <v>228</v>
      </c>
      <c r="B283" s="201" t="s">
        <v>181</v>
      </c>
      <c r="C283" s="14" t="s">
        <v>218</v>
      </c>
      <c r="D283" s="14" t="s">
        <v>10</v>
      </c>
      <c r="E283" s="14" t="s">
        <v>325</v>
      </c>
      <c r="F283" s="15">
        <v>45413</v>
      </c>
      <c r="G283" s="37">
        <v>4.82</v>
      </c>
      <c r="H283" s="337"/>
      <c r="I283" s="83"/>
      <c r="J283" s="85">
        <f t="shared" si="75"/>
        <v>0</v>
      </c>
      <c r="K283" s="793"/>
      <c r="L283" s="85">
        <f t="shared" si="99"/>
        <v>0</v>
      </c>
      <c r="M283" s="922"/>
      <c r="N283" s="85">
        <f t="shared" si="76"/>
        <v>0</v>
      </c>
      <c r="O283" s="793"/>
      <c r="P283" s="85">
        <f t="shared" si="100"/>
        <v>0</v>
      </c>
      <c r="Q283" s="83">
        <v>0</v>
      </c>
      <c r="R283" s="377">
        <f t="shared" si="101"/>
        <v>0</v>
      </c>
      <c r="S283" s="905"/>
      <c r="T283" s="904">
        <f>Tabla323[[#This Row],[TOTAL EXITENTE82]]*Tabla323[[#This Row],[P.U$]]</f>
        <v>0</v>
      </c>
      <c r="U283" s="646"/>
      <c r="V283" s="902"/>
      <c r="W283" s="902"/>
    </row>
    <row r="284" spans="1:23" ht="28.5" x14ac:dyDescent="0.25">
      <c r="A284" s="179">
        <v>229</v>
      </c>
      <c r="B284" s="201" t="s">
        <v>182</v>
      </c>
      <c r="C284" s="14" t="s">
        <v>217</v>
      </c>
      <c r="D284" s="14" t="s">
        <v>10</v>
      </c>
      <c r="E284" s="14" t="s">
        <v>293</v>
      </c>
      <c r="F284" s="15">
        <v>10</v>
      </c>
      <c r="G284" s="37">
        <v>3.77</v>
      </c>
      <c r="H284" s="337"/>
      <c r="I284" s="83"/>
      <c r="J284" s="85">
        <f t="shared" si="75"/>
        <v>0</v>
      </c>
      <c r="K284" s="793"/>
      <c r="L284" s="85">
        <f t="shared" si="99"/>
        <v>0</v>
      </c>
      <c r="M284" s="922"/>
      <c r="N284" s="85">
        <f t="shared" si="76"/>
        <v>0</v>
      </c>
      <c r="O284" s="793"/>
      <c r="P284" s="85">
        <f t="shared" si="100"/>
        <v>0</v>
      </c>
      <c r="Q284" s="83">
        <v>0</v>
      </c>
      <c r="R284" s="377">
        <f t="shared" si="101"/>
        <v>0</v>
      </c>
      <c r="S284" s="905"/>
      <c r="T284" s="904">
        <f>Tabla323[[#This Row],[TOTAL EXITENTE82]]*Tabla323[[#This Row],[P.U$]]</f>
        <v>0</v>
      </c>
      <c r="U284" s="646"/>
      <c r="V284" s="902"/>
      <c r="W284" s="902"/>
    </row>
    <row r="285" spans="1:23" x14ac:dyDescent="0.25">
      <c r="A285" s="179"/>
      <c r="B285" s="201" t="s">
        <v>17913</v>
      </c>
      <c r="C285" s="14" t="s">
        <v>203</v>
      </c>
      <c r="D285" s="14" t="s">
        <v>10</v>
      </c>
      <c r="E285" s="14" t="s">
        <v>294</v>
      </c>
      <c r="F285" s="15">
        <v>45505</v>
      </c>
      <c r="G285" s="37">
        <v>1.58</v>
      </c>
      <c r="H285" s="337"/>
      <c r="I285" s="83">
        <v>4</v>
      </c>
      <c r="J285" s="85"/>
      <c r="K285" s="793">
        <v>4</v>
      </c>
      <c r="L285" s="85"/>
      <c r="M285" s="922">
        <v>4</v>
      </c>
      <c r="N285" s="85"/>
      <c r="O285" s="793">
        <v>4</v>
      </c>
      <c r="P285" s="85"/>
      <c r="Q285" s="83">
        <v>3</v>
      </c>
      <c r="R285" s="377"/>
      <c r="S285" s="905">
        <v>2</v>
      </c>
      <c r="T285" s="904">
        <f>Tabla323[[#This Row],[TOTAL EXITENTE82]]*Tabla323[[#This Row],[P.U$]]</f>
        <v>3.16</v>
      </c>
      <c r="U285" s="646">
        <v>2</v>
      </c>
      <c r="V285" s="902"/>
      <c r="W285" s="902"/>
    </row>
    <row r="286" spans="1:23" ht="57" x14ac:dyDescent="0.25">
      <c r="A286" s="179"/>
      <c r="B286" s="201" t="s">
        <v>17763</v>
      </c>
      <c r="C286" s="14" t="s">
        <v>17820</v>
      </c>
      <c r="D286" s="14" t="s">
        <v>10</v>
      </c>
      <c r="E286" s="14" t="s">
        <v>1226</v>
      </c>
      <c r="F286" s="15">
        <v>45383</v>
      </c>
      <c r="G286" s="37">
        <v>1.95</v>
      </c>
      <c r="H286" s="337"/>
      <c r="I286" s="83"/>
      <c r="J286" s="85">
        <f t="shared" si="75"/>
        <v>0</v>
      </c>
      <c r="K286" s="793"/>
      <c r="L286" s="85">
        <f t="shared" si="99"/>
        <v>0</v>
      </c>
      <c r="M286" s="793"/>
      <c r="N286" s="85">
        <f t="shared" si="76"/>
        <v>0</v>
      </c>
      <c r="O286" s="793"/>
      <c r="P286" s="85">
        <f t="shared" si="100"/>
        <v>0</v>
      </c>
      <c r="Q286" s="83">
        <v>0</v>
      </c>
      <c r="R286" s="377">
        <f t="shared" si="101"/>
        <v>0</v>
      </c>
      <c r="S286" s="905"/>
      <c r="T286" s="904">
        <f>Tabla323[[#This Row],[TOTAL EXITENTE82]]*Tabla323[[#This Row],[P.U$]]</f>
        <v>0</v>
      </c>
      <c r="U286" s="646"/>
      <c r="V286" s="902"/>
      <c r="W286" s="902"/>
    </row>
    <row r="287" spans="1:23" ht="42.75" x14ac:dyDescent="0.25">
      <c r="A287" s="179">
        <v>230</v>
      </c>
      <c r="B287" s="201" t="s">
        <v>183</v>
      </c>
      <c r="C287" s="14" t="s">
        <v>239</v>
      </c>
      <c r="D287" s="14" t="s">
        <v>10</v>
      </c>
      <c r="E287" s="14" t="s">
        <v>292</v>
      </c>
      <c r="F287" s="15">
        <v>45474</v>
      </c>
      <c r="G287" s="37">
        <v>4.6100000000000003</v>
      </c>
      <c r="H287" s="337"/>
      <c r="I287" s="83"/>
      <c r="J287" s="85">
        <f t="shared" si="75"/>
        <v>0</v>
      </c>
      <c r="K287" s="793"/>
      <c r="L287" s="85">
        <f t="shared" si="99"/>
        <v>0</v>
      </c>
      <c r="M287" s="922"/>
      <c r="N287" s="85">
        <f t="shared" si="76"/>
        <v>0</v>
      </c>
      <c r="O287" s="793"/>
      <c r="P287" s="85">
        <f t="shared" si="100"/>
        <v>0</v>
      </c>
      <c r="Q287" s="83">
        <v>0</v>
      </c>
      <c r="R287" s="377">
        <f t="shared" si="101"/>
        <v>0</v>
      </c>
      <c r="S287" s="905"/>
      <c r="T287" s="904">
        <f>Tabla323[[#This Row],[TOTAL EXITENTE82]]*Tabla323[[#This Row],[P.U$]]</f>
        <v>0</v>
      </c>
      <c r="U287" s="646"/>
      <c r="V287" s="902"/>
      <c r="W287" s="902"/>
    </row>
    <row r="288" spans="1:23" ht="42.75" x14ac:dyDescent="0.25">
      <c r="A288" s="179">
        <v>231</v>
      </c>
      <c r="B288" s="201" t="s">
        <v>184</v>
      </c>
      <c r="C288" s="14" t="s">
        <v>213</v>
      </c>
      <c r="D288" s="14" t="s">
        <v>10</v>
      </c>
      <c r="E288" s="14" t="s">
        <v>272</v>
      </c>
      <c r="F288" s="15">
        <v>45658</v>
      </c>
      <c r="G288" s="37">
        <v>1.65</v>
      </c>
      <c r="H288" s="337"/>
      <c r="I288" s="83"/>
      <c r="J288" s="85">
        <f t="shared" si="75"/>
        <v>0</v>
      </c>
      <c r="K288" s="793">
        <v>2</v>
      </c>
      <c r="L288" s="85">
        <f t="shared" si="99"/>
        <v>3.3</v>
      </c>
      <c r="M288" s="922">
        <v>2</v>
      </c>
      <c r="N288" s="85">
        <f t="shared" si="76"/>
        <v>3.3</v>
      </c>
      <c r="O288" s="793">
        <v>2</v>
      </c>
      <c r="P288" s="85">
        <f t="shared" si="100"/>
        <v>3.3</v>
      </c>
      <c r="Q288" s="83">
        <v>1</v>
      </c>
      <c r="R288" s="377">
        <f t="shared" si="101"/>
        <v>1.65</v>
      </c>
      <c r="S288" s="905">
        <v>0</v>
      </c>
      <c r="T288" s="904">
        <f>Tabla323[[#This Row],[TOTAL EXITENTE82]]*Tabla323[[#This Row],[P.U$]]</f>
        <v>0</v>
      </c>
      <c r="U288" s="646">
        <v>0</v>
      </c>
      <c r="V288" s="902"/>
      <c r="W288" s="902"/>
    </row>
    <row r="289" spans="1:104" ht="42.75" x14ac:dyDescent="0.25">
      <c r="A289" s="179">
        <v>232</v>
      </c>
      <c r="B289" s="201" t="s">
        <v>185</v>
      </c>
      <c r="C289" s="14" t="s">
        <v>203</v>
      </c>
      <c r="D289" s="14" t="s">
        <v>10</v>
      </c>
      <c r="E289" s="14" t="s">
        <v>272</v>
      </c>
      <c r="F289" s="15">
        <v>45809</v>
      </c>
      <c r="G289" s="37">
        <v>1.5</v>
      </c>
      <c r="H289" s="337"/>
      <c r="I289" s="83"/>
      <c r="J289" s="85">
        <f t="shared" si="75"/>
        <v>0</v>
      </c>
      <c r="K289" s="793"/>
      <c r="L289" s="85">
        <f>G289*K289</f>
        <v>0</v>
      </c>
      <c r="M289" s="793"/>
      <c r="N289" s="85">
        <f t="shared" si="76"/>
        <v>0</v>
      </c>
      <c r="O289" s="793"/>
      <c r="P289" s="85">
        <f>G289*O289</f>
        <v>0</v>
      </c>
      <c r="Q289" s="83">
        <v>10</v>
      </c>
      <c r="R289" s="377">
        <f>G289*Q289</f>
        <v>15</v>
      </c>
      <c r="S289" s="905">
        <v>10</v>
      </c>
      <c r="T289" s="904">
        <f>Tabla323[[#This Row],[TOTAL EXITENTE82]]*Tabla323[[#This Row],[P.U$]]</f>
        <v>15</v>
      </c>
      <c r="U289" s="646">
        <v>9</v>
      </c>
      <c r="V289" s="902"/>
      <c r="W289" s="902"/>
    </row>
    <row r="290" spans="1:104" ht="28.5" x14ac:dyDescent="0.25">
      <c r="A290" s="179">
        <v>233</v>
      </c>
      <c r="B290" s="201" t="s">
        <v>186</v>
      </c>
      <c r="C290" s="14" t="s">
        <v>256</v>
      </c>
      <c r="D290" s="14" t="s">
        <v>10</v>
      </c>
      <c r="E290" s="14" t="s">
        <v>326</v>
      </c>
      <c r="F290" s="15">
        <v>45108</v>
      </c>
      <c r="G290" s="37">
        <v>6.44</v>
      </c>
      <c r="H290" s="337"/>
      <c r="I290" s="83"/>
      <c r="J290" s="85">
        <f t="shared" si="75"/>
        <v>0</v>
      </c>
      <c r="K290" s="793"/>
      <c r="L290" s="85">
        <f t="shared" si="99"/>
        <v>0</v>
      </c>
      <c r="M290" s="922"/>
      <c r="N290" s="85">
        <f t="shared" si="76"/>
        <v>0</v>
      </c>
      <c r="O290" s="793"/>
      <c r="P290" s="85">
        <f t="shared" si="100"/>
        <v>0</v>
      </c>
      <c r="Q290" s="83">
        <v>0</v>
      </c>
      <c r="R290" s="377">
        <f t="shared" si="101"/>
        <v>0</v>
      </c>
      <c r="S290" s="905"/>
      <c r="T290" s="904">
        <f>Tabla323[[#This Row],[TOTAL EXITENTE82]]*Tabla323[[#This Row],[P.U$]]</f>
        <v>0</v>
      </c>
      <c r="U290" s="646"/>
      <c r="V290" s="902"/>
      <c r="W290" s="902"/>
    </row>
    <row r="291" spans="1:104" ht="38.25" x14ac:dyDescent="0.25">
      <c r="A291" s="179">
        <v>234</v>
      </c>
      <c r="B291" s="201" t="s">
        <v>187</v>
      </c>
      <c r="C291" s="14" t="s">
        <v>251</v>
      </c>
      <c r="D291" s="14" t="s">
        <v>10</v>
      </c>
      <c r="E291" s="14" t="s">
        <v>314</v>
      </c>
      <c r="F291" s="15">
        <v>45078</v>
      </c>
      <c r="G291" s="37">
        <v>1.24</v>
      </c>
      <c r="H291" s="337"/>
      <c r="I291" s="83"/>
      <c r="J291" s="85">
        <f t="shared" si="75"/>
        <v>0</v>
      </c>
      <c r="K291" s="793"/>
      <c r="L291" s="85">
        <f t="shared" si="99"/>
        <v>0</v>
      </c>
      <c r="M291" s="922"/>
      <c r="N291" s="85">
        <f t="shared" si="76"/>
        <v>0</v>
      </c>
      <c r="O291" s="793"/>
      <c r="P291" s="85">
        <f t="shared" si="100"/>
        <v>0</v>
      </c>
      <c r="Q291" s="83">
        <v>0</v>
      </c>
      <c r="R291" s="377">
        <f t="shared" si="101"/>
        <v>0</v>
      </c>
      <c r="S291" s="905"/>
      <c r="T291" s="904">
        <f>Tabla323[[#This Row],[TOTAL EXITENTE82]]*Tabla323[[#This Row],[P.U$]]</f>
        <v>0</v>
      </c>
      <c r="U291" s="646"/>
      <c r="V291" s="902"/>
      <c r="W291" s="902"/>
    </row>
    <row r="292" spans="1:104" ht="28.5" x14ac:dyDescent="0.25">
      <c r="A292" s="179">
        <v>235</v>
      </c>
      <c r="B292" s="201" t="s">
        <v>734</v>
      </c>
      <c r="C292" s="14" t="s">
        <v>735</v>
      </c>
      <c r="D292" s="14" t="s">
        <v>10</v>
      </c>
      <c r="E292" s="14" t="s">
        <v>266</v>
      </c>
      <c r="F292" s="15">
        <v>45323</v>
      </c>
      <c r="G292" s="37">
        <v>5.97</v>
      </c>
      <c r="H292" s="337"/>
      <c r="I292" s="83"/>
      <c r="J292" s="85">
        <f t="shared" si="75"/>
        <v>0</v>
      </c>
      <c r="K292" s="793"/>
      <c r="L292" s="85">
        <f t="shared" si="99"/>
        <v>0</v>
      </c>
      <c r="M292" s="922"/>
      <c r="N292" s="85">
        <f t="shared" si="76"/>
        <v>0</v>
      </c>
      <c r="O292" s="793"/>
      <c r="P292" s="85">
        <f t="shared" si="100"/>
        <v>0</v>
      </c>
      <c r="Q292" s="83">
        <v>0</v>
      </c>
      <c r="R292" s="377">
        <f t="shared" si="101"/>
        <v>0</v>
      </c>
      <c r="S292" s="905"/>
      <c r="T292" s="904">
        <f>Tabla323[[#This Row],[TOTAL EXITENTE82]]*Tabla323[[#This Row],[P.U$]]</f>
        <v>0</v>
      </c>
      <c r="U292" s="646"/>
      <c r="V292" s="902"/>
      <c r="W292" s="902"/>
    </row>
    <row r="293" spans="1:104" ht="28.5" x14ac:dyDescent="0.25">
      <c r="A293" s="179">
        <v>236</v>
      </c>
      <c r="B293" s="201" t="s">
        <v>188</v>
      </c>
      <c r="C293" s="14" t="s">
        <v>203</v>
      </c>
      <c r="D293" s="14" t="s">
        <v>10</v>
      </c>
      <c r="E293" s="14" t="s">
        <v>266</v>
      </c>
      <c r="F293" s="15">
        <v>45200</v>
      </c>
      <c r="G293" s="37">
        <v>1.1000000000000001</v>
      </c>
      <c r="H293" s="337"/>
      <c r="I293" s="83"/>
      <c r="J293" s="85">
        <f t="shared" si="75"/>
        <v>0</v>
      </c>
      <c r="K293" s="793"/>
      <c r="L293" s="85">
        <f t="shared" si="99"/>
        <v>0</v>
      </c>
      <c r="M293" s="922"/>
      <c r="N293" s="85">
        <f t="shared" si="76"/>
        <v>0</v>
      </c>
      <c r="O293" s="793"/>
      <c r="P293" s="85">
        <f t="shared" si="100"/>
        <v>0</v>
      </c>
      <c r="Q293" s="83">
        <v>0</v>
      </c>
      <c r="R293" s="377">
        <f t="shared" si="101"/>
        <v>0</v>
      </c>
      <c r="S293" s="905"/>
      <c r="T293" s="904">
        <f>Tabla323[[#This Row],[TOTAL EXITENTE82]]*Tabla323[[#This Row],[P.U$]]</f>
        <v>0</v>
      </c>
      <c r="U293" s="646"/>
      <c r="V293" s="902"/>
      <c r="W293" s="902"/>
    </row>
    <row r="294" spans="1:104" x14ac:dyDescent="0.25">
      <c r="A294" s="179"/>
      <c r="B294" s="201" t="s">
        <v>17821</v>
      </c>
      <c r="C294" s="14" t="s">
        <v>575</v>
      </c>
      <c r="D294" s="14" t="s">
        <v>10</v>
      </c>
      <c r="E294" s="14" t="s">
        <v>266</v>
      </c>
      <c r="F294" s="15">
        <v>45261</v>
      </c>
      <c r="G294" s="37">
        <v>3.39</v>
      </c>
      <c r="H294" s="337"/>
      <c r="I294" s="83">
        <v>7</v>
      </c>
      <c r="J294" s="85">
        <f t="shared" si="75"/>
        <v>23.73</v>
      </c>
      <c r="K294" s="793">
        <v>5</v>
      </c>
      <c r="L294" s="85">
        <f>G294*K294</f>
        <v>16.95</v>
      </c>
      <c r="M294" s="793">
        <v>3</v>
      </c>
      <c r="N294" s="85">
        <f t="shared" si="76"/>
        <v>10.17</v>
      </c>
      <c r="O294" s="793">
        <v>3</v>
      </c>
      <c r="P294" s="85">
        <f>G294*O294</f>
        <v>10.17</v>
      </c>
      <c r="Q294" s="83">
        <v>1</v>
      </c>
      <c r="R294" s="377">
        <f>G294*Q294</f>
        <v>3.39</v>
      </c>
      <c r="S294" s="905">
        <v>1</v>
      </c>
      <c r="T294" s="904">
        <f>Tabla323[[#This Row],[TOTAL EXITENTE82]]*Tabla323[[#This Row],[P.U$]]</f>
        <v>3.39</v>
      </c>
      <c r="U294" s="646">
        <v>1</v>
      </c>
      <c r="V294" s="902"/>
      <c r="W294" s="902"/>
    </row>
    <row r="295" spans="1:104" x14ac:dyDescent="0.25">
      <c r="A295" s="179">
        <v>237</v>
      </c>
      <c r="B295" s="201" t="s">
        <v>189</v>
      </c>
      <c r="C295" s="14" t="s">
        <v>257</v>
      </c>
      <c r="D295" s="14" t="s">
        <v>10</v>
      </c>
      <c r="E295" s="14" t="s">
        <v>266</v>
      </c>
      <c r="F295" s="15">
        <v>45078</v>
      </c>
      <c r="G295" s="37">
        <v>2.2000000000000002</v>
      </c>
      <c r="H295" s="337"/>
      <c r="I295" s="83"/>
      <c r="J295" s="85">
        <f t="shared" si="75"/>
        <v>0</v>
      </c>
      <c r="K295" s="793"/>
      <c r="L295" s="85">
        <f t="shared" si="99"/>
        <v>0</v>
      </c>
      <c r="M295" s="922"/>
      <c r="N295" s="85">
        <f t="shared" si="76"/>
        <v>0</v>
      </c>
      <c r="O295" s="793"/>
      <c r="P295" s="85">
        <f t="shared" si="100"/>
        <v>0</v>
      </c>
      <c r="Q295" s="83">
        <v>0</v>
      </c>
      <c r="R295" s="377">
        <f t="shared" si="101"/>
        <v>0</v>
      </c>
      <c r="S295" s="905"/>
      <c r="T295" s="904">
        <f>Tabla323[[#This Row],[TOTAL EXITENTE82]]*Tabla323[[#This Row],[P.U$]]</f>
        <v>0</v>
      </c>
      <c r="U295" s="646"/>
      <c r="V295" s="902"/>
      <c r="W295" s="902"/>
    </row>
    <row r="296" spans="1:104" x14ac:dyDescent="0.25">
      <c r="A296" s="179">
        <v>238</v>
      </c>
      <c r="B296" s="201" t="s">
        <v>190</v>
      </c>
      <c r="C296" s="14" t="s">
        <v>226</v>
      </c>
      <c r="D296" s="14" t="s">
        <v>10</v>
      </c>
      <c r="E296" s="14" t="s">
        <v>266</v>
      </c>
      <c r="F296" s="15">
        <v>46023</v>
      </c>
      <c r="G296" s="37">
        <v>1.65</v>
      </c>
      <c r="H296" s="337"/>
      <c r="I296" s="83"/>
      <c r="J296" s="85">
        <f t="shared" si="75"/>
        <v>0</v>
      </c>
      <c r="K296" s="793"/>
      <c r="L296" s="85">
        <f t="shared" si="99"/>
        <v>0</v>
      </c>
      <c r="M296" s="922"/>
      <c r="N296" s="85">
        <f t="shared" si="76"/>
        <v>0</v>
      </c>
      <c r="O296" s="793"/>
      <c r="P296" s="85">
        <f t="shared" si="100"/>
        <v>0</v>
      </c>
      <c r="Q296" s="83">
        <v>0</v>
      </c>
      <c r="R296" s="377">
        <f t="shared" si="101"/>
        <v>0</v>
      </c>
      <c r="S296" s="905"/>
      <c r="T296" s="904">
        <f>Tabla323[[#This Row],[TOTAL EXITENTE82]]*Tabla323[[#This Row],[P.U$]]</f>
        <v>0</v>
      </c>
      <c r="U296" s="646"/>
      <c r="V296" s="902"/>
      <c r="W296" s="902"/>
    </row>
    <row r="297" spans="1:104" x14ac:dyDescent="0.25">
      <c r="A297" s="179"/>
      <c r="B297" s="201" t="s">
        <v>190</v>
      </c>
      <c r="C297" s="14" t="s">
        <v>240</v>
      </c>
      <c r="D297" s="14" t="s">
        <v>10</v>
      </c>
      <c r="E297" s="14" t="s">
        <v>266</v>
      </c>
      <c r="F297" s="15">
        <v>45809</v>
      </c>
      <c r="G297" s="37">
        <v>1.7</v>
      </c>
      <c r="H297" s="337"/>
      <c r="I297" s="83"/>
      <c r="J297" s="85">
        <f t="shared" ref="J297" si="102">G297*I297</f>
        <v>0</v>
      </c>
      <c r="K297" s="793"/>
      <c r="L297" s="85">
        <f t="shared" ref="L297" si="103">G297*K297</f>
        <v>0</v>
      </c>
      <c r="M297" s="922"/>
      <c r="N297" s="85">
        <f t="shared" ref="N297" si="104">G297*M297</f>
        <v>0</v>
      </c>
      <c r="O297" s="793"/>
      <c r="P297" s="85">
        <f t="shared" ref="P297" si="105">G297*O297</f>
        <v>0</v>
      </c>
      <c r="Q297" s="83">
        <v>12</v>
      </c>
      <c r="R297" s="377">
        <f t="shared" ref="R297" si="106">G297*Q297</f>
        <v>20.399999999999999</v>
      </c>
      <c r="S297" s="905">
        <v>12</v>
      </c>
      <c r="T297" s="904">
        <f>Tabla323[[#This Row],[TOTAL EXITENTE82]]*Tabla323[[#This Row],[P.U$]]</f>
        <v>20.399999999999999</v>
      </c>
      <c r="U297" s="646">
        <v>5</v>
      </c>
      <c r="V297" s="902"/>
      <c r="W297" s="902"/>
    </row>
    <row r="298" spans="1:104" ht="28.5" x14ac:dyDescent="0.25">
      <c r="A298" s="179">
        <v>239</v>
      </c>
      <c r="B298" s="201" t="s">
        <v>191</v>
      </c>
      <c r="C298" s="14" t="s">
        <v>203</v>
      </c>
      <c r="D298" s="14" t="s">
        <v>10</v>
      </c>
      <c r="E298" s="14" t="s">
        <v>266</v>
      </c>
      <c r="F298" s="15">
        <v>45078</v>
      </c>
      <c r="G298" s="37">
        <v>4.72</v>
      </c>
      <c r="H298" s="337"/>
      <c r="I298" s="593"/>
      <c r="J298" s="355">
        <f>G298*I298</f>
        <v>0</v>
      </c>
      <c r="K298" s="793"/>
      <c r="L298" s="357">
        <f>G298*K298</f>
        <v>0</v>
      </c>
      <c r="M298" s="922"/>
      <c r="N298" s="85">
        <f t="shared" si="76"/>
        <v>0</v>
      </c>
      <c r="O298" s="794"/>
      <c r="P298" s="357">
        <f>G298*O298</f>
        <v>0</v>
      </c>
      <c r="Q298" s="83">
        <v>0</v>
      </c>
      <c r="R298" s="377">
        <f>G298*Q298</f>
        <v>0</v>
      </c>
      <c r="S298" s="905"/>
      <c r="T298" s="904">
        <f>Tabla323[[#This Row],[TOTAL EXITENTE82]]*Tabla323[[#This Row],[P.U$]]</f>
        <v>0</v>
      </c>
      <c r="U298" s="646"/>
      <c r="V298" s="902"/>
      <c r="W298" s="902"/>
    </row>
    <row r="299" spans="1:104" x14ac:dyDescent="0.25">
      <c r="A299" s="179">
        <v>240</v>
      </c>
      <c r="B299" s="203" t="s">
        <v>822</v>
      </c>
      <c r="C299" s="24" t="s">
        <v>823</v>
      </c>
      <c r="D299" s="24" t="s">
        <v>10</v>
      </c>
      <c r="E299" s="24" t="s">
        <v>266</v>
      </c>
      <c r="F299" s="56">
        <v>45170</v>
      </c>
      <c r="G299" s="42">
        <v>1.3</v>
      </c>
      <c r="H299" s="337"/>
      <c r="I299" s="83"/>
      <c r="J299" s="85">
        <f t="shared" si="75"/>
        <v>0</v>
      </c>
      <c r="K299" s="793"/>
      <c r="L299" s="85">
        <f t="shared" si="99"/>
        <v>0</v>
      </c>
      <c r="M299" s="793"/>
      <c r="N299" s="85">
        <f t="shared" si="76"/>
        <v>0</v>
      </c>
      <c r="O299" s="793"/>
      <c r="P299" s="85">
        <f t="shared" si="100"/>
        <v>0</v>
      </c>
      <c r="Q299" s="83">
        <v>0</v>
      </c>
      <c r="R299" s="377">
        <f t="shared" si="101"/>
        <v>0</v>
      </c>
      <c r="S299" s="905"/>
      <c r="T299" s="904">
        <f>Tabla323[[#This Row],[TOTAL EXITENTE82]]*Tabla323[[#This Row],[P.U$]]</f>
        <v>0</v>
      </c>
      <c r="U299" s="646"/>
      <c r="V299" s="902"/>
      <c r="W299" s="902"/>
    </row>
    <row r="300" spans="1:104" x14ac:dyDescent="0.25">
      <c r="A300" s="179">
        <v>241</v>
      </c>
      <c r="B300" s="203" t="s">
        <v>192</v>
      </c>
      <c r="C300" s="24" t="s">
        <v>223</v>
      </c>
      <c r="D300" s="24" t="s">
        <v>10</v>
      </c>
      <c r="E300" s="24" t="s">
        <v>266</v>
      </c>
      <c r="F300" s="56">
        <v>45352</v>
      </c>
      <c r="G300" s="42">
        <v>7.14</v>
      </c>
      <c r="H300" s="337"/>
      <c r="I300" s="83"/>
      <c r="J300" s="85">
        <f t="shared" ref="J300:J369" si="107">G300*I300</f>
        <v>0</v>
      </c>
      <c r="K300" s="793"/>
      <c r="L300" s="85">
        <f t="shared" si="99"/>
        <v>0</v>
      </c>
      <c r="M300" s="922"/>
      <c r="N300" s="85">
        <f t="shared" si="76"/>
        <v>0</v>
      </c>
      <c r="O300" s="793"/>
      <c r="P300" s="85">
        <f t="shared" si="100"/>
        <v>0</v>
      </c>
      <c r="Q300" s="83">
        <v>0</v>
      </c>
      <c r="R300" s="377">
        <f t="shared" si="101"/>
        <v>0</v>
      </c>
      <c r="S300" s="905"/>
      <c r="T300" s="904">
        <f>Tabla323[[#This Row],[TOTAL EXITENTE82]]*Tabla323[[#This Row],[P.U$]]</f>
        <v>0</v>
      </c>
      <c r="U300" s="646"/>
      <c r="V300" s="902"/>
      <c r="W300" s="902"/>
    </row>
    <row r="301" spans="1:104" ht="28.5" x14ac:dyDescent="0.25">
      <c r="A301" s="179">
        <v>242</v>
      </c>
      <c r="B301" s="204" t="s">
        <v>354</v>
      </c>
      <c r="C301" s="21" t="s">
        <v>1172</v>
      </c>
      <c r="D301" s="21" t="s">
        <v>11</v>
      </c>
      <c r="E301" s="21" t="s">
        <v>321</v>
      </c>
      <c r="F301" s="27">
        <v>45748</v>
      </c>
      <c r="G301" s="38">
        <v>2.19</v>
      </c>
      <c r="H301" s="337"/>
      <c r="I301" s="83">
        <v>10</v>
      </c>
      <c r="J301" s="85">
        <f t="shared" si="107"/>
        <v>21.9</v>
      </c>
      <c r="K301" s="793">
        <v>10</v>
      </c>
      <c r="L301" s="85">
        <f t="shared" si="99"/>
        <v>21.9</v>
      </c>
      <c r="M301" s="793">
        <v>10</v>
      </c>
      <c r="N301" s="85">
        <f t="shared" si="76"/>
        <v>21.9</v>
      </c>
      <c r="O301" s="793">
        <v>10</v>
      </c>
      <c r="P301" s="85">
        <f t="shared" si="100"/>
        <v>21.9</v>
      </c>
      <c r="Q301" s="83">
        <v>10</v>
      </c>
      <c r="R301" s="377">
        <f t="shared" si="101"/>
        <v>21.9</v>
      </c>
      <c r="S301" s="905">
        <v>10</v>
      </c>
      <c r="T301" s="904">
        <f>Tabla323[[#This Row],[TOTAL EXITENTE82]]*Tabla323[[#This Row],[P.U$]]</f>
        <v>21.9</v>
      </c>
      <c r="U301" s="646">
        <v>10</v>
      </c>
      <c r="V301" s="902"/>
      <c r="W301" s="902"/>
    </row>
    <row r="302" spans="1:104" ht="14.25" customHeight="1" x14ac:dyDescent="0.25">
      <c r="A302" s="179">
        <v>678</v>
      </c>
      <c r="B302" s="596" t="s">
        <v>1074</v>
      </c>
      <c r="C302" s="596" t="s">
        <v>576</v>
      </c>
      <c r="D302" s="21" t="s">
        <v>11</v>
      </c>
      <c r="E302" s="596" t="s">
        <v>266</v>
      </c>
      <c r="F302" s="734">
        <v>45658</v>
      </c>
      <c r="G302" s="735">
        <v>2.86</v>
      </c>
      <c r="H302" s="337"/>
      <c r="I302" s="83"/>
      <c r="J302" s="85">
        <f t="shared" si="107"/>
        <v>0</v>
      </c>
      <c r="K302" s="793"/>
      <c r="L302" s="85">
        <f t="shared" si="99"/>
        <v>0</v>
      </c>
      <c r="M302" s="922"/>
      <c r="N302" s="85">
        <f t="shared" si="76"/>
        <v>0</v>
      </c>
      <c r="O302" s="793"/>
      <c r="P302" s="85">
        <f t="shared" si="100"/>
        <v>0</v>
      </c>
      <c r="Q302" s="83">
        <v>0</v>
      </c>
      <c r="R302" s="377">
        <f t="shared" si="101"/>
        <v>0</v>
      </c>
      <c r="S302" s="905"/>
      <c r="T302" s="904">
        <f>Tabla323[[#This Row],[TOTAL EXITENTE82]]*Tabla323[[#This Row],[P.U$]]</f>
        <v>0</v>
      </c>
      <c r="U302" s="646"/>
      <c r="V302" s="902"/>
      <c r="W302" s="902"/>
    </row>
    <row r="303" spans="1:104" x14ac:dyDescent="0.25">
      <c r="A303" s="179">
        <v>263</v>
      </c>
      <c r="B303" s="610" t="s">
        <v>1074</v>
      </c>
      <c r="C303" s="581" t="s">
        <v>17823</v>
      </c>
      <c r="D303" s="21" t="s">
        <v>11</v>
      </c>
      <c r="E303" s="153" t="s">
        <v>266</v>
      </c>
      <c r="F303" s="579"/>
      <c r="G303" s="597"/>
      <c r="H303" s="337"/>
      <c r="I303" s="593">
        <v>4</v>
      </c>
      <c r="J303" s="355">
        <f>G303*I303</f>
        <v>0</v>
      </c>
      <c r="K303" s="794">
        <v>3</v>
      </c>
      <c r="L303" s="357">
        <f>G303*K303</f>
        <v>0</v>
      </c>
      <c r="M303" s="794">
        <v>3</v>
      </c>
      <c r="N303" s="85">
        <f t="shared" si="76"/>
        <v>0</v>
      </c>
      <c r="O303" s="794">
        <v>3</v>
      </c>
      <c r="P303" s="357">
        <f>G303*O303</f>
        <v>0</v>
      </c>
      <c r="Q303" s="356">
        <v>3</v>
      </c>
      <c r="R303" s="377">
        <f>G303*Q303</f>
        <v>0</v>
      </c>
      <c r="S303" s="905">
        <v>3</v>
      </c>
      <c r="T303" s="904">
        <f>Tabla323[[#This Row],[TOTAL EXITENTE82]]*Tabla323[[#This Row],[P.U$]]</f>
        <v>0</v>
      </c>
      <c r="U303" s="646">
        <v>3</v>
      </c>
      <c r="V303" s="902"/>
      <c r="W303" s="902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</row>
    <row r="304" spans="1:104" ht="25.5" x14ac:dyDescent="0.25">
      <c r="A304" s="179">
        <v>243</v>
      </c>
      <c r="B304" s="400" t="s">
        <v>355</v>
      </c>
      <c r="C304" s="21" t="s">
        <v>234</v>
      </c>
      <c r="D304" s="21" t="s">
        <v>11</v>
      </c>
      <c r="E304" s="23" t="s">
        <v>675</v>
      </c>
      <c r="F304" s="27">
        <v>45292</v>
      </c>
      <c r="G304" s="38">
        <v>0.84</v>
      </c>
      <c r="H304" s="337"/>
      <c r="I304" s="83"/>
      <c r="J304" s="85">
        <f t="shared" si="107"/>
        <v>0</v>
      </c>
      <c r="K304" s="793"/>
      <c r="L304" s="85">
        <f t="shared" si="99"/>
        <v>0</v>
      </c>
      <c r="M304" s="922"/>
      <c r="N304" s="85">
        <f t="shared" si="76"/>
        <v>0</v>
      </c>
      <c r="O304" s="793"/>
      <c r="P304" s="85">
        <f t="shared" si="100"/>
        <v>0</v>
      </c>
      <c r="Q304" s="83">
        <v>0</v>
      </c>
      <c r="R304" s="377">
        <f t="shared" si="101"/>
        <v>0</v>
      </c>
      <c r="S304" s="905"/>
      <c r="T304" s="904">
        <f>Tabla323[[#This Row],[TOTAL EXITENTE82]]*Tabla323[[#This Row],[P.U$]]</f>
        <v>0</v>
      </c>
      <c r="U304" s="646"/>
      <c r="V304" s="902"/>
      <c r="W304" s="902"/>
    </row>
    <row r="305" spans="1:23" x14ac:dyDescent="0.25">
      <c r="A305" s="179">
        <v>244</v>
      </c>
      <c r="B305" s="204" t="s">
        <v>356</v>
      </c>
      <c r="C305" s="21" t="s">
        <v>573</v>
      </c>
      <c r="D305" s="21" t="s">
        <v>11</v>
      </c>
      <c r="E305" s="23" t="s">
        <v>282</v>
      </c>
      <c r="F305" s="27">
        <v>45078</v>
      </c>
      <c r="G305" s="38">
        <v>1.65</v>
      </c>
      <c r="H305" s="337"/>
      <c r="I305" s="83"/>
      <c r="J305" s="85">
        <f t="shared" si="107"/>
        <v>0</v>
      </c>
      <c r="K305" s="793"/>
      <c r="L305" s="85">
        <f t="shared" si="99"/>
        <v>0</v>
      </c>
      <c r="M305" s="922"/>
      <c r="N305" s="85">
        <f t="shared" si="76"/>
        <v>0</v>
      </c>
      <c r="O305" s="793"/>
      <c r="P305" s="85">
        <f t="shared" si="100"/>
        <v>0</v>
      </c>
      <c r="Q305" s="83">
        <v>0</v>
      </c>
      <c r="R305" s="377">
        <f t="shared" si="101"/>
        <v>0</v>
      </c>
      <c r="S305" s="905"/>
      <c r="T305" s="904">
        <f>Tabla323[[#This Row],[TOTAL EXITENTE82]]*Tabla323[[#This Row],[P.U$]]</f>
        <v>0</v>
      </c>
      <c r="U305" s="646"/>
      <c r="V305" s="902"/>
      <c r="W305" s="902"/>
    </row>
    <row r="306" spans="1:23" ht="25.5" x14ac:dyDescent="0.25">
      <c r="A306" s="179">
        <v>245</v>
      </c>
      <c r="B306" s="204" t="s">
        <v>1173</v>
      </c>
      <c r="C306" s="21" t="s">
        <v>573</v>
      </c>
      <c r="D306" s="21" t="s">
        <v>11</v>
      </c>
      <c r="E306" s="21" t="s">
        <v>676</v>
      </c>
      <c r="F306" s="27">
        <v>45474</v>
      </c>
      <c r="G306" s="38">
        <v>1.8</v>
      </c>
      <c r="H306" s="337"/>
      <c r="I306" s="83">
        <v>8</v>
      </c>
      <c r="J306" s="85">
        <f t="shared" si="107"/>
        <v>14.4</v>
      </c>
      <c r="K306" s="793">
        <v>8</v>
      </c>
      <c r="L306" s="85">
        <f t="shared" si="99"/>
        <v>14.4</v>
      </c>
      <c r="M306" s="793">
        <v>8</v>
      </c>
      <c r="N306" s="85">
        <f t="shared" si="76"/>
        <v>14.4</v>
      </c>
      <c r="O306" s="793">
        <v>8</v>
      </c>
      <c r="P306" s="85">
        <f t="shared" si="100"/>
        <v>14.4</v>
      </c>
      <c r="Q306" s="83">
        <v>8</v>
      </c>
      <c r="R306" s="377">
        <f t="shared" si="101"/>
        <v>14.4</v>
      </c>
      <c r="S306" s="905">
        <v>8</v>
      </c>
      <c r="T306" s="904">
        <f>Tabla323[[#This Row],[TOTAL EXITENTE82]]*Tabla323[[#This Row],[P.U$]]</f>
        <v>14.4</v>
      </c>
      <c r="U306" s="646">
        <v>8</v>
      </c>
      <c r="V306" s="902"/>
      <c r="W306" s="902"/>
    </row>
    <row r="307" spans="1:23" ht="28.5" x14ac:dyDescent="0.25">
      <c r="A307" s="179">
        <v>246</v>
      </c>
      <c r="B307" s="204" t="s">
        <v>1174</v>
      </c>
      <c r="C307" s="21" t="s">
        <v>573</v>
      </c>
      <c r="D307" s="21" t="s">
        <v>11</v>
      </c>
      <c r="E307" s="21" t="s">
        <v>677</v>
      </c>
      <c r="F307" s="27">
        <v>45352</v>
      </c>
      <c r="G307" s="38">
        <v>1.1000000000000001</v>
      </c>
      <c r="H307" s="337"/>
      <c r="I307" s="83">
        <v>3</v>
      </c>
      <c r="J307" s="85">
        <f t="shared" si="107"/>
        <v>3.3000000000000003</v>
      </c>
      <c r="K307" s="793">
        <v>3</v>
      </c>
      <c r="L307" s="85">
        <f t="shared" si="99"/>
        <v>3.3000000000000003</v>
      </c>
      <c r="M307" s="793">
        <v>3</v>
      </c>
      <c r="N307" s="85">
        <f t="shared" si="76"/>
        <v>3.3000000000000003</v>
      </c>
      <c r="O307" s="793">
        <v>3</v>
      </c>
      <c r="P307" s="85">
        <f t="shared" si="100"/>
        <v>3.3000000000000003</v>
      </c>
      <c r="Q307" s="83">
        <v>3</v>
      </c>
      <c r="R307" s="377">
        <f t="shared" si="101"/>
        <v>3.3000000000000003</v>
      </c>
      <c r="S307" s="905">
        <v>3</v>
      </c>
      <c r="T307" s="904">
        <f>Tabla323[[#This Row],[TOTAL EXITENTE82]]*Tabla323[[#This Row],[P.U$]]</f>
        <v>3.3000000000000003</v>
      </c>
      <c r="U307" s="646">
        <v>3</v>
      </c>
      <c r="V307" s="902"/>
      <c r="W307" s="902"/>
    </row>
    <row r="308" spans="1:23" x14ac:dyDescent="0.25">
      <c r="A308" s="179"/>
      <c r="B308" s="400" t="s">
        <v>358</v>
      </c>
      <c r="C308" s="21"/>
      <c r="D308" s="21" t="s">
        <v>11</v>
      </c>
      <c r="E308" s="21" t="s">
        <v>282</v>
      </c>
      <c r="F308" s="27">
        <v>45689</v>
      </c>
      <c r="G308" s="38">
        <v>1.67</v>
      </c>
      <c r="H308" s="337"/>
      <c r="I308" s="83">
        <v>0</v>
      </c>
      <c r="J308" s="85">
        <f t="shared" ref="J308" si="108">G308*I308</f>
        <v>0</v>
      </c>
      <c r="K308" s="793">
        <v>0</v>
      </c>
      <c r="L308" s="85">
        <f t="shared" ref="L308" si="109">G308*K308</f>
        <v>0</v>
      </c>
      <c r="M308" s="793">
        <v>0</v>
      </c>
      <c r="N308" s="85">
        <f t="shared" ref="N308" si="110">G308*M308</f>
        <v>0</v>
      </c>
      <c r="O308" s="793">
        <v>0</v>
      </c>
      <c r="P308" s="85">
        <f t="shared" ref="P308" si="111">G308*O308</f>
        <v>0</v>
      </c>
      <c r="Q308" s="83">
        <v>10</v>
      </c>
      <c r="R308" s="377">
        <f t="shared" ref="R308" si="112">G308*Q308</f>
        <v>16.7</v>
      </c>
      <c r="S308" s="905">
        <v>10</v>
      </c>
      <c r="T308" s="904">
        <f>Tabla323[[#This Row],[TOTAL EXITENTE82]]*Tabla323[[#This Row],[P.U$]]</f>
        <v>16.7</v>
      </c>
      <c r="U308" s="646">
        <v>10</v>
      </c>
      <c r="V308" s="902"/>
      <c r="W308" s="902"/>
    </row>
    <row r="309" spans="1:23" x14ac:dyDescent="0.25">
      <c r="A309" s="179">
        <v>247</v>
      </c>
      <c r="B309" s="400" t="s">
        <v>358</v>
      </c>
      <c r="C309" s="21" t="s">
        <v>1175</v>
      </c>
      <c r="D309" s="21" t="s">
        <v>11</v>
      </c>
      <c r="E309" s="21" t="s">
        <v>282</v>
      </c>
      <c r="F309" s="27">
        <v>45383</v>
      </c>
      <c r="G309" s="38">
        <v>1.67</v>
      </c>
      <c r="H309" s="337"/>
      <c r="I309" s="83">
        <v>10</v>
      </c>
      <c r="J309" s="85">
        <f t="shared" si="107"/>
        <v>16.7</v>
      </c>
      <c r="K309" s="793">
        <v>10</v>
      </c>
      <c r="L309" s="85">
        <f>G309*K309</f>
        <v>16.7</v>
      </c>
      <c r="M309" s="793">
        <v>10</v>
      </c>
      <c r="N309" s="85">
        <f t="shared" si="76"/>
        <v>16.7</v>
      </c>
      <c r="O309" s="793">
        <v>10</v>
      </c>
      <c r="P309" s="85">
        <f>G309*O309</f>
        <v>16.7</v>
      </c>
      <c r="Q309" s="83">
        <v>10</v>
      </c>
      <c r="R309" s="377">
        <f>G309*Q309</f>
        <v>16.7</v>
      </c>
      <c r="S309" s="905">
        <v>0</v>
      </c>
      <c r="T309" s="904">
        <f>Tabla323[[#This Row],[TOTAL EXITENTE82]]*Tabla323[[#This Row],[P.U$]]</f>
        <v>0</v>
      </c>
      <c r="U309" s="646">
        <v>0</v>
      </c>
      <c r="V309" s="902"/>
      <c r="W309" s="902"/>
    </row>
    <row r="310" spans="1:23" x14ac:dyDescent="0.25">
      <c r="A310" s="179">
        <v>248</v>
      </c>
      <c r="B310" s="204" t="s">
        <v>359</v>
      </c>
      <c r="C310" s="21" t="s">
        <v>575</v>
      </c>
      <c r="D310" s="21" t="s">
        <v>11</v>
      </c>
      <c r="E310" s="21" t="s">
        <v>282</v>
      </c>
      <c r="F310" s="27">
        <v>45231</v>
      </c>
      <c r="G310" s="38">
        <v>0.9</v>
      </c>
      <c r="H310" s="337"/>
      <c r="I310" s="83">
        <v>10</v>
      </c>
      <c r="J310" s="85">
        <f t="shared" si="107"/>
        <v>9</v>
      </c>
      <c r="K310" s="793">
        <v>10</v>
      </c>
      <c r="L310" s="85">
        <f t="shared" si="99"/>
        <v>9</v>
      </c>
      <c r="M310" s="793">
        <v>10</v>
      </c>
      <c r="N310" s="85">
        <f t="shared" si="76"/>
        <v>9</v>
      </c>
      <c r="O310" s="793">
        <v>10</v>
      </c>
      <c r="P310" s="85">
        <f t="shared" si="100"/>
        <v>9</v>
      </c>
      <c r="Q310" s="83">
        <v>10</v>
      </c>
      <c r="R310" s="377">
        <f t="shared" si="101"/>
        <v>9</v>
      </c>
      <c r="S310" s="905">
        <v>10</v>
      </c>
      <c r="T310" s="904">
        <f>Tabla323[[#This Row],[TOTAL EXITENTE82]]*Tabla323[[#This Row],[P.U$]]</f>
        <v>9</v>
      </c>
      <c r="U310" s="646">
        <v>0</v>
      </c>
      <c r="V310" s="902"/>
      <c r="W310" s="902"/>
    </row>
    <row r="311" spans="1:23" x14ac:dyDescent="0.25">
      <c r="A311" s="179">
        <v>249</v>
      </c>
      <c r="B311" s="204" t="s">
        <v>1176</v>
      </c>
      <c r="C311" s="21" t="s">
        <v>576</v>
      </c>
      <c r="D311" s="21" t="s">
        <v>11</v>
      </c>
      <c r="E311" s="21" t="s">
        <v>278</v>
      </c>
      <c r="F311" s="27">
        <v>45597</v>
      </c>
      <c r="G311" s="38">
        <v>7.59</v>
      </c>
      <c r="H311" s="337"/>
      <c r="I311" s="83"/>
      <c r="J311" s="85">
        <f t="shared" si="107"/>
        <v>0</v>
      </c>
      <c r="K311" s="793"/>
      <c r="L311" s="85">
        <f t="shared" si="99"/>
        <v>0</v>
      </c>
      <c r="M311" s="922"/>
      <c r="N311" s="85">
        <f t="shared" si="76"/>
        <v>0</v>
      </c>
      <c r="O311" s="793"/>
      <c r="P311" s="85">
        <f t="shared" si="100"/>
        <v>0</v>
      </c>
      <c r="Q311" s="83">
        <v>0</v>
      </c>
      <c r="R311" s="377">
        <f t="shared" si="101"/>
        <v>0</v>
      </c>
      <c r="S311" s="905"/>
      <c r="T311" s="904">
        <f>Tabla323[[#This Row],[TOTAL EXITENTE82]]*Tabla323[[#This Row],[P.U$]]</f>
        <v>0</v>
      </c>
      <c r="U311" s="646"/>
      <c r="V311" s="902"/>
      <c r="W311" s="902"/>
    </row>
    <row r="312" spans="1:23" x14ac:dyDescent="0.25">
      <c r="A312" s="179">
        <v>611</v>
      </c>
      <c r="B312" s="204" t="s">
        <v>17711</v>
      </c>
      <c r="C312" s="21" t="s">
        <v>1008</v>
      </c>
      <c r="D312" s="21"/>
      <c r="E312" s="21"/>
      <c r="F312" s="27">
        <v>45658</v>
      </c>
      <c r="G312" s="38">
        <v>0.6</v>
      </c>
      <c r="H312" s="337"/>
      <c r="I312" s="83">
        <v>6</v>
      </c>
      <c r="J312" s="85">
        <f t="shared" si="107"/>
        <v>3.5999999999999996</v>
      </c>
      <c r="K312" s="793">
        <v>3</v>
      </c>
      <c r="L312" s="85">
        <f t="shared" si="99"/>
        <v>1.7999999999999998</v>
      </c>
      <c r="M312" s="793">
        <v>0</v>
      </c>
      <c r="N312" s="85">
        <f t="shared" ref="N312:N383" si="113">G312*M312</f>
        <v>0</v>
      </c>
      <c r="O312" s="793"/>
      <c r="P312" s="85">
        <f t="shared" si="100"/>
        <v>0</v>
      </c>
      <c r="Q312" s="83">
        <v>0</v>
      </c>
      <c r="R312" s="377">
        <f t="shared" si="101"/>
        <v>0</v>
      </c>
      <c r="S312" s="905"/>
      <c r="T312" s="904">
        <f>Tabla323[[#This Row],[TOTAL EXITENTE82]]*Tabla323[[#This Row],[P.U$]]</f>
        <v>0</v>
      </c>
      <c r="U312" s="646"/>
      <c r="V312" s="902"/>
      <c r="W312" s="902"/>
    </row>
    <row r="313" spans="1:23" x14ac:dyDescent="0.25">
      <c r="A313" s="179">
        <v>250</v>
      </c>
      <c r="B313" s="400" t="s">
        <v>361</v>
      </c>
      <c r="C313" s="21" t="s">
        <v>577</v>
      </c>
      <c r="D313" s="21" t="s">
        <v>11</v>
      </c>
      <c r="E313" s="21" t="s">
        <v>289</v>
      </c>
      <c r="F313" s="27">
        <v>45352</v>
      </c>
      <c r="G313" s="38">
        <v>0.6</v>
      </c>
      <c r="H313" s="337"/>
      <c r="I313" s="83">
        <v>0</v>
      </c>
      <c r="J313" s="85">
        <f t="shared" si="107"/>
        <v>0</v>
      </c>
      <c r="K313" s="793"/>
      <c r="L313" s="85">
        <f t="shared" si="99"/>
        <v>0</v>
      </c>
      <c r="M313" s="793"/>
      <c r="N313" s="85">
        <f t="shared" si="113"/>
        <v>0</v>
      </c>
      <c r="O313" s="793"/>
      <c r="P313" s="85">
        <f t="shared" si="100"/>
        <v>0</v>
      </c>
      <c r="Q313" s="83">
        <v>0</v>
      </c>
      <c r="R313" s="377">
        <f t="shared" si="101"/>
        <v>0</v>
      </c>
      <c r="S313" s="905"/>
      <c r="T313" s="904">
        <f>Tabla323[[#This Row],[TOTAL EXITENTE82]]*Tabla323[[#This Row],[P.U$]]</f>
        <v>0</v>
      </c>
      <c r="U313" s="646"/>
      <c r="V313" s="902"/>
      <c r="W313" s="902"/>
    </row>
    <row r="314" spans="1:23" x14ac:dyDescent="0.25">
      <c r="A314" s="179">
        <v>251</v>
      </c>
      <c r="B314" s="204" t="s">
        <v>362</v>
      </c>
      <c r="C314" s="21" t="s">
        <v>203</v>
      </c>
      <c r="D314" s="21" t="s">
        <v>11</v>
      </c>
      <c r="E314" s="21" t="s">
        <v>289</v>
      </c>
      <c r="F314" s="27">
        <v>45078</v>
      </c>
      <c r="G314" s="38">
        <v>0.6</v>
      </c>
      <c r="H314" s="337"/>
      <c r="I314" s="83"/>
      <c r="J314" s="85">
        <f t="shared" si="107"/>
        <v>0</v>
      </c>
      <c r="K314" s="793"/>
      <c r="L314" s="85">
        <f t="shared" si="99"/>
        <v>0</v>
      </c>
      <c r="M314" s="922"/>
      <c r="N314" s="85">
        <f t="shared" si="113"/>
        <v>0</v>
      </c>
      <c r="O314" s="793"/>
      <c r="P314" s="85">
        <f t="shared" si="100"/>
        <v>0</v>
      </c>
      <c r="Q314" s="83">
        <v>0</v>
      </c>
      <c r="R314" s="377">
        <f t="shared" si="101"/>
        <v>0</v>
      </c>
      <c r="S314" s="905"/>
      <c r="T314" s="904">
        <f>Tabla323[[#This Row],[TOTAL EXITENTE82]]*Tabla323[[#This Row],[P.U$]]</f>
        <v>0</v>
      </c>
      <c r="U314" s="646"/>
      <c r="V314" s="902"/>
      <c r="W314" s="902"/>
    </row>
    <row r="315" spans="1:23" x14ac:dyDescent="0.25">
      <c r="A315" s="179">
        <v>252</v>
      </c>
      <c r="B315" s="204" t="s">
        <v>363</v>
      </c>
      <c r="C315" s="21" t="s">
        <v>210</v>
      </c>
      <c r="D315" s="21" t="s">
        <v>11</v>
      </c>
      <c r="E315" s="21" t="s">
        <v>272</v>
      </c>
      <c r="F315" s="27">
        <v>45108</v>
      </c>
      <c r="G315" s="38">
        <v>0.86</v>
      </c>
      <c r="H315" s="337"/>
      <c r="I315" s="83"/>
      <c r="J315" s="85">
        <f t="shared" si="107"/>
        <v>0</v>
      </c>
      <c r="K315" s="793"/>
      <c r="L315" s="85">
        <f t="shared" si="99"/>
        <v>0</v>
      </c>
      <c r="M315" s="922"/>
      <c r="N315" s="85">
        <f t="shared" si="113"/>
        <v>0</v>
      </c>
      <c r="O315" s="793"/>
      <c r="P315" s="85">
        <f t="shared" si="100"/>
        <v>0</v>
      </c>
      <c r="Q315" s="83">
        <v>0</v>
      </c>
      <c r="R315" s="377">
        <f t="shared" si="101"/>
        <v>0</v>
      </c>
      <c r="S315" s="905"/>
      <c r="T315" s="904">
        <f>Tabla323[[#This Row],[TOTAL EXITENTE82]]*Tabla323[[#This Row],[P.U$]]</f>
        <v>0</v>
      </c>
      <c r="U315" s="646"/>
      <c r="V315" s="902"/>
      <c r="W315" s="902"/>
    </row>
    <row r="316" spans="1:23" x14ac:dyDescent="0.25">
      <c r="A316" s="179">
        <v>253</v>
      </c>
      <c r="B316" s="204" t="s">
        <v>364</v>
      </c>
      <c r="C316" s="21" t="s">
        <v>578</v>
      </c>
      <c r="D316" s="21" t="s">
        <v>11</v>
      </c>
      <c r="E316" s="21" t="s">
        <v>272</v>
      </c>
      <c r="F316" s="27">
        <v>45413</v>
      </c>
      <c r="G316" s="38">
        <v>2.2000000000000002</v>
      </c>
      <c r="H316" s="337"/>
      <c r="I316" s="83">
        <v>43</v>
      </c>
      <c r="J316" s="85">
        <f t="shared" si="107"/>
        <v>94.600000000000009</v>
      </c>
      <c r="K316" s="793">
        <v>43</v>
      </c>
      <c r="L316" s="85">
        <f t="shared" si="99"/>
        <v>94.600000000000009</v>
      </c>
      <c r="M316" s="793">
        <v>39</v>
      </c>
      <c r="N316" s="85">
        <f t="shared" si="113"/>
        <v>85.800000000000011</v>
      </c>
      <c r="O316" s="793">
        <v>39</v>
      </c>
      <c r="P316" s="85">
        <f t="shared" si="100"/>
        <v>85.800000000000011</v>
      </c>
      <c r="Q316" s="83">
        <v>39</v>
      </c>
      <c r="R316" s="377">
        <f t="shared" si="101"/>
        <v>85.800000000000011</v>
      </c>
      <c r="S316" s="905">
        <v>39</v>
      </c>
      <c r="T316" s="904">
        <f>Tabla323[[#This Row],[TOTAL EXITENTE82]]*Tabla323[[#This Row],[P.U$]]</f>
        <v>85.800000000000011</v>
      </c>
      <c r="U316" s="646">
        <v>39</v>
      </c>
      <c r="V316" s="902"/>
      <c r="W316" s="902"/>
    </row>
    <row r="317" spans="1:23" x14ac:dyDescent="0.25">
      <c r="A317" s="179">
        <v>254</v>
      </c>
      <c r="B317" s="204" t="s">
        <v>365</v>
      </c>
      <c r="C317" s="21" t="s">
        <v>197</v>
      </c>
      <c r="D317" s="21" t="s">
        <v>11</v>
      </c>
      <c r="E317" s="21" t="s">
        <v>678</v>
      </c>
      <c r="F317" s="27">
        <v>45444</v>
      </c>
      <c r="G317" s="38">
        <v>4.4000000000000004</v>
      </c>
      <c r="H317" s="337"/>
      <c r="I317" s="593">
        <v>9</v>
      </c>
      <c r="J317" s="85">
        <f t="shared" si="107"/>
        <v>39.6</v>
      </c>
      <c r="K317" s="794">
        <v>9</v>
      </c>
      <c r="L317" s="236">
        <f>G317*K317</f>
        <v>39.6</v>
      </c>
      <c r="M317" s="794">
        <v>9</v>
      </c>
      <c r="N317" s="85">
        <f t="shared" si="113"/>
        <v>39.6</v>
      </c>
      <c r="O317" s="794">
        <v>9</v>
      </c>
      <c r="P317" s="236">
        <f>G317*O317</f>
        <v>39.6</v>
      </c>
      <c r="Q317" s="237">
        <v>9</v>
      </c>
      <c r="R317" s="377">
        <f>G317*Q317</f>
        <v>39.6</v>
      </c>
      <c r="S317" s="905">
        <v>5</v>
      </c>
      <c r="T317" s="904">
        <f>Tabla323[[#This Row],[TOTAL EXITENTE82]]*Tabla323[[#This Row],[P.U$]]</f>
        <v>22</v>
      </c>
      <c r="U317" s="646">
        <v>9</v>
      </c>
      <c r="V317" s="902"/>
      <c r="W317" s="902"/>
    </row>
    <row r="318" spans="1:23" x14ac:dyDescent="0.25">
      <c r="A318" s="179">
        <v>255</v>
      </c>
      <c r="B318" s="204" t="s">
        <v>365</v>
      </c>
      <c r="C318" s="21" t="s">
        <v>203</v>
      </c>
      <c r="D318" s="21" t="s">
        <v>11</v>
      </c>
      <c r="E318" s="21" t="s">
        <v>678</v>
      </c>
      <c r="F318" s="27">
        <v>45444</v>
      </c>
      <c r="G318" s="38">
        <v>4.4000000000000004</v>
      </c>
      <c r="H318" s="337"/>
      <c r="I318" s="83"/>
      <c r="J318" s="85">
        <f t="shared" si="107"/>
        <v>0</v>
      </c>
      <c r="K318" s="793"/>
      <c r="L318" s="85">
        <f t="shared" si="99"/>
        <v>0</v>
      </c>
      <c r="M318" s="922"/>
      <c r="N318" s="85">
        <f t="shared" si="113"/>
        <v>0</v>
      </c>
      <c r="O318" s="793"/>
      <c r="P318" s="85">
        <f t="shared" si="100"/>
        <v>0</v>
      </c>
      <c r="Q318" s="83">
        <v>0</v>
      </c>
      <c r="R318" s="377">
        <f t="shared" si="101"/>
        <v>0</v>
      </c>
      <c r="S318" s="905"/>
      <c r="T318" s="904">
        <f>Tabla323[[#This Row],[TOTAL EXITENTE82]]*Tabla323[[#This Row],[P.U$]]</f>
        <v>0</v>
      </c>
      <c r="U318" s="646"/>
      <c r="V318" s="902"/>
      <c r="W318" s="902"/>
    </row>
    <row r="319" spans="1:23" x14ac:dyDescent="0.25">
      <c r="A319" s="179">
        <v>256</v>
      </c>
      <c r="B319" s="204" t="s">
        <v>366</v>
      </c>
      <c r="C319" s="21" t="s">
        <v>232</v>
      </c>
      <c r="D319" s="21" t="s">
        <v>11</v>
      </c>
      <c r="E319" s="21" t="s">
        <v>282</v>
      </c>
      <c r="F319" s="27">
        <v>45200</v>
      </c>
      <c r="G319" s="38">
        <v>2.78</v>
      </c>
      <c r="H319" s="337"/>
      <c r="I319" s="83"/>
      <c r="J319" s="85">
        <f t="shared" si="107"/>
        <v>0</v>
      </c>
      <c r="K319" s="793"/>
      <c r="L319" s="85">
        <f t="shared" si="99"/>
        <v>0</v>
      </c>
      <c r="M319" s="922"/>
      <c r="N319" s="85">
        <f t="shared" si="113"/>
        <v>0</v>
      </c>
      <c r="O319" s="793"/>
      <c r="P319" s="85">
        <f t="shared" si="100"/>
        <v>0</v>
      </c>
      <c r="Q319" s="83">
        <v>0</v>
      </c>
      <c r="R319" s="377">
        <f t="shared" si="101"/>
        <v>0</v>
      </c>
      <c r="S319" s="905"/>
      <c r="T319" s="904">
        <f>Tabla323[[#This Row],[TOTAL EXITENTE82]]*Tabla323[[#This Row],[P.U$]]</f>
        <v>0</v>
      </c>
      <c r="U319" s="646"/>
      <c r="V319" s="902"/>
      <c r="W319" s="902"/>
    </row>
    <row r="320" spans="1:23" ht="28.5" x14ac:dyDescent="0.25">
      <c r="A320" s="179">
        <v>257</v>
      </c>
      <c r="B320" s="204" t="s">
        <v>367</v>
      </c>
      <c r="C320" s="21" t="s">
        <v>205</v>
      </c>
      <c r="D320" s="21" t="s">
        <v>341</v>
      </c>
      <c r="E320" s="21" t="s">
        <v>282</v>
      </c>
      <c r="F320" s="27">
        <v>45597</v>
      </c>
      <c r="G320" s="38">
        <v>1.97</v>
      </c>
      <c r="H320" s="337"/>
      <c r="I320" s="593"/>
      <c r="J320" s="85">
        <f t="shared" si="107"/>
        <v>0</v>
      </c>
      <c r="K320" s="793"/>
      <c r="L320" s="236">
        <f>G320*K320</f>
        <v>0</v>
      </c>
      <c r="M320" s="922"/>
      <c r="N320" s="85">
        <f t="shared" si="113"/>
        <v>0</v>
      </c>
      <c r="O320" s="794"/>
      <c r="P320" s="236">
        <f>G320*O320</f>
        <v>0</v>
      </c>
      <c r="Q320" s="83">
        <v>0</v>
      </c>
      <c r="R320" s="377">
        <f>G320*Q320</f>
        <v>0</v>
      </c>
      <c r="S320" s="905"/>
      <c r="T320" s="904">
        <f>Tabla323[[#This Row],[TOTAL EXITENTE82]]*Tabla323[[#This Row],[P.U$]]</f>
        <v>0</v>
      </c>
      <c r="U320" s="646"/>
      <c r="V320" s="902"/>
      <c r="W320" s="902"/>
    </row>
    <row r="321" spans="1:23" x14ac:dyDescent="0.25">
      <c r="A321" s="185">
        <v>625</v>
      </c>
      <c r="B321" s="151" t="s">
        <v>1004</v>
      </c>
      <c r="C321" s="151" t="s">
        <v>1005</v>
      </c>
      <c r="D321" s="151" t="s">
        <v>11</v>
      </c>
      <c r="E321" s="151" t="s">
        <v>266</v>
      </c>
      <c r="F321" s="579">
        <v>45505</v>
      </c>
      <c r="G321" s="580">
        <v>1.61</v>
      </c>
      <c r="H321" s="337"/>
      <c r="I321" s="83"/>
      <c r="J321" s="85">
        <f t="shared" si="107"/>
        <v>0</v>
      </c>
      <c r="K321" s="793"/>
      <c r="L321" s="85">
        <f>G321*K321</f>
        <v>0</v>
      </c>
      <c r="M321" s="922"/>
      <c r="N321" s="85">
        <f t="shared" si="113"/>
        <v>0</v>
      </c>
      <c r="O321" s="793"/>
      <c r="P321" s="85">
        <f>G321*O321</f>
        <v>0</v>
      </c>
      <c r="Q321" s="83">
        <v>0</v>
      </c>
      <c r="R321" s="377">
        <f>G321*Q321</f>
        <v>0</v>
      </c>
      <c r="S321" s="905"/>
      <c r="T321" s="904">
        <f>Tabla323[[#This Row],[TOTAL EXITENTE82]]*Tabla323[[#This Row],[P.U$]]</f>
        <v>0</v>
      </c>
      <c r="U321" s="646"/>
      <c r="V321" s="902"/>
      <c r="W321" s="902"/>
    </row>
    <row r="322" spans="1:23" x14ac:dyDescent="0.25">
      <c r="A322" s="185"/>
      <c r="B322" s="573" t="s">
        <v>18105</v>
      </c>
      <c r="C322" s="673" t="s">
        <v>573</v>
      </c>
      <c r="D322" s="151" t="s">
        <v>11</v>
      </c>
      <c r="E322" s="673" t="s">
        <v>266</v>
      </c>
      <c r="F322" s="747">
        <v>45413</v>
      </c>
      <c r="G322" s="835">
        <v>0.49</v>
      </c>
      <c r="H322" s="337"/>
      <c r="I322" s="83"/>
      <c r="J322" s="85">
        <f t="shared" ref="J322" si="114">G322*I322</f>
        <v>0</v>
      </c>
      <c r="K322" s="793"/>
      <c r="L322" s="85">
        <f>G322*K322</f>
        <v>0</v>
      </c>
      <c r="M322" s="922"/>
      <c r="N322" s="85">
        <f t="shared" ref="N322" si="115">G322*M322</f>
        <v>0</v>
      </c>
      <c r="O322" s="793"/>
      <c r="P322" s="85">
        <f>G322*O322</f>
        <v>0</v>
      </c>
      <c r="Q322" s="83">
        <v>10</v>
      </c>
      <c r="R322" s="377">
        <f>G322*Q322</f>
        <v>4.9000000000000004</v>
      </c>
      <c r="S322" s="905">
        <v>8</v>
      </c>
      <c r="T322" s="904">
        <f>Tabla323[[#This Row],[TOTAL EXITENTE82]]*Tabla323[[#This Row],[P.U$]]</f>
        <v>3.92</v>
      </c>
      <c r="U322" s="646">
        <v>0</v>
      </c>
      <c r="V322" s="902"/>
      <c r="W322" s="902"/>
    </row>
    <row r="323" spans="1:23" x14ac:dyDescent="0.25">
      <c r="A323" s="179">
        <v>258</v>
      </c>
      <c r="B323" s="204" t="s">
        <v>368</v>
      </c>
      <c r="C323" s="21" t="s">
        <v>575</v>
      </c>
      <c r="D323" s="21" t="s">
        <v>11</v>
      </c>
      <c r="E323" s="21" t="s">
        <v>289</v>
      </c>
      <c r="F323" s="27">
        <v>45200</v>
      </c>
      <c r="G323" s="38">
        <v>1.1000000000000001</v>
      </c>
      <c r="H323" s="337"/>
      <c r="I323" s="83">
        <v>36</v>
      </c>
      <c r="J323" s="85">
        <f t="shared" si="107"/>
        <v>39.6</v>
      </c>
      <c r="K323" s="793">
        <v>36</v>
      </c>
      <c r="L323" s="85">
        <f t="shared" si="99"/>
        <v>39.6</v>
      </c>
      <c r="M323" s="793">
        <v>36</v>
      </c>
      <c r="N323" s="85">
        <f t="shared" si="113"/>
        <v>39.6</v>
      </c>
      <c r="O323" s="793">
        <v>36</v>
      </c>
      <c r="P323" s="85">
        <f t="shared" si="100"/>
        <v>39.6</v>
      </c>
      <c r="Q323" s="83">
        <v>36</v>
      </c>
      <c r="R323" s="377">
        <f t="shared" si="101"/>
        <v>39.6</v>
      </c>
      <c r="S323" s="905">
        <v>33</v>
      </c>
      <c r="T323" s="904">
        <f>Tabla323[[#This Row],[TOTAL EXITENTE82]]*Tabla323[[#This Row],[P.U$]]</f>
        <v>36.300000000000004</v>
      </c>
      <c r="U323" s="646">
        <v>33</v>
      </c>
      <c r="V323" s="902"/>
      <c r="W323" s="902"/>
    </row>
    <row r="324" spans="1:23" ht="28.5" x14ac:dyDescent="0.25">
      <c r="A324" s="179">
        <v>259</v>
      </c>
      <c r="B324" s="204" t="s">
        <v>369</v>
      </c>
      <c r="C324" s="21" t="s">
        <v>736</v>
      </c>
      <c r="D324" s="21" t="s">
        <v>11</v>
      </c>
      <c r="E324" s="21" t="s">
        <v>287</v>
      </c>
      <c r="F324" s="27">
        <v>45444</v>
      </c>
      <c r="G324" s="38">
        <v>0.88</v>
      </c>
      <c r="H324" s="337"/>
      <c r="I324" s="593"/>
      <c r="J324" s="85">
        <f t="shared" si="107"/>
        <v>0</v>
      </c>
      <c r="K324" s="793"/>
      <c r="L324" s="236">
        <f>G324*K324</f>
        <v>0</v>
      </c>
      <c r="M324" s="922"/>
      <c r="N324" s="85">
        <f t="shared" si="113"/>
        <v>0</v>
      </c>
      <c r="O324" s="794"/>
      <c r="P324" s="236">
        <f>G324*O324</f>
        <v>0</v>
      </c>
      <c r="Q324" s="83">
        <v>0</v>
      </c>
      <c r="R324" s="377">
        <f>G324*Q324</f>
        <v>0</v>
      </c>
      <c r="S324" s="905"/>
      <c r="T324" s="904">
        <f>Tabla323[[#This Row],[TOTAL EXITENTE82]]*Tabla323[[#This Row],[P.U$]]</f>
        <v>0</v>
      </c>
      <c r="U324" s="646"/>
      <c r="V324" s="902"/>
      <c r="W324" s="902"/>
    </row>
    <row r="325" spans="1:23" ht="28.5" x14ac:dyDescent="0.25">
      <c r="A325" s="179"/>
      <c r="B325" s="204" t="s">
        <v>369</v>
      </c>
      <c r="C325" s="21" t="s">
        <v>18071</v>
      </c>
      <c r="D325" s="21" t="s">
        <v>18104</v>
      </c>
      <c r="E325" s="21" t="s">
        <v>287</v>
      </c>
      <c r="F325" s="27">
        <v>45505</v>
      </c>
      <c r="G325" s="38">
        <v>0.34</v>
      </c>
      <c r="H325" s="337"/>
      <c r="I325" s="593"/>
      <c r="J325" s="85">
        <f t="shared" ref="J325" si="116">G325*I325</f>
        <v>0</v>
      </c>
      <c r="K325" s="793"/>
      <c r="L325" s="236">
        <f>G325*K325</f>
        <v>0</v>
      </c>
      <c r="M325" s="922"/>
      <c r="N325" s="85">
        <f t="shared" ref="N325" si="117">G325*M325</f>
        <v>0</v>
      </c>
      <c r="O325" s="794"/>
      <c r="P325" s="236">
        <f>G325*O325</f>
        <v>0</v>
      </c>
      <c r="Q325" s="83">
        <v>10</v>
      </c>
      <c r="R325" s="377">
        <f>G325*Q325</f>
        <v>3.4000000000000004</v>
      </c>
      <c r="S325" s="905">
        <v>8</v>
      </c>
      <c r="T325" s="904">
        <f>Tabla323[[#This Row],[TOTAL EXITENTE82]]*Tabla323[[#This Row],[P.U$]]</f>
        <v>2.72</v>
      </c>
      <c r="U325" s="646">
        <v>8</v>
      </c>
      <c r="V325" s="902"/>
      <c r="W325" s="902"/>
    </row>
    <row r="326" spans="1:23" ht="28.5" x14ac:dyDescent="0.25">
      <c r="A326" s="185">
        <v>626</v>
      </c>
      <c r="B326" s="204" t="s">
        <v>369</v>
      </c>
      <c r="C326" s="21" t="s">
        <v>666</v>
      </c>
      <c r="D326" s="21" t="s">
        <v>11</v>
      </c>
      <c r="E326" s="21" t="s">
        <v>287</v>
      </c>
      <c r="F326" s="579">
        <v>45444</v>
      </c>
      <c r="G326" s="580">
        <v>0.88</v>
      </c>
      <c r="H326" s="337"/>
      <c r="I326" s="83">
        <v>4</v>
      </c>
      <c r="J326" s="85">
        <f t="shared" si="107"/>
        <v>3.52</v>
      </c>
      <c r="K326" s="793">
        <v>4</v>
      </c>
      <c r="L326" s="85">
        <f>G326*K326</f>
        <v>3.52</v>
      </c>
      <c r="M326" s="793">
        <v>0</v>
      </c>
      <c r="N326" s="85">
        <f t="shared" si="113"/>
        <v>0</v>
      </c>
      <c r="O326" s="793"/>
      <c r="P326" s="85">
        <f>G326*O326</f>
        <v>0</v>
      </c>
      <c r="Q326" s="83">
        <v>0</v>
      </c>
      <c r="R326" s="377">
        <f>G326*Q326</f>
        <v>0</v>
      </c>
      <c r="S326" s="905"/>
      <c r="T326" s="904">
        <f>Tabla323[[#This Row],[TOTAL EXITENTE82]]*Tabla323[[#This Row],[P.U$]]</f>
        <v>0</v>
      </c>
      <c r="U326" s="646"/>
      <c r="V326" s="902"/>
      <c r="W326" s="902"/>
    </row>
    <row r="327" spans="1:23" ht="28.5" x14ac:dyDescent="0.25">
      <c r="A327" s="179">
        <v>260</v>
      </c>
      <c r="B327" s="204" t="s">
        <v>370</v>
      </c>
      <c r="C327" s="21" t="s">
        <v>888</v>
      </c>
      <c r="D327" s="21" t="s">
        <v>11</v>
      </c>
      <c r="E327" s="21" t="s">
        <v>287</v>
      </c>
      <c r="F327" s="27">
        <v>45566</v>
      </c>
      <c r="G327" s="580">
        <v>2.2000000000000002</v>
      </c>
      <c r="H327" s="337"/>
      <c r="I327" s="83">
        <v>5</v>
      </c>
      <c r="J327" s="85">
        <f t="shared" si="107"/>
        <v>11</v>
      </c>
      <c r="K327" s="793">
        <v>5</v>
      </c>
      <c r="L327" s="85">
        <f t="shared" si="99"/>
        <v>11</v>
      </c>
      <c r="M327" s="922">
        <v>5</v>
      </c>
      <c r="N327" s="85">
        <f t="shared" si="113"/>
        <v>11</v>
      </c>
      <c r="O327" s="793">
        <v>5</v>
      </c>
      <c r="P327" s="85">
        <f t="shared" si="100"/>
        <v>11</v>
      </c>
      <c r="Q327" s="83">
        <v>13</v>
      </c>
      <c r="R327" s="377">
        <f t="shared" si="101"/>
        <v>28.6</v>
      </c>
      <c r="S327" s="905">
        <v>13</v>
      </c>
      <c r="T327" s="904">
        <f>Tabla323[[#This Row],[TOTAL EXITENTE82]]*Tabla323[[#This Row],[P.U$]]</f>
        <v>28.6</v>
      </c>
      <c r="U327" s="646">
        <v>13</v>
      </c>
      <c r="V327" s="902"/>
      <c r="W327" s="902"/>
    </row>
    <row r="328" spans="1:23" ht="28.5" x14ac:dyDescent="0.25">
      <c r="A328" s="179">
        <v>261</v>
      </c>
      <c r="B328" s="204" t="s">
        <v>369</v>
      </c>
      <c r="C328" s="21" t="s">
        <v>904</v>
      </c>
      <c r="D328" s="21" t="s">
        <v>11</v>
      </c>
      <c r="E328" s="21" t="s">
        <v>287</v>
      </c>
      <c r="F328" s="27">
        <v>45352</v>
      </c>
      <c r="G328" s="38">
        <v>0.88</v>
      </c>
      <c r="H328" s="337"/>
      <c r="I328" s="83">
        <v>6</v>
      </c>
      <c r="J328" s="85">
        <f t="shared" si="107"/>
        <v>5.28</v>
      </c>
      <c r="K328" s="793">
        <v>6</v>
      </c>
      <c r="L328" s="85">
        <f t="shared" si="99"/>
        <v>5.28</v>
      </c>
      <c r="M328" s="793">
        <v>6</v>
      </c>
      <c r="N328" s="85">
        <f t="shared" si="113"/>
        <v>5.28</v>
      </c>
      <c r="O328" s="793">
        <v>6</v>
      </c>
      <c r="P328" s="85">
        <f t="shared" si="100"/>
        <v>5.28</v>
      </c>
      <c r="Q328" s="83">
        <v>4</v>
      </c>
      <c r="R328" s="377">
        <f t="shared" si="101"/>
        <v>3.52</v>
      </c>
      <c r="S328" s="905">
        <v>3</v>
      </c>
      <c r="T328" s="904">
        <f>Tabla323[[#This Row],[TOTAL EXITENTE82]]*Tabla323[[#This Row],[P.U$]]</f>
        <v>2.64</v>
      </c>
      <c r="U328" s="646">
        <v>3</v>
      </c>
      <c r="V328" s="902"/>
      <c r="W328" s="902"/>
    </row>
    <row r="329" spans="1:23" ht="28.5" x14ac:dyDescent="0.25">
      <c r="A329" s="185">
        <v>627</v>
      </c>
      <c r="B329" s="204" t="s">
        <v>370</v>
      </c>
      <c r="C329" s="151" t="s">
        <v>666</v>
      </c>
      <c r="D329" s="21" t="s">
        <v>11</v>
      </c>
      <c r="E329" s="21" t="s">
        <v>287</v>
      </c>
      <c r="F329" s="579">
        <v>45869</v>
      </c>
      <c r="G329" s="580"/>
      <c r="H329" s="337"/>
      <c r="I329" s="83"/>
      <c r="J329" s="85">
        <f t="shared" si="107"/>
        <v>0</v>
      </c>
      <c r="K329" s="793"/>
      <c r="L329" s="85">
        <f t="shared" si="99"/>
        <v>0</v>
      </c>
      <c r="M329" s="922"/>
      <c r="N329" s="85">
        <f t="shared" si="113"/>
        <v>0</v>
      </c>
      <c r="O329" s="793"/>
      <c r="P329" s="85">
        <f t="shared" si="100"/>
        <v>0</v>
      </c>
      <c r="Q329" s="83">
        <v>0</v>
      </c>
      <c r="R329" s="377">
        <f t="shared" si="101"/>
        <v>0</v>
      </c>
      <c r="S329" s="905"/>
      <c r="T329" s="904">
        <f>Tabla323[[#This Row],[TOTAL EXITENTE82]]*Tabla323[[#This Row],[P.U$]]</f>
        <v>0</v>
      </c>
      <c r="U329" s="646"/>
      <c r="V329" s="902"/>
      <c r="W329" s="902"/>
    </row>
    <row r="330" spans="1:23" ht="28.5" x14ac:dyDescent="0.25">
      <c r="A330" s="179">
        <v>262</v>
      </c>
      <c r="B330" s="204" t="s">
        <v>370</v>
      </c>
      <c r="C330" s="21" t="s">
        <v>769</v>
      </c>
      <c r="D330" s="21" t="s">
        <v>11</v>
      </c>
      <c r="E330" s="21" t="s">
        <v>684</v>
      </c>
      <c r="F330" s="27">
        <v>45352</v>
      </c>
      <c r="G330" s="38">
        <v>2.2000000000000002</v>
      </c>
      <c r="H330" s="337"/>
      <c r="I330" s="83"/>
      <c r="J330" s="85">
        <f t="shared" si="107"/>
        <v>0</v>
      </c>
      <c r="K330" s="793"/>
      <c r="L330" s="85">
        <f t="shared" si="99"/>
        <v>0</v>
      </c>
      <c r="M330" s="922"/>
      <c r="N330" s="85">
        <f t="shared" si="113"/>
        <v>0</v>
      </c>
      <c r="O330" s="793"/>
      <c r="P330" s="85">
        <f t="shared" si="100"/>
        <v>0</v>
      </c>
      <c r="Q330" s="83">
        <v>0</v>
      </c>
      <c r="R330" s="377">
        <f t="shared" si="101"/>
        <v>0</v>
      </c>
      <c r="S330" s="905"/>
      <c r="T330" s="904">
        <f>Tabla323[[#This Row],[TOTAL EXITENTE82]]*Tabla323[[#This Row],[P.U$]]</f>
        <v>0</v>
      </c>
      <c r="U330" s="646"/>
      <c r="V330" s="902"/>
      <c r="W330" s="902"/>
    </row>
    <row r="331" spans="1:23" x14ac:dyDescent="0.25">
      <c r="A331" s="179">
        <v>263</v>
      </c>
      <c r="B331" s="204" t="s">
        <v>371</v>
      </c>
      <c r="C331" s="21" t="s">
        <v>579</v>
      </c>
      <c r="D331" s="21" t="s">
        <v>11</v>
      </c>
      <c r="E331" s="21" t="s">
        <v>326</v>
      </c>
      <c r="F331" s="27">
        <v>45505</v>
      </c>
      <c r="G331" s="38">
        <v>6.2</v>
      </c>
      <c r="H331" s="337"/>
      <c r="I331" s="83"/>
      <c r="J331" s="85">
        <f t="shared" si="107"/>
        <v>0</v>
      </c>
      <c r="K331" s="793"/>
      <c r="L331" s="85">
        <f t="shared" si="99"/>
        <v>0</v>
      </c>
      <c r="M331" s="922"/>
      <c r="N331" s="85">
        <f t="shared" si="113"/>
        <v>0</v>
      </c>
      <c r="O331" s="793"/>
      <c r="P331" s="85">
        <f t="shared" si="100"/>
        <v>0</v>
      </c>
      <c r="Q331" s="83">
        <v>0</v>
      </c>
      <c r="R331" s="377">
        <f t="shared" si="101"/>
        <v>0</v>
      </c>
      <c r="S331" s="905"/>
      <c r="T331" s="904">
        <f>Tabla323[[#This Row],[TOTAL EXITENTE82]]*Tabla323[[#This Row],[P.U$]]</f>
        <v>0</v>
      </c>
      <c r="U331" s="646"/>
      <c r="V331" s="902"/>
      <c r="W331" s="902"/>
    </row>
    <row r="332" spans="1:23" ht="28.5" x14ac:dyDescent="0.25">
      <c r="A332" s="179">
        <v>264</v>
      </c>
      <c r="B332" s="204" t="s">
        <v>372</v>
      </c>
      <c r="C332" s="21" t="s">
        <v>580</v>
      </c>
      <c r="D332" s="21" t="s">
        <v>11</v>
      </c>
      <c r="E332" s="21" t="s">
        <v>679</v>
      </c>
      <c r="F332" s="27">
        <v>45658</v>
      </c>
      <c r="G332" s="38">
        <v>1.52</v>
      </c>
      <c r="H332" s="337"/>
      <c r="I332" s="83"/>
      <c r="J332" s="85">
        <f t="shared" si="107"/>
        <v>0</v>
      </c>
      <c r="K332" s="793"/>
      <c r="L332" s="85">
        <f t="shared" si="99"/>
        <v>0</v>
      </c>
      <c r="M332" s="793"/>
      <c r="N332" s="85">
        <f t="shared" si="113"/>
        <v>0</v>
      </c>
      <c r="O332" s="793"/>
      <c r="P332" s="85">
        <f t="shared" si="100"/>
        <v>0</v>
      </c>
      <c r="Q332" s="83">
        <v>0</v>
      </c>
      <c r="R332" s="377">
        <f t="shared" si="101"/>
        <v>0</v>
      </c>
      <c r="S332" s="905"/>
      <c r="T332" s="904">
        <f>Tabla323[[#This Row],[TOTAL EXITENTE82]]*Tabla323[[#This Row],[P.U$]]</f>
        <v>0</v>
      </c>
      <c r="U332" s="646"/>
      <c r="V332" s="902"/>
      <c r="W332" s="902"/>
    </row>
    <row r="333" spans="1:23" ht="25.5" x14ac:dyDescent="0.25">
      <c r="A333" s="179">
        <v>265</v>
      </c>
      <c r="B333" s="204" t="s">
        <v>373</v>
      </c>
      <c r="C333" s="21" t="s">
        <v>203</v>
      </c>
      <c r="D333" s="21" t="s">
        <v>11</v>
      </c>
      <c r="E333" s="21" t="s">
        <v>679</v>
      </c>
      <c r="F333" s="27">
        <v>45231</v>
      </c>
      <c r="G333" s="38">
        <v>1.52</v>
      </c>
      <c r="H333" s="337"/>
      <c r="I333" s="83"/>
      <c r="J333" s="85">
        <f t="shared" si="107"/>
        <v>0</v>
      </c>
      <c r="K333" s="793"/>
      <c r="L333" s="85">
        <f>G333*K333</f>
        <v>0</v>
      </c>
      <c r="M333" s="922"/>
      <c r="N333" s="85">
        <f t="shared" si="113"/>
        <v>0</v>
      </c>
      <c r="O333" s="793"/>
      <c r="P333" s="85">
        <f>G333*O333</f>
        <v>0</v>
      </c>
      <c r="Q333" s="83">
        <v>0</v>
      </c>
      <c r="R333" s="377">
        <f>G333*Q333</f>
        <v>0</v>
      </c>
      <c r="S333" s="905"/>
      <c r="T333" s="904">
        <f>Tabla323[[#This Row],[TOTAL EXITENTE82]]*Tabla323[[#This Row],[P.U$]]</f>
        <v>0</v>
      </c>
      <c r="U333" s="646"/>
      <c r="V333" s="902"/>
      <c r="W333" s="902"/>
    </row>
    <row r="334" spans="1:23" x14ac:dyDescent="0.25">
      <c r="A334" s="179">
        <v>266</v>
      </c>
      <c r="B334" s="204" t="s">
        <v>374</v>
      </c>
      <c r="C334" s="21" t="s">
        <v>581</v>
      </c>
      <c r="D334" s="21" t="s">
        <v>11</v>
      </c>
      <c r="E334" s="21" t="s">
        <v>680</v>
      </c>
      <c r="F334" s="27">
        <v>45748</v>
      </c>
      <c r="G334" s="38">
        <v>0.75</v>
      </c>
      <c r="H334" s="337"/>
      <c r="I334" s="83">
        <v>10</v>
      </c>
      <c r="J334" s="85">
        <f t="shared" si="107"/>
        <v>7.5</v>
      </c>
      <c r="K334" s="793">
        <v>10</v>
      </c>
      <c r="L334" s="85">
        <f t="shared" si="99"/>
        <v>7.5</v>
      </c>
      <c r="M334" s="793">
        <v>10</v>
      </c>
      <c r="N334" s="85">
        <f t="shared" si="113"/>
        <v>7.5</v>
      </c>
      <c r="O334" s="793">
        <v>10</v>
      </c>
      <c r="P334" s="85">
        <f t="shared" si="100"/>
        <v>7.5</v>
      </c>
      <c r="Q334" s="83">
        <v>10</v>
      </c>
      <c r="R334" s="377">
        <f t="shared" si="101"/>
        <v>7.5</v>
      </c>
      <c r="S334" s="905">
        <v>10</v>
      </c>
      <c r="T334" s="904">
        <f>Tabla323[[#This Row],[TOTAL EXITENTE82]]*Tabla323[[#This Row],[P.U$]]</f>
        <v>7.5</v>
      </c>
      <c r="U334" s="646">
        <v>10</v>
      </c>
      <c r="V334" s="902"/>
      <c r="W334" s="902"/>
    </row>
    <row r="335" spans="1:23" x14ac:dyDescent="0.25">
      <c r="A335" s="179">
        <v>267</v>
      </c>
      <c r="B335" s="204" t="s">
        <v>375</v>
      </c>
      <c r="C335" s="21" t="s">
        <v>573</v>
      </c>
      <c r="D335" s="21" t="s">
        <v>11</v>
      </c>
      <c r="E335" s="21" t="s">
        <v>680</v>
      </c>
      <c r="F335" s="27"/>
      <c r="G335" s="38"/>
      <c r="H335" s="337"/>
      <c r="I335" s="83"/>
      <c r="J335" s="85">
        <f t="shared" si="107"/>
        <v>0</v>
      </c>
      <c r="K335" s="793"/>
      <c r="L335" s="85">
        <f t="shared" si="99"/>
        <v>0</v>
      </c>
      <c r="M335" s="922"/>
      <c r="N335" s="85">
        <f t="shared" si="113"/>
        <v>0</v>
      </c>
      <c r="O335" s="793"/>
      <c r="P335" s="85">
        <f t="shared" si="100"/>
        <v>0</v>
      </c>
      <c r="Q335" s="83">
        <v>0</v>
      </c>
      <c r="R335" s="377">
        <f t="shared" si="101"/>
        <v>0</v>
      </c>
      <c r="S335" s="905"/>
      <c r="T335" s="904">
        <f>Tabla323[[#This Row],[TOTAL EXITENTE82]]*Tabla323[[#This Row],[P.U$]]</f>
        <v>0</v>
      </c>
      <c r="U335" s="646"/>
      <c r="V335" s="902"/>
      <c r="W335" s="902"/>
    </row>
    <row r="336" spans="1:23" ht="28.5" x14ac:dyDescent="0.25">
      <c r="A336" s="179"/>
      <c r="B336" s="204" t="s">
        <v>383</v>
      </c>
      <c r="C336" s="21" t="s">
        <v>573</v>
      </c>
      <c r="D336" s="21" t="s">
        <v>11</v>
      </c>
      <c r="E336" s="21" t="s">
        <v>299</v>
      </c>
      <c r="F336" s="240">
        <v>45505</v>
      </c>
      <c r="G336" s="241">
        <v>2.02</v>
      </c>
      <c r="H336" s="337"/>
      <c r="I336" s="83"/>
      <c r="J336" s="85">
        <f t="shared" ref="J336" si="118">G336*I336</f>
        <v>0</v>
      </c>
      <c r="K336" s="793"/>
      <c r="L336" s="85">
        <f t="shared" ref="L336" si="119">G336*K336</f>
        <v>0</v>
      </c>
      <c r="M336" s="922"/>
      <c r="N336" s="85">
        <f t="shared" ref="N336" si="120">G336*M336</f>
        <v>0</v>
      </c>
      <c r="O336" s="793"/>
      <c r="P336" s="85">
        <f t="shared" ref="P336" si="121">G336*O336</f>
        <v>0</v>
      </c>
      <c r="Q336" s="83">
        <v>0</v>
      </c>
      <c r="R336" s="377">
        <f t="shared" ref="R336" si="122">G336*Q336</f>
        <v>0</v>
      </c>
      <c r="S336" s="905">
        <v>0</v>
      </c>
      <c r="T336" s="904">
        <f>Tabla323[[#This Row],[TOTAL EXITENTE82]]*Tabla323[[#This Row],[P.U$]]</f>
        <v>0</v>
      </c>
      <c r="U336" s="646">
        <v>0</v>
      </c>
      <c r="V336" s="902"/>
      <c r="W336" s="902"/>
    </row>
    <row r="337" spans="1:23" ht="28.5" x14ac:dyDescent="0.25">
      <c r="A337" s="179">
        <v>268</v>
      </c>
      <c r="B337" s="204" t="s">
        <v>376</v>
      </c>
      <c r="C337" s="21" t="s">
        <v>197</v>
      </c>
      <c r="D337" s="21" t="s">
        <v>11</v>
      </c>
      <c r="E337" s="21" t="s">
        <v>679</v>
      </c>
      <c r="F337" s="27">
        <v>45170</v>
      </c>
      <c r="G337" s="38">
        <v>9.32</v>
      </c>
      <c r="H337" s="337"/>
      <c r="I337" s="83"/>
      <c r="J337" s="85">
        <f t="shared" si="107"/>
        <v>0</v>
      </c>
      <c r="K337" s="793"/>
      <c r="L337" s="85">
        <f t="shared" si="99"/>
        <v>0</v>
      </c>
      <c r="M337" s="922"/>
      <c r="N337" s="85">
        <f t="shared" si="113"/>
        <v>0</v>
      </c>
      <c r="O337" s="793"/>
      <c r="P337" s="85">
        <f t="shared" si="100"/>
        <v>0</v>
      </c>
      <c r="Q337" s="83">
        <v>0</v>
      </c>
      <c r="R337" s="377">
        <f t="shared" si="101"/>
        <v>0</v>
      </c>
      <c r="S337" s="905"/>
      <c r="T337" s="904">
        <f>Tabla323[[#This Row],[TOTAL EXITENTE82]]*Tabla323[[#This Row],[P.U$]]</f>
        <v>0</v>
      </c>
      <c r="U337" s="646"/>
      <c r="V337" s="902"/>
      <c r="W337" s="902"/>
    </row>
    <row r="338" spans="1:23" x14ac:dyDescent="0.25">
      <c r="A338" s="179">
        <v>269</v>
      </c>
      <c r="B338" s="204" t="s">
        <v>770</v>
      </c>
      <c r="C338" s="21" t="s">
        <v>576</v>
      </c>
      <c r="D338" s="21" t="s">
        <v>11</v>
      </c>
      <c r="E338" s="21" t="s">
        <v>1177</v>
      </c>
      <c r="F338" s="27">
        <v>45352</v>
      </c>
      <c r="G338" s="38">
        <v>0.28999999999999998</v>
      </c>
      <c r="H338" s="337"/>
      <c r="I338" s="83">
        <v>13</v>
      </c>
      <c r="J338" s="85">
        <f t="shared" si="107"/>
        <v>3.7699999999999996</v>
      </c>
      <c r="K338" s="793">
        <v>13</v>
      </c>
      <c r="L338" s="85">
        <f t="shared" si="99"/>
        <v>3.7699999999999996</v>
      </c>
      <c r="M338" s="793">
        <v>13</v>
      </c>
      <c r="N338" s="85">
        <f t="shared" si="113"/>
        <v>3.7699999999999996</v>
      </c>
      <c r="O338" s="793">
        <v>13</v>
      </c>
      <c r="P338" s="85">
        <f t="shared" si="100"/>
        <v>3.7699999999999996</v>
      </c>
      <c r="Q338" s="83">
        <v>13</v>
      </c>
      <c r="R338" s="377">
        <f t="shared" si="101"/>
        <v>3.7699999999999996</v>
      </c>
      <c r="S338" s="905">
        <v>13</v>
      </c>
      <c r="T338" s="904">
        <f>Tabla323[[#This Row],[TOTAL EXITENTE82]]*Tabla323[[#This Row],[P.U$]]</f>
        <v>3.7699999999999996</v>
      </c>
      <c r="U338" s="646">
        <v>13</v>
      </c>
      <c r="V338" s="902"/>
      <c r="W338" s="902"/>
    </row>
    <row r="339" spans="1:23" ht="28.5" x14ac:dyDescent="0.25">
      <c r="A339" s="179">
        <v>270</v>
      </c>
      <c r="B339" s="204" t="s">
        <v>377</v>
      </c>
      <c r="C339" s="21" t="s">
        <v>232</v>
      </c>
      <c r="D339" s="21" t="s">
        <v>11</v>
      </c>
      <c r="E339" s="21" t="s">
        <v>269</v>
      </c>
      <c r="F339" s="27">
        <v>45597</v>
      </c>
      <c r="G339" s="38">
        <v>1.86</v>
      </c>
      <c r="H339" s="337"/>
      <c r="I339" s="83"/>
      <c r="J339" s="85">
        <f t="shared" si="107"/>
        <v>0</v>
      </c>
      <c r="K339" s="793"/>
      <c r="L339" s="85">
        <f t="shared" si="99"/>
        <v>0</v>
      </c>
      <c r="M339" s="922"/>
      <c r="N339" s="85">
        <f t="shared" si="113"/>
        <v>0</v>
      </c>
      <c r="O339" s="793"/>
      <c r="P339" s="85">
        <f t="shared" si="100"/>
        <v>0</v>
      </c>
      <c r="Q339" s="83">
        <v>0</v>
      </c>
      <c r="R339" s="377">
        <f t="shared" si="101"/>
        <v>0</v>
      </c>
      <c r="S339" s="905"/>
      <c r="T339" s="904">
        <f>Tabla323[[#This Row],[TOTAL EXITENTE82]]*Tabla323[[#This Row],[P.U$]]</f>
        <v>0</v>
      </c>
      <c r="U339" s="646"/>
      <c r="V339" s="902"/>
      <c r="W339" s="902"/>
    </row>
    <row r="340" spans="1:23" ht="28.5" x14ac:dyDescent="0.25">
      <c r="A340" s="179">
        <v>271</v>
      </c>
      <c r="B340" s="204" t="s">
        <v>378</v>
      </c>
      <c r="C340" s="23" t="s">
        <v>197</v>
      </c>
      <c r="D340" s="21" t="s">
        <v>11</v>
      </c>
      <c r="E340" s="23" t="s">
        <v>681</v>
      </c>
      <c r="F340" s="238">
        <v>45261</v>
      </c>
      <c r="G340" s="239">
        <v>2.7</v>
      </c>
      <c r="H340" s="337"/>
      <c r="I340" s="83"/>
      <c r="J340" s="85">
        <f t="shared" si="107"/>
        <v>0</v>
      </c>
      <c r="K340" s="793"/>
      <c r="L340" s="85">
        <f t="shared" si="99"/>
        <v>0</v>
      </c>
      <c r="M340" s="922"/>
      <c r="N340" s="85">
        <f t="shared" si="113"/>
        <v>0</v>
      </c>
      <c r="O340" s="793"/>
      <c r="P340" s="85">
        <f t="shared" si="100"/>
        <v>0</v>
      </c>
      <c r="Q340" s="83">
        <v>0</v>
      </c>
      <c r="R340" s="377">
        <f t="shared" si="101"/>
        <v>0</v>
      </c>
      <c r="S340" s="905"/>
      <c r="T340" s="904">
        <f>Tabla323[[#This Row],[TOTAL EXITENTE82]]*Tabla323[[#This Row],[P.U$]]</f>
        <v>0</v>
      </c>
      <c r="U340" s="646"/>
      <c r="V340" s="902"/>
      <c r="W340" s="902"/>
    </row>
    <row r="341" spans="1:23" x14ac:dyDescent="0.25">
      <c r="A341" s="179">
        <v>272</v>
      </c>
      <c r="B341" s="204" t="s">
        <v>379</v>
      </c>
      <c r="C341" s="21" t="s">
        <v>575</v>
      </c>
      <c r="D341" s="21" t="s">
        <v>11</v>
      </c>
      <c r="E341" s="21" t="s">
        <v>282</v>
      </c>
      <c r="F341" s="240">
        <v>45139</v>
      </c>
      <c r="G341" s="241">
        <v>3.08</v>
      </c>
      <c r="H341" s="337"/>
      <c r="I341" s="83"/>
      <c r="J341" s="85">
        <f t="shared" si="107"/>
        <v>0</v>
      </c>
      <c r="K341" s="793"/>
      <c r="L341" s="85">
        <f t="shared" si="99"/>
        <v>0</v>
      </c>
      <c r="M341" s="922"/>
      <c r="N341" s="85">
        <f t="shared" si="113"/>
        <v>0</v>
      </c>
      <c r="O341" s="793"/>
      <c r="P341" s="85">
        <f t="shared" si="100"/>
        <v>0</v>
      </c>
      <c r="Q341" s="83">
        <v>0</v>
      </c>
      <c r="R341" s="377">
        <f t="shared" si="101"/>
        <v>0</v>
      </c>
      <c r="S341" s="905"/>
      <c r="T341" s="904">
        <f>Tabla323[[#This Row],[TOTAL EXITENTE82]]*Tabla323[[#This Row],[P.U$]]</f>
        <v>0</v>
      </c>
      <c r="U341" s="646"/>
      <c r="V341" s="902"/>
      <c r="W341" s="902"/>
    </row>
    <row r="342" spans="1:23" x14ac:dyDescent="0.25">
      <c r="A342" s="179">
        <v>273</v>
      </c>
      <c r="B342" s="204" t="s">
        <v>380</v>
      </c>
      <c r="C342" s="21" t="s">
        <v>582</v>
      </c>
      <c r="D342" s="21" t="s">
        <v>11</v>
      </c>
      <c r="E342" s="21" t="s">
        <v>282</v>
      </c>
      <c r="F342" s="240">
        <v>45139</v>
      </c>
      <c r="G342" s="241">
        <v>3.08</v>
      </c>
      <c r="H342" s="337"/>
      <c r="I342" s="83"/>
      <c r="J342" s="85">
        <f t="shared" si="107"/>
        <v>0</v>
      </c>
      <c r="K342" s="793"/>
      <c r="L342" s="85">
        <f t="shared" si="99"/>
        <v>0</v>
      </c>
      <c r="M342" s="922"/>
      <c r="N342" s="85">
        <f t="shared" si="113"/>
        <v>0</v>
      </c>
      <c r="O342" s="793"/>
      <c r="P342" s="85">
        <f t="shared" si="100"/>
        <v>0</v>
      </c>
      <c r="Q342" s="83">
        <v>0</v>
      </c>
      <c r="R342" s="377">
        <f t="shared" si="101"/>
        <v>0</v>
      </c>
      <c r="S342" s="905"/>
      <c r="T342" s="904">
        <f>Tabla323[[#This Row],[TOTAL EXITENTE82]]*Tabla323[[#This Row],[P.U$]]</f>
        <v>0</v>
      </c>
      <c r="U342" s="646"/>
      <c r="V342" s="902"/>
      <c r="W342" s="902"/>
    </row>
    <row r="343" spans="1:23" ht="25.5" x14ac:dyDescent="0.25">
      <c r="A343" s="179">
        <v>274</v>
      </c>
      <c r="B343" s="204" t="s">
        <v>381</v>
      </c>
      <c r="C343" s="21" t="s">
        <v>583</v>
      </c>
      <c r="D343" s="21" t="s">
        <v>11</v>
      </c>
      <c r="E343" s="21" t="s">
        <v>682</v>
      </c>
      <c r="F343" s="240">
        <v>45809</v>
      </c>
      <c r="G343" s="241">
        <v>1.55</v>
      </c>
      <c r="H343" s="337"/>
      <c r="I343" s="83"/>
      <c r="J343" s="85">
        <f t="shared" si="107"/>
        <v>0</v>
      </c>
      <c r="K343" s="793"/>
      <c r="L343" s="85">
        <f>G343*K343</f>
        <v>0</v>
      </c>
      <c r="M343" s="922"/>
      <c r="N343" s="85">
        <f t="shared" si="113"/>
        <v>0</v>
      </c>
      <c r="O343" s="793"/>
      <c r="P343" s="85">
        <f>G343*O343</f>
        <v>0</v>
      </c>
      <c r="Q343" s="83">
        <v>0</v>
      </c>
      <c r="R343" s="377">
        <f>G343*Q343</f>
        <v>0</v>
      </c>
      <c r="S343" s="905"/>
      <c r="T343" s="904">
        <f>Tabla323[[#This Row],[TOTAL EXITENTE82]]*Tabla323[[#This Row],[P.U$]]</f>
        <v>0</v>
      </c>
      <c r="U343" s="646"/>
      <c r="V343" s="902"/>
      <c r="W343" s="902"/>
    </row>
    <row r="344" spans="1:23" ht="28.5" x14ac:dyDescent="0.25">
      <c r="A344" s="179">
        <v>275</v>
      </c>
      <c r="B344" s="204" t="s">
        <v>382</v>
      </c>
      <c r="C344" s="21" t="s">
        <v>197</v>
      </c>
      <c r="D344" s="21" t="s">
        <v>11</v>
      </c>
      <c r="E344" s="21" t="s">
        <v>278</v>
      </c>
      <c r="F344" s="240">
        <v>45108</v>
      </c>
      <c r="G344" s="241">
        <v>3.55</v>
      </c>
      <c r="H344" s="337"/>
      <c r="I344" s="83"/>
      <c r="J344" s="85">
        <f t="shared" si="107"/>
        <v>0</v>
      </c>
      <c r="K344" s="793"/>
      <c r="L344" s="85">
        <f t="shared" si="99"/>
        <v>0</v>
      </c>
      <c r="M344" s="922"/>
      <c r="N344" s="85">
        <f t="shared" si="113"/>
        <v>0</v>
      </c>
      <c r="O344" s="793"/>
      <c r="P344" s="85">
        <f t="shared" si="100"/>
        <v>0</v>
      </c>
      <c r="Q344" s="83">
        <v>0</v>
      </c>
      <c r="R344" s="377">
        <f t="shared" si="101"/>
        <v>0</v>
      </c>
      <c r="S344" s="905"/>
      <c r="T344" s="904">
        <f>Tabla323[[#This Row],[TOTAL EXITENTE82]]*Tabla323[[#This Row],[P.U$]]</f>
        <v>0</v>
      </c>
      <c r="U344" s="646"/>
      <c r="V344" s="902"/>
      <c r="W344" s="902"/>
    </row>
    <row r="345" spans="1:23" ht="28.5" x14ac:dyDescent="0.25">
      <c r="A345" s="179">
        <v>276</v>
      </c>
      <c r="B345" s="204" t="s">
        <v>383</v>
      </c>
      <c r="C345" s="21" t="s">
        <v>1178</v>
      </c>
      <c r="D345" s="21" t="s">
        <v>11</v>
      </c>
      <c r="E345" s="21" t="s">
        <v>299</v>
      </c>
      <c r="F345" s="240">
        <v>45413</v>
      </c>
      <c r="G345" s="241">
        <v>1.97</v>
      </c>
      <c r="H345" s="337"/>
      <c r="I345" s="83"/>
      <c r="J345" s="85">
        <f t="shared" si="107"/>
        <v>0</v>
      </c>
      <c r="K345" s="793"/>
      <c r="L345" s="85">
        <f t="shared" si="99"/>
        <v>0</v>
      </c>
      <c r="M345" s="922"/>
      <c r="N345" s="85">
        <f t="shared" si="113"/>
        <v>0</v>
      </c>
      <c r="O345" s="793"/>
      <c r="P345" s="85">
        <f t="shared" si="100"/>
        <v>0</v>
      </c>
      <c r="Q345" s="83">
        <v>0</v>
      </c>
      <c r="R345" s="377">
        <f t="shared" si="101"/>
        <v>0</v>
      </c>
      <c r="S345" s="905"/>
      <c r="T345" s="904">
        <f>Tabla323[[#This Row],[TOTAL EXITENTE82]]*Tabla323[[#This Row],[P.U$]]</f>
        <v>0</v>
      </c>
      <c r="U345" s="646"/>
      <c r="V345" s="902"/>
      <c r="W345" s="902"/>
    </row>
    <row r="346" spans="1:23" x14ac:dyDescent="0.25">
      <c r="A346" s="179">
        <v>277</v>
      </c>
      <c r="B346" s="204" t="s">
        <v>384</v>
      </c>
      <c r="C346" s="21" t="s">
        <v>203</v>
      </c>
      <c r="D346" s="21" t="s">
        <v>11</v>
      </c>
      <c r="E346" s="21" t="s">
        <v>683</v>
      </c>
      <c r="F346" s="240">
        <v>45200</v>
      </c>
      <c r="G346" s="241">
        <v>4.34</v>
      </c>
      <c r="H346" s="337"/>
      <c r="I346" s="83">
        <v>4</v>
      </c>
      <c r="J346" s="85">
        <f t="shared" si="107"/>
        <v>17.36</v>
      </c>
      <c r="K346" s="793">
        <v>4</v>
      </c>
      <c r="L346" s="85">
        <f t="shared" si="99"/>
        <v>17.36</v>
      </c>
      <c r="M346" s="793">
        <v>4</v>
      </c>
      <c r="N346" s="85">
        <f t="shared" si="113"/>
        <v>17.36</v>
      </c>
      <c r="O346" s="793">
        <v>4</v>
      </c>
      <c r="P346" s="85">
        <f t="shared" si="100"/>
        <v>17.36</v>
      </c>
      <c r="Q346" s="83">
        <v>4</v>
      </c>
      <c r="R346" s="377">
        <f t="shared" si="101"/>
        <v>17.36</v>
      </c>
      <c r="S346" s="905">
        <v>0</v>
      </c>
      <c r="T346" s="904">
        <f>Tabla323[[#This Row],[TOTAL EXITENTE82]]*Tabla323[[#This Row],[P.U$]]</f>
        <v>0</v>
      </c>
      <c r="U346" s="646">
        <v>0</v>
      </c>
      <c r="V346" s="902"/>
      <c r="W346" s="902"/>
    </row>
    <row r="347" spans="1:23" ht="25.5" x14ac:dyDescent="0.25">
      <c r="A347" s="179">
        <v>278</v>
      </c>
      <c r="B347" s="204" t="s">
        <v>385</v>
      </c>
      <c r="C347" s="21" t="s">
        <v>237</v>
      </c>
      <c r="D347" s="21" t="s">
        <v>11</v>
      </c>
      <c r="E347" s="21" t="s">
        <v>683</v>
      </c>
      <c r="F347" s="240">
        <v>45170</v>
      </c>
      <c r="G347" s="241">
        <v>2.82</v>
      </c>
      <c r="H347" s="337"/>
      <c r="I347" s="83">
        <v>4</v>
      </c>
      <c r="J347" s="85">
        <f t="shared" si="107"/>
        <v>11.28</v>
      </c>
      <c r="K347" s="793">
        <v>4</v>
      </c>
      <c r="L347" s="85">
        <f t="shared" si="99"/>
        <v>11.28</v>
      </c>
      <c r="M347" s="793">
        <v>0</v>
      </c>
      <c r="N347" s="85">
        <f t="shared" si="113"/>
        <v>0</v>
      </c>
      <c r="O347" s="793"/>
      <c r="P347" s="85">
        <f t="shared" si="100"/>
        <v>0</v>
      </c>
      <c r="Q347" s="83">
        <v>0</v>
      </c>
      <c r="R347" s="377">
        <f t="shared" si="101"/>
        <v>0</v>
      </c>
      <c r="S347" s="905"/>
      <c r="T347" s="904">
        <f>Tabla323[[#This Row],[TOTAL EXITENTE82]]*Tabla323[[#This Row],[P.U$]]</f>
        <v>0</v>
      </c>
      <c r="U347" s="646"/>
      <c r="V347" s="902"/>
      <c r="W347" s="902"/>
    </row>
    <row r="348" spans="1:23" x14ac:dyDescent="0.25">
      <c r="A348" s="179">
        <v>279</v>
      </c>
      <c r="B348" s="204" t="s">
        <v>385</v>
      </c>
      <c r="C348" s="21" t="s">
        <v>203</v>
      </c>
      <c r="D348" s="21" t="s">
        <v>11</v>
      </c>
      <c r="E348" s="21" t="s">
        <v>289</v>
      </c>
      <c r="F348" s="240">
        <v>45078</v>
      </c>
      <c r="G348" s="241">
        <v>2.59</v>
      </c>
      <c r="H348" s="337"/>
      <c r="I348" s="83"/>
      <c r="J348" s="85">
        <f t="shared" si="107"/>
        <v>0</v>
      </c>
      <c r="K348" s="793"/>
      <c r="L348" s="85">
        <f t="shared" si="99"/>
        <v>0</v>
      </c>
      <c r="M348" s="922"/>
      <c r="N348" s="85">
        <f t="shared" si="113"/>
        <v>0</v>
      </c>
      <c r="O348" s="793"/>
      <c r="P348" s="85">
        <f t="shared" si="100"/>
        <v>0</v>
      </c>
      <c r="Q348" s="83">
        <v>0</v>
      </c>
      <c r="R348" s="377">
        <f t="shared" si="101"/>
        <v>0</v>
      </c>
      <c r="S348" s="905"/>
      <c r="T348" s="904">
        <f>Tabla323[[#This Row],[TOTAL EXITENTE82]]*Tabla323[[#This Row],[P.U$]]</f>
        <v>0</v>
      </c>
      <c r="U348" s="646"/>
      <c r="V348" s="902"/>
      <c r="W348" s="902"/>
    </row>
    <row r="349" spans="1:23" x14ac:dyDescent="0.25">
      <c r="A349" s="179">
        <v>280</v>
      </c>
      <c r="B349" s="204" t="s">
        <v>386</v>
      </c>
      <c r="C349" s="21" t="s">
        <v>232</v>
      </c>
      <c r="D349" s="21" t="s">
        <v>11</v>
      </c>
      <c r="E349" s="21" t="s">
        <v>684</v>
      </c>
      <c r="F349" s="240">
        <v>45231</v>
      </c>
      <c r="G349" s="241">
        <v>1.54</v>
      </c>
      <c r="H349" s="337"/>
      <c r="I349" s="83">
        <v>16</v>
      </c>
      <c r="J349" s="85">
        <f t="shared" si="107"/>
        <v>24.64</v>
      </c>
      <c r="K349" s="793">
        <v>16</v>
      </c>
      <c r="L349" s="85">
        <f>G349*K349</f>
        <v>24.64</v>
      </c>
      <c r="M349" s="793">
        <v>16</v>
      </c>
      <c r="N349" s="85">
        <f t="shared" si="113"/>
        <v>24.64</v>
      </c>
      <c r="O349" s="793">
        <v>15</v>
      </c>
      <c r="P349" s="85">
        <f>G349*O349</f>
        <v>23.1</v>
      </c>
      <c r="Q349" s="83">
        <v>15</v>
      </c>
      <c r="R349" s="377">
        <f>G349*Q349</f>
        <v>23.1</v>
      </c>
      <c r="S349" s="905">
        <v>15</v>
      </c>
      <c r="T349" s="904">
        <f>Tabla323[[#This Row],[TOTAL EXITENTE82]]*Tabla323[[#This Row],[P.U$]]</f>
        <v>23.1</v>
      </c>
      <c r="U349" s="646">
        <v>15</v>
      </c>
      <c r="V349" s="902"/>
      <c r="W349" s="902"/>
    </row>
    <row r="350" spans="1:23" ht="28.5" x14ac:dyDescent="0.25">
      <c r="A350" s="179">
        <v>281</v>
      </c>
      <c r="B350" s="204" t="s">
        <v>387</v>
      </c>
      <c r="C350" s="21" t="s">
        <v>212</v>
      </c>
      <c r="D350" s="21" t="s">
        <v>341</v>
      </c>
      <c r="E350" s="21" t="s">
        <v>287</v>
      </c>
      <c r="F350" s="240">
        <v>45627</v>
      </c>
      <c r="G350" s="241">
        <v>1.25</v>
      </c>
      <c r="H350" s="337"/>
      <c r="I350" s="83">
        <v>7</v>
      </c>
      <c r="J350" s="85">
        <f t="shared" si="107"/>
        <v>8.75</v>
      </c>
      <c r="K350" s="793">
        <v>7</v>
      </c>
      <c r="L350" s="85">
        <f t="shared" si="99"/>
        <v>8.75</v>
      </c>
      <c r="M350" s="793">
        <v>7</v>
      </c>
      <c r="N350" s="85">
        <f t="shared" si="113"/>
        <v>8.75</v>
      </c>
      <c r="O350" s="793">
        <v>7</v>
      </c>
      <c r="P350" s="85">
        <f t="shared" si="100"/>
        <v>8.75</v>
      </c>
      <c r="Q350" s="83">
        <v>7</v>
      </c>
      <c r="R350" s="377">
        <f t="shared" si="101"/>
        <v>8.75</v>
      </c>
      <c r="S350" s="905">
        <v>7</v>
      </c>
      <c r="T350" s="904">
        <f>Tabla323[[#This Row],[TOTAL EXITENTE82]]*Tabla323[[#This Row],[P.U$]]</f>
        <v>8.75</v>
      </c>
      <c r="U350" s="646">
        <v>7</v>
      </c>
      <c r="V350" s="902"/>
      <c r="W350" s="902"/>
    </row>
    <row r="351" spans="1:23" ht="28.5" x14ac:dyDescent="0.25">
      <c r="A351" s="179">
        <v>282</v>
      </c>
      <c r="B351" s="204" t="s">
        <v>388</v>
      </c>
      <c r="C351" s="21" t="s">
        <v>585</v>
      </c>
      <c r="D351" s="21" t="s">
        <v>11</v>
      </c>
      <c r="E351" s="21" t="s">
        <v>282</v>
      </c>
      <c r="F351" s="240">
        <v>45383</v>
      </c>
      <c r="G351" s="241">
        <v>2.39</v>
      </c>
      <c r="H351" s="337"/>
      <c r="I351" s="83"/>
      <c r="J351" s="85">
        <f t="shared" si="107"/>
        <v>0</v>
      </c>
      <c r="K351" s="793"/>
      <c r="L351" s="85">
        <f>G351*K351</f>
        <v>0</v>
      </c>
      <c r="M351" s="922"/>
      <c r="N351" s="85">
        <f t="shared" si="113"/>
        <v>0</v>
      </c>
      <c r="O351" s="793"/>
      <c r="P351" s="85">
        <f>G351*O351</f>
        <v>0</v>
      </c>
      <c r="Q351" s="83">
        <v>0</v>
      </c>
      <c r="R351" s="377">
        <f>G351*Q351</f>
        <v>0</v>
      </c>
      <c r="S351" s="905"/>
      <c r="T351" s="904">
        <f>Tabla323[[#This Row],[TOTAL EXITENTE82]]*Tabla323[[#This Row],[P.U$]]</f>
        <v>0</v>
      </c>
      <c r="U351" s="646"/>
      <c r="V351" s="902"/>
      <c r="W351" s="902"/>
    </row>
    <row r="352" spans="1:23" x14ac:dyDescent="0.25">
      <c r="A352" s="179">
        <v>283</v>
      </c>
      <c r="B352" s="204" t="s">
        <v>389</v>
      </c>
      <c r="C352" s="21" t="s">
        <v>586</v>
      </c>
      <c r="D352" s="21" t="s">
        <v>11</v>
      </c>
      <c r="E352" s="21" t="s">
        <v>282</v>
      </c>
      <c r="F352" s="240">
        <v>45536</v>
      </c>
      <c r="G352" s="241">
        <v>2.39</v>
      </c>
      <c r="H352" s="337"/>
      <c r="I352" s="83">
        <v>10</v>
      </c>
      <c r="J352" s="85">
        <f t="shared" si="107"/>
        <v>23.900000000000002</v>
      </c>
      <c r="K352" s="793">
        <v>10</v>
      </c>
      <c r="L352" s="85">
        <f t="shared" si="99"/>
        <v>23.900000000000002</v>
      </c>
      <c r="M352" s="793">
        <v>10</v>
      </c>
      <c r="N352" s="85">
        <f t="shared" si="113"/>
        <v>23.900000000000002</v>
      </c>
      <c r="O352" s="793">
        <v>10</v>
      </c>
      <c r="P352" s="85">
        <f t="shared" si="100"/>
        <v>23.900000000000002</v>
      </c>
      <c r="Q352" s="83">
        <v>10</v>
      </c>
      <c r="R352" s="377">
        <f t="shared" si="101"/>
        <v>23.900000000000002</v>
      </c>
      <c r="S352" s="905">
        <v>9</v>
      </c>
      <c r="T352" s="904">
        <f>Tabla323[[#This Row],[TOTAL EXITENTE82]]*Tabla323[[#This Row],[P.U$]]</f>
        <v>21.51</v>
      </c>
      <c r="U352" s="646">
        <v>10</v>
      </c>
      <c r="V352" s="902"/>
      <c r="W352" s="902"/>
    </row>
    <row r="353" spans="1:23" x14ac:dyDescent="0.25">
      <c r="A353" s="179">
        <v>284</v>
      </c>
      <c r="B353" s="204" t="s">
        <v>771</v>
      </c>
      <c r="C353" s="21" t="s">
        <v>1076</v>
      </c>
      <c r="D353" s="21" t="s">
        <v>11</v>
      </c>
      <c r="E353" s="21" t="s">
        <v>685</v>
      </c>
      <c r="F353" s="240">
        <v>45505</v>
      </c>
      <c r="G353" s="241">
        <v>2.2200000000000002</v>
      </c>
      <c r="H353" s="337"/>
      <c r="I353" s="83"/>
      <c r="J353" s="85">
        <f t="shared" si="107"/>
        <v>0</v>
      </c>
      <c r="K353" s="793"/>
      <c r="L353" s="85">
        <f t="shared" si="99"/>
        <v>0</v>
      </c>
      <c r="M353" s="793"/>
      <c r="N353" s="85">
        <f t="shared" si="113"/>
        <v>0</v>
      </c>
      <c r="O353" s="793"/>
      <c r="P353" s="85">
        <f t="shared" si="100"/>
        <v>0</v>
      </c>
      <c r="Q353" s="83">
        <v>0</v>
      </c>
      <c r="R353" s="377">
        <f t="shared" si="101"/>
        <v>0</v>
      </c>
      <c r="S353" s="905"/>
      <c r="T353" s="904">
        <f>Tabla323[[#This Row],[TOTAL EXITENTE82]]*Tabla323[[#This Row],[P.U$]]</f>
        <v>0</v>
      </c>
      <c r="U353" s="646"/>
      <c r="V353" s="902"/>
      <c r="W353" s="902"/>
    </row>
    <row r="354" spans="1:23" x14ac:dyDescent="0.25">
      <c r="A354" s="179">
        <v>285</v>
      </c>
      <c r="B354" s="204" t="s">
        <v>390</v>
      </c>
      <c r="C354" s="21" t="s">
        <v>198</v>
      </c>
      <c r="D354" s="21" t="s">
        <v>11</v>
      </c>
      <c r="E354" s="21" t="s">
        <v>685</v>
      </c>
      <c r="F354" s="240">
        <v>45505</v>
      </c>
      <c r="G354" s="241">
        <v>2.2200000000000002</v>
      </c>
      <c r="H354" s="337"/>
      <c r="I354" s="83">
        <v>5</v>
      </c>
      <c r="J354" s="85">
        <f t="shared" si="107"/>
        <v>11.100000000000001</v>
      </c>
      <c r="K354" s="793">
        <v>4</v>
      </c>
      <c r="L354" s="85">
        <f t="shared" si="99"/>
        <v>8.8800000000000008</v>
      </c>
      <c r="M354" s="922">
        <v>4</v>
      </c>
      <c r="N354" s="85">
        <f t="shared" si="113"/>
        <v>8.8800000000000008</v>
      </c>
      <c r="O354" s="793">
        <v>4</v>
      </c>
      <c r="P354" s="85">
        <f t="shared" si="100"/>
        <v>8.8800000000000008</v>
      </c>
      <c r="Q354" s="83">
        <v>4</v>
      </c>
      <c r="R354" s="377">
        <f t="shared" si="101"/>
        <v>8.8800000000000008</v>
      </c>
      <c r="S354" s="905">
        <v>4</v>
      </c>
      <c r="T354" s="904">
        <f>Tabla323[[#This Row],[TOTAL EXITENTE82]]*Tabla323[[#This Row],[P.U$]]</f>
        <v>8.8800000000000008</v>
      </c>
      <c r="U354" s="646">
        <v>4</v>
      </c>
      <c r="V354" s="902"/>
      <c r="W354" s="902"/>
    </row>
    <row r="355" spans="1:23" ht="42.75" x14ac:dyDescent="0.25">
      <c r="A355" s="179">
        <v>286</v>
      </c>
      <c r="B355" s="204" t="s">
        <v>829</v>
      </c>
      <c r="C355" s="21" t="s">
        <v>194</v>
      </c>
      <c r="D355" s="21" t="s">
        <v>11</v>
      </c>
      <c r="E355" s="21" t="s">
        <v>266</v>
      </c>
      <c r="F355" s="240">
        <v>45778</v>
      </c>
      <c r="G355" s="241">
        <v>7.59</v>
      </c>
      <c r="H355" s="337"/>
      <c r="I355" s="83"/>
      <c r="J355" s="85">
        <f t="shared" si="107"/>
        <v>0</v>
      </c>
      <c r="K355" s="793"/>
      <c r="L355" s="85">
        <f>G355*K355</f>
        <v>0</v>
      </c>
      <c r="M355" s="922"/>
      <c r="N355" s="85">
        <f t="shared" si="113"/>
        <v>0</v>
      </c>
      <c r="O355" s="793"/>
      <c r="P355" s="85">
        <f>G355*O355</f>
        <v>0</v>
      </c>
      <c r="Q355" s="83">
        <v>0</v>
      </c>
      <c r="R355" s="377">
        <f>G355*Q355</f>
        <v>0</v>
      </c>
      <c r="S355" s="905"/>
      <c r="T355" s="904">
        <f>Tabla323[[#This Row],[TOTAL EXITENTE82]]*Tabla323[[#This Row],[P.U$]]</f>
        <v>0</v>
      </c>
      <c r="U355" s="646"/>
      <c r="V355" s="902"/>
      <c r="W355" s="902"/>
    </row>
    <row r="356" spans="1:23" ht="42.75" x14ac:dyDescent="0.25">
      <c r="A356" s="179">
        <v>287</v>
      </c>
      <c r="B356" s="204" t="s">
        <v>804</v>
      </c>
      <c r="C356" s="21" t="s">
        <v>194</v>
      </c>
      <c r="D356" s="21" t="s">
        <v>11</v>
      </c>
      <c r="E356" s="21" t="s">
        <v>278</v>
      </c>
      <c r="F356" s="240">
        <v>45778</v>
      </c>
      <c r="G356" s="241">
        <v>7.59</v>
      </c>
      <c r="H356" s="337"/>
      <c r="I356" s="83"/>
      <c r="J356" s="85">
        <f t="shared" si="107"/>
        <v>0</v>
      </c>
      <c r="K356" s="793"/>
      <c r="L356" s="85">
        <f t="shared" si="99"/>
        <v>0</v>
      </c>
      <c r="M356" s="922"/>
      <c r="N356" s="85">
        <f t="shared" si="113"/>
        <v>0</v>
      </c>
      <c r="O356" s="793"/>
      <c r="P356" s="85">
        <f t="shared" si="100"/>
        <v>0</v>
      </c>
      <c r="Q356" s="83">
        <v>0</v>
      </c>
      <c r="R356" s="377">
        <f t="shared" si="101"/>
        <v>0</v>
      </c>
      <c r="S356" s="905"/>
      <c r="T356" s="904">
        <f>Tabla323[[#This Row],[TOTAL EXITENTE82]]*Tabla323[[#This Row],[P.U$]]</f>
        <v>0</v>
      </c>
      <c r="U356" s="646"/>
      <c r="V356" s="902"/>
      <c r="W356" s="902"/>
    </row>
    <row r="357" spans="1:23" ht="28.5" x14ac:dyDescent="0.25">
      <c r="A357" s="179">
        <v>288</v>
      </c>
      <c r="B357" s="204" t="s">
        <v>391</v>
      </c>
      <c r="C357" s="21" t="s">
        <v>587</v>
      </c>
      <c r="D357" s="21" t="s">
        <v>11</v>
      </c>
      <c r="E357" s="21" t="s">
        <v>282</v>
      </c>
      <c r="F357" s="240">
        <v>45901</v>
      </c>
      <c r="G357" s="241">
        <v>3.29</v>
      </c>
      <c r="H357" s="337"/>
      <c r="I357" s="83"/>
      <c r="J357" s="85">
        <f t="shared" si="107"/>
        <v>0</v>
      </c>
      <c r="K357" s="793"/>
      <c r="L357" s="85">
        <f t="shared" si="99"/>
        <v>0</v>
      </c>
      <c r="M357" s="922"/>
      <c r="N357" s="85">
        <f t="shared" si="113"/>
        <v>0</v>
      </c>
      <c r="O357" s="793"/>
      <c r="P357" s="85">
        <f t="shared" si="100"/>
        <v>0</v>
      </c>
      <c r="Q357" s="83">
        <v>0</v>
      </c>
      <c r="R357" s="377">
        <f t="shared" si="101"/>
        <v>0</v>
      </c>
      <c r="S357" s="905"/>
      <c r="T357" s="904">
        <f>Tabla323[[#This Row],[TOTAL EXITENTE82]]*Tabla323[[#This Row],[P.U$]]</f>
        <v>0</v>
      </c>
      <c r="U357" s="646"/>
      <c r="V357" s="902"/>
      <c r="W357" s="902"/>
    </row>
    <row r="358" spans="1:23" ht="28.5" x14ac:dyDescent="0.25">
      <c r="A358" s="179">
        <v>289</v>
      </c>
      <c r="B358" s="204" t="s">
        <v>392</v>
      </c>
      <c r="C358" s="21" t="s">
        <v>203</v>
      </c>
      <c r="D358" s="21" t="s">
        <v>11</v>
      </c>
      <c r="E358" s="21" t="s">
        <v>293</v>
      </c>
      <c r="F358" s="240">
        <v>45078</v>
      </c>
      <c r="G358" s="241">
        <v>0.41</v>
      </c>
      <c r="H358" s="337"/>
      <c r="I358" s="593"/>
      <c r="J358" s="355">
        <f>G358*I358</f>
        <v>0</v>
      </c>
      <c r="K358" s="793"/>
      <c r="L358" s="357">
        <f>G358*K358</f>
        <v>0</v>
      </c>
      <c r="M358" s="922"/>
      <c r="N358" s="85">
        <f t="shared" si="113"/>
        <v>0</v>
      </c>
      <c r="O358" s="794"/>
      <c r="P358" s="357">
        <f>G358*O358</f>
        <v>0</v>
      </c>
      <c r="Q358" s="83">
        <v>0</v>
      </c>
      <c r="R358" s="377">
        <f>G358*Q358</f>
        <v>0</v>
      </c>
      <c r="S358" s="905"/>
      <c r="T358" s="904">
        <f>Tabla323[[#This Row],[TOTAL EXITENTE82]]*Tabla323[[#This Row],[P.U$]]</f>
        <v>0</v>
      </c>
      <c r="U358" s="646"/>
      <c r="V358" s="902"/>
      <c r="W358" s="902"/>
    </row>
    <row r="359" spans="1:23" x14ac:dyDescent="0.25">
      <c r="A359" s="179">
        <v>290</v>
      </c>
      <c r="B359" s="204" t="s">
        <v>393</v>
      </c>
      <c r="C359" s="21" t="s">
        <v>588</v>
      </c>
      <c r="D359" s="21" t="s">
        <v>11</v>
      </c>
      <c r="E359" s="21" t="s">
        <v>683</v>
      </c>
      <c r="F359" s="240">
        <v>45170</v>
      </c>
      <c r="G359" s="241">
        <v>9.7200000000000006</v>
      </c>
      <c r="H359" s="337"/>
      <c r="I359" s="593"/>
      <c r="J359" s="355">
        <f>G359*I359</f>
        <v>0</v>
      </c>
      <c r="K359" s="793"/>
      <c r="L359" s="357">
        <f>G359*K359</f>
        <v>0</v>
      </c>
      <c r="M359" s="922"/>
      <c r="N359" s="85">
        <f t="shared" si="113"/>
        <v>0</v>
      </c>
      <c r="O359" s="794"/>
      <c r="P359" s="357">
        <f>G359*O359</f>
        <v>0</v>
      </c>
      <c r="Q359" s="83">
        <v>0</v>
      </c>
      <c r="R359" s="377">
        <f>G359*Q359</f>
        <v>0</v>
      </c>
      <c r="S359" s="905"/>
      <c r="T359" s="904">
        <f>Tabla323[[#This Row],[TOTAL EXITENTE82]]*Tabla323[[#This Row],[P.U$]]</f>
        <v>0</v>
      </c>
      <c r="U359" s="646"/>
      <c r="V359" s="902"/>
      <c r="W359" s="902"/>
    </row>
    <row r="360" spans="1:23" x14ac:dyDescent="0.25">
      <c r="A360" s="179">
        <v>291</v>
      </c>
      <c r="B360" s="204" t="s">
        <v>394</v>
      </c>
      <c r="C360" s="21" t="s">
        <v>232</v>
      </c>
      <c r="D360" s="21" t="s">
        <v>11</v>
      </c>
      <c r="E360" s="21" t="s">
        <v>287</v>
      </c>
      <c r="F360" s="240">
        <v>45536</v>
      </c>
      <c r="G360" s="241">
        <v>4.68</v>
      </c>
      <c r="H360" s="337"/>
      <c r="I360" s="83"/>
      <c r="J360" s="85">
        <f t="shared" si="107"/>
        <v>0</v>
      </c>
      <c r="K360" s="793"/>
      <c r="L360" s="85">
        <f t="shared" si="99"/>
        <v>0</v>
      </c>
      <c r="M360" s="922"/>
      <c r="N360" s="85">
        <f t="shared" si="113"/>
        <v>0</v>
      </c>
      <c r="O360" s="793"/>
      <c r="P360" s="85">
        <f t="shared" si="100"/>
        <v>0</v>
      </c>
      <c r="Q360" s="83">
        <v>0</v>
      </c>
      <c r="R360" s="377">
        <f t="shared" si="101"/>
        <v>0</v>
      </c>
      <c r="S360" s="905"/>
      <c r="T360" s="904">
        <f>Tabla323[[#This Row],[TOTAL EXITENTE82]]*Tabla323[[#This Row],[P.U$]]</f>
        <v>0</v>
      </c>
      <c r="U360" s="646"/>
      <c r="V360" s="902"/>
      <c r="W360" s="902"/>
    </row>
    <row r="361" spans="1:23" ht="25.5" x14ac:dyDescent="0.25">
      <c r="A361" s="179" t="s">
        <v>1180</v>
      </c>
      <c r="B361" s="204" t="s">
        <v>1181</v>
      </c>
      <c r="C361" s="21" t="s">
        <v>576</v>
      </c>
      <c r="D361" s="21" t="s">
        <v>341</v>
      </c>
      <c r="E361" s="21" t="s">
        <v>1182</v>
      </c>
      <c r="F361" s="240">
        <v>45901</v>
      </c>
      <c r="G361" s="241">
        <v>0.98</v>
      </c>
      <c r="H361" s="337"/>
      <c r="I361" s="593">
        <v>5</v>
      </c>
      <c r="J361" s="85">
        <f t="shared" si="107"/>
        <v>4.9000000000000004</v>
      </c>
      <c r="K361" s="794">
        <v>5</v>
      </c>
      <c r="L361" s="236">
        <f>G361*K361</f>
        <v>4.9000000000000004</v>
      </c>
      <c r="M361" s="794">
        <v>5</v>
      </c>
      <c r="N361" s="85">
        <f t="shared" si="113"/>
        <v>4.9000000000000004</v>
      </c>
      <c r="O361" s="794">
        <v>5</v>
      </c>
      <c r="P361" s="236">
        <f>G361*O361</f>
        <v>4.9000000000000004</v>
      </c>
      <c r="Q361" s="83">
        <v>0</v>
      </c>
      <c r="R361" s="377">
        <f>G361*Q361</f>
        <v>0</v>
      </c>
      <c r="S361" s="905"/>
      <c r="T361" s="904">
        <f>Tabla323[[#This Row],[TOTAL EXITENTE82]]*Tabla323[[#This Row],[P.U$]]</f>
        <v>0</v>
      </c>
      <c r="U361" s="646"/>
      <c r="V361" s="902"/>
      <c r="W361" s="902"/>
    </row>
    <row r="362" spans="1:23" ht="28.5" x14ac:dyDescent="0.25">
      <c r="A362" s="179"/>
      <c r="B362" s="204" t="s">
        <v>17822</v>
      </c>
      <c r="C362" s="21" t="s">
        <v>573</v>
      </c>
      <c r="D362" s="21" t="s">
        <v>11</v>
      </c>
      <c r="E362" s="21" t="s">
        <v>299</v>
      </c>
      <c r="F362" s="240">
        <v>45323</v>
      </c>
      <c r="G362" s="241">
        <v>1.97</v>
      </c>
      <c r="H362" s="337"/>
      <c r="I362" s="83">
        <v>5</v>
      </c>
      <c r="J362" s="85">
        <f t="shared" si="107"/>
        <v>9.85</v>
      </c>
      <c r="K362" s="793">
        <v>0</v>
      </c>
      <c r="L362" s="85">
        <f t="shared" si="99"/>
        <v>0</v>
      </c>
      <c r="M362" s="793">
        <v>5</v>
      </c>
      <c r="N362" s="85">
        <f t="shared" si="113"/>
        <v>9.85</v>
      </c>
      <c r="O362" s="793">
        <v>5</v>
      </c>
      <c r="P362" s="85">
        <f t="shared" si="100"/>
        <v>9.85</v>
      </c>
      <c r="Q362" s="83">
        <v>0</v>
      </c>
      <c r="R362" s="377">
        <f t="shared" si="101"/>
        <v>0</v>
      </c>
      <c r="S362" s="905"/>
      <c r="T362" s="904">
        <f>Tabla323[[#This Row],[TOTAL EXITENTE82]]*Tabla323[[#This Row],[P.U$]]</f>
        <v>0</v>
      </c>
      <c r="U362" s="646"/>
      <c r="V362" s="902"/>
      <c r="W362" s="902"/>
    </row>
    <row r="363" spans="1:23" x14ac:dyDescent="0.25">
      <c r="A363" s="179">
        <v>292</v>
      </c>
      <c r="B363" s="204" t="s">
        <v>395</v>
      </c>
      <c r="C363" s="21" t="s">
        <v>573</v>
      </c>
      <c r="D363" s="21" t="s">
        <v>11</v>
      </c>
      <c r="E363" s="21" t="s">
        <v>293</v>
      </c>
      <c r="F363" s="240">
        <v>45809</v>
      </c>
      <c r="G363" s="241">
        <v>1.51</v>
      </c>
      <c r="H363" s="337"/>
      <c r="I363" s="83"/>
      <c r="J363" s="85">
        <f t="shared" si="107"/>
        <v>0</v>
      </c>
      <c r="K363" s="793"/>
      <c r="L363" s="85">
        <f t="shared" si="99"/>
        <v>0</v>
      </c>
      <c r="M363" s="793"/>
      <c r="N363" s="85">
        <f t="shared" si="113"/>
        <v>0</v>
      </c>
      <c r="O363" s="793"/>
      <c r="P363" s="85">
        <f t="shared" si="100"/>
        <v>0</v>
      </c>
      <c r="Q363" s="83">
        <v>0</v>
      </c>
      <c r="R363" s="377">
        <f t="shared" si="101"/>
        <v>0</v>
      </c>
      <c r="S363" s="905"/>
      <c r="T363" s="904">
        <f>Tabla323[[#This Row],[TOTAL EXITENTE82]]*Tabla323[[#This Row],[P.U$]]</f>
        <v>0</v>
      </c>
      <c r="U363" s="646"/>
      <c r="V363" s="902"/>
      <c r="W363" s="902"/>
    </row>
    <row r="364" spans="1:23" x14ac:dyDescent="0.25">
      <c r="A364" s="185">
        <v>629</v>
      </c>
      <c r="B364" s="204" t="s">
        <v>17609</v>
      </c>
      <c r="C364" s="21" t="s">
        <v>234</v>
      </c>
      <c r="D364" s="21" t="s">
        <v>11</v>
      </c>
      <c r="E364" s="21" t="s">
        <v>293</v>
      </c>
      <c r="F364" s="584">
        <v>45930</v>
      </c>
      <c r="G364" s="585">
        <v>1.51</v>
      </c>
      <c r="H364" s="337"/>
      <c r="I364" s="83">
        <v>10</v>
      </c>
      <c r="J364" s="85">
        <f t="shared" si="107"/>
        <v>15.1</v>
      </c>
      <c r="K364" s="793">
        <v>11</v>
      </c>
      <c r="L364" s="85">
        <f t="shared" si="99"/>
        <v>16.61</v>
      </c>
      <c r="M364" s="793">
        <v>11</v>
      </c>
      <c r="N364" s="85">
        <f t="shared" si="113"/>
        <v>16.61</v>
      </c>
      <c r="O364" s="793">
        <v>11</v>
      </c>
      <c r="P364" s="85">
        <f t="shared" si="100"/>
        <v>16.61</v>
      </c>
      <c r="Q364" s="83">
        <v>11</v>
      </c>
      <c r="R364" s="377">
        <f t="shared" si="101"/>
        <v>16.61</v>
      </c>
      <c r="S364" s="905">
        <v>10</v>
      </c>
      <c r="T364" s="904">
        <f>Tabla323[[#This Row],[TOTAL EXITENTE82]]*Tabla323[[#This Row],[P.U$]]</f>
        <v>15.1</v>
      </c>
      <c r="U364" s="646">
        <v>11</v>
      </c>
      <c r="V364" s="902"/>
      <c r="W364" s="902"/>
    </row>
    <row r="365" spans="1:23" ht="25.5" x14ac:dyDescent="0.25">
      <c r="A365" s="179">
        <v>293</v>
      </c>
      <c r="B365" s="204" t="s">
        <v>396</v>
      </c>
      <c r="C365" s="21" t="s">
        <v>1179</v>
      </c>
      <c r="D365" s="21" t="s">
        <v>11</v>
      </c>
      <c r="E365" s="21" t="s">
        <v>320</v>
      </c>
      <c r="F365" s="240">
        <v>46054</v>
      </c>
      <c r="G365" s="241">
        <v>1.78</v>
      </c>
      <c r="H365" s="337"/>
      <c r="I365" s="83">
        <v>2</v>
      </c>
      <c r="J365" s="85">
        <f t="shared" si="107"/>
        <v>3.56</v>
      </c>
      <c r="K365" s="793">
        <v>2</v>
      </c>
      <c r="L365" s="85">
        <f t="shared" ref="L365:L483" si="123">G365*K365</f>
        <v>3.56</v>
      </c>
      <c r="M365" s="793">
        <v>2</v>
      </c>
      <c r="N365" s="85">
        <f t="shared" si="113"/>
        <v>3.56</v>
      </c>
      <c r="O365" s="793">
        <v>2</v>
      </c>
      <c r="P365" s="85">
        <f t="shared" ref="P365:P483" si="124">G365*O365</f>
        <v>3.56</v>
      </c>
      <c r="Q365" s="83">
        <v>2</v>
      </c>
      <c r="R365" s="377">
        <f t="shared" ref="R365:R483" si="125">G365*Q365</f>
        <v>3.56</v>
      </c>
      <c r="S365" s="905">
        <v>1</v>
      </c>
      <c r="T365" s="904">
        <f>Tabla323[[#This Row],[TOTAL EXITENTE82]]*Tabla323[[#This Row],[P.U$]]</f>
        <v>1.78</v>
      </c>
      <c r="U365" s="646">
        <v>2</v>
      </c>
      <c r="V365" s="902"/>
      <c r="W365" s="902"/>
    </row>
    <row r="366" spans="1:23" ht="25.5" x14ac:dyDescent="0.25">
      <c r="A366" s="179">
        <v>294</v>
      </c>
      <c r="B366" s="204" t="s">
        <v>396</v>
      </c>
      <c r="C366" s="21" t="s">
        <v>590</v>
      </c>
      <c r="D366" s="21" t="s">
        <v>11</v>
      </c>
      <c r="E366" s="21" t="s">
        <v>320</v>
      </c>
      <c r="F366" s="240">
        <v>45444</v>
      </c>
      <c r="G366" s="241">
        <v>2.2400000000000002</v>
      </c>
      <c r="H366" s="337"/>
      <c r="I366" s="83"/>
      <c r="J366" s="85">
        <f t="shared" si="107"/>
        <v>0</v>
      </c>
      <c r="K366" s="793"/>
      <c r="L366" s="85">
        <f>G366*K366</f>
        <v>0</v>
      </c>
      <c r="M366" s="922"/>
      <c r="N366" s="85">
        <f t="shared" si="113"/>
        <v>0</v>
      </c>
      <c r="O366" s="793"/>
      <c r="P366" s="85">
        <f>G366*O366</f>
        <v>0</v>
      </c>
      <c r="Q366" s="83">
        <v>0</v>
      </c>
      <c r="R366" s="377">
        <f>G366*Q366</f>
        <v>0</v>
      </c>
      <c r="S366" s="905"/>
      <c r="T366" s="904">
        <f>Tabla323[[#This Row],[TOTAL EXITENTE82]]*Tabla323[[#This Row],[P.U$]]</f>
        <v>0</v>
      </c>
      <c r="U366" s="646"/>
      <c r="V366" s="902"/>
      <c r="W366" s="902"/>
    </row>
    <row r="367" spans="1:23" ht="31.5" customHeight="1" x14ac:dyDescent="0.25">
      <c r="A367" s="179">
        <v>295</v>
      </c>
      <c r="B367" s="204" t="s">
        <v>397</v>
      </c>
      <c r="C367" s="21" t="s">
        <v>210</v>
      </c>
      <c r="D367" s="21" t="s">
        <v>11</v>
      </c>
      <c r="E367" s="21" t="s">
        <v>680</v>
      </c>
      <c r="F367" s="240">
        <v>45413</v>
      </c>
      <c r="G367" s="241">
        <v>2.2400000000000002</v>
      </c>
      <c r="H367" s="337"/>
      <c r="I367" s="83">
        <v>5</v>
      </c>
      <c r="J367" s="85">
        <f t="shared" si="107"/>
        <v>11.200000000000001</v>
      </c>
      <c r="K367" s="793">
        <v>5</v>
      </c>
      <c r="L367" s="85">
        <f t="shared" si="123"/>
        <v>11.200000000000001</v>
      </c>
      <c r="M367" s="793">
        <v>5</v>
      </c>
      <c r="N367" s="85">
        <f t="shared" si="113"/>
        <v>11.200000000000001</v>
      </c>
      <c r="O367" s="793">
        <v>5</v>
      </c>
      <c r="P367" s="85">
        <f t="shared" si="124"/>
        <v>11.200000000000001</v>
      </c>
      <c r="Q367" s="83">
        <v>3</v>
      </c>
      <c r="R367" s="377">
        <f t="shared" si="125"/>
        <v>6.7200000000000006</v>
      </c>
      <c r="S367" s="905">
        <v>1</v>
      </c>
      <c r="T367" s="904">
        <f>Tabla323[[#This Row],[TOTAL EXITENTE82]]*Tabla323[[#This Row],[P.U$]]</f>
        <v>2.2400000000000002</v>
      </c>
      <c r="U367" s="646">
        <v>1</v>
      </c>
      <c r="V367" s="902"/>
      <c r="W367" s="902"/>
    </row>
    <row r="368" spans="1:23" x14ac:dyDescent="0.25">
      <c r="A368" s="179">
        <v>296</v>
      </c>
      <c r="B368" s="204" t="s">
        <v>398</v>
      </c>
      <c r="C368" s="21" t="s">
        <v>591</v>
      </c>
      <c r="D368" s="21" t="s">
        <v>11</v>
      </c>
      <c r="E368" s="21" t="s">
        <v>282</v>
      </c>
      <c r="F368" s="240">
        <v>46539</v>
      </c>
      <c r="G368" s="241">
        <v>0.84</v>
      </c>
      <c r="H368" s="337"/>
      <c r="I368" s="83">
        <v>4</v>
      </c>
      <c r="J368" s="85">
        <f t="shared" si="107"/>
        <v>3.36</v>
      </c>
      <c r="K368" s="793">
        <v>4</v>
      </c>
      <c r="L368" s="85">
        <f t="shared" si="123"/>
        <v>3.36</v>
      </c>
      <c r="M368" s="793">
        <v>4</v>
      </c>
      <c r="N368" s="85">
        <f t="shared" si="113"/>
        <v>3.36</v>
      </c>
      <c r="O368" s="793">
        <v>4</v>
      </c>
      <c r="P368" s="85">
        <f t="shared" si="124"/>
        <v>3.36</v>
      </c>
      <c r="Q368" s="83">
        <v>4</v>
      </c>
      <c r="R368" s="377">
        <f t="shared" si="125"/>
        <v>3.36</v>
      </c>
      <c r="S368" s="905"/>
      <c r="T368" s="904">
        <f>Tabla323[[#This Row],[TOTAL EXITENTE82]]*Tabla323[[#This Row],[P.U$]]</f>
        <v>0</v>
      </c>
      <c r="U368" s="646"/>
      <c r="V368" s="902"/>
      <c r="W368" s="902"/>
    </row>
    <row r="369" spans="1:23" x14ac:dyDescent="0.25">
      <c r="A369" s="179">
        <v>297</v>
      </c>
      <c r="B369" s="204" t="s">
        <v>399</v>
      </c>
      <c r="C369" s="21" t="s">
        <v>229</v>
      </c>
      <c r="D369" s="21" t="s">
        <v>11</v>
      </c>
      <c r="E369" s="21" t="s">
        <v>282</v>
      </c>
      <c r="F369" s="240">
        <v>45505</v>
      </c>
      <c r="G369" s="241">
        <v>1.38</v>
      </c>
      <c r="H369" s="337"/>
      <c r="I369" s="593">
        <v>9</v>
      </c>
      <c r="J369" s="85">
        <f t="shared" si="107"/>
        <v>12.419999999999998</v>
      </c>
      <c r="K369" s="794">
        <v>9</v>
      </c>
      <c r="L369" s="236">
        <f>G369*K369</f>
        <v>12.419999999999998</v>
      </c>
      <c r="M369" s="794">
        <v>8</v>
      </c>
      <c r="N369" s="85">
        <f t="shared" si="113"/>
        <v>11.04</v>
      </c>
      <c r="O369" s="794">
        <v>8</v>
      </c>
      <c r="P369" s="236">
        <f>G369*O369</f>
        <v>11.04</v>
      </c>
      <c r="Q369" s="237">
        <v>8</v>
      </c>
      <c r="R369" s="377">
        <f>G369*Q369</f>
        <v>11.04</v>
      </c>
      <c r="S369" s="905">
        <v>8</v>
      </c>
      <c r="T369" s="904">
        <f>Tabla323[[#This Row],[TOTAL EXITENTE82]]*Tabla323[[#This Row],[P.U$]]</f>
        <v>11.04</v>
      </c>
      <c r="U369" s="646">
        <v>4</v>
      </c>
      <c r="V369" s="902"/>
      <c r="W369" s="902"/>
    </row>
    <row r="370" spans="1:23" ht="25.5" x14ac:dyDescent="0.25">
      <c r="A370" s="179">
        <v>298</v>
      </c>
      <c r="B370" s="204" t="s">
        <v>1010</v>
      </c>
      <c r="C370" s="21" t="s">
        <v>203</v>
      </c>
      <c r="D370" s="21" t="s">
        <v>11</v>
      </c>
      <c r="E370" s="21" t="s">
        <v>320</v>
      </c>
      <c r="F370" s="240">
        <v>45505</v>
      </c>
      <c r="G370" s="241">
        <v>0.7</v>
      </c>
      <c r="H370" s="337"/>
      <c r="I370" s="83">
        <v>4</v>
      </c>
      <c r="J370" s="85">
        <f t="shared" ref="J370:J460" si="126">G370*I370</f>
        <v>2.8</v>
      </c>
      <c r="K370" s="793">
        <v>4</v>
      </c>
      <c r="L370" s="85">
        <f>G370*K370</f>
        <v>2.8</v>
      </c>
      <c r="M370" s="793">
        <v>4</v>
      </c>
      <c r="N370" s="85">
        <f t="shared" si="113"/>
        <v>2.8</v>
      </c>
      <c r="O370" s="793">
        <v>4</v>
      </c>
      <c r="P370" s="85">
        <f>G370*O370</f>
        <v>2.8</v>
      </c>
      <c r="Q370" s="83">
        <v>4</v>
      </c>
      <c r="R370" s="377">
        <f>G370*Q370</f>
        <v>2.8</v>
      </c>
      <c r="S370" s="905">
        <v>4</v>
      </c>
      <c r="T370" s="904">
        <f>Tabla323[[#This Row],[TOTAL EXITENTE82]]*Tabla323[[#This Row],[P.U$]]</f>
        <v>2.8</v>
      </c>
      <c r="U370" s="646">
        <v>8</v>
      </c>
      <c r="V370" s="902"/>
      <c r="W370" s="902"/>
    </row>
    <row r="371" spans="1:23" x14ac:dyDescent="0.25">
      <c r="A371" s="634">
        <v>636</v>
      </c>
      <c r="B371" s="204" t="s">
        <v>772</v>
      </c>
      <c r="C371" s="581" t="s">
        <v>205</v>
      </c>
      <c r="D371" s="151" t="s">
        <v>11</v>
      </c>
      <c r="E371" s="21" t="s">
        <v>773</v>
      </c>
      <c r="F371" s="584">
        <v>45717</v>
      </c>
      <c r="G371" s="585">
        <v>1.87</v>
      </c>
      <c r="H371" s="337"/>
      <c r="I371" s="83"/>
      <c r="J371" s="85">
        <f t="shared" si="126"/>
        <v>0</v>
      </c>
      <c r="K371" s="793"/>
      <c r="L371" s="85">
        <f t="shared" si="123"/>
        <v>0</v>
      </c>
      <c r="M371" s="922"/>
      <c r="N371" s="85">
        <f t="shared" si="113"/>
        <v>0</v>
      </c>
      <c r="O371" s="793"/>
      <c r="P371" s="85">
        <f t="shared" si="124"/>
        <v>0</v>
      </c>
      <c r="Q371" s="83">
        <v>0</v>
      </c>
      <c r="R371" s="377">
        <f t="shared" si="125"/>
        <v>0</v>
      </c>
      <c r="S371" s="905"/>
      <c r="T371" s="904">
        <f>Tabla323[[#This Row],[TOTAL EXITENTE82]]*Tabla323[[#This Row],[P.U$]]</f>
        <v>0</v>
      </c>
      <c r="U371" s="646"/>
      <c r="V371" s="902"/>
      <c r="W371" s="902"/>
    </row>
    <row r="372" spans="1:23" x14ac:dyDescent="0.25">
      <c r="A372" s="634"/>
      <c r="B372" s="204" t="s">
        <v>772</v>
      </c>
      <c r="C372" s="573" t="s">
        <v>247</v>
      </c>
      <c r="D372" s="151" t="s">
        <v>11</v>
      </c>
      <c r="E372" s="21" t="s">
        <v>773</v>
      </c>
      <c r="F372" s="647">
        <v>45505</v>
      </c>
      <c r="G372" s="850">
        <v>1.25</v>
      </c>
      <c r="H372" s="337"/>
      <c r="I372" s="83"/>
      <c r="J372" s="85">
        <f t="shared" ref="J372" si="127">G372*I372</f>
        <v>0</v>
      </c>
      <c r="K372" s="793"/>
      <c r="L372" s="85">
        <f t="shared" ref="L372" si="128">G372*K372</f>
        <v>0</v>
      </c>
      <c r="M372" s="922"/>
      <c r="N372" s="85">
        <f t="shared" ref="N372" si="129">G372*M372</f>
        <v>0</v>
      </c>
      <c r="O372" s="793"/>
      <c r="P372" s="85">
        <f t="shared" ref="P372" si="130">G372*O372</f>
        <v>0</v>
      </c>
      <c r="Q372" s="83">
        <v>5</v>
      </c>
      <c r="R372" s="377">
        <f t="shared" ref="R372" si="131">G372*Q372</f>
        <v>6.25</v>
      </c>
      <c r="S372" s="905">
        <v>4</v>
      </c>
      <c r="T372" s="904">
        <f>Tabla323[[#This Row],[TOTAL EXITENTE82]]*Tabla323[[#This Row],[P.U$]]</f>
        <v>5</v>
      </c>
      <c r="U372" s="646">
        <v>4</v>
      </c>
      <c r="V372" s="902"/>
      <c r="W372" s="902"/>
    </row>
    <row r="373" spans="1:23" ht="25.5" x14ac:dyDescent="0.25">
      <c r="A373" s="634"/>
      <c r="B373" s="204" t="s">
        <v>373</v>
      </c>
      <c r="C373" s="573" t="s">
        <v>736</v>
      </c>
      <c r="D373" s="673" t="s">
        <v>341</v>
      </c>
      <c r="E373" s="21" t="s">
        <v>679</v>
      </c>
      <c r="F373" s="647">
        <v>45505</v>
      </c>
      <c r="G373" s="850">
        <v>1.52</v>
      </c>
      <c r="H373" s="337"/>
      <c r="I373" s="83">
        <v>5</v>
      </c>
      <c r="J373" s="85"/>
      <c r="K373" s="793">
        <v>5</v>
      </c>
      <c r="L373" s="85"/>
      <c r="M373" s="922">
        <v>5</v>
      </c>
      <c r="N373" s="85"/>
      <c r="O373" s="793">
        <v>5</v>
      </c>
      <c r="P373" s="85"/>
      <c r="Q373" s="83">
        <v>5</v>
      </c>
      <c r="R373" s="377">
        <v>4</v>
      </c>
      <c r="S373" s="905">
        <v>5</v>
      </c>
      <c r="T373" s="904">
        <f>Tabla323[[#This Row],[TOTAL EXITENTE82]]*Tabla323[[#This Row],[P.U$]]</f>
        <v>7.6</v>
      </c>
      <c r="U373" s="646">
        <v>5</v>
      </c>
      <c r="V373" s="902"/>
      <c r="W373" s="902"/>
    </row>
    <row r="374" spans="1:23" x14ac:dyDescent="0.25">
      <c r="A374" s="179">
        <v>299</v>
      </c>
      <c r="B374" s="204" t="s">
        <v>772</v>
      </c>
      <c r="C374" s="21" t="s">
        <v>736</v>
      </c>
      <c r="D374" s="21" t="s">
        <v>11</v>
      </c>
      <c r="E374" s="21" t="s">
        <v>773</v>
      </c>
      <c r="F374" s="240">
        <v>45717</v>
      </c>
      <c r="G374" s="241">
        <v>1.25</v>
      </c>
      <c r="H374" s="337"/>
      <c r="I374" s="83">
        <v>6</v>
      </c>
      <c r="J374" s="85">
        <f t="shared" si="126"/>
        <v>7.5</v>
      </c>
      <c r="K374" s="793">
        <v>5</v>
      </c>
      <c r="L374" s="85">
        <f t="shared" si="123"/>
        <v>6.25</v>
      </c>
      <c r="M374" s="793">
        <v>5</v>
      </c>
      <c r="N374" s="85">
        <f t="shared" si="113"/>
        <v>6.25</v>
      </c>
      <c r="O374" s="793">
        <v>5</v>
      </c>
      <c r="P374" s="85">
        <f t="shared" si="124"/>
        <v>6.25</v>
      </c>
      <c r="Q374" s="83">
        <v>5</v>
      </c>
      <c r="R374" s="377">
        <f t="shared" si="125"/>
        <v>6.25</v>
      </c>
      <c r="S374" s="905">
        <v>5</v>
      </c>
      <c r="T374" s="904">
        <f>Tabla323[[#This Row],[TOTAL EXITENTE82]]*Tabla323[[#This Row],[P.U$]]</f>
        <v>6.25</v>
      </c>
      <c r="U374" s="646">
        <v>5</v>
      </c>
      <c r="V374" s="902"/>
      <c r="W374" s="902"/>
    </row>
    <row r="375" spans="1:23" ht="25.5" x14ac:dyDescent="0.25">
      <c r="A375" s="179">
        <v>300</v>
      </c>
      <c r="B375" s="204" t="s">
        <v>400</v>
      </c>
      <c r="C375" s="21" t="s">
        <v>210</v>
      </c>
      <c r="D375" s="21" t="s">
        <v>11</v>
      </c>
      <c r="E375" s="21" t="s">
        <v>324</v>
      </c>
      <c r="F375" s="240">
        <v>45413</v>
      </c>
      <c r="G375" s="241">
        <v>1.99</v>
      </c>
      <c r="H375" s="337"/>
      <c r="I375" s="593"/>
      <c r="J375" s="85">
        <f t="shared" si="126"/>
        <v>0</v>
      </c>
      <c r="K375" s="793"/>
      <c r="L375" s="242">
        <f t="shared" si="123"/>
        <v>0</v>
      </c>
      <c r="M375" s="922"/>
      <c r="N375" s="85">
        <f t="shared" si="113"/>
        <v>0</v>
      </c>
      <c r="O375" s="794"/>
      <c r="P375" s="242">
        <f t="shared" si="124"/>
        <v>0</v>
      </c>
      <c r="Q375" s="83">
        <v>0</v>
      </c>
      <c r="R375" s="377">
        <f t="shared" si="125"/>
        <v>0</v>
      </c>
      <c r="S375" s="905"/>
      <c r="T375" s="904">
        <f>Tabla323[[#This Row],[TOTAL EXITENTE82]]*Tabla323[[#This Row],[P.U$]]</f>
        <v>0</v>
      </c>
      <c r="U375" s="646"/>
      <c r="V375" s="902"/>
      <c r="W375" s="902"/>
    </row>
    <row r="376" spans="1:23" x14ac:dyDescent="0.25">
      <c r="A376" s="179">
        <v>301</v>
      </c>
      <c r="B376" s="201" t="s">
        <v>1183</v>
      </c>
      <c r="C376" s="14" t="s">
        <v>593</v>
      </c>
      <c r="D376" s="14" t="s">
        <v>342</v>
      </c>
      <c r="E376" s="14" t="s">
        <v>259</v>
      </c>
      <c r="F376" s="15">
        <v>45717</v>
      </c>
      <c r="G376" s="37">
        <v>3.28</v>
      </c>
      <c r="H376" s="337"/>
      <c r="I376" s="233"/>
      <c r="J376" s="85">
        <f t="shared" si="126"/>
        <v>0</v>
      </c>
      <c r="K376" s="793"/>
      <c r="L376" s="232">
        <f t="shared" si="123"/>
        <v>0</v>
      </c>
      <c r="M376" s="922"/>
      <c r="N376" s="85">
        <f t="shared" si="113"/>
        <v>0</v>
      </c>
      <c r="O376" s="794"/>
      <c r="P376" s="232">
        <f t="shared" si="124"/>
        <v>0</v>
      </c>
      <c r="Q376" s="83">
        <v>0</v>
      </c>
      <c r="R376" s="377">
        <f t="shared" si="125"/>
        <v>0</v>
      </c>
      <c r="S376" s="905"/>
      <c r="T376" s="904">
        <f>Tabla323[[#This Row],[TOTAL EXITENTE82]]*Tabla323[[#This Row],[P.U$]]</f>
        <v>0</v>
      </c>
      <c r="U376" s="646"/>
      <c r="V376" s="902"/>
      <c r="W376" s="902"/>
    </row>
    <row r="377" spans="1:23" ht="30" x14ac:dyDescent="0.25">
      <c r="A377" s="185">
        <v>536</v>
      </c>
      <c r="B377" s="184" t="s">
        <v>909</v>
      </c>
      <c r="C377" s="184" t="s">
        <v>241</v>
      </c>
      <c r="D377" s="14" t="s">
        <v>342</v>
      </c>
      <c r="E377" s="14" t="s">
        <v>259</v>
      </c>
      <c r="F377" s="576">
        <v>45658</v>
      </c>
      <c r="G377" s="577">
        <v>3.23</v>
      </c>
      <c r="H377" s="364"/>
      <c r="I377" s="233"/>
      <c r="J377" s="366">
        <f t="shared" ref="J377:J383" si="132">G377*I377</f>
        <v>0</v>
      </c>
      <c r="K377" s="793"/>
      <c r="L377" s="232">
        <f t="shared" si="123"/>
        <v>0</v>
      </c>
      <c r="M377" s="922"/>
      <c r="N377" s="85">
        <f t="shared" si="113"/>
        <v>0</v>
      </c>
      <c r="O377" s="794"/>
      <c r="P377" s="232">
        <f t="shared" si="124"/>
        <v>0</v>
      </c>
      <c r="Q377" s="83">
        <v>0</v>
      </c>
      <c r="R377" s="377">
        <f t="shared" si="125"/>
        <v>0</v>
      </c>
      <c r="S377" s="905"/>
      <c r="T377" s="904">
        <f>Tabla323[[#This Row],[TOTAL EXITENTE82]]*Tabla323[[#This Row],[P.U$]]</f>
        <v>0</v>
      </c>
      <c r="U377" s="646"/>
      <c r="V377" s="902"/>
      <c r="W377" s="902"/>
    </row>
    <row r="378" spans="1:23" ht="30" x14ac:dyDescent="0.25">
      <c r="A378" s="185">
        <v>630</v>
      </c>
      <c r="B378" s="184" t="s">
        <v>1015</v>
      </c>
      <c r="C378" s="184" t="s">
        <v>241</v>
      </c>
      <c r="D378" s="14" t="s">
        <v>342</v>
      </c>
      <c r="E378" s="14" t="s">
        <v>259</v>
      </c>
      <c r="F378" s="576">
        <v>45901</v>
      </c>
      <c r="G378" s="577">
        <v>1.43</v>
      </c>
      <c r="H378" s="337"/>
      <c r="I378" s="593"/>
      <c r="J378" s="355">
        <f t="shared" si="132"/>
        <v>0</v>
      </c>
      <c r="K378" s="793"/>
      <c r="L378" s="357">
        <f t="shared" si="123"/>
        <v>0</v>
      </c>
      <c r="M378" s="922"/>
      <c r="N378" s="85">
        <f t="shared" si="113"/>
        <v>0</v>
      </c>
      <c r="O378" s="794"/>
      <c r="P378" s="357">
        <f t="shared" si="124"/>
        <v>0</v>
      </c>
      <c r="Q378" s="83">
        <v>0</v>
      </c>
      <c r="R378" s="377">
        <f t="shared" si="125"/>
        <v>0</v>
      </c>
      <c r="S378" s="905"/>
      <c r="T378" s="904">
        <f>Tabla323[[#This Row],[TOTAL EXITENTE82]]*Tabla323[[#This Row],[P.U$]]</f>
        <v>0</v>
      </c>
      <c r="U378" s="646"/>
      <c r="V378" s="902"/>
      <c r="W378" s="902"/>
    </row>
    <row r="379" spans="1:23" ht="30" x14ac:dyDescent="0.25">
      <c r="A379" s="634"/>
      <c r="B379" s="184" t="s">
        <v>909</v>
      </c>
      <c r="C379" s="184" t="s">
        <v>241</v>
      </c>
      <c r="D379" s="14" t="s">
        <v>342</v>
      </c>
      <c r="E379" s="14" t="s">
        <v>259</v>
      </c>
      <c r="F379" s="15">
        <v>46174</v>
      </c>
      <c r="G379" s="37">
        <v>2.2599999999999998</v>
      </c>
      <c r="H379" s="337"/>
      <c r="I379" s="593"/>
      <c r="J379" s="355">
        <f t="shared" si="132"/>
        <v>0</v>
      </c>
      <c r="K379" s="793"/>
      <c r="L379" s="357">
        <f t="shared" ref="L379" si="133">G379*K379</f>
        <v>0</v>
      </c>
      <c r="M379" s="922"/>
      <c r="N379" s="85">
        <f t="shared" ref="N379" si="134">G379*M379</f>
        <v>0</v>
      </c>
      <c r="O379" s="794"/>
      <c r="P379" s="357">
        <f t="shared" ref="P379" si="135">G379*O379</f>
        <v>0</v>
      </c>
      <c r="Q379" s="83">
        <v>7</v>
      </c>
      <c r="R379" s="377">
        <f t="shared" ref="R379" si="136">G379*Q379</f>
        <v>15.819999999999999</v>
      </c>
      <c r="S379" s="905">
        <v>8</v>
      </c>
      <c r="T379" s="904">
        <f>Tabla323[[#This Row],[TOTAL EXITENTE82]]*Tabla323[[#This Row],[P.U$]]</f>
        <v>18.079999999999998</v>
      </c>
      <c r="U379" s="646">
        <v>8</v>
      </c>
      <c r="V379" s="902"/>
      <c r="W379" s="902"/>
    </row>
    <row r="380" spans="1:23" ht="30" x14ac:dyDescent="0.25">
      <c r="A380" s="634"/>
      <c r="B380" s="184" t="s">
        <v>18058</v>
      </c>
      <c r="C380" s="184" t="s">
        <v>206</v>
      </c>
      <c r="D380" s="14" t="s">
        <v>342</v>
      </c>
      <c r="E380" s="14" t="s">
        <v>259</v>
      </c>
      <c r="F380" s="576">
        <v>45689</v>
      </c>
      <c r="G380" s="577">
        <v>1.61</v>
      </c>
      <c r="H380" s="337"/>
      <c r="I380" s="593"/>
      <c r="J380" s="355">
        <f t="shared" si="132"/>
        <v>0</v>
      </c>
      <c r="K380" s="793"/>
      <c r="L380" s="357">
        <f t="shared" ref="L380" si="137">G380*K380</f>
        <v>0</v>
      </c>
      <c r="M380" s="922"/>
      <c r="N380" s="85">
        <f t="shared" ref="N380" si="138">G380*M380</f>
        <v>0</v>
      </c>
      <c r="O380" s="794"/>
      <c r="P380" s="357">
        <f t="shared" ref="P380" si="139">G380*O380</f>
        <v>0</v>
      </c>
      <c r="Q380" s="83">
        <v>10</v>
      </c>
      <c r="R380" s="377">
        <f t="shared" ref="R380" si="140">G380*Q380</f>
        <v>16.100000000000001</v>
      </c>
      <c r="S380" s="905">
        <v>9</v>
      </c>
      <c r="T380" s="904">
        <f>Tabla323[[#This Row],[TOTAL EXITENTE82]]*Tabla323[[#This Row],[P.U$]]</f>
        <v>14.49</v>
      </c>
      <c r="U380" s="646">
        <v>9</v>
      </c>
      <c r="V380" s="902"/>
      <c r="W380" s="902"/>
    </row>
    <row r="381" spans="1:23" ht="28.5" x14ac:dyDescent="0.25">
      <c r="A381" s="634"/>
      <c r="B381" s="201" t="s">
        <v>18056</v>
      </c>
      <c r="C381" s="14" t="s">
        <v>18057</v>
      </c>
      <c r="D381" s="14" t="s">
        <v>342</v>
      </c>
      <c r="E381" s="14" t="s">
        <v>259</v>
      </c>
      <c r="F381" s="15">
        <v>45992</v>
      </c>
      <c r="G381" s="37">
        <v>2.23</v>
      </c>
      <c r="H381" s="337"/>
      <c r="I381" s="593"/>
      <c r="J381" s="355">
        <f t="shared" si="132"/>
        <v>0</v>
      </c>
      <c r="K381" s="793"/>
      <c r="L381" s="357">
        <f t="shared" ref="L381" si="141">G381*K381</f>
        <v>0</v>
      </c>
      <c r="M381" s="922"/>
      <c r="N381" s="85">
        <f t="shared" ref="N381" si="142">G381*M381</f>
        <v>0</v>
      </c>
      <c r="O381" s="794"/>
      <c r="P381" s="357">
        <f t="shared" ref="P381" si="143">G381*O381</f>
        <v>0</v>
      </c>
      <c r="Q381" s="83">
        <v>15</v>
      </c>
      <c r="R381" s="377">
        <f t="shared" ref="R381" si="144">G381*Q381</f>
        <v>33.450000000000003</v>
      </c>
      <c r="S381" s="905">
        <v>15</v>
      </c>
      <c r="T381" s="904">
        <f>Tabla323[[#This Row],[TOTAL EXITENTE82]]*Tabla323[[#This Row],[P.U$]]</f>
        <v>33.450000000000003</v>
      </c>
      <c r="U381" s="646">
        <v>15</v>
      </c>
      <c r="V381" s="902"/>
      <c r="W381" s="902"/>
    </row>
    <row r="382" spans="1:23" x14ac:dyDescent="0.25">
      <c r="A382" s="381">
        <v>690</v>
      </c>
      <c r="B382" s="184" t="s">
        <v>1127</v>
      </c>
      <c r="C382" s="578" t="s">
        <v>1128</v>
      </c>
      <c r="D382" s="609" t="s">
        <v>333</v>
      </c>
      <c r="E382" s="184"/>
      <c r="F382" s="576">
        <v>45870</v>
      </c>
      <c r="G382" s="603">
        <v>2.5</v>
      </c>
      <c r="H382" s="337"/>
      <c r="I382" s="593"/>
      <c r="J382" s="355">
        <f t="shared" si="132"/>
        <v>0</v>
      </c>
      <c r="K382" s="793"/>
      <c r="L382" s="357">
        <f t="shared" si="123"/>
        <v>0</v>
      </c>
      <c r="M382" s="922"/>
      <c r="N382" s="85">
        <f t="shared" si="113"/>
        <v>0</v>
      </c>
      <c r="O382" s="794"/>
      <c r="P382" s="357">
        <f t="shared" si="124"/>
        <v>0</v>
      </c>
      <c r="Q382" s="83">
        <v>0</v>
      </c>
      <c r="R382" s="377">
        <f t="shared" si="125"/>
        <v>0</v>
      </c>
      <c r="S382" s="905"/>
      <c r="T382" s="904">
        <f>Tabla323[[#This Row],[TOTAL EXITENTE82]]*Tabla323[[#This Row],[P.U$]]</f>
        <v>0</v>
      </c>
      <c r="U382" s="646"/>
      <c r="V382" s="902"/>
      <c r="W382" s="902"/>
    </row>
    <row r="383" spans="1:23" x14ac:dyDescent="0.25">
      <c r="A383" s="179">
        <v>681</v>
      </c>
      <c r="B383" s="209" t="s">
        <v>1080</v>
      </c>
      <c r="C383" s="209" t="s">
        <v>230</v>
      </c>
      <c r="D383" s="14" t="s">
        <v>342</v>
      </c>
      <c r="E383" s="14" t="s">
        <v>266</v>
      </c>
      <c r="F383" s="732">
        <v>45200</v>
      </c>
      <c r="G383" s="731"/>
      <c r="H383" s="337"/>
      <c r="I383" s="593"/>
      <c r="J383" s="355">
        <f t="shared" si="132"/>
        <v>0</v>
      </c>
      <c r="K383" s="793"/>
      <c r="L383" s="357">
        <f>G383*K383</f>
        <v>0</v>
      </c>
      <c r="M383" s="922"/>
      <c r="N383" s="85">
        <f t="shared" si="113"/>
        <v>0</v>
      </c>
      <c r="O383" s="794"/>
      <c r="P383" s="357">
        <f>G383*O383</f>
        <v>0</v>
      </c>
      <c r="Q383" s="83">
        <v>0</v>
      </c>
      <c r="R383" s="377">
        <f>G383*Q383</f>
        <v>0</v>
      </c>
      <c r="S383" s="905"/>
      <c r="T383" s="904">
        <f>Tabla323[[#This Row],[TOTAL EXITENTE82]]*Tabla323[[#This Row],[P.U$]]</f>
        <v>0</v>
      </c>
      <c r="U383" s="646"/>
      <c r="V383" s="902"/>
      <c r="W383" s="902"/>
    </row>
    <row r="384" spans="1:23" ht="25.5" x14ac:dyDescent="0.25">
      <c r="A384" s="185">
        <v>624</v>
      </c>
      <c r="B384" s="273" t="s">
        <v>1003</v>
      </c>
      <c r="C384" s="14" t="s">
        <v>1223</v>
      </c>
      <c r="D384" s="14" t="s">
        <v>342</v>
      </c>
      <c r="E384" s="14" t="s">
        <v>268</v>
      </c>
      <c r="F384" s="586">
        <v>45657</v>
      </c>
      <c r="G384" s="652">
        <v>1.9</v>
      </c>
      <c r="H384" s="337"/>
      <c r="I384" s="593">
        <v>4</v>
      </c>
      <c r="J384" s="85">
        <f t="shared" si="126"/>
        <v>7.6</v>
      </c>
      <c r="K384" s="794">
        <v>4</v>
      </c>
      <c r="L384" s="242">
        <f t="shared" si="123"/>
        <v>7.6</v>
      </c>
      <c r="M384" s="794">
        <v>3</v>
      </c>
      <c r="N384" s="85">
        <f t="shared" ref="N384:N456" si="145">G384*M384</f>
        <v>5.6999999999999993</v>
      </c>
      <c r="O384" s="794">
        <v>3</v>
      </c>
      <c r="P384" s="242">
        <f t="shared" si="124"/>
        <v>5.6999999999999993</v>
      </c>
      <c r="Q384" s="243">
        <v>3</v>
      </c>
      <c r="R384" s="377">
        <f t="shared" si="125"/>
        <v>5.6999999999999993</v>
      </c>
      <c r="S384" s="905">
        <v>3</v>
      </c>
      <c r="T384" s="904">
        <f>Tabla323[[#This Row],[TOTAL EXITENTE82]]*Tabla323[[#This Row],[P.U$]]</f>
        <v>5.6999999999999993</v>
      </c>
      <c r="U384" s="646">
        <v>2</v>
      </c>
      <c r="V384" s="902"/>
      <c r="W384" s="902"/>
    </row>
    <row r="385" spans="1:104" x14ac:dyDescent="0.25">
      <c r="A385" s="179">
        <v>302</v>
      </c>
      <c r="B385" s="201" t="s">
        <v>402</v>
      </c>
      <c r="C385" s="14" t="s">
        <v>594</v>
      </c>
      <c r="D385" s="14" t="s">
        <v>12</v>
      </c>
      <c r="E385" s="14" t="s">
        <v>261</v>
      </c>
      <c r="F385" s="15">
        <v>45689</v>
      </c>
      <c r="G385" s="37">
        <v>7.78</v>
      </c>
      <c r="H385" s="337"/>
      <c r="I385" s="83"/>
      <c r="J385" s="85">
        <f t="shared" si="126"/>
        <v>0</v>
      </c>
      <c r="K385" s="793"/>
      <c r="L385" s="85">
        <f t="shared" si="123"/>
        <v>0</v>
      </c>
      <c r="M385" s="922"/>
      <c r="N385" s="85">
        <f t="shared" si="145"/>
        <v>0</v>
      </c>
      <c r="O385" s="793"/>
      <c r="P385" s="85">
        <f t="shared" si="124"/>
        <v>0</v>
      </c>
      <c r="Q385" s="83">
        <v>0</v>
      </c>
      <c r="R385" s="377">
        <f t="shared" si="125"/>
        <v>0</v>
      </c>
      <c r="S385" s="905"/>
      <c r="T385" s="904">
        <f>Tabla323[[#This Row],[TOTAL EXITENTE82]]*Tabla323[[#This Row],[P.U$]]</f>
        <v>0</v>
      </c>
      <c r="U385" s="646"/>
      <c r="V385" s="902"/>
      <c r="W385" s="902"/>
    </row>
    <row r="386" spans="1:104" ht="28.5" x14ac:dyDescent="0.25">
      <c r="A386" s="179">
        <v>303</v>
      </c>
      <c r="B386" s="201" t="s">
        <v>403</v>
      </c>
      <c r="C386" s="14" t="s">
        <v>230</v>
      </c>
      <c r="D386" s="14" t="s">
        <v>12</v>
      </c>
      <c r="E386" s="14" t="s">
        <v>267</v>
      </c>
      <c r="F386" s="15">
        <v>45200</v>
      </c>
      <c r="G386" s="37">
        <v>2.9</v>
      </c>
      <c r="H386" s="337"/>
      <c r="I386" s="83">
        <v>4</v>
      </c>
      <c r="J386" s="85">
        <f t="shared" si="126"/>
        <v>11.6</v>
      </c>
      <c r="K386" s="793">
        <v>4</v>
      </c>
      <c r="L386" s="85">
        <f t="shared" si="123"/>
        <v>11.6</v>
      </c>
      <c r="M386" s="793">
        <v>3</v>
      </c>
      <c r="N386" s="85">
        <f t="shared" si="145"/>
        <v>8.6999999999999993</v>
      </c>
      <c r="O386" s="793">
        <v>3</v>
      </c>
      <c r="P386" s="85">
        <f t="shared" si="124"/>
        <v>8.6999999999999993</v>
      </c>
      <c r="Q386" s="83">
        <v>3</v>
      </c>
      <c r="R386" s="377">
        <f t="shared" si="125"/>
        <v>8.6999999999999993</v>
      </c>
      <c r="S386" s="905">
        <v>3</v>
      </c>
      <c r="T386" s="904">
        <f>Tabla323[[#This Row],[TOTAL EXITENTE82]]*Tabla323[[#This Row],[P.U$]]</f>
        <v>8.6999999999999993</v>
      </c>
      <c r="U386" s="646">
        <v>3</v>
      </c>
      <c r="V386" s="902"/>
      <c r="W386" s="902"/>
    </row>
    <row r="387" spans="1:104" ht="25.5" x14ac:dyDescent="0.25">
      <c r="A387" s="179">
        <v>791</v>
      </c>
      <c r="B387" s="201" t="s">
        <v>17610</v>
      </c>
      <c r="C387" s="14" t="s">
        <v>1223</v>
      </c>
      <c r="D387" s="14" t="s">
        <v>342</v>
      </c>
      <c r="E387" s="14" t="s">
        <v>687</v>
      </c>
      <c r="F387" s="15">
        <v>45778</v>
      </c>
      <c r="G387" s="37">
        <v>2.64</v>
      </c>
      <c r="H387" s="337"/>
      <c r="I387" s="83">
        <v>1</v>
      </c>
      <c r="J387" s="85">
        <f t="shared" si="126"/>
        <v>2.64</v>
      </c>
      <c r="K387" s="793">
        <v>0</v>
      </c>
      <c r="L387" s="85">
        <f t="shared" si="123"/>
        <v>0</v>
      </c>
      <c r="M387" s="793">
        <v>0</v>
      </c>
      <c r="N387" s="85">
        <f t="shared" si="145"/>
        <v>0</v>
      </c>
      <c r="O387" s="793"/>
      <c r="P387" s="85">
        <f t="shared" si="124"/>
        <v>0</v>
      </c>
      <c r="Q387" s="83">
        <v>0</v>
      </c>
      <c r="R387" s="377">
        <f t="shared" si="125"/>
        <v>0</v>
      </c>
      <c r="S387" s="905"/>
      <c r="T387" s="904">
        <f>Tabla323[[#This Row],[TOTAL EXITENTE82]]*Tabla323[[#This Row],[P.U$]]</f>
        <v>0</v>
      </c>
      <c r="U387" s="646"/>
      <c r="V387" s="902"/>
      <c r="W387" s="902"/>
    </row>
    <row r="388" spans="1:104" ht="28.5" x14ac:dyDescent="0.25">
      <c r="A388" s="179"/>
      <c r="B388" s="201" t="s">
        <v>18059</v>
      </c>
      <c r="C388" s="14" t="s">
        <v>241</v>
      </c>
      <c r="D388" s="14" t="s">
        <v>342</v>
      </c>
      <c r="E388" s="14" t="s">
        <v>687</v>
      </c>
      <c r="F388" s="15">
        <v>45566</v>
      </c>
      <c r="G388" s="37">
        <v>3.13</v>
      </c>
      <c r="H388" s="337"/>
      <c r="I388" s="83">
        <v>0</v>
      </c>
      <c r="J388" s="85">
        <f t="shared" ref="J388" si="146">G388*I388</f>
        <v>0</v>
      </c>
      <c r="K388" s="793">
        <v>0</v>
      </c>
      <c r="L388" s="85">
        <f t="shared" ref="L388" si="147">G388*K388</f>
        <v>0</v>
      </c>
      <c r="M388" s="793">
        <v>0</v>
      </c>
      <c r="N388" s="85">
        <f t="shared" ref="N388" si="148">G388*M388</f>
        <v>0</v>
      </c>
      <c r="O388" s="793">
        <v>10</v>
      </c>
      <c r="P388" s="85">
        <f t="shared" ref="P388" si="149">G388*O388</f>
        <v>31.299999999999997</v>
      </c>
      <c r="Q388" s="83">
        <v>9</v>
      </c>
      <c r="R388" s="377">
        <f t="shared" ref="R388" si="150">G388*Q388</f>
        <v>28.169999999999998</v>
      </c>
      <c r="S388" s="905">
        <v>8</v>
      </c>
      <c r="T388" s="904">
        <f>Tabla323[[#This Row],[TOTAL EXITENTE82]]*Tabla323[[#This Row],[P.U$]]</f>
        <v>25.04</v>
      </c>
      <c r="U388" s="646">
        <v>8</v>
      </c>
      <c r="V388" s="902"/>
      <c r="W388" s="902"/>
    </row>
    <row r="389" spans="1:104" ht="28.5" x14ac:dyDescent="0.25">
      <c r="A389" s="179">
        <v>304</v>
      </c>
      <c r="B389" s="201" t="s">
        <v>404</v>
      </c>
      <c r="C389" s="14" t="s">
        <v>595</v>
      </c>
      <c r="D389" s="14" t="s">
        <v>342</v>
      </c>
      <c r="E389" s="14" t="s">
        <v>282</v>
      </c>
      <c r="F389" s="15">
        <v>45717</v>
      </c>
      <c r="G389" s="37">
        <v>8.23</v>
      </c>
      <c r="H389" s="337"/>
      <c r="I389" s="83"/>
      <c r="J389" s="85">
        <f t="shared" si="126"/>
        <v>0</v>
      </c>
      <c r="K389" s="793"/>
      <c r="L389" s="85">
        <f t="shared" si="123"/>
        <v>0</v>
      </c>
      <c r="M389" s="922"/>
      <c r="N389" s="85">
        <f t="shared" si="145"/>
        <v>0</v>
      </c>
      <c r="O389" s="793"/>
      <c r="P389" s="85">
        <f t="shared" si="124"/>
        <v>0</v>
      </c>
      <c r="Q389" s="83">
        <v>0</v>
      </c>
      <c r="R389" s="377">
        <f t="shared" si="125"/>
        <v>0</v>
      </c>
      <c r="S389" s="905"/>
      <c r="T389" s="904">
        <f>Tabla323[[#This Row],[TOTAL EXITENTE82]]*Tabla323[[#This Row],[P.U$]]</f>
        <v>0</v>
      </c>
      <c r="U389" s="646"/>
      <c r="V389" s="902"/>
      <c r="W389" s="902"/>
    </row>
    <row r="390" spans="1:104" ht="28.5" x14ac:dyDescent="0.25">
      <c r="A390" s="179">
        <v>305</v>
      </c>
      <c r="B390" s="201" t="s">
        <v>825</v>
      </c>
      <c r="C390" s="14" t="s">
        <v>209</v>
      </c>
      <c r="D390" s="14" t="s">
        <v>342</v>
      </c>
      <c r="E390" s="14" t="s">
        <v>272</v>
      </c>
      <c r="F390" s="15">
        <v>45261</v>
      </c>
      <c r="G390" s="37">
        <v>2.5</v>
      </c>
      <c r="H390" s="337"/>
      <c r="I390" s="83"/>
      <c r="J390" s="85">
        <f>G390*I390</f>
        <v>0</v>
      </c>
      <c r="K390" s="793"/>
      <c r="L390" s="85">
        <f>G390*K390</f>
        <v>0</v>
      </c>
      <c r="M390" s="922"/>
      <c r="N390" s="85">
        <f t="shared" si="145"/>
        <v>0</v>
      </c>
      <c r="O390" s="793"/>
      <c r="P390" s="85">
        <f>G390*O390</f>
        <v>0</v>
      </c>
      <c r="Q390" s="83">
        <v>0</v>
      </c>
      <c r="R390" s="377">
        <f>G390*Q390</f>
        <v>0</v>
      </c>
      <c r="S390" s="905"/>
      <c r="T390" s="904">
        <f>Tabla323[[#This Row],[TOTAL EXITENTE82]]*Tabla323[[#This Row],[P.U$]]</f>
        <v>0</v>
      </c>
      <c r="U390" s="646"/>
      <c r="V390" s="902"/>
      <c r="W390" s="902"/>
    </row>
    <row r="391" spans="1:104" ht="28.5" x14ac:dyDescent="0.25">
      <c r="A391" s="179"/>
      <c r="B391" s="201" t="s">
        <v>825</v>
      </c>
      <c r="C391" s="14" t="s">
        <v>209</v>
      </c>
      <c r="D391" s="14" t="s">
        <v>342</v>
      </c>
      <c r="E391" s="14" t="s">
        <v>272</v>
      </c>
      <c r="F391" s="15">
        <v>45262</v>
      </c>
      <c r="G391" s="37">
        <v>3.38</v>
      </c>
      <c r="H391" s="337"/>
      <c r="I391" s="83"/>
      <c r="J391" s="85">
        <f>G391*I391</f>
        <v>0</v>
      </c>
      <c r="K391" s="793"/>
      <c r="L391" s="85">
        <f>G391*K391</f>
        <v>0</v>
      </c>
      <c r="M391" s="922"/>
      <c r="N391" s="85">
        <f t="shared" ref="N391" si="151">G391*M391</f>
        <v>0</v>
      </c>
      <c r="O391" s="793"/>
      <c r="P391" s="85">
        <f>G391*O391</f>
        <v>0</v>
      </c>
      <c r="Q391" s="83">
        <v>10</v>
      </c>
      <c r="R391" s="377">
        <f>G391*Q391</f>
        <v>33.799999999999997</v>
      </c>
      <c r="S391" s="905">
        <v>10</v>
      </c>
      <c r="T391" s="904">
        <f>Tabla323[[#This Row],[TOTAL EXITENTE82]]*Tabla323[[#This Row],[P.U$]]</f>
        <v>33.799999999999997</v>
      </c>
      <c r="U391" s="646">
        <v>10</v>
      </c>
      <c r="V391" s="902"/>
      <c r="W391" s="902"/>
    </row>
    <row r="392" spans="1:104" ht="28.5" x14ac:dyDescent="0.25">
      <c r="A392" s="179">
        <v>306</v>
      </c>
      <c r="B392" s="201" t="s">
        <v>824</v>
      </c>
      <c r="C392" s="14" t="s">
        <v>736</v>
      </c>
      <c r="D392" s="14" t="s">
        <v>342</v>
      </c>
      <c r="E392" s="14" t="s">
        <v>272</v>
      </c>
      <c r="F392" s="15">
        <v>45992</v>
      </c>
      <c r="G392" s="37">
        <v>3.51</v>
      </c>
      <c r="H392" s="337"/>
      <c r="I392" s="83">
        <v>1</v>
      </c>
      <c r="J392" s="85">
        <f t="shared" si="126"/>
        <v>3.51</v>
      </c>
      <c r="K392" s="793">
        <v>1</v>
      </c>
      <c r="L392" s="85">
        <f>G392*K392</f>
        <v>3.51</v>
      </c>
      <c r="M392" s="793">
        <v>1</v>
      </c>
      <c r="N392" s="85">
        <f t="shared" si="145"/>
        <v>3.51</v>
      </c>
      <c r="O392" s="793">
        <v>0</v>
      </c>
      <c r="P392" s="85">
        <f>G392*O392</f>
        <v>0</v>
      </c>
      <c r="Q392" s="83">
        <v>0</v>
      </c>
      <c r="R392" s="377">
        <f>G392*Q392</f>
        <v>0</v>
      </c>
      <c r="S392" s="905"/>
      <c r="T392" s="904">
        <f>Tabla323[[#This Row],[TOTAL EXITENTE82]]*Tabla323[[#This Row],[P.U$]]</f>
        <v>0</v>
      </c>
      <c r="U392" s="646"/>
      <c r="V392" s="902"/>
      <c r="W392" s="902"/>
    </row>
    <row r="393" spans="1:104" x14ac:dyDescent="0.25">
      <c r="A393" s="179">
        <v>792</v>
      </c>
      <c r="B393" s="201" t="s">
        <v>1221</v>
      </c>
      <c r="C393" s="14" t="s">
        <v>1223</v>
      </c>
      <c r="D393" s="14" t="s">
        <v>10</v>
      </c>
      <c r="E393" s="14" t="s">
        <v>272</v>
      </c>
      <c r="F393" s="15">
        <v>45350</v>
      </c>
      <c r="G393" s="37">
        <v>3.39</v>
      </c>
      <c r="H393" s="337"/>
      <c r="I393" s="83"/>
      <c r="J393" s="85">
        <f>G393*I393</f>
        <v>0</v>
      </c>
      <c r="K393" s="793"/>
      <c r="L393" s="85">
        <f>G393*K393</f>
        <v>0</v>
      </c>
      <c r="M393" s="922"/>
      <c r="N393" s="85">
        <f t="shared" si="145"/>
        <v>0</v>
      </c>
      <c r="O393" s="793"/>
      <c r="P393" s="85">
        <f>G393*O393</f>
        <v>0</v>
      </c>
      <c r="Q393" s="83">
        <v>0</v>
      </c>
      <c r="R393" s="377">
        <f>G393*Q393</f>
        <v>0</v>
      </c>
      <c r="S393" s="905"/>
      <c r="T393" s="904">
        <f>Tabla323[[#This Row],[TOTAL EXITENTE82]]*Tabla323[[#This Row],[P.U$]]</f>
        <v>0</v>
      </c>
      <c r="U393" s="646"/>
      <c r="V393" s="902"/>
      <c r="W393" s="902"/>
    </row>
    <row r="394" spans="1:104" ht="25.5" x14ac:dyDescent="0.25">
      <c r="A394" s="179">
        <v>307</v>
      </c>
      <c r="B394" s="201" t="s">
        <v>405</v>
      </c>
      <c r="C394" s="14" t="s">
        <v>232</v>
      </c>
      <c r="D394" s="14" t="s">
        <v>343</v>
      </c>
      <c r="E394" s="14" t="s">
        <v>686</v>
      </c>
      <c r="F394" s="15">
        <v>45658</v>
      </c>
      <c r="G394" s="37">
        <v>3.72</v>
      </c>
      <c r="H394" s="337"/>
      <c r="I394" s="83"/>
      <c r="J394" s="85">
        <f t="shared" si="126"/>
        <v>0</v>
      </c>
      <c r="K394" s="793"/>
      <c r="L394" s="85">
        <f t="shared" si="123"/>
        <v>0</v>
      </c>
      <c r="M394" s="793"/>
      <c r="N394" s="85">
        <f t="shared" si="145"/>
        <v>0</v>
      </c>
      <c r="O394" s="793"/>
      <c r="P394" s="85">
        <f t="shared" si="124"/>
        <v>0</v>
      </c>
      <c r="Q394" s="83">
        <v>0</v>
      </c>
      <c r="R394" s="377">
        <f t="shared" si="125"/>
        <v>0</v>
      </c>
      <c r="S394" s="905"/>
      <c r="T394" s="904">
        <f>Tabla323[[#This Row],[TOTAL EXITENTE82]]*Tabla323[[#This Row],[P.U$]]</f>
        <v>0</v>
      </c>
      <c r="U394" s="646"/>
      <c r="V394" s="902"/>
      <c r="W394" s="902"/>
    </row>
    <row r="395" spans="1:104" ht="42.75" x14ac:dyDescent="0.25">
      <c r="A395" s="179">
        <v>308</v>
      </c>
      <c r="B395" s="201" t="s">
        <v>777</v>
      </c>
      <c r="C395" s="14" t="s">
        <v>736</v>
      </c>
      <c r="D395" s="14" t="s">
        <v>12</v>
      </c>
      <c r="E395" s="14" t="s">
        <v>272</v>
      </c>
      <c r="F395" s="15">
        <v>45627</v>
      </c>
      <c r="G395" s="37">
        <v>9.09</v>
      </c>
      <c r="H395" s="337"/>
      <c r="I395" s="83"/>
      <c r="J395" s="85">
        <f t="shared" si="126"/>
        <v>0</v>
      </c>
      <c r="K395" s="793"/>
      <c r="L395" s="85">
        <f>G395*K395</f>
        <v>0</v>
      </c>
      <c r="M395" s="922"/>
      <c r="N395" s="85">
        <f t="shared" si="145"/>
        <v>0</v>
      </c>
      <c r="O395" s="793"/>
      <c r="P395" s="85">
        <f>G395*O395</f>
        <v>0</v>
      </c>
      <c r="Q395" s="83">
        <v>0</v>
      </c>
      <c r="R395" s="377">
        <f>G395*Q395</f>
        <v>0</v>
      </c>
      <c r="S395" s="905"/>
      <c r="T395" s="904">
        <f>Tabla323[[#This Row],[TOTAL EXITENTE82]]*Tabla323[[#This Row],[P.U$]]</f>
        <v>0</v>
      </c>
      <c r="U395" s="646"/>
      <c r="V395" s="902"/>
      <c r="W395" s="902"/>
    </row>
    <row r="396" spans="1:104" ht="42.75" x14ac:dyDescent="0.25">
      <c r="A396" s="179">
        <v>706</v>
      </c>
      <c r="B396" s="201" t="s">
        <v>17766</v>
      </c>
      <c r="C396" s="14" t="s">
        <v>216</v>
      </c>
      <c r="D396" s="14" t="s">
        <v>12</v>
      </c>
      <c r="E396" s="14" t="s">
        <v>272</v>
      </c>
      <c r="F396" s="15">
        <v>45901</v>
      </c>
      <c r="G396" s="37">
        <v>9.09</v>
      </c>
      <c r="H396" s="337"/>
      <c r="I396" s="83">
        <v>1</v>
      </c>
      <c r="J396" s="85">
        <f>G396*I396</f>
        <v>9.09</v>
      </c>
      <c r="K396" s="793">
        <v>0</v>
      </c>
      <c r="L396" s="85">
        <f>G396*K396</f>
        <v>0</v>
      </c>
      <c r="M396" s="793">
        <v>0</v>
      </c>
      <c r="N396" s="85">
        <f t="shared" si="145"/>
        <v>0</v>
      </c>
      <c r="O396" s="793">
        <v>0</v>
      </c>
      <c r="P396" s="85">
        <f>G396*O396</f>
        <v>0</v>
      </c>
      <c r="Q396" s="83">
        <v>0</v>
      </c>
      <c r="R396" s="377">
        <f>G396*Q396</f>
        <v>0</v>
      </c>
      <c r="S396" s="905"/>
      <c r="T396" s="904">
        <f>Tabla323[[#This Row],[TOTAL EXITENTE82]]*Tabla323[[#This Row],[P.U$]]</f>
        <v>0</v>
      </c>
      <c r="U396" s="646"/>
      <c r="V396" s="902"/>
      <c r="W396" s="902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</row>
    <row r="397" spans="1:104" ht="24.75" customHeight="1" x14ac:dyDescent="0.25">
      <c r="A397" s="179">
        <v>309</v>
      </c>
      <c r="B397" s="201" t="s">
        <v>405</v>
      </c>
      <c r="C397" s="14" t="s">
        <v>206</v>
      </c>
      <c r="D397" s="14" t="s">
        <v>12</v>
      </c>
      <c r="E397" s="14" t="s">
        <v>686</v>
      </c>
      <c r="F397" s="15">
        <v>45597</v>
      </c>
      <c r="G397" s="37">
        <v>3.04</v>
      </c>
      <c r="H397" s="337"/>
      <c r="I397" s="83">
        <v>1</v>
      </c>
      <c r="J397" s="85">
        <f t="shared" si="126"/>
        <v>3.04</v>
      </c>
      <c r="K397" s="793">
        <v>1</v>
      </c>
      <c r="L397" s="85">
        <f t="shared" si="123"/>
        <v>3.04</v>
      </c>
      <c r="M397" s="793">
        <v>1</v>
      </c>
      <c r="N397" s="85">
        <f t="shared" si="145"/>
        <v>3.04</v>
      </c>
      <c r="O397" s="793">
        <v>0</v>
      </c>
      <c r="P397" s="85">
        <f t="shared" si="124"/>
        <v>0</v>
      </c>
      <c r="Q397" s="83">
        <v>3</v>
      </c>
      <c r="R397" s="377">
        <f t="shared" si="125"/>
        <v>9.120000000000001</v>
      </c>
      <c r="S397" s="905">
        <v>5</v>
      </c>
      <c r="T397" s="904">
        <f>Tabla323[[#This Row],[TOTAL EXITENTE82]]*Tabla323[[#This Row],[P.U$]]</f>
        <v>15.2</v>
      </c>
      <c r="U397" s="646"/>
      <c r="V397" s="902"/>
      <c r="W397" s="902"/>
    </row>
    <row r="398" spans="1:104" ht="28.5" x14ac:dyDescent="0.25">
      <c r="A398" s="179">
        <v>310</v>
      </c>
      <c r="B398" s="201" t="s">
        <v>406</v>
      </c>
      <c r="C398" s="14" t="s">
        <v>197</v>
      </c>
      <c r="D398" s="14" t="s">
        <v>344</v>
      </c>
      <c r="E398" s="14" t="s">
        <v>686</v>
      </c>
      <c r="F398" s="15">
        <v>45717</v>
      </c>
      <c r="G398" s="37">
        <v>3.86</v>
      </c>
      <c r="H398" s="337"/>
      <c r="I398" s="83"/>
      <c r="J398" s="85">
        <f t="shared" si="126"/>
        <v>0</v>
      </c>
      <c r="K398" s="793"/>
      <c r="L398" s="85">
        <f t="shared" si="123"/>
        <v>0</v>
      </c>
      <c r="M398" s="922"/>
      <c r="N398" s="85">
        <f t="shared" si="145"/>
        <v>0</v>
      </c>
      <c r="O398" s="793"/>
      <c r="P398" s="85">
        <f t="shared" si="124"/>
        <v>0</v>
      </c>
      <c r="Q398" s="83">
        <v>0</v>
      </c>
      <c r="R398" s="377">
        <f t="shared" si="125"/>
        <v>0</v>
      </c>
      <c r="S398" s="905"/>
      <c r="T398" s="904">
        <f>Tabla323[[#This Row],[TOTAL EXITENTE82]]*Tabla323[[#This Row],[P.U$]]</f>
        <v>0</v>
      </c>
      <c r="U398" s="646"/>
      <c r="V398" s="902"/>
      <c r="W398" s="902"/>
    </row>
    <row r="399" spans="1:104" ht="28.5" x14ac:dyDescent="0.25">
      <c r="A399" s="179">
        <v>311</v>
      </c>
      <c r="B399" s="201" t="s">
        <v>407</v>
      </c>
      <c r="C399" s="14" t="s">
        <v>596</v>
      </c>
      <c r="D399" s="14" t="s">
        <v>12</v>
      </c>
      <c r="E399" s="14" t="s">
        <v>686</v>
      </c>
      <c r="F399" s="15">
        <v>45597</v>
      </c>
      <c r="G399" s="37">
        <v>2.46</v>
      </c>
      <c r="H399" s="337"/>
      <c r="I399" s="83"/>
      <c r="J399" s="85">
        <f t="shared" si="126"/>
        <v>0</v>
      </c>
      <c r="K399" s="793"/>
      <c r="L399" s="85">
        <f t="shared" si="123"/>
        <v>0</v>
      </c>
      <c r="M399" s="793"/>
      <c r="N399" s="85">
        <f t="shared" si="145"/>
        <v>0</v>
      </c>
      <c r="O399" s="793"/>
      <c r="P399" s="85">
        <f t="shared" si="124"/>
        <v>0</v>
      </c>
      <c r="Q399" s="83">
        <v>0</v>
      </c>
      <c r="R399" s="377">
        <f t="shared" si="125"/>
        <v>0</v>
      </c>
      <c r="S399" s="905">
        <v>0</v>
      </c>
      <c r="T399" s="904">
        <f>Tabla323[[#This Row],[TOTAL EXITENTE82]]*Tabla323[[#This Row],[P.U$]]</f>
        <v>0</v>
      </c>
      <c r="U399" s="646">
        <v>0</v>
      </c>
      <c r="V399" s="902"/>
      <c r="W399" s="902"/>
    </row>
    <row r="400" spans="1:104" ht="28.5" x14ac:dyDescent="0.25">
      <c r="A400" s="179"/>
      <c r="B400" s="201" t="s">
        <v>18060</v>
      </c>
      <c r="C400" s="14" t="s">
        <v>232</v>
      </c>
      <c r="D400" s="14" t="s">
        <v>12</v>
      </c>
      <c r="E400" s="14" t="s">
        <v>686</v>
      </c>
      <c r="F400" s="15">
        <v>45839</v>
      </c>
      <c r="G400" s="37">
        <v>2.21</v>
      </c>
      <c r="H400" s="337"/>
      <c r="I400" s="83"/>
      <c r="J400" s="85">
        <f t="shared" ref="J400" si="152">G400*I400</f>
        <v>0</v>
      </c>
      <c r="K400" s="793"/>
      <c r="L400" s="85">
        <f t="shared" ref="L400" si="153">G400*K400</f>
        <v>0</v>
      </c>
      <c r="M400" s="793"/>
      <c r="N400" s="85">
        <f t="shared" ref="N400" si="154">G400*M400</f>
        <v>0</v>
      </c>
      <c r="O400" s="793"/>
      <c r="P400" s="85">
        <f t="shared" ref="P400" si="155">G400*O400</f>
        <v>0</v>
      </c>
      <c r="Q400" s="83">
        <v>5</v>
      </c>
      <c r="R400" s="377">
        <f t="shared" ref="R400" si="156">G400*Q400</f>
        <v>11.05</v>
      </c>
      <c r="S400" s="1064">
        <v>5</v>
      </c>
      <c r="T400" s="904">
        <f>Tabla323[[#This Row],[TOTAL EXITENTE82]]*Tabla323[[#This Row],[P.U$]]</f>
        <v>11.05</v>
      </c>
      <c r="U400" s="905">
        <v>5</v>
      </c>
      <c r="V400" s="902"/>
      <c r="W400" s="902"/>
    </row>
    <row r="401" spans="1:23" x14ac:dyDescent="0.25">
      <c r="A401" s="179">
        <v>312</v>
      </c>
      <c r="B401" s="201" t="s">
        <v>826</v>
      </c>
      <c r="C401" s="14" t="s">
        <v>195</v>
      </c>
      <c r="D401" s="14" t="s">
        <v>12</v>
      </c>
      <c r="E401" s="14" t="s">
        <v>686</v>
      </c>
      <c r="F401" s="15">
        <v>45717</v>
      </c>
      <c r="G401" s="37">
        <v>3.86</v>
      </c>
      <c r="H401" s="337"/>
      <c r="I401" s="83">
        <v>1</v>
      </c>
      <c r="J401" s="85">
        <f t="shared" si="126"/>
        <v>3.86</v>
      </c>
      <c r="K401" s="793">
        <v>1</v>
      </c>
      <c r="L401" s="85">
        <f t="shared" si="123"/>
        <v>3.86</v>
      </c>
      <c r="M401" s="922">
        <v>1</v>
      </c>
      <c r="N401" s="85">
        <f t="shared" si="145"/>
        <v>3.86</v>
      </c>
      <c r="O401" s="793">
        <v>1</v>
      </c>
      <c r="P401" s="85">
        <f t="shared" si="124"/>
        <v>3.86</v>
      </c>
      <c r="Q401" s="83">
        <v>1</v>
      </c>
      <c r="R401" s="377">
        <f t="shared" si="125"/>
        <v>3.86</v>
      </c>
      <c r="S401" s="905">
        <v>1</v>
      </c>
      <c r="T401" s="904">
        <f>Tabla323[[#This Row],[TOTAL EXITENTE82]]*Tabla323[[#This Row],[P.U$]]</f>
        <v>3.86</v>
      </c>
      <c r="U401" s="646">
        <v>1</v>
      </c>
      <c r="V401" s="902"/>
      <c r="W401" s="902"/>
    </row>
    <row r="402" spans="1:23" ht="28.5" x14ac:dyDescent="0.25">
      <c r="A402" s="179">
        <v>313</v>
      </c>
      <c r="B402" s="201" t="s">
        <v>408</v>
      </c>
      <c r="C402" s="14" t="s">
        <v>203</v>
      </c>
      <c r="D402" s="14" t="s">
        <v>12</v>
      </c>
      <c r="E402" s="14" t="s">
        <v>686</v>
      </c>
      <c r="F402" s="15">
        <v>45809</v>
      </c>
      <c r="G402" s="37">
        <v>3.72</v>
      </c>
      <c r="H402" s="337"/>
      <c r="I402" s="83">
        <v>4</v>
      </c>
      <c r="J402" s="85">
        <f t="shared" si="126"/>
        <v>14.88</v>
      </c>
      <c r="K402" s="793">
        <v>4</v>
      </c>
      <c r="L402" s="85">
        <f t="shared" si="123"/>
        <v>14.88</v>
      </c>
      <c r="M402" s="793">
        <v>4</v>
      </c>
      <c r="N402" s="85">
        <f t="shared" si="145"/>
        <v>14.88</v>
      </c>
      <c r="O402" s="793">
        <v>1</v>
      </c>
      <c r="P402" s="85">
        <f t="shared" si="124"/>
        <v>3.72</v>
      </c>
      <c r="Q402" s="83">
        <v>0</v>
      </c>
      <c r="R402" s="377">
        <f t="shared" si="125"/>
        <v>0</v>
      </c>
      <c r="S402" s="905"/>
      <c r="T402" s="904">
        <f>Tabla323[[#This Row],[TOTAL EXITENTE82]]*Tabla323[[#This Row],[P.U$]]</f>
        <v>0</v>
      </c>
      <c r="U402" s="646"/>
      <c r="V402" s="902"/>
      <c r="W402" s="902"/>
    </row>
    <row r="403" spans="1:23" x14ac:dyDescent="0.25">
      <c r="A403" s="179">
        <v>314</v>
      </c>
      <c r="B403" s="201" t="s">
        <v>409</v>
      </c>
      <c r="C403" s="14" t="s">
        <v>229</v>
      </c>
      <c r="D403" s="14" t="s">
        <v>12</v>
      </c>
      <c r="E403" s="14" t="s">
        <v>686</v>
      </c>
      <c r="F403" s="15">
        <v>45231</v>
      </c>
      <c r="G403" s="37">
        <v>2.3199999999999998</v>
      </c>
      <c r="H403" s="337"/>
      <c r="I403" s="83"/>
      <c r="J403" s="85">
        <f t="shared" si="126"/>
        <v>0</v>
      </c>
      <c r="K403" s="793"/>
      <c r="L403" s="85">
        <f t="shared" si="123"/>
        <v>0</v>
      </c>
      <c r="M403" s="922"/>
      <c r="N403" s="85">
        <f t="shared" si="145"/>
        <v>0</v>
      </c>
      <c r="O403" s="793"/>
      <c r="P403" s="85">
        <f t="shared" si="124"/>
        <v>0</v>
      </c>
      <c r="Q403" s="83">
        <v>0</v>
      </c>
      <c r="R403" s="377">
        <f t="shared" si="125"/>
        <v>0</v>
      </c>
      <c r="S403" s="905"/>
      <c r="T403" s="904">
        <f>Tabla323[[#This Row],[TOTAL EXITENTE82]]*Tabla323[[#This Row],[P.U$]]</f>
        <v>0</v>
      </c>
      <c r="U403" s="646"/>
      <c r="V403" s="902"/>
      <c r="W403" s="902"/>
    </row>
    <row r="404" spans="1:23" ht="35.25" customHeight="1" x14ac:dyDescent="0.25">
      <c r="A404" s="179">
        <v>315</v>
      </c>
      <c r="B404" s="201" t="s">
        <v>410</v>
      </c>
      <c r="C404" s="14" t="s">
        <v>206</v>
      </c>
      <c r="D404" s="14" t="s">
        <v>342</v>
      </c>
      <c r="E404" s="14" t="s">
        <v>686</v>
      </c>
      <c r="F404" s="15">
        <v>45170</v>
      </c>
      <c r="G404" s="37">
        <v>9.32</v>
      </c>
      <c r="H404" s="337"/>
      <c r="I404" s="83">
        <v>3</v>
      </c>
      <c r="J404" s="85">
        <f t="shared" si="126"/>
        <v>27.96</v>
      </c>
      <c r="K404" s="793">
        <v>0</v>
      </c>
      <c r="L404" s="85">
        <f t="shared" si="123"/>
        <v>0</v>
      </c>
      <c r="M404" s="793">
        <v>0</v>
      </c>
      <c r="N404" s="85">
        <f t="shared" si="145"/>
        <v>0</v>
      </c>
      <c r="O404" s="793"/>
      <c r="P404" s="85">
        <f t="shared" si="124"/>
        <v>0</v>
      </c>
      <c r="Q404" s="83">
        <v>0</v>
      </c>
      <c r="R404" s="377">
        <f t="shared" si="125"/>
        <v>0</v>
      </c>
      <c r="S404" s="905"/>
      <c r="T404" s="904">
        <f>Tabla323[[#This Row],[TOTAL EXITENTE82]]*Tabla323[[#This Row],[P.U$]]</f>
        <v>0</v>
      </c>
      <c r="U404" s="646"/>
      <c r="V404" s="902"/>
      <c r="W404" s="902"/>
    </row>
    <row r="405" spans="1:23" ht="28.5" x14ac:dyDescent="0.25">
      <c r="A405" s="179">
        <v>316</v>
      </c>
      <c r="B405" s="201" t="s">
        <v>827</v>
      </c>
      <c r="C405" s="14" t="s">
        <v>219</v>
      </c>
      <c r="D405" s="14" t="s">
        <v>342</v>
      </c>
      <c r="E405" s="14" t="s">
        <v>272</v>
      </c>
      <c r="F405" s="15">
        <v>45717</v>
      </c>
      <c r="G405" s="37">
        <v>4.5</v>
      </c>
      <c r="H405" s="337"/>
      <c r="I405" s="83"/>
      <c r="J405" s="85">
        <f t="shared" si="126"/>
        <v>0</v>
      </c>
      <c r="K405" s="793"/>
      <c r="L405" s="85">
        <f>G405*K405</f>
        <v>0</v>
      </c>
      <c r="M405" s="922"/>
      <c r="N405" s="85">
        <f t="shared" si="145"/>
        <v>0</v>
      </c>
      <c r="O405" s="793"/>
      <c r="P405" s="85">
        <f>G405*O405</f>
        <v>0</v>
      </c>
      <c r="Q405" s="83">
        <v>0</v>
      </c>
      <c r="R405" s="377">
        <f>G405*Q405</f>
        <v>0</v>
      </c>
      <c r="S405" s="905"/>
      <c r="T405" s="904">
        <f>Tabla323[[#This Row],[TOTAL EXITENTE82]]*Tabla323[[#This Row],[P.U$]]</f>
        <v>0</v>
      </c>
      <c r="U405" s="646"/>
      <c r="V405" s="902"/>
      <c r="W405" s="902"/>
    </row>
    <row r="406" spans="1:23" ht="28.5" x14ac:dyDescent="0.25">
      <c r="A406" s="179">
        <v>317</v>
      </c>
      <c r="B406" s="201" t="s">
        <v>411</v>
      </c>
      <c r="C406" s="14" t="s">
        <v>597</v>
      </c>
      <c r="D406" s="14" t="s">
        <v>12</v>
      </c>
      <c r="E406" s="14" t="s">
        <v>686</v>
      </c>
      <c r="F406" s="15">
        <v>45717</v>
      </c>
      <c r="G406" s="37">
        <v>3.6</v>
      </c>
      <c r="H406" s="337"/>
      <c r="I406" s="83">
        <v>3</v>
      </c>
      <c r="J406" s="85">
        <f t="shared" si="126"/>
        <v>10.8</v>
      </c>
      <c r="K406" s="793">
        <v>3</v>
      </c>
      <c r="L406" s="85">
        <f t="shared" si="123"/>
        <v>10.8</v>
      </c>
      <c r="M406" s="793">
        <v>3</v>
      </c>
      <c r="N406" s="85">
        <f t="shared" si="145"/>
        <v>10.8</v>
      </c>
      <c r="O406" s="793">
        <v>3</v>
      </c>
      <c r="P406" s="85">
        <f t="shared" si="124"/>
        <v>10.8</v>
      </c>
      <c r="Q406" s="83">
        <v>3</v>
      </c>
      <c r="R406" s="377">
        <f t="shared" si="125"/>
        <v>10.8</v>
      </c>
      <c r="S406" s="905">
        <v>3</v>
      </c>
      <c r="T406" s="904">
        <f>Tabla323[[#This Row],[TOTAL EXITENTE82]]*Tabla323[[#This Row],[P.U$]]</f>
        <v>10.8</v>
      </c>
      <c r="U406" s="646">
        <v>3</v>
      </c>
      <c r="V406" s="902"/>
      <c r="W406" s="902"/>
    </row>
    <row r="407" spans="1:23" ht="28.5" x14ac:dyDescent="0.25">
      <c r="A407" s="179">
        <v>318</v>
      </c>
      <c r="B407" s="201" t="s">
        <v>412</v>
      </c>
      <c r="C407" s="14" t="s">
        <v>596</v>
      </c>
      <c r="D407" s="14" t="s">
        <v>12</v>
      </c>
      <c r="E407" s="14" t="s">
        <v>261</v>
      </c>
      <c r="F407" s="15">
        <v>45778</v>
      </c>
      <c r="G407" s="37">
        <v>2.5499999999999998</v>
      </c>
      <c r="H407" s="337"/>
      <c r="I407" s="83">
        <v>3</v>
      </c>
      <c r="J407" s="85">
        <f t="shared" si="126"/>
        <v>7.6499999999999995</v>
      </c>
      <c r="K407" s="793">
        <v>3</v>
      </c>
      <c r="L407" s="85">
        <f t="shared" si="123"/>
        <v>7.6499999999999995</v>
      </c>
      <c r="M407" s="793">
        <v>3</v>
      </c>
      <c r="N407" s="85">
        <f t="shared" si="145"/>
        <v>7.6499999999999995</v>
      </c>
      <c r="O407" s="793">
        <v>3</v>
      </c>
      <c r="P407" s="85">
        <f t="shared" si="124"/>
        <v>7.6499999999999995</v>
      </c>
      <c r="Q407" s="83">
        <v>3</v>
      </c>
      <c r="R407" s="377">
        <f t="shared" si="125"/>
        <v>7.6499999999999995</v>
      </c>
      <c r="S407" s="905">
        <v>3</v>
      </c>
      <c r="T407" s="904">
        <f>Tabla323[[#This Row],[TOTAL EXITENTE82]]*Tabla323[[#This Row],[P.U$]]</f>
        <v>7.6499999999999995</v>
      </c>
      <c r="U407" s="646">
        <v>3</v>
      </c>
      <c r="V407" s="902"/>
      <c r="W407" s="902"/>
    </row>
    <row r="408" spans="1:23" ht="30" x14ac:dyDescent="0.25">
      <c r="A408" s="634">
        <v>642</v>
      </c>
      <c r="B408" s="184" t="s">
        <v>1029</v>
      </c>
      <c r="C408" s="578" t="s">
        <v>195</v>
      </c>
      <c r="D408" s="14" t="s">
        <v>12</v>
      </c>
      <c r="E408" s="14" t="s">
        <v>687</v>
      </c>
      <c r="F408" s="576">
        <v>45474</v>
      </c>
      <c r="G408" s="577"/>
      <c r="H408" s="337"/>
      <c r="I408" s="593"/>
      <c r="J408" s="85">
        <f t="shared" si="126"/>
        <v>0</v>
      </c>
      <c r="K408" s="793"/>
      <c r="L408" s="236">
        <f>G408*K408</f>
        <v>0</v>
      </c>
      <c r="M408" s="922"/>
      <c r="N408" s="85">
        <f t="shared" si="145"/>
        <v>0</v>
      </c>
      <c r="O408" s="794"/>
      <c r="P408" s="236">
        <f>G408*O408</f>
        <v>0</v>
      </c>
      <c r="Q408" s="83">
        <v>0</v>
      </c>
      <c r="R408" s="377">
        <f>G408*Q408</f>
        <v>0</v>
      </c>
      <c r="S408" s="905"/>
      <c r="T408" s="904">
        <f>Tabla323[[#This Row],[TOTAL EXITENTE82]]*Tabla323[[#This Row],[P.U$]]</f>
        <v>0</v>
      </c>
      <c r="U408" s="646"/>
      <c r="V408" s="902"/>
      <c r="W408" s="902"/>
    </row>
    <row r="409" spans="1:23" ht="28.5" x14ac:dyDescent="0.25">
      <c r="A409" s="634"/>
      <c r="B409" s="201" t="s">
        <v>18298</v>
      </c>
      <c r="C409" s="273" t="s">
        <v>736</v>
      </c>
      <c r="D409" s="14" t="s">
        <v>12</v>
      </c>
      <c r="E409" s="14" t="s">
        <v>687</v>
      </c>
      <c r="F409" s="586">
        <v>45992</v>
      </c>
      <c r="G409" s="577">
        <v>5.64</v>
      </c>
      <c r="H409" s="337"/>
      <c r="I409" s="593"/>
      <c r="J409" s="85">
        <f t="shared" ref="J409" si="157">G409*I409</f>
        <v>0</v>
      </c>
      <c r="K409" s="793"/>
      <c r="L409" s="236">
        <f>G409*K409</f>
        <v>0</v>
      </c>
      <c r="M409" s="922"/>
      <c r="N409" s="85">
        <f t="shared" ref="N409" si="158">G409*M409</f>
        <v>0</v>
      </c>
      <c r="O409" s="794">
        <v>2</v>
      </c>
      <c r="P409" s="236">
        <f>G409*O409</f>
        <v>11.28</v>
      </c>
      <c r="Q409" s="83">
        <v>2</v>
      </c>
      <c r="R409" s="377">
        <f>G409*Q409</f>
        <v>11.28</v>
      </c>
      <c r="S409" s="905">
        <v>2</v>
      </c>
      <c r="T409" s="904">
        <f>Tabla323[[#This Row],[TOTAL EXITENTE82]]*Tabla323[[#This Row],[P.U$]]</f>
        <v>11.28</v>
      </c>
      <c r="U409" s="646">
        <v>2</v>
      </c>
      <c r="V409" s="902"/>
      <c r="W409" s="902"/>
    </row>
    <row r="410" spans="1:23" ht="28.5" x14ac:dyDescent="0.25">
      <c r="A410" s="179">
        <v>319</v>
      </c>
      <c r="B410" s="201" t="s">
        <v>413</v>
      </c>
      <c r="C410" s="14" t="s">
        <v>247</v>
      </c>
      <c r="D410" s="14" t="s">
        <v>12</v>
      </c>
      <c r="E410" s="14" t="s">
        <v>272</v>
      </c>
      <c r="F410" s="15">
        <v>45383</v>
      </c>
      <c r="G410" s="37">
        <v>5.64</v>
      </c>
      <c r="H410" s="337"/>
      <c r="I410" s="593">
        <v>8</v>
      </c>
      <c r="J410" s="355">
        <f>G410*I410</f>
        <v>45.12</v>
      </c>
      <c r="K410" s="794">
        <v>8</v>
      </c>
      <c r="L410" s="357">
        <f>G410*K410</f>
        <v>45.12</v>
      </c>
      <c r="M410" s="794">
        <v>8</v>
      </c>
      <c r="N410" s="85">
        <f t="shared" si="145"/>
        <v>45.12</v>
      </c>
      <c r="O410" s="794">
        <v>8</v>
      </c>
      <c r="P410" s="357">
        <f>G410*O410</f>
        <v>45.12</v>
      </c>
      <c r="Q410" s="356">
        <v>8</v>
      </c>
      <c r="R410" s="377">
        <f>G410*Q410</f>
        <v>45.12</v>
      </c>
      <c r="S410" s="905">
        <v>8</v>
      </c>
      <c r="T410" s="904">
        <f>Tabla323[[#This Row],[TOTAL EXITENTE82]]*Tabla323[[#This Row],[P.U$]]</f>
        <v>45.12</v>
      </c>
      <c r="U410" s="646">
        <v>7</v>
      </c>
      <c r="V410" s="902"/>
      <c r="W410" s="902"/>
    </row>
    <row r="411" spans="1:23" x14ac:dyDescent="0.25">
      <c r="A411" s="179"/>
      <c r="B411" s="201" t="s">
        <v>414</v>
      </c>
      <c r="C411" s="14" t="s">
        <v>17982</v>
      </c>
      <c r="D411" s="14" t="s">
        <v>12</v>
      </c>
      <c r="E411" s="14" t="s">
        <v>272</v>
      </c>
      <c r="F411" s="15">
        <v>45778</v>
      </c>
      <c r="G411" s="37">
        <v>4.5999999999999996</v>
      </c>
      <c r="H411" s="337"/>
      <c r="I411" s="593"/>
      <c r="J411" s="355">
        <f>G411*I411</f>
        <v>0</v>
      </c>
      <c r="K411" s="794">
        <v>2</v>
      </c>
      <c r="L411" s="357">
        <f>G411*K411</f>
        <v>9.1999999999999993</v>
      </c>
      <c r="M411" s="794">
        <v>2</v>
      </c>
      <c r="N411" s="85">
        <f>G411*M411</f>
        <v>9.1999999999999993</v>
      </c>
      <c r="O411" s="794">
        <v>2</v>
      </c>
      <c r="P411" s="357">
        <f>G411*O411</f>
        <v>9.1999999999999993</v>
      </c>
      <c r="Q411" s="356">
        <v>2</v>
      </c>
      <c r="R411" s="377">
        <f>G411*Q411</f>
        <v>9.1999999999999993</v>
      </c>
      <c r="S411" s="905">
        <v>2</v>
      </c>
      <c r="T411" s="904">
        <f>Tabla323[[#This Row],[TOTAL EXITENTE82]]*Tabla323[[#This Row],[P.U$]]</f>
        <v>9.1999999999999993</v>
      </c>
      <c r="U411" s="646">
        <v>2</v>
      </c>
      <c r="V411" s="902"/>
      <c r="W411" s="902"/>
    </row>
    <row r="412" spans="1:23" x14ac:dyDescent="0.25">
      <c r="A412" s="179">
        <v>320</v>
      </c>
      <c r="B412" s="201" t="s">
        <v>414</v>
      </c>
      <c r="C412" s="14" t="s">
        <v>598</v>
      </c>
      <c r="D412" s="14" t="s">
        <v>12</v>
      </c>
      <c r="E412" s="14" t="s">
        <v>272</v>
      </c>
      <c r="F412" s="15">
        <v>45383</v>
      </c>
      <c r="G412" s="37">
        <v>2.99</v>
      </c>
      <c r="H412" s="337"/>
      <c r="I412" s="593">
        <v>4</v>
      </c>
      <c r="J412" s="355">
        <f>G412*I412</f>
        <v>11.96</v>
      </c>
      <c r="K412" s="794">
        <v>4</v>
      </c>
      <c r="L412" s="357">
        <f>G412*K412</f>
        <v>11.96</v>
      </c>
      <c r="M412" s="794">
        <v>4</v>
      </c>
      <c r="N412" s="85">
        <f t="shared" si="145"/>
        <v>11.96</v>
      </c>
      <c r="O412" s="794">
        <v>4</v>
      </c>
      <c r="P412" s="357">
        <f>G412*O412</f>
        <v>11.96</v>
      </c>
      <c r="Q412" s="356">
        <v>4</v>
      </c>
      <c r="R412" s="377">
        <f>G412*Q412</f>
        <v>11.96</v>
      </c>
      <c r="S412" s="905">
        <v>4</v>
      </c>
      <c r="T412" s="904">
        <f>Tabla323[[#This Row],[TOTAL EXITENTE82]]*Tabla323[[#This Row],[P.U$]]</f>
        <v>11.96</v>
      </c>
      <c r="U412" s="646">
        <v>4</v>
      </c>
      <c r="V412" s="902"/>
      <c r="W412" s="902"/>
    </row>
    <row r="413" spans="1:23" ht="28.5" x14ac:dyDescent="0.25">
      <c r="A413" s="179">
        <v>321</v>
      </c>
      <c r="B413" s="201" t="s">
        <v>415</v>
      </c>
      <c r="C413" s="14" t="s">
        <v>599</v>
      </c>
      <c r="D413" s="14" t="s">
        <v>342</v>
      </c>
      <c r="E413" s="14" t="s">
        <v>686</v>
      </c>
      <c r="F413" s="15">
        <v>45170</v>
      </c>
      <c r="G413" s="37">
        <v>4.29</v>
      </c>
      <c r="H413" s="337"/>
      <c r="I413" s="83">
        <v>1</v>
      </c>
      <c r="J413" s="85">
        <f t="shared" si="126"/>
        <v>4.29</v>
      </c>
      <c r="K413" s="793">
        <v>1</v>
      </c>
      <c r="L413" s="85">
        <f t="shared" si="123"/>
        <v>4.29</v>
      </c>
      <c r="M413" s="793">
        <v>0</v>
      </c>
      <c r="N413" s="85">
        <f t="shared" si="145"/>
        <v>0</v>
      </c>
      <c r="O413" s="793">
        <v>0</v>
      </c>
      <c r="P413" s="85">
        <f t="shared" si="124"/>
        <v>0</v>
      </c>
      <c r="Q413" s="83">
        <v>3</v>
      </c>
      <c r="R413" s="377">
        <f t="shared" si="125"/>
        <v>12.870000000000001</v>
      </c>
      <c r="S413" s="905">
        <v>3</v>
      </c>
      <c r="T413" s="904">
        <f>Tabla323[[#This Row],[TOTAL EXITENTE82]]*Tabla323[[#This Row],[P.U$]]</f>
        <v>12.870000000000001</v>
      </c>
      <c r="U413" s="646">
        <v>3</v>
      </c>
      <c r="V413" s="902"/>
      <c r="W413" s="902"/>
    </row>
    <row r="414" spans="1:23" x14ac:dyDescent="0.25">
      <c r="A414" s="179">
        <v>682</v>
      </c>
      <c r="B414" s="209" t="s">
        <v>483</v>
      </c>
      <c r="C414" s="209" t="s">
        <v>641</v>
      </c>
      <c r="D414" s="209" t="s">
        <v>342</v>
      </c>
      <c r="E414" s="209"/>
      <c r="F414" s="732">
        <v>45383</v>
      </c>
      <c r="G414" s="731">
        <v>0.88</v>
      </c>
      <c r="H414" s="337"/>
      <c r="I414" s="83"/>
      <c r="J414" s="85">
        <f t="shared" si="126"/>
        <v>0</v>
      </c>
      <c r="K414" s="793"/>
      <c r="L414" s="85">
        <f t="shared" si="123"/>
        <v>0</v>
      </c>
      <c r="M414" s="922"/>
      <c r="N414" s="85">
        <f t="shared" si="145"/>
        <v>0</v>
      </c>
      <c r="O414" s="793"/>
      <c r="P414" s="85">
        <f t="shared" si="124"/>
        <v>0</v>
      </c>
      <c r="Q414" s="83">
        <v>0</v>
      </c>
      <c r="R414" s="377">
        <f t="shared" si="125"/>
        <v>0</v>
      </c>
      <c r="S414" s="905"/>
      <c r="T414" s="904">
        <f>Tabla323[[#This Row],[TOTAL EXITENTE82]]*Tabla323[[#This Row],[P.U$]]</f>
        <v>0</v>
      </c>
      <c r="U414" s="646"/>
      <c r="V414" s="902"/>
      <c r="W414" s="902"/>
    </row>
    <row r="415" spans="1:23" ht="28.5" x14ac:dyDescent="0.25">
      <c r="A415" s="179">
        <v>322</v>
      </c>
      <c r="B415" s="201" t="s">
        <v>416</v>
      </c>
      <c r="C415" s="14" t="s">
        <v>597</v>
      </c>
      <c r="D415" s="14" t="s">
        <v>342</v>
      </c>
      <c r="E415" s="14" t="s">
        <v>687</v>
      </c>
      <c r="F415" s="15">
        <v>45352</v>
      </c>
      <c r="G415" s="37">
        <v>2.93</v>
      </c>
      <c r="H415" s="337"/>
      <c r="I415" s="83">
        <v>2</v>
      </c>
      <c r="J415" s="85">
        <f t="shared" si="126"/>
        <v>5.86</v>
      </c>
      <c r="K415" s="793">
        <v>2</v>
      </c>
      <c r="L415" s="85">
        <f t="shared" si="123"/>
        <v>5.86</v>
      </c>
      <c r="M415" s="793">
        <v>2</v>
      </c>
      <c r="N415" s="85">
        <f t="shared" si="145"/>
        <v>5.86</v>
      </c>
      <c r="O415" s="793">
        <v>0</v>
      </c>
      <c r="P415" s="85">
        <f t="shared" si="124"/>
        <v>0</v>
      </c>
      <c r="Q415" s="83">
        <v>0</v>
      </c>
      <c r="R415" s="377">
        <f t="shared" si="125"/>
        <v>0</v>
      </c>
      <c r="S415" s="905"/>
      <c r="T415" s="904">
        <f>Tabla323[[#This Row],[TOTAL EXITENTE82]]*Tabla323[[#This Row],[P.U$]]</f>
        <v>0</v>
      </c>
      <c r="U415" s="646"/>
      <c r="V415" s="902"/>
      <c r="W415" s="902"/>
    </row>
    <row r="416" spans="1:23" ht="35.25" customHeight="1" x14ac:dyDescent="0.25">
      <c r="A416" s="179">
        <v>683</v>
      </c>
      <c r="B416" s="209" t="s">
        <v>1081</v>
      </c>
      <c r="C416" s="209" t="s">
        <v>206</v>
      </c>
      <c r="D416" s="14" t="s">
        <v>342</v>
      </c>
      <c r="E416" s="14" t="s">
        <v>687</v>
      </c>
      <c r="F416" s="732">
        <v>45383</v>
      </c>
      <c r="G416" s="731">
        <v>3.5</v>
      </c>
      <c r="H416" s="337"/>
      <c r="I416" s="593">
        <v>4</v>
      </c>
      <c r="J416" s="355">
        <f>G416*I416</f>
        <v>14</v>
      </c>
      <c r="K416" s="794">
        <v>4</v>
      </c>
      <c r="L416" s="357">
        <f>G416*K416</f>
        <v>14</v>
      </c>
      <c r="M416" s="794">
        <v>4</v>
      </c>
      <c r="N416" s="85">
        <f t="shared" si="145"/>
        <v>14</v>
      </c>
      <c r="O416" s="794">
        <v>4</v>
      </c>
      <c r="P416" s="357">
        <f>G416*O416</f>
        <v>14</v>
      </c>
      <c r="Q416" s="356">
        <v>3</v>
      </c>
      <c r="R416" s="377">
        <f>G416*Q416</f>
        <v>10.5</v>
      </c>
      <c r="S416" s="905">
        <v>3</v>
      </c>
      <c r="T416" s="904">
        <f>Tabla323[[#This Row],[TOTAL EXITENTE82]]*Tabla323[[#This Row],[P.U$]]</f>
        <v>10.5</v>
      </c>
      <c r="U416" s="646">
        <v>3</v>
      </c>
      <c r="V416" s="902"/>
      <c r="W416" s="902"/>
    </row>
    <row r="417" spans="1:23" ht="28.5" x14ac:dyDescent="0.25">
      <c r="A417" s="179">
        <v>323</v>
      </c>
      <c r="B417" s="201" t="s">
        <v>778</v>
      </c>
      <c r="C417" s="14" t="s">
        <v>736</v>
      </c>
      <c r="D417" s="14" t="s">
        <v>12</v>
      </c>
      <c r="E417" s="14" t="s">
        <v>272</v>
      </c>
      <c r="F417" s="15">
        <v>45627</v>
      </c>
      <c r="G417" s="37">
        <v>5.28</v>
      </c>
      <c r="H417" s="337"/>
      <c r="I417" s="83">
        <v>2</v>
      </c>
      <c r="J417" s="85">
        <f t="shared" si="126"/>
        <v>10.56</v>
      </c>
      <c r="K417" s="793">
        <v>2</v>
      </c>
      <c r="L417" s="85">
        <f t="shared" si="123"/>
        <v>10.56</v>
      </c>
      <c r="M417" s="793">
        <v>2</v>
      </c>
      <c r="N417" s="85">
        <f t="shared" si="145"/>
        <v>10.56</v>
      </c>
      <c r="O417" s="793">
        <v>2</v>
      </c>
      <c r="P417" s="85">
        <f t="shared" si="124"/>
        <v>10.56</v>
      </c>
      <c r="Q417" s="83">
        <v>1</v>
      </c>
      <c r="R417" s="377">
        <f t="shared" si="125"/>
        <v>5.28</v>
      </c>
      <c r="S417" s="905">
        <v>1</v>
      </c>
      <c r="T417" s="904">
        <f>Tabla323[[#This Row],[TOTAL EXITENTE82]]*Tabla323[[#This Row],[P.U$]]</f>
        <v>5.28</v>
      </c>
      <c r="U417" s="646">
        <v>1</v>
      </c>
      <c r="V417" s="902"/>
      <c r="W417" s="902"/>
    </row>
    <row r="418" spans="1:23" ht="28.5" x14ac:dyDescent="0.25">
      <c r="A418" s="179">
        <v>324</v>
      </c>
      <c r="B418" s="201" t="s">
        <v>417</v>
      </c>
      <c r="C418" s="14" t="s">
        <v>600</v>
      </c>
      <c r="D418" s="14" t="s">
        <v>12</v>
      </c>
      <c r="E418" s="14" t="s">
        <v>687</v>
      </c>
      <c r="F418" s="15">
        <v>45139</v>
      </c>
      <c r="G418" s="37">
        <v>2.65</v>
      </c>
      <c r="H418" s="337"/>
      <c r="I418" s="593"/>
      <c r="J418" s="355">
        <f>G418*I418</f>
        <v>0</v>
      </c>
      <c r="K418" s="793"/>
      <c r="L418" s="357">
        <f>G418*K418</f>
        <v>0</v>
      </c>
      <c r="M418" s="922"/>
      <c r="N418" s="85">
        <f t="shared" si="145"/>
        <v>0</v>
      </c>
      <c r="O418" s="794"/>
      <c r="P418" s="357">
        <f>G418*O418</f>
        <v>0</v>
      </c>
      <c r="Q418" s="83">
        <v>0</v>
      </c>
      <c r="R418" s="377">
        <f>G418*Q418</f>
        <v>0</v>
      </c>
      <c r="S418" s="905"/>
      <c r="T418" s="904">
        <f>Tabla323[[#This Row],[TOTAL EXITENTE82]]*Tabla323[[#This Row],[P.U$]]</f>
        <v>0</v>
      </c>
      <c r="U418" s="646"/>
      <c r="V418" s="902"/>
      <c r="W418" s="902"/>
    </row>
    <row r="419" spans="1:23" ht="30" x14ac:dyDescent="0.25">
      <c r="A419" s="381">
        <v>794</v>
      </c>
      <c r="B419" s="184" t="s">
        <v>1225</v>
      </c>
      <c r="C419" s="578" t="s">
        <v>1223</v>
      </c>
      <c r="D419" s="14" t="s">
        <v>12</v>
      </c>
      <c r="E419" s="184" t="s">
        <v>1226</v>
      </c>
      <c r="F419" s="576">
        <v>45473</v>
      </c>
      <c r="G419" s="603">
        <v>1.68</v>
      </c>
      <c r="H419" s="337"/>
      <c r="I419" s="83"/>
      <c r="J419" s="85">
        <f t="shared" si="126"/>
        <v>0</v>
      </c>
      <c r="K419" s="793"/>
      <c r="L419" s="85">
        <f>G419*K419</f>
        <v>0</v>
      </c>
      <c r="M419" s="793"/>
      <c r="N419" s="85">
        <f t="shared" si="145"/>
        <v>0</v>
      </c>
      <c r="O419" s="793"/>
      <c r="P419" s="85">
        <f>G419*O419</f>
        <v>0</v>
      </c>
      <c r="Q419" s="83">
        <v>0</v>
      </c>
      <c r="R419" s="377">
        <f>G419*Q419</f>
        <v>0</v>
      </c>
      <c r="S419" s="905"/>
      <c r="T419" s="904">
        <f>Tabla323[[#This Row],[TOTAL EXITENTE82]]*Tabla323[[#This Row],[P.U$]]</f>
        <v>0</v>
      </c>
      <c r="U419" s="646"/>
      <c r="V419" s="902"/>
      <c r="W419" s="902"/>
    </row>
    <row r="420" spans="1:23" ht="30" x14ac:dyDescent="0.25">
      <c r="A420" s="568">
        <v>799</v>
      </c>
      <c r="B420" s="201" t="s">
        <v>1228</v>
      </c>
      <c r="C420" s="14" t="s">
        <v>736</v>
      </c>
      <c r="D420" s="14" t="s">
        <v>12</v>
      </c>
      <c r="E420" s="184" t="s">
        <v>1226</v>
      </c>
      <c r="F420" s="15">
        <v>45992</v>
      </c>
      <c r="G420" s="569">
        <v>1.98</v>
      </c>
      <c r="H420" s="337"/>
      <c r="I420" s="83">
        <v>2</v>
      </c>
      <c r="J420" s="85">
        <f t="shared" si="126"/>
        <v>3.96</v>
      </c>
      <c r="K420" s="793">
        <v>1</v>
      </c>
      <c r="L420" s="85">
        <f>G420*K420</f>
        <v>1.98</v>
      </c>
      <c r="M420" s="793">
        <v>1</v>
      </c>
      <c r="N420" s="85">
        <f t="shared" si="145"/>
        <v>1.98</v>
      </c>
      <c r="O420" s="793">
        <v>0</v>
      </c>
      <c r="P420" s="85">
        <f>G420*O420</f>
        <v>0</v>
      </c>
      <c r="Q420" s="83">
        <v>1</v>
      </c>
      <c r="R420" s="377">
        <f>G420*Q420</f>
        <v>1.98</v>
      </c>
      <c r="S420" s="905">
        <v>1</v>
      </c>
      <c r="T420" s="904">
        <f>Tabla323[[#This Row],[TOTAL EXITENTE82]]*Tabla323[[#This Row],[P.U$]]</f>
        <v>1.98</v>
      </c>
      <c r="U420" s="646">
        <v>0</v>
      </c>
      <c r="V420" s="902"/>
      <c r="W420" s="902"/>
    </row>
    <row r="421" spans="1:23" ht="28.5" x14ac:dyDescent="0.25">
      <c r="A421" s="179">
        <v>325</v>
      </c>
      <c r="B421" s="201" t="s">
        <v>418</v>
      </c>
      <c r="C421" s="14" t="s">
        <v>194</v>
      </c>
      <c r="D421" s="14" t="s">
        <v>12</v>
      </c>
      <c r="E421" s="14" t="s">
        <v>278</v>
      </c>
      <c r="F421" s="15">
        <v>45717</v>
      </c>
      <c r="G421" s="37">
        <v>13.76</v>
      </c>
      <c r="H421" s="337"/>
      <c r="I421" s="593">
        <v>4</v>
      </c>
      <c r="J421" s="355">
        <f>G421*I421</f>
        <v>55.04</v>
      </c>
      <c r="K421" s="793">
        <v>4</v>
      </c>
      <c r="L421" s="85">
        <f>G421*K421</f>
        <v>55.04</v>
      </c>
      <c r="M421" s="793">
        <v>4</v>
      </c>
      <c r="N421" s="85">
        <f t="shared" si="145"/>
        <v>55.04</v>
      </c>
      <c r="O421" s="793">
        <v>4</v>
      </c>
      <c r="P421" s="357">
        <f>G421*O421</f>
        <v>55.04</v>
      </c>
      <c r="Q421" s="356">
        <v>2</v>
      </c>
      <c r="R421" s="377">
        <f>G421*Q421</f>
        <v>27.52</v>
      </c>
      <c r="S421" s="905">
        <v>2</v>
      </c>
      <c r="T421" s="904">
        <f>Tabla323[[#This Row],[TOTAL EXITENTE82]]*Tabla323[[#This Row],[P.U$]]</f>
        <v>27.52</v>
      </c>
      <c r="U421" s="646">
        <v>2</v>
      </c>
      <c r="V421" s="902"/>
      <c r="W421" s="902"/>
    </row>
    <row r="422" spans="1:23" ht="28.5" x14ac:dyDescent="0.25">
      <c r="A422" s="179">
        <v>326</v>
      </c>
      <c r="B422" s="201" t="s">
        <v>419</v>
      </c>
      <c r="C422" s="14" t="s">
        <v>194</v>
      </c>
      <c r="D422" s="14" t="s">
        <v>12</v>
      </c>
      <c r="E422" s="14" t="s">
        <v>278</v>
      </c>
      <c r="F422" s="15">
        <v>45323</v>
      </c>
      <c r="G422" s="37">
        <v>10.4</v>
      </c>
      <c r="H422" s="337"/>
      <c r="I422" s="83">
        <v>4</v>
      </c>
      <c r="J422" s="85">
        <f t="shared" si="126"/>
        <v>41.6</v>
      </c>
      <c r="K422" s="793">
        <v>4</v>
      </c>
      <c r="L422" s="85">
        <f t="shared" si="123"/>
        <v>41.6</v>
      </c>
      <c r="M422" s="793">
        <v>4</v>
      </c>
      <c r="N422" s="85">
        <f t="shared" si="145"/>
        <v>41.6</v>
      </c>
      <c r="O422" s="793">
        <v>4</v>
      </c>
      <c r="P422" s="85">
        <f t="shared" si="124"/>
        <v>41.6</v>
      </c>
      <c r="Q422" s="83">
        <v>2</v>
      </c>
      <c r="R422" s="377">
        <f t="shared" si="125"/>
        <v>20.8</v>
      </c>
      <c r="S422" s="905">
        <v>2</v>
      </c>
      <c r="T422" s="904">
        <f>Tabla323[[#This Row],[TOTAL EXITENTE82]]*Tabla323[[#This Row],[P.U$]]</f>
        <v>20.8</v>
      </c>
      <c r="U422" s="646">
        <v>2</v>
      </c>
      <c r="V422" s="902"/>
      <c r="W422" s="902"/>
    </row>
    <row r="423" spans="1:23" ht="28.5" x14ac:dyDescent="0.25">
      <c r="A423" s="179"/>
      <c r="B423" s="201" t="s">
        <v>18046</v>
      </c>
      <c r="C423" s="14" t="s">
        <v>18047</v>
      </c>
      <c r="D423" s="14" t="s">
        <v>12</v>
      </c>
      <c r="E423" s="14" t="s">
        <v>687</v>
      </c>
      <c r="F423" s="15">
        <v>45839</v>
      </c>
      <c r="G423" s="37">
        <v>4.3600000000000003</v>
      </c>
      <c r="H423" s="337"/>
      <c r="I423" s="83"/>
      <c r="J423" s="85">
        <f t="shared" ref="J423:J424" si="159">G423*I423</f>
        <v>0</v>
      </c>
      <c r="K423" s="793"/>
      <c r="L423" s="85">
        <f t="shared" ref="L423:L424" si="160">G423*K423</f>
        <v>0</v>
      </c>
      <c r="M423" s="793"/>
      <c r="N423" s="85">
        <f t="shared" ref="N423:N424" si="161">G423*M423</f>
        <v>0</v>
      </c>
      <c r="O423" s="793">
        <v>5</v>
      </c>
      <c r="P423" s="85">
        <f t="shared" ref="P423:P424" si="162">G423*O423</f>
        <v>21.8</v>
      </c>
      <c r="Q423" s="83">
        <v>2</v>
      </c>
      <c r="R423" s="377">
        <f t="shared" ref="R423:R424" si="163">G423*Q423</f>
        <v>8.7200000000000006</v>
      </c>
      <c r="S423" s="905">
        <v>2</v>
      </c>
      <c r="T423" s="904">
        <f>Tabla323[[#This Row],[TOTAL EXITENTE82]]*Tabla323[[#This Row],[P.U$]]</f>
        <v>8.7200000000000006</v>
      </c>
      <c r="U423" s="646">
        <v>2</v>
      </c>
      <c r="V423" s="902"/>
      <c r="W423" s="902"/>
    </row>
    <row r="424" spans="1:23" ht="28.5" x14ac:dyDescent="0.25">
      <c r="A424" s="179"/>
      <c r="B424" s="201" t="s">
        <v>18048</v>
      </c>
      <c r="C424" s="14" t="s">
        <v>787</v>
      </c>
      <c r="D424" s="14" t="s">
        <v>12</v>
      </c>
      <c r="E424" s="14" t="s">
        <v>687</v>
      </c>
      <c r="F424" s="15">
        <v>45566</v>
      </c>
      <c r="G424" s="37">
        <v>3.48</v>
      </c>
      <c r="H424" s="337"/>
      <c r="I424" s="83"/>
      <c r="J424" s="85">
        <f t="shared" si="159"/>
        <v>0</v>
      </c>
      <c r="K424" s="793"/>
      <c r="L424" s="85">
        <f t="shared" si="160"/>
        <v>0</v>
      </c>
      <c r="M424" s="793"/>
      <c r="N424" s="85">
        <f t="shared" si="161"/>
        <v>0</v>
      </c>
      <c r="O424" s="793">
        <v>6</v>
      </c>
      <c r="P424" s="85">
        <f t="shared" si="162"/>
        <v>20.88</v>
      </c>
      <c r="Q424" s="83">
        <v>3</v>
      </c>
      <c r="R424" s="377">
        <f t="shared" si="163"/>
        <v>10.44</v>
      </c>
      <c r="S424" s="905">
        <v>2</v>
      </c>
      <c r="T424" s="904">
        <f>Tabla323[[#This Row],[TOTAL EXITENTE82]]*Tabla323[[#This Row],[P.U$]]</f>
        <v>6.96</v>
      </c>
      <c r="U424" s="646">
        <v>2</v>
      </c>
      <c r="V424" s="902"/>
      <c r="W424" s="902"/>
    </row>
    <row r="425" spans="1:23" ht="28.5" x14ac:dyDescent="0.25">
      <c r="A425" s="179">
        <v>327</v>
      </c>
      <c r="B425" s="201" t="s">
        <v>786</v>
      </c>
      <c r="C425" s="14" t="s">
        <v>787</v>
      </c>
      <c r="D425" s="14" t="s">
        <v>12</v>
      </c>
      <c r="E425" s="14" t="s">
        <v>278</v>
      </c>
      <c r="F425" s="15">
        <v>45231</v>
      </c>
      <c r="G425" s="37">
        <v>4.29</v>
      </c>
      <c r="H425" s="570"/>
      <c r="I425" s="83"/>
      <c r="J425" s="572">
        <f>G425*I425</f>
        <v>0</v>
      </c>
      <c r="K425" s="793"/>
      <c r="L425" s="85">
        <f>G425*K425</f>
        <v>0</v>
      </c>
      <c r="M425" s="922"/>
      <c r="N425" s="85">
        <f t="shared" si="145"/>
        <v>0</v>
      </c>
      <c r="O425" s="793"/>
      <c r="P425" s="85">
        <f>G425*O425</f>
        <v>0</v>
      </c>
      <c r="Q425" s="83">
        <v>0</v>
      </c>
      <c r="R425" s="377">
        <f>G425*Q425</f>
        <v>0</v>
      </c>
      <c r="S425" s="905"/>
      <c r="T425" s="904">
        <f>Tabla323[[#This Row],[TOTAL EXITENTE82]]*Tabla323[[#This Row],[P.U$]]</f>
        <v>0</v>
      </c>
      <c r="U425" s="646"/>
      <c r="V425" s="902"/>
      <c r="W425" s="902"/>
    </row>
    <row r="426" spans="1:23" ht="28.5" x14ac:dyDescent="0.25">
      <c r="A426" s="179">
        <v>328</v>
      </c>
      <c r="B426" s="201" t="s">
        <v>420</v>
      </c>
      <c r="C426" s="14" t="s">
        <v>217</v>
      </c>
      <c r="D426" s="14" t="s">
        <v>12</v>
      </c>
      <c r="E426" s="14" t="s">
        <v>686</v>
      </c>
      <c r="F426" s="15">
        <v>45139</v>
      </c>
      <c r="G426" s="37">
        <v>4</v>
      </c>
      <c r="H426" s="337"/>
      <c r="I426" s="83"/>
      <c r="J426" s="85">
        <f t="shared" si="126"/>
        <v>0</v>
      </c>
      <c r="K426" s="793"/>
      <c r="L426" s="85">
        <f t="shared" si="123"/>
        <v>0</v>
      </c>
      <c r="M426" s="922"/>
      <c r="N426" s="85">
        <f t="shared" si="145"/>
        <v>0</v>
      </c>
      <c r="O426" s="793"/>
      <c r="P426" s="85">
        <f t="shared" si="124"/>
        <v>0</v>
      </c>
      <c r="Q426" s="83">
        <v>0</v>
      </c>
      <c r="R426" s="377">
        <f t="shared" si="125"/>
        <v>0</v>
      </c>
      <c r="S426" s="905"/>
      <c r="T426" s="904">
        <f>Tabla323[[#This Row],[TOTAL EXITENTE82]]*Tabla323[[#This Row],[P.U$]]</f>
        <v>0</v>
      </c>
      <c r="U426" s="646"/>
      <c r="V426" s="902"/>
      <c r="W426" s="902"/>
    </row>
    <row r="427" spans="1:23" ht="25.5" x14ac:dyDescent="0.25">
      <c r="A427" s="179">
        <v>329</v>
      </c>
      <c r="B427" s="201" t="s">
        <v>421</v>
      </c>
      <c r="C427" s="14" t="s">
        <v>206</v>
      </c>
      <c r="D427" s="14" t="s">
        <v>12</v>
      </c>
      <c r="E427" s="14" t="s">
        <v>687</v>
      </c>
      <c r="F427" s="15">
        <v>45505</v>
      </c>
      <c r="G427" s="37">
        <v>4</v>
      </c>
      <c r="H427" s="337"/>
      <c r="I427" s="83">
        <v>2</v>
      </c>
      <c r="J427" s="85">
        <f t="shared" si="126"/>
        <v>8</v>
      </c>
      <c r="K427" s="793">
        <v>2</v>
      </c>
      <c r="L427" s="85">
        <f t="shared" si="123"/>
        <v>8</v>
      </c>
      <c r="M427" s="793">
        <v>2</v>
      </c>
      <c r="N427" s="85">
        <f t="shared" si="145"/>
        <v>8</v>
      </c>
      <c r="O427" s="793">
        <v>2</v>
      </c>
      <c r="P427" s="85">
        <f t="shared" si="124"/>
        <v>8</v>
      </c>
      <c r="Q427" s="83">
        <v>2</v>
      </c>
      <c r="R427" s="377">
        <f t="shared" si="125"/>
        <v>8</v>
      </c>
      <c r="S427" s="905">
        <v>2</v>
      </c>
      <c r="T427" s="904">
        <f>Tabla323[[#This Row],[TOTAL EXITENTE82]]*Tabla323[[#This Row],[P.U$]]</f>
        <v>8</v>
      </c>
      <c r="U427" s="646">
        <v>0</v>
      </c>
      <c r="V427" s="902"/>
      <c r="W427" s="902"/>
    </row>
    <row r="428" spans="1:23" x14ac:dyDescent="0.25">
      <c r="A428" s="179">
        <v>330</v>
      </c>
      <c r="B428" s="201" t="s">
        <v>422</v>
      </c>
      <c r="C428" s="14" t="s">
        <v>225</v>
      </c>
      <c r="D428" s="14" t="s">
        <v>12</v>
      </c>
      <c r="E428" s="14" t="s">
        <v>686</v>
      </c>
      <c r="F428" s="15">
        <v>45536</v>
      </c>
      <c r="G428" s="37">
        <v>1.57</v>
      </c>
      <c r="H428" s="337"/>
      <c r="I428" s="83"/>
      <c r="J428" s="85">
        <f t="shared" si="126"/>
        <v>0</v>
      </c>
      <c r="K428" s="793"/>
      <c r="L428" s="85">
        <f>G428*K428</f>
        <v>0</v>
      </c>
      <c r="M428" s="922"/>
      <c r="N428" s="85">
        <f t="shared" si="145"/>
        <v>0</v>
      </c>
      <c r="O428" s="793"/>
      <c r="P428" s="85">
        <f>G428*O428</f>
        <v>0</v>
      </c>
      <c r="Q428" s="83">
        <v>0</v>
      </c>
      <c r="R428" s="377">
        <f>G428*Q428</f>
        <v>0</v>
      </c>
      <c r="S428" s="905"/>
      <c r="T428" s="904">
        <f>Tabla323[[#This Row],[TOTAL EXITENTE82]]*Tabla323[[#This Row],[P.U$]]</f>
        <v>0</v>
      </c>
      <c r="U428" s="646"/>
      <c r="V428" s="902"/>
      <c r="W428" s="902"/>
    </row>
    <row r="429" spans="1:23" x14ac:dyDescent="0.25">
      <c r="A429" s="179">
        <v>331</v>
      </c>
      <c r="B429" s="201" t="s">
        <v>422</v>
      </c>
      <c r="C429" s="14" t="s">
        <v>736</v>
      </c>
      <c r="D429" s="14" t="s">
        <v>12</v>
      </c>
      <c r="E429" s="14" t="s">
        <v>686</v>
      </c>
      <c r="F429" s="15">
        <v>45992</v>
      </c>
      <c r="G429" s="37">
        <v>1.96</v>
      </c>
      <c r="H429" s="337"/>
      <c r="I429" s="83">
        <v>7</v>
      </c>
      <c r="J429" s="85">
        <f t="shared" si="126"/>
        <v>13.719999999999999</v>
      </c>
      <c r="K429" s="793">
        <v>7</v>
      </c>
      <c r="L429" s="85">
        <f t="shared" si="123"/>
        <v>13.719999999999999</v>
      </c>
      <c r="M429" s="793">
        <v>7</v>
      </c>
      <c r="N429" s="85">
        <f t="shared" si="145"/>
        <v>13.719999999999999</v>
      </c>
      <c r="O429" s="793">
        <v>7</v>
      </c>
      <c r="P429" s="85">
        <f t="shared" si="124"/>
        <v>13.719999999999999</v>
      </c>
      <c r="Q429" s="83">
        <v>7</v>
      </c>
      <c r="R429" s="377">
        <f t="shared" si="125"/>
        <v>13.719999999999999</v>
      </c>
      <c r="S429" s="905">
        <v>7</v>
      </c>
      <c r="T429" s="904">
        <f>Tabla323[[#This Row],[TOTAL EXITENTE82]]*Tabla323[[#This Row],[P.U$]]</f>
        <v>13.719999999999999</v>
      </c>
      <c r="U429" s="646">
        <v>7</v>
      </c>
      <c r="V429" s="902"/>
      <c r="W429" s="902"/>
    </row>
    <row r="430" spans="1:23" ht="28.5" x14ac:dyDescent="0.25">
      <c r="A430" s="179">
        <v>332</v>
      </c>
      <c r="B430" s="201" t="s">
        <v>788</v>
      </c>
      <c r="C430" s="14" t="s">
        <v>607</v>
      </c>
      <c r="D430" s="14" t="s">
        <v>12</v>
      </c>
      <c r="E430" s="14" t="s">
        <v>687</v>
      </c>
      <c r="F430" s="15">
        <v>45352</v>
      </c>
      <c r="G430" s="37">
        <v>4.58</v>
      </c>
      <c r="H430" s="337"/>
      <c r="I430" s="83"/>
      <c r="J430" s="85">
        <f t="shared" si="126"/>
        <v>0</v>
      </c>
      <c r="K430" s="793"/>
      <c r="L430" s="85">
        <f t="shared" si="123"/>
        <v>0</v>
      </c>
      <c r="M430" s="922"/>
      <c r="N430" s="85">
        <f t="shared" si="145"/>
        <v>0</v>
      </c>
      <c r="O430" s="793"/>
      <c r="P430" s="85">
        <f t="shared" si="124"/>
        <v>0</v>
      </c>
      <c r="Q430" s="83">
        <v>0</v>
      </c>
      <c r="R430" s="377">
        <f t="shared" si="125"/>
        <v>0</v>
      </c>
      <c r="S430" s="905"/>
      <c r="T430" s="904">
        <f>Tabla323[[#This Row],[TOTAL EXITENTE82]]*Tabla323[[#This Row],[P.U$]]</f>
        <v>0</v>
      </c>
      <c r="U430" s="646"/>
      <c r="V430" s="902"/>
      <c r="W430" s="902"/>
    </row>
    <row r="431" spans="1:23" ht="28.5" x14ac:dyDescent="0.25">
      <c r="A431" s="634">
        <v>643</v>
      </c>
      <c r="B431" s="201" t="s">
        <v>1030</v>
      </c>
      <c r="C431" s="578" t="s">
        <v>247</v>
      </c>
      <c r="D431" s="14" t="s">
        <v>12</v>
      </c>
      <c r="E431" s="184"/>
      <c r="F431" s="576">
        <v>45413</v>
      </c>
      <c r="G431" s="577">
        <v>5.71</v>
      </c>
      <c r="H431" s="337"/>
      <c r="I431" s="83">
        <v>2</v>
      </c>
      <c r="J431" s="85">
        <f t="shared" si="126"/>
        <v>11.42</v>
      </c>
      <c r="K431" s="793">
        <v>1</v>
      </c>
      <c r="L431" s="85">
        <f t="shared" ref="L431:L436" si="164">G431*K431</f>
        <v>5.71</v>
      </c>
      <c r="M431" s="793">
        <v>1</v>
      </c>
      <c r="N431" s="85">
        <f t="shared" si="145"/>
        <v>5.71</v>
      </c>
      <c r="O431" s="793">
        <v>1</v>
      </c>
      <c r="P431" s="85">
        <f t="shared" ref="P431:P436" si="165">G431*O431</f>
        <v>5.71</v>
      </c>
      <c r="Q431" s="83">
        <v>1</v>
      </c>
      <c r="R431" s="377">
        <f t="shared" ref="R431:R436" si="166">G431*Q431</f>
        <v>5.71</v>
      </c>
      <c r="S431" s="905">
        <v>0</v>
      </c>
      <c r="T431" s="904">
        <f>Tabla323[[#This Row],[TOTAL EXITENTE82]]*Tabla323[[#This Row],[P.U$]]</f>
        <v>0</v>
      </c>
      <c r="U431" s="646">
        <v>0</v>
      </c>
      <c r="V431" s="902"/>
      <c r="W431" s="902"/>
    </row>
    <row r="432" spans="1:23" x14ac:dyDescent="0.25">
      <c r="A432" s="179">
        <v>333</v>
      </c>
      <c r="B432" s="201" t="s">
        <v>423</v>
      </c>
      <c r="C432" s="14" t="s">
        <v>194</v>
      </c>
      <c r="D432" s="14" t="s">
        <v>12</v>
      </c>
      <c r="E432" s="14" t="s">
        <v>288</v>
      </c>
      <c r="F432" s="15">
        <v>45444</v>
      </c>
      <c r="G432" s="37">
        <v>4.7300000000000004</v>
      </c>
      <c r="H432" s="337"/>
      <c r="I432" s="83">
        <v>2</v>
      </c>
      <c r="J432" s="85">
        <f t="shared" si="126"/>
        <v>9.4600000000000009</v>
      </c>
      <c r="K432" s="793">
        <v>2</v>
      </c>
      <c r="L432" s="85">
        <f t="shared" si="164"/>
        <v>9.4600000000000009</v>
      </c>
      <c r="M432" s="793">
        <v>2</v>
      </c>
      <c r="N432" s="85">
        <f t="shared" si="145"/>
        <v>9.4600000000000009</v>
      </c>
      <c r="O432" s="793">
        <v>1</v>
      </c>
      <c r="P432" s="85">
        <f t="shared" si="165"/>
        <v>4.7300000000000004</v>
      </c>
      <c r="Q432" s="83">
        <v>1</v>
      </c>
      <c r="R432" s="377">
        <f t="shared" si="166"/>
        <v>4.7300000000000004</v>
      </c>
      <c r="S432" s="905">
        <v>1</v>
      </c>
      <c r="T432" s="904">
        <f>Tabla323[[#This Row],[TOTAL EXITENTE82]]*Tabla323[[#This Row],[P.U$]]</f>
        <v>4.7300000000000004</v>
      </c>
      <c r="U432" s="646">
        <v>1</v>
      </c>
      <c r="V432" s="902"/>
      <c r="W432" s="902"/>
    </row>
    <row r="433" spans="1:23" x14ac:dyDescent="0.25">
      <c r="A433" s="179">
        <v>334</v>
      </c>
      <c r="B433" s="201" t="s">
        <v>424</v>
      </c>
      <c r="C433" s="14" t="s">
        <v>194</v>
      </c>
      <c r="D433" s="14" t="s">
        <v>12</v>
      </c>
      <c r="E433" s="14" t="s">
        <v>686</v>
      </c>
      <c r="F433" s="15">
        <v>45200</v>
      </c>
      <c r="G433" s="37">
        <v>6.6</v>
      </c>
      <c r="H433" s="337"/>
      <c r="I433" s="593">
        <v>2</v>
      </c>
      <c r="J433" s="355">
        <f>G433*I433</f>
        <v>13.2</v>
      </c>
      <c r="K433" s="794">
        <v>2</v>
      </c>
      <c r="L433" s="357">
        <f t="shared" si="164"/>
        <v>13.2</v>
      </c>
      <c r="M433" s="794">
        <v>2</v>
      </c>
      <c r="N433" s="85">
        <f t="shared" si="145"/>
        <v>13.2</v>
      </c>
      <c r="O433" s="794">
        <v>2</v>
      </c>
      <c r="P433" s="357">
        <f t="shared" si="165"/>
        <v>13.2</v>
      </c>
      <c r="Q433" s="356">
        <v>2</v>
      </c>
      <c r="R433" s="377">
        <f t="shared" si="166"/>
        <v>13.2</v>
      </c>
      <c r="S433" s="905">
        <v>2</v>
      </c>
      <c r="T433" s="904">
        <f>Tabla323[[#This Row],[TOTAL EXITENTE82]]*Tabla323[[#This Row],[P.U$]]</f>
        <v>13.2</v>
      </c>
      <c r="U433" s="646">
        <v>2</v>
      </c>
      <c r="V433" s="902"/>
      <c r="W433" s="902"/>
    </row>
    <row r="434" spans="1:23" ht="28.5" x14ac:dyDescent="0.25">
      <c r="A434" s="179">
        <v>337</v>
      </c>
      <c r="B434" s="201" t="s">
        <v>425</v>
      </c>
      <c r="C434" s="14" t="s">
        <v>601</v>
      </c>
      <c r="D434" s="14" t="s">
        <v>12</v>
      </c>
      <c r="E434" s="14" t="s">
        <v>266</v>
      </c>
      <c r="F434" s="15">
        <v>45352</v>
      </c>
      <c r="G434" s="37">
        <v>4.84</v>
      </c>
      <c r="H434" s="337"/>
      <c r="I434" s="83">
        <v>3</v>
      </c>
      <c r="J434" s="85">
        <f t="shared" si="126"/>
        <v>14.52</v>
      </c>
      <c r="K434" s="793">
        <v>3</v>
      </c>
      <c r="L434" s="85">
        <f t="shared" si="164"/>
        <v>14.52</v>
      </c>
      <c r="M434" s="793">
        <v>3</v>
      </c>
      <c r="N434" s="85">
        <f t="shared" si="145"/>
        <v>14.52</v>
      </c>
      <c r="O434" s="793">
        <v>3</v>
      </c>
      <c r="P434" s="85">
        <f t="shared" si="165"/>
        <v>14.52</v>
      </c>
      <c r="Q434" s="83">
        <v>2</v>
      </c>
      <c r="R434" s="377">
        <f t="shared" si="166"/>
        <v>9.68</v>
      </c>
      <c r="S434" s="905">
        <v>1</v>
      </c>
      <c r="T434" s="904">
        <f>Tabla323[[#This Row],[TOTAL EXITENTE82]]*Tabla323[[#This Row],[P.U$]]</f>
        <v>4.84</v>
      </c>
      <c r="U434" s="646">
        <v>1</v>
      </c>
      <c r="V434" s="902"/>
      <c r="W434" s="902"/>
    </row>
    <row r="435" spans="1:23" ht="28.5" x14ac:dyDescent="0.25">
      <c r="A435" s="179">
        <v>338</v>
      </c>
      <c r="B435" s="201" t="s">
        <v>426</v>
      </c>
      <c r="C435" s="14" t="s">
        <v>601</v>
      </c>
      <c r="D435" s="14" t="s">
        <v>12</v>
      </c>
      <c r="E435" s="14" t="s">
        <v>266</v>
      </c>
      <c r="F435" s="15">
        <v>45352</v>
      </c>
      <c r="G435" s="37">
        <v>4.54</v>
      </c>
      <c r="H435" s="337"/>
      <c r="I435" s="83">
        <v>1</v>
      </c>
      <c r="J435" s="85">
        <f t="shared" si="126"/>
        <v>4.54</v>
      </c>
      <c r="K435" s="793">
        <v>0</v>
      </c>
      <c r="L435" s="85">
        <f t="shared" si="164"/>
        <v>0</v>
      </c>
      <c r="M435" s="793">
        <v>0</v>
      </c>
      <c r="N435" s="85">
        <f t="shared" si="145"/>
        <v>0</v>
      </c>
      <c r="O435" s="793"/>
      <c r="P435" s="85">
        <f t="shared" si="165"/>
        <v>0</v>
      </c>
      <c r="Q435" s="83">
        <v>0</v>
      </c>
      <c r="R435" s="377">
        <f t="shared" si="166"/>
        <v>0</v>
      </c>
      <c r="S435" s="905"/>
      <c r="T435" s="904">
        <f>Tabla323[[#This Row],[TOTAL EXITENTE82]]*Tabla323[[#This Row],[P.U$]]</f>
        <v>0</v>
      </c>
      <c r="U435" s="646"/>
      <c r="V435" s="902"/>
      <c r="W435" s="902"/>
    </row>
    <row r="436" spans="1:23" ht="25.5" x14ac:dyDescent="0.25">
      <c r="A436" s="179">
        <v>339</v>
      </c>
      <c r="B436" s="201" t="s">
        <v>427</v>
      </c>
      <c r="C436" s="14" t="s">
        <v>1184</v>
      </c>
      <c r="D436" s="14" t="s">
        <v>342</v>
      </c>
      <c r="E436" s="14" t="s">
        <v>316</v>
      </c>
      <c r="F436" s="15">
        <v>45565</v>
      </c>
      <c r="G436" s="37">
        <v>8.02</v>
      </c>
      <c r="H436" s="337"/>
      <c r="I436" s="593"/>
      <c r="J436" s="85">
        <f t="shared" si="126"/>
        <v>0</v>
      </c>
      <c r="K436" s="794"/>
      <c r="L436" s="236">
        <f t="shared" si="164"/>
        <v>0</v>
      </c>
      <c r="M436" s="794"/>
      <c r="N436" s="85">
        <f t="shared" si="145"/>
        <v>0</v>
      </c>
      <c r="O436" s="794"/>
      <c r="P436" s="236">
        <f t="shared" si="165"/>
        <v>0</v>
      </c>
      <c r="Q436" s="83">
        <v>0</v>
      </c>
      <c r="R436" s="377">
        <f t="shared" si="166"/>
        <v>0</v>
      </c>
      <c r="S436" s="905"/>
      <c r="T436" s="904">
        <f>Tabla323[[#This Row],[TOTAL EXITENTE82]]*Tabla323[[#This Row],[P.U$]]</f>
        <v>0</v>
      </c>
      <c r="U436" s="646"/>
      <c r="V436" s="902"/>
      <c r="W436" s="902"/>
    </row>
    <row r="437" spans="1:23" x14ac:dyDescent="0.25">
      <c r="A437" s="179">
        <v>340</v>
      </c>
      <c r="B437" s="201" t="s">
        <v>428</v>
      </c>
      <c r="C437" s="14" t="s">
        <v>206</v>
      </c>
      <c r="D437" s="14" t="s">
        <v>12</v>
      </c>
      <c r="E437" s="14" t="s">
        <v>288</v>
      </c>
      <c r="F437" s="15">
        <v>45505</v>
      </c>
      <c r="G437" s="37">
        <v>2.99</v>
      </c>
      <c r="H437" s="337"/>
      <c r="I437" s="83">
        <v>1</v>
      </c>
      <c r="J437" s="85">
        <f t="shared" si="126"/>
        <v>2.99</v>
      </c>
      <c r="K437" s="793">
        <v>1</v>
      </c>
      <c r="L437" s="85">
        <f t="shared" si="123"/>
        <v>2.99</v>
      </c>
      <c r="M437" s="793">
        <v>3</v>
      </c>
      <c r="N437" s="85">
        <f t="shared" si="145"/>
        <v>8.9700000000000006</v>
      </c>
      <c r="O437" s="793">
        <v>3</v>
      </c>
      <c r="P437" s="85">
        <f t="shared" si="124"/>
        <v>8.9700000000000006</v>
      </c>
      <c r="Q437" s="83">
        <v>3</v>
      </c>
      <c r="R437" s="377">
        <f t="shared" si="125"/>
        <v>8.9700000000000006</v>
      </c>
      <c r="S437" s="905">
        <v>2</v>
      </c>
      <c r="T437" s="904">
        <f>Tabla323[[#This Row],[TOTAL EXITENTE82]]*Tabla323[[#This Row],[P.U$]]</f>
        <v>5.98</v>
      </c>
      <c r="U437" s="646">
        <v>2</v>
      </c>
      <c r="V437" s="902"/>
      <c r="W437" s="902"/>
    </row>
    <row r="438" spans="1:23" x14ac:dyDescent="0.25">
      <c r="A438" s="179">
        <v>341</v>
      </c>
      <c r="B438" s="201" t="s">
        <v>779</v>
      </c>
      <c r="C438" s="14" t="s">
        <v>736</v>
      </c>
      <c r="D438" s="14" t="s">
        <v>12</v>
      </c>
      <c r="E438" s="14" t="s">
        <v>288</v>
      </c>
      <c r="F438" s="15">
        <v>45992</v>
      </c>
      <c r="G438" s="37">
        <v>2.99</v>
      </c>
      <c r="H438" s="337"/>
      <c r="I438" s="83"/>
      <c r="J438" s="85">
        <f t="shared" si="126"/>
        <v>0</v>
      </c>
      <c r="K438" s="793"/>
      <c r="L438" s="85">
        <f t="shared" si="123"/>
        <v>0</v>
      </c>
      <c r="M438" s="922"/>
      <c r="N438" s="85">
        <f t="shared" si="145"/>
        <v>0</v>
      </c>
      <c r="O438" s="793"/>
      <c r="P438" s="85">
        <f t="shared" si="124"/>
        <v>0</v>
      </c>
      <c r="Q438" s="83">
        <v>0</v>
      </c>
      <c r="R438" s="377">
        <f t="shared" si="125"/>
        <v>0</v>
      </c>
      <c r="S438" s="905"/>
      <c r="T438" s="904">
        <f>Tabla323[[#This Row],[TOTAL EXITENTE82]]*Tabla323[[#This Row],[P.U$]]</f>
        <v>0</v>
      </c>
      <c r="U438" s="646"/>
      <c r="V438" s="902"/>
      <c r="W438" s="902"/>
    </row>
    <row r="439" spans="1:23" ht="28.5" x14ac:dyDescent="0.25">
      <c r="A439" s="179">
        <v>796</v>
      </c>
      <c r="B439" s="201" t="s">
        <v>1227</v>
      </c>
      <c r="C439" s="14" t="s">
        <v>1223</v>
      </c>
      <c r="D439" s="14" t="s">
        <v>12</v>
      </c>
      <c r="E439" s="14"/>
      <c r="F439" s="15">
        <v>46054</v>
      </c>
      <c r="G439" s="37">
        <v>2.08</v>
      </c>
      <c r="H439" s="337"/>
      <c r="I439" s="83">
        <v>8</v>
      </c>
      <c r="J439" s="85">
        <f t="shared" si="126"/>
        <v>16.64</v>
      </c>
      <c r="K439" s="793">
        <v>8</v>
      </c>
      <c r="L439" s="85">
        <f>G439*K439</f>
        <v>16.64</v>
      </c>
      <c r="M439" s="793">
        <v>10</v>
      </c>
      <c r="N439" s="85">
        <f t="shared" si="145"/>
        <v>20.8</v>
      </c>
      <c r="O439" s="793">
        <v>10</v>
      </c>
      <c r="P439" s="85">
        <f>G439*O439</f>
        <v>20.8</v>
      </c>
      <c r="Q439" s="83">
        <v>10</v>
      </c>
      <c r="R439" s="377">
        <f>G439*Q439</f>
        <v>20.8</v>
      </c>
      <c r="S439" s="905">
        <v>10</v>
      </c>
      <c r="T439" s="904">
        <f>Tabla323[[#This Row],[TOTAL EXITENTE82]]*Tabla323[[#This Row],[P.U$]]</f>
        <v>20.8</v>
      </c>
      <c r="U439" s="646">
        <v>10</v>
      </c>
      <c r="V439" s="902"/>
      <c r="W439" s="902"/>
    </row>
    <row r="440" spans="1:23" x14ac:dyDescent="0.25">
      <c r="A440" s="179">
        <v>342</v>
      </c>
      <c r="B440" s="201" t="s">
        <v>429</v>
      </c>
      <c r="C440" s="14" t="s">
        <v>197</v>
      </c>
      <c r="D440" s="14" t="s">
        <v>12</v>
      </c>
      <c r="E440" s="14" t="s">
        <v>288</v>
      </c>
      <c r="F440" s="15">
        <v>45658</v>
      </c>
      <c r="G440" s="37">
        <v>2.4900000000000002</v>
      </c>
      <c r="H440" s="337"/>
      <c r="I440" s="83">
        <v>2</v>
      </c>
      <c r="J440" s="85">
        <f t="shared" si="126"/>
        <v>4.9800000000000004</v>
      </c>
      <c r="K440" s="793">
        <v>0</v>
      </c>
      <c r="L440" s="85">
        <f>G440*K440</f>
        <v>0</v>
      </c>
      <c r="M440" s="793">
        <v>2</v>
      </c>
      <c r="N440" s="85">
        <f t="shared" si="145"/>
        <v>4.9800000000000004</v>
      </c>
      <c r="O440" s="793">
        <v>2</v>
      </c>
      <c r="P440" s="85">
        <f>G440*O440</f>
        <v>4.9800000000000004</v>
      </c>
      <c r="Q440" s="83">
        <v>2</v>
      </c>
      <c r="R440" s="377">
        <f>G440*Q440</f>
        <v>4.9800000000000004</v>
      </c>
      <c r="S440" s="905">
        <v>2</v>
      </c>
      <c r="T440" s="904">
        <f>Tabla323[[#This Row],[TOTAL EXITENTE82]]*Tabla323[[#This Row],[P.U$]]</f>
        <v>4.9800000000000004</v>
      </c>
      <c r="U440" s="646">
        <v>2</v>
      </c>
      <c r="V440" s="902"/>
      <c r="W440" s="902"/>
    </row>
    <row r="441" spans="1:23" x14ac:dyDescent="0.25">
      <c r="A441" s="179">
        <v>343</v>
      </c>
      <c r="B441" s="201" t="s">
        <v>430</v>
      </c>
      <c r="C441" s="14" t="s">
        <v>203</v>
      </c>
      <c r="D441" s="14" t="s">
        <v>12</v>
      </c>
      <c r="E441" s="14" t="s">
        <v>688</v>
      </c>
      <c r="F441" s="15">
        <v>45292</v>
      </c>
      <c r="G441" s="37">
        <v>2.46</v>
      </c>
      <c r="H441" s="337"/>
      <c r="I441" s="83"/>
      <c r="J441" s="85">
        <f t="shared" si="126"/>
        <v>0</v>
      </c>
      <c r="K441" s="793"/>
      <c r="L441" s="85">
        <f t="shared" si="123"/>
        <v>0</v>
      </c>
      <c r="M441" s="922"/>
      <c r="N441" s="85">
        <f t="shared" si="145"/>
        <v>0</v>
      </c>
      <c r="O441" s="793"/>
      <c r="P441" s="85">
        <f t="shared" si="124"/>
        <v>0</v>
      </c>
      <c r="Q441" s="83">
        <v>0</v>
      </c>
      <c r="R441" s="377">
        <f t="shared" si="125"/>
        <v>0</v>
      </c>
      <c r="S441" s="905"/>
      <c r="T441" s="904">
        <f>Tabla323[[#This Row],[TOTAL EXITENTE82]]*Tabla323[[#This Row],[P.U$]]</f>
        <v>0</v>
      </c>
      <c r="U441" s="646"/>
      <c r="V441" s="902"/>
      <c r="W441" s="902"/>
    </row>
    <row r="442" spans="1:23" ht="32.25" customHeight="1" x14ac:dyDescent="0.25">
      <c r="A442" s="179">
        <v>344</v>
      </c>
      <c r="B442" s="204" t="s">
        <v>431</v>
      </c>
      <c r="C442" s="21" t="s">
        <v>206</v>
      </c>
      <c r="D442" s="23" t="s">
        <v>345</v>
      </c>
      <c r="E442" s="23" t="s">
        <v>269</v>
      </c>
      <c r="F442" s="28">
        <v>45474</v>
      </c>
      <c r="G442" s="39">
        <v>3.3</v>
      </c>
      <c r="H442" s="337"/>
      <c r="I442" s="83">
        <v>3</v>
      </c>
      <c r="J442" s="85">
        <f t="shared" si="126"/>
        <v>9.8999999999999986</v>
      </c>
      <c r="K442" s="793">
        <v>3</v>
      </c>
      <c r="L442" s="85">
        <f t="shared" si="123"/>
        <v>9.8999999999999986</v>
      </c>
      <c r="M442" s="793">
        <v>2</v>
      </c>
      <c r="N442" s="85">
        <f t="shared" si="145"/>
        <v>6.6</v>
      </c>
      <c r="O442" s="793">
        <v>2</v>
      </c>
      <c r="P442" s="85">
        <f t="shared" si="124"/>
        <v>6.6</v>
      </c>
      <c r="Q442" s="83">
        <v>2</v>
      </c>
      <c r="R442" s="377">
        <f t="shared" si="125"/>
        <v>6.6</v>
      </c>
      <c r="S442" s="905">
        <v>2</v>
      </c>
      <c r="T442" s="904">
        <f>Tabla323[[#This Row],[TOTAL EXITENTE82]]*Tabla323[[#This Row],[P.U$]]</f>
        <v>6.6</v>
      </c>
      <c r="U442" s="646">
        <v>2</v>
      </c>
      <c r="V442" s="902"/>
      <c r="W442" s="902"/>
    </row>
    <row r="443" spans="1:23" x14ac:dyDescent="0.25">
      <c r="A443" s="179">
        <v>345</v>
      </c>
      <c r="B443" s="204" t="s">
        <v>431</v>
      </c>
      <c r="C443" s="21" t="s">
        <v>602</v>
      </c>
      <c r="D443" s="23" t="s">
        <v>345</v>
      </c>
      <c r="E443" s="23" t="s">
        <v>269</v>
      </c>
      <c r="F443" s="28">
        <v>45352</v>
      </c>
      <c r="G443" s="39">
        <v>3.3</v>
      </c>
      <c r="H443" s="337"/>
      <c r="I443" s="83">
        <v>2</v>
      </c>
      <c r="J443" s="85">
        <f t="shared" si="126"/>
        <v>6.6</v>
      </c>
      <c r="K443" s="793">
        <v>2</v>
      </c>
      <c r="L443" s="85">
        <f t="shared" si="123"/>
        <v>6.6</v>
      </c>
      <c r="M443" s="793">
        <v>2</v>
      </c>
      <c r="N443" s="85">
        <f t="shared" si="145"/>
        <v>6.6</v>
      </c>
      <c r="O443" s="793">
        <v>2</v>
      </c>
      <c r="P443" s="85">
        <f t="shared" si="124"/>
        <v>6.6</v>
      </c>
      <c r="Q443" s="83">
        <v>2</v>
      </c>
      <c r="R443" s="377">
        <f t="shared" si="125"/>
        <v>6.6</v>
      </c>
      <c r="S443" s="905">
        <v>2</v>
      </c>
      <c r="T443" s="904">
        <f>Tabla323[[#This Row],[TOTAL EXITENTE82]]*Tabla323[[#This Row],[P.U$]]</f>
        <v>6.6</v>
      </c>
      <c r="U443" s="646">
        <v>2</v>
      </c>
      <c r="V443" s="902"/>
      <c r="W443" s="902"/>
    </row>
    <row r="444" spans="1:23" ht="28.5" x14ac:dyDescent="0.25">
      <c r="A444" s="179">
        <v>346</v>
      </c>
      <c r="B444" s="636" t="s">
        <v>432</v>
      </c>
      <c r="C444" s="637" t="s">
        <v>603</v>
      </c>
      <c r="D444" s="638" t="s">
        <v>345</v>
      </c>
      <c r="E444" s="638" t="s">
        <v>689</v>
      </c>
      <c r="F444" s="639">
        <v>45139</v>
      </c>
      <c r="G444" s="640">
        <v>2.97</v>
      </c>
      <c r="H444" s="337"/>
      <c r="I444" s="83"/>
      <c r="J444" s="85">
        <f t="shared" si="126"/>
        <v>0</v>
      </c>
      <c r="K444" s="793"/>
      <c r="L444" s="85">
        <f t="shared" si="123"/>
        <v>0</v>
      </c>
      <c r="M444" s="922"/>
      <c r="N444" s="85">
        <f t="shared" si="145"/>
        <v>0</v>
      </c>
      <c r="O444" s="793"/>
      <c r="P444" s="85">
        <f t="shared" si="124"/>
        <v>0</v>
      </c>
      <c r="Q444" s="83">
        <v>0</v>
      </c>
      <c r="R444" s="377">
        <f t="shared" si="125"/>
        <v>0</v>
      </c>
      <c r="S444" s="905"/>
      <c r="T444" s="904">
        <f>Tabla323[[#This Row],[TOTAL EXITENTE82]]*Tabla323[[#This Row],[P.U$]]</f>
        <v>0</v>
      </c>
      <c r="U444" s="646"/>
      <c r="V444" s="902"/>
      <c r="W444" s="902"/>
    </row>
    <row r="445" spans="1:23" ht="28.5" x14ac:dyDescent="0.25">
      <c r="A445" s="185">
        <v>579</v>
      </c>
      <c r="B445" s="204" t="s">
        <v>962</v>
      </c>
      <c r="C445" s="151" t="s">
        <v>624</v>
      </c>
      <c r="D445" s="151" t="s">
        <v>345</v>
      </c>
      <c r="E445" s="151" t="s">
        <v>689</v>
      </c>
      <c r="F445" s="579">
        <v>45717</v>
      </c>
      <c r="G445" s="580">
        <v>3.85</v>
      </c>
      <c r="H445" s="337"/>
      <c r="I445" s="83"/>
      <c r="J445" s="85">
        <f t="shared" si="126"/>
        <v>0</v>
      </c>
      <c r="K445" s="793"/>
      <c r="L445" s="85">
        <f>G445*K445</f>
        <v>0</v>
      </c>
      <c r="M445" s="922"/>
      <c r="N445" s="85">
        <f t="shared" si="145"/>
        <v>0</v>
      </c>
      <c r="O445" s="793"/>
      <c r="P445" s="85">
        <f>G445*O445</f>
        <v>0</v>
      </c>
      <c r="Q445" s="83">
        <v>0</v>
      </c>
      <c r="R445" s="377">
        <f>G445*Q445</f>
        <v>0</v>
      </c>
      <c r="S445" s="905"/>
      <c r="T445" s="904">
        <f>Tabla323[[#This Row],[TOTAL EXITENTE82]]*Tabla323[[#This Row],[P.U$]]</f>
        <v>0</v>
      </c>
      <c r="U445" s="646"/>
      <c r="V445" s="902"/>
      <c r="W445" s="902"/>
    </row>
    <row r="446" spans="1:23" ht="25.5" x14ac:dyDescent="0.25">
      <c r="A446" s="179">
        <v>347</v>
      </c>
      <c r="B446" s="204" t="s">
        <v>433</v>
      </c>
      <c r="C446" s="21" t="s">
        <v>604</v>
      </c>
      <c r="D446" s="23" t="s">
        <v>345</v>
      </c>
      <c r="E446" s="23" t="s">
        <v>324</v>
      </c>
      <c r="F446" s="28">
        <v>45444</v>
      </c>
      <c r="G446" s="39">
        <v>3.83</v>
      </c>
      <c r="H446" s="337"/>
      <c r="I446" s="83">
        <v>6</v>
      </c>
      <c r="J446" s="85">
        <f>G446*I446</f>
        <v>22.98</v>
      </c>
      <c r="K446" s="793">
        <v>6</v>
      </c>
      <c r="L446" s="85">
        <f>G446*K446</f>
        <v>22.98</v>
      </c>
      <c r="M446" s="793">
        <v>6</v>
      </c>
      <c r="N446" s="85">
        <f t="shared" si="145"/>
        <v>22.98</v>
      </c>
      <c r="O446" s="793">
        <v>6</v>
      </c>
      <c r="P446" s="85">
        <f>G446*O446</f>
        <v>22.98</v>
      </c>
      <c r="Q446" s="83">
        <v>6</v>
      </c>
      <c r="R446" s="377">
        <f>G446*Q446</f>
        <v>22.98</v>
      </c>
      <c r="S446" s="905">
        <v>5</v>
      </c>
      <c r="T446" s="904">
        <f>Tabla323[[#This Row],[TOTAL EXITENTE82]]*Tabla323[[#This Row],[P.U$]]</f>
        <v>19.149999999999999</v>
      </c>
      <c r="U446" s="646">
        <v>6</v>
      </c>
      <c r="V446" s="902"/>
      <c r="W446" s="902"/>
    </row>
    <row r="447" spans="1:23" x14ac:dyDescent="0.25">
      <c r="A447" s="179">
        <v>348</v>
      </c>
      <c r="B447" s="204" t="s">
        <v>434</v>
      </c>
      <c r="C447" s="21" t="s">
        <v>605</v>
      </c>
      <c r="D447" s="23" t="s">
        <v>345</v>
      </c>
      <c r="E447" s="23" t="s">
        <v>690</v>
      </c>
      <c r="F447" s="28">
        <v>45292</v>
      </c>
      <c r="G447" s="39">
        <v>2.57</v>
      </c>
      <c r="H447" s="337"/>
      <c r="I447" s="83">
        <v>7</v>
      </c>
      <c r="J447" s="85">
        <f t="shared" si="126"/>
        <v>17.989999999999998</v>
      </c>
      <c r="K447" s="793">
        <v>7</v>
      </c>
      <c r="L447" s="85">
        <f t="shared" si="123"/>
        <v>17.989999999999998</v>
      </c>
      <c r="M447" s="793">
        <v>7</v>
      </c>
      <c r="N447" s="85">
        <f t="shared" si="145"/>
        <v>17.989999999999998</v>
      </c>
      <c r="O447" s="793">
        <v>7</v>
      </c>
      <c r="P447" s="85">
        <f t="shared" si="124"/>
        <v>17.989999999999998</v>
      </c>
      <c r="Q447" s="83">
        <v>7</v>
      </c>
      <c r="R447" s="377">
        <f t="shared" si="125"/>
        <v>17.989999999999998</v>
      </c>
      <c r="S447" s="905">
        <v>7</v>
      </c>
      <c r="T447" s="904">
        <f>Tabla323[[#This Row],[TOTAL EXITENTE82]]*Tabla323[[#This Row],[P.U$]]</f>
        <v>17.989999999999998</v>
      </c>
      <c r="U447" s="646">
        <v>6</v>
      </c>
      <c r="V447" s="902"/>
      <c r="W447" s="902"/>
    </row>
    <row r="448" spans="1:23" ht="32.25" customHeight="1" x14ac:dyDescent="0.25">
      <c r="A448" s="179"/>
      <c r="B448" s="204" t="s">
        <v>17888</v>
      </c>
      <c r="C448" s="21" t="s">
        <v>246</v>
      </c>
      <c r="D448" s="23" t="s">
        <v>334</v>
      </c>
      <c r="E448" s="23" t="s">
        <v>683</v>
      </c>
      <c r="F448" s="28">
        <v>45778</v>
      </c>
      <c r="G448" s="39">
        <v>3.86</v>
      </c>
      <c r="H448" s="337"/>
      <c r="I448" s="83"/>
      <c r="J448" s="85">
        <f>G448*I448</f>
        <v>0</v>
      </c>
      <c r="K448" s="793"/>
      <c r="L448" s="85">
        <f>G448*K448</f>
        <v>0</v>
      </c>
      <c r="M448" s="793"/>
      <c r="N448" s="85">
        <f>G448*M448</f>
        <v>0</v>
      </c>
      <c r="O448" s="793"/>
      <c r="P448" s="85">
        <f>G448*O448</f>
        <v>0</v>
      </c>
      <c r="Q448" s="83">
        <v>0</v>
      </c>
      <c r="R448" s="377">
        <f>G448*Q448</f>
        <v>0</v>
      </c>
      <c r="S448" s="905"/>
      <c r="T448" s="904">
        <f>Tabla323[[#This Row],[TOTAL EXITENTE82]]*Tabla323[[#This Row],[P.U$]]</f>
        <v>0</v>
      </c>
      <c r="U448" s="646"/>
      <c r="V448" s="902"/>
      <c r="W448" s="902"/>
    </row>
    <row r="449" spans="1:23" x14ac:dyDescent="0.25">
      <c r="A449" s="179">
        <v>349</v>
      </c>
      <c r="B449" s="204" t="s">
        <v>435</v>
      </c>
      <c r="C449" s="21" t="s">
        <v>206</v>
      </c>
      <c r="D449" s="23" t="s">
        <v>345</v>
      </c>
      <c r="E449" s="23" t="s">
        <v>683</v>
      </c>
      <c r="F449" s="28">
        <v>45383</v>
      </c>
      <c r="G449" s="39">
        <v>3.3</v>
      </c>
      <c r="H449" s="337"/>
      <c r="I449" s="83"/>
      <c r="J449" s="85">
        <f t="shared" si="126"/>
        <v>0</v>
      </c>
      <c r="K449" s="793"/>
      <c r="L449" s="85">
        <f t="shared" si="123"/>
        <v>0</v>
      </c>
      <c r="M449" s="922"/>
      <c r="N449" s="85">
        <f t="shared" si="145"/>
        <v>0</v>
      </c>
      <c r="O449" s="793"/>
      <c r="P449" s="85">
        <f t="shared" si="124"/>
        <v>0</v>
      </c>
      <c r="Q449" s="83">
        <v>0</v>
      </c>
      <c r="R449" s="377">
        <f t="shared" si="125"/>
        <v>0</v>
      </c>
      <c r="S449" s="905"/>
      <c r="T449" s="904">
        <f>Tabla323[[#This Row],[TOTAL EXITENTE82]]*Tabla323[[#This Row],[P.U$]]</f>
        <v>0</v>
      </c>
      <c r="U449" s="646"/>
      <c r="V449" s="902"/>
      <c r="W449" s="902"/>
    </row>
    <row r="450" spans="1:23" ht="25.5" x14ac:dyDescent="0.25">
      <c r="A450" s="179">
        <v>350</v>
      </c>
      <c r="B450" s="204" t="s">
        <v>436</v>
      </c>
      <c r="C450" s="21" t="s">
        <v>606</v>
      </c>
      <c r="D450" s="23" t="s">
        <v>345</v>
      </c>
      <c r="E450" s="23" t="s">
        <v>691</v>
      </c>
      <c r="F450" s="28">
        <v>45748</v>
      </c>
      <c r="G450" s="39">
        <v>5.53</v>
      </c>
      <c r="H450" s="337"/>
      <c r="I450" s="83"/>
      <c r="J450" s="85">
        <f t="shared" si="126"/>
        <v>0</v>
      </c>
      <c r="K450" s="793"/>
      <c r="L450" s="85">
        <f t="shared" si="123"/>
        <v>0</v>
      </c>
      <c r="M450" s="922"/>
      <c r="N450" s="85">
        <f t="shared" si="145"/>
        <v>0</v>
      </c>
      <c r="O450" s="793"/>
      <c r="P450" s="85">
        <f t="shared" si="124"/>
        <v>0</v>
      </c>
      <c r="Q450" s="83">
        <v>0</v>
      </c>
      <c r="R450" s="377">
        <f t="shared" si="125"/>
        <v>0</v>
      </c>
      <c r="S450" s="905"/>
      <c r="T450" s="904">
        <f>Tabla323[[#This Row],[TOTAL EXITENTE82]]*Tabla323[[#This Row],[P.U$]]</f>
        <v>0</v>
      </c>
      <c r="U450" s="646"/>
      <c r="V450" s="902"/>
      <c r="W450" s="902"/>
    </row>
    <row r="451" spans="1:23" ht="25.5" x14ac:dyDescent="0.25">
      <c r="A451" s="179">
        <v>351</v>
      </c>
      <c r="B451" s="204" t="s">
        <v>437</v>
      </c>
      <c r="C451" s="21" t="s">
        <v>606</v>
      </c>
      <c r="D451" s="23" t="s">
        <v>345</v>
      </c>
      <c r="E451" s="23" t="s">
        <v>691</v>
      </c>
      <c r="F451" s="28">
        <v>45717</v>
      </c>
      <c r="G451" s="39">
        <v>5.53</v>
      </c>
      <c r="H451" s="337"/>
      <c r="I451" s="83"/>
      <c r="J451" s="85">
        <f t="shared" si="126"/>
        <v>0</v>
      </c>
      <c r="K451" s="793"/>
      <c r="L451" s="85">
        <f t="shared" si="123"/>
        <v>0</v>
      </c>
      <c r="M451" s="922"/>
      <c r="N451" s="85">
        <f t="shared" si="145"/>
        <v>0</v>
      </c>
      <c r="O451" s="793"/>
      <c r="P451" s="85">
        <f t="shared" si="124"/>
        <v>0</v>
      </c>
      <c r="Q451" s="83">
        <v>0</v>
      </c>
      <c r="R451" s="377">
        <f t="shared" si="125"/>
        <v>0</v>
      </c>
      <c r="S451" s="905"/>
      <c r="T451" s="904">
        <f>Tabla323[[#This Row],[TOTAL EXITENTE82]]*Tabla323[[#This Row],[P.U$]]</f>
        <v>0</v>
      </c>
      <c r="U451" s="646"/>
      <c r="V451" s="902"/>
      <c r="W451" s="902"/>
    </row>
    <row r="452" spans="1:23" x14ac:dyDescent="0.25">
      <c r="A452" s="185">
        <v>580</v>
      </c>
      <c r="B452" s="151" t="s">
        <v>963</v>
      </c>
      <c r="C452" s="151" t="s">
        <v>964</v>
      </c>
      <c r="D452" s="151" t="s">
        <v>346</v>
      </c>
      <c r="E452" s="151"/>
      <c r="F452" s="579">
        <v>45597</v>
      </c>
      <c r="G452" s="580">
        <v>6.44</v>
      </c>
      <c r="H452" s="337"/>
      <c r="I452" s="83">
        <v>2</v>
      </c>
      <c r="J452" s="85">
        <f t="shared" si="126"/>
        <v>12.88</v>
      </c>
      <c r="K452" s="793">
        <v>2</v>
      </c>
      <c r="L452" s="85">
        <f t="shared" si="123"/>
        <v>12.88</v>
      </c>
      <c r="M452" s="793">
        <v>2</v>
      </c>
      <c r="N452" s="85">
        <f t="shared" si="145"/>
        <v>12.88</v>
      </c>
      <c r="O452" s="793">
        <v>2</v>
      </c>
      <c r="P452" s="85">
        <f t="shared" si="124"/>
        <v>12.88</v>
      </c>
      <c r="Q452" s="83">
        <v>2</v>
      </c>
      <c r="R452" s="377">
        <f t="shared" si="125"/>
        <v>12.88</v>
      </c>
      <c r="S452" s="905">
        <v>1</v>
      </c>
      <c r="T452" s="904">
        <f>Tabla323[[#This Row],[TOTAL EXITENTE82]]*Tabla323[[#This Row],[P.U$]]</f>
        <v>6.44</v>
      </c>
      <c r="U452" s="646">
        <v>1</v>
      </c>
      <c r="V452" s="902"/>
      <c r="W452" s="902"/>
    </row>
    <row r="453" spans="1:23" ht="30" x14ac:dyDescent="0.25">
      <c r="A453" s="185"/>
      <c r="B453" s="573" t="s">
        <v>18106</v>
      </c>
      <c r="C453" s="673" t="s">
        <v>1061</v>
      </c>
      <c r="D453" s="23" t="s">
        <v>334</v>
      </c>
      <c r="E453" s="23" t="s">
        <v>304</v>
      </c>
      <c r="F453" s="747">
        <v>45901</v>
      </c>
      <c r="G453" s="835">
        <v>3.79</v>
      </c>
      <c r="H453" s="337"/>
      <c r="I453" s="83">
        <v>0</v>
      </c>
      <c r="J453" s="85">
        <f t="shared" ref="J453" si="167">G453*I453</f>
        <v>0</v>
      </c>
      <c r="K453" s="793">
        <v>0</v>
      </c>
      <c r="L453" s="85">
        <f t="shared" ref="L453" si="168">G453*K453</f>
        <v>0</v>
      </c>
      <c r="M453" s="793">
        <v>0</v>
      </c>
      <c r="N453" s="85">
        <f t="shared" ref="N453" si="169">G453*M453</f>
        <v>0</v>
      </c>
      <c r="O453" s="793">
        <v>0</v>
      </c>
      <c r="P453" s="85">
        <f t="shared" ref="P453" si="170">G453*O453</f>
        <v>0</v>
      </c>
      <c r="Q453" s="83">
        <v>6</v>
      </c>
      <c r="R453" s="377">
        <f t="shared" ref="R453" si="171">G453*Q453</f>
        <v>22.740000000000002</v>
      </c>
      <c r="S453" s="905">
        <v>5</v>
      </c>
      <c r="T453" s="904">
        <f>Tabla323[[#This Row],[TOTAL EXITENTE82]]*Tabla323[[#This Row],[P.U$]]</f>
        <v>18.95</v>
      </c>
      <c r="U453" s="646">
        <v>5</v>
      </c>
      <c r="V453" s="902"/>
      <c r="W453" s="902"/>
    </row>
    <row r="454" spans="1:23" ht="42.75" x14ac:dyDescent="0.25">
      <c r="A454" s="179">
        <v>352</v>
      </c>
      <c r="B454" s="204" t="s">
        <v>781</v>
      </c>
      <c r="C454" s="21" t="s">
        <v>736</v>
      </c>
      <c r="D454" s="23" t="s">
        <v>334</v>
      </c>
      <c r="E454" s="23" t="s">
        <v>304</v>
      </c>
      <c r="F454" s="28" t="s">
        <v>710</v>
      </c>
      <c r="G454" s="39">
        <v>4.1500000000000004</v>
      </c>
      <c r="H454" s="337"/>
      <c r="I454" s="233"/>
      <c r="J454" s="85">
        <f t="shared" si="126"/>
        <v>0</v>
      </c>
      <c r="K454" s="793"/>
      <c r="L454" s="232">
        <f>G454*K454</f>
        <v>0</v>
      </c>
      <c r="M454" s="922"/>
      <c r="N454" s="85">
        <f t="shared" si="145"/>
        <v>0</v>
      </c>
      <c r="O454" s="794"/>
      <c r="P454" s="232">
        <f>G454*O454</f>
        <v>0</v>
      </c>
      <c r="Q454" s="83">
        <v>6</v>
      </c>
      <c r="R454" s="377">
        <f>G454*Q454</f>
        <v>24.900000000000002</v>
      </c>
      <c r="S454" s="905">
        <v>5</v>
      </c>
      <c r="T454" s="904">
        <f>Tabla323[[#This Row],[TOTAL EXITENTE82]]*Tabla323[[#This Row],[P.U$]]</f>
        <v>20.75</v>
      </c>
      <c r="U454" s="646">
        <v>5</v>
      </c>
      <c r="V454" s="902"/>
      <c r="W454" s="902"/>
    </row>
    <row r="455" spans="1:23" x14ac:dyDescent="0.25">
      <c r="A455" s="179">
        <v>353</v>
      </c>
      <c r="B455" s="204" t="s">
        <v>438</v>
      </c>
      <c r="C455" s="21" t="s">
        <v>605</v>
      </c>
      <c r="D455" s="23" t="s">
        <v>345</v>
      </c>
      <c r="E455" s="23" t="s">
        <v>269</v>
      </c>
      <c r="F455" s="28">
        <v>45261</v>
      </c>
      <c r="G455" s="39">
        <v>3.3</v>
      </c>
      <c r="H455" s="337"/>
      <c r="I455" s="83"/>
      <c r="J455" s="85">
        <f t="shared" si="126"/>
        <v>0</v>
      </c>
      <c r="K455" s="793"/>
      <c r="L455" s="85">
        <f t="shared" si="123"/>
        <v>0</v>
      </c>
      <c r="M455" s="922"/>
      <c r="N455" s="85">
        <f t="shared" si="145"/>
        <v>0</v>
      </c>
      <c r="O455" s="793"/>
      <c r="P455" s="85">
        <f t="shared" si="124"/>
        <v>0</v>
      </c>
      <c r="Q455" s="83">
        <v>0</v>
      </c>
      <c r="R455" s="377">
        <f t="shared" si="125"/>
        <v>0</v>
      </c>
      <c r="S455" s="905"/>
      <c r="T455" s="904">
        <f>Tabla323[[#This Row],[TOTAL EXITENTE82]]*Tabla323[[#This Row],[P.U$]]</f>
        <v>0</v>
      </c>
      <c r="U455" s="646"/>
      <c r="V455" s="902"/>
      <c r="W455" s="902"/>
    </row>
    <row r="456" spans="1:23" ht="28.5" x14ac:dyDescent="0.25">
      <c r="A456" s="179">
        <v>354</v>
      </c>
      <c r="B456" s="204" t="s">
        <v>439</v>
      </c>
      <c r="C456" s="21" t="s">
        <v>607</v>
      </c>
      <c r="D456" s="23" t="s">
        <v>345</v>
      </c>
      <c r="E456" s="23" t="s">
        <v>269</v>
      </c>
      <c r="F456" s="28">
        <v>45383</v>
      </c>
      <c r="G456" s="39">
        <v>5.51</v>
      </c>
      <c r="H456" s="337"/>
      <c r="I456" s="83"/>
      <c r="J456" s="85">
        <f t="shared" si="126"/>
        <v>0</v>
      </c>
      <c r="K456" s="793"/>
      <c r="L456" s="85">
        <f t="shared" si="123"/>
        <v>0</v>
      </c>
      <c r="M456" s="922"/>
      <c r="N456" s="85">
        <f t="shared" si="145"/>
        <v>0</v>
      </c>
      <c r="O456" s="793"/>
      <c r="P456" s="85">
        <f t="shared" si="124"/>
        <v>0</v>
      </c>
      <c r="Q456" s="83">
        <v>0</v>
      </c>
      <c r="R456" s="377">
        <f t="shared" si="125"/>
        <v>0</v>
      </c>
      <c r="S456" s="905"/>
      <c r="T456" s="904">
        <f>Tabla323[[#This Row],[TOTAL EXITENTE82]]*Tabla323[[#This Row],[P.U$]]</f>
        <v>0</v>
      </c>
      <c r="U456" s="646"/>
      <c r="V456" s="902"/>
      <c r="W456" s="902"/>
    </row>
    <row r="457" spans="1:23" ht="28.5" x14ac:dyDescent="0.25">
      <c r="A457" s="179">
        <v>355</v>
      </c>
      <c r="B457" s="204" t="s">
        <v>440</v>
      </c>
      <c r="C457" s="21" t="s">
        <v>608</v>
      </c>
      <c r="D457" s="23" t="s">
        <v>345</v>
      </c>
      <c r="E457" s="23" t="s">
        <v>269</v>
      </c>
      <c r="F457" s="28">
        <v>45717</v>
      </c>
      <c r="G457" s="39">
        <v>5.51</v>
      </c>
      <c r="H457" s="337"/>
      <c r="I457" s="83"/>
      <c r="J457" s="85">
        <f t="shared" si="126"/>
        <v>0</v>
      </c>
      <c r="K457" s="793"/>
      <c r="L457" s="85">
        <f t="shared" si="123"/>
        <v>0</v>
      </c>
      <c r="M457" s="922"/>
      <c r="N457" s="85">
        <f t="shared" ref="N457:N523" si="172">G457*M457</f>
        <v>0</v>
      </c>
      <c r="O457" s="793"/>
      <c r="P457" s="85">
        <f t="shared" si="124"/>
        <v>0</v>
      </c>
      <c r="Q457" s="83">
        <v>0</v>
      </c>
      <c r="R457" s="377">
        <f t="shared" si="125"/>
        <v>0</v>
      </c>
      <c r="S457" s="905"/>
      <c r="T457" s="904">
        <f>Tabla323[[#This Row],[TOTAL EXITENTE82]]*Tabla323[[#This Row],[P.U$]]</f>
        <v>0</v>
      </c>
      <c r="U457" s="646"/>
      <c r="V457" s="902"/>
      <c r="W457" s="902"/>
    </row>
    <row r="458" spans="1:23" x14ac:dyDescent="0.25">
      <c r="A458" s="179">
        <v>356</v>
      </c>
      <c r="B458" s="204" t="s">
        <v>441</v>
      </c>
      <c r="C458" s="21" t="s">
        <v>609</v>
      </c>
      <c r="D458" s="23" t="s">
        <v>345</v>
      </c>
      <c r="E458" s="23" t="s">
        <v>692</v>
      </c>
      <c r="F458" s="28">
        <v>45809</v>
      </c>
      <c r="G458" s="39">
        <v>3.25</v>
      </c>
      <c r="H458" s="337"/>
      <c r="I458" s="233"/>
      <c r="J458" s="85">
        <f t="shared" si="126"/>
        <v>0</v>
      </c>
      <c r="K458" s="793"/>
      <c r="L458" s="232">
        <f>G458*K458</f>
        <v>0</v>
      </c>
      <c r="M458" s="922"/>
      <c r="N458" s="85">
        <f t="shared" si="172"/>
        <v>0</v>
      </c>
      <c r="O458" s="794"/>
      <c r="P458" s="232">
        <f>G458*O458</f>
        <v>0</v>
      </c>
      <c r="Q458" s="83">
        <v>0</v>
      </c>
      <c r="R458" s="377">
        <f>G458*Q458</f>
        <v>0</v>
      </c>
      <c r="S458" s="905"/>
      <c r="T458" s="904">
        <f>Tabla323[[#This Row],[TOTAL EXITENTE82]]*Tabla323[[#This Row],[P.U$]]</f>
        <v>0</v>
      </c>
      <c r="U458" s="646"/>
      <c r="V458" s="902"/>
      <c r="W458" s="902"/>
    </row>
    <row r="459" spans="1:23" ht="27" customHeight="1" x14ac:dyDescent="0.25">
      <c r="A459" s="179">
        <v>357</v>
      </c>
      <c r="B459" s="204" t="s">
        <v>442</v>
      </c>
      <c r="C459" s="21" t="s">
        <v>610</v>
      </c>
      <c r="D459" s="23" t="s">
        <v>346</v>
      </c>
      <c r="E459" s="23" t="s">
        <v>287</v>
      </c>
      <c r="F459" s="28">
        <v>45901</v>
      </c>
      <c r="G459" s="39">
        <v>3.55</v>
      </c>
      <c r="H459" s="337"/>
      <c r="I459" s="83">
        <v>4</v>
      </c>
      <c r="J459" s="85">
        <f t="shared" si="126"/>
        <v>14.2</v>
      </c>
      <c r="K459" s="793">
        <v>4</v>
      </c>
      <c r="L459" s="85">
        <f>G459*K459</f>
        <v>14.2</v>
      </c>
      <c r="M459" s="793">
        <v>4</v>
      </c>
      <c r="N459" s="85">
        <f t="shared" si="172"/>
        <v>14.2</v>
      </c>
      <c r="O459" s="793">
        <v>3</v>
      </c>
      <c r="P459" s="85">
        <f>G459*O459</f>
        <v>10.649999999999999</v>
      </c>
      <c r="Q459" s="83">
        <v>3</v>
      </c>
      <c r="R459" s="377">
        <f>G459*Q459</f>
        <v>10.649999999999999</v>
      </c>
      <c r="S459" s="905">
        <v>2</v>
      </c>
      <c r="T459" s="904">
        <f>Tabla323[[#This Row],[TOTAL EXITENTE82]]*Tabla323[[#This Row],[P.U$]]</f>
        <v>7.1</v>
      </c>
      <c r="U459" s="646">
        <v>2</v>
      </c>
      <c r="V459" s="902"/>
      <c r="W459" s="902"/>
    </row>
    <row r="460" spans="1:23" ht="27.75" customHeight="1" x14ac:dyDescent="0.25">
      <c r="A460" s="179">
        <v>358</v>
      </c>
      <c r="B460" s="204" t="s">
        <v>443</v>
      </c>
      <c r="C460" s="21" t="s">
        <v>206</v>
      </c>
      <c r="D460" s="23" t="s">
        <v>345</v>
      </c>
      <c r="E460" s="23" t="s">
        <v>287</v>
      </c>
      <c r="F460" s="28">
        <v>45413</v>
      </c>
      <c r="G460" s="39">
        <v>2.35</v>
      </c>
      <c r="H460" s="337"/>
      <c r="I460" s="83">
        <v>1</v>
      </c>
      <c r="J460" s="85">
        <f t="shared" si="126"/>
        <v>2.35</v>
      </c>
      <c r="K460" s="793">
        <v>0</v>
      </c>
      <c r="L460" s="85">
        <f t="shared" si="123"/>
        <v>0</v>
      </c>
      <c r="M460" s="793">
        <v>0</v>
      </c>
      <c r="N460" s="85">
        <f t="shared" si="172"/>
        <v>0</v>
      </c>
      <c r="O460" s="793"/>
      <c r="P460" s="85">
        <f t="shared" si="124"/>
        <v>0</v>
      </c>
      <c r="Q460" s="83">
        <v>0</v>
      </c>
      <c r="R460" s="377">
        <f t="shared" si="125"/>
        <v>0</v>
      </c>
      <c r="S460" s="905"/>
      <c r="T460" s="904">
        <f>Tabla323[[#This Row],[TOTAL EXITENTE82]]*Tabla323[[#This Row],[P.U$]]</f>
        <v>0</v>
      </c>
      <c r="U460" s="646"/>
      <c r="V460" s="902"/>
      <c r="W460" s="902"/>
    </row>
    <row r="461" spans="1:23" x14ac:dyDescent="0.25">
      <c r="A461" s="179">
        <v>359</v>
      </c>
      <c r="B461" s="204" t="s">
        <v>444</v>
      </c>
      <c r="C461" s="21" t="s">
        <v>203</v>
      </c>
      <c r="D461" s="23" t="s">
        <v>345</v>
      </c>
      <c r="E461" s="23" t="s">
        <v>282</v>
      </c>
      <c r="F461" s="28">
        <v>45717</v>
      </c>
      <c r="G461" s="39">
        <v>1.58</v>
      </c>
      <c r="H461" s="337"/>
      <c r="I461" s="83">
        <v>3</v>
      </c>
      <c r="J461" s="85">
        <f t="shared" ref="J461:J538" si="173">G461*I461</f>
        <v>4.74</v>
      </c>
      <c r="K461" s="793">
        <v>3</v>
      </c>
      <c r="L461" s="85">
        <f t="shared" si="123"/>
        <v>4.74</v>
      </c>
      <c r="M461" s="793">
        <v>3</v>
      </c>
      <c r="N461" s="85">
        <f t="shared" si="172"/>
        <v>4.74</v>
      </c>
      <c r="O461" s="793">
        <v>3</v>
      </c>
      <c r="P461" s="85">
        <f t="shared" si="124"/>
        <v>4.74</v>
      </c>
      <c r="Q461" s="83">
        <v>3</v>
      </c>
      <c r="R461" s="377">
        <f t="shared" si="125"/>
        <v>4.74</v>
      </c>
      <c r="S461" s="905">
        <v>3</v>
      </c>
      <c r="T461" s="904">
        <f>Tabla323[[#This Row],[TOTAL EXITENTE82]]*Tabla323[[#This Row],[P.U$]]</f>
        <v>4.74</v>
      </c>
      <c r="U461" s="646">
        <v>3</v>
      </c>
      <c r="V461" s="902"/>
      <c r="W461" s="902"/>
    </row>
    <row r="462" spans="1:23" x14ac:dyDescent="0.25">
      <c r="A462" s="185">
        <v>599</v>
      </c>
      <c r="B462" s="151" t="s">
        <v>976</v>
      </c>
      <c r="C462" s="151" t="s">
        <v>610</v>
      </c>
      <c r="D462" s="151" t="s">
        <v>334</v>
      </c>
      <c r="E462" s="23" t="s">
        <v>692</v>
      </c>
      <c r="F462" s="579">
        <v>45689</v>
      </c>
      <c r="G462" s="580">
        <v>5.6</v>
      </c>
      <c r="H462" s="337"/>
      <c r="I462" s="83">
        <v>2</v>
      </c>
      <c r="J462" s="85">
        <f t="shared" si="173"/>
        <v>11.2</v>
      </c>
      <c r="K462" s="793">
        <v>2</v>
      </c>
      <c r="L462" s="85">
        <f t="shared" si="123"/>
        <v>11.2</v>
      </c>
      <c r="M462" s="793">
        <v>2</v>
      </c>
      <c r="N462" s="85">
        <f t="shared" si="172"/>
        <v>11.2</v>
      </c>
      <c r="O462" s="793">
        <v>2</v>
      </c>
      <c r="P462" s="85">
        <f t="shared" si="124"/>
        <v>11.2</v>
      </c>
      <c r="Q462" s="83">
        <v>1</v>
      </c>
      <c r="R462" s="377">
        <f t="shared" si="125"/>
        <v>5.6</v>
      </c>
      <c r="S462" s="905">
        <v>1</v>
      </c>
      <c r="T462" s="904">
        <f>Tabla323[[#This Row],[TOTAL EXITENTE82]]*Tabla323[[#This Row],[P.U$]]</f>
        <v>5.6</v>
      </c>
      <c r="U462" s="646">
        <v>1</v>
      </c>
      <c r="V462" s="902"/>
      <c r="W462" s="902"/>
    </row>
    <row r="463" spans="1:23" x14ac:dyDescent="0.25">
      <c r="A463" s="179">
        <v>362</v>
      </c>
      <c r="B463" s="204" t="s">
        <v>447</v>
      </c>
      <c r="C463" s="21" t="s">
        <v>1185</v>
      </c>
      <c r="D463" s="23" t="s">
        <v>345</v>
      </c>
      <c r="E463" s="23" t="s">
        <v>287</v>
      </c>
      <c r="F463" s="28">
        <v>45444</v>
      </c>
      <c r="G463" s="39">
        <v>2.77</v>
      </c>
      <c r="H463" s="337"/>
      <c r="I463" s="83">
        <v>9</v>
      </c>
      <c r="J463" s="85">
        <f t="shared" si="173"/>
        <v>24.93</v>
      </c>
      <c r="K463" s="793">
        <v>9</v>
      </c>
      <c r="L463" s="85">
        <f t="shared" si="123"/>
        <v>24.93</v>
      </c>
      <c r="M463" s="793">
        <v>8</v>
      </c>
      <c r="N463" s="85">
        <f t="shared" si="172"/>
        <v>22.16</v>
      </c>
      <c r="O463" s="793">
        <v>8</v>
      </c>
      <c r="P463" s="85">
        <f t="shared" si="124"/>
        <v>22.16</v>
      </c>
      <c r="Q463" s="83">
        <v>8</v>
      </c>
      <c r="R463" s="377">
        <f t="shared" si="125"/>
        <v>22.16</v>
      </c>
      <c r="S463" s="905">
        <v>8</v>
      </c>
      <c r="T463" s="904">
        <f>Tabla323[[#This Row],[TOTAL EXITENTE82]]*Tabla323[[#This Row],[P.U$]]</f>
        <v>22.16</v>
      </c>
      <c r="U463" s="646">
        <v>8</v>
      </c>
      <c r="V463" s="902"/>
      <c r="W463" s="902"/>
    </row>
    <row r="464" spans="1:23" x14ac:dyDescent="0.25">
      <c r="A464" s="179">
        <v>363</v>
      </c>
      <c r="B464" s="204" t="s">
        <v>448</v>
      </c>
      <c r="C464" s="21" t="s">
        <v>239</v>
      </c>
      <c r="D464" s="23" t="s">
        <v>347</v>
      </c>
      <c r="E464" s="23" t="s">
        <v>693</v>
      </c>
      <c r="F464" s="28">
        <v>45992</v>
      </c>
      <c r="G464" s="39">
        <v>2.57</v>
      </c>
      <c r="H464" s="337"/>
      <c r="I464" s="83"/>
      <c r="J464" s="85">
        <f t="shared" si="173"/>
        <v>0</v>
      </c>
      <c r="K464" s="793"/>
      <c r="L464" s="85">
        <f t="shared" si="123"/>
        <v>0</v>
      </c>
      <c r="M464" s="922"/>
      <c r="N464" s="85">
        <f t="shared" si="172"/>
        <v>0</v>
      </c>
      <c r="O464" s="793"/>
      <c r="P464" s="85">
        <f t="shared" si="124"/>
        <v>0</v>
      </c>
      <c r="Q464" s="83">
        <v>6</v>
      </c>
      <c r="R464" s="377">
        <f t="shared" si="125"/>
        <v>15.419999999999998</v>
      </c>
      <c r="S464" s="905">
        <v>5</v>
      </c>
      <c r="T464" s="904">
        <f>Tabla323[[#This Row],[TOTAL EXITENTE82]]*Tabla323[[#This Row],[P.U$]]</f>
        <v>12.85</v>
      </c>
      <c r="U464" s="646">
        <v>5</v>
      </c>
      <c r="V464" s="902"/>
      <c r="W464" s="902"/>
    </row>
    <row r="465" spans="1:23" x14ac:dyDescent="0.25">
      <c r="A465" s="179">
        <v>687</v>
      </c>
      <c r="B465" s="596" t="s">
        <v>1086</v>
      </c>
      <c r="C465" s="596" t="s">
        <v>213</v>
      </c>
      <c r="D465" s="23" t="s">
        <v>347</v>
      </c>
      <c r="E465" s="596"/>
      <c r="F465" s="734">
        <v>45261</v>
      </c>
      <c r="G465" s="736">
        <v>2.27</v>
      </c>
      <c r="H465" s="337"/>
      <c r="I465" s="83">
        <v>2</v>
      </c>
      <c r="J465" s="85">
        <f t="shared" si="173"/>
        <v>4.54</v>
      </c>
      <c r="K465" s="793">
        <v>2</v>
      </c>
      <c r="L465" s="85">
        <f t="shared" si="123"/>
        <v>4.54</v>
      </c>
      <c r="M465" s="793">
        <v>2</v>
      </c>
      <c r="N465" s="85">
        <f t="shared" si="172"/>
        <v>4.54</v>
      </c>
      <c r="O465" s="793">
        <v>2</v>
      </c>
      <c r="P465" s="85">
        <f t="shared" si="124"/>
        <v>4.54</v>
      </c>
      <c r="Q465" s="83">
        <v>2</v>
      </c>
      <c r="R465" s="377">
        <f t="shared" si="125"/>
        <v>4.54</v>
      </c>
      <c r="S465" s="905">
        <v>2</v>
      </c>
      <c r="T465" s="904">
        <f>Tabla323[[#This Row],[TOTAL EXITENTE82]]*Tabla323[[#This Row],[P.U$]]</f>
        <v>4.54</v>
      </c>
      <c r="U465" s="646">
        <v>2</v>
      </c>
      <c r="V465" s="902"/>
      <c r="W465" s="902"/>
    </row>
    <row r="466" spans="1:23" ht="30" x14ac:dyDescent="0.25">
      <c r="A466" s="179">
        <v>686</v>
      </c>
      <c r="B466" s="596" t="s">
        <v>1084</v>
      </c>
      <c r="C466" s="596" t="s">
        <v>623</v>
      </c>
      <c r="D466" s="23" t="s">
        <v>347</v>
      </c>
      <c r="E466" s="596" t="s">
        <v>1085</v>
      </c>
      <c r="F466" s="734">
        <v>45505</v>
      </c>
      <c r="G466" s="735">
        <v>7.8</v>
      </c>
      <c r="H466" s="337"/>
      <c r="I466" s="83"/>
      <c r="J466" s="85">
        <f t="shared" si="173"/>
        <v>0</v>
      </c>
      <c r="K466" s="793"/>
      <c r="L466" s="85">
        <f t="shared" si="123"/>
        <v>0</v>
      </c>
      <c r="M466" s="922"/>
      <c r="N466" s="85">
        <f t="shared" si="172"/>
        <v>0</v>
      </c>
      <c r="O466" s="793"/>
      <c r="P466" s="85">
        <f t="shared" si="124"/>
        <v>0</v>
      </c>
      <c r="Q466" s="83">
        <v>0</v>
      </c>
      <c r="R466" s="377">
        <f t="shared" si="125"/>
        <v>0</v>
      </c>
      <c r="S466" s="905"/>
      <c r="T466" s="904">
        <f>Tabla323[[#This Row],[TOTAL EXITENTE82]]*Tabla323[[#This Row],[P.U$]]</f>
        <v>0</v>
      </c>
      <c r="U466" s="646"/>
      <c r="V466" s="902"/>
      <c r="W466" s="902"/>
    </row>
    <row r="467" spans="1:23" x14ac:dyDescent="0.25">
      <c r="A467" s="179">
        <v>364</v>
      </c>
      <c r="B467" s="204" t="s">
        <v>449</v>
      </c>
      <c r="C467" s="21" t="s">
        <v>599</v>
      </c>
      <c r="D467" s="23" t="s">
        <v>345</v>
      </c>
      <c r="E467" s="23" t="s">
        <v>694</v>
      </c>
      <c r="F467" s="28">
        <v>45658</v>
      </c>
      <c r="G467" s="39">
        <v>0.83</v>
      </c>
      <c r="H467" s="337"/>
      <c r="I467" s="83"/>
      <c r="J467" s="85">
        <f t="shared" si="173"/>
        <v>0</v>
      </c>
      <c r="K467" s="793"/>
      <c r="L467" s="85">
        <f t="shared" si="123"/>
        <v>0</v>
      </c>
      <c r="M467" s="922"/>
      <c r="N467" s="85">
        <f t="shared" si="172"/>
        <v>0</v>
      </c>
      <c r="O467" s="793"/>
      <c r="P467" s="85">
        <f t="shared" si="124"/>
        <v>0</v>
      </c>
      <c r="Q467" s="83">
        <v>0</v>
      </c>
      <c r="R467" s="377">
        <f t="shared" si="125"/>
        <v>0</v>
      </c>
      <c r="S467" s="905"/>
      <c r="T467" s="904">
        <f>Tabla323[[#This Row],[TOTAL EXITENTE82]]*Tabla323[[#This Row],[P.U$]]</f>
        <v>0</v>
      </c>
      <c r="U467" s="646"/>
      <c r="V467" s="902"/>
      <c r="W467" s="902"/>
    </row>
    <row r="468" spans="1:23" x14ac:dyDescent="0.25">
      <c r="A468" s="179">
        <v>365</v>
      </c>
      <c r="B468" s="204" t="s">
        <v>450</v>
      </c>
      <c r="C468" s="21" t="s">
        <v>612</v>
      </c>
      <c r="D468" s="23" t="s">
        <v>348</v>
      </c>
      <c r="E468" s="23" t="s">
        <v>695</v>
      </c>
      <c r="F468" s="28">
        <v>45659</v>
      </c>
      <c r="G468" s="39">
        <v>10.8</v>
      </c>
      <c r="H468" s="337"/>
      <c r="I468" s="83">
        <v>1</v>
      </c>
      <c r="J468" s="85">
        <f t="shared" si="173"/>
        <v>10.8</v>
      </c>
      <c r="K468" s="793">
        <v>1</v>
      </c>
      <c r="L468" s="85">
        <f>G468*K468</f>
        <v>10.8</v>
      </c>
      <c r="M468" s="793">
        <v>0</v>
      </c>
      <c r="N468" s="85">
        <f t="shared" si="172"/>
        <v>0</v>
      </c>
      <c r="O468" s="793"/>
      <c r="P468" s="85">
        <f>G468*O468</f>
        <v>0</v>
      </c>
      <c r="Q468" s="83">
        <v>0</v>
      </c>
      <c r="R468" s="377">
        <f>G468*Q468</f>
        <v>0</v>
      </c>
      <c r="S468" s="905"/>
      <c r="T468" s="904">
        <f>Tabla323[[#This Row],[TOTAL EXITENTE82]]*Tabla323[[#This Row],[P.U$]]</f>
        <v>0</v>
      </c>
      <c r="U468" s="646"/>
      <c r="V468" s="902"/>
      <c r="W468" s="902"/>
    </row>
    <row r="469" spans="1:23" x14ac:dyDescent="0.25">
      <c r="A469" s="179">
        <v>366</v>
      </c>
      <c r="B469" s="204" t="s">
        <v>767</v>
      </c>
      <c r="C469" s="21" t="s">
        <v>612</v>
      </c>
      <c r="D469" s="23" t="s">
        <v>348</v>
      </c>
      <c r="E469" s="23" t="s">
        <v>696</v>
      </c>
      <c r="F469" s="28">
        <v>45658</v>
      </c>
      <c r="G469" s="39">
        <v>3</v>
      </c>
      <c r="H469" s="337"/>
      <c r="I469" s="593"/>
      <c r="J469" s="355">
        <f>G469*I469</f>
        <v>0</v>
      </c>
      <c r="K469" s="794"/>
      <c r="L469" s="357">
        <f>G469*K469</f>
        <v>0</v>
      </c>
      <c r="M469" s="794"/>
      <c r="N469" s="85">
        <f t="shared" si="172"/>
        <v>0</v>
      </c>
      <c r="O469" s="794"/>
      <c r="P469" s="357">
        <f>G469*O469</f>
        <v>0</v>
      </c>
      <c r="Q469" s="83">
        <v>0</v>
      </c>
      <c r="R469" s="377">
        <f>G469*Q469</f>
        <v>0</v>
      </c>
      <c r="S469" s="905"/>
      <c r="T469" s="904">
        <f>Tabla323[[#This Row],[TOTAL EXITENTE82]]*Tabla323[[#This Row],[P.U$]]</f>
        <v>0</v>
      </c>
      <c r="U469" s="646"/>
      <c r="V469" s="902"/>
      <c r="W469" s="902"/>
    </row>
    <row r="470" spans="1:23" x14ac:dyDescent="0.25">
      <c r="A470" s="179">
        <v>367</v>
      </c>
      <c r="B470" s="204" t="s">
        <v>768</v>
      </c>
      <c r="C470" s="21" t="s">
        <v>612</v>
      </c>
      <c r="D470" s="23" t="s">
        <v>348</v>
      </c>
      <c r="E470" s="23" t="s">
        <v>348</v>
      </c>
      <c r="F470" s="28">
        <v>45352</v>
      </c>
      <c r="G470" s="39">
        <v>3</v>
      </c>
      <c r="H470" s="337"/>
      <c r="I470" s="233"/>
      <c r="J470" s="85">
        <f t="shared" si="173"/>
        <v>0</v>
      </c>
      <c r="K470" s="793"/>
      <c r="L470" s="232">
        <f>G470*K470</f>
        <v>0</v>
      </c>
      <c r="M470" s="922"/>
      <c r="N470" s="85">
        <f t="shared" si="172"/>
        <v>0</v>
      </c>
      <c r="O470" s="794"/>
      <c r="P470" s="232">
        <f>G470*O470</f>
        <v>0</v>
      </c>
      <c r="Q470" s="83">
        <v>0</v>
      </c>
      <c r="R470" s="377">
        <f>G470*Q470</f>
        <v>0</v>
      </c>
      <c r="S470" s="905"/>
      <c r="T470" s="904">
        <f>Tabla323[[#This Row],[TOTAL EXITENTE82]]*Tabla323[[#This Row],[P.U$]]</f>
        <v>0</v>
      </c>
      <c r="U470" s="646"/>
      <c r="V470" s="902"/>
      <c r="W470" s="902"/>
    </row>
    <row r="471" spans="1:23" x14ac:dyDescent="0.25">
      <c r="A471" s="179">
        <v>368</v>
      </c>
      <c r="B471" s="204" t="s">
        <v>451</v>
      </c>
      <c r="C471" s="21" t="s">
        <v>194</v>
      </c>
      <c r="D471" s="23" t="s">
        <v>345</v>
      </c>
      <c r="E471" s="23" t="s">
        <v>287</v>
      </c>
      <c r="F471" s="28">
        <v>45383</v>
      </c>
      <c r="G471" s="39">
        <v>4.62</v>
      </c>
      <c r="H471" s="337"/>
      <c r="I471" s="83">
        <v>2</v>
      </c>
      <c r="J471" s="85">
        <f t="shared" si="173"/>
        <v>9.24</v>
      </c>
      <c r="K471" s="793">
        <v>2</v>
      </c>
      <c r="L471" s="85">
        <f t="shared" si="123"/>
        <v>9.24</v>
      </c>
      <c r="M471" s="793">
        <v>2</v>
      </c>
      <c r="N471" s="85">
        <f t="shared" si="172"/>
        <v>9.24</v>
      </c>
      <c r="O471" s="793">
        <v>2</v>
      </c>
      <c r="P471" s="85">
        <f t="shared" si="124"/>
        <v>9.24</v>
      </c>
      <c r="Q471" s="83">
        <v>2</v>
      </c>
      <c r="R471" s="377">
        <f t="shared" si="125"/>
        <v>9.24</v>
      </c>
      <c r="S471" s="905">
        <v>2</v>
      </c>
      <c r="T471" s="904">
        <f>Tabla323[[#This Row],[TOTAL EXITENTE82]]*Tabla323[[#This Row],[P.U$]]</f>
        <v>9.24</v>
      </c>
      <c r="U471" s="646">
        <v>2</v>
      </c>
      <c r="V471" s="902"/>
      <c r="W471" s="902"/>
    </row>
    <row r="472" spans="1:23" x14ac:dyDescent="0.25">
      <c r="A472" s="179">
        <v>793</v>
      </c>
      <c r="B472" s="204" t="s">
        <v>1224</v>
      </c>
      <c r="C472" s="21" t="s">
        <v>1223</v>
      </c>
      <c r="D472" s="21" t="s">
        <v>334</v>
      </c>
      <c r="E472" s="151" t="s">
        <v>17615</v>
      </c>
      <c r="F472" s="28">
        <v>45536</v>
      </c>
      <c r="G472" s="39">
        <v>3.79</v>
      </c>
      <c r="H472" s="337"/>
      <c r="I472" s="83"/>
      <c r="J472" s="85">
        <f t="shared" si="173"/>
        <v>0</v>
      </c>
      <c r="K472" s="793"/>
      <c r="L472" s="85">
        <f t="shared" si="123"/>
        <v>0</v>
      </c>
      <c r="M472" s="922"/>
      <c r="N472" s="85">
        <f t="shared" si="172"/>
        <v>0</v>
      </c>
      <c r="O472" s="793"/>
      <c r="P472" s="85">
        <f t="shared" si="124"/>
        <v>0</v>
      </c>
      <c r="Q472" s="83">
        <v>0</v>
      </c>
      <c r="R472" s="377">
        <f t="shared" si="125"/>
        <v>0</v>
      </c>
      <c r="S472" s="905"/>
      <c r="T472" s="904">
        <f>Tabla323[[#This Row],[TOTAL EXITENTE82]]*Tabla323[[#This Row],[P.U$]]</f>
        <v>0</v>
      </c>
      <c r="U472" s="646"/>
      <c r="V472" s="902"/>
      <c r="W472" s="902"/>
    </row>
    <row r="473" spans="1:23" ht="30" x14ac:dyDescent="0.25">
      <c r="A473" s="634">
        <v>640</v>
      </c>
      <c r="B473" s="151" t="s">
        <v>1026</v>
      </c>
      <c r="C473" s="581" t="s">
        <v>613</v>
      </c>
      <c r="D473" s="151" t="s">
        <v>334</v>
      </c>
      <c r="E473" s="151" t="s">
        <v>304</v>
      </c>
      <c r="F473" s="579">
        <v>45809</v>
      </c>
      <c r="G473" s="580">
        <v>3.8</v>
      </c>
      <c r="H473" s="337"/>
      <c r="I473" s="83"/>
      <c r="J473" s="85">
        <f>G473*I473</f>
        <v>0</v>
      </c>
      <c r="K473" s="793"/>
      <c r="L473" s="85">
        <f>G473*K473</f>
        <v>0</v>
      </c>
      <c r="M473" s="922"/>
      <c r="N473" s="85">
        <f t="shared" si="172"/>
        <v>0</v>
      </c>
      <c r="O473" s="793"/>
      <c r="P473" s="85">
        <f>G473*O473</f>
        <v>0</v>
      </c>
      <c r="Q473" s="83">
        <v>0</v>
      </c>
      <c r="R473" s="377">
        <f>G473*Q473</f>
        <v>0</v>
      </c>
      <c r="S473" s="905"/>
      <c r="T473" s="904">
        <f>Tabla323[[#This Row],[TOTAL EXITENTE82]]*Tabla323[[#This Row],[P.U$]]</f>
        <v>0</v>
      </c>
      <c r="U473" s="646"/>
      <c r="V473" s="902"/>
      <c r="W473" s="902"/>
    </row>
    <row r="474" spans="1:23" ht="28.5" x14ac:dyDescent="0.25">
      <c r="A474" s="179"/>
      <c r="B474" s="204" t="s">
        <v>453</v>
      </c>
      <c r="C474" s="21" t="s">
        <v>614</v>
      </c>
      <c r="D474" s="21" t="s">
        <v>350</v>
      </c>
      <c r="E474" s="21" t="s">
        <v>680</v>
      </c>
      <c r="F474" s="28">
        <v>45231</v>
      </c>
      <c r="G474" s="39">
        <v>0.46</v>
      </c>
      <c r="H474" s="337"/>
      <c r="I474" s="593">
        <v>5</v>
      </c>
      <c r="J474" s="355">
        <f>G474*I474</f>
        <v>2.3000000000000003</v>
      </c>
      <c r="K474" s="794">
        <v>5</v>
      </c>
      <c r="L474" s="357">
        <f>G474*K474</f>
        <v>2.3000000000000003</v>
      </c>
      <c r="M474" s="794">
        <v>5</v>
      </c>
      <c r="N474" s="85">
        <f t="shared" si="172"/>
        <v>2.3000000000000003</v>
      </c>
      <c r="O474" s="794">
        <v>5</v>
      </c>
      <c r="P474" s="357">
        <f>G474*O474</f>
        <v>2.3000000000000003</v>
      </c>
      <c r="Q474" s="356">
        <v>5</v>
      </c>
      <c r="R474" s="377"/>
      <c r="S474" s="905">
        <v>0</v>
      </c>
      <c r="T474" s="904">
        <f>Tabla323[[#This Row],[TOTAL EXITENTE82]]*Tabla323[[#This Row],[P.U$]]</f>
        <v>0</v>
      </c>
      <c r="U474" s="646">
        <v>10</v>
      </c>
      <c r="V474" s="902"/>
      <c r="W474" s="902"/>
    </row>
    <row r="475" spans="1:23" ht="28.5" x14ac:dyDescent="0.25">
      <c r="A475" s="179"/>
      <c r="B475" s="204" t="s">
        <v>853</v>
      </c>
      <c r="C475" s="21" t="s">
        <v>614</v>
      </c>
      <c r="D475" s="21" t="s">
        <v>350</v>
      </c>
      <c r="E475" s="21" t="s">
        <v>680</v>
      </c>
      <c r="F475" s="28">
        <v>45566</v>
      </c>
      <c r="G475" s="39">
        <v>0.46</v>
      </c>
      <c r="H475" s="337"/>
      <c r="I475" s="593">
        <v>14</v>
      </c>
      <c r="J475" s="355">
        <f>G475*I475</f>
        <v>6.44</v>
      </c>
      <c r="K475" s="794">
        <v>14</v>
      </c>
      <c r="L475" s="357">
        <f>G475*K475</f>
        <v>6.44</v>
      </c>
      <c r="M475" s="794">
        <v>14</v>
      </c>
      <c r="N475" s="85">
        <f t="shared" si="172"/>
        <v>6.44</v>
      </c>
      <c r="O475" s="794">
        <v>14</v>
      </c>
      <c r="P475" s="357">
        <f>G475*O475</f>
        <v>6.44</v>
      </c>
      <c r="Q475" s="356">
        <v>14</v>
      </c>
      <c r="R475" s="377">
        <f>G475*Q475</f>
        <v>6.44</v>
      </c>
      <c r="S475" s="905">
        <v>14</v>
      </c>
      <c r="T475" s="904">
        <f>Tabla323[[#This Row],[TOTAL EXITENTE82]]*Tabla323[[#This Row],[P.U$]]</f>
        <v>6.44</v>
      </c>
      <c r="U475" s="646">
        <v>14</v>
      </c>
      <c r="V475" s="902"/>
      <c r="W475" s="902"/>
    </row>
    <row r="476" spans="1:23" ht="28.5" x14ac:dyDescent="0.25">
      <c r="A476" s="179">
        <v>371</v>
      </c>
      <c r="B476" s="204" t="s">
        <v>454</v>
      </c>
      <c r="C476" s="21" t="s">
        <v>615</v>
      </c>
      <c r="D476" s="21" t="s">
        <v>351</v>
      </c>
      <c r="E476" s="21" t="s">
        <v>287</v>
      </c>
      <c r="F476" s="28">
        <v>45108</v>
      </c>
      <c r="G476" s="39">
        <v>6.08</v>
      </c>
      <c r="H476" s="337"/>
      <c r="I476" s="83"/>
      <c r="J476" s="85">
        <f t="shared" si="173"/>
        <v>0</v>
      </c>
      <c r="K476" s="793"/>
      <c r="L476" s="85">
        <f t="shared" si="123"/>
        <v>0</v>
      </c>
      <c r="M476" s="922"/>
      <c r="N476" s="85">
        <f t="shared" si="172"/>
        <v>0</v>
      </c>
      <c r="O476" s="793"/>
      <c r="P476" s="85">
        <f t="shared" si="124"/>
        <v>0</v>
      </c>
      <c r="Q476" s="83">
        <v>0</v>
      </c>
      <c r="R476" s="377">
        <f t="shared" si="125"/>
        <v>0</v>
      </c>
      <c r="S476" s="905"/>
      <c r="T476" s="904">
        <f>Tabla323[[#This Row],[TOTAL EXITENTE82]]*Tabla323[[#This Row],[P.U$]]</f>
        <v>0</v>
      </c>
      <c r="U476" s="646"/>
      <c r="V476" s="902"/>
      <c r="W476" s="902"/>
    </row>
    <row r="477" spans="1:23" ht="28.5" x14ac:dyDescent="0.25">
      <c r="A477" s="179">
        <v>369</v>
      </c>
      <c r="B477" s="204" t="s">
        <v>452</v>
      </c>
      <c r="C477" s="21" t="s">
        <v>613</v>
      </c>
      <c r="D477" s="21" t="s">
        <v>349</v>
      </c>
      <c r="E477" s="21" t="s">
        <v>697</v>
      </c>
      <c r="F477" s="28">
        <v>45689</v>
      </c>
      <c r="G477" s="39">
        <v>3.99</v>
      </c>
      <c r="H477" s="337"/>
      <c r="I477" s="83"/>
      <c r="J477" s="85">
        <f t="shared" si="173"/>
        <v>0</v>
      </c>
      <c r="K477" s="793"/>
      <c r="L477" s="85">
        <f t="shared" si="123"/>
        <v>0</v>
      </c>
      <c r="M477" s="922"/>
      <c r="N477" s="85">
        <f t="shared" si="172"/>
        <v>0</v>
      </c>
      <c r="O477" s="793"/>
      <c r="P477" s="85">
        <f t="shared" si="124"/>
        <v>0</v>
      </c>
      <c r="Q477" s="83">
        <v>0</v>
      </c>
      <c r="R477" s="377">
        <f t="shared" si="125"/>
        <v>0</v>
      </c>
      <c r="S477" s="905"/>
      <c r="T477" s="904">
        <f>Tabla323[[#This Row],[TOTAL EXITENTE82]]*Tabla323[[#This Row],[P.U$]]</f>
        <v>0</v>
      </c>
      <c r="U477" s="646"/>
      <c r="V477" s="902"/>
      <c r="W477" s="902"/>
    </row>
    <row r="478" spans="1:23" x14ac:dyDescent="0.25">
      <c r="A478" s="634"/>
      <c r="B478" s="151" t="s">
        <v>17712</v>
      </c>
      <c r="C478" s="581" t="s">
        <v>1007</v>
      </c>
      <c r="D478" s="151" t="s">
        <v>349</v>
      </c>
      <c r="E478" s="151" t="s">
        <v>304</v>
      </c>
      <c r="F478" s="584">
        <v>45444</v>
      </c>
      <c r="G478" s="580">
        <v>3.51</v>
      </c>
      <c r="H478" s="337"/>
      <c r="I478" s="83"/>
      <c r="J478" s="85">
        <f t="shared" si="173"/>
        <v>0</v>
      </c>
      <c r="K478" s="793"/>
      <c r="L478" s="85">
        <f t="shared" si="123"/>
        <v>0</v>
      </c>
      <c r="M478" s="922"/>
      <c r="N478" s="85">
        <f t="shared" si="172"/>
        <v>0</v>
      </c>
      <c r="O478" s="793"/>
      <c r="P478" s="85">
        <f t="shared" si="124"/>
        <v>0</v>
      </c>
      <c r="Q478" s="83">
        <v>0</v>
      </c>
      <c r="R478" s="377">
        <f t="shared" si="125"/>
        <v>0</v>
      </c>
      <c r="S478" s="905"/>
      <c r="T478" s="904">
        <f>Tabla323[[#This Row],[TOTAL EXITENTE82]]*Tabla323[[#This Row],[P.U$]]</f>
        <v>0</v>
      </c>
      <c r="U478" s="646"/>
      <c r="V478" s="902"/>
      <c r="W478" s="902"/>
    </row>
    <row r="479" spans="1:23" x14ac:dyDescent="0.25">
      <c r="A479" s="185">
        <v>628</v>
      </c>
      <c r="B479" s="151" t="s">
        <v>1186</v>
      </c>
      <c r="C479" s="151" t="s">
        <v>232</v>
      </c>
      <c r="D479" s="151" t="s">
        <v>349</v>
      </c>
      <c r="E479" s="151" t="s">
        <v>304</v>
      </c>
      <c r="F479" s="579">
        <v>45658</v>
      </c>
      <c r="G479" s="580">
        <v>2.73</v>
      </c>
      <c r="H479" s="337"/>
      <c r="I479" s="83"/>
      <c r="J479" s="85">
        <f t="shared" si="173"/>
        <v>0</v>
      </c>
      <c r="K479" s="793"/>
      <c r="L479" s="85">
        <f t="shared" si="123"/>
        <v>0</v>
      </c>
      <c r="M479" s="922"/>
      <c r="N479" s="85">
        <f t="shared" si="172"/>
        <v>0</v>
      </c>
      <c r="O479" s="793"/>
      <c r="P479" s="85">
        <f t="shared" si="124"/>
        <v>0</v>
      </c>
      <c r="Q479" s="83">
        <v>0</v>
      </c>
      <c r="R479" s="377">
        <f t="shared" si="125"/>
        <v>0</v>
      </c>
      <c r="S479" s="905"/>
      <c r="T479" s="904">
        <f>Tabla323[[#This Row],[TOTAL EXITENTE82]]*Tabla323[[#This Row],[P.U$]]</f>
        <v>0</v>
      </c>
      <c r="U479" s="646"/>
      <c r="V479" s="902"/>
      <c r="W479" s="902"/>
    </row>
    <row r="480" spans="1:23" ht="42.75" x14ac:dyDescent="0.25">
      <c r="A480" s="185"/>
      <c r="B480" s="204" t="s">
        <v>455</v>
      </c>
      <c r="C480" s="673" t="s">
        <v>18297</v>
      </c>
      <c r="D480" s="21" t="s">
        <v>352</v>
      </c>
      <c r="E480" s="21" t="s">
        <v>698</v>
      </c>
      <c r="F480" s="28">
        <v>45992</v>
      </c>
      <c r="G480" s="39">
        <v>1.64</v>
      </c>
      <c r="H480" s="337"/>
      <c r="I480" s="83"/>
      <c r="J480" s="85">
        <f t="shared" ref="J480" si="174">G480*I480</f>
        <v>0</v>
      </c>
      <c r="K480" s="793"/>
      <c r="L480" s="85">
        <f t="shared" ref="L480" si="175">G480*K480</f>
        <v>0</v>
      </c>
      <c r="M480" s="922"/>
      <c r="N480" s="85">
        <f t="shared" ref="N480" si="176">G480*M480</f>
        <v>0</v>
      </c>
      <c r="O480" s="793"/>
      <c r="P480" s="85">
        <f t="shared" ref="P480" si="177">G480*O480</f>
        <v>0</v>
      </c>
      <c r="Q480" s="83">
        <v>10</v>
      </c>
      <c r="R480" s="377">
        <f t="shared" ref="R480" si="178">G480*Q480</f>
        <v>16.399999999999999</v>
      </c>
      <c r="S480" s="905">
        <v>10</v>
      </c>
      <c r="T480" s="904">
        <f>Tabla323[[#This Row],[TOTAL EXITENTE82]]*Tabla323[[#This Row],[P.U$]]</f>
        <v>16.399999999999999</v>
      </c>
      <c r="U480" s="646">
        <v>9</v>
      </c>
      <c r="V480" s="902"/>
      <c r="W480" s="902"/>
    </row>
    <row r="481" spans="1:23" ht="42.75" x14ac:dyDescent="0.25">
      <c r="A481" s="179">
        <v>372</v>
      </c>
      <c r="B481" s="204" t="s">
        <v>455</v>
      </c>
      <c r="C481" s="21" t="s">
        <v>616</v>
      </c>
      <c r="D481" s="21" t="s">
        <v>352</v>
      </c>
      <c r="E481" s="21" t="s">
        <v>698</v>
      </c>
      <c r="F481" s="28">
        <v>46204</v>
      </c>
      <c r="G481" s="39">
        <v>4.68</v>
      </c>
      <c r="H481" s="337"/>
      <c r="I481" s="83"/>
      <c r="J481" s="85">
        <f t="shared" si="173"/>
        <v>0</v>
      </c>
      <c r="K481" s="793"/>
      <c r="L481" s="85">
        <f t="shared" si="123"/>
        <v>0</v>
      </c>
      <c r="M481" s="922"/>
      <c r="N481" s="85">
        <f t="shared" si="172"/>
        <v>0</v>
      </c>
      <c r="O481" s="793"/>
      <c r="P481" s="85">
        <f t="shared" si="124"/>
        <v>0</v>
      </c>
      <c r="Q481" s="83">
        <v>10</v>
      </c>
      <c r="R481" s="377">
        <f t="shared" si="125"/>
        <v>46.8</v>
      </c>
      <c r="S481" s="905">
        <v>9</v>
      </c>
      <c r="T481" s="904">
        <f>Tabla323[[#This Row],[TOTAL EXITENTE82]]*Tabla323[[#This Row],[P.U$]]</f>
        <v>42.12</v>
      </c>
      <c r="U481" s="646">
        <v>9</v>
      </c>
      <c r="V481" s="902"/>
      <c r="W481" s="902"/>
    </row>
    <row r="482" spans="1:23" ht="25.5" x14ac:dyDescent="0.25">
      <c r="A482" s="179">
        <v>373</v>
      </c>
      <c r="B482" s="204" t="s">
        <v>456</v>
      </c>
      <c r="C482" s="21" t="s">
        <v>617</v>
      </c>
      <c r="D482" s="21" t="s">
        <v>352</v>
      </c>
      <c r="E482" s="21" t="s">
        <v>699</v>
      </c>
      <c r="F482" s="28">
        <v>45383</v>
      </c>
      <c r="G482" s="39">
        <v>9.11</v>
      </c>
      <c r="H482" s="337"/>
      <c r="I482" s="83"/>
      <c r="J482" s="85">
        <f t="shared" si="173"/>
        <v>0</v>
      </c>
      <c r="K482" s="793"/>
      <c r="L482" s="85">
        <f t="shared" si="123"/>
        <v>0</v>
      </c>
      <c r="M482" s="922"/>
      <c r="N482" s="85">
        <f t="shared" si="172"/>
        <v>0</v>
      </c>
      <c r="O482" s="793"/>
      <c r="P482" s="85">
        <f t="shared" si="124"/>
        <v>0</v>
      </c>
      <c r="Q482" s="83">
        <v>0</v>
      </c>
      <c r="R482" s="377">
        <f t="shared" si="125"/>
        <v>0</v>
      </c>
      <c r="S482" s="905"/>
      <c r="T482" s="904">
        <f>Tabla323[[#This Row],[TOTAL EXITENTE82]]*Tabla323[[#This Row],[P.U$]]</f>
        <v>0</v>
      </c>
      <c r="U482" s="646"/>
      <c r="V482" s="902"/>
      <c r="W482" s="902"/>
    </row>
    <row r="483" spans="1:23" ht="25.5" x14ac:dyDescent="0.25">
      <c r="A483" s="179">
        <v>374</v>
      </c>
      <c r="B483" s="204" t="s">
        <v>457</v>
      </c>
      <c r="C483" s="21" t="s">
        <v>617</v>
      </c>
      <c r="D483" s="21" t="s">
        <v>352</v>
      </c>
      <c r="E483" s="21" t="s">
        <v>699</v>
      </c>
      <c r="F483" s="28">
        <v>45383</v>
      </c>
      <c r="G483" s="39">
        <v>3</v>
      </c>
      <c r="H483" s="337"/>
      <c r="I483" s="83"/>
      <c r="J483" s="85">
        <f t="shared" si="173"/>
        <v>0</v>
      </c>
      <c r="K483" s="793"/>
      <c r="L483" s="85">
        <f t="shared" si="123"/>
        <v>0</v>
      </c>
      <c r="M483" s="922"/>
      <c r="N483" s="85">
        <f t="shared" si="172"/>
        <v>0</v>
      </c>
      <c r="O483" s="793"/>
      <c r="P483" s="85">
        <f t="shared" si="124"/>
        <v>0</v>
      </c>
      <c r="Q483" s="83">
        <v>0</v>
      </c>
      <c r="R483" s="377">
        <f t="shared" si="125"/>
        <v>0</v>
      </c>
      <c r="S483" s="905"/>
      <c r="T483" s="904">
        <f>Tabla323[[#This Row],[TOTAL EXITENTE82]]*Tabla323[[#This Row],[P.U$]]</f>
        <v>0</v>
      </c>
      <c r="U483" s="646"/>
      <c r="V483" s="902"/>
      <c r="W483" s="902"/>
    </row>
    <row r="484" spans="1:23" x14ac:dyDescent="0.25">
      <c r="A484" s="179">
        <v>375</v>
      </c>
      <c r="B484" s="204" t="s">
        <v>458</v>
      </c>
      <c r="C484" s="21" t="s">
        <v>205</v>
      </c>
      <c r="D484" s="21" t="s">
        <v>352</v>
      </c>
      <c r="E484" s="21" t="s">
        <v>700</v>
      </c>
      <c r="F484" s="28">
        <v>45323</v>
      </c>
      <c r="G484" s="39">
        <v>1.64</v>
      </c>
      <c r="H484" s="337"/>
      <c r="I484" s="83"/>
      <c r="J484" s="85">
        <f t="shared" si="173"/>
        <v>0</v>
      </c>
      <c r="K484" s="793"/>
      <c r="L484" s="85">
        <f t="shared" ref="L484:L593" si="179">G484*K484</f>
        <v>0</v>
      </c>
      <c r="M484" s="922"/>
      <c r="N484" s="85">
        <f t="shared" si="172"/>
        <v>0</v>
      </c>
      <c r="O484" s="793"/>
      <c r="P484" s="85">
        <f t="shared" ref="P484:P593" si="180">G484*O484</f>
        <v>0</v>
      </c>
      <c r="Q484" s="83">
        <v>0</v>
      </c>
      <c r="R484" s="377">
        <f t="shared" ref="R484:R593" si="181">G484*Q484</f>
        <v>0</v>
      </c>
      <c r="S484" s="905"/>
      <c r="T484" s="904">
        <f>Tabla323[[#This Row],[TOTAL EXITENTE82]]*Tabla323[[#This Row],[P.U$]]</f>
        <v>0</v>
      </c>
      <c r="U484" s="646"/>
      <c r="V484" s="902"/>
      <c r="W484" s="902"/>
    </row>
    <row r="485" spans="1:23" x14ac:dyDescent="0.25">
      <c r="A485" s="179">
        <v>376</v>
      </c>
      <c r="B485" s="201" t="s">
        <v>459</v>
      </c>
      <c r="C485" s="14" t="s">
        <v>194</v>
      </c>
      <c r="D485" s="14" t="s">
        <v>335</v>
      </c>
      <c r="E485" s="14" t="s">
        <v>289</v>
      </c>
      <c r="F485" s="15">
        <v>45108</v>
      </c>
      <c r="G485" s="37">
        <v>4.32</v>
      </c>
      <c r="H485" s="337"/>
      <c r="I485" s="593"/>
      <c r="J485" s="85">
        <f t="shared" si="173"/>
        <v>0</v>
      </c>
      <c r="K485" s="793"/>
      <c r="L485" s="236">
        <f>G485*K485</f>
        <v>0</v>
      </c>
      <c r="M485" s="922"/>
      <c r="N485" s="85">
        <f t="shared" si="172"/>
        <v>0</v>
      </c>
      <c r="O485" s="794"/>
      <c r="P485" s="236">
        <f>G485*O485</f>
        <v>0</v>
      </c>
      <c r="Q485" s="83">
        <v>0</v>
      </c>
      <c r="R485" s="377">
        <f>G485*Q485</f>
        <v>0</v>
      </c>
      <c r="S485" s="905"/>
      <c r="T485" s="904">
        <f>Tabla323[[#This Row],[TOTAL EXITENTE82]]*Tabla323[[#This Row],[P.U$]]</f>
        <v>0</v>
      </c>
      <c r="U485" s="646"/>
      <c r="V485" s="902"/>
      <c r="W485" s="902"/>
    </row>
    <row r="486" spans="1:23" ht="28.5" x14ac:dyDescent="0.25">
      <c r="A486" s="179">
        <v>377</v>
      </c>
      <c r="B486" s="201" t="s">
        <v>1187</v>
      </c>
      <c r="C486" s="14" t="s">
        <v>194</v>
      </c>
      <c r="D486" s="14" t="s">
        <v>335</v>
      </c>
      <c r="E486" s="14"/>
      <c r="F486" s="15">
        <v>45658</v>
      </c>
      <c r="G486" s="37">
        <v>2.39</v>
      </c>
      <c r="H486" s="341"/>
      <c r="I486" s="343"/>
      <c r="J486" s="85">
        <f t="shared" si="173"/>
        <v>0</v>
      </c>
      <c r="K486" s="793"/>
      <c r="L486" s="342">
        <f>G486*K486</f>
        <v>0</v>
      </c>
      <c r="M486" s="922"/>
      <c r="N486" s="85">
        <f t="shared" si="172"/>
        <v>0</v>
      </c>
      <c r="O486" s="795"/>
      <c r="P486" s="342">
        <f>G486*O486</f>
        <v>0</v>
      </c>
      <c r="Q486" s="83">
        <v>0</v>
      </c>
      <c r="R486" s="382">
        <f>G486*Q486</f>
        <v>0</v>
      </c>
      <c r="S486" s="905"/>
      <c r="T486" s="904">
        <f>Tabla323[[#This Row],[TOTAL EXITENTE82]]*Tabla323[[#This Row],[P.U$]]</f>
        <v>0</v>
      </c>
      <c r="U486" s="646"/>
      <c r="V486" s="902"/>
      <c r="W486" s="902"/>
    </row>
    <row r="487" spans="1:23" ht="28.5" x14ac:dyDescent="0.25">
      <c r="A487" s="179">
        <v>378</v>
      </c>
      <c r="B487" s="201" t="s">
        <v>461</v>
      </c>
      <c r="C487" s="14" t="s">
        <v>593</v>
      </c>
      <c r="D487" s="14" t="s">
        <v>335</v>
      </c>
      <c r="E487" s="14" t="s">
        <v>701</v>
      </c>
      <c r="F487" s="15">
        <v>45352</v>
      </c>
      <c r="G487" s="37">
        <v>6.65</v>
      </c>
      <c r="H487" s="337"/>
      <c r="I487" s="83"/>
      <c r="J487" s="85">
        <f t="shared" si="173"/>
        <v>0</v>
      </c>
      <c r="K487" s="793"/>
      <c r="L487" s="85">
        <f t="shared" si="179"/>
        <v>0</v>
      </c>
      <c r="M487" s="922"/>
      <c r="N487" s="85">
        <f t="shared" si="172"/>
        <v>0</v>
      </c>
      <c r="O487" s="793"/>
      <c r="P487" s="85">
        <f t="shared" si="180"/>
        <v>0</v>
      </c>
      <c r="Q487" s="83">
        <v>0</v>
      </c>
      <c r="R487" s="377">
        <f t="shared" si="181"/>
        <v>0</v>
      </c>
      <c r="S487" s="905"/>
      <c r="T487" s="904">
        <f>Tabla323[[#This Row],[TOTAL EXITENTE82]]*Tabla323[[#This Row],[P.U$]]</f>
        <v>0</v>
      </c>
      <c r="U487" s="646"/>
      <c r="V487" s="902"/>
      <c r="W487" s="902"/>
    </row>
    <row r="488" spans="1:23" ht="28.5" x14ac:dyDescent="0.25">
      <c r="A488" s="179">
        <v>379</v>
      </c>
      <c r="B488" s="201" t="s">
        <v>460</v>
      </c>
      <c r="C488" s="14" t="s">
        <v>593</v>
      </c>
      <c r="D488" s="14" t="s">
        <v>335</v>
      </c>
      <c r="E488" s="14" t="s">
        <v>701</v>
      </c>
      <c r="F488" s="15">
        <v>45170</v>
      </c>
      <c r="G488" s="37">
        <v>6.06</v>
      </c>
      <c r="H488" s="337"/>
      <c r="I488" s="83"/>
      <c r="J488" s="85">
        <f t="shared" si="173"/>
        <v>0</v>
      </c>
      <c r="K488" s="793"/>
      <c r="L488" s="85">
        <f t="shared" si="179"/>
        <v>0</v>
      </c>
      <c r="M488" s="922"/>
      <c r="N488" s="85">
        <f t="shared" si="172"/>
        <v>0</v>
      </c>
      <c r="O488" s="793"/>
      <c r="P488" s="85">
        <f t="shared" si="180"/>
        <v>0</v>
      </c>
      <c r="Q488" s="83">
        <v>0</v>
      </c>
      <c r="R488" s="377">
        <f t="shared" si="181"/>
        <v>0</v>
      </c>
      <c r="S488" s="905"/>
      <c r="T488" s="904">
        <f>Tabla323[[#This Row],[TOTAL EXITENTE82]]*Tabla323[[#This Row],[P.U$]]</f>
        <v>0</v>
      </c>
      <c r="U488" s="646"/>
      <c r="V488" s="902"/>
      <c r="W488" s="902"/>
    </row>
    <row r="489" spans="1:23" ht="30" x14ac:dyDescent="0.25">
      <c r="A489" s="185">
        <v>634</v>
      </c>
      <c r="B489" s="184" t="s">
        <v>1018</v>
      </c>
      <c r="C489" s="184" t="s">
        <v>593</v>
      </c>
      <c r="D489" s="184" t="s">
        <v>335</v>
      </c>
      <c r="E489" s="184"/>
      <c r="F489" s="576"/>
      <c r="G489" s="577">
        <v>8.0299999999999994</v>
      </c>
      <c r="H489" s="337"/>
      <c r="I489" s="83"/>
      <c r="J489" s="85">
        <f>G489*I489</f>
        <v>0</v>
      </c>
      <c r="K489" s="793"/>
      <c r="L489" s="85">
        <f>G489*K489</f>
        <v>0</v>
      </c>
      <c r="M489" s="922"/>
      <c r="N489" s="85">
        <f t="shared" si="172"/>
        <v>0</v>
      </c>
      <c r="O489" s="793"/>
      <c r="P489" s="85">
        <f>G489*O489</f>
        <v>0</v>
      </c>
      <c r="Q489" s="83">
        <v>0</v>
      </c>
      <c r="R489" s="377">
        <f>G489*Q489</f>
        <v>0</v>
      </c>
      <c r="S489" s="905"/>
      <c r="T489" s="904">
        <f>Tabla323[[#This Row],[TOTAL EXITENTE82]]*Tabla323[[#This Row],[P.U$]]</f>
        <v>0</v>
      </c>
      <c r="U489" s="646"/>
      <c r="V489" s="902"/>
      <c r="W489" s="902"/>
    </row>
    <row r="490" spans="1:23" ht="28.5" x14ac:dyDescent="0.25">
      <c r="A490" s="179">
        <v>380</v>
      </c>
      <c r="B490" s="201" t="s">
        <v>462</v>
      </c>
      <c r="C490" s="14" t="s">
        <v>593</v>
      </c>
      <c r="D490" s="14" t="s">
        <v>335</v>
      </c>
      <c r="E490" s="14" t="s">
        <v>702</v>
      </c>
      <c r="F490" s="15">
        <v>45474</v>
      </c>
      <c r="G490" s="37">
        <v>1.76</v>
      </c>
      <c r="H490" s="337"/>
      <c r="I490" s="83">
        <v>1</v>
      </c>
      <c r="J490" s="85">
        <f t="shared" si="173"/>
        <v>1.76</v>
      </c>
      <c r="K490" s="793">
        <v>1</v>
      </c>
      <c r="L490" s="85">
        <f t="shared" si="179"/>
        <v>1.76</v>
      </c>
      <c r="M490" s="793">
        <v>0</v>
      </c>
      <c r="N490" s="85">
        <f t="shared" si="172"/>
        <v>0</v>
      </c>
      <c r="O490" s="793"/>
      <c r="P490" s="85">
        <f t="shared" si="180"/>
        <v>0</v>
      </c>
      <c r="Q490" s="83">
        <v>10</v>
      </c>
      <c r="R490" s="377">
        <f t="shared" si="181"/>
        <v>17.600000000000001</v>
      </c>
      <c r="S490" s="905">
        <v>10</v>
      </c>
      <c r="T490" s="904">
        <f>Tabla323[[#This Row],[TOTAL EXITENTE82]]*Tabla323[[#This Row],[P.U$]]</f>
        <v>17.600000000000001</v>
      </c>
      <c r="U490" s="646">
        <v>10</v>
      </c>
      <c r="V490" s="902"/>
      <c r="W490" s="902"/>
    </row>
    <row r="491" spans="1:23" x14ac:dyDescent="0.25">
      <c r="A491" s="179"/>
      <c r="B491" s="201" t="s">
        <v>17914</v>
      </c>
      <c r="C491" s="14" t="s">
        <v>1044</v>
      </c>
      <c r="D491" s="14" t="s">
        <v>335</v>
      </c>
      <c r="E491" s="14" t="s">
        <v>694</v>
      </c>
      <c r="F491" s="15">
        <v>45261</v>
      </c>
      <c r="G491" s="37">
        <v>1.91</v>
      </c>
      <c r="H491" s="337"/>
      <c r="I491" s="83">
        <v>0</v>
      </c>
      <c r="J491" s="85">
        <f t="shared" ref="J491" si="182">G491*I491</f>
        <v>0</v>
      </c>
      <c r="K491" s="793">
        <v>0</v>
      </c>
      <c r="L491" s="85">
        <f t="shared" ref="L491" si="183">G491*K491</f>
        <v>0</v>
      </c>
      <c r="M491" s="793">
        <v>0</v>
      </c>
      <c r="N491" s="85">
        <f t="shared" ref="N491" si="184">G491*M491</f>
        <v>0</v>
      </c>
      <c r="O491" s="793"/>
      <c r="P491" s="85">
        <f t="shared" si="180"/>
        <v>0</v>
      </c>
      <c r="Q491" s="83">
        <v>3</v>
      </c>
      <c r="R491" s="377">
        <f t="shared" si="181"/>
        <v>5.7299999999999995</v>
      </c>
      <c r="S491" s="905">
        <v>3</v>
      </c>
      <c r="T491" s="904">
        <f>Tabla323[[#This Row],[TOTAL EXITENTE82]]*Tabla323[[#This Row],[P.U$]]</f>
        <v>5.7299999999999995</v>
      </c>
      <c r="U491" s="646">
        <v>0</v>
      </c>
      <c r="V491" s="902"/>
      <c r="W491" s="902"/>
    </row>
    <row r="492" spans="1:23" ht="28.5" x14ac:dyDescent="0.25">
      <c r="A492" s="179">
        <v>381</v>
      </c>
      <c r="B492" s="201" t="s">
        <v>463</v>
      </c>
      <c r="C492" s="14" t="s">
        <v>194</v>
      </c>
      <c r="D492" s="14" t="s">
        <v>335</v>
      </c>
      <c r="E492" s="14" t="s">
        <v>676</v>
      </c>
      <c r="F492" s="15">
        <v>45474</v>
      </c>
      <c r="G492" s="37">
        <v>11.3</v>
      </c>
      <c r="H492" s="337"/>
      <c r="I492" s="83">
        <v>8</v>
      </c>
      <c r="J492" s="85">
        <f t="shared" si="173"/>
        <v>90.4</v>
      </c>
      <c r="K492" s="793">
        <v>0</v>
      </c>
      <c r="L492" s="85">
        <f>G492*K492</f>
        <v>0</v>
      </c>
      <c r="M492" s="793">
        <v>0</v>
      </c>
      <c r="N492" s="85">
        <f t="shared" si="172"/>
        <v>0</v>
      </c>
      <c r="O492" s="793"/>
      <c r="P492" s="85">
        <f>G492*O492</f>
        <v>0</v>
      </c>
      <c r="Q492" s="83">
        <v>0</v>
      </c>
      <c r="R492" s="377">
        <f>G492*Q492</f>
        <v>0</v>
      </c>
      <c r="S492" s="905"/>
      <c r="T492" s="904">
        <f>Tabla323[[#This Row],[TOTAL EXITENTE82]]*Tabla323[[#This Row],[P.U$]]</f>
        <v>0</v>
      </c>
      <c r="U492" s="646"/>
      <c r="V492" s="902"/>
      <c r="W492" s="902"/>
    </row>
    <row r="493" spans="1:23" ht="25.5" x14ac:dyDescent="0.25">
      <c r="A493" s="179">
        <v>382</v>
      </c>
      <c r="B493" s="201" t="s">
        <v>464</v>
      </c>
      <c r="C493" s="14" t="s">
        <v>618</v>
      </c>
      <c r="D493" s="14" t="s">
        <v>335</v>
      </c>
      <c r="E493" s="14" t="s">
        <v>676</v>
      </c>
      <c r="F493" s="15">
        <v>45778</v>
      </c>
      <c r="G493" s="37">
        <v>2.39</v>
      </c>
      <c r="H493" s="337"/>
      <c r="I493" s="83">
        <v>4</v>
      </c>
      <c r="J493" s="85">
        <f t="shared" si="173"/>
        <v>9.56</v>
      </c>
      <c r="K493" s="793">
        <v>3</v>
      </c>
      <c r="L493" s="85">
        <f t="shared" si="179"/>
        <v>7.17</v>
      </c>
      <c r="M493" s="793">
        <v>3</v>
      </c>
      <c r="N493" s="85">
        <f t="shared" si="172"/>
        <v>7.17</v>
      </c>
      <c r="O493" s="793">
        <v>3</v>
      </c>
      <c r="P493" s="85">
        <f t="shared" si="180"/>
        <v>7.17</v>
      </c>
      <c r="Q493" s="83">
        <v>3</v>
      </c>
      <c r="R493" s="377">
        <f t="shared" si="181"/>
        <v>7.17</v>
      </c>
      <c r="S493" s="905">
        <v>3</v>
      </c>
      <c r="T493" s="904">
        <f>Tabla323[[#This Row],[TOTAL EXITENTE82]]*Tabla323[[#This Row],[P.U$]]</f>
        <v>7.17</v>
      </c>
      <c r="U493" s="646">
        <v>3</v>
      </c>
      <c r="V493" s="902"/>
      <c r="W493" s="902"/>
    </row>
    <row r="494" spans="1:23" ht="30" x14ac:dyDescent="0.25">
      <c r="A494" s="185">
        <v>633</v>
      </c>
      <c r="B494" s="184" t="s">
        <v>17713</v>
      </c>
      <c r="C494" s="184" t="s">
        <v>17714</v>
      </c>
      <c r="D494" s="14" t="s">
        <v>335</v>
      </c>
      <c r="E494" s="184"/>
      <c r="F494" s="576">
        <v>45413</v>
      </c>
      <c r="G494" s="577">
        <v>2.15</v>
      </c>
      <c r="H494" s="337"/>
      <c r="I494" s="83">
        <v>2</v>
      </c>
      <c r="J494" s="85">
        <f t="shared" si="173"/>
        <v>4.3</v>
      </c>
      <c r="K494" s="793">
        <v>0</v>
      </c>
      <c r="L494" s="85">
        <f t="shared" si="179"/>
        <v>0</v>
      </c>
      <c r="M494" s="922">
        <v>0</v>
      </c>
      <c r="N494" s="85">
        <f t="shared" si="172"/>
        <v>0</v>
      </c>
      <c r="O494" s="793"/>
      <c r="P494" s="85">
        <f t="shared" si="180"/>
        <v>0</v>
      </c>
      <c r="Q494" s="83">
        <v>0</v>
      </c>
      <c r="R494" s="377">
        <f t="shared" si="181"/>
        <v>0</v>
      </c>
      <c r="S494" s="905"/>
      <c r="T494" s="904">
        <f>Tabla323[[#This Row],[TOTAL EXITENTE82]]*Tabla323[[#This Row],[P.U$]]</f>
        <v>0</v>
      </c>
      <c r="U494" s="646"/>
      <c r="V494" s="902"/>
      <c r="W494" s="902"/>
    </row>
    <row r="495" spans="1:23" ht="28.5" x14ac:dyDescent="0.25">
      <c r="A495" s="179">
        <v>383</v>
      </c>
      <c r="B495" s="201" t="s">
        <v>737</v>
      </c>
      <c r="C495" s="14" t="s">
        <v>658</v>
      </c>
      <c r="D495" s="14" t="s">
        <v>335</v>
      </c>
      <c r="E495" s="14"/>
      <c r="F495" s="15">
        <v>45717</v>
      </c>
      <c r="G495" s="37">
        <v>11</v>
      </c>
      <c r="H495" s="337"/>
      <c r="I495" s="83"/>
      <c r="J495" s="85">
        <f t="shared" si="173"/>
        <v>0</v>
      </c>
      <c r="K495" s="793"/>
      <c r="L495" s="85">
        <f>G495*K495</f>
        <v>0</v>
      </c>
      <c r="M495" s="922"/>
      <c r="N495" s="85">
        <f t="shared" si="172"/>
        <v>0</v>
      </c>
      <c r="O495" s="793"/>
      <c r="P495" s="85">
        <f>G495*O495</f>
        <v>0</v>
      </c>
      <c r="Q495" s="83">
        <v>0</v>
      </c>
      <c r="R495" s="377">
        <f>G495*Q495</f>
        <v>0</v>
      </c>
      <c r="S495" s="905"/>
      <c r="T495" s="904">
        <f>Tabla323[[#This Row],[TOTAL EXITENTE82]]*Tabla323[[#This Row],[P.U$]]</f>
        <v>0</v>
      </c>
      <c r="U495" s="646"/>
      <c r="V495" s="902"/>
      <c r="W495" s="902"/>
    </row>
    <row r="496" spans="1:23" x14ac:dyDescent="0.25">
      <c r="A496" s="179">
        <v>360</v>
      </c>
      <c r="B496" s="204" t="s">
        <v>445</v>
      </c>
      <c r="C496" s="21" t="s">
        <v>194</v>
      </c>
      <c r="D496" s="14" t="s">
        <v>335</v>
      </c>
      <c r="E496" s="23" t="s">
        <v>269</v>
      </c>
      <c r="F496" s="28">
        <v>45139</v>
      </c>
      <c r="G496" s="39">
        <v>6.23</v>
      </c>
      <c r="H496" s="337"/>
      <c r="I496" s="593">
        <v>2</v>
      </c>
      <c r="J496" s="355">
        <f>G496*I496</f>
        <v>12.46</v>
      </c>
      <c r="K496" s="794">
        <v>2</v>
      </c>
      <c r="L496" s="357">
        <f>G496*K496</f>
        <v>12.46</v>
      </c>
      <c r="M496" s="794">
        <v>2</v>
      </c>
      <c r="N496" s="85">
        <f t="shared" si="172"/>
        <v>12.46</v>
      </c>
      <c r="O496" s="794">
        <v>2</v>
      </c>
      <c r="P496" s="357">
        <f>G496*O496</f>
        <v>12.46</v>
      </c>
      <c r="Q496" s="356">
        <v>2</v>
      </c>
      <c r="R496" s="377">
        <f>G496*Q496</f>
        <v>12.46</v>
      </c>
      <c r="S496" s="905">
        <v>2</v>
      </c>
      <c r="T496" s="904">
        <f>Tabla323[[#This Row],[TOTAL EXITENTE82]]*Tabla323[[#This Row],[P.U$]]</f>
        <v>12.46</v>
      </c>
      <c r="U496" s="646">
        <v>2</v>
      </c>
      <c r="V496" s="902"/>
      <c r="W496" s="902"/>
    </row>
    <row r="497" spans="1:23" ht="28.5" x14ac:dyDescent="0.25">
      <c r="A497" s="179">
        <v>384</v>
      </c>
      <c r="B497" s="201" t="s">
        <v>465</v>
      </c>
      <c r="C497" s="14" t="s">
        <v>248</v>
      </c>
      <c r="D497" s="14" t="s">
        <v>335</v>
      </c>
      <c r="E497" s="14" t="s">
        <v>283</v>
      </c>
      <c r="F497" s="15">
        <v>45717</v>
      </c>
      <c r="G497" s="37">
        <v>2.0699999999999998</v>
      </c>
      <c r="H497" s="337"/>
      <c r="I497" s="83"/>
      <c r="J497" s="590">
        <f t="shared" si="173"/>
        <v>0</v>
      </c>
      <c r="K497" s="793"/>
      <c r="L497" s="85">
        <f>G497*K497</f>
        <v>0</v>
      </c>
      <c r="M497" s="922"/>
      <c r="N497" s="85">
        <f t="shared" si="172"/>
        <v>0</v>
      </c>
      <c r="O497" s="793"/>
      <c r="P497" s="85">
        <f>G497*O497</f>
        <v>0</v>
      </c>
      <c r="Q497" s="83">
        <v>0</v>
      </c>
      <c r="R497" s="377">
        <f>G497*Q497</f>
        <v>0</v>
      </c>
      <c r="S497" s="905"/>
      <c r="T497" s="904">
        <f>Tabla323[[#This Row],[TOTAL EXITENTE82]]*Tabla323[[#This Row],[P.U$]]</f>
        <v>0</v>
      </c>
      <c r="U497" s="646"/>
      <c r="V497" s="902"/>
      <c r="W497" s="902"/>
    </row>
    <row r="498" spans="1:23" x14ac:dyDescent="0.25">
      <c r="A498" s="179">
        <v>385</v>
      </c>
      <c r="B498" s="201" t="s">
        <v>466</v>
      </c>
      <c r="C498" s="14" t="s">
        <v>213</v>
      </c>
      <c r="D498" s="14" t="s">
        <v>335</v>
      </c>
      <c r="E498" s="14" t="s">
        <v>282</v>
      </c>
      <c r="F498" s="15">
        <v>45383</v>
      </c>
      <c r="G498" s="37">
        <v>2.15</v>
      </c>
      <c r="H498" s="337"/>
      <c r="I498" s="83">
        <v>3</v>
      </c>
      <c r="J498" s="590">
        <f t="shared" si="173"/>
        <v>6.4499999999999993</v>
      </c>
      <c r="K498" s="793">
        <v>0</v>
      </c>
      <c r="L498" s="85">
        <f t="shared" si="179"/>
        <v>0</v>
      </c>
      <c r="M498" s="793">
        <v>0</v>
      </c>
      <c r="N498" s="85">
        <f t="shared" si="172"/>
        <v>0</v>
      </c>
      <c r="O498" s="793"/>
      <c r="P498" s="85">
        <f t="shared" si="180"/>
        <v>0</v>
      </c>
      <c r="Q498" s="83">
        <v>0</v>
      </c>
      <c r="R498" s="377">
        <f t="shared" si="181"/>
        <v>0</v>
      </c>
      <c r="S498" s="905"/>
      <c r="T498" s="904">
        <f>Tabla323[[#This Row],[TOTAL EXITENTE82]]*Tabla323[[#This Row],[P.U$]]</f>
        <v>0</v>
      </c>
      <c r="U498" s="646"/>
      <c r="V498" s="902"/>
      <c r="W498" s="902"/>
    </row>
    <row r="499" spans="1:23" x14ac:dyDescent="0.25">
      <c r="A499" s="179">
        <v>386</v>
      </c>
      <c r="B499" s="201" t="s">
        <v>467</v>
      </c>
      <c r="C499" s="14" t="s">
        <v>205</v>
      </c>
      <c r="D499" s="14" t="s">
        <v>353</v>
      </c>
      <c r="E499" s="14" t="s">
        <v>282</v>
      </c>
      <c r="F499" s="15">
        <v>45352</v>
      </c>
      <c r="G499" s="37">
        <v>1.65</v>
      </c>
      <c r="H499" s="337"/>
      <c r="I499" s="593">
        <v>3</v>
      </c>
      <c r="J499" s="590">
        <f t="shared" si="173"/>
        <v>4.9499999999999993</v>
      </c>
      <c r="K499" s="794">
        <v>0</v>
      </c>
      <c r="L499" s="236">
        <f>G499*K499</f>
        <v>0</v>
      </c>
      <c r="M499" s="794">
        <v>0</v>
      </c>
      <c r="N499" s="85">
        <f t="shared" si="172"/>
        <v>0</v>
      </c>
      <c r="O499" s="794"/>
      <c r="P499" s="85">
        <f t="shared" si="180"/>
        <v>0</v>
      </c>
      <c r="Q499" s="83">
        <v>0</v>
      </c>
      <c r="R499" s="377">
        <f>G499*Q499</f>
        <v>0</v>
      </c>
      <c r="S499" s="905"/>
      <c r="T499" s="904">
        <f>Tabla323[[#This Row],[TOTAL EXITENTE82]]*Tabla323[[#This Row],[P.U$]]</f>
        <v>0</v>
      </c>
      <c r="U499" s="646"/>
      <c r="V499" s="902"/>
      <c r="W499" s="902"/>
    </row>
    <row r="500" spans="1:23" ht="25.5" x14ac:dyDescent="0.25">
      <c r="A500" s="179">
        <v>387</v>
      </c>
      <c r="B500" s="201" t="s">
        <v>468</v>
      </c>
      <c r="C500" s="14" t="s">
        <v>596</v>
      </c>
      <c r="D500" s="14" t="s">
        <v>335</v>
      </c>
      <c r="E500" s="14" t="s">
        <v>703</v>
      </c>
      <c r="F500" s="15">
        <v>45597</v>
      </c>
      <c r="G500" s="37">
        <v>2.34</v>
      </c>
      <c r="H500" s="337"/>
      <c r="I500" s="83"/>
      <c r="J500" s="590">
        <f t="shared" si="173"/>
        <v>0</v>
      </c>
      <c r="K500" s="793"/>
      <c r="L500" s="85">
        <f t="shared" si="179"/>
        <v>0</v>
      </c>
      <c r="M500" s="793"/>
      <c r="N500" s="85">
        <f t="shared" si="172"/>
        <v>0</v>
      </c>
      <c r="O500" s="793"/>
      <c r="P500" s="85">
        <f t="shared" si="180"/>
        <v>0</v>
      </c>
      <c r="Q500" s="83">
        <v>0</v>
      </c>
      <c r="R500" s="377">
        <f t="shared" si="181"/>
        <v>0</v>
      </c>
      <c r="S500" s="905"/>
      <c r="T500" s="904">
        <f>Tabla323[[#This Row],[TOTAL EXITENTE82]]*Tabla323[[#This Row],[P.U$]]</f>
        <v>0</v>
      </c>
      <c r="U500" s="646"/>
      <c r="V500" s="902"/>
      <c r="W500" s="902"/>
    </row>
    <row r="501" spans="1:23" ht="25.5" x14ac:dyDescent="0.25">
      <c r="A501" s="179">
        <v>388</v>
      </c>
      <c r="B501" s="201" t="s">
        <v>469</v>
      </c>
      <c r="C501" s="14" t="s">
        <v>596</v>
      </c>
      <c r="D501" s="14" t="s">
        <v>335</v>
      </c>
      <c r="E501" s="14" t="s">
        <v>703</v>
      </c>
      <c r="F501" s="15">
        <v>45962</v>
      </c>
      <c r="G501" s="37">
        <v>1.86</v>
      </c>
      <c r="H501" s="337"/>
      <c r="I501" s="83"/>
      <c r="J501" s="590">
        <f t="shared" si="173"/>
        <v>0</v>
      </c>
      <c r="K501" s="793"/>
      <c r="L501" s="85">
        <f t="shared" si="179"/>
        <v>0</v>
      </c>
      <c r="M501" s="922"/>
      <c r="N501" s="85">
        <f t="shared" si="172"/>
        <v>0</v>
      </c>
      <c r="O501" s="793"/>
      <c r="P501" s="85">
        <f t="shared" si="180"/>
        <v>0</v>
      </c>
      <c r="Q501" s="83">
        <v>0</v>
      </c>
      <c r="R501" s="377">
        <f t="shared" si="181"/>
        <v>0</v>
      </c>
      <c r="S501" s="905"/>
      <c r="T501" s="904">
        <f>Tabla323[[#This Row],[TOTAL EXITENTE82]]*Tabla323[[#This Row],[P.U$]]</f>
        <v>0</v>
      </c>
      <c r="U501" s="646"/>
      <c r="V501" s="902"/>
      <c r="W501" s="902"/>
    </row>
    <row r="502" spans="1:23" x14ac:dyDescent="0.25">
      <c r="A502" s="179">
        <v>389</v>
      </c>
      <c r="B502" s="201" t="s">
        <v>470</v>
      </c>
      <c r="C502" s="14" t="s">
        <v>231</v>
      </c>
      <c r="D502" s="14" t="s">
        <v>353</v>
      </c>
      <c r="E502" s="14" t="s">
        <v>704</v>
      </c>
      <c r="F502" s="15">
        <v>45323</v>
      </c>
      <c r="G502" s="37">
        <v>2.08</v>
      </c>
      <c r="H502" s="337"/>
      <c r="I502" s="83"/>
      <c r="J502" s="590">
        <f t="shared" si="173"/>
        <v>0</v>
      </c>
      <c r="K502" s="793"/>
      <c r="L502" s="85">
        <f t="shared" si="179"/>
        <v>0</v>
      </c>
      <c r="M502" s="922"/>
      <c r="N502" s="85">
        <f t="shared" si="172"/>
        <v>0</v>
      </c>
      <c r="O502" s="793"/>
      <c r="P502" s="85">
        <f t="shared" si="180"/>
        <v>0</v>
      </c>
      <c r="Q502" s="83">
        <v>0</v>
      </c>
      <c r="R502" s="377">
        <f t="shared" si="181"/>
        <v>0</v>
      </c>
      <c r="S502" s="905"/>
      <c r="T502" s="904">
        <f>Tabla323[[#This Row],[TOTAL EXITENTE82]]*Tabla323[[#This Row],[P.U$]]</f>
        <v>0</v>
      </c>
      <c r="U502" s="646"/>
      <c r="V502" s="902"/>
      <c r="W502" s="902"/>
    </row>
    <row r="503" spans="1:23" ht="28.5" x14ac:dyDescent="0.25">
      <c r="A503" s="179">
        <v>390</v>
      </c>
      <c r="B503" s="201" t="s">
        <v>471</v>
      </c>
      <c r="C503" s="14" t="s">
        <v>203</v>
      </c>
      <c r="D503" s="14" t="s">
        <v>335</v>
      </c>
      <c r="E503" s="14" t="s">
        <v>702</v>
      </c>
      <c r="F503" s="15">
        <v>45413</v>
      </c>
      <c r="G503" s="37">
        <v>1.61</v>
      </c>
      <c r="H503" s="337"/>
      <c r="I503" s="593"/>
      <c r="J503" s="590">
        <f t="shared" si="173"/>
        <v>0</v>
      </c>
      <c r="K503" s="794"/>
      <c r="L503" s="236">
        <f>G503*K503</f>
        <v>0</v>
      </c>
      <c r="M503" s="794"/>
      <c r="N503" s="85">
        <f t="shared" si="172"/>
        <v>0</v>
      </c>
      <c r="O503" s="794"/>
      <c r="P503" s="236">
        <f>G503*O503</f>
        <v>0</v>
      </c>
      <c r="Q503" s="83">
        <v>0</v>
      </c>
      <c r="R503" s="377">
        <f>G503*Q503</f>
        <v>0</v>
      </c>
      <c r="S503" s="905"/>
      <c r="T503" s="904">
        <f>Tabla323[[#This Row],[TOTAL EXITENTE82]]*Tabla323[[#This Row],[P.U$]]</f>
        <v>0</v>
      </c>
      <c r="U503" s="646"/>
      <c r="V503" s="902"/>
      <c r="W503" s="902"/>
    </row>
    <row r="504" spans="1:23" ht="30" x14ac:dyDescent="0.25">
      <c r="A504" s="185">
        <v>632</v>
      </c>
      <c r="B504" s="184" t="s">
        <v>1016</v>
      </c>
      <c r="C504" s="184" t="s">
        <v>1061</v>
      </c>
      <c r="D504" s="14" t="s">
        <v>335</v>
      </c>
      <c r="E504" s="14" t="s">
        <v>702</v>
      </c>
      <c r="F504" s="576">
        <v>45901</v>
      </c>
      <c r="G504" s="577">
        <v>2.21</v>
      </c>
      <c r="H504" s="337"/>
      <c r="I504" s="83">
        <v>4</v>
      </c>
      <c r="J504" s="590">
        <f t="shared" si="173"/>
        <v>8.84</v>
      </c>
      <c r="K504" s="793">
        <v>0</v>
      </c>
      <c r="L504" s="85">
        <f>G504*K504</f>
        <v>0</v>
      </c>
      <c r="M504" s="793">
        <v>0</v>
      </c>
      <c r="N504" s="85">
        <f t="shared" si="172"/>
        <v>0</v>
      </c>
      <c r="O504" s="793"/>
      <c r="P504" s="85">
        <f>G504*O504</f>
        <v>0</v>
      </c>
      <c r="Q504" s="83">
        <v>0</v>
      </c>
      <c r="R504" s="377">
        <f>G504*Q504</f>
        <v>0</v>
      </c>
      <c r="S504" s="905"/>
      <c r="T504" s="904">
        <f>Tabla323[[#This Row],[TOTAL EXITENTE82]]*Tabla323[[#This Row],[P.U$]]</f>
        <v>0</v>
      </c>
      <c r="U504" s="646"/>
      <c r="V504" s="902"/>
      <c r="W504" s="902"/>
    </row>
    <row r="505" spans="1:23" ht="28.5" x14ac:dyDescent="0.25">
      <c r="A505" s="179">
        <v>391</v>
      </c>
      <c r="B505" s="201" t="s">
        <v>472</v>
      </c>
      <c r="C505" s="14" t="s">
        <v>619</v>
      </c>
      <c r="D505" s="14" t="s">
        <v>335</v>
      </c>
      <c r="E505" s="14" t="s">
        <v>286</v>
      </c>
      <c r="F505" s="15">
        <v>45200</v>
      </c>
      <c r="G505" s="37">
        <v>7.06</v>
      </c>
      <c r="H505" s="337"/>
      <c r="I505" s="83"/>
      <c r="J505" s="590">
        <f t="shared" si="173"/>
        <v>0</v>
      </c>
      <c r="K505" s="793"/>
      <c r="L505" s="85">
        <f t="shared" si="179"/>
        <v>0</v>
      </c>
      <c r="M505" s="922"/>
      <c r="N505" s="85">
        <f t="shared" si="172"/>
        <v>0</v>
      </c>
      <c r="O505" s="793"/>
      <c r="P505" s="85">
        <f t="shared" si="180"/>
        <v>0</v>
      </c>
      <c r="Q505" s="83">
        <v>0</v>
      </c>
      <c r="R505" s="377">
        <f t="shared" si="181"/>
        <v>0</v>
      </c>
      <c r="S505" s="905"/>
      <c r="T505" s="904">
        <f>Tabla323[[#This Row],[TOTAL EXITENTE82]]*Tabla323[[#This Row],[P.U$]]</f>
        <v>0</v>
      </c>
      <c r="U505" s="646"/>
      <c r="V505" s="902"/>
      <c r="W505" s="902"/>
    </row>
    <row r="506" spans="1:23" ht="28.5" x14ac:dyDescent="0.25">
      <c r="A506" s="179"/>
      <c r="B506" s="201" t="s">
        <v>18107</v>
      </c>
      <c r="C506" s="14" t="s">
        <v>18016</v>
      </c>
      <c r="D506" s="14" t="s">
        <v>335</v>
      </c>
      <c r="E506" s="14" t="s">
        <v>705</v>
      </c>
      <c r="F506" s="15">
        <v>45778</v>
      </c>
      <c r="G506" s="37">
        <v>3.81</v>
      </c>
      <c r="H506" s="337"/>
      <c r="I506" s="83"/>
      <c r="J506" s="590">
        <f t="shared" ref="J506" si="185">G506*I506</f>
        <v>0</v>
      </c>
      <c r="K506" s="793"/>
      <c r="L506" s="85">
        <f t="shared" ref="L506" si="186">G506*K506</f>
        <v>0</v>
      </c>
      <c r="M506" s="922"/>
      <c r="N506" s="85">
        <f t="shared" ref="N506" si="187">G506*M506</f>
        <v>0</v>
      </c>
      <c r="O506" s="793"/>
      <c r="P506" s="85">
        <f t="shared" ref="P506" si="188">G506*O506</f>
        <v>0</v>
      </c>
      <c r="Q506" s="83">
        <v>8</v>
      </c>
      <c r="R506" s="377">
        <f t="shared" ref="R506" si="189">G506*Q506</f>
        <v>30.48</v>
      </c>
      <c r="S506" s="905">
        <v>8</v>
      </c>
      <c r="T506" s="904">
        <f>Tabla323[[#This Row],[TOTAL EXITENTE82]]*Tabla323[[#This Row],[P.U$]]</f>
        <v>30.48</v>
      </c>
      <c r="U506" s="646">
        <v>8</v>
      </c>
      <c r="V506" s="902"/>
      <c r="W506" s="902"/>
    </row>
    <row r="507" spans="1:23" ht="25.5" x14ac:dyDescent="0.25">
      <c r="A507" s="179">
        <v>392</v>
      </c>
      <c r="B507" s="201" t="s">
        <v>473</v>
      </c>
      <c r="C507" s="14" t="s">
        <v>197</v>
      </c>
      <c r="D507" s="14" t="s">
        <v>335</v>
      </c>
      <c r="E507" s="14" t="s">
        <v>705</v>
      </c>
      <c r="F507" s="15">
        <v>45413</v>
      </c>
      <c r="G507" s="37">
        <v>2.67</v>
      </c>
      <c r="H507" s="337"/>
      <c r="I507" s="83"/>
      <c r="J507" s="590">
        <f t="shared" si="173"/>
        <v>0</v>
      </c>
      <c r="K507" s="793"/>
      <c r="L507" s="85">
        <f t="shared" si="179"/>
        <v>0</v>
      </c>
      <c r="M507" s="922"/>
      <c r="N507" s="85">
        <f t="shared" si="172"/>
        <v>0</v>
      </c>
      <c r="O507" s="793"/>
      <c r="P507" s="85">
        <f t="shared" si="180"/>
        <v>0</v>
      </c>
      <c r="Q507" s="83">
        <v>0</v>
      </c>
      <c r="R507" s="377">
        <f t="shared" si="181"/>
        <v>0</v>
      </c>
      <c r="S507" s="905"/>
      <c r="T507" s="904">
        <f>Tabla323[[#This Row],[TOTAL EXITENTE82]]*Tabla323[[#This Row],[P.U$]]</f>
        <v>0</v>
      </c>
      <c r="U507" s="646"/>
      <c r="V507" s="902"/>
      <c r="W507" s="902"/>
    </row>
    <row r="508" spans="1:23" ht="28.5" x14ac:dyDescent="0.25">
      <c r="A508" s="179">
        <v>393</v>
      </c>
      <c r="B508" s="201" t="s">
        <v>474</v>
      </c>
      <c r="C508" s="14" t="s">
        <v>17915</v>
      </c>
      <c r="D508" s="14" t="s">
        <v>335</v>
      </c>
      <c r="E508" s="14" t="s">
        <v>706</v>
      </c>
      <c r="F508" s="15">
        <v>45444</v>
      </c>
      <c r="G508" s="37">
        <v>5.12</v>
      </c>
      <c r="H508" s="337"/>
      <c r="I508" s="83">
        <v>1</v>
      </c>
      <c r="J508" s="590">
        <f t="shared" si="173"/>
        <v>5.12</v>
      </c>
      <c r="K508" s="793">
        <v>1</v>
      </c>
      <c r="L508" s="85">
        <f t="shared" si="179"/>
        <v>5.12</v>
      </c>
      <c r="M508" s="793">
        <v>1</v>
      </c>
      <c r="N508" s="85">
        <f t="shared" si="172"/>
        <v>5.12</v>
      </c>
      <c r="O508" s="793">
        <v>1</v>
      </c>
      <c r="P508" s="85">
        <f t="shared" si="180"/>
        <v>5.12</v>
      </c>
      <c r="Q508" s="83">
        <v>1</v>
      </c>
      <c r="R508" s="377">
        <f t="shared" si="181"/>
        <v>5.12</v>
      </c>
      <c r="S508" s="905">
        <v>1</v>
      </c>
      <c r="T508" s="904">
        <f>Tabla323[[#This Row],[TOTAL EXITENTE82]]*Tabla323[[#This Row],[P.U$]]</f>
        <v>5.12</v>
      </c>
      <c r="U508" s="646">
        <v>1</v>
      </c>
      <c r="V508" s="902"/>
      <c r="W508" s="902"/>
    </row>
    <row r="509" spans="1:23" ht="25.5" x14ac:dyDescent="0.25">
      <c r="A509" s="179">
        <v>394</v>
      </c>
      <c r="B509" s="201" t="s">
        <v>475</v>
      </c>
      <c r="C509" s="14" t="s">
        <v>620</v>
      </c>
      <c r="D509" s="14" t="s">
        <v>335</v>
      </c>
      <c r="E509" s="14" t="s">
        <v>706</v>
      </c>
      <c r="F509" s="15">
        <v>45689</v>
      </c>
      <c r="G509" s="37">
        <v>2.08</v>
      </c>
      <c r="H509" s="337"/>
      <c r="I509" s="83"/>
      <c r="J509" s="590">
        <f t="shared" si="173"/>
        <v>0</v>
      </c>
      <c r="K509" s="793"/>
      <c r="L509" s="85">
        <f t="shared" si="179"/>
        <v>0</v>
      </c>
      <c r="M509" s="922"/>
      <c r="N509" s="85">
        <f t="shared" si="172"/>
        <v>0</v>
      </c>
      <c r="O509" s="793"/>
      <c r="P509" s="85">
        <f t="shared" si="180"/>
        <v>0</v>
      </c>
      <c r="Q509" s="83">
        <v>0</v>
      </c>
      <c r="R509" s="377">
        <f t="shared" si="181"/>
        <v>0</v>
      </c>
      <c r="S509" s="905"/>
      <c r="T509" s="904">
        <f>Tabla323[[#This Row],[TOTAL EXITENTE82]]*Tabla323[[#This Row],[P.U$]]</f>
        <v>0</v>
      </c>
      <c r="U509" s="646"/>
      <c r="V509" s="902"/>
      <c r="W509" s="902"/>
    </row>
    <row r="510" spans="1:23" x14ac:dyDescent="0.25">
      <c r="A510" s="179">
        <v>397</v>
      </c>
      <c r="B510" s="205" t="s">
        <v>478</v>
      </c>
      <c r="C510" s="23" t="s">
        <v>599</v>
      </c>
      <c r="D510" s="23" t="s">
        <v>337</v>
      </c>
      <c r="E510" s="23" t="s">
        <v>707</v>
      </c>
      <c r="F510" s="29">
        <v>45200</v>
      </c>
      <c r="G510" s="40">
        <v>1.98</v>
      </c>
      <c r="H510" s="337"/>
      <c r="I510" s="83"/>
      <c r="J510" s="590">
        <f t="shared" si="173"/>
        <v>0</v>
      </c>
      <c r="K510" s="793"/>
      <c r="L510" s="85">
        <f t="shared" si="179"/>
        <v>0</v>
      </c>
      <c r="M510" s="922"/>
      <c r="N510" s="85">
        <f t="shared" si="172"/>
        <v>0</v>
      </c>
      <c r="O510" s="793"/>
      <c r="P510" s="85">
        <f t="shared" si="180"/>
        <v>0</v>
      </c>
      <c r="Q510" s="83">
        <v>0</v>
      </c>
      <c r="R510" s="377">
        <f t="shared" si="181"/>
        <v>0</v>
      </c>
      <c r="S510" s="905"/>
      <c r="T510" s="904">
        <f>Tabla323[[#This Row],[TOTAL EXITENTE82]]*Tabla323[[#This Row],[P.U$]]</f>
        <v>0</v>
      </c>
      <c r="U510" s="646"/>
      <c r="V510" s="902"/>
      <c r="W510" s="902"/>
    </row>
    <row r="511" spans="1:23" ht="30" x14ac:dyDescent="0.25">
      <c r="A511" s="185">
        <v>581</v>
      </c>
      <c r="B511" s="151" t="s">
        <v>992</v>
      </c>
      <c r="C511" s="151" t="s">
        <v>757</v>
      </c>
      <c r="D511" s="23" t="s">
        <v>337</v>
      </c>
      <c r="E511" s="151" t="s">
        <v>710</v>
      </c>
      <c r="F511" s="579">
        <v>45717</v>
      </c>
      <c r="G511" s="580">
        <v>6.9</v>
      </c>
      <c r="H511" s="337"/>
      <c r="I511" s="593">
        <v>4</v>
      </c>
      <c r="J511" s="590">
        <f t="shared" si="173"/>
        <v>27.6</v>
      </c>
      <c r="K511" s="794">
        <v>4</v>
      </c>
      <c r="L511" s="236">
        <f t="shared" ref="L511:L527" si="190">G511*K511</f>
        <v>27.6</v>
      </c>
      <c r="M511" s="794">
        <v>4</v>
      </c>
      <c r="N511" s="85">
        <f t="shared" si="172"/>
        <v>27.6</v>
      </c>
      <c r="O511" s="794">
        <v>4</v>
      </c>
      <c r="P511" s="236">
        <f t="shared" ref="P511:P527" si="191">G511*O511</f>
        <v>27.6</v>
      </c>
      <c r="Q511" s="237">
        <v>4</v>
      </c>
      <c r="R511" s="377">
        <f t="shared" ref="R511:R527" si="192">G511*Q511</f>
        <v>27.6</v>
      </c>
      <c r="S511" s="905">
        <v>3</v>
      </c>
      <c r="T511" s="904">
        <f>Tabla323[[#This Row],[TOTAL EXITENTE82]]*Tabla323[[#This Row],[P.U$]]</f>
        <v>20.700000000000003</v>
      </c>
      <c r="U511" s="646">
        <v>3</v>
      </c>
      <c r="V511" s="902"/>
      <c r="W511" s="902"/>
    </row>
    <row r="512" spans="1:23" x14ac:dyDescent="0.25">
      <c r="A512" s="179">
        <v>398</v>
      </c>
      <c r="B512" s="205" t="s">
        <v>479</v>
      </c>
      <c r="C512" s="23" t="s">
        <v>623</v>
      </c>
      <c r="D512" s="23" t="s">
        <v>337</v>
      </c>
      <c r="E512" s="23" t="s">
        <v>276</v>
      </c>
      <c r="F512" s="29">
        <v>45597</v>
      </c>
      <c r="G512" s="40">
        <v>2.34</v>
      </c>
      <c r="H512" s="337"/>
      <c r="I512" s="83"/>
      <c r="J512" s="590">
        <f t="shared" ref="J512:J527" si="193">G512*I512</f>
        <v>0</v>
      </c>
      <c r="K512" s="793"/>
      <c r="L512" s="85">
        <f t="shared" si="190"/>
        <v>0</v>
      </c>
      <c r="M512" s="922"/>
      <c r="N512" s="85">
        <f t="shared" si="172"/>
        <v>0</v>
      </c>
      <c r="O512" s="793"/>
      <c r="P512" s="85">
        <f t="shared" si="191"/>
        <v>0</v>
      </c>
      <c r="Q512" s="83">
        <v>0</v>
      </c>
      <c r="R512" s="377">
        <f t="shared" si="192"/>
        <v>0</v>
      </c>
      <c r="S512" s="905"/>
      <c r="T512" s="904">
        <f>Tabla323[[#This Row],[TOTAL EXITENTE82]]*Tabla323[[#This Row],[P.U$]]</f>
        <v>0</v>
      </c>
      <c r="U512" s="646"/>
      <c r="V512" s="902"/>
      <c r="W512" s="902"/>
    </row>
    <row r="513" spans="1:23" x14ac:dyDescent="0.25">
      <c r="A513" s="179">
        <v>399</v>
      </c>
      <c r="B513" s="205" t="s">
        <v>480</v>
      </c>
      <c r="C513" s="23" t="s">
        <v>624</v>
      </c>
      <c r="D513" s="23" t="s">
        <v>337</v>
      </c>
      <c r="E513" s="23" t="s">
        <v>708</v>
      </c>
      <c r="F513" s="29">
        <v>45717</v>
      </c>
      <c r="G513" s="40">
        <v>3.85</v>
      </c>
      <c r="H513" s="337"/>
      <c r="I513" s="233"/>
      <c r="J513" s="590">
        <f t="shared" si="193"/>
        <v>0</v>
      </c>
      <c r="K513" s="793"/>
      <c r="L513" s="232">
        <f t="shared" si="190"/>
        <v>0</v>
      </c>
      <c r="M513" s="922"/>
      <c r="N513" s="85">
        <f t="shared" si="172"/>
        <v>0</v>
      </c>
      <c r="O513" s="794"/>
      <c r="P513" s="232">
        <f t="shared" si="191"/>
        <v>0</v>
      </c>
      <c r="Q513" s="83">
        <v>0</v>
      </c>
      <c r="R513" s="377">
        <f t="shared" si="192"/>
        <v>0</v>
      </c>
      <c r="S513" s="905"/>
      <c r="T513" s="904">
        <f>Tabla323[[#This Row],[TOTAL EXITENTE82]]*Tabla323[[#This Row],[P.U$]]</f>
        <v>0</v>
      </c>
      <c r="U513" s="646"/>
      <c r="V513" s="902"/>
      <c r="W513" s="902"/>
    </row>
    <row r="514" spans="1:23" ht="30" customHeight="1" x14ac:dyDescent="0.25">
      <c r="A514" s="185">
        <v>578</v>
      </c>
      <c r="B514" s="151" t="s">
        <v>961</v>
      </c>
      <c r="C514" s="151" t="s">
        <v>624</v>
      </c>
      <c r="D514" s="23" t="s">
        <v>337</v>
      </c>
      <c r="E514" s="23" t="s">
        <v>708</v>
      </c>
      <c r="F514" s="579">
        <v>45717</v>
      </c>
      <c r="G514" s="580">
        <v>2.75</v>
      </c>
      <c r="H514" s="337"/>
      <c r="I514" s="233">
        <v>3</v>
      </c>
      <c r="J514" s="590">
        <f t="shared" si="193"/>
        <v>8.25</v>
      </c>
      <c r="K514" s="794">
        <v>3</v>
      </c>
      <c r="L514" s="232">
        <f t="shared" si="190"/>
        <v>8.25</v>
      </c>
      <c r="M514" s="794">
        <v>3</v>
      </c>
      <c r="N514" s="85">
        <f t="shared" si="172"/>
        <v>8.25</v>
      </c>
      <c r="O514" s="794">
        <v>3</v>
      </c>
      <c r="P514" s="232">
        <f t="shared" si="191"/>
        <v>8.25</v>
      </c>
      <c r="Q514" s="83">
        <v>0</v>
      </c>
      <c r="R514" s="377">
        <f t="shared" si="192"/>
        <v>0</v>
      </c>
      <c r="S514" s="905"/>
      <c r="T514" s="904">
        <f>Tabla323[[#This Row],[TOTAL EXITENTE82]]*Tabla323[[#This Row],[P.U$]]</f>
        <v>0</v>
      </c>
      <c r="U514" s="646"/>
      <c r="V514" s="902"/>
      <c r="W514" s="902"/>
    </row>
    <row r="515" spans="1:23" x14ac:dyDescent="0.25">
      <c r="A515" s="185">
        <v>582</v>
      </c>
      <c r="B515" s="151" t="s">
        <v>965</v>
      </c>
      <c r="C515" s="151" t="s">
        <v>757</v>
      </c>
      <c r="D515" s="23" t="s">
        <v>337</v>
      </c>
      <c r="E515" s="151" t="s">
        <v>710</v>
      </c>
      <c r="F515" s="579">
        <v>45658</v>
      </c>
      <c r="G515" s="580">
        <v>5.16</v>
      </c>
      <c r="H515" s="337"/>
      <c r="I515" s="83"/>
      <c r="J515" s="590">
        <f t="shared" si="193"/>
        <v>0</v>
      </c>
      <c r="K515" s="793"/>
      <c r="L515" s="85">
        <f t="shared" si="190"/>
        <v>0</v>
      </c>
      <c r="M515" s="922"/>
      <c r="N515" s="85">
        <f t="shared" si="172"/>
        <v>0</v>
      </c>
      <c r="O515" s="793"/>
      <c r="P515" s="85">
        <f t="shared" si="191"/>
        <v>0</v>
      </c>
      <c r="Q515" s="83">
        <v>3</v>
      </c>
      <c r="R515" s="377">
        <f t="shared" si="192"/>
        <v>15.48</v>
      </c>
      <c r="S515" s="905">
        <v>0</v>
      </c>
      <c r="T515" s="904">
        <f>Tabla323[[#This Row],[TOTAL EXITENTE82]]*Tabla323[[#This Row],[P.U$]]</f>
        <v>0</v>
      </c>
      <c r="U515" s="646">
        <v>0</v>
      </c>
      <c r="V515" s="902"/>
      <c r="W515" s="902"/>
    </row>
    <row r="516" spans="1:23" x14ac:dyDescent="0.25">
      <c r="A516" s="179">
        <v>402</v>
      </c>
      <c r="B516" s="205" t="s">
        <v>481</v>
      </c>
      <c r="C516" s="23" t="s">
        <v>599</v>
      </c>
      <c r="D516" s="23" t="s">
        <v>337</v>
      </c>
      <c r="E516" s="23" t="s">
        <v>707</v>
      </c>
      <c r="F516" s="29">
        <v>45078</v>
      </c>
      <c r="G516" s="40">
        <v>1</v>
      </c>
      <c r="H516" s="337"/>
      <c r="I516" s="83"/>
      <c r="J516" s="590">
        <f t="shared" si="193"/>
        <v>0</v>
      </c>
      <c r="K516" s="793"/>
      <c r="L516" s="85">
        <f t="shared" si="190"/>
        <v>0</v>
      </c>
      <c r="M516" s="922"/>
      <c r="N516" s="85">
        <f t="shared" si="172"/>
        <v>0</v>
      </c>
      <c r="O516" s="793"/>
      <c r="P516" s="85">
        <f t="shared" si="191"/>
        <v>0</v>
      </c>
      <c r="Q516" s="83">
        <v>0</v>
      </c>
      <c r="R516" s="377">
        <f t="shared" si="192"/>
        <v>0</v>
      </c>
      <c r="S516" s="905"/>
      <c r="T516" s="904">
        <f>Tabla323[[#This Row],[TOTAL EXITENTE82]]*Tabla323[[#This Row],[P.U$]]</f>
        <v>0</v>
      </c>
      <c r="U516" s="646"/>
      <c r="V516" s="902"/>
      <c r="W516" s="902"/>
    </row>
    <row r="517" spans="1:23" ht="27" customHeight="1" x14ac:dyDescent="0.25">
      <c r="A517" s="179">
        <v>405</v>
      </c>
      <c r="B517" s="205" t="s">
        <v>738</v>
      </c>
      <c r="C517" s="23" t="s">
        <v>739</v>
      </c>
      <c r="D517" s="23" t="s">
        <v>337</v>
      </c>
      <c r="E517" s="23" t="s">
        <v>707</v>
      </c>
      <c r="F517" s="29">
        <v>45778</v>
      </c>
      <c r="G517" s="40">
        <v>0.6</v>
      </c>
      <c r="H517" s="337"/>
      <c r="I517" s="83">
        <v>3</v>
      </c>
      <c r="J517" s="590">
        <f t="shared" si="193"/>
        <v>1.7999999999999998</v>
      </c>
      <c r="K517" s="793">
        <v>3</v>
      </c>
      <c r="L517" s="85">
        <f t="shared" si="190"/>
        <v>1.7999999999999998</v>
      </c>
      <c r="M517" s="793">
        <v>3</v>
      </c>
      <c r="N517" s="85">
        <f t="shared" si="172"/>
        <v>1.7999999999999998</v>
      </c>
      <c r="O517" s="793">
        <v>2</v>
      </c>
      <c r="P517" s="85">
        <f t="shared" si="191"/>
        <v>1.2</v>
      </c>
      <c r="Q517" s="83">
        <v>2</v>
      </c>
      <c r="R517" s="377">
        <f t="shared" si="192"/>
        <v>1.2</v>
      </c>
      <c r="S517" s="905">
        <v>2</v>
      </c>
      <c r="T517" s="904">
        <f>Tabla323[[#This Row],[TOTAL EXITENTE82]]*Tabla323[[#This Row],[P.U$]]</f>
        <v>1.2</v>
      </c>
      <c r="U517" s="646">
        <v>2</v>
      </c>
      <c r="V517" s="902"/>
      <c r="W517" s="902"/>
    </row>
    <row r="518" spans="1:23" ht="30" x14ac:dyDescent="0.25">
      <c r="A518" s="185">
        <v>584</v>
      </c>
      <c r="B518" s="151" t="s">
        <v>993</v>
      </c>
      <c r="C518" s="151" t="s">
        <v>757</v>
      </c>
      <c r="D518" s="151" t="s">
        <v>337</v>
      </c>
      <c r="E518" s="151" t="s">
        <v>707</v>
      </c>
      <c r="F518" s="579">
        <v>45536</v>
      </c>
      <c r="G518" s="580">
        <v>1.87</v>
      </c>
      <c r="H518" s="337"/>
      <c r="I518" s="83">
        <v>5</v>
      </c>
      <c r="J518" s="590">
        <f t="shared" si="193"/>
        <v>9.3500000000000014</v>
      </c>
      <c r="K518" s="793">
        <v>5</v>
      </c>
      <c r="L518" s="85">
        <f t="shared" si="190"/>
        <v>9.3500000000000014</v>
      </c>
      <c r="M518" s="793">
        <v>5</v>
      </c>
      <c r="N518" s="85">
        <f t="shared" si="172"/>
        <v>9.3500000000000014</v>
      </c>
      <c r="O518" s="793">
        <v>5</v>
      </c>
      <c r="P518" s="85">
        <f t="shared" si="191"/>
        <v>9.3500000000000014</v>
      </c>
      <c r="Q518" s="83">
        <v>5</v>
      </c>
      <c r="R518" s="377">
        <f t="shared" si="192"/>
        <v>9.3500000000000014</v>
      </c>
      <c r="S518" s="905">
        <v>2</v>
      </c>
      <c r="T518" s="904">
        <f>Tabla323[[#This Row],[TOTAL EXITENTE82]]*Tabla323[[#This Row],[P.U$]]</f>
        <v>3.74</v>
      </c>
      <c r="U518" s="646">
        <v>4</v>
      </c>
      <c r="V518" s="902"/>
      <c r="W518" s="902"/>
    </row>
    <row r="519" spans="1:23" ht="25.5" x14ac:dyDescent="0.25">
      <c r="A519" s="179">
        <v>406</v>
      </c>
      <c r="B519" s="205" t="s">
        <v>482</v>
      </c>
      <c r="C519" s="23" t="s">
        <v>625</v>
      </c>
      <c r="D519" s="23" t="s">
        <v>337</v>
      </c>
      <c r="E519" s="23" t="s">
        <v>709</v>
      </c>
      <c r="F519" s="29">
        <v>45412</v>
      </c>
      <c r="G519" s="40">
        <v>4.5999999999999996</v>
      </c>
      <c r="H519" s="337"/>
      <c r="I519" s="83"/>
      <c r="J519" s="590">
        <f t="shared" si="193"/>
        <v>0</v>
      </c>
      <c r="K519" s="793"/>
      <c r="L519" s="85">
        <f t="shared" si="190"/>
        <v>0</v>
      </c>
      <c r="M519" s="922"/>
      <c r="N519" s="85">
        <f t="shared" si="172"/>
        <v>0</v>
      </c>
      <c r="O519" s="793"/>
      <c r="P519" s="85">
        <f t="shared" si="191"/>
        <v>0</v>
      </c>
      <c r="Q519" s="83">
        <v>0</v>
      </c>
      <c r="R519" s="377">
        <f t="shared" si="192"/>
        <v>0</v>
      </c>
      <c r="S519" s="905"/>
      <c r="T519" s="904">
        <f>Tabla323[[#This Row],[TOTAL EXITENTE82]]*Tabla323[[#This Row],[P.U$]]</f>
        <v>0</v>
      </c>
      <c r="U519" s="646"/>
      <c r="V519" s="902"/>
      <c r="W519" s="902"/>
    </row>
    <row r="520" spans="1:23" ht="25.5" x14ac:dyDescent="0.25">
      <c r="A520" s="179">
        <v>684</v>
      </c>
      <c r="B520" s="596" t="s">
        <v>17612</v>
      </c>
      <c r="C520" s="596" t="s">
        <v>247</v>
      </c>
      <c r="D520" s="23" t="s">
        <v>337</v>
      </c>
      <c r="E520" s="23" t="s">
        <v>709</v>
      </c>
      <c r="F520" s="734">
        <v>45566</v>
      </c>
      <c r="G520" s="735">
        <v>5.94</v>
      </c>
      <c r="H520" s="337"/>
      <c r="I520" s="83"/>
      <c r="J520" s="590">
        <f t="shared" si="193"/>
        <v>0</v>
      </c>
      <c r="K520" s="793"/>
      <c r="L520" s="85">
        <f t="shared" si="190"/>
        <v>0</v>
      </c>
      <c r="M520" s="922"/>
      <c r="N520" s="85">
        <f t="shared" si="172"/>
        <v>0</v>
      </c>
      <c r="O520" s="793"/>
      <c r="P520" s="85">
        <f t="shared" si="191"/>
        <v>0</v>
      </c>
      <c r="Q520" s="83">
        <v>0</v>
      </c>
      <c r="R520" s="377">
        <f t="shared" si="192"/>
        <v>0</v>
      </c>
      <c r="S520" s="905"/>
      <c r="T520" s="904">
        <f>Tabla323[[#This Row],[TOTAL EXITENTE82]]*Tabla323[[#This Row],[P.U$]]</f>
        <v>0</v>
      </c>
      <c r="U520" s="646"/>
      <c r="V520" s="902"/>
      <c r="W520" s="902"/>
    </row>
    <row r="521" spans="1:23" ht="28.5" x14ac:dyDescent="0.25">
      <c r="A521" s="179">
        <v>407</v>
      </c>
      <c r="B521" s="205" t="s">
        <v>483</v>
      </c>
      <c r="C521" s="23" t="s">
        <v>623</v>
      </c>
      <c r="D521" s="23" t="s">
        <v>337</v>
      </c>
      <c r="E521" s="23" t="s">
        <v>707</v>
      </c>
      <c r="F521" s="29">
        <v>45839</v>
      </c>
      <c r="G521" s="40">
        <v>3.76</v>
      </c>
      <c r="H521" s="337"/>
      <c r="I521" s="233">
        <v>3</v>
      </c>
      <c r="J521" s="590">
        <f t="shared" si="193"/>
        <v>11.28</v>
      </c>
      <c r="K521" s="794">
        <v>3</v>
      </c>
      <c r="L521" s="232">
        <f t="shared" si="190"/>
        <v>11.28</v>
      </c>
      <c r="M521" s="794">
        <v>3</v>
      </c>
      <c r="N521" s="85">
        <f t="shared" si="172"/>
        <v>11.28</v>
      </c>
      <c r="O521" s="794">
        <v>3</v>
      </c>
      <c r="P521" s="232">
        <f t="shared" si="191"/>
        <v>11.28</v>
      </c>
      <c r="Q521" s="233">
        <v>3</v>
      </c>
      <c r="R521" s="377">
        <f t="shared" si="192"/>
        <v>11.28</v>
      </c>
      <c r="S521" s="905">
        <v>2</v>
      </c>
      <c r="T521" s="904">
        <f>Tabla323[[#This Row],[TOTAL EXITENTE82]]*Tabla323[[#This Row],[P.U$]]</f>
        <v>7.52</v>
      </c>
      <c r="U521" s="646">
        <v>2</v>
      </c>
      <c r="V521" s="902"/>
      <c r="W521" s="902"/>
    </row>
    <row r="522" spans="1:23" ht="28.5" x14ac:dyDescent="0.25">
      <c r="A522" s="179">
        <v>408</v>
      </c>
      <c r="B522" s="205" t="s">
        <v>780</v>
      </c>
      <c r="C522" s="23" t="s">
        <v>17716</v>
      </c>
      <c r="D522" s="23" t="s">
        <v>337</v>
      </c>
      <c r="E522" s="23" t="s">
        <v>707</v>
      </c>
      <c r="F522" s="29">
        <v>45809</v>
      </c>
      <c r="G522" s="40">
        <v>0.88</v>
      </c>
      <c r="H522" s="337"/>
      <c r="I522" s="83"/>
      <c r="J522" s="590">
        <f t="shared" si="193"/>
        <v>0</v>
      </c>
      <c r="K522" s="793"/>
      <c r="L522" s="85">
        <f t="shared" si="190"/>
        <v>0</v>
      </c>
      <c r="M522" s="922"/>
      <c r="N522" s="85">
        <f t="shared" si="172"/>
        <v>0</v>
      </c>
      <c r="O522" s="793"/>
      <c r="P522" s="85">
        <f t="shared" si="191"/>
        <v>0</v>
      </c>
      <c r="Q522" s="83">
        <v>0</v>
      </c>
      <c r="R522" s="377">
        <f t="shared" si="192"/>
        <v>0</v>
      </c>
      <c r="S522" s="905"/>
      <c r="T522" s="904">
        <f>Tabla323[[#This Row],[TOTAL EXITENTE82]]*Tabla323[[#This Row],[P.U$]]</f>
        <v>0</v>
      </c>
      <c r="U522" s="646"/>
      <c r="V522" s="902"/>
      <c r="W522" s="902"/>
    </row>
    <row r="523" spans="1:23" ht="25.5" x14ac:dyDescent="0.25">
      <c r="A523" s="179">
        <v>409</v>
      </c>
      <c r="B523" s="205" t="s">
        <v>484</v>
      </c>
      <c r="C523" s="23" t="s">
        <v>249</v>
      </c>
      <c r="D523" s="23" t="s">
        <v>337</v>
      </c>
      <c r="E523" s="23" t="s">
        <v>292</v>
      </c>
      <c r="F523" s="29">
        <v>44958</v>
      </c>
      <c r="G523" s="40">
        <v>2.0699999999999998</v>
      </c>
      <c r="H523" s="337"/>
      <c r="I523" s="83"/>
      <c r="J523" s="590">
        <f t="shared" si="193"/>
        <v>0</v>
      </c>
      <c r="K523" s="793"/>
      <c r="L523" s="85">
        <f t="shared" si="190"/>
        <v>0</v>
      </c>
      <c r="M523" s="922"/>
      <c r="N523" s="85">
        <f t="shared" si="172"/>
        <v>0</v>
      </c>
      <c r="O523" s="793"/>
      <c r="P523" s="85">
        <f t="shared" si="191"/>
        <v>0</v>
      </c>
      <c r="Q523" s="83">
        <v>0</v>
      </c>
      <c r="R523" s="377">
        <f t="shared" si="192"/>
        <v>0</v>
      </c>
      <c r="S523" s="905"/>
      <c r="T523" s="904">
        <f>Tabla323[[#This Row],[TOTAL EXITENTE82]]*Tabla323[[#This Row],[P.U$]]</f>
        <v>0</v>
      </c>
      <c r="U523" s="646"/>
      <c r="V523" s="902"/>
      <c r="W523" s="902"/>
    </row>
    <row r="524" spans="1:23" ht="42.75" x14ac:dyDescent="0.25">
      <c r="A524" s="179">
        <v>412</v>
      </c>
      <c r="B524" s="205" t="s">
        <v>487</v>
      </c>
      <c r="C524" s="23" t="s">
        <v>239</v>
      </c>
      <c r="D524" s="23" t="s">
        <v>337</v>
      </c>
      <c r="E524" s="23" t="s">
        <v>711</v>
      </c>
      <c r="F524" s="29">
        <v>45505</v>
      </c>
      <c r="G524" s="40">
        <v>3.52</v>
      </c>
      <c r="H524" s="337"/>
      <c r="I524" s="83"/>
      <c r="J524" s="590">
        <f t="shared" si="193"/>
        <v>0</v>
      </c>
      <c r="K524" s="793"/>
      <c r="L524" s="85">
        <f t="shared" si="190"/>
        <v>0</v>
      </c>
      <c r="M524" s="922"/>
      <c r="N524" s="85">
        <f t="shared" ref="N524:N588" si="194">G524*M524</f>
        <v>0</v>
      </c>
      <c r="O524" s="793"/>
      <c r="P524" s="85">
        <f t="shared" si="191"/>
        <v>0</v>
      </c>
      <c r="Q524" s="83">
        <v>0</v>
      </c>
      <c r="R524" s="377">
        <f t="shared" si="192"/>
        <v>0</v>
      </c>
      <c r="S524" s="905"/>
      <c r="T524" s="904">
        <f>Tabla323[[#This Row],[TOTAL EXITENTE82]]*Tabla323[[#This Row],[P.U$]]</f>
        <v>0</v>
      </c>
      <c r="U524" s="646"/>
      <c r="V524" s="902"/>
      <c r="W524" s="902"/>
    </row>
    <row r="525" spans="1:23" x14ac:dyDescent="0.25">
      <c r="A525" s="185">
        <v>601</v>
      </c>
      <c r="B525" s="151" t="s">
        <v>978</v>
      </c>
      <c r="C525" s="151" t="s">
        <v>980</v>
      </c>
      <c r="D525" s="151" t="s">
        <v>337</v>
      </c>
      <c r="E525" s="151" t="s">
        <v>710</v>
      </c>
      <c r="F525" s="579"/>
      <c r="G525" s="580">
        <v>1.98</v>
      </c>
      <c r="H525" s="337"/>
      <c r="I525" s="83"/>
      <c r="J525" s="590">
        <f t="shared" si="193"/>
        <v>0</v>
      </c>
      <c r="K525" s="793"/>
      <c r="L525" s="85">
        <f t="shared" si="190"/>
        <v>0</v>
      </c>
      <c r="M525" s="922"/>
      <c r="N525" s="85">
        <f t="shared" si="194"/>
        <v>0</v>
      </c>
      <c r="O525" s="793"/>
      <c r="P525" s="85">
        <f t="shared" si="191"/>
        <v>0</v>
      </c>
      <c r="Q525" s="83">
        <v>0</v>
      </c>
      <c r="R525" s="377">
        <f t="shared" si="192"/>
        <v>0</v>
      </c>
      <c r="S525" s="905"/>
      <c r="T525" s="904">
        <f>Tabla323[[#This Row],[TOTAL EXITENTE82]]*Tabla323[[#This Row],[P.U$]]</f>
        <v>0</v>
      </c>
      <c r="U525" s="646"/>
      <c r="V525" s="902"/>
      <c r="W525" s="902"/>
    </row>
    <row r="526" spans="1:23" x14ac:dyDescent="0.25">
      <c r="A526" s="185">
        <v>602</v>
      </c>
      <c r="B526" s="151" t="s">
        <v>979</v>
      </c>
      <c r="C526" s="151" t="s">
        <v>980</v>
      </c>
      <c r="D526" s="151" t="s">
        <v>337</v>
      </c>
      <c r="E526" s="151" t="s">
        <v>710</v>
      </c>
      <c r="F526" s="579"/>
      <c r="G526" s="580">
        <v>1.74</v>
      </c>
      <c r="H526" s="337"/>
      <c r="I526" s="83"/>
      <c r="J526" s="590">
        <f t="shared" si="193"/>
        <v>0</v>
      </c>
      <c r="K526" s="793"/>
      <c r="L526" s="85">
        <f t="shared" si="190"/>
        <v>0</v>
      </c>
      <c r="M526" s="922"/>
      <c r="N526" s="85">
        <f t="shared" si="194"/>
        <v>0</v>
      </c>
      <c r="O526" s="793"/>
      <c r="P526" s="85">
        <f t="shared" si="191"/>
        <v>0</v>
      </c>
      <c r="Q526" s="83">
        <v>2</v>
      </c>
      <c r="R526" s="377">
        <f t="shared" si="192"/>
        <v>3.48</v>
      </c>
      <c r="S526" s="905">
        <v>2</v>
      </c>
      <c r="T526" s="904">
        <f>Tabla323[[#This Row],[TOTAL EXITENTE82]]*Tabla323[[#This Row],[P.U$]]</f>
        <v>3.48</v>
      </c>
      <c r="U526" s="646">
        <v>2</v>
      </c>
      <c r="V526" s="902"/>
      <c r="W526" s="902"/>
    </row>
    <row r="527" spans="1:23" ht="30" x14ac:dyDescent="0.25">
      <c r="A527" s="185">
        <v>603</v>
      </c>
      <c r="B527" s="151" t="s">
        <v>981</v>
      </c>
      <c r="C527" s="151" t="s">
        <v>983</v>
      </c>
      <c r="D527" s="151" t="s">
        <v>337</v>
      </c>
      <c r="E527" s="151" t="s">
        <v>710</v>
      </c>
      <c r="F527" s="579"/>
      <c r="G527" s="580">
        <v>3.03</v>
      </c>
      <c r="H527" s="337"/>
      <c r="I527" s="593">
        <v>5</v>
      </c>
      <c r="J527" s="599">
        <f t="shared" si="193"/>
        <v>15.149999999999999</v>
      </c>
      <c r="K527" s="794">
        <v>5</v>
      </c>
      <c r="L527" s="357">
        <f t="shared" si="190"/>
        <v>15.149999999999999</v>
      </c>
      <c r="M527" s="794">
        <v>5</v>
      </c>
      <c r="N527" s="85">
        <f t="shared" si="194"/>
        <v>15.149999999999999</v>
      </c>
      <c r="O527" s="794">
        <v>5</v>
      </c>
      <c r="P527" s="357">
        <f t="shared" si="191"/>
        <v>15.149999999999999</v>
      </c>
      <c r="Q527" s="356">
        <v>5</v>
      </c>
      <c r="R527" s="377">
        <f t="shared" si="192"/>
        <v>15.149999999999999</v>
      </c>
      <c r="S527" s="905">
        <v>4</v>
      </c>
      <c r="T527" s="904">
        <f>Tabla323[[#This Row],[TOTAL EXITENTE82]]*Tabla323[[#This Row],[P.U$]]</f>
        <v>12.12</v>
      </c>
      <c r="U527" s="646">
        <v>4</v>
      </c>
      <c r="V527" s="902"/>
      <c r="W527" s="902"/>
    </row>
    <row r="528" spans="1:23" ht="30" x14ac:dyDescent="0.25">
      <c r="A528" s="185">
        <v>605</v>
      </c>
      <c r="B528" s="151" t="s">
        <v>984</v>
      </c>
      <c r="C528" s="151" t="s">
        <v>983</v>
      </c>
      <c r="D528" s="151" t="s">
        <v>337</v>
      </c>
      <c r="E528" s="151" t="s">
        <v>710</v>
      </c>
      <c r="F528" s="579"/>
      <c r="G528" s="580">
        <v>3.04</v>
      </c>
      <c r="H528" s="337"/>
      <c r="I528" s="83"/>
      <c r="J528" s="590">
        <f t="shared" si="173"/>
        <v>0</v>
      </c>
      <c r="K528" s="793"/>
      <c r="L528" s="85">
        <f t="shared" si="179"/>
        <v>0</v>
      </c>
      <c r="M528" s="922"/>
      <c r="N528" s="85">
        <f t="shared" si="194"/>
        <v>0</v>
      </c>
      <c r="O528" s="793"/>
      <c r="P528" s="85">
        <f t="shared" si="180"/>
        <v>0</v>
      </c>
      <c r="Q528" s="83">
        <v>0</v>
      </c>
      <c r="R528" s="377">
        <f t="shared" si="181"/>
        <v>0</v>
      </c>
      <c r="S528" s="905"/>
      <c r="T528" s="904">
        <f>Tabla323[[#This Row],[TOTAL EXITENTE82]]*Tabla323[[#This Row],[P.U$]]</f>
        <v>0</v>
      </c>
      <c r="U528" s="646"/>
      <c r="V528" s="902"/>
      <c r="W528" s="902"/>
    </row>
    <row r="529" spans="1:23" ht="42" customHeight="1" x14ac:dyDescent="0.25">
      <c r="A529" s="185">
        <v>606</v>
      </c>
      <c r="B529" s="151" t="s">
        <v>985</v>
      </c>
      <c r="C529" s="151" t="s">
        <v>759</v>
      </c>
      <c r="D529" s="151" t="s">
        <v>337</v>
      </c>
      <c r="E529" s="151" t="s">
        <v>710</v>
      </c>
      <c r="F529" s="579">
        <v>45962</v>
      </c>
      <c r="G529" s="580">
        <v>1.63</v>
      </c>
      <c r="H529" s="337"/>
      <c r="I529" s="83">
        <v>2</v>
      </c>
      <c r="J529" s="590">
        <f t="shared" si="173"/>
        <v>3.26</v>
      </c>
      <c r="K529" s="793">
        <v>2</v>
      </c>
      <c r="L529" s="85">
        <f t="shared" si="179"/>
        <v>3.26</v>
      </c>
      <c r="M529" s="793">
        <v>2</v>
      </c>
      <c r="N529" s="85">
        <f t="shared" si="194"/>
        <v>3.26</v>
      </c>
      <c r="O529" s="793">
        <v>2</v>
      </c>
      <c r="P529" s="85">
        <f t="shared" si="180"/>
        <v>3.26</v>
      </c>
      <c r="Q529" s="83">
        <v>2</v>
      </c>
      <c r="R529" s="377">
        <f t="shared" si="181"/>
        <v>3.26</v>
      </c>
      <c r="S529" s="905">
        <v>2</v>
      </c>
      <c r="T529" s="904">
        <f>Tabla323[[#This Row],[TOTAL EXITENTE82]]*Tabla323[[#This Row],[P.U$]]</f>
        <v>3.26</v>
      </c>
      <c r="U529" s="646">
        <v>0</v>
      </c>
      <c r="V529" s="902"/>
      <c r="W529" s="902"/>
    </row>
    <row r="530" spans="1:23" ht="30" x14ac:dyDescent="0.25">
      <c r="A530" s="185">
        <v>604</v>
      </c>
      <c r="B530" s="151" t="s">
        <v>982</v>
      </c>
      <c r="C530" s="151" t="s">
        <v>983</v>
      </c>
      <c r="D530" s="151" t="s">
        <v>337</v>
      </c>
      <c r="E530" s="151" t="s">
        <v>710</v>
      </c>
      <c r="F530" s="151" t="s">
        <v>710</v>
      </c>
      <c r="G530" s="580">
        <v>3.03</v>
      </c>
      <c r="H530" s="337"/>
      <c r="I530" s="83"/>
      <c r="J530" s="590">
        <f t="shared" si="173"/>
        <v>0</v>
      </c>
      <c r="K530" s="793"/>
      <c r="L530" s="85">
        <f t="shared" si="179"/>
        <v>0</v>
      </c>
      <c r="M530" s="922"/>
      <c r="N530" s="85">
        <f t="shared" si="194"/>
        <v>0</v>
      </c>
      <c r="O530" s="793"/>
      <c r="P530" s="85">
        <f t="shared" si="180"/>
        <v>0</v>
      </c>
      <c r="Q530" s="83">
        <v>0</v>
      </c>
      <c r="R530" s="377">
        <f t="shared" si="181"/>
        <v>0</v>
      </c>
      <c r="S530" s="905"/>
      <c r="T530" s="904">
        <f>Tabla323[[#This Row],[TOTAL EXITENTE82]]*Tabla323[[#This Row],[P.U$]]</f>
        <v>0</v>
      </c>
      <c r="U530" s="646"/>
      <c r="V530" s="902"/>
      <c r="W530" s="902"/>
    </row>
    <row r="531" spans="1:23" ht="25.5" x14ac:dyDescent="0.25">
      <c r="A531" s="179">
        <v>413</v>
      </c>
      <c r="B531" s="205" t="s">
        <v>488</v>
      </c>
      <c r="C531" s="23" t="s">
        <v>599</v>
      </c>
      <c r="D531" s="23" t="s">
        <v>337</v>
      </c>
      <c r="E531" s="23" t="s">
        <v>712</v>
      </c>
      <c r="F531" s="29">
        <v>45658</v>
      </c>
      <c r="G531" s="40">
        <v>3</v>
      </c>
      <c r="H531" s="337"/>
      <c r="I531" s="83"/>
      <c r="J531" s="590">
        <f t="shared" si="173"/>
        <v>0</v>
      </c>
      <c r="K531" s="793"/>
      <c r="L531" s="85">
        <f t="shared" si="179"/>
        <v>0</v>
      </c>
      <c r="M531" s="922"/>
      <c r="N531" s="85">
        <f t="shared" si="194"/>
        <v>0</v>
      </c>
      <c r="O531" s="793"/>
      <c r="P531" s="85">
        <f t="shared" si="180"/>
        <v>0</v>
      </c>
      <c r="Q531" s="83">
        <v>0</v>
      </c>
      <c r="R531" s="377">
        <f t="shared" si="181"/>
        <v>0</v>
      </c>
      <c r="S531" s="905"/>
      <c r="T531" s="904">
        <f>Tabla323[[#This Row],[TOTAL EXITENTE82]]*Tabla323[[#This Row],[P.U$]]</f>
        <v>0</v>
      </c>
      <c r="U531" s="646"/>
      <c r="V531" s="902"/>
      <c r="W531" s="902"/>
    </row>
    <row r="532" spans="1:23" x14ac:dyDescent="0.25">
      <c r="A532" s="179">
        <v>400</v>
      </c>
      <c r="B532" s="205" t="s">
        <v>755</v>
      </c>
      <c r="C532" s="23" t="s">
        <v>744</v>
      </c>
      <c r="D532" s="23" t="s">
        <v>338</v>
      </c>
      <c r="E532" s="23" t="s">
        <v>710</v>
      </c>
      <c r="F532" s="29">
        <v>45566</v>
      </c>
      <c r="G532" s="40">
        <v>4.2699999999999996</v>
      </c>
      <c r="H532" s="337"/>
      <c r="I532" s="83"/>
      <c r="J532" s="590">
        <f t="shared" si="173"/>
        <v>0</v>
      </c>
      <c r="K532" s="793"/>
      <c r="L532" s="85">
        <f t="shared" si="179"/>
        <v>0</v>
      </c>
      <c r="M532" s="922"/>
      <c r="N532" s="85">
        <f t="shared" si="194"/>
        <v>0</v>
      </c>
      <c r="O532" s="793"/>
      <c r="P532" s="85">
        <f t="shared" si="180"/>
        <v>0</v>
      </c>
      <c r="Q532" s="83">
        <v>0</v>
      </c>
      <c r="R532" s="377">
        <f t="shared" si="181"/>
        <v>0</v>
      </c>
      <c r="S532" s="905"/>
      <c r="T532" s="904">
        <f>Tabla323[[#This Row],[TOTAL EXITENTE82]]*Tabla323[[#This Row],[P.U$]]</f>
        <v>0</v>
      </c>
      <c r="U532" s="646"/>
      <c r="V532" s="902"/>
      <c r="W532" s="902"/>
    </row>
    <row r="533" spans="1:23" x14ac:dyDescent="0.25">
      <c r="A533" s="179">
        <v>401</v>
      </c>
      <c r="B533" s="205" t="s">
        <v>742</v>
      </c>
      <c r="C533" s="23" t="s">
        <v>628</v>
      </c>
      <c r="D533" s="23" t="s">
        <v>338</v>
      </c>
      <c r="E533" s="23" t="s">
        <v>710</v>
      </c>
      <c r="F533" s="29">
        <v>45383</v>
      </c>
      <c r="G533" s="40">
        <v>2.78</v>
      </c>
      <c r="H533" s="337"/>
      <c r="I533" s="233"/>
      <c r="J533" s="590">
        <f t="shared" si="173"/>
        <v>0</v>
      </c>
      <c r="K533" s="793"/>
      <c r="L533" s="232">
        <f>G533*K533</f>
        <v>0</v>
      </c>
      <c r="M533" s="922"/>
      <c r="N533" s="85">
        <f t="shared" si="194"/>
        <v>0</v>
      </c>
      <c r="O533" s="794"/>
      <c r="P533" s="232">
        <f>G533*O533</f>
        <v>0</v>
      </c>
      <c r="Q533" s="83">
        <v>0</v>
      </c>
      <c r="R533" s="377">
        <f>G533*Q533</f>
        <v>0</v>
      </c>
      <c r="S533" s="905"/>
      <c r="T533" s="904">
        <f>Tabla323[[#This Row],[TOTAL EXITENTE82]]*Tabla323[[#This Row],[P.U$]]</f>
        <v>0</v>
      </c>
      <c r="U533" s="646"/>
      <c r="V533" s="902"/>
      <c r="W533" s="902"/>
    </row>
    <row r="534" spans="1:23" ht="28.5" x14ac:dyDescent="0.25">
      <c r="A534" s="179"/>
      <c r="B534" s="205" t="s">
        <v>17916</v>
      </c>
      <c r="C534" s="23" t="s">
        <v>750</v>
      </c>
      <c r="D534" s="23" t="s">
        <v>338</v>
      </c>
      <c r="E534" s="23" t="s">
        <v>710</v>
      </c>
      <c r="F534" s="29">
        <v>45627</v>
      </c>
      <c r="G534" s="40">
        <v>3.8</v>
      </c>
      <c r="H534" s="337"/>
      <c r="I534" s="233">
        <v>2</v>
      </c>
      <c r="J534" s="590">
        <f t="shared" si="173"/>
        <v>7.6</v>
      </c>
      <c r="K534" s="793">
        <v>2</v>
      </c>
      <c r="L534" s="85">
        <f t="shared" si="179"/>
        <v>7.6</v>
      </c>
      <c r="M534" s="922">
        <v>2</v>
      </c>
      <c r="N534" s="85">
        <f t="shared" si="194"/>
        <v>7.6</v>
      </c>
      <c r="O534" s="794">
        <v>2</v>
      </c>
      <c r="P534" s="232"/>
      <c r="Q534" s="233">
        <v>2</v>
      </c>
      <c r="R534" s="377"/>
      <c r="S534" s="905">
        <v>2</v>
      </c>
      <c r="T534" s="904">
        <f>Tabla323[[#This Row],[TOTAL EXITENTE82]]*Tabla323[[#This Row],[P.U$]]</f>
        <v>7.6</v>
      </c>
      <c r="U534" s="646">
        <v>0</v>
      </c>
      <c r="V534" s="902"/>
      <c r="W534" s="902"/>
    </row>
    <row r="535" spans="1:23" ht="28.5" x14ac:dyDescent="0.25">
      <c r="A535" s="179">
        <v>403</v>
      </c>
      <c r="B535" s="205" t="s">
        <v>1188</v>
      </c>
      <c r="C535" s="23" t="s">
        <v>750</v>
      </c>
      <c r="D535" s="23" t="s">
        <v>338</v>
      </c>
      <c r="E535" s="23" t="s">
        <v>710</v>
      </c>
      <c r="F535" s="29">
        <v>45597</v>
      </c>
      <c r="G535" s="40">
        <v>3.62</v>
      </c>
      <c r="H535" s="337"/>
      <c r="I535" s="83">
        <v>1</v>
      </c>
      <c r="J535" s="590">
        <f t="shared" si="173"/>
        <v>3.62</v>
      </c>
      <c r="K535" s="793">
        <v>1</v>
      </c>
      <c r="L535" s="85">
        <f t="shared" si="179"/>
        <v>3.62</v>
      </c>
      <c r="M535" s="793">
        <v>1</v>
      </c>
      <c r="N535" s="85">
        <f t="shared" si="194"/>
        <v>3.62</v>
      </c>
      <c r="O535" s="793">
        <v>1</v>
      </c>
      <c r="P535" s="85">
        <f t="shared" si="180"/>
        <v>3.62</v>
      </c>
      <c r="Q535" s="83">
        <v>1</v>
      </c>
      <c r="R535" s="377">
        <f t="shared" si="181"/>
        <v>3.62</v>
      </c>
      <c r="S535" s="905">
        <v>1</v>
      </c>
      <c r="T535" s="904">
        <f>Tabla323[[#This Row],[TOTAL EXITENTE82]]*Tabla323[[#This Row],[P.U$]]</f>
        <v>3.62</v>
      </c>
      <c r="U535" s="646">
        <v>0</v>
      </c>
      <c r="V535" s="902"/>
      <c r="W535" s="902"/>
    </row>
    <row r="536" spans="1:23" ht="28.5" x14ac:dyDescent="0.25">
      <c r="A536" s="179">
        <v>404</v>
      </c>
      <c r="B536" s="205" t="s">
        <v>1189</v>
      </c>
      <c r="C536" s="23" t="s">
        <v>750</v>
      </c>
      <c r="D536" s="23" t="s">
        <v>338</v>
      </c>
      <c r="E536" s="23" t="s">
        <v>710</v>
      </c>
      <c r="F536" s="29">
        <v>45778</v>
      </c>
      <c r="G536" s="40">
        <v>3.62</v>
      </c>
      <c r="H536" s="337"/>
      <c r="I536" s="83"/>
      <c r="J536" s="590">
        <f t="shared" si="173"/>
        <v>0</v>
      </c>
      <c r="K536" s="793"/>
      <c r="L536" s="85">
        <f t="shared" si="179"/>
        <v>0</v>
      </c>
      <c r="M536" s="922"/>
      <c r="N536" s="85">
        <f t="shared" si="194"/>
        <v>0</v>
      </c>
      <c r="O536" s="793"/>
      <c r="P536" s="85">
        <f t="shared" si="180"/>
        <v>0</v>
      </c>
      <c r="Q536" s="83">
        <v>0</v>
      </c>
      <c r="R536" s="377">
        <f t="shared" si="181"/>
        <v>0</v>
      </c>
      <c r="S536" s="905"/>
      <c r="T536" s="904">
        <f>Tabla323[[#This Row],[TOTAL EXITENTE82]]*Tabla323[[#This Row],[P.U$]]</f>
        <v>0</v>
      </c>
      <c r="U536" s="646"/>
      <c r="V536" s="902"/>
      <c r="W536" s="902"/>
    </row>
    <row r="537" spans="1:23" ht="28.5" x14ac:dyDescent="0.25">
      <c r="A537" s="179"/>
      <c r="B537" s="205" t="s">
        <v>1190</v>
      </c>
      <c r="C537" s="23" t="s">
        <v>750</v>
      </c>
      <c r="D537" s="23" t="s">
        <v>338</v>
      </c>
      <c r="E537" s="23" t="s">
        <v>710</v>
      </c>
      <c r="F537" s="734">
        <v>45383</v>
      </c>
      <c r="G537" s="735">
        <v>3.8</v>
      </c>
      <c r="H537" s="337"/>
      <c r="I537" s="233"/>
      <c r="J537" s="590">
        <f t="shared" si="173"/>
        <v>0</v>
      </c>
      <c r="K537" s="794"/>
      <c r="L537" s="232">
        <f t="shared" si="179"/>
        <v>0</v>
      </c>
      <c r="M537" s="922"/>
      <c r="N537" s="85">
        <f t="shared" si="194"/>
        <v>0</v>
      </c>
      <c r="O537" s="794"/>
      <c r="P537" s="232">
        <f t="shared" si="180"/>
        <v>0</v>
      </c>
      <c r="Q537" s="83">
        <v>0</v>
      </c>
      <c r="R537" s="377">
        <f t="shared" si="181"/>
        <v>0</v>
      </c>
      <c r="S537" s="905"/>
      <c r="T537" s="904">
        <f>Tabla323[[#This Row],[TOTAL EXITENTE82]]*Tabla323[[#This Row],[P.U$]]</f>
        <v>0</v>
      </c>
      <c r="U537" s="646"/>
      <c r="V537" s="902"/>
      <c r="W537" s="902"/>
    </row>
    <row r="538" spans="1:23" x14ac:dyDescent="0.25">
      <c r="A538" s="179">
        <v>684</v>
      </c>
      <c r="B538" s="596" t="s">
        <v>1082</v>
      </c>
      <c r="C538" s="596" t="s">
        <v>247</v>
      </c>
      <c r="D538" s="151"/>
      <c r="E538" s="151"/>
      <c r="F538" s="579">
        <v>45566</v>
      </c>
      <c r="G538" s="597">
        <v>5.94</v>
      </c>
      <c r="H538" s="337"/>
      <c r="I538" s="233"/>
      <c r="J538" s="590">
        <f t="shared" si="173"/>
        <v>0</v>
      </c>
      <c r="K538" s="793"/>
      <c r="L538" s="232">
        <f t="shared" si="179"/>
        <v>0</v>
      </c>
      <c r="M538" s="922"/>
      <c r="N538" s="85">
        <f t="shared" si="194"/>
        <v>0</v>
      </c>
      <c r="O538" s="794"/>
      <c r="P538" s="232">
        <f t="shared" si="180"/>
        <v>0</v>
      </c>
      <c r="Q538" s="83">
        <v>0</v>
      </c>
      <c r="R538" s="377">
        <f t="shared" si="181"/>
        <v>0</v>
      </c>
      <c r="S538" s="905"/>
      <c r="T538" s="904">
        <f>Tabla323[[#This Row],[TOTAL EXITENTE82]]*Tabla323[[#This Row],[P.U$]]</f>
        <v>0</v>
      </c>
      <c r="U538" s="646"/>
      <c r="V538" s="902"/>
      <c r="W538" s="902"/>
    </row>
    <row r="539" spans="1:23" x14ac:dyDescent="0.25">
      <c r="A539" s="185">
        <v>591</v>
      </c>
      <c r="B539" s="151" t="s">
        <v>969</v>
      </c>
      <c r="C539" s="151" t="s">
        <v>610</v>
      </c>
      <c r="D539" s="151" t="s">
        <v>338</v>
      </c>
      <c r="E539" s="151" t="s">
        <v>710</v>
      </c>
      <c r="F539" s="579">
        <v>46082</v>
      </c>
      <c r="G539" s="580">
        <v>2.94</v>
      </c>
      <c r="H539" s="337"/>
      <c r="I539" s="83"/>
      <c r="J539" s="590">
        <f t="shared" ref="J539:J598" si="195">G539*I539</f>
        <v>0</v>
      </c>
      <c r="K539" s="793"/>
      <c r="L539" s="85">
        <f t="shared" si="179"/>
        <v>0</v>
      </c>
      <c r="M539" s="922"/>
      <c r="N539" s="85">
        <f t="shared" si="194"/>
        <v>0</v>
      </c>
      <c r="O539" s="793"/>
      <c r="P539" s="85">
        <f t="shared" si="180"/>
        <v>0</v>
      </c>
      <c r="Q539" s="83">
        <v>0</v>
      </c>
      <c r="R539" s="377">
        <f t="shared" si="181"/>
        <v>0</v>
      </c>
      <c r="S539" s="905"/>
      <c r="T539" s="904">
        <f>Tabla323[[#This Row],[TOTAL EXITENTE82]]*Tabla323[[#This Row],[P.U$]]</f>
        <v>0</v>
      </c>
      <c r="U539" s="646"/>
      <c r="V539" s="902"/>
      <c r="W539" s="902"/>
    </row>
    <row r="540" spans="1:23" x14ac:dyDescent="0.25">
      <c r="A540" s="185">
        <v>590</v>
      </c>
      <c r="B540" s="151" t="s">
        <v>968</v>
      </c>
      <c r="C540" s="151" t="s">
        <v>610</v>
      </c>
      <c r="D540" s="151" t="s">
        <v>338</v>
      </c>
      <c r="E540" s="151" t="s">
        <v>710</v>
      </c>
      <c r="F540" s="579">
        <v>46113</v>
      </c>
      <c r="G540" s="580">
        <v>2.94</v>
      </c>
      <c r="H540" s="337"/>
      <c r="I540" s="233"/>
      <c r="J540" s="590">
        <f t="shared" si="195"/>
        <v>0</v>
      </c>
      <c r="K540" s="793"/>
      <c r="L540" s="232">
        <f t="shared" si="179"/>
        <v>0</v>
      </c>
      <c r="M540" s="922"/>
      <c r="N540" s="85">
        <f t="shared" si="194"/>
        <v>0</v>
      </c>
      <c r="O540" s="794"/>
      <c r="P540" s="232">
        <f t="shared" si="180"/>
        <v>0</v>
      </c>
      <c r="Q540" s="83">
        <v>0</v>
      </c>
      <c r="R540" s="377">
        <f t="shared" si="181"/>
        <v>0</v>
      </c>
      <c r="S540" s="905"/>
      <c r="T540" s="904">
        <f>Tabla323[[#This Row],[TOTAL EXITENTE82]]*Tabla323[[#This Row],[P.U$]]</f>
        <v>0</v>
      </c>
      <c r="U540" s="646"/>
      <c r="V540" s="902"/>
      <c r="W540" s="902"/>
    </row>
    <row r="541" spans="1:23" x14ac:dyDescent="0.25">
      <c r="A541" s="179">
        <v>410</v>
      </c>
      <c r="B541" s="205" t="s">
        <v>485</v>
      </c>
      <c r="C541" s="23" t="s">
        <v>626</v>
      </c>
      <c r="D541" s="23" t="s">
        <v>338</v>
      </c>
      <c r="E541" s="23" t="s">
        <v>710</v>
      </c>
      <c r="F541" s="29">
        <v>45292</v>
      </c>
      <c r="G541" s="40">
        <v>11.77</v>
      </c>
      <c r="H541" s="337"/>
      <c r="I541" s="233"/>
      <c r="J541" s="590">
        <f t="shared" si="195"/>
        <v>0</v>
      </c>
      <c r="K541" s="793"/>
      <c r="L541" s="232">
        <f t="shared" si="179"/>
        <v>0</v>
      </c>
      <c r="M541" s="922"/>
      <c r="N541" s="85">
        <f t="shared" si="194"/>
        <v>0</v>
      </c>
      <c r="O541" s="794"/>
      <c r="P541" s="232">
        <f t="shared" si="180"/>
        <v>0</v>
      </c>
      <c r="Q541" s="83">
        <v>0</v>
      </c>
      <c r="R541" s="377">
        <f t="shared" si="181"/>
        <v>0</v>
      </c>
      <c r="S541" s="905"/>
      <c r="T541" s="904">
        <f>Tabla323[[#This Row],[TOTAL EXITENTE82]]*Tabla323[[#This Row],[P.U$]]</f>
        <v>0</v>
      </c>
      <c r="U541" s="646"/>
      <c r="V541" s="902"/>
      <c r="W541" s="902"/>
    </row>
    <row r="542" spans="1:23" x14ac:dyDescent="0.25">
      <c r="A542" s="179">
        <v>411</v>
      </c>
      <c r="B542" s="205" t="s">
        <v>486</v>
      </c>
      <c r="C542" s="23" t="s">
        <v>626</v>
      </c>
      <c r="D542" s="23" t="s">
        <v>338</v>
      </c>
      <c r="E542" s="23" t="s">
        <v>710</v>
      </c>
      <c r="F542" s="29">
        <v>45292</v>
      </c>
      <c r="G542" s="40">
        <v>11</v>
      </c>
      <c r="H542" s="337"/>
      <c r="I542" s="233"/>
      <c r="J542" s="590">
        <f t="shared" si="195"/>
        <v>0</v>
      </c>
      <c r="K542" s="793"/>
      <c r="L542" s="232">
        <f t="shared" si="179"/>
        <v>0</v>
      </c>
      <c r="M542" s="922"/>
      <c r="N542" s="85">
        <f t="shared" si="194"/>
        <v>0</v>
      </c>
      <c r="O542" s="794"/>
      <c r="P542" s="232">
        <f t="shared" si="180"/>
        <v>0</v>
      </c>
      <c r="Q542" s="83">
        <v>0</v>
      </c>
      <c r="R542" s="377">
        <f t="shared" si="181"/>
        <v>0</v>
      </c>
      <c r="S542" s="905"/>
      <c r="T542" s="904">
        <f>Tabla323[[#This Row],[TOTAL EXITENTE82]]*Tabla323[[#This Row],[P.U$]]</f>
        <v>0</v>
      </c>
      <c r="U542" s="646"/>
      <c r="V542" s="902"/>
      <c r="W542" s="902"/>
    </row>
    <row r="543" spans="1:23" ht="28.5" x14ac:dyDescent="0.25">
      <c r="A543" s="179">
        <v>414</v>
      </c>
      <c r="B543" s="205" t="s">
        <v>489</v>
      </c>
      <c r="C543" s="23" t="s">
        <v>627</v>
      </c>
      <c r="D543" s="23" t="s">
        <v>338</v>
      </c>
      <c r="E543" s="23" t="s">
        <v>710</v>
      </c>
      <c r="F543" s="29">
        <v>45658</v>
      </c>
      <c r="G543" s="40">
        <v>5.43</v>
      </c>
      <c r="H543" s="337"/>
      <c r="I543" s="233"/>
      <c r="J543" s="590">
        <f t="shared" si="195"/>
        <v>0</v>
      </c>
      <c r="K543" s="793"/>
      <c r="L543" s="232">
        <f t="shared" si="179"/>
        <v>0</v>
      </c>
      <c r="M543" s="922"/>
      <c r="N543" s="85">
        <f t="shared" si="194"/>
        <v>0</v>
      </c>
      <c r="O543" s="794"/>
      <c r="P543" s="232">
        <f t="shared" si="180"/>
        <v>0</v>
      </c>
      <c r="Q543" s="83">
        <v>0</v>
      </c>
      <c r="R543" s="377">
        <f t="shared" si="181"/>
        <v>0</v>
      </c>
      <c r="S543" s="905"/>
      <c r="T543" s="904">
        <f>Tabla323[[#This Row],[TOTAL EXITENTE82]]*Tabla323[[#This Row],[P.U$]]</f>
        <v>0</v>
      </c>
      <c r="U543" s="646"/>
      <c r="V543" s="902"/>
      <c r="W543" s="902"/>
    </row>
    <row r="544" spans="1:23" x14ac:dyDescent="0.25">
      <c r="A544" s="179">
        <v>415</v>
      </c>
      <c r="B544" s="205" t="s">
        <v>490</v>
      </c>
      <c r="C544" s="23" t="s">
        <v>628</v>
      </c>
      <c r="D544" s="23" t="s">
        <v>338</v>
      </c>
      <c r="E544" s="23" t="s">
        <v>710</v>
      </c>
      <c r="F544" s="29">
        <v>45383</v>
      </c>
      <c r="G544" s="40">
        <v>4.4800000000000004</v>
      </c>
      <c r="H544" s="337"/>
      <c r="I544" s="233"/>
      <c r="J544" s="590">
        <f t="shared" si="195"/>
        <v>0</v>
      </c>
      <c r="K544" s="793"/>
      <c r="L544" s="232">
        <f t="shared" si="179"/>
        <v>0</v>
      </c>
      <c r="M544" s="922"/>
      <c r="N544" s="85">
        <f t="shared" si="194"/>
        <v>0</v>
      </c>
      <c r="O544" s="794"/>
      <c r="P544" s="232">
        <f t="shared" si="180"/>
        <v>0</v>
      </c>
      <c r="Q544" s="83">
        <v>0</v>
      </c>
      <c r="R544" s="377">
        <f t="shared" si="181"/>
        <v>0</v>
      </c>
      <c r="S544" s="905"/>
      <c r="T544" s="904">
        <f>Tabla323[[#This Row],[TOTAL EXITENTE82]]*Tabla323[[#This Row],[P.U$]]</f>
        <v>0</v>
      </c>
      <c r="U544" s="646"/>
      <c r="V544" s="902"/>
      <c r="W544" s="902"/>
    </row>
    <row r="545" spans="1:23" ht="30" x14ac:dyDescent="0.25">
      <c r="A545" s="185">
        <v>592</v>
      </c>
      <c r="B545" s="151" t="s">
        <v>970</v>
      </c>
      <c r="C545" s="151" t="s">
        <v>971</v>
      </c>
      <c r="D545" s="151" t="s">
        <v>338</v>
      </c>
      <c r="E545" s="151" t="s">
        <v>710</v>
      </c>
      <c r="F545" s="579">
        <v>47270</v>
      </c>
      <c r="G545" s="580">
        <v>0.96</v>
      </c>
      <c r="H545" s="337"/>
      <c r="I545" s="233">
        <v>6</v>
      </c>
      <c r="J545" s="590">
        <f t="shared" si="195"/>
        <v>5.76</v>
      </c>
      <c r="K545" s="794">
        <v>6</v>
      </c>
      <c r="L545" s="232">
        <f t="shared" si="179"/>
        <v>5.76</v>
      </c>
      <c r="M545" s="794">
        <v>6</v>
      </c>
      <c r="N545" s="85">
        <f t="shared" si="194"/>
        <v>5.76</v>
      </c>
      <c r="O545" s="794">
        <v>6</v>
      </c>
      <c r="P545" s="232">
        <f t="shared" si="180"/>
        <v>5.76</v>
      </c>
      <c r="Q545" s="233">
        <v>6</v>
      </c>
      <c r="R545" s="377">
        <f t="shared" si="181"/>
        <v>5.76</v>
      </c>
      <c r="S545" s="905">
        <v>6</v>
      </c>
      <c r="T545" s="904">
        <f>Tabla323[[#This Row],[TOTAL EXITENTE82]]*Tabla323[[#This Row],[P.U$]]</f>
        <v>5.76</v>
      </c>
      <c r="U545" s="646">
        <v>6</v>
      </c>
      <c r="V545" s="902"/>
      <c r="W545" s="902"/>
    </row>
    <row r="546" spans="1:23" ht="30" x14ac:dyDescent="0.25">
      <c r="A546" s="185">
        <v>593</v>
      </c>
      <c r="B546" s="151" t="s">
        <v>972</v>
      </c>
      <c r="C546" s="151" t="s">
        <v>971</v>
      </c>
      <c r="D546" s="151" t="s">
        <v>338</v>
      </c>
      <c r="E546" s="151" t="s">
        <v>710</v>
      </c>
      <c r="F546" s="579">
        <v>47270</v>
      </c>
      <c r="G546" s="580">
        <v>0.96</v>
      </c>
      <c r="H546" s="337"/>
      <c r="I546" s="83">
        <v>2</v>
      </c>
      <c r="J546" s="590">
        <f t="shared" si="195"/>
        <v>1.92</v>
      </c>
      <c r="K546" s="793">
        <v>2</v>
      </c>
      <c r="L546" s="85">
        <f t="shared" si="179"/>
        <v>1.92</v>
      </c>
      <c r="M546" s="793">
        <v>2</v>
      </c>
      <c r="N546" s="85">
        <f t="shared" si="194"/>
        <v>1.92</v>
      </c>
      <c r="O546" s="793">
        <v>2</v>
      </c>
      <c r="P546" s="85">
        <f t="shared" si="180"/>
        <v>1.92</v>
      </c>
      <c r="Q546" s="83">
        <v>2</v>
      </c>
      <c r="R546" s="377">
        <f t="shared" si="181"/>
        <v>1.92</v>
      </c>
      <c r="S546" s="905">
        <v>2</v>
      </c>
      <c r="T546" s="904">
        <f>Tabla323[[#This Row],[TOTAL EXITENTE82]]*Tabla323[[#This Row],[P.U$]]</f>
        <v>1.92</v>
      </c>
      <c r="U546" s="646">
        <v>1</v>
      </c>
      <c r="V546" s="902"/>
      <c r="W546" s="902"/>
    </row>
    <row r="547" spans="1:23" x14ac:dyDescent="0.25">
      <c r="A547" s="179">
        <v>416</v>
      </c>
      <c r="B547" s="205" t="s">
        <v>740</v>
      </c>
      <c r="C547" s="23" t="s">
        <v>741</v>
      </c>
      <c r="D547" s="23" t="s">
        <v>338</v>
      </c>
      <c r="E547" s="23" t="s">
        <v>707</v>
      </c>
      <c r="F547" s="29">
        <v>45689</v>
      </c>
      <c r="G547" s="40">
        <v>1.71</v>
      </c>
      <c r="H547" s="337"/>
      <c r="I547" s="83"/>
      <c r="J547" s="590">
        <f t="shared" si="195"/>
        <v>0</v>
      </c>
      <c r="K547" s="793"/>
      <c r="L547" s="85">
        <f t="shared" si="179"/>
        <v>0</v>
      </c>
      <c r="M547" s="922"/>
      <c r="N547" s="85">
        <f t="shared" si="194"/>
        <v>0</v>
      </c>
      <c r="O547" s="793"/>
      <c r="P547" s="85">
        <f t="shared" si="180"/>
        <v>0</v>
      </c>
      <c r="Q547" s="83">
        <v>0</v>
      </c>
      <c r="R547" s="377">
        <f t="shared" si="181"/>
        <v>0</v>
      </c>
      <c r="S547" s="905"/>
      <c r="T547" s="904">
        <f>Tabla323[[#This Row],[TOTAL EXITENTE82]]*Tabla323[[#This Row],[P.U$]]</f>
        <v>0</v>
      </c>
      <c r="U547" s="646"/>
      <c r="V547" s="902"/>
      <c r="W547" s="902"/>
    </row>
    <row r="548" spans="1:23" x14ac:dyDescent="0.25">
      <c r="A548" s="179">
        <v>417</v>
      </c>
      <c r="B548" s="205" t="s">
        <v>747</v>
      </c>
      <c r="C548" s="23" t="s">
        <v>748</v>
      </c>
      <c r="D548" s="23" t="s">
        <v>338</v>
      </c>
      <c r="E548" s="23" t="s">
        <v>710</v>
      </c>
      <c r="F548" s="29">
        <v>45627</v>
      </c>
      <c r="G548" s="40">
        <v>1.6</v>
      </c>
      <c r="H548" s="337"/>
      <c r="I548" s="83"/>
      <c r="J548" s="590">
        <f t="shared" si="195"/>
        <v>0</v>
      </c>
      <c r="K548" s="793"/>
      <c r="L548" s="85">
        <f t="shared" si="179"/>
        <v>0</v>
      </c>
      <c r="M548" s="922"/>
      <c r="N548" s="85">
        <f t="shared" si="194"/>
        <v>0</v>
      </c>
      <c r="O548" s="793"/>
      <c r="P548" s="85">
        <f t="shared" si="180"/>
        <v>0</v>
      </c>
      <c r="Q548" s="83">
        <v>0</v>
      </c>
      <c r="R548" s="377">
        <f t="shared" si="181"/>
        <v>0</v>
      </c>
      <c r="S548" s="905"/>
      <c r="T548" s="904">
        <f>Tabla323[[#This Row],[TOTAL EXITENTE82]]*Tabla323[[#This Row],[P.U$]]</f>
        <v>0</v>
      </c>
      <c r="U548" s="646"/>
      <c r="V548" s="902"/>
      <c r="W548" s="902"/>
    </row>
    <row r="549" spans="1:23" ht="28.5" x14ac:dyDescent="0.25">
      <c r="A549" s="179">
        <v>418</v>
      </c>
      <c r="B549" s="205" t="s">
        <v>491</v>
      </c>
      <c r="C549" s="23" t="s">
        <v>629</v>
      </c>
      <c r="D549" s="23" t="s">
        <v>338</v>
      </c>
      <c r="E549" s="23" t="s">
        <v>710</v>
      </c>
      <c r="F549" s="29">
        <v>45170</v>
      </c>
      <c r="G549" s="40">
        <v>4.1100000000000003</v>
      </c>
      <c r="H549" s="337"/>
      <c r="I549" s="233"/>
      <c r="J549" s="590">
        <f t="shared" si="195"/>
        <v>0</v>
      </c>
      <c r="K549" s="794"/>
      <c r="L549" s="232">
        <f>G549*K549</f>
        <v>0</v>
      </c>
      <c r="M549" s="793"/>
      <c r="N549" s="85">
        <f t="shared" si="194"/>
        <v>0</v>
      </c>
      <c r="O549" s="794"/>
      <c r="P549" s="85">
        <f t="shared" si="180"/>
        <v>0</v>
      </c>
      <c r="Q549" s="83">
        <v>0</v>
      </c>
      <c r="R549" s="377">
        <f>G549*Q549</f>
        <v>0</v>
      </c>
      <c r="S549" s="905"/>
      <c r="T549" s="904">
        <f>Tabla323[[#This Row],[TOTAL EXITENTE82]]*Tabla323[[#This Row],[P.U$]]</f>
        <v>0</v>
      </c>
      <c r="U549" s="646"/>
      <c r="V549" s="902"/>
      <c r="W549" s="902"/>
    </row>
    <row r="550" spans="1:23" x14ac:dyDescent="0.25">
      <c r="A550" s="179">
        <v>419</v>
      </c>
      <c r="B550" s="205" t="s">
        <v>889</v>
      </c>
      <c r="C550" s="23"/>
      <c r="D550" s="23" t="s">
        <v>338</v>
      </c>
      <c r="E550" s="23" t="s">
        <v>710</v>
      </c>
      <c r="F550" s="29"/>
      <c r="G550" s="40">
        <v>1.71</v>
      </c>
      <c r="H550" s="337"/>
      <c r="I550" s="233"/>
      <c r="J550" s="590">
        <f t="shared" si="195"/>
        <v>0</v>
      </c>
      <c r="K550" s="793"/>
      <c r="L550" s="232">
        <f>G550*K550</f>
        <v>0</v>
      </c>
      <c r="M550" s="922"/>
      <c r="N550" s="85">
        <f t="shared" si="194"/>
        <v>0</v>
      </c>
      <c r="O550" s="794"/>
      <c r="P550" s="232">
        <f>G550*O550</f>
        <v>0</v>
      </c>
      <c r="Q550" s="83">
        <v>0</v>
      </c>
      <c r="R550" s="377">
        <f>G550*Q550</f>
        <v>0</v>
      </c>
      <c r="S550" s="905"/>
      <c r="T550" s="904">
        <f>Tabla323[[#This Row],[TOTAL EXITENTE82]]*Tabla323[[#This Row],[P.U$]]</f>
        <v>0</v>
      </c>
      <c r="U550" s="646"/>
      <c r="V550" s="902"/>
      <c r="W550" s="902"/>
    </row>
    <row r="551" spans="1:23" x14ac:dyDescent="0.25">
      <c r="A551" s="179">
        <v>420</v>
      </c>
      <c r="B551" s="205" t="s">
        <v>890</v>
      </c>
      <c r="C551" s="23"/>
      <c r="D551" s="23" t="s">
        <v>338</v>
      </c>
      <c r="E551" s="23" t="s">
        <v>710</v>
      </c>
      <c r="F551" s="29"/>
      <c r="G551" s="40">
        <v>1.71</v>
      </c>
      <c r="H551" s="337"/>
      <c r="I551" s="83"/>
      <c r="J551" s="590">
        <f t="shared" si="195"/>
        <v>0</v>
      </c>
      <c r="K551" s="793"/>
      <c r="L551" s="85">
        <f>G551*K551</f>
        <v>0</v>
      </c>
      <c r="M551" s="922"/>
      <c r="N551" s="85">
        <f t="shared" si="194"/>
        <v>0</v>
      </c>
      <c r="O551" s="793"/>
      <c r="P551" s="85">
        <f>G551*O551</f>
        <v>0</v>
      </c>
      <c r="Q551" s="83">
        <v>0</v>
      </c>
      <c r="R551" s="377">
        <f>G551*Q551</f>
        <v>0</v>
      </c>
      <c r="S551" s="905"/>
      <c r="T551" s="904">
        <f>Tabla323[[#This Row],[TOTAL EXITENTE82]]*Tabla323[[#This Row],[P.U$]]</f>
        <v>0</v>
      </c>
      <c r="U551" s="646"/>
      <c r="V551" s="902"/>
      <c r="W551" s="902"/>
    </row>
    <row r="552" spans="1:23" x14ac:dyDescent="0.25">
      <c r="A552" s="179">
        <v>421</v>
      </c>
      <c r="B552" s="205" t="s">
        <v>842</v>
      </c>
      <c r="C552" s="23" t="s">
        <v>741</v>
      </c>
      <c r="D552" s="23" t="s">
        <v>338</v>
      </c>
      <c r="E552" s="23" t="s">
        <v>710</v>
      </c>
      <c r="F552" s="29">
        <v>45870</v>
      </c>
      <c r="G552" s="40">
        <v>1.71</v>
      </c>
      <c r="H552" s="337"/>
      <c r="I552" s="83"/>
      <c r="J552" s="590">
        <f t="shared" si="195"/>
        <v>0</v>
      </c>
      <c r="K552" s="793"/>
      <c r="L552" s="85">
        <f>G552*K552</f>
        <v>0</v>
      </c>
      <c r="M552" s="922"/>
      <c r="N552" s="85">
        <f t="shared" si="194"/>
        <v>0</v>
      </c>
      <c r="O552" s="793"/>
      <c r="P552" s="85">
        <f>G552*O552</f>
        <v>0</v>
      </c>
      <c r="Q552" s="83">
        <v>0</v>
      </c>
      <c r="R552" s="377">
        <f>G552*Q552</f>
        <v>0</v>
      </c>
      <c r="S552" s="905"/>
      <c r="T552" s="904">
        <f>Tabla323[[#This Row],[TOTAL EXITENTE82]]*Tabla323[[#This Row],[P.U$]]</f>
        <v>0</v>
      </c>
      <c r="U552" s="646"/>
      <c r="V552" s="902"/>
      <c r="W552" s="902"/>
    </row>
    <row r="553" spans="1:23" x14ac:dyDescent="0.25">
      <c r="A553" s="179">
        <v>422</v>
      </c>
      <c r="B553" s="205" t="s">
        <v>492</v>
      </c>
      <c r="C553" s="23" t="s">
        <v>630</v>
      </c>
      <c r="D553" s="23" t="s">
        <v>338</v>
      </c>
      <c r="E553" s="23" t="s">
        <v>710</v>
      </c>
      <c r="F553" s="29">
        <v>45839</v>
      </c>
      <c r="G553" s="40">
        <v>3.54</v>
      </c>
      <c r="H553" s="337"/>
      <c r="I553" s="83"/>
      <c r="J553" s="590">
        <f t="shared" si="195"/>
        <v>0</v>
      </c>
      <c r="K553" s="793"/>
      <c r="L553" s="85">
        <f t="shared" si="179"/>
        <v>0</v>
      </c>
      <c r="M553" s="922"/>
      <c r="N553" s="85">
        <f t="shared" si="194"/>
        <v>0</v>
      </c>
      <c r="O553" s="793"/>
      <c r="P553" s="85">
        <f t="shared" si="180"/>
        <v>0</v>
      </c>
      <c r="Q553" s="83">
        <v>0</v>
      </c>
      <c r="R553" s="377">
        <f t="shared" si="181"/>
        <v>0</v>
      </c>
      <c r="S553" s="905"/>
      <c r="T553" s="904">
        <f>Tabla323[[#This Row],[TOTAL EXITENTE82]]*Tabla323[[#This Row],[P.U$]]</f>
        <v>0</v>
      </c>
      <c r="U553" s="646"/>
      <c r="V553" s="902"/>
      <c r="W553" s="902"/>
    </row>
    <row r="554" spans="1:23" x14ac:dyDescent="0.25">
      <c r="A554" s="179">
        <v>423</v>
      </c>
      <c r="B554" s="205" t="s">
        <v>762</v>
      </c>
      <c r="C554" s="23" t="s">
        <v>763</v>
      </c>
      <c r="D554" s="23" t="s">
        <v>338</v>
      </c>
      <c r="E554" s="23" t="s">
        <v>710</v>
      </c>
      <c r="F554" s="29">
        <v>45352</v>
      </c>
      <c r="G554" s="40">
        <v>3.9</v>
      </c>
      <c r="H554" s="337"/>
      <c r="I554" s="83"/>
      <c r="J554" s="590">
        <f t="shared" si="195"/>
        <v>0</v>
      </c>
      <c r="K554" s="793"/>
      <c r="L554" s="85">
        <f>G554*K554</f>
        <v>0</v>
      </c>
      <c r="M554" s="922"/>
      <c r="N554" s="85">
        <f t="shared" si="194"/>
        <v>0</v>
      </c>
      <c r="O554" s="793"/>
      <c r="P554" s="85">
        <f>G554*O554</f>
        <v>0</v>
      </c>
      <c r="Q554" s="83">
        <v>0</v>
      </c>
      <c r="R554" s="377">
        <f>G554*Q554</f>
        <v>0</v>
      </c>
      <c r="S554" s="905"/>
      <c r="T554" s="904">
        <f>Tabla323[[#This Row],[TOTAL EXITENTE82]]*Tabla323[[#This Row],[P.U$]]</f>
        <v>0</v>
      </c>
      <c r="U554" s="646"/>
      <c r="V554" s="902"/>
      <c r="W554" s="902"/>
    </row>
    <row r="555" spans="1:23" ht="28.5" x14ac:dyDescent="0.25">
      <c r="A555" s="179">
        <v>424</v>
      </c>
      <c r="B555" s="205" t="s">
        <v>17718</v>
      </c>
      <c r="C555" s="23" t="s">
        <v>628</v>
      </c>
      <c r="D555" s="23" t="s">
        <v>338</v>
      </c>
      <c r="E555" s="23" t="s">
        <v>710</v>
      </c>
      <c r="F555" s="29">
        <v>45689</v>
      </c>
      <c r="G555" s="40">
        <v>7.2727272727272724E-2</v>
      </c>
      <c r="H555" s="337"/>
      <c r="I555" s="83">
        <v>2</v>
      </c>
      <c r="J555" s="590">
        <f t="shared" si="195"/>
        <v>0.14545454545454545</v>
      </c>
      <c r="K555" s="793">
        <v>2</v>
      </c>
      <c r="L555" s="85">
        <f>G555*K555</f>
        <v>0.14545454545454545</v>
      </c>
      <c r="M555" s="793">
        <v>2</v>
      </c>
      <c r="N555" s="85">
        <f t="shared" si="194"/>
        <v>0.14545454545454545</v>
      </c>
      <c r="O555" s="793">
        <v>2</v>
      </c>
      <c r="P555" s="85">
        <f>G555*O555</f>
        <v>0.14545454545454545</v>
      </c>
      <c r="Q555" s="83">
        <v>2</v>
      </c>
      <c r="R555" s="377">
        <f>G555*Q555</f>
        <v>0.14545454545454545</v>
      </c>
      <c r="S555" s="905">
        <v>1</v>
      </c>
      <c r="T555" s="904">
        <f>Tabla323[[#This Row],[TOTAL EXITENTE82]]*Tabla323[[#This Row],[P.U$]]</f>
        <v>7.2727272727272724E-2</v>
      </c>
      <c r="U555" s="646">
        <v>1</v>
      </c>
      <c r="V555" s="902"/>
      <c r="W555" s="902"/>
    </row>
    <row r="556" spans="1:23" ht="28.5" x14ac:dyDescent="0.25">
      <c r="A556" s="179">
        <v>425</v>
      </c>
      <c r="B556" s="205" t="s">
        <v>841</v>
      </c>
      <c r="C556" s="23" t="s">
        <v>628</v>
      </c>
      <c r="D556" s="23" t="s">
        <v>338</v>
      </c>
      <c r="E556" s="23" t="s">
        <v>710</v>
      </c>
      <c r="F556" s="29">
        <v>45566</v>
      </c>
      <c r="G556" s="40">
        <v>1.43</v>
      </c>
      <c r="H556" s="337"/>
      <c r="I556" s="83"/>
      <c r="J556" s="590">
        <f t="shared" si="195"/>
        <v>0</v>
      </c>
      <c r="K556" s="793"/>
      <c r="L556" s="85">
        <f>G556*K556</f>
        <v>0</v>
      </c>
      <c r="M556" s="922"/>
      <c r="N556" s="85">
        <f t="shared" si="194"/>
        <v>0</v>
      </c>
      <c r="O556" s="793"/>
      <c r="P556" s="85">
        <f>G556*O556</f>
        <v>0</v>
      </c>
      <c r="Q556" s="83">
        <v>1</v>
      </c>
      <c r="R556" s="377"/>
      <c r="S556" s="905">
        <v>1</v>
      </c>
      <c r="T556" s="904">
        <f>Tabla323[[#This Row],[TOTAL EXITENTE82]]*Tabla323[[#This Row],[P.U$]]</f>
        <v>1.43</v>
      </c>
      <c r="U556" s="646">
        <v>1</v>
      </c>
      <c r="V556" s="902"/>
      <c r="W556" s="902"/>
    </row>
    <row r="557" spans="1:23" ht="35.25" customHeight="1" x14ac:dyDescent="0.25">
      <c r="A557" s="179">
        <v>426</v>
      </c>
      <c r="B557" s="205" t="s">
        <v>743</v>
      </c>
      <c r="C557" s="151" t="s">
        <v>966</v>
      </c>
      <c r="D557" s="23" t="s">
        <v>338</v>
      </c>
      <c r="E557" s="23" t="s">
        <v>710</v>
      </c>
      <c r="F557" s="29">
        <v>45566</v>
      </c>
      <c r="G557" s="40">
        <v>4.8499999999999996</v>
      </c>
      <c r="H557" s="337"/>
      <c r="I557" s="83">
        <v>5</v>
      </c>
      <c r="J557" s="590">
        <f t="shared" si="195"/>
        <v>24.25</v>
      </c>
      <c r="K557" s="793">
        <v>5</v>
      </c>
      <c r="L557" s="85">
        <f>G557*K557</f>
        <v>24.25</v>
      </c>
      <c r="M557" s="793">
        <v>5</v>
      </c>
      <c r="N557" s="85">
        <f t="shared" si="194"/>
        <v>24.25</v>
      </c>
      <c r="O557" s="793">
        <v>5</v>
      </c>
      <c r="P557" s="85">
        <f>G557*O557</f>
        <v>24.25</v>
      </c>
      <c r="Q557" s="83">
        <v>5</v>
      </c>
      <c r="R557" s="377">
        <f>G557*Q557</f>
        <v>24.25</v>
      </c>
      <c r="S557" s="905">
        <v>5</v>
      </c>
      <c r="T557" s="904">
        <f>Tabla323[[#This Row],[TOTAL EXITENTE82]]*Tabla323[[#This Row],[P.U$]]</f>
        <v>24.25</v>
      </c>
      <c r="U557" s="646">
        <v>5</v>
      </c>
      <c r="V557" s="902"/>
      <c r="W557" s="902"/>
    </row>
    <row r="558" spans="1:23" ht="30" x14ac:dyDescent="0.25">
      <c r="A558" s="185">
        <v>587</v>
      </c>
      <c r="B558" s="151" t="s">
        <v>991</v>
      </c>
      <c r="C558" s="151" t="s">
        <v>966</v>
      </c>
      <c r="D558" s="23" t="s">
        <v>338</v>
      </c>
      <c r="E558" s="23" t="s">
        <v>710</v>
      </c>
      <c r="F558" s="579">
        <v>45566</v>
      </c>
      <c r="G558" s="580">
        <v>4.41</v>
      </c>
      <c r="H558" s="337"/>
      <c r="I558" s="83"/>
      <c r="J558" s="590">
        <f t="shared" si="195"/>
        <v>0</v>
      </c>
      <c r="K558" s="793"/>
      <c r="L558" s="85">
        <f t="shared" si="179"/>
        <v>0</v>
      </c>
      <c r="M558" s="922"/>
      <c r="N558" s="85">
        <f t="shared" si="194"/>
        <v>0</v>
      </c>
      <c r="O558" s="793"/>
      <c r="P558" s="85">
        <f t="shared" si="180"/>
        <v>0</v>
      </c>
      <c r="Q558" s="83">
        <v>0</v>
      </c>
      <c r="R558" s="377">
        <f t="shared" si="181"/>
        <v>0</v>
      </c>
      <c r="S558" s="905"/>
      <c r="T558" s="904">
        <f>Tabla323[[#This Row],[TOTAL EXITENTE82]]*Tabla323[[#This Row],[P.U$]]</f>
        <v>0</v>
      </c>
      <c r="U558" s="646"/>
      <c r="V558" s="902"/>
      <c r="W558" s="902"/>
    </row>
    <row r="559" spans="1:23" ht="28.5" x14ac:dyDescent="0.25">
      <c r="A559" s="179">
        <v>427</v>
      </c>
      <c r="B559" s="205" t="s">
        <v>494</v>
      </c>
      <c r="C559" s="23" t="s">
        <v>631</v>
      </c>
      <c r="D559" s="23" t="s">
        <v>338</v>
      </c>
      <c r="E559" s="23" t="s">
        <v>710</v>
      </c>
      <c r="F559" s="29"/>
      <c r="G559" s="40">
        <v>0.63</v>
      </c>
      <c r="H559" s="337"/>
      <c r="I559" s="83"/>
      <c r="J559" s="590">
        <f t="shared" si="195"/>
        <v>0</v>
      </c>
      <c r="K559" s="793"/>
      <c r="L559" s="85">
        <f>G559*K559</f>
        <v>0</v>
      </c>
      <c r="M559" s="922"/>
      <c r="N559" s="85">
        <f t="shared" si="194"/>
        <v>0</v>
      </c>
      <c r="O559" s="793"/>
      <c r="P559" s="85">
        <f>G559*O559</f>
        <v>0</v>
      </c>
      <c r="Q559" s="83">
        <v>0</v>
      </c>
      <c r="R559" s="377">
        <f>G559*Q559</f>
        <v>0</v>
      </c>
      <c r="S559" s="905"/>
      <c r="T559" s="904">
        <f>Tabla323[[#This Row],[TOTAL EXITENTE82]]*Tabla323[[#This Row],[P.U$]]</f>
        <v>0</v>
      </c>
      <c r="U559" s="646"/>
      <c r="V559" s="902"/>
      <c r="W559" s="902"/>
    </row>
    <row r="560" spans="1:23" ht="25.5" x14ac:dyDescent="0.25">
      <c r="A560" s="179"/>
      <c r="B560" s="205" t="s">
        <v>17717</v>
      </c>
      <c r="C560" s="21" t="s">
        <v>652</v>
      </c>
      <c r="D560" s="23" t="s">
        <v>338</v>
      </c>
      <c r="E560" s="23" t="s">
        <v>710</v>
      </c>
      <c r="F560" s="29">
        <v>45627</v>
      </c>
      <c r="G560" s="39">
        <v>2.2599999999999998</v>
      </c>
      <c r="H560" s="337"/>
      <c r="I560" s="83">
        <v>2</v>
      </c>
      <c r="J560" s="590">
        <f t="shared" si="195"/>
        <v>4.5199999999999996</v>
      </c>
      <c r="K560" s="793">
        <v>2</v>
      </c>
      <c r="L560" s="85">
        <f t="shared" si="179"/>
        <v>4.5199999999999996</v>
      </c>
      <c r="M560" s="922">
        <v>2</v>
      </c>
      <c r="N560" s="85">
        <f t="shared" si="194"/>
        <v>4.5199999999999996</v>
      </c>
      <c r="O560" s="793">
        <v>2</v>
      </c>
      <c r="P560" s="85">
        <f t="shared" si="180"/>
        <v>4.5199999999999996</v>
      </c>
      <c r="Q560" s="83">
        <v>2</v>
      </c>
      <c r="R560" s="377">
        <f t="shared" si="181"/>
        <v>4.5199999999999996</v>
      </c>
      <c r="S560" s="905">
        <v>2</v>
      </c>
      <c r="T560" s="904">
        <f>Tabla323[[#This Row],[TOTAL EXITENTE82]]*Tabla323[[#This Row],[P.U$]]</f>
        <v>4.5199999999999996</v>
      </c>
      <c r="U560" s="646">
        <v>2</v>
      </c>
      <c r="V560" s="902"/>
      <c r="W560" s="902"/>
    </row>
    <row r="561" spans="1:23" ht="28.5" x14ac:dyDescent="0.25">
      <c r="A561" s="179">
        <v>468</v>
      </c>
      <c r="B561" s="205" t="s">
        <v>525</v>
      </c>
      <c r="C561" s="21" t="s">
        <v>645</v>
      </c>
      <c r="D561" s="23" t="s">
        <v>338</v>
      </c>
      <c r="E561" s="23" t="s">
        <v>710</v>
      </c>
      <c r="F561" s="29">
        <v>45262</v>
      </c>
      <c r="G561" s="39">
        <v>6.31</v>
      </c>
      <c r="H561" s="337"/>
      <c r="I561" s="83">
        <v>5</v>
      </c>
      <c r="J561" s="590">
        <f t="shared" si="195"/>
        <v>31.549999999999997</v>
      </c>
      <c r="K561" s="793">
        <v>5</v>
      </c>
      <c r="L561" s="85">
        <f>G561*K561</f>
        <v>31.549999999999997</v>
      </c>
      <c r="M561" s="922">
        <v>1</v>
      </c>
      <c r="N561" s="85">
        <f t="shared" si="194"/>
        <v>6.31</v>
      </c>
      <c r="O561" s="793">
        <v>1</v>
      </c>
      <c r="P561" s="85">
        <f>G561*O561</f>
        <v>6.31</v>
      </c>
      <c r="Q561" s="83">
        <v>1</v>
      </c>
      <c r="R561" s="377">
        <f>G561*Q561</f>
        <v>6.31</v>
      </c>
      <c r="S561" s="905">
        <v>0</v>
      </c>
      <c r="T561" s="904">
        <f>Tabla323[[#This Row],[TOTAL EXITENTE82]]*Tabla323[[#This Row],[P.U$]]</f>
        <v>0</v>
      </c>
      <c r="U561" s="646">
        <v>1</v>
      </c>
      <c r="V561" s="902"/>
      <c r="W561" s="902"/>
    </row>
    <row r="562" spans="1:23" ht="28.5" x14ac:dyDescent="0.25">
      <c r="A562" s="179">
        <v>428</v>
      </c>
      <c r="B562" s="205" t="s">
        <v>495</v>
      </c>
      <c r="C562" s="23" t="s">
        <v>632</v>
      </c>
      <c r="D562" s="23" t="s">
        <v>338</v>
      </c>
      <c r="E562" s="23" t="s">
        <v>710</v>
      </c>
      <c r="F562" s="29">
        <v>45870</v>
      </c>
      <c r="G562" s="40">
        <v>5.0199999999999996</v>
      </c>
      <c r="H562" s="337"/>
      <c r="I562" s="233"/>
      <c r="J562" s="590">
        <f t="shared" si="195"/>
        <v>0</v>
      </c>
      <c r="K562" s="793"/>
      <c r="L562" s="232">
        <f>G562*K562</f>
        <v>0</v>
      </c>
      <c r="M562" s="922"/>
      <c r="N562" s="85">
        <f t="shared" si="194"/>
        <v>0</v>
      </c>
      <c r="O562" s="794"/>
      <c r="P562" s="232">
        <f>G562*O562</f>
        <v>0</v>
      </c>
      <c r="Q562" s="83">
        <v>0</v>
      </c>
      <c r="R562" s="377">
        <f>G562*Q562</f>
        <v>0</v>
      </c>
      <c r="S562" s="905"/>
      <c r="T562" s="904">
        <f>Tabla323[[#This Row],[TOTAL EXITENTE82]]*Tabla323[[#This Row],[P.U$]]</f>
        <v>0</v>
      </c>
      <c r="U562" s="646"/>
      <c r="V562" s="902"/>
      <c r="W562" s="902"/>
    </row>
    <row r="563" spans="1:23" x14ac:dyDescent="0.25">
      <c r="A563" s="179">
        <v>429</v>
      </c>
      <c r="B563" s="205" t="s">
        <v>496</v>
      </c>
      <c r="C563" s="23" t="s">
        <v>633</v>
      </c>
      <c r="D563" s="23" t="s">
        <v>338</v>
      </c>
      <c r="E563" s="23" t="s">
        <v>710</v>
      </c>
      <c r="F563" s="29">
        <v>46478</v>
      </c>
      <c r="G563" s="40">
        <v>0.88</v>
      </c>
      <c r="H563" s="337"/>
      <c r="I563" s="83"/>
      <c r="J563" s="590">
        <f t="shared" si="195"/>
        <v>0</v>
      </c>
      <c r="K563" s="793"/>
      <c r="L563" s="85">
        <f>G563*K563</f>
        <v>0</v>
      </c>
      <c r="M563" s="922"/>
      <c r="N563" s="85">
        <f t="shared" si="194"/>
        <v>0</v>
      </c>
      <c r="O563" s="793"/>
      <c r="P563" s="85">
        <f>G563*O563</f>
        <v>0</v>
      </c>
      <c r="Q563" s="83">
        <v>0</v>
      </c>
      <c r="R563" s="377">
        <f>G563*Q563</f>
        <v>0</v>
      </c>
      <c r="S563" s="905"/>
      <c r="T563" s="904">
        <f>Tabla323[[#This Row],[TOTAL EXITENTE82]]*Tabla323[[#This Row],[P.U$]]</f>
        <v>0</v>
      </c>
      <c r="U563" s="646"/>
      <c r="V563" s="902"/>
      <c r="W563" s="902"/>
    </row>
    <row r="564" spans="1:23" x14ac:dyDescent="0.25">
      <c r="A564" s="179">
        <v>430</v>
      </c>
      <c r="B564" s="205" t="s">
        <v>497</v>
      </c>
      <c r="C564" s="23" t="s">
        <v>634</v>
      </c>
      <c r="D564" s="23" t="s">
        <v>338</v>
      </c>
      <c r="E564" s="23" t="s">
        <v>710</v>
      </c>
      <c r="F564" s="29">
        <v>45809</v>
      </c>
      <c r="G564" s="40">
        <v>5.2</v>
      </c>
      <c r="H564" s="337"/>
      <c r="I564" s="83"/>
      <c r="J564" s="590">
        <f t="shared" si="195"/>
        <v>0</v>
      </c>
      <c r="K564" s="793"/>
      <c r="L564" s="85">
        <f t="shared" si="179"/>
        <v>0</v>
      </c>
      <c r="M564" s="922"/>
      <c r="N564" s="85">
        <f t="shared" si="194"/>
        <v>0</v>
      </c>
      <c r="O564" s="793"/>
      <c r="P564" s="85">
        <f t="shared" si="180"/>
        <v>0</v>
      </c>
      <c r="Q564" s="83">
        <v>0</v>
      </c>
      <c r="R564" s="377">
        <f t="shared" si="181"/>
        <v>0</v>
      </c>
      <c r="S564" s="905"/>
      <c r="T564" s="904">
        <f>Tabla323[[#This Row],[TOTAL EXITENTE82]]*Tabla323[[#This Row],[P.U$]]</f>
        <v>0</v>
      </c>
      <c r="U564" s="646"/>
      <c r="V564" s="902"/>
      <c r="W564" s="902"/>
    </row>
    <row r="565" spans="1:23" ht="30" x14ac:dyDescent="0.25">
      <c r="A565" s="185">
        <v>609</v>
      </c>
      <c r="B565" s="151" t="s">
        <v>988</v>
      </c>
      <c r="C565" s="151" t="s">
        <v>966</v>
      </c>
      <c r="D565" s="151" t="s">
        <v>338</v>
      </c>
      <c r="E565" s="151" t="s">
        <v>710</v>
      </c>
      <c r="F565" s="579">
        <v>45597</v>
      </c>
      <c r="G565" s="580">
        <v>2.81</v>
      </c>
      <c r="H565" s="337"/>
      <c r="I565" s="83"/>
      <c r="J565" s="590">
        <f t="shared" si="195"/>
        <v>0</v>
      </c>
      <c r="K565" s="793"/>
      <c r="L565" s="85">
        <f t="shared" si="179"/>
        <v>0</v>
      </c>
      <c r="M565" s="922"/>
      <c r="N565" s="85">
        <f t="shared" si="194"/>
        <v>0</v>
      </c>
      <c r="O565" s="793"/>
      <c r="P565" s="85">
        <f t="shared" si="180"/>
        <v>0</v>
      </c>
      <c r="Q565" s="83">
        <v>0</v>
      </c>
      <c r="R565" s="377">
        <f t="shared" si="181"/>
        <v>0</v>
      </c>
      <c r="S565" s="905"/>
      <c r="T565" s="904">
        <f>Tabla323[[#This Row],[TOTAL EXITENTE82]]*Tabla323[[#This Row],[P.U$]]</f>
        <v>0</v>
      </c>
      <c r="U565" s="646"/>
      <c r="V565" s="902"/>
      <c r="W565" s="902"/>
    </row>
    <row r="566" spans="1:23" ht="30" x14ac:dyDescent="0.25">
      <c r="A566" s="185">
        <v>610</v>
      </c>
      <c r="B566" s="151" t="s">
        <v>989</v>
      </c>
      <c r="C566" s="151" t="s">
        <v>966</v>
      </c>
      <c r="D566" s="151" t="s">
        <v>338</v>
      </c>
      <c r="E566" s="151" t="s">
        <v>710</v>
      </c>
      <c r="F566" s="579">
        <v>45717</v>
      </c>
      <c r="G566" s="580">
        <v>3.71</v>
      </c>
      <c r="H566" s="337"/>
      <c r="I566" s="83">
        <v>5</v>
      </c>
      <c r="J566" s="590">
        <f t="shared" si="195"/>
        <v>18.55</v>
      </c>
      <c r="K566" s="793">
        <v>5</v>
      </c>
      <c r="L566" s="85">
        <f t="shared" si="179"/>
        <v>18.55</v>
      </c>
      <c r="M566" s="793">
        <v>5</v>
      </c>
      <c r="N566" s="85">
        <f t="shared" si="194"/>
        <v>18.55</v>
      </c>
      <c r="O566" s="793">
        <v>5</v>
      </c>
      <c r="P566" s="85">
        <f t="shared" si="180"/>
        <v>18.55</v>
      </c>
      <c r="Q566" s="83">
        <v>5</v>
      </c>
      <c r="R566" s="377">
        <f t="shared" si="181"/>
        <v>18.55</v>
      </c>
      <c r="S566" s="905">
        <v>6</v>
      </c>
      <c r="T566" s="904">
        <f>Tabla323[[#This Row],[TOTAL EXITENTE82]]*Tabla323[[#This Row],[P.U$]]</f>
        <v>22.259999999999998</v>
      </c>
      <c r="U566" s="646">
        <v>6</v>
      </c>
      <c r="V566" s="902"/>
      <c r="W566" s="902"/>
    </row>
    <row r="567" spans="1:23" ht="28.5" x14ac:dyDescent="0.25">
      <c r="A567" s="179">
        <v>431</v>
      </c>
      <c r="B567" s="205" t="s">
        <v>498</v>
      </c>
      <c r="C567" s="23" t="s">
        <v>635</v>
      </c>
      <c r="D567" s="23" t="s">
        <v>338</v>
      </c>
      <c r="E567" s="23" t="s">
        <v>710</v>
      </c>
      <c r="F567" s="29">
        <v>45323</v>
      </c>
      <c r="G567" s="40">
        <v>1.29</v>
      </c>
      <c r="H567" s="337"/>
      <c r="I567" s="83"/>
      <c r="J567" s="590">
        <f t="shared" si="195"/>
        <v>0</v>
      </c>
      <c r="K567" s="793"/>
      <c r="L567" s="85">
        <f t="shared" si="179"/>
        <v>0</v>
      </c>
      <c r="M567" s="922"/>
      <c r="N567" s="85">
        <f t="shared" si="194"/>
        <v>0</v>
      </c>
      <c r="O567" s="793"/>
      <c r="P567" s="85">
        <f t="shared" si="180"/>
        <v>0</v>
      </c>
      <c r="Q567" s="83">
        <v>0</v>
      </c>
      <c r="R567" s="377">
        <f t="shared" si="181"/>
        <v>0</v>
      </c>
      <c r="S567" s="905"/>
      <c r="T567" s="904">
        <f>Tabla323[[#This Row],[TOTAL EXITENTE82]]*Tabla323[[#This Row],[P.U$]]</f>
        <v>0</v>
      </c>
      <c r="U567" s="646"/>
      <c r="V567" s="902"/>
      <c r="W567" s="902"/>
    </row>
    <row r="568" spans="1:23" ht="28.5" x14ac:dyDescent="0.25">
      <c r="A568" s="179">
        <v>432</v>
      </c>
      <c r="B568" s="205" t="s">
        <v>756</v>
      </c>
      <c r="C568" s="23" t="s">
        <v>757</v>
      </c>
      <c r="D568" s="23" t="s">
        <v>338</v>
      </c>
      <c r="E568" s="23" t="s">
        <v>710</v>
      </c>
      <c r="F568" s="29">
        <v>45505</v>
      </c>
      <c r="G568" s="40">
        <v>3</v>
      </c>
      <c r="H568" s="337"/>
      <c r="I568" s="233"/>
      <c r="J568" s="590">
        <f t="shared" si="195"/>
        <v>0</v>
      </c>
      <c r="K568" s="793"/>
      <c r="L568" s="232">
        <f>G568*K568</f>
        <v>0</v>
      </c>
      <c r="M568" s="922"/>
      <c r="N568" s="85">
        <f t="shared" si="194"/>
        <v>0</v>
      </c>
      <c r="O568" s="794"/>
      <c r="P568" s="232">
        <f>G568*O568</f>
        <v>0</v>
      </c>
      <c r="Q568" s="83">
        <v>0</v>
      </c>
      <c r="R568" s="377">
        <f>G568*Q568</f>
        <v>0</v>
      </c>
      <c r="S568" s="905"/>
      <c r="T568" s="904">
        <f>Tabla323[[#This Row],[TOTAL EXITENTE82]]*Tabla323[[#This Row],[P.U$]]</f>
        <v>0</v>
      </c>
      <c r="U568" s="646"/>
      <c r="V568" s="902"/>
      <c r="W568" s="902"/>
    </row>
    <row r="569" spans="1:23" ht="28.5" x14ac:dyDescent="0.25">
      <c r="A569" s="179">
        <v>433</v>
      </c>
      <c r="B569" s="205" t="s">
        <v>758</v>
      </c>
      <c r="C569" s="23" t="s">
        <v>759</v>
      </c>
      <c r="D569" s="23" t="s">
        <v>338</v>
      </c>
      <c r="E569" s="23" t="s">
        <v>710</v>
      </c>
      <c r="F569" s="29">
        <v>45809</v>
      </c>
      <c r="G569" s="40">
        <v>2.99</v>
      </c>
      <c r="H569" s="337"/>
      <c r="I569" s="233"/>
      <c r="J569" s="590">
        <f t="shared" si="195"/>
        <v>0</v>
      </c>
      <c r="K569" s="793"/>
      <c r="L569" s="232">
        <f>G569*K569</f>
        <v>0</v>
      </c>
      <c r="M569" s="922"/>
      <c r="N569" s="85">
        <f t="shared" si="194"/>
        <v>0</v>
      </c>
      <c r="O569" s="794"/>
      <c r="P569" s="232">
        <f>G569*O569</f>
        <v>0</v>
      </c>
      <c r="Q569" s="83">
        <v>0</v>
      </c>
      <c r="R569" s="377">
        <f>G569*Q569</f>
        <v>0</v>
      </c>
      <c r="S569" s="905"/>
      <c r="T569" s="904">
        <f>Tabla323[[#This Row],[TOTAL EXITENTE82]]*Tabla323[[#This Row],[P.U$]]</f>
        <v>0</v>
      </c>
      <c r="U569" s="646"/>
      <c r="V569" s="902"/>
      <c r="W569" s="902"/>
    </row>
    <row r="570" spans="1:23" x14ac:dyDescent="0.25">
      <c r="A570" s="179">
        <v>434</v>
      </c>
      <c r="B570" s="205" t="s">
        <v>764</v>
      </c>
      <c r="C570" s="23" t="s">
        <v>757</v>
      </c>
      <c r="D570" s="23" t="s">
        <v>338</v>
      </c>
      <c r="E570" s="23" t="s">
        <v>710</v>
      </c>
      <c r="F570" s="29">
        <v>45597</v>
      </c>
      <c r="G570" s="40">
        <v>2.3199999999999998</v>
      </c>
      <c r="H570" s="337"/>
      <c r="I570" s="83"/>
      <c r="J570" s="590">
        <f t="shared" si="195"/>
        <v>0</v>
      </c>
      <c r="K570" s="793"/>
      <c r="L570" s="85">
        <f t="shared" si="179"/>
        <v>0</v>
      </c>
      <c r="M570" s="922"/>
      <c r="N570" s="85">
        <f t="shared" si="194"/>
        <v>0</v>
      </c>
      <c r="O570" s="793"/>
      <c r="P570" s="85">
        <f t="shared" si="180"/>
        <v>0</v>
      </c>
      <c r="Q570" s="83">
        <v>0</v>
      </c>
      <c r="R570" s="377">
        <f t="shared" si="181"/>
        <v>0</v>
      </c>
      <c r="S570" s="905"/>
      <c r="T570" s="904">
        <f>Tabla323[[#This Row],[TOTAL EXITENTE82]]*Tabla323[[#This Row],[P.U$]]</f>
        <v>0</v>
      </c>
      <c r="U570" s="646"/>
      <c r="V570" s="902"/>
      <c r="W570" s="902"/>
    </row>
    <row r="571" spans="1:23" ht="28.5" x14ac:dyDescent="0.25">
      <c r="A571" s="179">
        <v>435</v>
      </c>
      <c r="B571" s="205" t="s">
        <v>760</v>
      </c>
      <c r="C571" s="23" t="s">
        <v>761</v>
      </c>
      <c r="D571" s="23" t="s">
        <v>338</v>
      </c>
      <c r="E571" s="23" t="s">
        <v>710</v>
      </c>
      <c r="F571" s="29">
        <v>45689</v>
      </c>
      <c r="G571" s="40">
        <v>3.04</v>
      </c>
      <c r="H571" s="337"/>
      <c r="I571" s="83"/>
      <c r="J571" s="590">
        <f t="shared" si="195"/>
        <v>0</v>
      </c>
      <c r="K571" s="793"/>
      <c r="L571" s="85">
        <f>G571*K571</f>
        <v>0</v>
      </c>
      <c r="M571" s="922"/>
      <c r="N571" s="85">
        <f t="shared" si="194"/>
        <v>0</v>
      </c>
      <c r="O571" s="793"/>
      <c r="P571" s="85">
        <f>G571*O571</f>
        <v>0</v>
      </c>
      <c r="Q571" s="83">
        <v>6</v>
      </c>
      <c r="R571" s="377">
        <f>G571*Q571</f>
        <v>18.240000000000002</v>
      </c>
      <c r="S571" s="905">
        <v>6</v>
      </c>
      <c r="T571" s="904">
        <f>Tabla323[[#This Row],[TOTAL EXITENTE82]]*Tabla323[[#This Row],[P.U$]]</f>
        <v>18.240000000000002</v>
      </c>
      <c r="U571" s="646">
        <v>6</v>
      </c>
      <c r="V571" s="902"/>
      <c r="W571" s="902"/>
    </row>
    <row r="572" spans="1:23" ht="28.5" x14ac:dyDescent="0.25">
      <c r="A572" s="179">
        <v>436</v>
      </c>
      <c r="B572" s="205" t="s">
        <v>835</v>
      </c>
      <c r="C572" s="23" t="s">
        <v>761</v>
      </c>
      <c r="D572" s="23" t="s">
        <v>338</v>
      </c>
      <c r="E572" s="23" t="s">
        <v>710</v>
      </c>
      <c r="F572" s="29">
        <v>45566</v>
      </c>
      <c r="G572" s="40">
        <v>3.01</v>
      </c>
      <c r="H572" s="337"/>
      <c r="I572" s="83"/>
      <c r="J572" s="590">
        <f t="shared" si="195"/>
        <v>0</v>
      </c>
      <c r="K572" s="793"/>
      <c r="L572" s="85">
        <f>G572*K572</f>
        <v>0</v>
      </c>
      <c r="M572" s="922"/>
      <c r="N572" s="85">
        <f t="shared" si="194"/>
        <v>0</v>
      </c>
      <c r="O572" s="793"/>
      <c r="P572" s="85">
        <f>G572*O572</f>
        <v>0</v>
      </c>
      <c r="Q572" s="83">
        <v>0</v>
      </c>
      <c r="R572" s="377">
        <f>G572*Q572</f>
        <v>0</v>
      </c>
      <c r="S572" s="905"/>
      <c r="T572" s="904">
        <f>Tabla323[[#This Row],[TOTAL EXITENTE82]]*Tabla323[[#This Row],[P.U$]]</f>
        <v>0</v>
      </c>
      <c r="U572" s="646"/>
      <c r="V572" s="902"/>
      <c r="W572" s="902"/>
    </row>
    <row r="573" spans="1:23" ht="28.5" x14ac:dyDescent="0.25">
      <c r="A573" s="179">
        <v>437</v>
      </c>
      <c r="B573" s="205" t="s">
        <v>499</v>
      </c>
      <c r="C573" s="23" t="s">
        <v>635</v>
      </c>
      <c r="D573" s="23" t="s">
        <v>338</v>
      </c>
      <c r="E573" s="23" t="s">
        <v>710</v>
      </c>
      <c r="F573" s="29">
        <v>45085</v>
      </c>
      <c r="G573" s="40">
        <v>4.21</v>
      </c>
      <c r="H573" s="337"/>
      <c r="I573" s="83"/>
      <c r="J573" s="590">
        <f t="shared" si="195"/>
        <v>0</v>
      </c>
      <c r="K573" s="793"/>
      <c r="L573" s="85">
        <f>G573*K573</f>
        <v>0</v>
      </c>
      <c r="M573" s="922"/>
      <c r="N573" s="85">
        <f t="shared" si="194"/>
        <v>0</v>
      </c>
      <c r="O573" s="793"/>
      <c r="P573" s="85">
        <f>G573*O573</f>
        <v>0</v>
      </c>
      <c r="Q573" s="83">
        <v>0</v>
      </c>
      <c r="R573" s="377">
        <f>G573*Q573</f>
        <v>0</v>
      </c>
      <c r="S573" s="905"/>
      <c r="T573" s="904">
        <f>Tabla323[[#This Row],[TOTAL EXITENTE82]]*Tabla323[[#This Row],[P.U$]]</f>
        <v>0</v>
      </c>
      <c r="U573" s="646"/>
      <c r="V573" s="902"/>
      <c r="W573" s="902"/>
    </row>
    <row r="574" spans="1:23" ht="28.5" x14ac:dyDescent="0.25">
      <c r="A574" s="179">
        <v>438</v>
      </c>
      <c r="B574" s="205" t="s">
        <v>500</v>
      </c>
      <c r="C574" s="23" t="s">
        <v>635</v>
      </c>
      <c r="D574" s="23" t="s">
        <v>338</v>
      </c>
      <c r="E574" s="23" t="s">
        <v>710</v>
      </c>
      <c r="F574" s="29">
        <v>45085</v>
      </c>
      <c r="G574" s="40">
        <v>3.2</v>
      </c>
      <c r="H574" s="337"/>
      <c r="I574" s="83"/>
      <c r="J574" s="590">
        <f t="shared" si="195"/>
        <v>0</v>
      </c>
      <c r="K574" s="793"/>
      <c r="L574" s="85">
        <f>G574*K574</f>
        <v>0</v>
      </c>
      <c r="M574" s="922"/>
      <c r="N574" s="85">
        <f t="shared" si="194"/>
        <v>0</v>
      </c>
      <c r="O574" s="793"/>
      <c r="P574" s="85">
        <f>G574*O574</f>
        <v>0</v>
      </c>
      <c r="Q574" s="83">
        <v>0</v>
      </c>
      <c r="R574" s="377">
        <f>G574*Q574</f>
        <v>0</v>
      </c>
      <c r="S574" s="905"/>
      <c r="T574" s="904">
        <f>Tabla323[[#This Row],[TOTAL EXITENTE82]]*Tabla323[[#This Row],[P.U$]]</f>
        <v>0</v>
      </c>
      <c r="U574" s="646"/>
      <c r="V574" s="902"/>
      <c r="W574" s="902"/>
    </row>
    <row r="575" spans="1:23" x14ac:dyDescent="0.25">
      <c r="A575" s="179">
        <v>439</v>
      </c>
      <c r="B575" s="205" t="s">
        <v>501</v>
      </c>
      <c r="C575" s="23" t="s">
        <v>636</v>
      </c>
      <c r="D575" s="23" t="s">
        <v>338</v>
      </c>
      <c r="E575" s="23" t="s">
        <v>710</v>
      </c>
      <c r="F575" s="29">
        <v>45108</v>
      </c>
      <c r="G575" s="40">
        <v>2.5299999999999998</v>
      </c>
      <c r="H575" s="337"/>
      <c r="I575" s="83"/>
      <c r="J575" s="590">
        <f t="shared" si="195"/>
        <v>0</v>
      </c>
      <c r="K575" s="793"/>
      <c r="L575" s="85">
        <f t="shared" si="179"/>
        <v>0</v>
      </c>
      <c r="M575" s="922"/>
      <c r="N575" s="85">
        <f t="shared" si="194"/>
        <v>0</v>
      </c>
      <c r="O575" s="793"/>
      <c r="P575" s="85">
        <f t="shared" si="180"/>
        <v>0</v>
      </c>
      <c r="Q575" s="83">
        <v>0</v>
      </c>
      <c r="R575" s="377">
        <f t="shared" si="181"/>
        <v>0</v>
      </c>
      <c r="S575" s="905"/>
      <c r="T575" s="904">
        <f>Tabla323[[#This Row],[TOTAL EXITENTE82]]*Tabla323[[#This Row],[P.U$]]</f>
        <v>0</v>
      </c>
      <c r="U575" s="646"/>
      <c r="V575" s="902"/>
      <c r="W575" s="902"/>
    </row>
    <row r="576" spans="1:23" x14ac:dyDescent="0.25">
      <c r="A576" s="179">
        <v>440</v>
      </c>
      <c r="B576" s="204" t="s">
        <v>502</v>
      </c>
      <c r="C576" s="21" t="s">
        <v>17715</v>
      </c>
      <c r="D576" s="23" t="s">
        <v>338</v>
      </c>
      <c r="E576" s="23" t="s">
        <v>710</v>
      </c>
      <c r="F576" s="28">
        <v>45323</v>
      </c>
      <c r="G576" s="39">
        <v>3.76</v>
      </c>
      <c r="H576" s="337"/>
      <c r="I576" s="83"/>
      <c r="J576" s="590">
        <f t="shared" si="195"/>
        <v>0</v>
      </c>
      <c r="K576" s="793"/>
      <c r="L576" s="85">
        <f t="shared" si="179"/>
        <v>0</v>
      </c>
      <c r="M576" s="922"/>
      <c r="N576" s="85">
        <f t="shared" si="194"/>
        <v>0</v>
      </c>
      <c r="O576" s="793"/>
      <c r="P576" s="85">
        <f t="shared" si="180"/>
        <v>0</v>
      </c>
      <c r="Q576" s="83">
        <v>0</v>
      </c>
      <c r="R576" s="377">
        <f t="shared" si="181"/>
        <v>0</v>
      </c>
      <c r="S576" s="905"/>
      <c r="T576" s="904">
        <f>Tabla323[[#This Row],[TOTAL EXITENTE82]]*Tabla323[[#This Row],[P.U$]]</f>
        <v>0</v>
      </c>
      <c r="U576" s="646"/>
      <c r="V576" s="902"/>
      <c r="W576" s="902"/>
    </row>
    <row r="577" spans="1:23" ht="28.5" x14ac:dyDescent="0.25">
      <c r="A577" s="179">
        <v>441</v>
      </c>
      <c r="B577" s="204" t="s">
        <v>503</v>
      </c>
      <c r="C577" s="21" t="s">
        <v>637</v>
      </c>
      <c r="D577" s="23" t="s">
        <v>338</v>
      </c>
      <c r="E577" s="23" t="s">
        <v>710</v>
      </c>
      <c r="F577" s="28"/>
      <c r="G577" s="39">
        <v>4.16</v>
      </c>
      <c r="H577" s="337"/>
      <c r="I577" s="83"/>
      <c r="J577" s="590">
        <f t="shared" si="195"/>
        <v>0</v>
      </c>
      <c r="K577" s="793"/>
      <c r="L577" s="85">
        <f t="shared" si="179"/>
        <v>0</v>
      </c>
      <c r="M577" s="922"/>
      <c r="N577" s="85">
        <f t="shared" si="194"/>
        <v>0</v>
      </c>
      <c r="O577" s="793"/>
      <c r="P577" s="85">
        <f t="shared" si="180"/>
        <v>0</v>
      </c>
      <c r="Q577" s="83">
        <v>0</v>
      </c>
      <c r="R577" s="377">
        <f t="shared" si="181"/>
        <v>0</v>
      </c>
      <c r="S577" s="905"/>
      <c r="T577" s="904">
        <f>Tabla323[[#This Row],[TOTAL EXITENTE82]]*Tabla323[[#This Row],[P.U$]]</f>
        <v>0</v>
      </c>
      <c r="U577" s="646"/>
      <c r="V577" s="902"/>
      <c r="W577" s="902"/>
    </row>
    <row r="578" spans="1:23" ht="28.5" x14ac:dyDescent="0.25">
      <c r="A578" s="179">
        <v>442</v>
      </c>
      <c r="B578" s="204" t="s">
        <v>504</v>
      </c>
      <c r="C578" s="21" t="s">
        <v>637</v>
      </c>
      <c r="D578" s="23" t="s">
        <v>338</v>
      </c>
      <c r="E578" s="23" t="s">
        <v>710</v>
      </c>
      <c r="F578" s="28">
        <v>45017</v>
      </c>
      <c r="G578" s="39">
        <v>4.0999999999999996</v>
      </c>
      <c r="H578" s="337"/>
      <c r="I578" s="83"/>
      <c r="J578" s="590">
        <f t="shared" si="195"/>
        <v>0</v>
      </c>
      <c r="K578" s="793"/>
      <c r="L578" s="85">
        <f t="shared" si="179"/>
        <v>0</v>
      </c>
      <c r="M578" s="922"/>
      <c r="N578" s="85">
        <f t="shared" si="194"/>
        <v>0</v>
      </c>
      <c r="O578" s="793"/>
      <c r="P578" s="85">
        <f t="shared" si="180"/>
        <v>0</v>
      </c>
      <c r="Q578" s="83">
        <v>0</v>
      </c>
      <c r="R578" s="377">
        <f t="shared" si="181"/>
        <v>0</v>
      </c>
      <c r="S578" s="905"/>
      <c r="T578" s="904">
        <f>Tabla323[[#This Row],[TOTAL EXITENTE82]]*Tabla323[[#This Row],[P.U$]]</f>
        <v>0</v>
      </c>
      <c r="U578" s="646"/>
      <c r="V578" s="902"/>
      <c r="W578" s="902"/>
    </row>
    <row r="579" spans="1:23" x14ac:dyDescent="0.25">
      <c r="A579" s="179">
        <v>443</v>
      </c>
      <c r="B579" s="204" t="s">
        <v>505</v>
      </c>
      <c r="C579" s="21" t="s">
        <v>637</v>
      </c>
      <c r="D579" s="23" t="s">
        <v>338</v>
      </c>
      <c r="E579" s="23" t="s">
        <v>710</v>
      </c>
      <c r="F579" s="28">
        <v>44986</v>
      </c>
      <c r="G579" s="39">
        <v>4.2</v>
      </c>
      <c r="H579" s="337"/>
      <c r="I579" s="83"/>
      <c r="J579" s="590">
        <f t="shared" si="195"/>
        <v>0</v>
      </c>
      <c r="K579" s="793"/>
      <c r="L579" s="85">
        <f t="shared" si="179"/>
        <v>0</v>
      </c>
      <c r="M579" s="922"/>
      <c r="N579" s="85">
        <f t="shared" si="194"/>
        <v>0</v>
      </c>
      <c r="O579" s="793"/>
      <c r="P579" s="85">
        <f t="shared" si="180"/>
        <v>0</v>
      </c>
      <c r="Q579" s="83">
        <v>0</v>
      </c>
      <c r="R579" s="377">
        <f t="shared" si="181"/>
        <v>0</v>
      </c>
      <c r="S579" s="905"/>
      <c r="T579" s="904">
        <f>Tabla323[[#This Row],[TOTAL EXITENTE82]]*Tabla323[[#This Row],[P.U$]]</f>
        <v>0</v>
      </c>
      <c r="U579" s="646"/>
      <c r="V579" s="902"/>
      <c r="W579" s="902"/>
    </row>
    <row r="580" spans="1:23" ht="28.5" x14ac:dyDescent="0.25">
      <c r="A580" s="179">
        <v>444</v>
      </c>
      <c r="B580" s="205" t="s">
        <v>506</v>
      </c>
      <c r="C580" s="21" t="s">
        <v>637</v>
      </c>
      <c r="D580" s="23" t="s">
        <v>338</v>
      </c>
      <c r="E580" s="23" t="s">
        <v>710</v>
      </c>
      <c r="F580" s="29">
        <v>45627</v>
      </c>
      <c r="G580" s="40">
        <v>1.8</v>
      </c>
      <c r="H580" s="337"/>
      <c r="I580" s="83"/>
      <c r="J580" s="590">
        <f t="shared" si="195"/>
        <v>0</v>
      </c>
      <c r="K580" s="793"/>
      <c r="L580" s="85">
        <f t="shared" si="179"/>
        <v>0</v>
      </c>
      <c r="M580" s="922"/>
      <c r="N580" s="85">
        <f t="shared" si="194"/>
        <v>0</v>
      </c>
      <c r="O580" s="793"/>
      <c r="P580" s="85">
        <f t="shared" si="180"/>
        <v>0</v>
      </c>
      <c r="Q580" s="83">
        <v>0</v>
      </c>
      <c r="R580" s="377">
        <f t="shared" si="181"/>
        <v>0</v>
      </c>
      <c r="S580" s="905"/>
      <c r="T580" s="904">
        <f>Tabla323[[#This Row],[TOTAL EXITENTE82]]*Tabla323[[#This Row],[P.U$]]</f>
        <v>0</v>
      </c>
      <c r="U580" s="646"/>
      <c r="V580" s="902"/>
      <c r="W580" s="902"/>
    </row>
    <row r="581" spans="1:23" ht="28.5" x14ac:dyDescent="0.25">
      <c r="A581" s="179">
        <v>445</v>
      </c>
      <c r="B581" s="205" t="s">
        <v>507</v>
      </c>
      <c r="C581" s="21" t="s">
        <v>637</v>
      </c>
      <c r="D581" s="23" t="s">
        <v>338</v>
      </c>
      <c r="E581" s="23" t="s">
        <v>710</v>
      </c>
      <c r="F581" s="29">
        <v>45627</v>
      </c>
      <c r="G581" s="40">
        <v>1.8</v>
      </c>
      <c r="H581" s="337"/>
      <c r="I581" s="83"/>
      <c r="J581" s="590">
        <f t="shared" si="195"/>
        <v>0</v>
      </c>
      <c r="K581" s="793"/>
      <c r="L581" s="85">
        <f t="shared" si="179"/>
        <v>0</v>
      </c>
      <c r="M581" s="922"/>
      <c r="N581" s="85">
        <f t="shared" si="194"/>
        <v>0</v>
      </c>
      <c r="O581" s="793"/>
      <c r="P581" s="85">
        <f t="shared" si="180"/>
        <v>0</v>
      </c>
      <c r="Q581" s="83">
        <v>0</v>
      </c>
      <c r="R581" s="377">
        <f t="shared" si="181"/>
        <v>0</v>
      </c>
      <c r="S581" s="905"/>
      <c r="T581" s="904">
        <f>Tabla323[[#This Row],[TOTAL EXITENTE82]]*Tabla323[[#This Row],[P.U$]]</f>
        <v>0</v>
      </c>
      <c r="U581" s="646"/>
      <c r="V581" s="902"/>
      <c r="W581" s="902"/>
    </row>
    <row r="582" spans="1:23" ht="28.5" x14ac:dyDescent="0.25">
      <c r="A582" s="179">
        <v>446</v>
      </c>
      <c r="B582" s="205" t="s">
        <v>508</v>
      </c>
      <c r="C582" s="21" t="s">
        <v>637</v>
      </c>
      <c r="D582" s="23" t="s">
        <v>338</v>
      </c>
      <c r="E582" s="23" t="s">
        <v>710</v>
      </c>
      <c r="F582" s="29">
        <v>45628</v>
      </c>
      <c r="G582" s="39">
        <v>4.3890000000000002</v>
      </c>
      <c r="H582" s="337"/>
      <c r="I582" s="83"/>
      <c r="J582" s="590">
        <f t="shared" si="195"/>
        <v>0</v>
      </c>
      <c r="K582" s="793"/>
      <c r="L582" s="85">
        <f t="shared" si="179"/>
        <v>0</v>
      </c>
      <c r="M582" s="922"/>
      <c r="N582" s="85">
        <f t="shared" si="194"/>
        <v>0</v>
      </c>
      <c r="O582" s="793"/>
      <c r="P582" s="85">
        <f t="shared" si="180"/>
        <v>0</v>
      </c>
      <c r="Q582" s="83">
        <v>0</v>
      </c>
      <c r="R582" s="377">
        <f t="shared" si="181"/>
        <v>0</v>
      </c>
      <c r="S582" s="905"/>
      <c r="T582" s="904">
        <f>Tabla323[[#This Row],[TOTAL EXITENTE82]]*Tabla323[[#This Row],[P.U$]]</f>
        <v>0</v>
      </c>
      <c r="U582" s="646"/>
      <c r="V582" s="902"/>
      <c r="W582" s="902"/>
    </row>
    <row r="583" spans="1:23" ht="28.5" x14ac:dyDescent="0.25">
      <c r="A583" s="179">
        <v>447</v>
      </c>
      <c r="B583" s="204" t="s">
        <v>509</v>
      </c>
      <c r="C583" s="21" t="s">
        <v>623</v>
      </c>
      <c r="D583" s="23" t="s">
        <v>338</v>
      </c>
      <c r="E583" s="23" t="s">
        <v>710</v>
      </c>
      <c r="F583" s="28">
        <v>45536</v>
      </c>
      <c r="G583" s="39">
        <v>6.02</v>
      </c>
      <c r="H583" s="337"/>
      <c r="I583" s="83"/>
      <c r="J583" s="590">
        <f t="shared" si="195"/>
        <v>0</v>
      </c>
      <c r="K583" s="793"/>
      <c r="L583" s="85">
        <f t="shared" si="179"/>
        <v>0</v>
      </c>
      <c r="M583" s="922"/>
      <c r="N583" s="85">
        <f t="shared" si="194"/>
        <v>0</v>
      </c>
      <c r="O583" s="793"/>
      <c r="P583" s="85">
        <f t="shared" si="180"/>
        <v>0</v>
      </c>
      <c r="Q583" s="83">
        <v>0</v>
      </c>
      <c r="R583" s="377">
        <f t="shared" si="181"/>
        <v>0</v>
      </c>
      <c r="S583" s="905">
        <v>3</v>
      </c>
      <c r="T583" s="904">
        <f>Tabla323[[#This Row],[TOTAL EXITENTE82]]*Tabla323[[#This Row],[P.U$]]</f>
        <v>18.059999999999999</v>
      </c>
      <c r="U583" s="646">
        <v>3</v>
      </c>
      <c r="V583" s="902"/>
      <c r="W583" s="902"/>
    </row>
    <row r="584" spans="1:23" ht="28.5" x14ac:dyDescent="0.25">
      <c r="A584" s="179">
        <v>448</v>
      </c>
      <c r="B584" s="205" t="s">
        <v>510</v>
      </c>
      <c r="C584" s="21" t="s">
        <v>638</v>
      </c>
      <c r="D584" s="23" t="s">
        <v>338</v>
      </c>
      <c r="E584" s="23" t="s">
        <v>710</v>
      </c>
      <c r="F584" s="29">
        <v>45292</v>
      </c>
      <c r="G584" s="40">
        <v>8.8000000000000007</v>
      </c>
      <c r="H584" s="337"/>
      <c r="I584" s="83"/>
      <c r="J584" s="590">
        <f t="shared" si="195"/>
        <v>0</v>
      </c>
      <c r="K584" s="793"/>
      <c r="L584" s="85">
        <f t="shared" si="179"/>
        <v>0</v>
      </c>
      <c r="M584" s="922"/>
      <c r="N584" s="85">
        <f t="shared" si="194"/>
        <v>0</v>
      </c>
      <c r="O584" s="793"/>
      <c r="P584" s="85">
        <f t="shared" si="180"/>
        <v>0</v>
      </c>
      <c r="Q584" s="83">
        <v>0</v>
      </c>
      <c r="R584" s="377">
        <f t="shared" si="181"/>
        <v>0</v>
      </c>
      <c r="S584" s="905"/>
      <c r="T584" s="904">
        <f>Tabla323[[#This Row],[TOTAL EXITENTE82]]*Tabla323[[#This Row],[P.U$]]</f>
        <v>0</v>
      </c>
      <c r="U584" s="646"/>
      <c r="V584" s="902"/>
      <c r="W584" s="902"/>
    </row>
    <row r="585" spans="1:23" ht="28.5" x14ac:dyDescent="0.25">
      <c r="A585" s="179">
        <v>449</v>
      </c>
      <c r="B585" s="205" t="s">
        <v>511</v>
      </c>
      <c r="C585" s="21" t="s">
        <v>639</v>
      </c>
      <c r="D585" s="23" t="s">
        <v>338</v>
      </c>
      <c r="E585" s="23" t="s">
        <v>710</v>
      </c>
      <c r="F585" s="29">
        <v>45627</v>
      </c>
      <c r="G585" s="40">
        <v>3.72</v>
      </c>
      <c r="H585" s="337"/>
      <c r="I585" s="83"/>
      <c r="J585" s="590">
        <f t="shared" si="195"/>
        <v>0</v>
      </c>
      <c r="K585" s="793"/>
      <c r="L585" s="85">
        <f t="shared" si="179"/>
        <v>0</v>
      </c>
      <c r="M585" s="922"/>
      <c r="N585" s="85">
        <f t="shared" si="194"/>
        <v>0</v>
      </c>
      <c r="O585" s="793"/>
      <c r="P585" s="85">
        <f t="shared" si="180"/>
        <v>0</v>
      </c>
      <c r="Q585" s="83">
        <v>0</v>
      </c>
      <c r="R585" s="377">
        <f t="shared" si="181"/>
        <v>0</v>
      </c>
      <c r="S585" s="905"/>
      <c r="T585" s="904">
        <f>Tabla323[[#This Row],[TOTAL EXITENTE82]]*Tabla323[[#This Row],[P.U$]]</f>
        <v>0</v>
      </c>
      <c r="U585" s="646"/>
      <c r="V585" s="902"/>
      <c r="W585" s="902"/>
    </row>
    <row r="586" spans="1:23" ht="28.5" x14ac:dyDescent="0.25">
      <c r="A586" s="179">
        <v>450</v>
      </c>
      <c r="B586" s="204" t="s">
        <v>766</v>
      </c>
      <c r="C586" s="21" t="s">
        <v>748</v>
      </c>
      <c r="D586" s="23" t="s">
        <v>338</v>
      </c>
      <c r="E586" s="23" t="s">
        <v>710</v>
      </c>
      <c r="F586" s="28">
        <v>44986</v>
      </c>
      <c r="G586" s="39">
        <v>3.11</v>
      </c>
      <c r="H586" s="337"/>
      <c r="I586" s="83"/>
      <c r="J586" s="590">
        <f t="shared" si="195"/>
        <v>0</v>
      </c>
      <c r="K586" s="793"/>
      <c r="L586" s="85">
        <f t="shared" si="179"/>
        <v>0</v>
      </c>
      <c r="M586" s="922"/>
      <c r="N586" s="85">
        <f t="shared" si="194"/>
        <v>0</v>
      </c>
      <c r="O586" s="793"/>
      <c r="P586" s="85">
        <f t="shared" si="180"/>
        <v>0</v>
      </c>
      <c r="Q586" s="83">
        <v>0</v>
      </c>
      <c r="R586" s="377">
        <f t="shared" si="181"/>
        <v>0</v>
      </c>
      <c r="S586" s="905"/>
      <c r="T586" s="904">
        <f>Tabla323[[#This Row],[TOTAL EXITENTE82]]*Tabla323[[#This Row],[P.U$]]</f>
        <v>0</v>
      </c>
      <c r="U586" s="646"/>
      <c r="V586" s="902"/>
      <c r="W586" s="902"/>
    </row>
    <row r="587" spans="1:23" x14ac:dyDescent="0.25">
      <c r="A587" s="179">
        <v>451</v>
      </c>
      <c r="B587" s="204" t="s">
        <v>512</v>
      </c>
      <c r="C587" s="21" t="s">
        <v>640</v>
      </c>
      <c r="D587" s="23" t="s">
        <v>338</v>
      </c>
      <c r="E587" s="23" t="s">
        <v>710</v>
      </c>
      <c r="F587" s="28">
        <v>46478</v>
      </c>
      <c r="G587" s="39">
        <v>1.1000000000000001</v>
      </c>
      <c r="H587" s="337"/>
      <c r="I587" s="83"/>
      <c r="J587" s="590">
        <f t="shared" si="195"/>
        <v>0</v>
      </c>
      <c r="K587" s="793"/>
      <c r="L587" s="85">
        <f t="shared" si="179"/>
        <v>0</v>
      </c>
      <c r="M587" s="922"/>
      <c r="N587" s="85">
        <f t="shared" si="194"/>
        <v>0</v>
      </c>
      <c r="O587" s="793"/>
      <c r="P587" s="85">
        <f t="shared" si="180"/>
        <v>0</v>
      </c>
      <c r="Q587" s="83">
        <v>0</v>
      </c>
      <c r="R587" s="377">
        <f t="shared" si="181"/>
        <v>0</v>
      </c>
      <c r="S587" s="905"/>
      <c r="T587" s="904">
        <f>Tabla323[[#This Row],[TOTAL EXITENTE82]]*Tabla323[[#This Row],[P.U$]]</f>
        <v>0</v>
      </c>
      <c r="U587" s="646"/>
      <c r="V587" s="902"/>
      <c r="W587" s="902"/>
    </row>
    <row r="588" spans="1:23" x14ac:dyDescent="0.25">
      <c r="A588" s="179">
        <v>452</v>
      </c>
      <c r="B588" s="205" t="s">
        <v>513</v>
      </c>
      <c r="C588" s="21" t="s">
        <v>640</v>
      </c>
      <c r="D588" s="23" t="s">
        <v>338</v>
      </c>
      <c r="E588" s="23" t="s">
        <v>710</v>
      </c>
      <c r="F588" s="29">
        <v>46478</v>
      </c>
      <c r="G588" s="40">
        <v>1.1000000000000001</v>
      </c>
      <c r="H588" s="337"/>
      <c r="I588" s="83"/>
      <c r="J588" s="590">
        <f t="shared" si="195"/>
        <v>0</v>
      </c>
      <c r="K588" s="793"/>
      <c r="L588" s="85">
        <f t="shared" si="179"/>
        <v>0</v>
      </c>
      <c r="M588" s="922"/>
      <c r="N588" s="85">
        <f t="shared" si="194"/>
        <v>0</v>
      </c>
      <c r="O588" s="793"/>
      <c r="P588" s="85">
        <f t="shared" si="180"/>
        <v>0</v>
      </c>
      <c r="Q588" s="83">
        <v>0</v>
      </c>
      <c r="R588" s="377">
        <f t="shared" si="181"/>
        <v>0</v>
      </c>
      <c r="S588" s="905"/>
      <c r="T588" s="904">
        <f>Tabla323[[#This Row],[TOTAL EXITENTE82]]*Tabla323[[#This Row],[P.U$]]</f>
        <v>0</v>
      </c>
      <c r="U588" s="646"/>
      <c r="V588" s="902"/>
      <c r="W588" s="902"/>
    </row>
    <row r="589" spans="1:23" x14ac:dyDescent="0.25">
      <c r="A589" s="179">
        <v>453</v>
      </c>
      <c r="B589" s="205" t="s">
        <v>514</v>
      </c>
      <c r="C589" s="21" t="s">
        <v>640</v>
      </c>
      <c r="D589" s="23" t="s">
        <v>338</v>
      </c>
      <c r="E589" s="23" t="s">
        <v>710</v>
      </c>
      <c r="F589" s="29">
        <v>46478</v>
      </c>
      <c r="G589" s="40">
        <v>1.1000000000000001</v>
      </c>
      <c r="H589" s="337"/>
      <c r="I589" s="83"/>
      <c r="J589" s="590">
        <f t="shared" si="195"/>
        <v>0</v>
      </c>
      <c r="K589" s="793"/>
      <c r="L589" s="85">
        <f>G589*K589</f>
        <v>0</v>
      </c>
      <c r="M589" s="922"/>
      <c r="N589" s="85">
        <f t="shared" ref="N589:N654" si="196">G589*M589</f>
        <v>0</v>
      </c>
      <c r="O589" s="793"/>
      <c r="P589" s="85">
        <f>G589*O589</f>
        <v>0</v>
      </c>
      <c r="Q589" s="83">
        <v>0</v>
      </c>
      <c r="R589" s="377">
        <f>G589*Q589</f>
        <v>0</v>
      </c>
      <c r="S589" s="905"/>
      <c r="T589" s="904">
        <f>Tabla323[[#This Row],[TOTAL EXITENTE82]]*Tabla323[[#This Row],[P.U$]]</f>
        <v>0</v>
      </c>
      <c r="U589" s="646"/>
      <c r="V589" s="902"/>
      <c r="W589" s="902"/>
    </row>
    <row r="590" spans="1:23" x14ac:dyDescent="0.25">
      <c r="A590" s="179">
        <v>454</v>
      </c>
      <c r="B590" s="204" t="s">
        <v>515</v>
      </c>
      <c r="C590" s="21" t="s">
        <v>217</v>
      </c>
      <c r="D590" s="23" t="s">
        <v>338</v>
      </c>
      <c r="E590" s="23" t="s">
        <v>710</v>
      </c>
      <c r="F590" s="28">
        <v>45536</v>
      </c>
      <c r="G590" s="39">
        <v>4</v>
      </c>
      <c r="H590" s="337"/>
      <c r="I590" s="83"/>
      <c r="J590" s="590">
        <f t="shared" si="195"/>
        <v>0</v>
      </c>
      <c r="K590" s="793"/>
      <c r="L590" s="85">
        <f t="shared" si="179"/>
        <v>0</v>
      </c>
      <c r="M590" s="922"/>
      <c r="N590" s="85">
        <f t="shared" si="196"/>
        <v>0</v>
      </c>
      <c r="O590" s="793"/>
      <c r="P590" s="85">
        <f t="shared" si="180"/>
        <v>0</v>
      </c>
      <c r="Q590" s="83">
        <v>0</v>
      </c>
      <c r="R590" s="377">
        <f t="shared" si="181"/>
        <v>0</v>
      </c>
      <c r="S590" s="905"/>
      <c r="T590" s="904">
        <f>Tabla323[[#This Row],[TOTAL EXITENTE82]]*Tabla323[[#This Row],[P.U$]]</f>
        <v>0</v>
      </c>
      <c r="U590" s="646"/>
      <c r="V590" s="902"/>
      <c r="W590" s="902"/>
    </row>
    <row r="591" spans="1:23" x14ac:dyDescent="0.25">
      <c r="A591" s="179">
        <v>455</v>
      </c>
      <c r="B591" s="204" t="s">
        <v>516</v>
      </c>
      <c r="C591" s="21" t="s">
        <v>641</v>
      </c>
      <c r="D591" s="23" t="s">
        <v>338</v>
      </c>
      <c r="E591" s="23" t="s">
        <v>710</v>
      </c>
      <c r="F591" s="28">
        <v>45292</v>
      </c>
      <c r="G591" s="39">
        <v>4.5999999999999996</v>
      </c>
      <c r="H591" s="337"/>
      <c r="I591" s="83"/>
      <c r="J591" s="590">
        <f t="shared" si="195"/>
        <v>0</v>
      </c>
      <c r="K591" s="793"/>
      <c r="L591" s="85">
        <f t="shared" si="179"/>
        <v>0</v>
      </c>
      <c r="M591" s="922"/>
      <c r="N591" s="85">
        <f t="shared" si="196"/>
        <v>0</v>
      </c>
      <c r="O591" s="793"/>
      <c r="P591" s="85">
        <f t="shared" si="180"/>
        <v>0</v>
      </c>
      <c r="Q591" s="83">
        <v>0</v>
      </c>
      <c r="R591" s="377">
        <f t="shared" si="181"/>
        <v>0</v>
      </c>
      <c r="S591" s="905"/>
      <c r="T591" s="904">
        <f>Tabla323[[#This Row],[TOTAL EXITENTE82]]*Tabla323[[#This Row],[P.U$]]</f>
        <v>0</v>
      </c>
      <c r="U591" s="646"/>
      <c r="V591" s="902"/>
      <c r="W591" s="902"/>
    </row>
    <row r="592" spans="1:23" ht="28.5" x14ac:dyDescent="0.25">
      <c r="A592" s="179">
        <v>456</v>
      </c>
      <c r="B592" s="204" t="s">
        <v>517</v>
      </c>
      <c r="C592" s="21" t="s">
        <v>642</v>
      </c>
      <c r="D592" s="23" t="s">
        <v>338</v>
      </c>
      <c r="E592" s="23" t="s">
        <v>710</v>
      </c>
      <c r="F592" s="28">
        <v>45293</v>
      </c>
      <c r="G592" s="39">
        <v>0.66</v>
      </c>
      <c r="H592" s="337"/>
      <c r="I592" s="83"/>
      <c r="J592" s="590">
        <f t="shared" si="195"/>
        <v>0</v>
      </c>
      <c r="K592" s="793"/>
      <c r="L592" s="85">
        <f t="shared" si="179"/>
        <v>0</v>
      </c>
      <c r="M592" s="922"/>
      <c r="N592" s="85">
        <f t="shared" si="196"/>
        <v>0</v>
      </c>
      <c r="O592" s="793"/>
      <c r="P592" s="85">
        <f t="shared" si="180"/>
        <v>0</v>
      </c>
      <c r="Q592" s="83">
        <v>0</v>
      </c>
      <c r="R592" s="377">
        <f t="shared" si="181"/>
        <v>0</v>
      </c>
      <c r="S592" s="905"/>
      <c r="T592" s="904">
        <f>Tabla323[[#This Row],[TOTAL EXITENTE82]]*Tabla323[[#This Row],[P.U$]]</f>
        <v>0</v>
      </c>
      <c r="U592" s="646"/>
      <c r="V592" s="902"/>
      <c r="W592" s="902"/>
    </row>
    <row r="593" spans="1:23" ht="28.5" x14ac:dyDescent="0.25">
      <c r="A593" s="179">
        <v>457</v>
      </c>
      <c r="B593" s="205" t="s">
        <v>518</v>
      </c>
      <c r="C593" s="21" t="s">
        <v>643</v>
      </c>
      <c r="D593" s="23" t="s">
        <v>338</v>
      </c>
      <c r="E593" s="23" t="s">
        <v>710</v>
      </c>
      <c r="F593" s="29">
        <v>45627</v>
      </c>
      <c r="G593" s="40">
        <v>12.67</v>
      </c>
      <c r="H593" s="337"/>
      <c r="I593" s="83"/>
      <c r="J593" s="590">
        <f t="shared" si="195"/>
        <v>0</v>
      </c>
      <c r="K593" s="793"/>
      <c r="L593" s="85">
        <f t="shared" si="179"/>
        <v>0</v>
      </c>
      <c r="M593" s="922"/>
      <c r="N593" s="85">
        <f t="shared" si="196"/>
        <v>0</v>
      </c>
      <c r="O593" s="793"/>
      <c r="P593" s="85">
        <f t="shared" si="180"/>
        <v>0</v>
      </c>
      <c r="Q593" s="83">
        <v>0</v>
      </c>
      <c r="R593" s="377">
        <f t="shared" si="181"/>
        <v>0</v>
      </c>
      <c r="S593" s="905"/>
      <c r="T593" s="904">
        <f>Tabla323[[#This Row],[TOTAL EXITENTE82]]*Tabla323[[#This Row],[P.U$]]</f>
        <v>0</v>
      </c>
      <c r="U593" s="646"/>
      <c r="V593" s="902"/>
      <c r="W593" s="902"/>
    </row>
    <row r="594" spans="1:23" ht="28.5" x14ac:dyDescent="0.25">
      <c r="A594" s="179">
        <v>458</v>
      </c>
      <c r="B594" s="204" t="s">
        <v>519</v>
      </c>
      <c r="C594" s="21" t="s">
        <v>217</v>
      </c>
      <c r="D594" s="23" t="s">
        <v>338</v>
      </c>
      <c r="E594" s="23" t="s">
        <v>710</v>
      </c>
      <c r="F594" s="600">
        <v>45017</v>
      </c>
      <c r="G594" s="41">
        <v>6.38</v>
      </c>
      <c r="H594" s="337"/>
      <c r="I594" s="83"/>
      <c r="J594" s="590">
        <f t="shared" si="195"/>
        <v>0</v>
      </c>
      <c r="K594" s="793"/>
      <c r="L594" s="85">
        <f t="shared" ref="L594:L607" si="197">G594*K594</f>
        <v>0</v>
      </c>
      <c r="M594" s="922"/>
      <c r="N594" s="85">
        <f t="shared" si="196"/>
        <v>0</v>
      </c>
      <c r="O594" s="793"/>
      <c r="P594" s="85">
        <f t="shared" ref="P594:P607" si="198">G594*O594</f>
        <v>0</v>
      </c>
      <c r="Q594" s="83">
        <v>0</v>
      </c>
      <c r="R594" s="377">
        <f t="shared" ref="R594:R607" si="199">G594*Q594</f>
        <v>0</v>
      </c>
      <c r="S594" s="905"/>
      <c r="T594" s="904">
        <f>Tabla323[[#This Row],[TOTAL EXITENTE82]]*Tabla323[[#This Row],[P.U$]]</f>
        <v>0</v>
      </c>
      <c r="U594" s="646"/>
      <c r="V594" s="902"/>
      <c r="W594" s="902"/>
    </row>
    <row r="595" spans="1:23" ht="30" x14ac:dyDescent="0.25">
      <c r="A595" s="185">
        <v>594</v>
      </c>
      <c r="B595" s="151" t="s">
        <v>995</v>
      </c>
      <c r="C595" s="151" t="s">
        <v>750</v>
      </c>
      <c r="D595" s="151" t="s">
        <v>338</v>
      </c>
      <c r="E595" s="151" t="s">
        <v>710</v>
      </c>
      <c r="F595" s="579">
        <v>45627</v>
      </c>
      <c r="G595" s="580">
        <v>3.8</v>
      </c>
      <c r="H595" s="337"/>
      <c r="I595" s="83"/>
      <c r="J595" s="590">
        <f t="shared" si="195"/>
        <v>0</v>
      </c>
      <c r="K595" s="793"/>
      <c r="L595" s="85">
        <f t="shared" si="197"/>
        <v>0</v>
      </c>
      <c r="M595" s="922"/>
      <c r="N595" s="85">
        <f t="shared" si="196"/>
        <v>0</v>
      </c>
      <c r="O595" s="793"/>
      <c r="P595" s="85">
        <f t="shared" si="198"/>
        <v>0</v>
      </c>
      <c r="Q595" s="83">
        <v>0</v>
      </c>
      <c r="R595" s="377">
        <f t="shared" si="199"/>
        <v>0</v>
      </c>
      <c r="S595" s="905"/>
      <c r="T595" s="904">
        <f>Tabla323[[#This Row],[TOTAL EXITENTE82]]*Tabla323[[#This Row],[P.U$]]</f>
        <v>0</v>
      </c>
      <c r="U595" s="646"/>
      <c r="V595" s="902"/>
      <c r="W595" s="902"/>
    </row>
    <row r="596" spans="1:23" ht="45" x14ac:dyDescent="0.25">
      <c r="A596" s="185">
        <v>595</v>
      </c>
      <c r="B596" s="151" t="s">
        <v>996</v>
      </c>
      <c r="C596" s="151" t="s">
        <v>750</v>
      </c>
      <c r="D596" s="151" t="s">
        <v>338</v>
      </c>
      <c r="E596" s="151" t="s">
        <v>710</v>
      </c>
      <c r="F596" s="579">
        <v>45627</v>
      </c>
      <c r="G596" s="580">
        <v>3.8</v>
      </c>
      <c r="H596" s="337"/>
      <c r="I596" s="83"/>
      <c r="J596" s="590">
        <f t="shared" si="195"/>
        <v>0</v>
      </c>
      <c r="K596" s="793"/>
      <c r="L596" s="85">
        <f t="shared" si="197"/>
        <v>0</v>
      </c>
      <c r="M596" s="922"/>
      <c r="N596" s="85">
        <f t="shared" si="196"/>
        <v>0</v>
      </c>
      <c r="O596" s="793"/>
      <c r="P596" s="85">
        <f t="shared" si="198"/>
        <v>0</v>
      </c>
      <c r="Q596" s="83">
        <v>0</v>
      </c>
      <c r="R596" s="377">
        <f t="shared" si="199"/>
        <v>0</v>
      </c>
      <c r="S596" s="905"/>
      <c r="T596" s="904">
        <f>Tabla323[[#This Row],[TOTAL EXITENTE82]]*Tabla323[[#This Row],[P.U$]]</f>
        <v>0</v>
      </c>
      <c r="U596" s="646"/>
      <c r="V596" s="902"/>
      <c r="W596" s="902"/>
    </row>
    <row r="597" spans="1:23" ht="28.5" x14ac:dyDescent="0.25">
      <c r="A597" s="179">
        <v>459</v>
      </c>
      <c r="B597" s="204" t="s">
        <v>520</v>
      </c>
      <c r="C597" s="21" t="s">
        <v>642</v>
      </c>
      <c r="D597" s="23" t="s">
        <v>338</v>
      </c>
      <c r="E597" s="23" t="s">
        <v>710</v>
      </c>
      <c r="F597" s="28">
        <v>44562</v>
      </c>
      <c r="G597" s="39">
        <v>1</v>
      </c>
      <c r="H597" s="337"/>
      <c r="I597" s="83"/>
      <c r="J597" s="590">
        <f t="shared" si="195"/>
        <v>0</v>
      </c>
      <c r="K597" s="793"/>
      <c r="L597" s="85">
        <f t="shared" si="197"/>
        <v>0</v>
      </c>
      <c r="M597" s="922"/>
      <c r="N597" s="85">
        <f t="shared" si="196"/>
        <v>0</v>
      </c>
      <c r="O597" s="793"/>
      <c r="P597" s="85">
        <f t="shared" si="198"/>
        <v>0</v>
      </c>
      <c r="Q597" s="83">
        <v>6</v>
      </c>
      <c r="R597" s="377">
        <f t="shared" si="199"/>
        <v>6</v>
      </c>
      <c r="S597" s="905">
        <v>5</v>
      </c>
      <c r="T597" s="904">
        <f>Tabla323[[#This Row],[TOTAL EXITENTE82]]*Tabla323[[#This Row],[P.U$]]</f>
        <v>5</v>
      </c>
      <c r="U597" s="646">
        <v>1</v>
      </c>
      <c r="V597" s="902"/>
      <c r="W597" s="902"/>
    </row>
    <row r="598" spans="1:23" ht="28.5" x14ac:dyDescent="0.25">
      <c r="A598" s="179">
        <v>460</v>
      </c>
      <c r="B598" s="204" t="s">
        <v>521</v>
      </c>
      <c r="C598" s="21" t="s">
        <v>642</v>
      </c>
      <c r="D598" s="23" t="s">
        <v>338</v>
      </c>
      <c r="E598" s="23" t="s">
        <v>710</v>
      </c>
      <c r="F598" s="28">
        <v>44562</v>
      </c>
      <c r="G598" s="39">
        <v>0.8</v>
      </c>
      <c r="H598" s="337"/>
      <c r="I598" s="233"/>
      <c r="J598" s="590">
        <f t="shared" si="195"/>
        <v>0</v>
      </c>
      <c r="K598" s="793"/>
      <c r="L598" s="232">
        <f t="shared" si="197"/>
        <v>0</v>
      </c>
      <c r="M598" s="922"/>
      <c r="N598" s="85">
        <f t="shared" si="196"/>
        <v>0</v>
      </c>
      <c r="O598" s="794"/>
      <c r="P598" s="232">
        <f t="shared" si="198"/>
        <v>0</v>
      </c>
      <c r="Q598" s="83">
        <v>0</v>
      </c>
      <c r="R598" s="377">
        <f t="shared" si="199"/>
        <v>0</v>
      </c>
      <c r="S598" s="905"/>
      <c r="T598" s="904">
        <f>Tabla323[[#This Row],[TOTAL EXITENTE82]]*Tabla323[[#This Row],[P.U$]]</f>
        <v>0</v>
      </c>
      <c r="U598" s="646"/>
      <c r="V598" s="902"/>
      <c r="W598" s="902"/>
    </row>
    <row r="599" spans="1:23" x14ac:dyDescent="0.25">
      <c r="A599" s="179"/>
      <c r="B599" s="596" t="s">
        <v>1191</v>
      </c>
      <c r="C599" s="596" t="s">
        <v>623</v>
      </c>
      <c r="D599" s="23" t="s">
        <v>338</v>
      </c>
      <c r="E599" s="23" t="s">
        <v>710</v>
      </c>
      <c r="F599" s="734">
        <v>45170</v>
      </c>
      <c r="G599" s="735">
        <v>3.21</v>
      </c>
      <c r="H599" s="337"/>
      <c r="I599" s="233"/>
      <c r="J599" s="590">
        <f t="shared" ref="J599:J666" si="200">G599*I599</f>
        <v>0</v>
      </c>
      <c r="K599" s="793"/>
      <c r="L599" s="232">
        <f t="shared" si="197"/>
        <v>0</v>
      </c>
      <c r="M599" s="922"/>
      <c r="N599" s="85">
        <f t="shared" si="196"/>
        <v>0</v>
      </c>
      <c r="O599" s="794"/>
      <c r="P599" s="232">
        <f t="shared" si="198"/>
        <v>0</v>
      </c>
      <c r="Q599" s="83">
        <v>0</v>
      </c>
      <c r="R599" s="377">
        <f t="shared" si="199"/>
        <v>0</v>
      </c>
      <c r="S599" s="905"/>
      <c r="T599" s="904">
        <f>Tabla323[[#This Row],[TOTAL EXITENTE82]]*Tabla323[[#This Row],[P.U$]]</f>
        <v>0</v>
      </c>
      <c r="U599" s="646"/>
      <c r="V599" s="902"/>
      <c r="W599" s="902"/>
    </row>
    <row r="600" spans="1:23" ht="30" x14ac:dyDescent="0.25">
      <c r="A600" s="185">
        <v>589</v>
      </c>
      <c r="B600" s="151" t="s">
        <v>990</v>
      </c>
      <c r="C600" s="151" t="s">
        <v>966</v>
      </c>
      <c r="D600" s="151" t="s">
        <v>338</v>
      </c>
      <c r="E600" s="151" t="s">
        <v>710</v>
      </c>
      <c r="F600" s="579">
        <v>45748</v>
      </c>
      <c r="G600" s="580">
        <v>6.95</v>
      </c>
      <c r="H600" s="337"/>
      <c r="I600" s="83">
        <v>12</v>
      </c>
      <c r="J600" s="590">
        <f t="shared" si="200"/>
        <v>83.4</v>
      </c>
      <c r="K600" s="793">
        <v>12</v>
      </c>
      <c r="L600" s="85">
        <f t="shared" si="197"/>
        <v>83.4</v>
      </c>
      <c r="M600" s="793">
        <v>12</v>
      </c>
      <c r="N600" s="85">
        <f t="shared" si="196"/>
        <v>83.4</v>
      </c>
      <c r="O600" s="793">
        <v>12</v>
      </c>
      <c r="P600" s="85">
        <f t="shared" si="198"/>
        <v>83.4</v>
      </c>
      <c r="Q600" s="83">
        <v>12</v>
      </c>
      <c r="R600" s="377">
        <f t="shared" si="199"/>
        <v>83.4</v>
      </c>
      <c r="S600" s="905">
        <v>6</v>
      </c>
      <c r="T600" s="904">
        <f>Tabla323[[#This Row],[TOTAL EXITENTE82]]*Tabla323[[#This Row],[P.U$]]</f>
        <v>41.7</v>
      </c>
      <c r="U600" s="646">
        <v>6</v>
      </c>
      <c r="V600" s="902"/>
      <c r="W600" s="902"/>
    </row>
    <row r="601" spans="1:23" ht="28.5" x14ac:dyDescent="0.25">
      <c r="A601" s="179">
        <v>462</v>
      </c>
      <c r="B601" s="204" t="s">
        <v>998</v>
      </c>
      <c r="C601" s="21" t="s">
        <v>997</v>
      </c>
      <c r="D601" s="23" t="s">
        <v>338</v>
      </c>
      <c r="E601" s="23" t="s">
        <v>710</v>
      </c>
      <c r="F601" s="28">
        <v>45474</v>
      </c>
      <c r="G601" s="39">
        <v>3.61</v>
      </c>
      <c r="H601" s="337"/>
      <c r="I601" s="83">
        <v>7</v>
      </c>
      <c r="J601" s="590">
        <f t="shared" si="200"/>
        <v>25.27</v>
      </c>
      <c r="K601" s="793">
        <v>4</v>
      </c>
      <c r="L601" s="85">
        <f t="shared" si="197"/>
        <v>14.44</v>
      </c>
      <c r="M601" s="793">
        <v>4</v>
      </c>
      <c r="N601" s="85">
        <f t="shared" si="196"/>
        <v>14.44</v>
      </c>
      <c r="O601" s="793">
        <v>4</v>
      </c>
      <c r="P601" s="85">
        <f t="shared" si="198"/>
        <v>14.44</v>
      </c>
      <c r="Q601" s="83">
        <v>4</v>
      </c>
      <c r="R601" s="377">
        <f t="shared" si="199"/>
        <v>14.44</v>
      </c>
      <c r="S601" s="905">
        <v>2</v>
      </c>
      <c r="T601" s="904">
        <f>Tabla323[[#This Row],[TOTAL EXITENTE82]]*Tabla323[[#This Row],[P.U$]]</f>
        <v>7.22</v>
      </c>
      <c r="U601" s="646">
        <v>2</v>
      </c>
      <c r="V601" s="902"/>
      <c r="W601" s="902"/>
    </row>
    <row r="602" spans="1:23" x14ac:dyDescent="0.25">
      <c r="A602" s="179">
        <v>463</v>
      </c>
      <c r="B602" s="204" t="s">
        <v>752</v>
      </c>
      <c r="C602" s="21" t="s">
        <v>751</v>
      </c>
      <c r="D602" s="23" t="s">
        <v>338</v>
      </c>
      <c r="E602" s="23" t="s">
        <v>710</v>
      </c>
      <c r="F602" s="28">
        <v>45627</v>
      </c>
      <c r="G602" s="39">
        <v>3.33</v>
      </c>
      <c r="H602" s="337"/>
      <c r="I602" s="83"/>
      <c r="J602" s="590">
        <f t="shared" si="200"/>
        <v>0</v>
      </c>
      <c r="K602" s="793"/>
      <c r="L602" s="85">
        <f t="shared" si="197"/>
        <v>0</v>
      </c>
      <c r="M602" s="922"/>
      <c r="N602" s="85">
        <f t="shared" si="196"/>
        <v>0</v>
      </c>
      <c r="O602" s="793"/>
      <c r="P602" s="85">
        <f t="shared" si="198"/>
        <v>0</v>
      </c>
      <c r="Q602" s="83">
        <v>0</v>
      </c>
      <c r="R602" s="377">
        <f t="shared" si="199"/>
        <v>0</v>
      </c>
      <c r="S602" s="905"/>
      <c r="T602" s="904">
        <f>Tabla323[[#This Row],[TOTAL EXITENTE82]]*Tabla323[[#This Row],[P.U$]]</f>
        <v>0</v>
      </c>
      <c r="U602" s="646"/>
      <c r="V602" s="902"/>
      <c r="W602" s="902"/>
    </row>
    <row r="603" spans="1:23" x14ac:dyDescent="0.25">
      <c r="A603" s="179">
        <v>464</v>
      </c>
      <c r="B603" s="204" t="s">
        <v>746</v>
      </c>
      <c r="C603" s="21" t="s">
        <v>744</v>
      </c>
      <c r="D603" s="23" t="s">
        <v>338</v>
      </c>
      <c r="E603" s="23" t="s">
        <v>710</v>
      </c>
      <c r="F603" s="28">
        <v>45474</v>
      </c>
      <c r="G603" s="39">
        <v>2.3199999999999998</v>
      </c>
      <c r="H603" s="337"/>
      <c r="I603" s="233"/>
      <c r="J603" s="590">
        <f t="shared" si="200"/>
        <v>0</v>
      </c>
      <c r="K603" s="793"/>
      <c r="L603" s="232">
        <f t="shared" si="197"/>
        <v>0</v>
      </c>
      <c r="M603" s="922"/>
      <c r="N603" s="85">
        <f t="shared" si="196"/>
        <v>0</v>
      </c>
      <c r="O603" s="794"/>
      <c r="P603" s="232">
        <f t="shared" si="198"/>
        <v>0</v>
      </c>
      <c r="Q603" s="83">
        <v>0</v>
      </c>
      <c r="R603" s="377">
        <f t="shared" si="199"/>
        <v>0</v>
      </c>
      <c r="S603" s="905"/>
      <c r="T603" s="904">
        <f>Tabla323[[#This Row],[TOTAL EXITENTE82]]*Tabla323[[#This Row],[P.U$]]</f>
        <v>0</v>
      </c>
      <c r="U603" s="646"/>
      <c r="V603" s="902"/>
      <c r="W603" s="902"/>
    </row>
    <row r="604" spans="1:23" x14ac:dyDescent="0.25">
      <c r="A604" s="185">
        <v>588</v>
      </c>
      <c r="B604" s="151" t="s">
        <v>746</v>
      </c>
      <c r="C604" s="151" t="s">
        <v>966</v>
      </c>
      <c r="D604" s="151" t="s">
        <v>338</v>
      </c>
      <c r="E604" s="151" t="s">
        <v>710</v>
      </c>
      <c r="F604" s="579">
        <v>45689</v>
      </c>
      <c r="G604" s="580">
        <v>3.61</v>
      </c>
      <c r="H604" s="337"/>
      <c r="I604" s="83"/>
      <c r="J604" s="590">
        <f t="shared" si="200"/>
        <v>0</v>
      </c>
      <c r="K604" s="793"/>
      <c r="L604" s="85">
        <f t="shared" si="197"/>
        <v>0</v>
      </c>
      <c r="M604" s="922"/>
      <c r="N604" s="85">
        <f t="shared" si="196"/>
        <v>0</v>
      </c>
      <c r="O604" s="793"/>
      <c r="P604" s="85">
        <f t="shared" si="198"/>
        <v>0</v>
      </c>
      <c r="Q604" s="83">
        <v>0</v>
      </c>
      <c r="R604" s="377">
        <f t="shared" si="199"/>
        <v>0</v>
      </c>
      <c r="S604" s="905"/>
      <c r="T604" s="904">
        <f>Tabla323[[#This Row],[TOTAL EXITENTE82]]*Tabla323[[#This Row],[P.U$]]</f>
        <v>0</v>
      </c>
      <c r="U604" s="646"/>
      <c r="V604" s="902"/>
      <c r="W604" s="902"/>
    </row>
    <row r="605" spans="1:23" ht="28.5" x14ac:dyDescent="0.25">
      <c r="A605" s="179">
        <v>465</v>
      </c>
      <c r="B605" s="205" t="s">
        <v>522</v>
      </c>
      <c r="C605" s="21" t="s">
        <v>644</v>
      </c>
      <c r="D605" s="23" t="s">
        <v>338</v>
      </c>
      <c r="E605" s="23" t="s">
        <v>710</v>
      </c>
      <c r="F605" s="29">
        <v>45627</v>
      </c>
      <c r="G605" s="40">
        <v>5.16</v>
      </c>
      <c r="H605" s="337"/>
      <c r="I605" s="83"/>
      <c r="J605" s="590">
        <f t="shared" si="200"/>
        <v>0</v>
      </c>
      <c r="K605" s="793"/>
      <c r="L605" s="85">
        <f t="shared" si="197"/>
        <v>0</v>
      </c>
      <c r="M605" s="922"/>
      <c r="N605" s="85">
        <f t="shared" si="196"/>
        <v>0</v>
      </c>
      <c r="O605" s="793"/>
      <c r="P605" s="85">
        <f t="shared" si="198"/>
        <v>0</v>
      </c>
      <c r="Q605" s="83">
        <v>0</v>
      </c>
      <c r="R605" s="377">
        <f t="shared" si="199"/>
        <v>0</v>
      </c>
      <c r="S605" s="905"/>
      <c r="T605" s="904">
        <f>Tabla323[[#This Row],[TOTAL EXITENTE82]]*Tabla323[[#This Row],[P.U$]]</f>
        <v>0</v>
      </c>
      <c r="U605" s="646"/>
      <c r="V605" s="902"/>
      <c r="W605" s="902"/>
    </row>
    <row r="606" spans="1:23" ht="28.5" x14ac:dyDescent="0.25">
      <c r="A606" s="179">
        <v>466</v>
      </c>
      <c r="B606" s="205" t="s">
        <v>523</v>
      </c>
      <c r="C606" s="21" t="s">
        <v>644</v>
      </c>
      <c r="D606" s="23" t="s">
        <v>338</v>
      </c>
      <c r="E606" s="23" t="s">
        <v>710</v>
      </c>
      <c r="F606" s="29">
        <v>45627</v>
      </c>
      <c r="G606" s="40">
        <v>5.16</v>
      </c>
      <c r="H606" s="337"/>
      <c r="I606" s="83"/>
      <c r="J606" s="590">
        <f t="shared" si="200"/>
        <v>0</v>
      </c>
      <c r="K606" s="793"/>
      <c r="L606" s="85">
        <f t="shared" si="197"/>
        <v>0</v>
      </c>
      <c r="M606" s="922"/>
      <c r="N606" s="85">
        <f t="shared" si="196"/>
        <v>0</v>
      </c>
      <c r="O606" s="793"/>
      <c r="P606" s="85">
        <f t="shared" si="198"/>
        <v>0</v>
      </c>
      <c r="Q606" s="83">
        <v>0</v>
      </c>
      <c r="R606" s="377">
        <f t="shared" si="199"/>
        <v>0</v>
      </c>
      <c r="S606" s="905"/>
      <c r="T606" s="904">
        <f>Tabla323[[#This Row],[TOTAL EXITENTE82]]*Tabla323[[#This Row],[P.U$]]</f>
        <v>0</v>
      </c>
      <c r="U606" s="646"/>
      <c r="V606" s="902"/>
      <c r="W606" s="902"/>
    </row>
    <row r="607" spans="1:23" ht="28.5" x14ac:dyDescent="0.25">
      <c r="A607" s="179">
        <v>467</v>
      </c>
      <c r="B607" s="205" t="s">
        <v>524</v>
      </c>
      <c r="C607" s="21" t="s">
        <v>645</v>
      </c>
      <c r="D607" s="23" t="s">
        <v>338</v>
      </c>
      <c r="E607" s="23" t="s">
        <v>710</v>
      </c>
      <c r="F607" s="29">
        <v>45231</v>
      </c>
      <c r="G607" s="40">
        <v>5.74</v>
      </c>
      <c r="H607" s="337"/>
      <c r="I607" s="233">
        <v>2</v>
      </c>
      <c r="J607" s="590">
        <f t="shared" si="200"/>
        <v>11.48</v>
      </c>
      <c r="K607" s="794">
        <v>2</v>
      </c>
      <c r="L607" s="232">
        <f t="shared" si="197"/>
        <v>11.48</v>
      </c>
      <c r="M607" s="794">
        <v>2</v>
      </c>
      <c r="N607" s="85">
        <f t="shared" si="196"/>
        <v>11.48</v>
      </c>
      <c r="O607" s="794">
        <v>2</v>
      </c>
      <c r="P607" s="232">
        <f t="shared" si="198"/>
        <v>11.48</v>
      </c>
      <c r="Q607" s="233">
        <v>2</v>
      </c>
      <c r="R607" s="377">
        <f t="shared" si="199"/>
        <v>11.48</v>
      </c>
      <c r="S607" s="905">
        <v>0</v>
      </c>
      <c r="T607" s="904">
        <f>Tabla323[[#This Row],[TOTAL EXITENTE82]]*Tabla323[[#This Row],[P.U$]]</f>
        <v>0</v>
      </c>
      <c r="U607" s="646">
        <v>2</v>
      </c>
      <c r="V607" s="902"/>
      <c r="W607" s="902"/>
    </row>
    <row r="608" spans="1:23" ht="28.5" x14ac:dyDescent="0.25">
      <c r="A608" s="179">
        <v>468</v>
      </c>
      <c r="B608" s="205" t="s">
        <v>525</v>
      </c>
      <c r="C608" s="21" t="s">
        <v>645</v>
      </c>
      <c r="D608" s="23" t="s">
        <v>338</v>
      </c>
      <c r="E608" s="23" t="s">
        <v>710</v>
      </c>
      <c r="F608" s="29">
        <v>45261</v>
      </c>
      <c r="G608" s="39">
        <v>6.32</v>
      </c>
      <c r="H608" s="337"/>
      <c r="I608" s="83">
        <v>1</v>
      </c>
      <c r="J608" s="590">
        <f t="shared" si="200"/>
        <v>6.32</v>
      </c>
      <c r="K608" s="793">
        <v>1</v>
      </c>
      <c r="L608" s="85">
        <f>G608*K608</f>
        <v>6.32</v>
      </c>
      <c r="M608" s="793">
        <v>0</v>
      </c>
      <c r="N608" s="85">
        <f t="shared" si="196"/>
        <v>0</v>
      </c>
      <c r="O608" s="793">
        <v>2</v>
      </c>
      <c r="P608" s="85">
        <f>G608*O608</f>
        <v>12.64</v>
      </c>
      <c r="Q608" s="83">
        <v>2</v>
      </c>
      <c r="R608" s="377">
        <f>G608*Q608</f>
        <v>12.64</v>
      </c>
      <c r="S608" s="905">
        <v>2</v>
      </c>
      <c r="T608" s="904">
        <f>Tabla323[[#This Row],[TOTAL EXITENTE82]]*Tabla323[[#This Row],[P.U$]]</f>
        <v>12.64</v>
      </c>
      <c r="U608" s="646">
        <v>1</v>
      </c>
      <c r="V608" s="902"/>
      <c r="W608" s="902"/>
    </row>
    <row r="609" spans="1:23" ht="28.5" x14ac:dyDescent="0.25">
      <c r="A609" s="179">
        <v>469</v>
      </c>
      <c r="B609" s="204" t="s">
        <v>754</v>
      </c>
      <c r="C609" s="21" t="s">
        <v>751</v>
      </c>
      <c r="D609" s="23" t="s">
        <v>17613</v>
      </c>
      <c r="E609" s="23" t="s">
        <v>710</v>
      </c>
      <c r="F609" s="29">
        <v>45931</v>
      </c>
      <c r="G609" s="39">
        <v>3.85</v>
      </c>
      <c r="H609" s="337"/>
      <c r="I609" s="83"/>
      <c r="J609" s="590">
        <f t="shared" si="200"/>
        <v>0</v>
      </c>
      <c r="K609" s="793"/>
      <c r="L609" s="85">
        <f>G609*K609</f>
        <v>0</v>
      </c>
      <c r="M609" s="922"/>
      <c r="N609" s="85">
        <f t="shared" si="196"/>
        <v>0</v>
      </c>
      <c r="O609" s="793"/>
      <c r="P609" s="85">
        <f>G609*O609</f>
        <v>0</v>
      </c>
      <c r="Q609" s="83">
        <v>0</v>
      </c>
      <c r="R609" s="377">
        <f>G609*Q609</f>
        <v>0</v>
      </c>
      <c r="S609" s="905"/>
      <c r="T609" s="904">
        <f>Tabla323[[#This Row],[TOTAL EXITENTE82]]*Tabla323[[#This Row],[P.U$]]</f>
        <v>0</v>
      </c>
      <c r="U609" s="646"/>
      <c r="V609" s="902"/>
      <c r="W609" s="902"/>
    </row>
    <row r="610" spans="1:23" ht="28.5" x14ac:dyDescent="0.25">
      <c r="A610" s="179">
        <v>470</v>
      </c>
      <c r="B610" s="204" t="s">
        <v>765</v>
      </c>
      <c r="C610" s="21" t="s">
        <v>763</v>
      </c>
      <c r="D610" s="23" t="s">
        <v>338</v>
      </c>
      <c r="E610" s="23" t="s">
        <v>710</v>
      </c>
      <c r="F610" s="29">
        <v>45352</v>
      </c>
      <c r="G610" s="39">
        <v>4.0999999999999996</v>
      </c>
      <c r="H610" s="337"/>
      <c r="I610" s="83"/>
      <c r="J610" s="590">
        <f t="shared" si="200"/>
        <v>0</v>
      </c>
      <c r="K610" s="793"/>
      <c r="L610" s="85">
        <f>G610*K610</f>
        <v>0</v>
      </c>
      <c r="M610" s="922"/>
      <c r="N610" s="85">
        <f t="shared" si="196"/>
        <v>0</v>
      </c>
      <c r="O610" s="793"/>
      <c r="P610" s="85">
        <f>G610*O610</f>
        <v>0</v>
      </c>
      <c r="Q610" s="83">
        <v>0</v>
      </c>
      <c r="R610" s="377">
        <f>G610*Q610</f>
        <v>0</v>
      </c>
      <c r="S610" s="905"/>
      <c r="T610" s="904">
        <f>Tabla323[[#This Row],[TOTAL EXITENTE82]]*Tabla323[[#This Row],[P.U$]]</f>
        <v>0</v>
      </c>
      <c r="U610" s="646"/>
      <c r="V610" s="902"/>
      <c r="W610" s="902"/>
    </row>
    <row r="611" spans="1:23" ht="28.5" x14ac:dyDescent="0.25">
      <c r="A611" s="179">
        <v>471</v>
      </c>
      <c r="B611" s="204" t="s">
        <v>753</v>
      </c>
      <c r="C611" s="21" t="s">
        <v>751</v>
      </c>
      <c r="D611" s="23" t="s">
        <v>338</v>
      </c>
      <c r="E611" s="23" t="s">
        <v>710</v>
      </c>
      <c r="F611" s="29">
        <v>45931</v>
      </c>
      <c r="G611" s="39">
        <v>3.85</v>
      </c>
      <c r="H611" s="337"/>
      <c r="I611" s="83"/>
      <c r="J611" s="590">
        <f t="shared" si="200"/>
        <v>0</v>
      </c>
      <c r="K611" s="793"/>
      <c r="L611" s="85">
        <f>G611*K611</f>
        <v>0</v>
      </c>
      <c r="M611" s="922"/>
      <c r="N611" s="85">
        <f t="shared" si="196"/>
        <v>0</v>
      </c>
      <c r="O611" s="793"/>
      <c r="P611" s="85">
        <f>G611*O611</f>
        <v>0</v>
      </c>
      <c r="Q611" s="83">
        <v>0</v>
      </c>
      <c r="R611" s="377">
        <f>G611*Q611</f>
        <v>0</v>
      </c>
      <c r="S611" s="905"/>
      <c r="T611" s="904">
        <f>Tabla323[[#This Row],[TOTAL EXITENTE82]]*Tabla323[[#This Row],[P.U$]]</f>
        <v>0</v>
      </c>
      <c r="U611" s="646"/>
      <c r="V611" s="902"/>
      <c r="W611" s="902"/>
    </row>
    <row r="612" spans="1:23" ht="30" x14ac:dyDescent="0.25">
      <c r="A612" s="185">
        <v>585</v>
      </c>
      <c r="B612" s="151" t="s">
        <v>994</v>
      </c>
      <c r="C612" s="151" t="s">
        <v>966</v>
      </c>
      <c r="D612" s="151" t="s">
        <v>338</v>
      </c>
      <c r="E612" s="151" t="s">
        <v>710</v>
      </c>
      <c r="F612" s="579">
        <v>45717</v>
      </c>
      <c r="G612" s="580">
        <v>4.8499999999999996</v>
      </c>
      <c r="H612" s="337"/>
      <c r="I612" s="83">
        <v>2</v>
      </c>
      <c r="J612" s="590">
        <f t="shared" si="200"/>
        <v>9.6999999999999993</v>
      </c>
      <c r="K612" s="793">
        <v>2</v>
      </c>
      <c r="L612" s="85">
        <f t="shared" ref="L612:L678" si="201">G612*K612</f>
        <v>9.6999999999999993</v>
      </c>
      <c r="M612" s="793">
        <v>2</v>
      </c>
      <c r="N612" s="85">
        <f t="shared" si="196"/>
        <v>9.6999999999999993</v>
      </c>
      <c r="O612" s="793">
        <v>2</v>
      </c>
      <c r="P612" s="85">
        <f t="shared" ref="P612:P678" si="202">G612*O612</f>
        <v>9.6999999999999993</v>
      </c>
      <c r="Q612" s="83">
        <v>2</v>
      </c>
      <c r="R612" s="377">
        <f t="shared" ref="R612:R678" si="203">G612*Q612</f>
        <v>9.6999999999999993</v>
      </c>
      <c r="S612" s="905">
        <v>2</v>
      </c>
      <c r="T612" s="904">
        <f>Tabla323[[#This Row],[TOTAL EXITENTE82]]*Tabla323[[#This Row],[P.U$]]</f>
        <v>9.6999999999999993</v>
      </c>
      <c r="U612" s="646">
        <v>2</v>
      </c>
      <c r="V612" s="902"/>
      <c r="W612" s="902"/>
    </row>
    <row r="613" spans="1:23" ht="30" x14ac:dyDescent="0.25">
      <c r="A613" s="185">
        <v>596</v>
      </c>
      <c r="B613" s="151" t="s">
        <v>973</v>
      </c>
      <c r="C613" s="151" t="s">
        <v>750</v>
      </c>
      <c r="D613" s="151" t="s">
        <v>338</v>
      </c>
      <c r="E613" s="151" t="s">
        <v>710</v>
      </c>
      <c r="F613" s="579">
        <v>45261</v>
      </c>
      <c r="G613" s="580">
        <v>5.94</v>
      </c>
      <c r="H613" s="337"/>
      <c r="I613" s="83">
        <v>3</v>
      </c>
      <c r="J613" s="590">
        <f t="shared" si="200"/>
        <v>17.82</v>
      </c>
      <c r="K613" s="793">
        <v>3</v>
      </c>
      <c r="L613" s="85">
        <f t="shared" si="201"/>
        <v>17.82</v>
      </c>
      <c r="M613" s="793">
        <v>3</v>
      </c>
      <c r="N613" s="85">
        <f t="shared" si="196"/>
        <v>17.82</v>
      </c>
      <c r="O613" s="793">
        <v>3</v>
      </c>
      <c r="P613" s="85">
        <f t="shared" si="202"/>
        <v>17.82</v>
      </c>
      <c r="Q613" s="83">
        <v>3</v>
      </c>
      <c r="R613" s="377">
        <f t="shared" si="203"/>
        <v>17.82</v>
      </c>
      <c r="S613" s="905">
        <v>4</v>
      </c>
      <c r="T613" s="904">
        <f>Tabla323[[#This Row],[TOTAL EXITENTE82]]*Tabla323[[#This Row],[P.U$]]</f>
        <v>23.76</v>
      </c>
      <c r="U613" s="646">
        <v>3</v>
      </c>
      <c r="V613" s="902"/>
      <c r="W613" s="902"/>
    </row>
    <row r="614" spans="1:23" ht="30" x14ac:dyDescent="0.25">
      <c r="A614" s="185">
        <v>597</v>
      </c>
      <c r="B614" s="151" t="s">
        <v>974</v>
      </c>
      <c r="C614" s="151" t="s">
        <v>750</v>
      </c>
      <c r="D614" s="151" t="s">
        <v>338</v>
      </c>
      <c r="E614" s="151" t="s">
        <v>710</v>
      </c>
      <c r="F614" s="579">
        <v>45292</v>
      </c>
      <c r="G614" s="580">
        <v>5.94</v>
      </c>
      <c r="H614" s="337"/>
      <c r="I614" s="83"/>
      <c r="J614" s="590">
        <f t="shared" si="200"/>
        <v>0</v>
      </c>
      <c r="K614" s="793"/>
      <c r="L614" s="85">
        <f t="shared" si="201"/>
        <v>0</v>
      </c>
      <c r="M614" s="922"/>
      <c r="N614" s="85">
        <f t="shared" si="196"/>
        <v>0</v>
      </c>
      <c r="O614" s="793"/>
      <c r="P614" s="85">
        <f t="shared" si="202"/>
        <v>0</v>
      </c>
      <c r="Q614" s="83">
        <v>0</v>
      </c>
      <c r="R614" s="377">
        <f t="shared" si="203"/>
        <v>0</v>
      </c>
      <c r="S614" s="905"/>
      <c r="T614" s="904">
        <f>Tabla323[[#This Row],[TOTAL EXITENTE82]]*Tabla323[[#This Row],[P.U$]]</f>
        <v>0</v>
      </c>
      <c r="U614" s="646"/>
      <c r="V614" s="902"/>
      <c r="W614" s="902"/>
    </row>
    <row r="615" spans="1:23" ht="30" x14ac:dyDescent="0.25">
      <c r="A615" s="185">
        <v>607</v>
      </c>
      <c r="B615" s="151" t="s">
        <v>986</v>
      </c>
      <c r="C615" s="151" t="s">
        <v>966</v>
      </c>
      <c r="D615" s="151" t="s">
        <v>338</v>
      </c>
      <c r="E615" s="151" t="s">
        <v>710</v>
      </c>
      <c r="F615" s="579">
        <v>45778</v>
      </c>
      <c r="G615" s="580">
        <v>7.47</v>
      </c>
      <c r="H615" s="337"/>
      <c r="I615" s="233"/>
      <c r="J615" s="590">
        <f t="shared" si="200"/>
        <v>0</v>
      </c>
      <c r="K615" s="793"/>
      <c r="L615" s="232">
        <f t="shared" si="201"/>
        <v>0</v>
      </c>
      <c r="M615" s="922"/>
      <c r="N615" s="85">
        <f t="shared" si="196"/>
        <v>0</v>
      </c>
      <c r="O615" s="794"/>
      <c r="P615" s="232">
        <f t="shared" si="202"/>
        <v>0</v>
      </c>
      <c r="Q615" s="83">
        <v>0</v>
      </c>
      <c r="R615" s="377">
        <f t="shared" si="203"/>
        <v>0</v>
      </c>
      <c r="S615" s="905"/>
      <c r="T615" s="904">
        <f>Tabla323[[#This Row],[TOTAL EXITENTE82]]*Tabla323[[#This Row],[P.U$]]</f>
        <v>0</v>
      </c>
      <c r="U615" s="646"/>
      <c r="V615" s="902"/>
      <c r="W615" s="902"/>
    </row>
    <row r="616" spans="1:23" ht="30" x14ac:dyDescent="0.25">
      <c r="A616" s="185">
        <v>608</v>
      </c>
      <c r="B616" s="151" t="s">
        <v>987</v>
      </c>
      <c r="C616" s="151" t="s">
        <v>966</v>
      </c>
      <c r="D616" s="151" t="s">
        <v>338</v>
      </c>
      <c r="E616" s="151" t="s">
        <v>710</v>
      </c>
      <c r="F616" s="579">
        <v>45658</v>
      </c>
      <c r="G616" s="580">
        <v>3.07</v>
      </c>
      <c r="H616" s="337"/>
      <c r="I616" s="233">
        <v>4</v>
      </c>
      <c r="J616" s="590">
        <f t="shared" si="200"/>
        <v>12.28</v>
      </c>
      <c r="K616" s="794">
        <v>4</v>
      </c>
      <c r="L616" s="232">
        <f t="shared" si="201"/>
        <v>12.28</v>
      </c>
      <c r="M616" s="793">
        <v>4</v>
      </c>
      <c r="N616" s="85">
        <f t="shared" si="196"/>
        <v>12.28</v>
      </c>
      <c r="O616" s="794">
        <v>4</v>
      </c>
      <c r="P616" s="232">
        <f t="shared" si="202"/>
        <v>12.28</v>
      </c>
      <c r="Q616" s="233">
        <v>4</v>
      </c>
      <c r="R616" s="377">
        <f t="shared" si="203"/>
        <v>12.28</v>
      </c>
      <c r="S616" s="905">
        <v>4</v>
      </c>
      <c r="T616" s="904">
        <f>Tabla323[[#This Row],[TOTAL EXITENTE82]]*Tabla323[[#This Row],[P.U$]]</f>
        <v>12.28</v>
      </c>
      <c r="U616" s="646">
        <v>4</v>
      </c>
      <c r="V616" s="902"/>
      <c r="W616" s="902"/>
    </row>
    <row r="617" spans="1:23" ht="28.5" x14ac:dyDescent="0.25">
      <c r="A617" s="179">
        <v>472</v>
      </c>
      <c r="B617" s="204" t="s">
        <v>526</v>
      </c>
      <c r="C617" s="21" t="s">
        <v>635</v>
      </c>
      <c r="D617" s="23" t="s">
        <v>338</v>
      </c>
      <c r="E617" s="23" t="s">
        <v>710</v>
      </c>
      <c r="F617" s="29">
        <v>45263</v>
      </c>
      <c r="G617" s="39">
        <v>7.55</v>
      </c>
      <c r="H617" s="337"/>
      <c r="I617" s="233"/>
      <c r="J617" s="590">
        <f t="shared" si="200"/>
        <v>0</v>
      </c>
      <c r="K617" s="793"/>
      <c r="L617" s="232">
        <f t="shared" si="201"/>
        <v>0</v>
      </c>
      <c r="M617" s="922"/>
      <c r="N617" s="85">
        <f t="shared" si="196"/>
        <v>0</v>
      </c>
      <c r="O617" s="794"/>
      <c r="P617" s="232">
        <f t="shared" si="202"/>
        <v>0</v>
      </c>
      <c r="Q617" s="83">
        <v>0</v>
      </c>
      <c r="R617" s="377">
        <f t="shared" si="203"/>
        <v>0</v>
      </c>
      <c r="S617" s="905"/>
      <c r="T617" s="904">
        <f>Tabla323[[#This Row],[TOTAL EXITENTE82]]*Tabla323[[#This Row],[P.U$]]</f>
        <v>0</v>
      </c>
      <c r="U617" s="646"/>
      <c r="V617" s="902"/>
      <c r="W617" s="902"/>
    </row>
    <row r="618" spans="1:23" ht="28.5" x14ac:dyDescent="0.25">
      <c r="A618" s="179">
        <v>473</v>
      </c>
      <c r="B618" s="204" t="s">
        <v>527</v>
      </c>
      <c r="C618" s="21" t="s">
        <v>603</v>
      </c>
      <c r="D618" s="23" t="s">
        <v>338</v>
      </c>
      <c r="E618" s="23" t="s">
        <v>708</v>
      </c>
      <c r="F618" s="29">
        <v>45264</v>
      </c>
      <c r="G618" s="39">
        <v>3</v>
      </c>
      <c r="H618" s="337"/>
      <c r="I618" s="233"/>
      <c r="J618" s="590">
        <f t="shared" si="200"/>
        <v>0</v>
      </c>
      <c r="K618" s="793"/>
      <c r="L618" s="232">
        <f t="shared" si="201"/>
        <v>0</v>
      </c>
      <c r="M618" s="922"/>
      <c r="N618" s="85">
        <f t="shared" si="196"/>
        <v>0</v>
      </c>
      <c r="O618" s="794"/>
      <c r="P618" s="232">
        <f t="shared" si="202"/>
        <v>0</v>
      </c>
      <c r="Q618" s="83">
        <v>0</v>
      </c>
      <c r="R618" s="377">
        <f t="shared" si="203"/>
        <v>0</v>
      </c>
      <c r="S618" s="905"/>
      <c r="T618" s="904">
        <f>Tabla323[[#This Row],[TOTAL EXITENTE82]]*Tabla323[[#This Row],[P.U$]]</f>
        <v>0</v>
      </c>
      <c r="U618" s="646"/>
      <c r="V618" s="902"/>
      <c r="W618" s="902"/>
    </row>
    <row r="619" spans="1:23" ht="28.5" x14ac:dyDescent="0.25">
      <c r="A619" s="179">
        <v>474</v>
      </c>
      <c r="B619" s="204" t="s">
        <v>528</v>
      </c>
      <c r="C619" s="21" t="s">
        <v>646</v>
      </c>
      <c r="D619" s="23" t="s">
        <v>338</v>
      </c>
      <c r="E619" s="23" t="s">
        <v>708</v>
      </c>
      <c r="F619" s="29">
        <v>45778</v>
      </c>
      <c r="G619" s="39">
        <v>2.2999999999999998</v>
      </c>
      <c r="H619" s="337"/>
      <c r="I619" s="233"/>
      <c r="J619" s="590">
        <f t="shared" si="200"/>
        <v>0</v>
      </c>
      <c r="K619" s="793"/>
      <c r="L619" s="232">
        <f t="shared" si="201"/>
        <v>0</v>
      </c>
      <c r="M619" s="922"/>
      <c r="N619" s="85">
        <f t="shared" si="196"/>
        <v>0</v>
      </c>
      <c r="O619" s="794"/>
      <c r="P619" s="232">
        <f t="shared" si="202"/>
        <v>0</v>
      </c>
      <c r="Q619" s="83">
        <v>0</v>
      </c>
      <c r="R619" s="377">
        <f t="shared" si="203"/>
        <v>0</v>
      </c>
      <c r="S619" s="905"/>
      <c r="T619" s="904">
        <f>Tabla323[[#This Row],[TOTAL EXITENTE82]]*Tabla323[[#This Row],[P.U$]]</f>
        <v>0</v>
      </c>
      <c r="U619" s="646"/>
      <c r="V619" s="902"/>
      <c r="W619" s="902"/>
    </row>
    <row r="620" spans="1:23" ht="28.5" x14ac:dyDescent="0.25">
      <c r="A620" s="179">
        <v>475</v>
      </c>
      <c r="B620" s="204" t="s">
        <v>529</v>
      </c>
      <c r="C620" s="21" t="s">
        <v>647</v>
      </c>
      <c r="D620" s="23" t="s">
        <v>338</v>
      </c>
      <c r="E620" s="23" t="s">
        <v>708</v>
      </c>
      <c r="F620" s="28">
        <v>45383</v>
      </c>
      <c r="G620" s="39">
        <v>0.16</v>
      </c>
      <c r="H620" s="337"/>
      <c r="I620" s="83"/>
      <c r="J620" s="590">
        <f t="shared" si="200"/>
        <v>0</v>
      </c>
      <c r="K620" s="793"/>
      <c r="L620" s="85">
        <f t="shared" si="201"/>
        <v>0</v>
      </c>
      <c r="M620" s="922"/>
      <c r="N620" s="85">
        <f t="shared" si="196"/>
        <v>0</v>
      </c>
      <c r="O620" s="793"/>
      <c r="P620" s="85">
        <f t="shared" si="202"/>
        <v>0</v>
      </c>
      <c r="Q620" s="83">
        <v>0</v>
      </c>
      <c r="R620" s="377">
        <f t="shared" si="203"/>
        <v>0</v>
      </c>
      <c r="S620" s="905"/>
      <c r="T620" s="904">
        <f>Tabla323[[#This Row],[TOTAL EXITENTE82]]*Tabla323[[#This Row],[P.U$]]</f>
        <v>0</v>
      </c>
      <c r="U620" s="646"/>
      <c r="V620" s="902"/>
      <c r="W620" s="902"/>
    </row>
    <row r="621" spans="1:23" ht="28.5" x14ac:dyDescent="0.25">
      <c r="A621" s="179">
        <v>476</v>
      </c>
      <c r="B621" s="204" t="s">
        <v>833</v>
      </c>
      <c r="C621" s="21" t="s">
        <v>635</v>
      </c>
      <c r="D621" s="23" t="s">
        <v>338</v>
      </c>
      <c r="E621" s="23" t="s">
        <v>710</v>
      </c>
      <c r="F621" s="28">
        <v>45658</v>
      </c>
      <c r="G621" s="39">
        <v>3.07</v>
      </c>
      <c r="H621" s="337"/>
      <c r="I621" s="83"/>
      <c r="J621" s="590">
        <f t="shared" si="200"/>
        <v>0</v>
      </c>
      <c r="K621" s="793"/>
      <c r="L621" s="85">
        <f t="shared" si="201"/>
        <v>0</v>
      </c>
      <c r="M621" s="922"/>
      <c r="N621" s="85">
        <f t="shared" si="196"/>
        <v>0</v>
      </c>
      <c r="O621" s="793"/>
      <c r="P621" s="85">
        <f t="shared" si="202"/>
        <v>0</v>
      </c>
      <c r="Q621" s="83">
        <v>0</v>
      </c>
      <c r="R621" s="377">
        <f t="shared" si="203"/>
        <v>0</v>
      </c>
      <c r="S621" s="905"/>
      <c r="T621" s="904">
        <f>Tabla323[[#This Row],[TOTAL EXITENTE82]]*Tabla323[[#This Row],[P.U$]]</f>
        <v>0</v>
      </c>
      <c r="U621" s="646"/>
      <c r="V621" s="902"/>
      <c r="W621" s="902"/>
    </row>
    <row r="622" spans="1:23" x14ac:dyDescent="0.25">
      <c r="A622" s="179">
        <v>477</v>
      </c>
      <c r="B622" s="204" t="s">
        <v>1192</v>
      </c>
      <c r="C622" s="21" t="s">
        <v>635</v>
      </c>
      <c r="D622" s="23" t="s">
        <v>338</v>
      </c>
      <c r="E622" s="23" t="s">
        <v>710</v>
      </c>
      <c r="F622" s="28">
        <v>45659</v>
      </c>
      <c r="G622" s="39">
        <v>3.07</v>
      </c>
      <c r="H622" s="337"/>
      <c r="I622" s="83"/>
      <c r="J622" s="590">
        <f t="shared" si="200"/>
        <v>0</v>
      </c>
      <c r="K622" s="793"/>
      <c r="L622" s="85">
        <f t="shared" si="201"/>
        <v>0</v>
      </c>
      <c r="M622" s="922"/>
      <c r="N622" s="85">
        <f t="shared" si="196"/>
        <v>0</v>
      </c>
      <c r="O622" s="793"/>
      <c r="P622" s="85">
        <f t="shared" si="202"/>
        <v>0</v>
      </c>
      <c r="Q622" s="83">
        <v>0</v>
      </c>
      <c r="R622" s="377">
        <f t="shared" si="203"/>
        <v>0</v>
      </c>
      <c r="S622" s="905"/>
      <c r="T622" s="904">
        <f>Tabla323[[#This Row],[TOTAL EXITENTE82]]*Tabla323[[#This Row],[P.U$]]</f>
        <v>0</v>
      </c>
      <c r="U622" s="646"/>
      <c r="V622" s="902"/>
      <c r="W622" s="902"/>
    </row>
    <row r="623" spans="1:23" x14ac:dyDescent="0.25">
      <c r="A623" s="179">
        <v>478</v>
      </c>
      <c r="B623" s="204" t="s">
        <v>530</v>
      </c>
      <c r="C623" s="21" t="s">
        <v>648</v>
      </c>
      <c r="D623" s="23" t="s">
        <v>338</v>
      </c>
      <c r="E623" s="23" t="s">
        <v>710</v>
      </c>
      <c r="F623" s="28">
        <v>45413</v>
      </c>
      <c r="G623" s="39">
        <v>0.6</v>
      </c>
      <c r="H623" s="337"/>
      <c r="I623" s="83"/>
      <c r="J623" s="590">
        <f t="shared" si="200"/>
        <v>0</v>
      </c>
      <c r="K623" s="793"/>
      <c r="L623" s="85">
        <f t="shared" si="201"/>
        <v>0</v>
      </c>
      <c r="M623" s="922"/>
      <c r="N623" s="85">
        <f t="shared" si="196"/>
        <v>0</v>
      </c>
      <c r="O623" s="793"/>
      <c r="P623" s="85">
        <f t="shared" si="202"/>
        <v>0</v>
      </c>
      <c r="Q623" s="83">
        <v>0</v>
      </c>
      <c r="R623" s="377">
        <f t="shared" si="203"/>
        <v>0</v>
      </c>
      <c r="S623" s="905"/>
      <c r="T623" s="904">
        <f>Tabla323[[#This Row],[TOTAL EXITENTE82]]*Tabla323[[#This Row],[P.U$]]</f>
        <v>0</v>
      </c>
      <c r="U623" s="646"/>
      <c r="V623" s="902"/>
      <c r="W623" s="902"/>
    </row>
    <row r="624" spans="1:23" x14ac:dyDescent="0.25">
      <c r="A624" s="179">
        <v>479</v>
      </c>
      <c r="B624" s="204" t="s">
        <v>531</v>
      </c>
      <c r="C624" s="21" t="s">
        <v>649</v>
      </c>
      <c r="D624" s="23" t="s">
        <v>338</v>
      </c>
      <c r="E624" s="23" t="s">
        <v>708</v>
      </c>
      <c r="F624" s="28">
        <v>45170</v>
      </c>
      <c r="G624" s="39">
        <v>0.6</v>
      </c>
      <c r="H624" s="337"/>
      <c r="I624" s="83"/>
      <c r="J624" s="590">
        <f t="shared" si="200"/>
        <v>0</v>
      </c>
      <c r="K624" s="793"/>
      <c r="L624" s="85">
        <f t="shared" si="201"/>
        <v>0</v>
      </c>
      <c r="M624" s="922"/>
      <c r="N624" s="85">
        <f t="shared" si="196"/>
        <v>0</v>
      </c>
      <c r="O624" s="793"/>
      <c r="P624" s="85">
        <f t="shared" si="202"/>
        <v>0</v>
      </c>
      <c r="Q624" s="83">
        <v>0</v>
      </c>
      <c r="R624" s="377">
        <f t="shared" si="203"/>
        <v>0</v>
      </c>
      <c r="S624" s="905"/>
      <c r="T624" s="904">
        <f>Tabla323[[#This Row],[TOTAL EXITENTE82]]*Tabla323[[#This Row],[P.U$]]</f>
        <v>0</v>
      </c>
      <c r="U624" s="646"/>
      <c r="V624" s="902"/>
      <c r="W624" s="902"/>
    </row>
    <row r="625" spans="1:23" ht="25.5" x14ac:dyDescent="0.25">
      <c r="A625" s="179">
        <v>480</v>
      </c>
      <c r="B625" s="204" t="s">
        <v>832</v>
      </c>
      <c r="C625" s="21" t="s">
        <v>831</v>
      </c>
      <c r="D625" s="23" t="s">
        <v>338</v>
      </c>
      <c r="E625" s="23" t="s">
        <v>710</v>
      </c>
      <c r="F625" s="28">
        <v>45839</v>
      </c>
      <c r="G625" s="39">
        <v>3.66</v>
      </c>
      <c r="H625" s="337"/>
      <c r="I625" s="83"/>
      <c r="J625" s="590">
        <f t="shared" si="200"/>
        <v>0</v>
      </c>
      <c r="K625" s="793"/>
      <c r="L625" s="85">
        <f t="shared" si="201"/>
        <v>0</v>
      </c>
      <c r="M625" s="922"/>
      <c r="N625" s="85">
        <f t="shared" si="196"/>
        <v>0</v>
      </c>
      <c r="O625" s="793"/>
      <c r="P625" s="85">
        <f t="shared" si="202"/>
        <v>0</v>
      </c>
      <c r="Q625" s="83">
        <v>0</v>
      </c>
      <c r="R625" s="377">
        <f t="shared" si="203"/>
        <v>0</v>
      </c>
      <c r="S625" s="905"/>
      <c r="T625" s="904">
        <f>Tabla323[[#This Row],[TOTAL EXITENTE82]]*Tabla323[[#This Row],[P.U$]]</f>
        <v>0</v>
      </c>
      <c r="U625" s="646"/>
      <c r="V625" s="902"/>
      <c r="W625" s="902"/>
    </row>
    <row r="626" spans="1:23" ht="30" x14ac:dyDescent="0.25">
      <c r="A626" s="185">
        <v>600</v>
      </c>
      <c r="B626" s="151" t="s">
        <v>977</v>
      </c>
      <c r="C626" s="151" t="s">
        <v>802</v>
      </c>
      <c r="D626" s="151" t="s">
        <v>338</v>
      </c>
      <c r="E626" s="151" t="s">
        <v>710</v>
      </c>
      <c r="F626" s="579">
        <v>45809</v>
      </c>
      <c r="G626" s="580">
        <v>4.88</v>
      </c>
      <c r="H626" s="337"/>
      <c r="I626" s="83"/>
      <c r="J626" s="590">
        <f t="shared" si="200"/>
        <v>0</v>
      </c>
      <c r="K626" s="793"/>
      <c r="L626" s="85">
        <f t="shared" si="201"/>
        <v>0</v>
      </c>
      <c r="M626" s="793"/>
      <c r="N626" s="85">
        <f t="shared" si="196"/>
        <v>0</v>
      </c>
      <c r="O626" s="793"/>
      <c r="P626" s="85">
        <f t="shared" si="202"/>
        <v>0</v>
      </c>
      <c r="Q626" s="83">
        <v>0</v>
      </c>
      <c r="R626" s="377">
        <f t="shared" si="203"/>
        <v>0</v>
      </c>
      <c r="S626" s="905"/>
      <c r="T626" s="904">
        <f>Tabla323[[#This Row],[TOTAL EXITENTE82]]*Tabla323[[#This Row],[P.U$]]</f>
        <v>0</v>
      </c>
      <c r="U626" s="646"/>
      <c r="V626" s="902"/>
      <c r="W626" s="902"/>
    </row>
    <row r="627" spans="1:23" ht="28.5" x14ac:dyDescent="0.25">
      <c r="A627" s="179">
        <v>481</v>
      </c>
      <c r="B627" s="204" t="s">
        <v>532</v>
      </c>
      <c r="C627" s="21" t="s">
        <v>650</v>
      </c>
      <c r="D627" s="23" t="s">
        <v>338</v>
      </c>
      <c r="E627" s="23" t="s">
        <v>710</v>
      </c>
      <c r="F627" s="28">
        <v>45505</v>
      </c>
      <c r="G627" s="39">
        <v>5.28</v>
      </c>
      <c r="H627" s="337"/>
      <c r="I627" s="83"/>
      <c r="J627" s="590">
        <f t="shared" si="200"/>
        <v>0</v>
      </c>
      <c r="K627" s="793"/>
      <c r="L627" s="85">
        <f t="shared" si="201"/>
        <v>0</v>
      </c>
      <c r="M627" s="793"/>
      <c r="N627" s="85">
        <f t="shared" si="196"/>
        <v>0</v>
      </c>
      <c r="O627" s="793"/>
      <c r="P627" s="85">
        <f t="shared" si="202"/>
        <v>0</v>
      </c>
      <c r="Q627" s="83">
        <v>0</v>
      </c>
      <c r="R627" s="377">
        <f t="shared" si="203"/>
        <v>0</v>
      </c>
      <c r="S627" s="905"/>
      <c r="T627" s="904">
        <f>Tabla323[[#This Row],[TOTAL EXITENTE82]]*Tabla323[[#This Row],[P.U$]]</f>
        <v>0</v>
      </c>
      <c r="U627" s="646"/>
      <c r="V627" s="902"/>
      <c r="W627" s="902"/>
    </row>
    <row r="628" spans="1:23" ht="28.5" x14ac:dyDescent="0.25">
      <c r="A628" s="179">
        <v>482</v>
      </c>
      <c r="B628" s="204" t="s">
        <v>533</v>
      </c>
      <c r="C628" s="21" t="s">
        <v>635</v>
      </c>
      <c r="D628" s="23" t="s">
        <v>338</v>
      </c>
      <c r="E628" s="23" t="s">
        <v>710</v>
      </c>
      <c r="F628" s="28">
        <v>45505</v>
      </c>
      <c r="G628" s="39">
        <v>6.57</v>
      </c>
      <c r="H628" s="337"/>
      <c r="I628" s="83"/>
      <c r="J628" s="590">
        <f t="shared" si="200"/>
        <v>0</v>
      </c>
      <c r="K628" s="793"/>
      <c r="L628" s="85">
        <f t="shared" si="201"/>
        <v>0</v>
      </c>
      <c r="M628" s="922"/>
      <c r="N628" s="85">
        <f t="shared" si="196"/>
        <v>0</v>
      </c>
      <c r="O628" s="793"/>
      <c r="P628" s="85">
        <f t="shared" si="202"/>
        <v>0</v>
      </c>
      <c r="Q628" s="83">
        <v>0</v>
      </c>
      <c r="R628" s="377">
        <f t="shared" si="203"/>
        <v>0</v>
      </c>
      <c r="S628" s="905"/>
      <c r="T628" s="904">
        <f>Tabla323[[#This Row],[TOTAL EXITENTE82]]*Tabla323[[#This Row],[P.U$]]</f>
        <v>0</v>
      </c>
      <c r="U628" s="646"/>
      <c r="V628" s="902"/>
      <c r="W628" s="902"/>
    </row>
    <row r="629" spans="1:23" ht="28.5" x14ac:dyDescent="0.25">
      <c r="A629" s="179">
        <v>483</v>
      </c>
      <c r="B629" s="206" t="s">
        <v>534</v>
      </c>
      <c r="C629" s="24" t="s">
        <v>651</v>
      </c>
      <c r="D629" s="24" t="s">
        <v>339</v>
      </c>
      <c r="E629" s="24" t="s">
        <v>713</v>
      </c>
      <c r="F629" s="31">
        <v>45658</v>
      </c>
      <c r="G629" s="42">
        <v>1.71</v>
      </c>
      <c r="H629" s="337"/>
      <c r="I629" s="233"/>
      <c r="J629" s="590">
        <f t="shared" si="200"/>
        <v>0</v>
      </c>
      <c r="K629" s="793"/>
      <c r="L629" s="232">
        <f t="shared" si="201"/>
        <v>0</v>
      </c>
      <c r="M629" s="922"/>
      <c r="N629" s="85">
        <f t="shared" si="196"/>
        <v>0</v>
      </c>
      <c r="O629" s="794"/>
      <c r="P629" s="232">
        <f t="shared" si="202"/>
        <v>0</v>
      </c>
      <c r="Q629" s="83">
        <v>0</v>
      </c>
      <c r="R629" s="377">
        <f t="shared" si="203"/>
        <v>0</v>
      </c>
      <c r="S629" s="905"/>
      <c r="T629" s="904">
        <f>Tabla323[[#This Row],[TOTAL EXITENTE82]]*Tabla323[[#This Row],[P.U$]]</f>
        <v>0</v>
      </c>
      <c r="U629" s="646"/>
      <c r="V629" s="902"/>
      <c r="W629" s="902"/>
    </row>
    <row r="630" spans="1:23" ht="28.5" x14ac:dyDescent="0.25">
      <c r="A630" s="179"/>
      <c r="B630" s="206" t="s">
        <v>17889</v>
      </c>
      <c r="C630" s="24" t="s">
        <v>908</v>
      </c>
      <c r="D630" s="24" t="s">
        <v>339</v>
      </c>
      <c r="E630" s="24" t="s">
        <v>713</v>
      </c>
      <c r="F630" s="601">
        <v>45474</v>
      </c>
      <c r="G630" s="42"/>
      <c r="H630" s="337"/>
      <c r="I630" s="233"/>
      <c r="J630" s="590">
        <f>G630*I630</f>
        <v>0</v>
      </c>
      <c r="K630" s="793"/>
      <c r="L630" s="232">
        <f>G630*K630</f>
        <v>0</v>
      </c>
      <c r="M630" s="793"/>
      <c r="N630" s="85">
        <f>G630*M630</f>
        <v>0</v>
      </c>
      <c r="O630" s="794"/>
      <c r="P630" s="232">
        <f>G630*O630</f>
        <v>0</v>
      </c>
      <c r="Q630" s="83">
        <v>0</v>
      </c>
      <c r="R630" s="377">
        <f>G630*Q630</f>
        <v>0</v>
      </c>
      <c r="S630" s="905"/>
      <c r="T630" s="904">
        <f>Tabla323[[#This Row],[TOTAL EXITENTE82]]*Tabla323[[#This Row],[P.U$]]</f>
        <v>0</v>
      </c>
      <c r="U630" s="646"/>
      <c r="V630" s="902"/>
      <c r="W630" s="902"/>
    </row>
    <row r="631" spans="1:23" ht="25.5" x14ac:dyDescent="0.25">
      <c r="A631" s="179"/>
      <c r="B631" s="184" t="s">
        <v>959</v>
      </c>
      <c r="C631" s="184" t="s">
        <v>17917</v>
      </c>
      <c r="D631" s="24" t="s">
        <v>339</v>
      </c>
      <c r="E631" s="24" t="s">
        <v>713</v>
      </c>
      <c r="F631" s="601">
        <v>45474</v>
      </c>
      <c r="G631" s="577">
        <v>1.75</v>
      </c>
      <c r="H631" s="337"/>
      <c r="I631" s="233"/>
      <c r="J631" s="590">
        <f>G631*I631</f>
        <v>0</v>
      </c>
      <c r="K631" s="793"/>
      <c r="L631" s="232">
        <f>G631*K631</f>
        <v>0</v>
      </c>
      <c r="M631" s="793"/>
      <c r="N631" s="85">
        <f>G631*M631</f>
        <v>0</v>
      </c>
      <c r="O631" s="794"/>
      <c r="P631" s="232">
        <f>G631*O631</f>
        <v>0</v>
      </c>
      <c r="Q631" s="83">
        <v>0</v>
      </c>
      <c r="R631" s="377"/>
      <c r="S631" s="905"/>
      <c r="T631" s="904">
        <f>Tabla323[[#This Row],[TOTAL EXITENTE82]]*Tabla323[[#This Row],[P.U$]]</f>
        <v>0</v>
      </c>
      <c r="U631" s="646"/>
      <c r="V631" s="902"/>
      <c r="W631" s="902"/>
    </row>
    <row r="632" spans="1:23" ht="36" customHeight="1" x14ac:dyDescent="0.25">
      <c r="A632" s="185">
        <v>577</v>
      </c>
      <c r="B632" s="184" t="s">
        <v>959</v>
      </c>
      <c r="C632" s="184" t="s">
        <v>960</v>
      </c>
      <c r="D632" s="24" t="s">
        <v>339</v>
      </c>
      <c r="E632" s="24" t="s">
        <v>713</v>
      </c>
      <c r="F632" s="601">
        <v>45474</v>
      </c>
      <c r="G632" s="577">
        <v>1.75</v>
      </c>
      <c r="H632" s="337"/>
      <c r="I632" s="83">
        <v>1</v>
      </c>
      <c r="J632" s="590">
        <f t="shared" si="200"/>
        <v>1.75</v>
      </c>
      <c r="K632" s="793">
        <v>1</v>
      </c>
      <c r="L632" s="85">
        <f t="shared" si="201"/>
        <v>1.75</v>
      </c>
      <c r="M632" s="793">
        <v>1</v>
      </c>
      <c r="N632" s="85">
        <f t="shared" si="196"/>
        <v>1.75</v>
      </c>
      <c r="O632" s="793">
        <v>1</v>
      </c>
      <c r="P632" s="85">
        <f t="shared" si="202"/>
        <v>1.75</v>
      </c>
      <c r="Q632" s="83">
        <v>1</v>
      </c>
      <c r="R632" s="377">
        <f t="shared" si="203"/>
        <v>1.75</v>
      </c>
      <c r="S632" s="905">
        <v>0</v>
      </c>
      <c r="T632" s="904">
        <f>Tabla323[[#This Row],[TOTAL EXITENTE82]]*Tabla323[[#This Row],[P.U$]]</f>
        <v>0</v>
      </c>
      <c r="U632" s="646">
        <v>0</v>
      </c>
      <c r="V632" s="902"/>
      <c r="W632" s="902"/>
    </row>
    <row r="633" spans="1:23" ht="25.5" x14ac:dyDescent="0.25">
      <c r="A633" s="185">
        <v>575</v>
      </c>
      <c r="B633" s="184" t="s">
        <v>17983</v>
      </c>
      <c r="C633" s="184" t="s">
        <v>908</v>
      </c>
      <c r="D633" s="24" t="s">
        <v>339</v>
      </c>
      <c r="E633" s="24" t="s">
        <v>713</v>
      </c>
      <c r="F633" s="601">
        <v>46478</v>
      </c>
      <c r="G633" s="577">
        <v>10.5</v>
      </c>
      <c r="H633" s="337"/>
      <c r="I633" s="83">
        <v>3</v>
      </c>
      <c r="J633" s="590">
        <f t="shared" si="200"/>
        <v>31.5</v>
      </c>
      <c r="K633" s="793">
        <v>3</v>
      </c>
      <c r="L633" s="85">
        <f t="shared" si="201"/>
        <v>31.5</v>
      </c>
      <c r="M633" s="922">
        <v>3</v>
      </c>
      <c r="N633" s="85">
        <f t="shared" si="196"/>
        <v>31.5</v>
      </c>
      <c r="O633" s="793">
        <v>1</v>
      </c>
      <c r="P633" s="85">
        <f t="shared" si="202"/>
        <v>10.5</v>
      </c>
      <c r="Q633" s="83">
        <v>1</v>
      </c>
      <c r="R633" s="377">
        <f t="shared" si="203"/>
        <v>10.5</v>
      </c>
      <c r="S633" s="905">
        <v>2</v>
      </c>
      <c r="T633" s="904">
        <f>Tabla323[[#This Row],[TOTAL EXITENTE82]]*Tabla323[[#This Row],[P.U$]]</f>
        <v>21</v>
      </c>
      <c r="U633" s="646">
        <v>3</v>
      </c>
      <c r="V633" s="902"/>
      <c r="W633" s="902"/>
    </row>
    <row r="634" spans="1:23" ht="28.5" x14ac:dyDescent="0.25">
      <c r="A634" s="179">
        <v>484</v>
      </c>
      <c r="B634" s="206" t="s">
        <v>535</v>
      </c>
      <c r="C634" s="24" t="s">
        <v>652</v>
      </c>
      <c r="D634" s="24" t="s">
        <v>339</v>
      </c>
      <c r="E634" s="24" t="s">
        <v>713</v>
      </c>
      <c r="F634" s="32">
        <v>45627</v>
      </c>
      <c r="G634" s="42">
        <v>1.92</v>
      </c>
      <c r="H634" s="337"/>
      <c r="I634" s="83"/>
      <c r="J634" s="590">
        <f t="shared" si="200"/>
        <v>0</v>
      </c>
      <c r="K634" s="793"/>
      <c r="L634" s="85">
        <f t="shared" si="201"/>
        <v>0</v>
      </c>
      <c r="M634" s="922"/>
      <c r="N634" s="85">
        <f t="shared" si="196"/>
        <v>0</v>
      </c>
      <c r="O634" s="793"/>
      <c r="P634" s="85">
        <f t="shared" si="202"/>
        <v>0</v>
      </c>
      <c r="Q634" s="83">
        <v>0</v>
      </c>
      <c r="R634" s="377">
        <f t="shared" si="203"/>
        <v>0</v>
      </c>
      <c r="S634" s="905"/>
      <c r="T634" s="904">
        <f>Tabla323[[#This Row],[TOTAL EXITENTE82]]*Tabla323[[#This Row],[P.U$]]</f>
        <v>0</v>
      </c>
      <c r="U634" s="646"/>
      <c r="V634" s="902"/>
      <c r="W634" s="902"/>
    </row>
    <row r="635" spans="1:23" ht="28.5" x14ac:dyDescent="0.25">
      <c r="A635" s="179">
        <v>485</v>
      </c>
      <c r="B635" s="206" t="s">
        <v>836</v>
      </c>
      <c r="C635" s="24" t="s">
        <v>652</v>
      </c>
      <c r="D635" s="24" t="s">
        <v>339</v>
      </c>
      <c r="E635" s="24" t="s">
        <v>713</v>
      </c>
      <c r="F635" s="32">
        <v>45627</v>
      </c>
      <c r="G635" s="42">
        <v>1.92</v>
      </c>
      <c r="H635" s="337"/>
      <c r="I635" s="83"/>
      <c r="J635" s="590">
        <f t="shared" si="200"/>
        <v>0</v>
      </c>
      <c r="K635" s="793"/>
      <c r="L635" s="85">
        <f t="shared" si="201"/>
        <v>0</v>
      </c>
      <c r="M635" s="922"/>
      <c r="N635" s="85">
        <f t="shared" si="196"/>
        <v>0</v>
      </c>
      <c r="O635" s="793"/>
      <c r="P635" s="85">
        <f t="shared" si="202"/>
        <v>0</v>
      </c>
      <c r="Q635" s="83">
        <v>0</v>
      </c>
      <c r="R635" s="377">
        <f t="shared" si="203"/>
        <v>0</v>
      </c>
      <c r="S635" s="905"/>
      <c r="T635" s="904">
        <f>Tabla323[[#This Row],[TOTAL EXITENTE82]]*Tabla323[[#This Row],[P.U$]]</f>
        <v>0</v>
      </c>
      <c r="U635" s="646"/>
      <c r="V635" s="902"/>
      <c r="W635" s="902"/>
    </row>
    <row r="636" spans="1:23" ht="25.5" x14ac:dyDescent="0.25">
      <c r="A636" s="179">
        <v>486</v>
      </c>
      <c r="B636" s="206" t="s">
        <v>536</v>
      </c>
      <c r="C636" s="24" t="s">
        <v>653</v>
      </c>
      <c r="D636" s="24" t="s">
        <v>339</v>
      </c>
      <c r="E636" s="24" t="s">
        <v>713</v>
      </c>
      <c r="F636" s="32">
        <v>45628</v>
      </c>
      <c r="G636" s="42">
        <v>2.88</v>
      </c>
      <c r="H636" s="337"/>
      <c r="I636" s="233"/>
      <c r="J636" s="590">
        <f t="shared" si="200"/>
        <v>0</v>
      </c>
      <c r="K636" s="793"/>
      <c r="L636" s="232">
        <f t="shared" si="201"/>
        <v>0</v>
      </c>
      <c r="M636" s="922"/>
      <c r="N636" s="85">
        <f t="shared" si="196"/>
        <v>0</v>
      </c>
      <c r="O636" s="794"/>
      <c r="P636" s="232">
        <f t="shared" si="202"/>
        <v>0</v>
      </c>
      <c r="Q636" s="83">
        <v>0</v>
      </c>
      <c r="R636" s="377">
        <f t="shared" si="203"/>
        <v>0</v>
      </c>
      <c r="S636" s="905"/>
      <c r="T636" s="904">
        <f>Tabla323[[#This Row],[TOTAL EXITENTE82]]*Tabla323[[#This Row],[P.U$]]</f>
        <v>0</v>
      </c>
      <c r="U636" s="646"/>
      <c r="V636" s="902"/>
      <c r="W636" s="902"/>
    </row>
    <row r="637" spans="1:23" ht="25.5" x14ac:dyDescent="0.25">
      <c r="A637" s="179">
        <v>487</v>
      </c>
      <c r="B637" s="206" t="s">
        <v>537</v>
      </c>
      <c r="C637" s="24" t="s">
        <v>620</v>
      </c>
      <c r="D637" s="24" t="s">
        <v>339</v>
      </c>
      <c r="E637" s="24" t="s">
        <v>713</v>
      </c>
      <c r="F637" s="32">
        <v>45629</v>
      </c>
      <c r="G637" s="42">
        <v>4.42</v>
      </c>
      <c r="H637" s="337"/>
      <c r="I637" s="233"/>
      <c r="J637" s="590">
        <f t="shared" si="200"/>
        <v>0</v>
      </c>
      <c r="K637" s="793"/>
      <c r="L637" s="232">
        <f t="shared" si="201"/>
        <v>0</v>
      </c>
      <c r="M637" s="922"/>
      <c r="N637" s="85">
        <f t="shared" si="196"/>
        <v>0</v>
      </c>
      <c r="O637" s="794"/>
      <c r="P637" s="232">
        <f t="shared" si="202"/>
        <v>0</v>
      </c>
      <c r="Q637" s="83">
        <v>0</v>
      </c>
      <c r="R637" s="377">
        <f t="shared" si="203"/>
        <v>0</v>
      </c>
      <c r="S637" s="905"/>
      <c r="T637" s="904">
        <f>Tabla323[[#This Row],[TOTAL EXITENTE82]]*Tabla323[[#This Row],[P.U$]]</f>
        <v>0</v>
      </c>
      <c r="U637" s="646"/>
      <c r="V637" s="902"/>
      <c r="W637" s="902"/>
    </row>
    <row r="638" spans="1:23" ht="25.5" x14ac:dyDescent="0.25">
      <c r="A638" s="179">
        <v>488</v>
      </c>
      <c r="B638" s="206" t="s">
        <v>538</v>
      </c>
      <c r="C638" s="24" t="s">
        <v>654</v>
      </c>
      <c r="D638" s="24" t="s">
        <v>339</v>
      </c>
      <c r="E638" s="24" t="s">
        <v>714</v>
      </c>
      <c r="F638" s="32">
        <v>46447</v>
      </c>
      <c r="G638" s="42">
        <v>3.3</v>
      </c>
      <c r="H638" s="337"/>
      <c r="I638" s="83"/>
      <c r="J638" s="590">
        <f t="shared" si="200"/>
        <v>0</v>
      </c>
      <c r="K638" s="793"/>
      <c r="L638" s="85">
        <f t="shared" si="201"/>
        <v>0</v>
      </c>
      <c r="M638" s="793"/>
      <c r="N638" s="85">
        <f t="shared" si="196"/>
        <v>0</v>
      </c>
      <c r="O638" s="793"/>
      <c r="P638" s="85">
        <f t="shared" si="202"/>
        <v>0</v>
      </c>
      <c r="Q638" s="83">
        <v>0</v>
      </c>
      <c r="R638" s="377">
        <f t="shared" si="203"/>
        <v>0</v>
      </c>
      <c r="S638" s="905"/>
      <c r="T638" s="904">
        <f>Tabla323[[#This Row],[TOTAL EXITENTE82]]*Tabla323[[#This Row],[P.U$]]</f>
        <v>0</v>
      </c>
      <c r="U638" s="646"/>
      <c r="V638" s="902"/>
      <c r="W638" s="902"/>
    </row>
    <row r="639" spans="1:23" ht="25.5" x14ac:dyDescent="0.25">
      <c r="A639" s="185">
        <v>586</v>
      </c>
      <c r="B639" s="184" t="s">
        <v>967</v>
      </c>
      <c r="C639" s="184" t="s">
        <v>966</v>
      </c>
      <c r="D639" s="24" t="s">
        <v>339</v>
      </c>
      <c r="E639" s="24" t="s">
        <v>714</v>
      </c>
      <c r="F639" s="576">
        <v>45536</v>
      </c>
      <c r="G639" s="577">
        <v>4.97</v>
      </c>
      <c r="H639" s="337"/>
      <c r="I639" s="83">
        <v>5</v>
      </c>
      <c r="J639" s="590">
        <f t="shared" si="200"/>
        <v>24.849999999999998</v>
      </c>
      <c r="K639" s="793">
        <v>5</v>
      </c>
      <c r="L639" s="85">
        <f t="shared" si="201"/>
        <v>24.849999999999998</v>
      </c>
      <c r="M639" s="793">
        <v>5</v>
      </c>
      <c r="N639" s="85">
        <f t="shared" si="196"/>
        <v>24.849999999999998</v>
      </c>
      <c r="O639" s="793">
        <v>5</v>
      </c>
      <c r="P639" s="85">
        <f t="shared" si="202"/>
        <v>24.849999999999998</v>
      </c>
      <c r="Q639" s="83">
        <v>5</v>
      </c>
      <c r="R639" s="377">
        <f t="shared" si="203"/>
        <v>24.849999999999998</v>
      </c>
      <c r="S639" s="905">
        <v>4</v>
      </c>
      <c r="T639" s="904">
        <f>Tabla323[[#This Row],[TOTAL EXITENTE82]]*Tabla323[[#This Row],[P.U$]]</f>
        <v>19.88</v>
      </c>
      <c r="U639" s="646">
        <v>5</v>
      </c>
      <c r="V639" s="902"/>
      <c r="W639" s="902"/>
    </row>
    <row r="640" spans="1:23" ht="25.5" x14ac:dyDescent="0.25">
      <c r="A640" s="179">
        <v>489</v>
      </c>
      <c r="B640" s="206" t="s">
        <v>539</v>
      </c>
      <c r="C640" s="24" t="s">
        <v>654</v>
      </c>
      <c r="D640" s="24" t="s">
        <v>339</v>
      </c>
      <c r="E640" s="24" t="s">
        <v>710</v>
      </c>
      <c r="F640" s="32">
        <v>45631</v>
      </c>
      <c r="G640" s="42">
        <v>1.65</v>
      </c>
      <c r="H640" s="337"/>
      <c r="I640" s="83">
        <v>1</v>
      </c>
      <c r="J640" s="590">
        <f t="shared" si="200"/>
        <v>1.65</v>
      </c>
      <c r="K640" s="793">
        <v>1</v>
      </c>
      <c r="L640" s="85">
        <f t="shared" si="201"/>
        <v>1.65</v>
      </c>
      <c r="M640" s="793">
        <v>1</v>
      </c>
      <c r="N640" s="85">
        <f t="shared" si="196"/>
        <v>1.65</v>
      </c>
      <c r="O640" s="793">
        <v>1</v>
      </c>
      <c r="P640" s="85">
        <f t="shared" si="202"/>
        <v>1.65</v>
      </c>
      <c r="Q640" s="83">
        <v>1</v>
      </c>
      <c r="R640" s="377">
        <f t="shared" si="203"/>
        <v>1.65</v>
      </c>
      <c r="S640" s="905">
        <v>0</v>
      </c>
      <c r="T640" s="904">
        <f>Tabla323[[#This Row],[TOTAL EXITENTE82]]*Tabla323[[#This Row],[P.U$]]</f>
        <v>0</v>
      </c>
      <c r="U640" s="646">
        <v>0</v>
      </c>
      <c r="V640" s="902"/>
      <c r="W640" s="902"/>
    </row>
    <row r="641" spans="1:23" ht="25.5" x14ac:dyDescent="0.25">
      <c r="A641" s="185">
        <v>537</v>
      </c>
      <c r="B641" s="206" t="s">
        <v>910</v>
      </c>
      <c r="C641" s="184" t="s">
        <v>654</v>
      </c>
      <c r="D641" s="24" t="s">
        <v>339</v>
      </c>
      <c r="E641" s="24" t="s">
        <v>710</v>
      </c>
      <c r="F641" s="576">
        <v>46478</v>
      </c>
      <c r="G641" s="577">
        <v>1.27</v>
      </c>
      <c r="H641" s="337"/>
      <c r="I641" s="83"/>
      <c r="J641" s="590">
        <f t="shared" si="200"/>
        <v>0</v>
      </c>
      <c r="K641" s="793"/>
      <c r="L641" s="85">
        <f t="shared" si="201"/>
        <v>0</v>
      </c>
      <c r="M641" s="922"/>
      <c r="N641" s="85">
        <f t="shared" si="196"/>
        <v>0</v>
      </c>
      <c r="O641" s="793"/>
      <c r="P641" s="85">
        <f t="shared" si="202"/>
        <v>0</v>
      </c>
      <c r="Q641" s="83">
        <v>0</v>
      </c>
      <c r="R641" s="377">
        <f t="shared" si="203"/>
        <v>0</v>
      </c>
      <c r="S641" s="905"/>
      <c r="T641" s="904">
        <f>Tabla323[[#This Row],[TOTAL EXITENTE82]]*Tabla323[[#This Row],[P.U$]]</f>
        <v>0</v>
      </c>
      <c r="U641" s="646"/>
      <c r="V641" s="902"/>
      <c r="W641" s="902"/>
    </row>
    <row r="642" spans="1:23" ht="25.5" x14ac:dyDescent="0.25">
      <c r="A642" s="179">
        <v>490</v>
      </c>
      <c r="B642" s="206" t="s">
        <v>782</v>
      </c>
      <c r="C642" s="24" t="s">
        <v>736</v>
      </c>
      <c r="D642" s="24" t="s">
        <v>339</v>
      </c>
      <c r="E642" s="24" t="s">
        <v>710</v>
      </c>
      <c r="F642" s="32">
        <v>46539</v>
      </c>
      <c r="G642" s="42">
        <v>1.8</v>
      </c>
      <c r="H642" s="337"/>
      <c r="I642" s="83"/>
      <c r="J642" s="590">
        <f t="shared" si="200"/>
        <v>0</v>
      </c>
      <c r="K642" s="793"/>
      <c r="L642" s="85">
        <f t="shared" si="201"/>
        <v>0</v>
      </c>
      <c r="M642" s="922"/>
      <c r="N642" s="85">
        <f t="shared" si="196"/>
        <v>0</v>
      </c>
      <c r="O642" s="793"/>
      <c r="P642" s="85">
        <f t="shared" si="202"/>
        <v>0</v>
      </c>
      <c r="Q642" s="83">
        <v>0</v>
      </c>
      <c r="R642" s="377">
        <f t="shared" si="203"/>
        <v>0</v>
      </c>
      <c r="S642" s="905"/>
      <c r="T642" s="904">
        <f>Tabla323[[#This Row],[TOTAL EXITENTE82]]*Tabla323[[#This Row],[P.U$]]</f>
        <v>0</v>
      </c>
      <c r="U642" s="646"/>
      <c r="V642" s="902"/>
      <c r="W642" s="902"/>
    </row>
    <row r="643" spans="1:23" ht="28.5" x14ac:dyDescent="0.25">
      <c r="A643" s="179">
        <v>491</v>
      </c>
      <c r="B643" s="206" t="s">
        <v>540</v>
      </c>
      <c r="C643" s="24" t="s">
        <v>655</v>
      </c>
      <c r="D643" s="24" t="s">
        <v>339</v>
      </c>
      <c r="E643" s="24" t="s">
        <v>710</v>
      </c>
      <c r="F643" s="32">
        <v>45633</v>
      </c>
      <c r="G643" s="42">
        <v>1.43</v>
      </c>
      <c r="H643" s="337"/>
      <c r="I643" s="233"/>
      <c r="J643" s="590">
        <f t="shared" si="200"/>
        <v>0</v>
      </c>
      <c r="K643" s="793"/>
      <c r="L643" s="232">
        <f t="shared" si="201"/>
        <v>0</v>
      </c>
      <c r="M643" s="922"/>
      <c r="N643" s="85">
        <f t="shared" si="196"/>
        <v>0</v>
      </c>
      <c r="O643" s="794"/>
      <c r="P643" s="232">
        <f t="shared" si="202"/>
        <v>0</v>
      </c>
      <c r="Q643" s="83">
        <v>0</v>
      </c>
      <c r="R643" s="377">
        <f t="shared" si="203"/>
        <v>0</v>
      </c>
      <c r="S643" s="905"/>
      <c r="T643" s="904">
        <f>Tabla323[[#This Row],[TOTAL EXITENTE82]]*Tabla323[[#This Row],[P.U$]]</f>
        <v>0</v>
      </c>
      <c r="U643" s="646"/>
      <c r="V643" s="902"/>
      <c r="W643" s="902"/>
    </row>
    <row r="644" spans="1:23" ht="28.5" x14ac:dyDescent="0.25">
      <c r="A644" s="179">
        <v>492</v>
      </c>
      <c r="B644" s="206" t="s">
        <v>541</v>
      </c>
      <c r="C644" s="24" t="s">
        <v>655</v>
      </c>
      <c r="D644" s="24" t="s">
        <v>339</v>
      </c>
      <c r="E644" s="24" t="s">
        <v>710</v>
      </c>
      <c r="F644" s="32">
        <v>45633</v>
      </c>
      <c r="G644" s="42">
        <v>3.74</v>
      </c>
      <c r="H644" s="337"/>
      <c r="I644" s="83"/>
      <c r="J644" s="590">
        <f t="shared" si="200"/>
        <v>0</v>
      </c>
      <c r="K644" s="793"/>
      <c r="L644" s="85">
        <f t="shared" si="201"/>
        <v>0</v>
      </c>
      <c r="M644" s="922"/>
      <c r="N644" s="85">
        <f t="shared" si="196"/>
        <v>0</v>
      </c>
      <c r="O644" s="793"/>
      <c r="P644" s="85">
        <f t="shared" si="202"/>
        <v>0</v>
      </c>
      <c r="Q644" s="83">
        <v>0</v>
      </c>
      <c r="R644" s="377">
        <f t="shared" si="203"/>
        <v>0</v>
      </c>
      <c r="S644" s="905"/>
      <c r="T644" s="904">
        <f>Tabla323[[#This Row],[TOTAL EXITENTE82]]*Tabla323[[#This Row],[P.U$]]</f>
        <v>0</v>
      </c>
      <c r="U644" s="646"/>
      <c r="V644" s="902"/>
      <c r="W644" s="902"/>
    </row>
    <row r="645" spans="1:23" ht="30" x14ac:dyDescent="0.25">
      <c r="A645" s="185">
        <v>538</v>
      </c>
      <c r="B645" s="184" t="s">
        <v>912</v>
      </c>
      <c r="C645" s="184" t="s">
        <v>913</v>
      </c>
      <c r="D645" s="24" t="s">
        <v>339</v>
      </c>
      <c r="E645" s="24" t="s">
        <v>710</v>
      </c>
      <c r="F645" s="576">
        <v>46082</v>
      </c>
      <c r="G645" s="577">
        <v>2.27</v>
      </c>
      <c r="H645" s="337"/>
      <c r="I645" s="593"/>
      <c r="J645" s="590">
        <f t="shared" si="200"/>
        <v>0</v>
      </c>
      <c r="K645" s="793"/>
      <c r="L645" s="242">
        <f t="shared" si="201"/>
        <v>0</v>
      </c>
      <c r="M645" s="922"/>
      <c r="N645" s="85">
        <f t="shared" si="196"/>
        <v>0</v>
      </c>
      <c r="O645" s="794"/>
      <c r="P645" s="242">
        <f t="shared" si="202"/>
        <v>0</v>
      </c>
      <c r="Q645" s="83">
        <v>0</v>
      </c>
      <c r="R645" s="377">
        <f t="shared" si="203"/>
        <v>0</v>
      </c>
      <c r="S645" s="905"/>
      <c r="T645" s="904">
        <f>Tabla323[[#This Row],[TOTAL EXITENTE82]]*Tabla323[[#This Row],[P.U$]]</f>
        <v>0</v>
      </c>
      <c r="U645" s="646"/>
      <c r="V645" s="902"/>
      <c r="W645" s="902"/>
    </row>
    <row r="646" spans="1:23" ht="28.5" x14ac:dyDescent="0.25">
      <c r="A646" s="179">
        <v>493</v>
      </c>
      <c r="B646" s="201" t="s">
        <v>914</v>
      </c>
      <c r="C646" s="14" t="s">
        <v>915</v>
      </c>
      <c r="D646" s="24" t="s">
        <v>339</v>
      </c>
      <c r="E646" s="24" t="s">
        <v>710</v>
      </c>
      <c r="F646" s="15">
        <v>46539</v>
      </c>
      <c r="G646" s="37">
        <v>0.52</v>
      </c>
      <c r="H646" s="337"/>
      <c r="I646" s="593"/>
      <c r="J646" s="590">
        <f t="shared" si="200"/>
        <v>0</v>
      </c>
      <c r="K646" s="793"/>
      <c r="L646" s="242">
        <f>G646*K646</f>
        <v>0</v>
      </c>
      <c r="M646" s="922"/>
      <c r="N646" s="85">
        <f t="shared" si="196"/>
        <v>0</v>
      </c>
      <c r="O646" s="794"/>
      <c r="P646" s="242">
        <f>G646*O646</f>
        <v>0</v>
      </c>
      <c r="Q646" s="83">
        <v>0</v>
      </c>
      <c r="R646" s="377">
        <f>G646*Q646</f>
        <v>0</v>
      </c>
      <c r="S646" s="905"/>
      <c r="T646" s="904">
        <f>Tabla323[[#This Row],[TOTAL EXITENTE82]]*Tabla323[[#This Row],[P.U$]]</f>
        <v>0</v>
      </c>
      <c r="U646" s="646"/>
      <c r="V646" s="902"/>
      <c r="W646" s="902"/>
    </row>
    <row r="647" spans="1:23" ht="25.5" x14ac:dyDescent="0.25">
      <c r="A647" s="185">
        <v>540</v>
      </c>
      <c r="B647" s="184" t="s">
        <v>918</v>
      </c>
      <c r="C647" s="184" t="s">
        <v>919</v>
      </c>
      <c r="D647" s="24" t="s">
        <v>339</v>
      </c>
      <c r="E647" s="24" t="s">
        <v>710</v>
      </c>
      <c r="F647" s="576">
        <v>45658</v>
      </c>
      <c r="G647" s="577">
        <v>0.5</v>
      </c>
      <c r="H647" s="337"/>
      <c r="I647" s="83"/>
      <c r="J647" s="590">
        <f t="shared" si="200"/>
        <v>0</v>
      </c>
      <c r="K647" s="793"/>
      <c r="L647" s="85">
        <f t="shared" si="201"/>
        <v>0</v>
      </c>
      <c r="M647" s="922"/>
      <c r="N647" s="85">
        <f t="shared" si="196"/>
        <v>0</v>
      </c>
      <c r="O647" s="793"/>
      <c r="P647" s="85">
        <f t="shared" si="202"/>
        <v>0</v>
      </c>
      <c r="Q647" s="83">
        <v>0</v>
      </c>
      <c r="R647" s="377">
        <f t="shared" si="203"/>
        <v>0</v>
      </c>
      <c r="S647" s="905"/>
      <c r="T647" s="904">
        <f>Tabla323[[#This Row],[TOTAL EXITENTE82]]*Tabla323[[#This Row],[P.U$]]</f>
        <v>0</v>
      </c>
      <c r="U647" s="646"/>
      <c r="V647" s="902"/>
      <c r="W647" s="902"/>
    </row>
    <row r="648" spans="1:23" ht="25.5" x14ac:dyDescent="0.25">
      <c r="A648" s="185">
        <v>539</v>
      </c>
      <c r="B648" s="184" t="s">
        <v>916</v>
      </c>
      <c r="C648" s="184" t="s">
        <v>917</v>
      </c>
      <c r="D648" s="24" t="s">
        <v>339</v>
      </c>
      <c r="E648" s="24" t="s">
        <v>710</v>
      </c>
      <c r="F648" s="576"/>
      <c r="G648" s="577">
        <v>0.57999999999999996</v>
      </c>
      <c r="H648" s="337"/>
      <c r="I648" s="83"/>
      <c r="J648" s="590">
        <f t="shared" si="200"/>
        <v>0</v>
      </c>
      <c r="K648" s="793"/>
      <c r="L648" s="85">
        <f t="shared" si="201"/>
        <v>0</v>
      </c>
      <c r="M648" s="922"/>
      <c r="N648" s="85">
        <f t="shared" si="196"/>
        <v>0</v>
      </c>
      <c r="O648" s="793"/>
      <c r="P648" s="85">
        <f t="shared" si="202"/>
        <v>0</v>
      </c>
      <c r="Q648" s="83">
        <v>0</v>
      </c>
      <c r="R648" s="377">
        <f t="shared" si="203"/>
        <v>0</v>
      </c>
      <c r="S648" s="905"/>
      <c r="T648" s="904">
        <f>Tabla323[[#This Row],[TOTAL EXITENTE82]]*Tabla323[[#This Row],[P.U$]]</f>
        <v>0</v>
      </c>
      <c r="U648" s="646"/>
      <c r="V648" s="902"/>
      <c r="W648" s="902"/>
    </row>
    <row r="649" spans="1:23" ht="30" x14ac:dyDescent="0.25">
      <c r="A649" s="185">
        <v>598</v>
      </c>
      <c r="B649" s="184" t="s">
        <v>975</v>
      </c>
      <c r="C649" s="184" t="s">
        <v>610</v>
      </c>
      <c r="D649" s="24" t="s">
        <v>339</v>
      </c>
      <c r="E649" s="184" t="s">
        <v>710</v>
      </c>
      <c r="F649" s="576">
        <v>45870</v>
      </c>
      <c r="G649" s="577">
        <v>1.75</v>
      </c>
      <c r="H649" s="337"/>
      <c r="I649" s="83"/>
      <c r="J649" s="590">
        <f t="shared" si="200"/>
        <v>0</v>
      </c>
      <c r="K649" s="793"/>
      <c r="L649" s="85">
        <f t="shared" si="201"/>
        <v>0</v>
      </c>
      <c r="M649" s="922"/>
      <c r="N649" s="85">
        <f t="shared" si="196"/>
        <v>0</v>
      </c>
      <c r="O649" s="793"/>
      <c r="P649" s="85">
        <f t="shared" si="202"/>
        <v>0</v>
      </c>
      <c r="Q649" s="83">
        <v>0</v>
      </c>
      <c r="R649" s="377">
        <f t="shared" si="203"/>
        <v>0</v>
      </c>
      <c r="S649" s="905"/>
      <c r="T649" s="904">
        <f>Tabla323[[#This Row],[TOTAL EXITENTE82]]*Tabla323[[#This Row],[P.U$]]</f>
        <v>0</v>
      </c>
      <c r="U649" s="646"/>
      <c r="V649" s="902"/>
      <c r="W649" s="902"/>
    </row>
    <row r="650" spans="1:23" ht="25.5" x14ac:dyDescent="0.25">
      <c r="A650" s="185"/>
      <c r="B650" s="184" t="s">
        <v>17721</v>
      </c>
      <c r="C650" s="184" t="s">
        <v>1114</v>
      </c>
      <c r="D650" s="24" t="s">
        <v>339</v>
      </c>
      <c r="E650" s="184" t="s">
        <v>710</v>
      </c>
      <c r="F650" s="576">
        <v>46478</v>
      </c>
      <c r="G650" s="577">
        <v>0.48</v>
      </c>
      <c r="H650" s="337"/>
      <c r="I650" s="233">
        <v>15</v>
      </c>
      <c r="J650" s="590">
        <f t="shared" si="200"/>
        <v>7.1999999999999993</v>
      </c>
      <c r="K650" s="794">
        <v>15</v>
      </c>
      <c r="L650" s="232">
        <f t="shared" si="201"/>
        <v>7.1999999999999993</v>
      </c>
      <c r="M650" s="794">
        <v>22</v>
      </c>
      <c r="N650" s="85">
        <f t="shared" si="196"/>
        <v>10.559999999999999</v>
      </c>
      <c r="O650" s="794">
        <v>22</v>
      </c>
      <c r="P650" s="232">
        <f t="shared" si="202"/>
        <v>10.559999999999999</v>
      </c>
      <c r="Q650" s="233">
        <v>12</v>
      </c>
      <c r="R650" s="377">
        <f t="shared" si="203"/>
        <v>5.76</v>
      </c>
      <c r="S650" s="905">
        <v>0</v>
      </c>
      <c r="T650" s="904">
        <f>Tabla323[[#This Row],[TOTAL EXITENTE82]]*Tabla323[[#This Row],[P.U$]]</f>
        <v>0</v>
      </c>
      <c r="U650" s="646">
        <v>5</v>
      </c>
      <c r="V650" s="902"/>
      <c r="W650" s="902"/>
    </row>
    <row r="651" spans="1:23" ht="25.5" x14ac:dyDescent="0.25">
      <c r="A651" s="185">
        <v>544</v>
      </c>
      <c r="B651" s="184" t="s">
        <v>924</v>
      </c>
      <c r="C651" s="184" t="s">
        <v>925</v>
      </c>
      <c r="D651" s="24" t="s">
        <v>339</v>
      </c>
      <c r="E651" s="24" t="s">
        <v>710</v>
      </c>
      <c r="F651" s="24" t="s">
        <v>710</v>
      </c>
      <c r="G651" s="577">
        <v>2.8</v>
      </c>
      <c r="H651" s="337"/>
      <c r="I651" s="83"/>
      <c r="J651" s="590">
        <f t="shared" si="200"/>
        <v>0</v>
      </c>
      <c r="K651" s="793"/>
      <c r="L651" s="85">
        <f t="shared" si="201"/>
        <v>0</v>
      </c>
      <c r="M651" s="922"/>
      <c r="N651" s="85">
        <f t="shared" si="196"/>
        <v>0</v>
      </c>
      <c r="O651" s="793"/>
      <c r="P651" s="85">
        <f t="shared" si="202"/>
        <v>0</v>
      </c>
      <c r="Q651" s="83">
        <v>0</v>
      </c>
      <c r="R651" s="377">
        <f t="shared" si="203"/>
        <v>0</v>
      </c>
      <c r="S651" s="905"/>
      <c r="T651" s="904">
        <f>Tabla323[[#This Row],[TOTAL EXITENTE82]]*Tabla323[[#This Row],[P.U$]]</f>
        <v>0</v>
      </c>
      <c r="U651" s="646"/>
      <c r="V651" s="902"/>
      <c r="W651" s="902"/>
    </row>
    <row r="652" spans="1:23" ht="25.5" x14ac:dyDescent="0.25">
      <c r="A652" s="179">
        <v>494</v>
      </c>
      <c r="B652" s="201" t="s">
        <v>542</v>
      </c>
      <c r="C652" s="14" t="s">
        <v>656</v>
      </c>
      <c r="D652" s="24" t="s">
        <v>339</v>
      </c>
      <c r="E652" s="24" t="s">
        <v>710</v>
      </c>
      <c r="F652" s="15">
        <v>46327</v>
      </c>
      <c r="G652" s="37">
        <v>1.84</v>
      </c>
      <c r="H652" s="337"/>
      <c r="I652" s="233">
        <v>14</v>
      </c>
      <c r="J652" s="590">
        <f t="shared" si="200"/>
        <v>25.76</v>
      </c>
      <c r="K652" s="794">
        <v>12</v>
      </c>
      <c r="L652" s="232">
        <f t="shared" si="201"/>
        <v>22.080000000000002</v>
      </c>
      <c r="M652" s="794">
        <v>12</v>
      </c>
      <c r="N652" s="85">
        <f t="shared" si="196"/>
        <v>22.080000000000002</v>
      </c>
      <c r="O652" s="794">
        <v>12</v>
      </c>
      <c r="P652" s="232">
        <f t="shared" si="202"/>
        <v>22.080000000000002</v>
      </c>
      <c r="Q652" s="233">
        <v>12</v>
      </c>
      <c r="R652" s="377">
        <f t="shared" si="203"/>
        <v>22.080000000000002</v>
      </c>
      <c r="S652" s="905">
        <v>12</v>
      </c>
      <c r="T652" s="904">
        <f>Tabla323[[#This Row],[TOTAL EXITENTE82]]*Tabla323[[#This Row],[P.U$]]</f>
        <v>22.080000000000002</v>
      </c>
      <c r="U652" s="646">
        <v>12</v>
      </c>
      <c r="V652" s="902"/>
      <c r="W652" s="902"/>
    </row>
    <row r="653" spans="1:23" ht="25.5" x14ac:dyDescent="0.25">
      <c r="A653" s="179">
        <v>495</v>
      </c>
      <c r="B653" s="201" t="s">
        <v>783</v>
      </c>
      <c r="C653" s="14" t="s">
        <v>736</v>
      </c>
      <c r="D653" s="24" t="s">
        <v>339</v>
      </c>
      <c r="E653" s="24" t="s">
        <v>710</v>
      </c>
      <c r="F653" s="15">
        <v>46539</v>
      </c>
      <c r="G653" s="37">
        <v>1.84</v>
      </c>
      <c r="H653" s="337"/>
      <c r="I653" s="233"/>
      <c r="J653" s="590">
        <f t="shared" si="200"/>
        <v>0</v>
      </c>
      <c r="K653" s="793"/>
      <c r="L653" s="232">
        <f t="shared" si="201"/>
        <v>0</v>
      </c>
      <c r="M653" s="922"/>
      <c r="N653" s="85">
        <f t="shared" si="196"/>
        <v>0</v>
      </c>
      <c r="O653" s="794"/>
      <c r="P653" s="232">
        <f t="shared" si="202"/>
        <v>0</v>
      </c>
      <c r="Q653" s="83">
        <v>0</v>
      </c>
      <c r="R653" s="377">
        <f t="shared" si="203"/>
        <v>0</v>
      </c>
      <c r="S653" s="905"/>
      <c r="T653" s="904">
        <f>Tabla323[[#This Row],[TOTAL EXITENTE82]]*Tabla323[[#This Row],[P.U$]]</f>
        <v>0</v>
      </c>
      <c r="U653" s="646"/>
      <c r="V653" s="902"/>
      <c r="W653" s="902"/>
    </row>
    <row r="654" spans="1:23" ht="30" x14ac:dyDescent="0.25">
      <c r="A654" s="185">
        <v>547</v>
      </c>
      <c r="B654" s="184" t="s">
        <v>930</v>
      </c>
      <c r="C654" s="184" t="s">
        <v>929</v>
      </c>
      <c r="D654" s="24" t="s">
        <v>339</v>
      </c>
      <c r="E654" s="24" t="s">
        <v>710</v>
      </c>
      <c r="F654" s="576">
        <v>46539</v>
      </c>
      <c r="G654" s="577">
        <v>0.84</v>
      </c>
      <c r="H654" s="337"/>
      <c r="I654" s="233"/>
      <c r="J654" s="590">
        <f t="shared" si="200"/>
        <v>0</v>
      </c>
      <c r="K654" s="793"/>
      <c r="L654" s="232">
        <f t="shared" si="201"/>
        <v>0</v>
      </c>
      <c r="M654" s="922"/>
      <c r="N654" s="85">
        <f t="shared" si="196"/>
        <v>0</v>
      </c>
      <c r="O654" s="794"/>
      <c r="P654" s="232">
        <f t="shared" si="202"/>
        <v>0</v>
      </c>
      <c r="Q654" s="83">
        <v>0</v>
      </c>
      <c r="R654" s="377">
        <f t="shared" si="203"/>
        <v>0</v>
      </c>
      <c r="S654" s="905"/>
      <c r="T654" s="904">
        <f>Tabla323[[#This Row],[TOTAL EXITENTE82]]*Tabla323[[#This Row],[P.U$]]</f>
        <v>0</v>
      </c>
      <c r="U654" s="646"/>
      <c r="V654" s="902"/>
      <c r="W654" s="902"/>
    </row>
    <row r="655" spans="1:23" ht="30" x14ac:dyDescent="0.25">
      <c r="A655" s="185">
        <v>548</v>
      </c>
      <c r="B655" s="184" t="s">
        <v>928</v>
      </c>
      <c r="C655" s="184" t="s">
        <v>929</v>
      </c>
      <c r="D655" s="24" t="s">
        <v>339</v>
      </c>
      <c r="E655" s="24" t="s">
        <v>710</v>
      </c>
      <c r="F655" s="576">
        <v>46539</v>
      </c>
      <c r="G655" s="577">
        <v>0.83</v>
      </c>
      <c r="H655" s="337"/>
      <c r="I655" s="233"/>
      <c r="J655" s="590">
        <f t="shared" si="200"/>
        <v>0</v>
      </c>
      <c r="K655" s="793"/>
      <c r="L655" s="232">
        <f t="shared" si="201"/>
        <v>0</v>
      </c>
      <c r="M655" s="922"/>
      <c r="N655" s="85">
        <f t="shared" ref="N655:N718" si="204">G655*M655</f>
        <v>0</v>
      </c>
      <c r="O655" s="794"/>
      <c r="P655" s="232">
        <f t="shared" si="202"/>
        <v>0</v>
      </c>
      <c r="Q655" s="83">
        <v>0</v>
      </c>
      <c r="R655" s="377">
        <f t="shared" si="203"/>
        <v>0</v>
      </c>
      <c r="S655" s="905"/>
      <c r="T655" s="904">
        <f>Tabla323[[#This Row],[TOTAL EXITENTE82]]*Tabla323[[#This Row],[P.U$]]</f>
        <v>0</v>
      </c>
      <c r="U655" s="646"/>
      <c r="V655" s="902"/>
      <c r="W655" s="902"/>
    </row>
    <row r="656" spans="1:23" ht="30" x14ac:dyDescent="0.25">
      <c r="A656" s="185">
        <v>549</v>
      </c>
      <c r="B656" s="184" t="s">
        <v>931</v>
      </c>
      <c r="C656" s="184" t="s">
        <v>659</v>
      </c>
      <c r="D656" s="24" t="s">
        <v>339</v>
      </c>
      <c r="E656" s="24" t="s">
        <v>710</v>
      </c>
      <c r="F656" s="576">
        <v>46539</v>
      </c>
      <c r="G656" s="577"/>
      <c r="H656" s="337"/>
      <c r="I656" s="593"/>
      <c r="J656" s="599">
        <f>G656*I656</f>
        <v>0</v>
      </c>
      <c r="K656" s="793"/>
      <c r="L656" s="357">
        <f>G656*K656</f>
        <v>0</v>
      </c>
      <c r="M656" s="922"/>
      <c r="N656" s="85">
        <f t="shared" si="204"/>
        <v>0</v>
      </c>
      <c r="O656" s="794"/>
      <c r="P656" s="357">
        <f>G656*O656</f>
        <v>0</v>
      </c>
      <c r="Q656" s="83">
        <v>0</v>
      </c>
      <c r="R656" s="377">
        <f>G656*Q656</f>
        <v>0</v>
      </c>
      <c r="S656" s="905"/>
      <c r="T656" s="904">
        <f>Tabla323[[#This Row],[TOTAL EXITENTE82]]*Tabla323[[#This Row],[P.U$]]</f>
        <v>0</v>
      </c>
      <c r="U656" s="646"/>
      <c r="V656" s="902"/>
      <c r="W656" s="902"/>
    </row>
    <row r="657" spans="1:23" ht="30" x14ac:dyDescent="0.25">
      <c r="A657" s="185">
        <v>550</v>
      </c>
      <c r="B657" s="184" t="s">
        <v>933</v>
      </c>
      <c r="C657" s="184" t="s">
        <v>932</v>
      </c>
      <c r="D657" s="24" t="s">
        <v>339</v>
      </c>
      <c r="E657" s="24" t="s">
        <v>710</v>
      </c>
      <c r="F657" s="576">
        <v>46539</v>
      </c>
      <c r="G657" s="577">
        <v>0.84</v>
      </c>
      <c r="H657" s="337"/>
      <c r="I657" s="83"/>
      <c r="J657" s="590">
        <f t="shared" si="200"/>
        <v>0</v>
      </c>
      <c r="K657" s="793"/>
      <c r="L657" s="85">
        <f t="shared" si="201"/>
        <v>0</v>
      </c>
      <c r="M657" s="922"/>
      <c r="N657" s="85">
        <f t="shared" si="204"/>
        <v>0</v>
      </c>
      <c r="O657" s="793"/>
      <c r="P657" s="85">
        <f t="shared" si="202"/>
        <v>0</v>
      </c>
      <c r="Q657" s="83">
        <v>0</v>
      </c>
      <c r="R657" s="377">
        <f t="shared" si="203"/>
        <v>0</v>
      </c>
      <c r="S657" s="905"/>
      <c r="T657" s="904">
        <f>Tabla323[[#This Row],[TOTAL EXITENTE82]]*Tabla323[[#This Row],[P.U$]]</f>
        <v>0</v>
      </c>
      <c r="U657" s="646"/>
      <c r="V657" s="902"/>
      <c r="W657" s="902"/>
    </row>
    <row r="658" spans="1:23" ht="28.5" x14ac:dyDescent="0.25">
      <c r="A658" s="179">
        <v>496</v>
      </c>
      <c r="B658" s="201" t="s">
        <v>838</v>
      </c>
      <c r="C658" s="14" t="s">
        <v>852</v>
      </c>
      <c r="D658" s="24" t="s">
        <v>339</v>
      </c>
      <c r="E658" s="24" t="s">
        <v>710</v>
      </c>
      <c r="F658" s="15">
        <v>46113</v>
      </c>
      <c r="G658" s="37">
        <v>1.84</v>
      </c>
      <c r="H658" s="337"/>
      <c r="I658" s="83"/>
      <c r="J658" s="590">
        <f t="shared" si="200"/>
        <v>0</v>
      </c>
      <c r="K658" s="793"/>
      <c r="L658" s="85">
        <f t="shared" si="201"/>
        <v>0</v>
      </c>
      <c r="M658" s="922"/>
      <c r="N658" s="85">
        <f t="shared" si="204"/>
        <v>0</v>
      </c>
      <c r="O658" s="793"/>
      <c r="P658" s="85">
        <f t="shared" si="202"/>
        <v>0</v>
      </c>
      <c r="Q658" s="83">
        <v>0</v>
      </c>
      <c r="R658" s="377">
        <f t="shared" si="203"/>
        <v>0</v>
      </c>
      <c r="S658" s="905"/>
      <c r="T658" s="904">
        <f>Tabla323[[#This Row],[TOTAL EXITENTE82]]*Tabla323[[#This Row],[P.U$]]</f>
        <v>0</v>
      </c>
      <c r="U658" s="646"/>
      <c r="V658" s="902"/>
      <c r="W658" s="902"/>
    </row>
    <row r="659" spans="1:23" ht="25.5" x14ac:dyDescent="0.25">
      <c r="A659" s="179">
        <v>497</v>
      </c>
      <c r="B659" s="201" t="s">
        <v>543</v>
      </c>
      <c r="C659" s="14" t="s">
        <v>657</v>
      </c>
      <c r="D659" s="24" t="s">
        <v>339</v>
      </c>
      <c r="E659" s="24" t="s">
        <v>710</v>
      </c>
      <c r="F659" s="15">
        <v>46328</v>
      </c>
      <c r="G659" s="37">
        <v>0.68</v>
      </c>
      <c r="H659" s="337"/>
      <c r="I659" s="233">
        <v>38</v>
      </c>
      <c r="J659" s="590">
        <f t="shared" si="200"/>
        <v>25.840000000000003</v>
      </c>
      <c r="K659" s="794">
        <v>38</v>
      </c>
      <c r="L659" s="232">
        <f t="shared" si="201"/>
        <v>25.840000000000003</v>
      </c>
      <c r="M659" s="794">
        <v>38</v>
      </c>
      <c r="N659" s="85">
        <f t="shared" si="204"/>
        <v>25.840000000000003</v>
      </c>
      <c r="O659" s="794">
        <v>36</v>
      </c>
      <c r="P659" s="232">
        <f t="shared" si="202"/>
        <v>24.48</v>
      </c>
      <c r="Q659" s="233">
        <v>36</v>
      </c>
      <c r="R659" s="377">
        <f t="shared" si="203"/>
        <v>24.48</v>
      </c>
      <c r="S659" s="905">
        <v>93</v>
      </c>
      <c r="T659" s="904">
        <f>Tabla323[[#This Row],[TOTAL EXITENTE82]]*Tabla323[[#This Row],[P.U$]]</f>
        <v>63.24</v>
      </c>
      <c r="U659" s="646">
        <v>34</v>
      </c>
      <c r="V659" s="902"/>
      <c r="W659" s="902"/>
    </row>
    <row r="660" spans="1:23" ht="30" x14ac:dyDescent="0.25">
      <c r="A660" s="185">
        <v>545</v>
      </c>
      <c r="B660" s="184" t="s">
        <v>926</v>
      </c>
      <c r="C660" s="184" t="s">
        <v>921</v>
      </c>
      <c r="D660" s="24" t="s">
        <v>339</v>
      </c>
      <c r="E660" s="24" t="s">
        <v>710</v>
      </c>
      <c r="F660" s="576">
        <v>45536</v>
      </c>
      <c r="G660" s="577">
        <v>0.15</v>
      </c>
      <c r="H660" s="337"/>
      <c r="I660" s="233"/>
      <c r="J660" s="590">
        <f t="shared" si="200"/>
        <v>0</v>
      </c>
      <c r="K660" s="793"/>
      <c r="L660" s="232">
        <f t="shared" si="201"/>
        <v>0</v>
      </c>
      <c r="M660" s="922"/>
      <c r="N660" s="85">
        <f t="shared" si="204"/>
        <v>0</v>
      </c>
      <c r="O660" s="794"/>
      <c r="P660" s="232">
        <f t="shared" si="202"/>
        <v>0</v>
      </c>
      <c r="Q660" s="83">
        <v>0</v>
      </c>
      <c r="R660" s="377">
        <f t="shared" si="203"/>
        <v>0</v>
      </c>
      <c r="S660" s="905"/>
      <c r="T660" s="904">
        <f>Tabla323[[#This Row],[TOTAL EXITENTE82]]*Tabla323[[#This Row],[P.U$]]</f>
        <v>0</v>
      </c>
      <c r="U660" s="646"/>
      <c r="V660" s="902"/>
      <c r="W660" s="902"/>
    </row>
    <row r="661" spans="1:23" ht="30" x14ac:dyDescent="0.25">
      <c r="A661" s="185">
        <v>546</v>
      </c>
      <c r="B661" s="184" t="s">
        <v>927</v>
      </c>
      <c r="C661" s="184" t="s">
        <v>921</v>
      </c>
      <c r="D661" s="24" t="s">
        <v>339</v>
      </c>
      <c r="E661" s="24" t="s">
        <v>710</v>
      </c>
      <c r="F661" s="576">
        <v>45536</v>
      </c>
      <c r="G661" s="577">
        <v>0.15</v>
      </c>
      <c r="H661" s="337"/>
      <c r="I661" s="233"/>
      <c r="J661" s="590">
        <f t="shared" si="200"/>
        <v>0</v>
      </c>
      <c r="K661" s="793"/>
      <c r="L661" s="232">
        <f t="shared" si="201"/>
        <v>0</v>
      </c>
      <c r="M661" s="922"/>
      <c r="N661" s="85">
        <f t="shared" si="204"/>
        <v>0</v>
      </c>
      <c r="O661" s="794"/>
      <c r="P661" s="232">
        <f t="shared" si="202"/>
        <v>0</v>
      </c>
      <c r="Q661" s="83">
        <v>0</v>
      </c>
      <c r="R661" s="377">
        <f t="shared" si="203"/>
        <v>0</v>
      </c>
      <c r="S661" s="905"/>
      <c r="T661" s="904">
        <f>Tabla323[[#This Row],[TOTAL EXITENTE82]]*Tabla323[[#This Row],[P.U$]]</f>
        <v>0</v>
      </c>
      <c r="U661" s="646"/>
      <c r="V661" s="902"/>
      <c r="W661" s="902"/>
    </row>
    <row r="662" spans="1:23" ht="25.5" x14ac:dyDescent="0.25">
      <c r="A662" s="185">
        <v>551</v>
      </c>
      <c r="B662" s="184" t="s">
        <v>934</v>
      </c>
      <c r="C662" s="184" t="s">
        <v>935</v>
      </c>
      <c r="D662" s="24" t="s">
        <v>339</v>
      </c>
      <c r="E662" s="24" t="s">
        <v>710</v>
      </c>
      <c r="F662" s="576">
        <v>46478</v>
      </c>
      <c r="G662" s="577">
        <v>0.12</v>
      </c>
      <c r="H662" s="337"/>
      <c r="I662" s="233"/>
      <c r="J662" s="590">
        <f t="shared" si="200"/>
        <v>0</v>
      </c>
      <c r="K662" s="793"/>
      <c r="L662" s="232">
        <f t="shared" si="201"/>
        <v>0</v>
      </c>
      <c r="M662" s="922"/>
      <c r="N662" s="85">
        <f t="shared" si="204"/>
        <v>0</v>
      </c>
      <c r="O662" s="794"/>
      <c r="P662" s="232">
        <f t="shared" si="202"/>
        <v>0</v>
      </c>
      <c r="Q662" s="83">
        <v>0</v>
      </c>
      <c r="R662" s="377">
        <f t="shared" si="203"/>
        <v>0</v>
      </c>
      <c r="S662" s="905"/>
      <c r="T662" s="904">
        <f>Tabla323[[#This Row],[TOTAL EXITENTE82]]*Tabla323[[#This Row],[P.U$]]</f>
        <v>0</v>
      </c>
      <c r="U662" s="646"/>
      <c r="V662" s="902"/>
      <c r="W662" s="902"/>
    </row>
    <row r="663" spans="1:23" ht="25.5" x14ac:dyDescent="0.25">
      <c r="A663" s="185">
        <v>552</v>
      </c>
      <c r="B663" s="184" t="s">
        <v>937</v>
      </c>
      <c r="C663" s="184" t="s">
        <v>921</v>
      </c>
      <c r="D663" s="24" t="s">
        <v>339</v>
      </c>
      <c r="E663" s="24" t="s">
        <v>710</v>
      </c>
      <c r="F663" s="576">
        <v>46478</v>
      </c>
      <c r="G663" s="577">
        <v>0.12</v>
      </c>
      <c r="H663" s="337"/>
      <c r="I663" s="83"/>
      <c r="J663" s="590">
        <f t="shared" si="200"/>
        <v>0</v>
      </c>
      <c r="K663" s="793"/>
      <c r="L663" s="85">
        <f t="shared" si="201"/>
        <v>0</v>
      </c>
      <c r="M663" s="922"/>
      <c r="N663" s="85">
        <f t="shared" si="204"/>
        <v>0</v>
      </c>
      <c r="O663" s="793"/>
      <c r="P663" s="85">
        <f t="shared" si="202"/>
        <v>0</v>
      </c>
      <c r="Q663" s="83">
        <v>0</v>
      </c>
      <c r="R663" s="377">
        <f t="shared" si="203"/>
        <v>0</v>
      </c>
      <c r="S663" s="905"/>
      <c r="T663" s="904">
        <f>Tabla323[[#This Row],[TOTAL EXITENTE82]]*Tabla323[[#This Row],[P.U$]]</f>
        <v>0</v>
      </c>
      <c r="U663" s="646"/>
      <c r="V663" s="902"/>
      <c r="W663" s="902"/>
    </row>
    <row r="664" spans="1:23" ht="24.75" customHeight="1" x14ac:dyDescent="0.25">
      <c r="A664" s="185">
        <v>553</v>
      </c>
      <c r="B664" s="184" t="s">
        <v>936</v>
      </c>
      <c r="C664" s="184" t="s">
        <v>935</v>
      </c>
      <c r="D664" s="24" t="s">
        <v>339</v>
      </c>
      <c r="E664" s="24" t="s">
        <v>710</v>
      </c>
      <c r="F664" s="576">
        <v>46478</v>
      </c>
      <c r="G664" s="577">
        <v>0.12</v>
      </c>
      <c r="H664" s="337"/>
      <c r="I664" s="83"/>
      <c r="J664" s="590">
        <f t="shared" si="200"/>
        <v>0</v>
      </c>
      <c r="K664" s="793"/>
      <c r="L664" s="85">
        <f t="shared" si="201"/>
        <v>0</v>
      </c>
      <c r="M664" s="922"/>
      <c r="N664" s="85">
        <f t="shared" si="204"/>
        <v>0</v>
      </c>
      <c r="O664" s="793"/>
      <c r="P664" s="85">
        <f t="shared" si="202"/>
        <v>0</v>
      </c>
      <c r="Q664" s="83">
        <v>0</v>
      </c>
      <c r="R664" s="377">
        <f t="shared" si="203"/>
        <v>0</v>
      </c>
      <c r="S664" s="905"/>
      <c r="T664" s="904">
        <f>Tabla323[[#This Row],[TOTAL EXITENTE82]]*Tabla323[[#This Row],[P.U$]]</f>
        <v>0</v>
      </c>
      <c r="U664" s="646"/>
      <c r="V664" s="902"/>
      <c r="W664" s="902"/>
    </row>
    <row r="665" spans="1:23" ht="24.75" customHeight="1" x14ac:dyDescent="0.25">
      <c r="A665" s="185">
        <v>554</v>
      </c>
      <c r="B665" s="184" t="s">
        <v>938</v>
      </c>
      <c r="C665" s="184" t="s">
        <v>921</v>
      </c>
      <c r="D665" s="24" t="s">
        <v>339</v>
      </c>
      <c r="E665" s="24" t="s">
        <v>710</v>
      </c>
      <c r="F665" s="576">
        <v>46478</v>
      </c>
      <c r="G665" s="577">
        <v>0.12</v>
      </c>
      <c r="H665" s="337"/>
      <c r="I665" s="233"/>
      <c r="J665" s="590">
        <f t="shared" si="200"/>
        <v>0</v>
      </c>
      <c r="K665" s="793"/>
      <c r="L665" s="232">
        <f t="shared" si="201"/>
        <v>0</v>
      </c>
      <c r="M665" s="922"/>
      <c r="N665" s="85">
        <f t="shared" si="204"/>
        <v>0</v>
      </c>
      <c r="O665" s="794"/>
      <c r="P665" s="232">
        <f t="shared" si="202"/>
        <v>0</v>
      </c>
      <c r="Q665" s="83">
        <v>0</v>
      </c>
      <c r="R665" s="377">
        <f t="shared" si="203"/>
        <v>0</v>
      </c>
      <c r="S665" s="905"/>
      <c r="T665" s="904">
        <f>Tabla323[[#This Row],[TOTAL EXITENTE82]]*Tabla323[[#This Row],[P.U$]]</f>
        <v>0</v>
      </c>
      <c r="U665" s="646"/>
      <c r="V665" s="902"/>
      <c r="W665" s="902"/>
    </row>
    <row r="666" spans="1:23" x14ac:dyDescent="0.25">
      <c r="A666" s="179">
        <v>498</v>
      </c>
      <c r="B666" s="201" t="s">
        <v>544</v>
      </c>
      <c r="C666" s="14" t="s">
        <v>658</v>
      </c>
      <c r="D666" s="14" t="s">
        <v>335</v>
      </c>
      <c r="E666" s="14" t="s">
        <v>708</v>
      </c>
      <c r="F666" s="15">
        <v>45717</v>
      </c>
      <c r="G666" s="37">
        <v>11</v>
      </c>
      <c r="H666" s="337"/>
      <c r="I666" s="233"/>
      <c r="J666" s="590">
        <f t="shared" si="200"/>
        <v>0</v>
      </c>
      <c r="K666" s="793"/>
      <c r="L666" s="232">
        <f t="shared" si="201"/>
        <v>0</v>
      </c>
      <c r="M666" s="922"/>
      <c r="N666" s="85">
        <f t="shared" si="204"/>
        <v>0</v>
      </c>
      <c r="O666" s="794"/>
      <c r="P666" s="232">
        <f t="shared" si="202"/>
        <v>0</v>
      </c>
      <c r="Q666" s="83">
        <v>0</v>
      </c>
      <c r="R666" s="377">
        <f t="shared" si="203"/>
        <v>0</v>
      </c>
      <c r="S666" s="905"/>
      <c r="T666" s="904">
        <f>Tabla323[[#This Row],[TOTAL EXITENTE82]]*Tabla323[[#This Row],[P.U$]]</f>
        <v>0</v>
      </c>
      <c r="U666" s="646"/>
      <c r="V666" s="902"/>
      <c r="W666" s="902"/>
    </row>
    <row r="667" spans="1:23" ht="25.5" x14ac:dyDescent="0.25">
      <c r="A667" s="179">
        <v>499</v>
      </c>
      <c r="B667" s="201" t="s">
        <v>545</v>
      </c>
      <c r="C667" s="14" t="s">
        <v>659</v>
      </c>
      <c r="D667" s="24" t="s">
        <v>339</v>
      </c>
      <c r="E667" s="24" t="s">
        <v>710</v>
      </c>
      <c r="F667" s="15">
        <v>46113</v>
      </c>
      <c r="G667" s="37">
        <v>0.19</v>
      </c>
      <c r="H667" s="337"/>
      <c r="I667" s="233">
        <v>12</v>
      </c>
      <c r="J667" s="590">
        <f t="shared" ref="J667:J732" si="205">G667*I667</f>
        <v>2.2800000000000002</v>
      </c>
      <c r="K667" s="793">
        <v>12</v>
      </c>
      <c r="L667" s="232">
        <f t="shared" si="201"/>
        <v>2.2800000000000002</v>
      </c>
      <c r="M667" s="793">
        <v>12</v>
      </c>
      <c r="N667" s="85">
        <f t="shared" si="204"/>
        <v>2.2800000000000002</v>
      </c>
      <c r="O667" s="794">
        <v>12</v>
      </c>
      <c r="P667" s="232">
        <f t="shared" si="202"/>
        <v>2.2800000000000002</v>
      </c>
      <c r="Q667" s="233">
        <v>12</v>
      </c>
      <c r="R667" s="377">
        <f t="shared" si="203"/>
        <v>2.2800000000000002</v>
      </c>
      <c r="S667" s="905">
        <v>12</v>
      </c>
      <c r="T667" s="904">
        <f>Tabla323[[#This Row],[TOTAL EXITENTE82]]*Tabla323[[#This Row],[P.U$]]</f>
        <v>2.2800000000000002</v>
      </c>
      <c r="U667" s="646">
        <v>12</v>
      </c>
      <c r="V667" s="902"/>
      <c r="W667" s="902"/>
    </row>
    <row r="668" spans="1:23" ht="25.5" x14ac:dyDescent="0.25">
      <c r="A668" s="185">
        <v>558</v>
      </c>
      <c r="B668" s="184" t="s">
        <v>545</v>
      </c>
      <c r="C668" s="184" t="s">
        <v>929</v>
      </c>
      <c r="D668" s="24" t="s">
        <v>339</v>
      </c>
      <c r="E668" s="24" t="s">
        <v>710</v>
      </c>
      <c r="F668" s="576">
        <v>46600</v>
      </c>
      <c r="G668" s="577">
        <v>0.19</v>
      </c>
      <c r="H668" s="337"/>
      <c r="I668" s="233">
        <v>30</v>
      </c>
      <c r="J668" s="590">
        <f t="shared" si="205"/>
        <v>5.7</v>
      </c>
      <c r="K668" s="793">
        <v>30</v>
      </c>
      <c r="L668" s="232">
        <f t="shared" si="201"/>
        <v>5.7</v>
      </c>
      <c r="M668" s="793">
        <v>30</v>
      </c>
      <c r="N668" s="85">
        <f t="shared" si="204"/>
        <v>5.7</v>
      </c>
      <c r="O668" s="794">
        <v>29</v>
      </c>
      <c r="P668" s="232">
        <f t="shared" si="202"/>
        <v>5.51</v>
      </c>
      <c r="Q668" s="233">
        <v>28</v>
      </c>
      <c r="R668" s="377">
        <f t="shared" si="203"/>
        <v>5.32</v>
      </c>
      <c r="S668" s="905">
        <v>27</v>
      </c>
      <c r="T668" s="904">
        <f>Tabla323[[#This Row],[TOTAL EXITENTE82]]*Tabla323[[#This Row],[P.U$]]</f>
        <v>5.13</v>
      </c>
      <c r="U668" s="646">
        <v>26</v>
      </c>
      <c r="V668" s="902"/>
      <c r="W668" s="902"/>
    </row>
    <row r="669" spans="1:23" ht="25.5" x14ac:dyDescent="0.25">
      <c r="A669" s="179">
        <v>500</v>
      </c>
      <c r="B669" s="201" t="s">
        <v>546</v>
      </c>
      <c r="C669" s="184" t="s">
        <v>929</v>
      </c>
      <c r="D669" s="24" t="s">
        <v>339</v>
      </c>
      <c r="E669" s="24" t="s">
        <v>710</v>
      </c>
      <c r="F669" s="15">
        <v>45597</v>
      </c>
      <c r="G669" s="37">
        <v>0.21</v>
      </c>
      <c r="H669" s="337"/>
      <c r="I669" s="233">
        <v>4</v>
      </c>
      <c r="J669" s="590">
        <f t="shared" si="205"/>
        <v>0.84</v>
      </c>
      <c r="K669" s="793">
        <v>4</v>
      </c>
      <c r="L669" s="232">
        <f t="shared" si="201"/>
        <v>0.84</v>
      </c>
      <c r="M669" s="794">
        <v>0</v>
      </c>
      <c r="N669" s="85">
        <f t="shared" si="204"/>
        <v>0</v>
      </c>
      <c r="O669" s="794">
        <v>0</v>
      </c>
      <c r="P669" s="232">
        <f t="shared" si="202"/>
        <v>0</v>
      </c>
      <c r="Q669" s="83">
        <v>0</v>
      </c>
      <c r="R669" s="377">
        <f t="shared" si="203"/>
        <v>0</v>
      </c>
      <c r="S669" s="905"/>
      <c r="T669" s="904">
        <f>Tabla323[[#This Row],[TOTAL EXITENTE82]]*Tabla323[[#This Row],[P.U$]]</f>
        <v>0</v>
      </c>
      <c r="U669" s="646"/>
      <c r="V669" s="902"/>
      <c r="W669" s="902"/>
    </row>
    <row r="670" spans="1:23" ht="25.5" x14ac:dyDescent="0.25">
      <c r="A670" s="185">
        <v>556</v>
      </c>
      <c r="B670" s="184" t="s">
        <v>939</v>
      </c>
      <c r="C670" s="184" t="s">
        <v>659</v>
      </c>
      <c r="D670" s="24" t="s">
        <v>339</v>
      </c>
      <c r="E670" s="24" t="s">
        <v>710</v>
      </c>
      <c r="F670" s="576">
        <v>46600</v>
      </c>
      <c r="G670" s="577">
        <v>0.21</v>
      </c>
      <c r="H670" s="337"/>
      <c r="I670" s="233"/>
      <c r="J670" s="590">
        <f t="shared" si="205"/>
        <v>0</v>
      </c>
      <c r="K670" s="793"/>
      <c r="L670" s="232">
        <f t="shared" si="201"/>
        <v>0</v>
      </c>
      <c r="M670" s="922"/>
      <c r="N670" s="85">
        <f t="shared" si="204"/>
        <v>0</v>
      </c>
      <c r="O670" s="794"/>
      <c r="P670" s="232">
        <f t="shared" si="202"/>
        <v>0</v>
      </c>
      <c r="Q670" s="83">
        <v>0</v>
      </c>
      <c r="R670" s="377">
        <f t="shared" si="203"/>
        <v>0</v>
      </c>
      <c r="S670" s="905"/>
      <c r="T670" s="904">
        <f>Tabla323[[#This Row],[TOTAL EXITENTE82]]*Tabla323[[#This Row],[P.U$]]</f>
        <v>0</v>
      </c>
      <c r="U670" s="646"/>
      <c r="V670" s="902"/>
      <c r="W670" s="902"/>
    </row>
    <row r="671" spans="1:23" ht="25.5" x14ac:dyDescent="0.25">
      <c r="A671" s="179">
        <v>501</v>
      </c>
      <c r="B671" s="201" t="s">
        <v>547</v>
      </c>
      <c r="C671" s="14" t="s">
        <v>661</v>
      </c>
      <c r="D671" s="24" t="s">
        <v>339</v>
      </c>
      <c r="E671" s="24" t="s">
        <v>710</v>
      </c>
      <c r="F671" s="15">
        <v>46569</v>
      </c>
      <c r="G671" s="37">
        <v>0.22</v>
      </c>
      <c r="H671" s="337"/>
      <c r="I671" s="83"/>
      <c r="J671" s="590">
        <f t="shared" si="205"/>
        <v>0</v>
      </c>
      <c r="K671" s="793">
        <v>17</v>
      </c>
      <c r="L671" s="85">
        <f t="shared" si="201"/>
        <v>3.74</v>
      </c>
      <c r="M671" s="922">
        <v>17</v>
      </c>
      <c r="N671" s="85">
        <f t="shared" si="204"/>
        <v>3.74</v>
      </c>
      <c r="O671" s="793">
        <v>17</v>
      </c>
      <c r="P671" s="85">
        <f t="shared" si="202"/>
        <v>3.74</v>
      </c>
      <c r="Q671" s="83">
        <v>11</v>
      </c>
      <c r="R671" s="377">
        <f t="shared" si="203"/>
        <v>2.42</v>
      </c>
      <c r="S671" s="905">
        <v>0</v>
      </c>
      <c r="T671" s="904">
        <f>Tabla323[[#This Row],[TOTAL EXITENTE82]]*Tabla323[[#This Row],[P.U$]]</f>
        <v>0</v>
      </c>
      <c r="U671" s="646">
        <v>0</v>
      </c>
      <c r="V671" s="902"/>
      <c r="W671" s="902"/>
    </row>
    <row r="672" spans="1:23" ht="25.5" x14ac:dyDescent="0.25">
      <c r="A672" s="179">
        <v>502</v>
      </c>
      <c r="B672" s="201" t="s">
        <v>547</v>
      </c>
      <c r="C672" s="14" t="s">
        <v>844</v>
      </c>
      <c r="D672" s="24" t="s">
        <v>339</v>
      </c>
      <c r="E672" s="24" t="s">
        <v>710</v>
      </c>
      <c r="F672" s="15">
        <v>46569</v>
      </c>
      <c r="G672" s="37">
        <v>0.17</v>
      </c>
      <c r="H672" s="337"/>
      <c r="I672" s="83"/>
      <c r="J672" s="590">
        <f t="shared" si="205"/>
        <v>0</v>
      </c>
      <c r="K672" s="793"/>
      <c r="L672" s="85">
        <f t="shared" si="201"/>
        <v>0</v>
      </c>
      <c r="M672" s="922"/>
      <c r="N672" s="85">
        <f t="shared" si="204"/>
        <v>0</v>
      </c>
      <c r="O672" s="793"/>
      <c r="P672" s="85">
        <f t="shared" si="202"/>
        <v>0</v>
      </c>
      <c r="Q672" s="83">
        <v>0</v>
      </c>
      <c r="R672" s="377">
        <f t="shared" si="203"/>
        <v>0</v>
      </c>
      <c r="S672" s="905"/>
      <c r="T672" s="904">
        <f>Tabla323[[#This Row],[TOTAL EXITENTE82]]*Tabla323[[#This Row],[P.U$]]</f>
        <v>0</v>
      </c>
      <c r="U672" s="646"/>
      <c r="V672" s="902"/>
      <c r="W672" s="902"/>
    </row>
    <row r="673" spans="1:23" ht="25.5" x14ac:dyDescent="0.25">
      <c r="A673" s="185">
        <v>557</v>
      </c>
      <c r="B673" s="184" t="s">
        <v>941</v>
      </c>
      <c r="C673" s="184" t="s">
        <v>929</v>
      </c>
      <c r="D673" s="24" t="s">
        <v>339</v>
      </c>
      <c r="E673" s="24" t="s">
        <v>710</v>
      </c>
      <c r="F673" s="576">
        <v>46600</v>
      </c>
      <c r="G673" s="577">
        <v>0.1</v>
      </c>
      <c r="H673" s="337"/>
      <c r="I673" s="233"/>
      <c r="J673" s="590">
        <f t="shared" si="205"/>
        <v>0</v>
      </c>
      <c r="K673" s="793"/>
      <c r="L673" s="232">
        <f t="shared" si="201"/>
        <v>0</v>
      </c>
      <c r="M673" s="922"/>
      <c r="N673" s="85">
        <f t="shared" si="204"/>
        <v>0</v>
      </c>
      <c r="O673" s="794"/>
      <c r="P673" s="232">
        <f t="shared" si="202"/>
        <v>0</v>
      </c>
      <c r="Q673" s="83">
        <v>0</v>
      </c>
      <c r="R673" s="377">
        <f t="shared" si="203"/>
        <v>0</v>
      </c>
      <c r="S673" s="905"/>
      <c r="T673" s="904">
        <f>Tabla323[[#This Row],[TOTAL EXITENTE82]]*Tabla323[[#This Row],[P.U$]]</f>
        <v>0</v>
      </c>
      <c r="U673" s="646"/>
      <c r="V673" s="902"/>
      <c r="W673" s="902"/>
    </row>
    <row r="674" spans="1:23" ht="25.5" x14ac:dyDescent="0.25">
      <c r="A674" s="179">
        <v>503</v>
      </c>
      <c r="B674" s="201" t="s">
        <v>548</v>
      </c>
      <c r="C674" s="14" t="s">
        <v>575</v>
      </c>
      <c r="D674" s="24" t="s">
        <v>339</v>
      </c>
      <c r="E674" s="24" t="s">
        <v>710</v>
      </c>
      <c r="F674" s="15">
        <v>45597</v>
      </c>
      <c r="G674" s="37">
        <v>0.24</v>
      </c>
      <c r="H674" s="337"/>
      <c r="I674" s="233">
        <v>2</v>
      </c>
      <c r="J674" s="590">
        <f t="shared" si="205"/>
        <v>0.48</v>
      </c>
      <c r="K674" s="794">
        <v>2</v>
      </c>
      <c r="L674" s="232">
        <f t="shared" si="201"/>
        <v>0.48</v>
      </c>
      <c r="M674" s="794">
        <v>2</v>
      </c>
      <c r="N674" s="85">
        <f t="shared" si="204"/>
        <v>0.48</v>
      </c>
      <c r="O674" s="794">
        <v>2</v>
      </c>
      <c r="P674" s="232">
        <f t="shared" si="202"/>
        <v>0.48</v>
      </c>
      <c r="Q674" s="233">
        <v>2</v>
      </c>
      <c r="R674" s="377">
        <f t="shared" si="203"/>
        <v>0.48</v>
      </c>
      <c r="S674" s="905">
        <v>2</v>
      </c>
      <c r="T674" s="904">
        <f>Tabla323[[#This Row],[TOTAL EXITENTE82]]*Tabla323[[#This Row],[P.U$]]</f>
        <v>0.48</v>
      </c>
      <c r="U674" s="646">
        <v>0</v>
      </c>
      <c r="V674" s="902"/>
      <c r="W674" s="902"/>
    </row>
    <row r="675" spans="1:23" ht="25.5" x14ac:dyDescent="0.25">
      <c r="A675" s="179">
        <v>504</v>
      </c>
      <c r="B675" s="201" t="s">
        <v>548</v>
      </c>
      <c r="C675" s="14" t="s">
        <v>840</v>
      </c>
      <c r="D675" s="24" t="s">
        <v>339</v>
      </c>
      <c r="E675" s="24" t="s">
        <v>710</v>
      </c>
      <c r="F675" s="15">
        <v>45200</v>
      </c>
      <c r="G675" s="37">
        <v>0.24</v>
      </c>
      <c r="H675" s="337"/>
      <c r="I675" s="83">
        <v>2</v>
      </c>
      <c r="J675" s="590">
        <f t="shared" si="205"/>
        <v>0.48</v>
      </c>
      <c r="K675" s="793">
        <v>0</v>
      </c>
      <c r="L675" s="85">
        <f t="shared" si="201"/>
        <v>0</v>
      </c>
      <c r="M675" s="793">
        <v>0</v>
      </c>
      <c r="N675" s="85">
        <f t="shared" si="204"/>
        <v>0</v>
      </c>
      <c r="O675" s="793"/>
      <c r="P675" s="85">
        <f t="shared" si="202"/>
        <v>0</v>
      </c>
      <c r="Q675" s="83">
        <v>0</v>
      </c>
      <c r="R675" s="377">
        <f t="shared" si="203"/>
        <v>0</v>
      </c>
      <c r="S675" s="905"/>
      <c r="T675" s="904">
        <f>Tabla323[[#This Row],[TOTAL EXITENTE82]]*Tabla323[[#This Row],[P.U$]]</f>
        <v>0</v>
      </c>
      <c r="U675" s="646"/>
      <c r="V675" s="902"/>
      <c r="W675" s="902"/>
    </row>
    <row r="676" spans="1:23" ht="25.5" x14ac:dyDescent="0.25">
      <c r="A676" s="179">
        <v>505</v>
      </c>
      <c r="B676" s="201" t="s">
        <v>549</v>
      </c>
      <c r="C676" s="14" t="s">
        <v>840</v>
      </c>
      <c r="D676" s="24" t="s">
        <v>339</v>
      </c>
      <c r="E676" s="24" t="s">
        <v>710</v>
      </c>
      <c r="F676" s="15">
        <v>46054</v>
      </c>
      <c r="G676" s="37">
        <v>0.37</v>
      </c>
      <c r="H676" s="337"/>
      <c r="I676" s="83">
        <v>9</v>
      </c>
      <c r="J676" s="590">
        <f t="shared" si="205"/>
        <v>3.33</v>
      </c>
      <c r="K676" s="793">
        <v>8</v>
      </c>
      <c r="L676" s="85">
        <f t="shared" si="201"/>
        <v>2.96</v>
      </c>
      <c r="M676" s="793">
        <v>4</v>
      </c>
      <c r="N676" s="85">
        <f t="shared" si="204"/>
        <v>1.48</v>
      </c>
      <c r="O676" s="793">
        <v>4</v>
      </c>
      <c r="P676" s="85">
        <f t="shared" si="202"/>
        <v>1.48</v>
      </c>
      <c r="Q676" s="83">
        <v>4</v>
      </c>
      <c r="R676" s="377">
        <f t="shared" si="203"/>
        <v>1.48</v>
      </c>
      <c r="S676" s="905">
        <v>4</v>
      </c>
      <c r="T676" s="904">
        <f>Tabla323[[#This Row],[TOTAL EXITENTE82]]*Tabla323[[#This Row],[P.U$]]</f>
        <v>1.48</v>
      </c>
      <c r="U676" s="646">
        <v>4</v>
      </c>
      <c r="V676" s="902"/>
      <c r="W676" s="902"/>
    </row>
    <row r="677" spans="1:23" ht="25.5" x14ac:dyDescent="0.25">
      <c r="A677" s="185">
        <v>555</v>
      </c>
      <c r="B677" s="201" t="s">
        <v>940</v>
      </c>
      <c r="C677" s="184" t="s">
        <v>657</v>
      </c>
      <c r="D677" s="24" t="s">
        <v>339</v>
      </c>
      <c r="E677" s="24" t="s">
        <v>710</v>
      </c>
      <c r="F677" s="576">
        <v>46600</v>
      </c>
      <c r="G677" s="577">
        <v>0.37</v>
      </c>
      <c r="H677" s="337"/>
      <c r="I677" s="233">
        <v>1</v>
      </c>
      <c r="J677" s="590">
        <f t="shared" si="205"/>
        <v>0.37</v>
      </c>
      <c r="K677" s="793">
        <v>0</v>
      </c>
      <c r="L677" s="232">
        <f t="shared" si="201"/>
        <v>0</v>
      </c>
      <c r="M677" s="793">
        <v>0</v>
      </c>
      <c r="N677" s="85">
        <f t="shared" si="204"/>
        <v>0</v>
      </c>
      <c r="O677" s="794"/>
      <c r="P677" s="232">
        <f t="shared" si="202"/>
        <v>0</v>
      </c>
      <c r="Q677" s="83">
        <v>0</v>
      </c>
      <c r="R677" s="377">
        <f t="shared" si="203"/>
        <v>0</v>
      </c>
      <c r="S677" s="905"/>
      <c r="T677" s="904">
        <f>Tabla323[[#This Row],[TOTAL EXITENTE82]]*Tabla323[[#This Row],[P.U$]]</f>
        <v>0</v>
      </c>
      <c r="U677" s="646"/>
      <c r="V677" s="902"/>
      <c r="W677" s="902"/>
    </row>
    <row r="678" spans="1:23" ht="21" customHeight="1" x14ac:dyDescent="0.25">
      <c r="A678" s="179">
        <v>506</v>
      </c>
      <c r="B678" s="201" t="s">
        <v>550</v>
      </c>
      <c r="C678" s="14" t="s">
        <v>839</v>
      </c>
      <c r="D678" s="24" t="s">
        <v>339</v>
      </c>
      <c r="E678" s="24" t="s">
        <v>710</v>
      </c>
      <c r="F678" s="15">
        <v>45292</v>
      </c>
      <c r="G678" s="37">
        <v>1.93</v>
      </c>
      <c r="H678" s="337"/>
      <c r="I678" s="83">
        <v>9</v>
      </c>
      <c r="J678" s="590">
        <f t="shared" si="205"/>
        <v>17.37</v>
      </c>
      <c r="K678" s="793">
        <v>9</v>
      </c>
      <c r="L678" s="85">
        <f t="shared" si="201"/>
        <v>17.37</v>
      </c>
      <c r="M678" s="793">
        <v>9</v>
      </c>
      <c r="N678" s="85">
        <f t="shared" si="204"/>
        <v>17.37</v>
      </c>
      <c r="O678" s="793">
        <v>9</v>
      </c>
      <c r="P678" s="85">
        <f t="shared" si="202"/>
        <v>17.37</v>
      </c>
      <c r="Q678" s="83">
        <v>8</v>
      </c>
      <c r="R678" s="377">
        <f t="shared" si="203"/>
        <v>15.44</v>
      </c>
      <c r="S678" s="905">
        <v>9</v>
      </c>
      <c r="T678" s="904">
        <f>Tabla323[[#This Row],[TOTAL EXITENTE82]]*Tabla323[[#This Row],[P.U$]]</f>
        <v>17.37</v>
      </c>
      <c r="U678" s="646">
        <v>9</v>
      </c>
      <c r="V678" s="902"/>
      <c r="W678" s="902"/>
    </row>
    <row r="679" spans="1:23" ht="25.5" x14ac:dyDescent="0.25">
      <c r="A679" s="179">
        <v>507</v>
      </c>
      <c r="B679" s="201" t="s">
        <v>843</v>
      </c>
      <c r="C679" s="14" t="s">
        <v>844</v>
      </c>
      <c r="D679" s="24" t="s">
        <v>339</v>
      </c>
      <c r="E679" s="24" t="s">
        <v>710</v>
      </c>
      <c r="F679" s="15">
        <v>46327</v>
      </c>
      <c r="G679" s="37">
        <v>1.1200000000000001</v>
      </c>
      <c r="H679" s="337"/>
      <c r="I679" s="83"/>
      <c r="J679" s="590">
        <f t="shared" si="205"/>
        <v>0</v>
      </c>
      <c r="K679" s="793"/>
      <c r="L679" s="85">
        <f t="shared" ref="L679:L701" si="206">G679*K679</f>
        <v>0</v>
      </c>
      <c r="M679" s="922"/>
      <c r="N679" s="85">
        <f t="shared" si="204"/>
        <v>0</v>
      </c>
      <c r="O679" s="793"/>
      <c r="P679" s="85">
        <f t="shared" ref="P679:P701" si="207">G679*O679</f>
        <v>0</v>
      </c>
      <c r="Q679" s="83">
        <v>0</v>
      </c>
      <c r="R679" s="377">
        <f t="shared" ref="R679:R701" si="208">G679*Q679</f>
        <v>0</v>
      </c>
      <c r="S679" s="905"/>
      <c r="T679" s="904">
        <f>Tabla323[[#This Row],[TOTAL EXITENTE82]]*Tabla323[[#This Row],[P.U$]]</f>
        <v>0</v>
      </c>
      <c r="U679" s="646"/>
      <c r="V679" s="902"/>
      <c r="W679" s="902"/>
    </row>
    <row r="680" spans="1:23" ht="25.5" x14ac:dyDescent="0.25">
      <c r="A680" s="179">
        <v>508</v>
      </c>
      <c r="B680" s="201" t="s">
        <v>843</v>
      </c>
      <c r="C680" s="14" t="s">
        <v>663</v>
      </c>
      <c r="D680" s="24" t="s">
        <v>339</v>
      </c>
      <c r="E680" s="24" t="s">
        <v>710</v>
      </c>
      <c r="F680" s="15">
        <v>46266</v>
      </c>
      <c r="G680" s="37">
        <v>1.93</v>
      </c>
      <c r="H680" s="337"/>
      <c r="I680" s="83"/>
      <c r="J680" s="590">
        <f t="shared" si="205"/>
        <v>0</v>
      </c>
      <c r="K680" s="793"/>
      <c r="L680" s="85">
        <f t="shared" si="206"/>
        <v>0</v>
      </c>
      <c r="M680" s="922"/>
      <c r="N680" s="85">
        <f t="shared" si="204"/>
        <v>0</v>
      </c>
      <c r="O680" s="793"/>
      <c r="P680" s="85">
        <f t="shared" si="207"/>
        <v>0</v>
      </c>
      <c r="Q680" s="83">
        <v>0</v>
      </c>
      <c r="R680" s="377">
        <f t="shared" si="208"/>
        <v>0</v>
      </c>
      <c r="S680" s="905"/>
      <c r="T680" s="904">
        <f>Tabla323[[#This Row],[TOTAL EXITENTE82]]*Tabla323[[#This Row],[P.U$]]</f>
        <v>0</v>
      </c>
      <c r="U680" s="646"/>
      <c r="V680" s="902"/>
      <c r="W680" s="902"/>
    </row>
    <row r="681" spans="1:23" ht="25.5" x14ac:dyDescent="0.25">
      <c r="A681" s="179">
        <v>509</v>
      </c>
      <c r="B681" s="201" t="s">
        <v>551</v>
      </c>
      <c r="C681" s="14" t="s">
        <v>844</v>
      </c>
      <c r="D681" s="24" t="s">
        <v>339</v>
      </c>
      <c r="E681" s="24" t="s">
        <v>710</v>
      </c>
      <c r="F681" s="15">
        <v>46447</v>
      </c>
      <c r="G681" s="37">
        <v>1.93</v>
      </c>
      <c r="H681" s="337"/>
      <c r="I681" s="83"/>
      <c r="J681" s="590">
        <f t="shared" si="205"/>
        <v>0</v>
      </c>
      <c r="K681" s="793"/>
      <c r="L681" s="85">
        <f t="shared" si="206"/>
        <v>0</v>
      </c>
      <c r="M681" s="922"/>
      <c r="N681" s="85">
        <f t="shared" si="204"/>
        <v>0</v>
      </c>
      <c r="O681" s="793"/>
      <c r="P681" s="85">
        <f t="shared" si="207"/>
        <v>0</v>
      </c>
      <c r="Q681" s="83">
        <v>0</v>
      </c>
      <c r="R681" s="377">
        <f t="shared" si="208"/>
        <v>0</v>
      </c>
      <c r="S681" s="905"/>
      <c r="T681" s="904">
        <f>Tabla323[[#This Row],[TOTAL EXITENTE82]]*Tabla323[[#This Row],[P.U$]]</f>
        <v>0</v>
      </c>
      <c r="U681" s="646"/>
      <c r="V681" s="902"/>
      <c r="W681" s="902"/>
    </row>
    <row r="682" spans="1:23" ht="25.5" x14ac:dyDescent="0.25">
      <c r="A682" s="179">
        <v>510</v>
      </c>
      <c r="B682" s="201" t="s">
        <v>847</v>
      </c>
      <c r="C682" s="14" t="s">
        <v>844</v>
      </c>
      <c r="D682" s="24" t="s">
        <v>339</v>
      </c>
      <c r="E682" s="24" t="s">
        <v>710</v>
      </c>
      <c r="F682" s="15">
        <v>46447</v>
      </c>
      <c r="G682" s="37">
        <v>1.17</v>
      </c>
      <c r="H682" s="337"/>
      <c r="I682" s="233"/>
      <c r="J682" s="590">
        <f t="shared" si="205"/>
        <v>0</v>
      </c>
      <c r="K682" s="793"/>
      <c r="L682" s="232">
        <f t="shared" si="206"/>
        <v>0</v>
      </c>
      <c r="M682" s="922"/>
      <c r="N682" s="85">
        <f t="shared" si="204"/>
        <v>0</v>
      </c>
      <c r="O682" s="794"/>
      <c r="P682" s="232">
        <f t="shared" si="207"/>
        <v>0</v>
      </c>
      <c r="Q682" s="83">
        <v>0</v>
      </c>
      <c r="R682" s="377">
        <f t="shared" si="208"/>
        <v>0</v>
      </c>
      <c r="S682" s="905"/>
      <c r="T682" s="904">
        <f>Tabla323[[#This Row],[TOTAL EXITENTE82]]*Tabla323[[#This Row],[P.U$]]</f>
        <v>0</v>
      </c>
      <c r="U682" s="646"/>
      <c r="V682" s="902"/>
      <c r="W682" s="902"/>
    </row>
    <row r="683" spans="1:23" ht="25.5" x14ac:dyDescent="0.25">
      <c r="A683" s="179">
        <v>511</v>
      </c>
      <c r="B683" s="201" t="s">
        <v>552</v>
      </c>
      <c r="C683" s="14" t="s">
        <v>664</v>
      </c>
      <c r="D683" s="24" t="s">
        <v>339</v>
      </c>
      <c r="E683" s="24" t="s">
        <v>710</v>
      </c>
      <c r="F683" s="15">
        <v>46447</v>
      </c>
      <c r="G683" s="37">
        <v>1.93</v>
      </c>
      <c r="H683" s="337"/>
      <c r="I683" s="83"/>
      <c r="J683" s="590">
        <f t="shared" si="205"/>
        <v>0</v>
      </c>
      <c r="K683" s="793"/>
      <c r="L683" s="85">
        <f t="shared" si="206"/>
        <v>0</v>
      </c>
      <c r="M683" s="922"/>
      <c r="N683" s="85">
        <f t="shared" si="204"/>
        <v>0</v>
      </c>
      <c r="O683" s="793"/>
      <c r="P683" s="85">
        <f t="shared" si="207"/>
        <v>0</v>
      </c>
      <c r="Q683" s="83">
        <v>0</v>
      </c>
      <c r="R683" s="377">
        <f t="shared" si="208"/>
        <v>0</v>
      </c>
      <c r="S683" s="905"/>
      <c r="T683" s="904">
        <f>Tabla323[[#This Row],[TOTAL EXITENTE82]]*Tabla323[[#This Row],[P.U$]]</f>
        <v>0</v>
      </c>
      <c r="U683" s="646"/>
      <c r="V683" s="902"/>
      <c r="W683" s="902"/>
    </row>
    <row r="684" spans="1:23" ht="25.5" x14ac:dyDescent="0.25">
      <c r="A684" s="179">
        <v>512</v>
      </c>
      <c r="B684" s="201" t="s">
        <v>849</v>
      </c>
      <c r="C684" s="14" t="s">
        <v>844</v>
      </c>
      <c r="D684" s="24" t="s">
        <v>339</v>
      </c>
      <c r="E684" s="24" t="s">
        <v>710</v>
      </c>
      <c r="F684" s="15">
        <v>46447</v>
      </c>
      <c r="G684" s="37">
        <v>1.17</v>
      </c>
      <c r="H684" s="337"/>
      <c r="I684" s="83"/>
      <c r="J684" s="590">
        <f t="shared" si="205"/>
        <v>0</v>
      </c>
      <c r="K684" s="793"/>
      <c r="L684" s="85">
        <f t="shared" si="206"/>
        <v>0</v>
      </c>
      <c r="M684" s="922"/>
      <c r="N684" s="85">
        <f t="shared" si="204"/>
        <v>0</v>
      </c>
      <c r="O684" s="793"/>
      <c r="P684" s="85">
        <f t="shared" si="207"/>
        <v>0</v>
      </c>
      <c r="Q684" s="83">
        <v>0</v>
      </c>
      <c r="R684" s="377">
        <f t="shared" si="208"/>
        <v>0</v>
      </c>
      <c r="S684" s="905"/>
      <c r="T684" s="904">
        <f>Tabla323[[#This Row],[TOTAL EXITENTE82]]*Tabla323[[#This Row],[P.U$]]</f>
        <v>0</v>
      </c>
      <c r="U684" s="646"/>
      <c r="V684" s="902"/>
      <c r="W684" s="902"/>
    </row>
    <row r="685" spans="1:23" ht="25.5" x14ac:dyDescent="0.25">
      <c r="A685" s="179">
        <v>513</v>
      </c>
      <c r="B685" s="201" t="s">
        <v>553</v>
      </c>
      <c r="C685" s="14" t="s">
        <v>663</v>
      </c>
      <c r="D685" s="24" t="s">
        <v>339</v>
      </c>
      <c r="E685" s="24" t="s">
        <v>710</v>
      </c>
      <c r="F685" s="15">
        <v>45323</v>
      </c>
      <c r="G685" s="37">
        <v>1.93</v>
      </c>
      <c r="H685" s="337"/>
      <c r="I685" s="83"/>
      <c r="J685" s="590">
        <f t="shared" si="205"/>
        <v>0</v>
      </c>
      <c r="K685" s="793"/>
      <c r="L685" s="85">
        <f t="shared" si="206"/>
        <v>0</v>
      </c>
      <c r="M685" s="922"/>
      <c r="N685" s="85">
        <f t="shared" si="204"/>
        <v>0</v>
      </c>
      <c r="O685" s="793"/>
      <c r="P685" s="85">
        <f t="shared" si="207"/>
        <v>0</v>
      </c>
      <c r="Q685" s="83">
        <v>0</v>
      </c>
      <c r="R685" s="377">
        <f t="shared" si="208"/>
        <v>0</v>
      </c>
      <c r="S685" s="905"/>
      <c r="T685" s="904">
        <f>Tabla323[[#This Row],[TOTAL EXITENTE82]]*Tabla323[[#This Row],[P.U$]]</f>
        <v>0</v>
      </c>
      <c r="U685" s="646"/>
      <c r="V685" s="902"/>
      <c r="W685" s="902"/>
    </row>
    <row r="686" spans="1:23" ht="25.5" x14ac:dyDescent="0.25">
      <c r="A686" s="185">
        <v>559</v>
      </c>
      <c r="B686" s="184" t="s">
        <v>942</v>
      </c>
      <c r="C686" s="184" t="s">
        <v>913</v>
      </c>
      <c r="D686" s="24" t="s">
        <v>339</v>
      </c>
      <c r="E686" s="24" t="s">
        <v>710</v>
      </c>
      <c r="F686" s="576">
        <v>45717</v>
      </c>
      <c r="G686" s="577">
        <v>15.59</v>
      </c>
      <c r="H686" s="337"/>
      <c r="I686" s="83"/>
      <c r="J686" s="590">
        <f t="shared" si="205"/>
        <v>0</v>
      </c>
      <c r="K686" s="793"/>
      <c r="L686" s="85">
        <f t="shared" si="206"/>
        <v>0</v>
      </c>
      <c r="M686" s="922"/>
      <c r="N686" s="85">
        <f t="shared" si="204"/>
        <v>0</v>
      </c>
      <c r="O686" s="793"/>
      <c r="P686" s="85">
        <f t="shared" si="207"/>
        <v>0</v>
      </c>
      <c r="Q686" s="83">
        <v>0</v>
      </c>
      <c r="R686" s="377">
        <f t="shared" si="208"/>
        <v>0</v>
      </c>
      <c r="S686" s="905"/>
      <c r="T686" s="904">
        <f>Tabla323[[#This Row],[TOTAL EXITENTE82]]*Tabla323[[#This Row],[P.U$]]</f>
        <v>0</v>
      </c>
      <c r="U686" s="646"/>
      <c r="V686" s="902"/>
      <c r="W686" s="902"/>
    </row>
    <row r="687" spans="1:23" ht="30" x14ac:dyDescent="0.25">
      <c r="A687" s="185">
        <v>560</v>
      </c>
      <c r="B687" s="184" t="s">
        <v>943</v>
      </c>
      <c r="C687" s="184" t="s">
        <v>944</v>
      </c>
      <c r="D687" s="24" t="s">
        <v>339</v>
      </c>
      <c r="E687" s="24" t="s">
        <v>710</v>
      </c>
      <c r="F687" s="576">
        <v>46539</v>
      </c>
      <c r="G687" s="577">
        <v>1.27</v>
      </c>
      <c r="H687" s="337"/>
      <c r="I687" s="83"/>
      <c r="J687" s="590">
        <f t="shared" si="205"/>
        <v>0</v>
      </c>
      <c r="K687" s="793"/>
      <c r="L687" s="85">
        <f t="shared" si="206"/>
        <v>0</v>
      </c>
      <c r="M687" s="922"/>
      <c r="N687" s="85">
        <f t="shared" si="204"/>
        <v>0</v>
      </c>
      <c r="O687" s="793"/>
      <c r="P687" s="85">
        <f t="shared" si="207"/>
        <v>0</v>
      </c>
      <c r="Q687" s="83">
        <v>0</v>
      </c>
      <c r="R687" s="377">
        <f t="shared" si="208"/>
        <v>0</v>
      </c>
      <c r="S687" s="905"/>
      <c r="T687" s="904">
        <f>Tabla323[[#This Row],[TOTAL EXITENTE82]]*Tabla323[[#This Row],[P.U$]]</f>
        <v>0</v>
      </c>
      <c r="U687" s="646"/>
      <c r="V687" s="902"/>
      <c r="W687" s="902"/>
    </row>
    <row r="688" spans="1:23" ht="25.5" x14ac:dyDescent="0.25">
      <c r="A688" s="179">
        <v>514</v>
      </c>
      <c r="B688" s="201" t="s">
        <v>554</v>
      </c>
      <c r="C688" s="14" t="s">
        <v>659</v>
      </c>
      <c r="D688" s="24" t="s">
        <v>339</v>
      </c>
      <c r="E688" s="24" t="s">
        <v>710</v>
      </c>
      <c r="F688" s="15" t="s">
        <v>720</v>
      </c>
      <c r="G688" s="37">
        <v>4.5</v>
      </c>
      <c r="H688" s="337"/>
      <c r="I688" s="83"/>
      <c r="J688" s="590">
        <f t="shared" si="205"/>
        <v>0</v>
      </c>
      <c r="K688" s="793"/>
      <c r="L688" s="85">
        <f t="shared" si="206"/>
        <v>0</v>
      </c>
      <c r="M688" s="922"/>
      <c r="N688" s="85">
        <f t="shared" si="204"/>
        <v>0</v>
      </c>
      <c r="O688" s="793"/>
      <c r="P688" s="85">
        <f t="shared" si="207"/>
        <v>0</v>
      </c>
      <c r="Q688" s="83">
        <v>0</v>
      </c>
      <c r="R688" s="377">
        <f t="shared" si="208"/>
        <v>0</v>
      </c>
      <c r="S688" s="905"/>
      <c r="T688" s="904">
        <f>Tabla323[[#This Row],[TOTAL EXITENTE82]]*Tabla323[[#This Row],[P.U$]]</f>
        <v>0</v>
      </c>
      <c r="U688" s="646"/>
      <c r="V688" s="902"/>
      <c r="W688" s="902"/>
    </row>
    <row r="689" spans="1:23" ht="28.5" x14ac:dyDescent="0.25">
      <c r="A689" s="179">
        <v>515</v>
      </c>
      <c r="B689" s="201" t="s">
        <v>555</v>
      </c>
      <c r="C689" s="14" t="s">
        <v>665</v>
      </c>
      <c r="D689" s="24" t="s">
        <v>339</v>
      </c>
      <c r="E689" s="24" t="s">
        <v>710</v>
      </c>
      <c r="F689" s="15">
        <v>45992</v>
      </c>
      <c r="G689" s="37">
        <v>4.5</v>
      </c>
      <c r="H689" s="337"/>
      <c r="I689" s="83"/>
      <c r="J689" s="590">
        <f t="shared" si="205"/>
        <v>0</v>
      </c>
      <c r="K689" s="793"/>
      <c r="L689" s="85">
        <f t="shared" si="206"/>
        <v>0</v>
      </c>
      <c r="M689" s="922"/>
      <c r="N689" s="85">
        <f t="shared" si="204"/>
        <v>0</v>
      </c>
      <c r="O689" s="793"/>
      <c r="P689" s="85">
        <f t="shared" si="207"/>
        <v>0</v>
      </c>
      <c r="Q689" s="83">
        <v>0</v>
      </c>
      <c r="R689" s="377">
        <f t="shared" si="208"/>
        <v>0</v>
      </c>
      <c r="S689" s="905"/>
      <c r="T689" s="904">
        <f>Tabla323[[#This Row],[TOTAL EXITENTE82]]*Tabla323[[#This Row],[P.U$]]</f>
        <v>0</v>
      </c>
      <c r="U689" s="646"/>
      <c r="V689" s="902"/>
      <c r="W689" s="902"/>
    </row>
    <row r="690" spans="1:23" ht="25.5" x14ac:dyDescent="0.25">
      <c r="A690" s="179">
        <v>516</v>
      </c>
      <c r="B690" s="201" t="s">
        <v>556</v>
      </c>
      <c r="C690" s="14" t="s">
        <v>666</v>
      </c>
      <c r="D690" s="24" t="s">
        <v>339</v>
      </c>
      <c r="E690" s="24" t="s">
        <v>710</v>
      </c>
      <c r="F690" s="15">
        <v>45658</v>
      </c>
      <c r="G690" s="37">
        <v>1.8</v>
      </c>
      <c r="H690" s="337"/>
      <c r="I690" s="83">
        <v>5</v>
      </c>
      <c r="J690" s="590">
        <f t="shared" si="205"/>
        <v>9</v>
      </c>
      <c r="K690" s="793">
        <v>5</v>
      </c>
      <c r="L690" s="85">
        <f t="shared" si="206"/>
        <v>9</v>
      </c>
      <c r="M690" s="793">
        <v>5</v>
      </c>
      <c r="N690" s="85">
        <f t="shared" si="204"/>
        <v>9</v>
      </c>
      <c r="O690" s="793">
        <v>0</v>
      </c>
      <c r="P690" s="85">
        <f t="shared" si="207"/>
        <v>0</v>
      </c>
      <c r="Q690" s="83">
        <v>2</v>
      </c>
      <c r="R690" s="377">
        <f t="shared" si="208"/>
        <v>3.6</v>
      </c>
      <c r="S690" s="905">
        <v>5</v>
      </c>
      <c r="T690" s="904">
        <f>Tabla323[[#This Row],[TOTAL EXITENTE82]]*Tabla323[[#This Row],[P.U$]]</f>
        <v>9</v>
      </c>
      <c r="U690" s="646">
        <v>5</v>
      </c>
      <c r="V690" s="902"/>
      <c r="W690" s="902"/>
    </row>
    <row r="691" spans="1:23" ht="25.5" x14ac:dyDescent="0.25">
      <c r="A691" s="179">
        <v>517</v>
      </c>
      <c r="B691" s="201" t="s">
        <v>557</v>
      </c>
      <c r="C691" s="14" t="s">
        <v>659</v>
      </c>
      <c r="D691" s="24" t="s">
        <v>339</v>
      </c>
      <c r="E691" s="24" t="s">
        <v>710</v>
      </c>
      <c r="F691" s="15">
        <v>45931</v>
      </c>
      <c r="G691" s="37">
        <v>1.44</v>
      </c>
      <c r="H691" s="337"/>
      <c r="I691" s="83">
        <v>6</v>
      </c>
      <c r="J691" s="590">
        <f t="shared" si="205"/>
        <v>8.64</v>
      </c>
      <c r="K691" s="793">
        <v>6</v>
      </c>
      <c r="L691" s="85">
        <f t="shared" si="206"/>
        <v>8.64</v>
      </c>
      <c r="M691" s="793">
        <v>6</v>
      </c>
      <c r="N691" s="85">
        <f t="shared" si="204"/>
        <v>8.64</v>
      </c>
      <c r="O691" s="793">
        <v>6</v>
      </c>
      <c r="P691" s="85">
        <f t="shared" si="207"/>
        <v>8.64</v>
      </c>
      <c r="Q691" s="83">
        <v>6</v>
      </c>
      <c r="R691" s="377">
        <f t="shared" si="208"/>
        <v>8.64</v>
      </c>
      <c r="S691" s="905">
        <v>6</v>
      </c>
      <c r="T691" s="904">
        <f>Tabla323[[#This Row],[TOTAL EXITENTE82]]*Tabla323[[#This Row],[P.U$]]</f>
        <v>8.64</v>
      </c>
      <c r="U691" s="646">
        <v>6</v>
      </c>
      <c r="V691" s="902"/>
      <c r="W691" s="902"/>
    </row>
    <row r="692" spans="1:23" ht="30" x14ac:dyDescent="0.25">
      <c r="A692" s="185">
        <v>561</v>
      </c>
      <c r="B692" s="184" t="s">
        <v>945</v>
      </c>
      <c r="C692" s="184" t="s">
        <v>921</v>
      </c>
      <c r="D692" s="24" t="s">
        <v>339</v>
      </c>
      <c r="E692" s="24" t="s">
        <v>710</v>
      </c>
      <c r="F692" s="576">
        <v>46539</v>
      </c>
      <c r="G692" s="577">
        <v>1.44</v>
      </c>
      <c r="H692" s="337"/>
      <c r="I692" s="233">
        <v>10</v>
      </c>
      <c r="J692" s="590">
        <f t="shared" si="205"/>
        <v>14.399999999999999</v>
      </c>
      <c r="K692" s="794">
        <v>10</v>
      </c>
      <c r="L692" s="232">
        <f t="shared" si="206"/>
        <v>14.399999999999999</v>
      </c>
      <c r="M692" s="794">
        <v>10</v>
      </c>
      <c r="N692" s="85">
        <f t="shared" si="204"/>
        <v>14.399999999999999</v>
      </c>
      <c r="O692" s="794">
        <v>10</v>
      </c>
      <c r="P692" s="232">
        <f t="shared" si="207"/>
        <v>14.399999999999999</v>
      </c>
      <c r="Q692" s="233">
        <v>10</v>
      </c>
      <c r="R692" s="377">
        <f t="shared" si="208"/>
        <v>14.399999999999999</v>
      </c>
      <c r="S692" s="905">
        <v>9</v>
      </c>
      <c r="T692" s="904">
        <f>Tabla323[[#This Row],[TOTAL EXITENTE82]]*Tabla323[[#This Row],[P.U$]]</f>
        <v>12.959999999999999</v>
      </c>
      <c r="U692" s="646">
        <v>8</v>
      </c>
      <c r="V692" s="902"/>
      <c r="W692" s="902"/>
    </row>
    <row r="693" spans="1:23" ht="25.5" x14ac:dyDescent="0.25">
      <c r="A693" s="179">
        <v>518</v>
      </c>
      <c r="B693" s="201" t="s">
        <v>558</v>
      </c>
      <c r="C693" s="14" t="s">
        <v>667</v>
      </c>
      <c r="D693" s="24" t="s">
        <v>339</v>
      </c>
      <c r="E693" s="24" t="s">
        <v>710</v>
      </c>
      <c r="F693" s="15">
        <v>45717</v>
      </c>
      <c r="G693" s="37">
        <v>1.44</v>
      </c>
      <c r="H693" s="337"/>
      <c r="I693" s="233"/>
      <c r="J693" s="590">
        <f t="shared" si="205"/>
        <v>0</v>
      </c>
      <c r="K693" s="793"/>
      <c r="L693" s="232">
        <f t="shared" si="206"/>
        <v>0</v>
      </c>
      <c r="M693" s="922"/>
      <c r="N693" s="85">
        <f t="shared" si="204"/>
        <v>0</v>
      </c>
      <c r="O693" s="794"/>
      <c r="P693" s="232">
        <f t="shared" si="207"/>
        <v>0</v>
      </c>
      <c r="Q693" s="83">
        <v>0</v>
      </c>
      <c r="R693" s="377">
        <f t="shared" si="208"/>
        <v>0</v>
      </c>
      <c r="S693" s="905"/>
      <c r="T693" s="904">
        <f>Tabla323[[#This Row],[TOTAL EXITENTE82]]*Tabla323[[#This Row],[P.U$]]</f>
        <v>0</v>
      </c>
      <c r="U693" s="646"/>
      <c r="V693" s="902"/>
      <c r="W693" s="902"/>
    </row>
    <row r="694" spans="1:23" ht="30" x14ac:dyDescent="0.25">
      <c r="A694" s="185">
        <v>562</v>
      </c>
      <c r="B694" s="184" t="s">
        <v>946</v>
      </c>
      <c r="C694" s="184" t="s">
        <v>952</v>
      </c>
      <c r="D694" s="24" t="s">
        <v>339</v>
      </c>
      <c r="E694" s="24" t="s">
        <v>710</v>
      </c>
      <c r="F694" s="576">
        <v>46539</v>
      </c>
      <c r="G694" s="577">
        <v>9.0999999999999998E-2</v>
      </c>
      <c r="H694" s="337"/>
      <c r="I694" s="83"/>
      <c r="J694" s="590">
        <f t="shared" si="205"/>
        <v>0</v>
      </c>
      <c r="K694" s="793"/>
      <c r="L694" s="85">
        <f t="shared" si="206"/>
        <v>0</v>
      </c>
      <c r="M694" s="922"/>
      <c r="N694" s="85">
        <f t="shared" si="204"/>
        <v>0</v>
      </c>
      <c r="O694" s="793"/>
      <c r="P694" s="85">
        <f t="shared" si="207"/>
        <v>0</v>
      </c>
      <c r="Q694" s="83">
        <v>0</v>
      </c>
      <c r="R694" s="377">
        <f t="shared" si="208"/>
        <v>0</v>
      </c>
      <c r="S694" s="905"/>
      <c r="T694" s="904">
        <f>Tabla323[[#This Row],[TOTAL EXITENTE82]]*Tabla323[[#This Row],[P.U$]]</f>
        <v>0</v>
      </c>
      <c r="U694" s="646"/>
      <c r="V694" s="902"/>
      <c r="W694" s="902"/>
    </row>
    <row r="695" spans="1:23" ht="30" x14ac:dyDescent="0.25">
      <c r="A695" s="185">
        <v>563</v>
      </c>
      <c r="B695" s="184" t="s">
        <v>947</v>
      </c>
      <c r="C695" s="184" t="s">
        <v>952</v>
      </c>
      <c r="D695" s="24" t="s">
        <v>339</v>
      </c>
      <c r="E695" s="24" t="s">
        <v>710</v>
      </c>
      <c r="F695" s="576">
        <v>46569</v>
      </c>
      <c r="G695" s="577">
        <v>0.91</v>
      </c>
      <c r="H695" s="337"/>
      <c r="I695" s="83">
        <v>20</v>
      </c>
      <c r="J695" s="590">
        <f t="shared" si="205"/>
        <v>18.2</v>
      </c>
      <c r="K695" s="793">
        <v>20</v>
      </c>
      <c r="L695" s="85">
        <f t="shared" si="206"/>
        <v>18.2</v>
      </c>
      <c r="M695" s="793">
        <v>16</v>
      </c>
      <c r="N695" s="85">
        <f t="shared" si="204"/>
        <v>14.56</v>
      </c>
      <c r="O695" s="793">
        <v>16</v>
      </c>
      <c r="P695" s="85">
        <f t="shared" si="207"/>
        <v>14.56</v>
      </c>
      <c r="Q695" s="83">
        <v>16</v>
      </c>
      <c r="R695" s="377">
        <f t="shared" si="208"/>
        <v>14.56</v>
      </c>
      <c r="S695" s="905">
        <v>15</v>
      </c>
      <c r="T695" s="904">
        <f>Tabla323[[#This Row],[TOTAL EXITENTE82]]*Tabla323[[#This Row],[P.U$]]</f>
        <v>13.65</v>
      </c>
      <c r="U695" s="646">
        <v>16</v>
      </c>
      <c r="V695" s="902"/>
      <c r="W695" s="902"/>
    </row>
    <row r="696" spans="1:23" ht="30" x14ac:dyDescent="0.25">
      <c r="A696" s="185">
        <v>541</v>
      </c>
      <c r="B696" s="184" t="s">
        <v>920</v>
      </c>
      <c r="C696" s="184" t="s">
        <v>921</v>
      </c>
      <c r="D696" s="24" t="s">
        <v>339</v>
      </c>
      <c r="E696" s="24" t="s">
        <v>710</v>
      </c>
      <c r="F696" s="576">
        <v>46692</v>
      </c>
      <c r="G696" s="577">
        <v>0.18</v>
      </c>
      <c r="H696" s="337"/>
      <c r="I696" s="83"/>
      <c r="J696" s="590">
        <f t="shared" si="205"/>
        <v>0</v>
      </c>
      <c r="K696" s="793"/>
      <c r="L696" s="85">
        <f t="shared" si="206"/>
        <v>0</v>
      </c>
      <c r="M696" s="922"/>
      <c r="N696" s="85">
        <f t="shared" si="204"/>
        <v>0</v>
      </c>
      <c r="O696" s="793"/>
      <c r="P696" s="85">
        <f t="shared" si="207"/>
        <v>0</v>
      </c>
      <c r="Q696" s="83">
        <v>0</v>
      </c>
      <c r="R696" s="377">
        <f t="shared" si="208"/>
        <v>0</v>
      </c>
      <c r="S696" s="905"/>
      <c r="T696" s="904">
        <f>Tabla323[[#This Row],[TOTAL EXITENTE82]]*Tabla323[[#This Row],[P.U$]]</f>
        <v>0</v>
      </c>
      <c r="U696" s="646"/>
      <c r="V696" s="902"/>
      <c r="W696" s="902"/>
    </row>
    <row r="697" spans="1:23" ht="30" x14ac:dyDescent="0.25">
      <c r="A697" s="185">
        <v>542</v>
      </c>
      <c r="B697" s="184" t="s">
        <v>922</v>
      </c>
      <c r="C697" s="184" t="s">
        <v>1114</v>
      </c>
      <c r="D697" s="24" t="s">
        <v>339</v>
      </c>
      <c r="E697" s="24" t="s">
        <v>710</v>
      </c>
      <c r="F697" s="576">
        <v>45413</v>
      </c>
      <c r="G697" s="577">
        <v>3.2</v>
      </c>
      <c r="H697" s="337"/>
      <c r="I697" s="83"/>
      <c r="J697" s="590">
        <f t="shared" si="205"/>
        <v>0</v>
      </c>
      <c r="K697" s="793"/>
      <c r="L697" s="85">
        <f t="shared" si="206"/>
        <v>0</v>
      </c>
      <c r="M697" s="922"/>
      <c r="N697" s="85">
        <f t="shared" si="204"/>
        <v>0</v>
      </c>
      <c r="O697" s="793"/>
      <c r="P697" s="85">
        <f t="shared" si="207"/>
        <v>0</v>
      </c>
      <c r="Q697" s="83">
        <v>0</v>
      </c>
      <c r="R697" s="377">
        <f t="shared" si="208"/>
        <v>0</v>
      </c>
      <c r="S697" s="905"/>
      <c r="T697" s="904">
        <f>Tabla323[[#This Row],[TOTAL EXITENTE82]]*Tabla323[[#This Row],[P.U$]]</f>
        <v>0</v>
      </c>
      <c r="U697" s="646"/>
      <c r="V697" s="902"/>
      <c r="W697" s="902"/>
    </row>
    <row r="698" spans="1:23" ht="25.5" x14ac:dyDescent="0.25">
      <c r="A698" s="185">
        <v>543</v>
      </c>
      <c r="B698" s="184" t="s">
        <v>923</v>
      </c>
      <c r="C698" s="184" t="s">
        <v>921</v>
      </c>
      <c r="D698" s="24" t="s">
        <v>339</v>
      </c>
      <c r="E698" s="24" t="s">
        <v>710</v>
      </c>
      <c r="F698" s="576" t="s">
        <v>710</v>
      </c>
      <c r="G698" s="577">
        <v>0.08</v>
      </c>
      <c r="H698" s="337"/>
      <c r="I698" s="233"/>
      <c r="J698" s="590">
        <f t="shared" si="205"/>
        <v>0</v>
      </c>
      <c r="K698" s="793"/>
      <c r="L698" s="232">
        <f t="shared" si="206"/>
        <v>0</v>
      </c>
      <c r="M698" s="922"/>
      <c r="N698" s="85">
        <f t="shared" si="204"/>
        <v>0</v>
      </c>
      <c r="O698" s="794"/>
      <c r="P698" s="232">
        <f t="shared" si="207"/>
        <v>0</v>
      </c>
      <c r="Q698" s="83">
        <v>0</v>
      </c>
      <c r="R698" s="377">
        <f t="shared" si="208"/>
        <v>0</v>
      </c>
      <c r="S698" s="905"/>
      <c r="T698" s="904">
        <f>Tabla323[[#This Row],[TOTAL EXITENTE82]]*Tabla323[[#This Row],[P.U$]]</f>
        <v>0</v>
      </c>
      <c r="U698" s="646"/>
      <c r="V698" s="902"/>
      <c r="W698" s="902"/>
    </row>
    <row r="699" spans="1:23" ht="25.5" x14ac:dyDescent="0.25">
      <c r="A699" s="179">
        <v>519</v>
      </c>
      <c r="B699" s="201" t="s">
        <v>559</v>
      </c>
      <c r="C699" s="14" t="s">
        <v>668</v>
      </c>
      <c r="D699" s="24" t="s">
        <v>339</v>
      </c>
      <c r="E699" s="24" t="s">
        <v>710</v>
      </c>
      <c r="F699" s="15">
        <v>45717</v>
      </c>
      <c r="G699" s="37">
        <v>0.33</v>
      </c>
      <c r="H699" s="337"/>
      <c r="I699" s="83"/>
      <c r="J699" s="590">
        <f t="shared" si="205"/>
        <v>0</v>
      </c>
      <c r="K699" s="793"/>
      <c r="L699" s="85">
        <f t="shared" si="206"/>
        <v>0</v>
      </c>
      <c r="M699" s="922"/>
      <c r="N699" s="85">
        <f t="shared" si="204"/>
        <v>0</v>
      </c>
      <c r="O699" s="793"/>
      <c r="P699" s="85">
        <f t="shared" si="207"/>
        <v>0</v>
      </c>
      <c r="Q699" s="83">
        <v>0</v>
      </c>
      <c r="R699" s="377">
        <f t="shared" si="208"/>
        <v>0</v>
      </c>
      <c r="S699" s="905"/>
      <c r="T699" s="904">
        <f>Tabla323[[#This Row],[TOTAL EXITENTE82]]*Tabla323[[#This Row],[P.U$]]</f>
        <v>0</v>
      </c>
      <c r="U699" s="646"/>
      <c r="V699" s="902"/>
      <c r="W699" s="902"/>
    </row>
    <row r="700" spans="1:23" ht="25.5" x14ac:dyDescent="0.25">
      <c r="A700" s="185">
        <v>566</v>
      </c>
      <c r="B700" s="184" t="s">
        <v>950</v>
      </c>
      <c r="C700" s="184" t="s">
        <v>949</v>
      </c>
      <c r="D700" s="24" t="s">
        <v>339</v>
      </c>
      <c r="E700" s="24" t="s">
        <v>710</v>
      </c>
      <c r="F700" s="576">
        <v>46447</v>
      </c>
      <c r="G700" s="577">
        <v>0.33</v>
      </c>
      <c r="H700" s="337"/>
      <c r="I700" s="233"/>
      <c r="J700" s="590">
        <f t="shared" si="205"/>
        <v>0</v>
      </c>
      <c r="K700" s="793"/>
      <c r="L700" s="232">
        <f t="shared" si="206"/>
        <v>0</v>
      </c>
      <c r="M700" s="922"/>
      <c r="N700" s="85">
        <f t="shared" si="204"/>
        <v>0</v>
      </c>
      <c r="O700" s="794"/>
      <c r="P700" s="232">
        <f t="shared" si="207"/>
        <v>0</v>
      </c>
      <c r="Q700" s="83">
        <v>0</v>
      </c>
      <c r="R700" s="377">
        <f t="shared" si="208"/>
        <v>0</v>
      </c>
      <c r="S700" s="905"/>
      <c r="T700" s="904">
        <f>Tabla323[[#This Row],[TOTAL EXITENTE82]]*Tabla323[[#This Row],[P.U$]]</f>
        <v>0</v>
      </c>
      <c r="U700" s="646"/>
      <c r="V700" s="902"/>
      <c r="W700" s="902"/>
    </row>
    <row r="701" spans="1:23" ht="25.5" x14ac:dyDescent="0.25">
      <c r="A701" s="179">
        <v>520</v>
      </c>
      <c r="B701" s="201" t="s">
        <v>560</v>
      </c>
      <c r="C701" s="14" t="s">
        <v>669</v>
      </c>
      <c r="D701" s="24" t="s">
        <v>339</v>
      </c>
      <c r="E701" s="24" t="s">
        <v>710</v>
      </c>
      <c r="F701" s="15">
        <v>45718</v>
      </c>
      <c r="G701" s="37">
        <v>0.33</v>
      </c>
      <c r="H701" s="337"/>
      <c r="I701" s="233"/>
      <c r="J701" s="590">
        <f t="shared" si="205"/>
        <v>0</v>
      </c>
      <c r="K701" s="794"/>
      <c r="L701" s="232">
        <f t="shared" si="206"/>
        <v>0</v>
      </c>
      <c r="M701" s="922"/>
      <c r="N701" s="85">
        <f t="shared" si="204"/>
        <v>0</v>
      </c>
      <c r="O701" s="794"/>
      <c r="P701" s="232">
        <f t="shared" si="207"/>
        <v>0</v>
      </c>
      <c r="Q701" s="83">
        <v>0</v>
      </c>
      <c r="R701" s="377">
        <f t="shared" si="208"/>
        <v>0</v>
      </c>
      <c r="S701" s="905"/>
      <c r="T701" s="904">
        <f>Tabla323[[#This Row],[TOTAL EXITENTE82]]*Tabla323[[#This Row],[P.U$]]</f>
        <v>0</v>
      </c>
      <c r="U701" s="646"/>
      <c r="V701" s="902"/>
      <c r="W701" s="902"/>
    </row>
    <row r="702" spans="1:23" ht="25.5" x14ac:dyDescent="0.25">
      <c r="A702" s="185">
        <v>565</v>
      </c>
      <c r="B702" s="184" t="s">
        <v>561</v>
      </c>
      <c r="C702" s="184" t="s">
        <v>949</v>
      </c>
      <c r="D702" s="24" t="s">
        <v>339</v>
      </c>
      <c r="E702" s="24" t="s">
        <v>710</v>
      </c>
      <c r="F702" s="24" t="s">
        <v>710</v>
      </c>
      <c r="G702" s="577">
        <v>0.28000000000000003</v>
      </c>
      <c r="H702" s="337"/>
      <c r="I702" s="593">
        <v>10</v>
      </c>
      <c r="J702" s="599">
        <f>G702*I702</f>
        <v>2.8000000000000003</v>
      </c>
      <c r="K702" s="793">
        <v>10</v>
      </c>
      <c r="L702" s="357">
        <f>G702*K702</f>
        <v>2.8000000000000003</v>
      </c>
      <c r="M702" s="794">
        <v>9</v>
      </c>
      <c r="N702" s="85">
        <f t="shared" si="204"/>
        <v>2.5200000000000005</v>
      </c>
      <c r="O702" s="794">
        <v>9</v>
      </c>
      <c r="P702" s="357">
        <f>G702*O702</f>
        <v>2.5200000000000005</v>
      </c>
      <c r="Q702" s="356">
        <v>9</v>
      </c>
      <c r="R702" s="377">
        <f>G702*Q702</f>
        <v>2.5200000000000005</v>
      </c>
      <c r="S702" s="905">
        <v>9</v>
      </c>
      <c r="T702" s="904">
        <f>Tabla323[[#This Row],[TOTAL EXITENTE82]]*Tabla323[[#This Row],[P.U$]]</f>
        <v>2.5200000000000005</v>
      </c>
      <c r="U702" s="646">
        <v>9</v>
      </c>
      <c r="V702" s="902"/>
      <c r="W702" s="902"/>
    </row>
    <row r="703" spans="1:23" ht="25.5" x14ac:dyDescent="0.25">
      <c r="A703" s="179">
        <v>521</v>
      </c>
      <c r="B703" s="201" t="s">
        <v>561</v>
      </c>
      <c r="C703" s="14" t="s">
        <v>661</v>
      </c>
      <c r="D703" s="24" t="s">
        <v>339</v>
      </c>
      <c r="E703" s="24" t="s">
        <v>710</v>
      </c>
      <c r="F703" s="15" t="s">
        <v>710</v>
      </c>
      <c r="G703" s="37">
        <v>0.28000000000000003</v>
      </c>
      <c r="H703" s="337"/>
      <c r="I703" s="233"/>
      <c r="J703" s="590">
        <f t="shared" si="205"/>
        <v>0</v>
      </c>
      <c r="K703" s="793"/>
      <c r="L703" s="232">
        <f t="shared" ref="L703:L736" si="209">G703*K703</f>
        <v>0</v>
      </c>
      <c r="M703" s="922"/>
      <c r="N703" s="85">
        <f t="shared" si="204"/>
        <v>0</v>
      </c>
      <c r="O703" s="794"/>
      <c r="P703" s="232">
        <f t="shared" ref="P703:P736" si="210">G703*O703</f>
        <v>0</v>
      </c>
      <c r="Q703" s="83">
        <v>0</v>
      </c>
      <c r="R703" s="377">
        <f t="shared" ref="R703:R736" si="211">G703*Q703</f>
        <v>0</v>
      </c>
      <c r="S703" s="905"/>
      <c r="T703" s="904">
        <f>Tabla323[[#This Row],[TOTAL EXITENTE82]]*Tabla323[[#This Row],[P.U$]]</f>
        <v>0</v>
      </c>
      <c r="U703" s="646"/>
      <c r="V703" s="902"/>
      <c r="W703" s="902"/>
    </row>
    <row r="704" spans="1:23" ht="28.5" x14ac:dyDescent="0.25">
      <c r="A704" s="179">
        <v>522</v>
      </c>
      <c r="B704" s="201" t="s">
        <v>562</v>
      </c>
      <c r="C704" s="14"/>
      <c r="D704" s="24" t="s">
        <v>339</v>
      </c>
      <c r="E704" s="24" t="s">
        <v>710</v>
      </c>
      <c r="F704" s="15">
        <v>45383</v>
      </c>
      <c r="G704" s="37">
        <v>4.26</v>
      </c>
      <c r="H704" s="337"/>
      <c r="I704" s="233"/>
      <c r="J704" s="590">
        <f t="shared" si="205"/>
        <v>0</v>
      </c>
      <c r="K704" s="793"/>
      <c r="L704" s="232">
        <f t="shared" si="209"/>
        <v>0</v>
      </c>
      <c r="M704" s="922"/>
      <c r="N704" s="85">
        <f t="shared" si="204"/>
        <v>0</v>
      </c>
      <c r="O704" s="794"/>
      <c r="P704" s="232">
        <f t="shared" si="210"/>
        <v>0</v>
      </c>
      <c r="Q704" s="83">
        <v>0</v>
      </c>
      <c r="R704" s="377">
        <f t="shared" si="211"/>
        <v>0</v>
      </c>
      <c r="S704" s="905"/>
      <c r="T704" s="904">
        <f>Tabla323[[#This Row],[TOTAL EXITENTE82]]*Tabla323[[#This Row],[P.U$]]</f>
        <v>0</v>
      </c>
      <c r="U704" s="646"/>
      <c r="V704" s="902"/>
      <c r="W704" s="902"/>
    </row>
    <row r="705" spans="1:23" ht="25.5" x14ac:dyDescent="0.25">
      <c r="A705" s="185">
        <v>564</v>
      </c>
      <c r="B705" s="184" t="s">
        <v>948</v>
      </c>
      <c r="C705" s="184" t="s">
        <v>915</v>
      </c>
      <c r="D705" s="24" t="s">
        <v>339</v>
      </c>
      <c r="E705" s="24" t="s">
        <v>710</v>
      </c>
      <c r="F705" s="576">
        <v>46508</v>
      </c>
      <c r="G705" s="577">
        <v>0.2</v>
      </c>
      <c r="H705" s="337"/>
      <c r="I705" s="233"/>
      <c r="J705" s="590">
        <f t="shared" si="205"/>
        <v>0</v>
      </c>
      <c r="K705" s="793"/>
      <c r="L705" s="232">
        <f>G705*K705</f>
        <v>0</v>
      </c>
      <c r="M705" s="922"/>
      <c r="N705" s="85">
        <f t="shared" si="204"/>
        <v>0</v>
      </c>
      <c r="O705" s="794"/>
      <c r="P705" s="232">
        <f>G705*O705</f>
        <v>0</v>
      </c>
      <c r="Q705" s="83">
        <v>0</v>
      </c>
      <c r="R705" s="377">
        <f>G705*Q705</f>
        <v>0</v>
      </c>
      <c r="S705" s="905"/>
      <c r="T705" s="904">
        <f>Tabla323[[#This Row],[TOTAL EXITENTE82]]*Tabla323[[#This Row],[P.U$]]</f>
        <v>0</v>
      </c>
      <c r="U705" s="646"/>
      <c r="V705" s="902"/>
      <c r="W705" s="902"/>
    </row>
    <row r="706" spans="1:23" ht="25.5" x14ac:dyDescent="0.25">
      <c r="A706" s="179">
        <v>523</v>
      </c>
      <c r="B706" s="201" t="s">
        <v>563</v>
      </c>
      <c r="C706" s="14" t="s">
        <v>670</v>
      </c>
      <c r="D706" s="24" t="s">
        <v>339</v>
      </c>
      <c r="E706" s="24" t="s">
        <v>710</v>
      </c>
      <c r="F706" s="15">
        <v>45992</v>
      </c>
      <c r="G706" s="37">
        <v>3.91</v>
      </c>
      <c r="H706" s="337"/>
      <c r="I706" s="233">
        <v>0</v>
      </c>
      <c r="J706" s="590">
        <f t="shared" si="205"/>
        <v>0</v>
      </c>
      <c r="K706" s="794"/>
      <c r="L706" s="232">
        <f t="shared" si="209"/>
        <v>0</v>
      </c>
      <c r="M706" s="794"/>
      <c r="N706" s="85">
        <f t="shared" si="204"/>
        <v>0</v>
      </c>
      <c r="O706" s="794"/>
      <c r="P706" s="232">
        <f t="shared" si="210"/>
        <v>0</v>
      </c>
      <c r="Q706" s="83">
        <v>6</v>
      </c>
      <c r="R706" s="377">
        <f t="shared" si="211"/>
        <v>23.46</v>
      </c>
      <c r="S706" s="905">
        <v>6</v>
      </c>
      <c r="T706" s="904">
        <f>Tabla323[[#This Row],[TOTAL EXITENTE82]]*Tabla323[[#This Row],[P.U$]]</f>
        <v>23.46</v>
      </c>
      <c r="U706" s="646">
        <v>6</v>
      </c>
      <c r="V706" s="902"/>
      <c r="W706" s="902"/>
    </row>
    <row r="707" spans="1:23" ht="25.5" x14ac:dyDescent="0.25">
      <c r="A707" s="179">
        <v>524</v>
      </c>
      <c r="B707" s="201" t="s">
        <v>837</v>
      </c>
      <c r="C707" s="14" t="s">
        <v>651</v>
      </c>
      <c r="D707" s="24" t="s">
        <v>339</v>
      </c>
      <c r="E707" s="24" t="s">
        <v>710</v>
      </c>
      <c r="F707" s="15">
        <v>45839</v>
      </c>
      <c r="G707" s="37">
        <v>4.3</v>
      </c>
      <c r="H707" s="337"/>
      <c r="I707" s="83"/>
      <c r="J707" s="590">
        <f t="shared" si="205"/>
        <v>0</v>
      </c>
      <c r="K707" s="793"/>
      <c r="L707" s="85">
        <f t="shared" si="209"/>
        <v>0</v>
      </c>
      <c r="M707" s="922"/>
      <c r="N707" s="85">
        <f t="shared" si="204"/>
        <v>0</v>
      </c>
      <c r="O707" s="793"/>
      <c r="P707" s="85">
        <f t="shared" si="210"/>
        <v>0</v>
      </c>
      <c r="Q707" s="83">
        <v>0</v>
      </c>
      <c r="R707" s="377">
        <f t="shared" si="211"/>
        <v>0</v>
      </c>
      <c r="S707" s="905"/>
      <c r="T707" s="904">
        <f>Tabla323[[#This Row],[TOTAL EXITENTE82]]*Tabla323[[#This Row],[P.U$]]</f>
        <v>0</v>
      </c>
      <c r="U707" s="646"/>
      <c r="V707" s="902"/>
      <c r="W707" s="902"/>
    </row>
    <row r="708" spans="1:23" ht="25.5" x14ac:dyDescent="0.25">
      <c r="A708" s="179">
        <v>525</v>
      </c>
      <c r="B708" s="201" t="s">
        <v>845</v>
      </c>
      <c r="C708" s="14" t="s">
        <v>659</v>
      </c>
      <c r="D708" s="24" t="s">
        <v>339</v>
      </c>
      <c r="E708" s="24" t="s">
        <v>710</v>
      </c>
      <c r="F708" s="15">
        <v>46447</v>
      </c>
      <c r="G708" s="37">
        <v>0.2</v>
      </c>
      <c r="H708" s="337"/>
      <c r="I708" s="233"/>
      <c r="J708" s="590">
        <f t="shared" si="205"/>
        <v>0</v>
      </c>
      <c r="K708" s="793"/>
      <c r="L708" s="232">
        <f t="shared" si="209"/>
        <v>0</v>
      </c>
      <c r="M708" s="922"/>
      <c r="N708" s="85">
        <f t="shared" si="204"/>
        <v>0</v>
      </c>
      <c r="O708" s="794"/>
      <c r="P708" s="232">
        <f t="shared" si="210"/>
        <v>0</v>
      </c>
      <c r="Q708" s="83">
        <v>0</v>
      </c>
      <c r="R708" s="377">
        <f t="shared" si="211"/>
        <v>0</v>
      </c>
      <c r="S708" s="905"/>
      <c r="T708" s="904">
        <f>Tabla323[[#This Row],[TOTAL EXITENTE82]]*Tabla323[[#This Row],[P.U$]]</f>
        <v>0</v>
      </c>
      <c r="U708" s="646"/>
      <c r="V708" s="902"/>
      <c r="W708" s="902"/>
    </row>
    <row r="709" spans="1:23" ht="25.5" x14ac:dyDescent="0.25">
      <c r="A709" s="179"/>
      <c r="B709" s="201" t="s">
        <v>845</v>
      </c>
      <c r="C709" s="14" t="s">
        <v>662</v>
      </c>
      <c r="D709" s="24" t="s">
        <v>339</v>
      </c>
      <c r="E709" s="24" t="s">
        <v>710</v>
      </c>
      <c r="F709" s="15">
        <v>45536</v>
      </c>
      <c r="G709" s="37">
        <v>0.2</v>
      </c>
      <c r="H709" s="337"/>
      <c r="I709" s="83">
        <v>19</v>
      </c>
      <c r="J709" s="590">
        <f t="shared" si="205"/>
        <v>3.8000000000000003</v>
      </c>
      <c r="K709" s="793">
        <v>19</v>
      </c>
      <c r="L709" s="85">
        <f t="shared" si="209"/>
        <v>3.8000000000000003</v>
      </c>
      <c r="M709" s="793">
        <v>19</v>
      </c>
      <c r="N709" s="85">
        <f t="shared" si="204"/>
        <v>3.8000000000000003</v>
      </c>
      <c r="O709" s="793">
        <v>19</v>
      </c>
      <c r="P709" s="85">
        <f t="shared" si="210"/>
        <v>3.8000000000000003</v>
      </c>
      <c r="Q709" s="83">
        <v>19</v>
      </c>
      <c r="R709" s="377">
        <f t="shared" si="211"/>
        <v>3.8000000000000003</v>
      </c>
      <c r="S709" s="905">
        <v>17</v>
      </c>
      <c r="T709" s="904">
        <f>Tabla323[[#This Row],[TOTAL EXITENTE82]]*Tabla323[[#This Row],[P.U$]]</f>
        <v>3.4000000000000004</v>
      </c>
      <c r="U709" s="646">
        <v>17</v>
      </c>
      <c r="V709" s="902"/>
      <c r="W709" s="902"/>
    </row>
    <row r="710" spans="1:23" ht="30" x14ac:dyDescent="0.25">
      <c r="A710" s="185">
        <v>572</v>
      </c>
      <c r="B710" s="184" t="s">
        <v>954</v>
      </c>
      <c r="C710" s="184" t="s">
        <v>659</v>
      </c>
      <c r="D710" s="24" t="s">
        <v>339</v>
      </c>
      <c r="E710" s="24" t="s">
        <v>710</v>
      </c>
      <c r="F710" s="576">
        <v>46447</v>
      </c>
      <c r="G710" s="577">
        <v>1.24</v>
      </c>
      <c r="H710" s="337"/>
      <c r="I710" s="233"/>
      <c r="J710" s="590">
        <f t="shared" si="205"/>
        <v>0</v>
      </c>
      <c r="K710" s="793"/>
      <c r="L710" s="232">
        <f t="shared" si="209"/>
        <v>0</v>
      </c>
      <c r="M710" s="922"/>
      <c r="N710" s="85">
        <f t="shared" si="204"/>
        <v>0</v>
      </c>
      <c r="O710" s="794"/>
      <c r="P710" s="232">
        <f t="shared" si="210"/>
        <v>0</v>
      </c>
      <c r="Q710" s="83">
        <v>0</v>
      </c>
      <c r="R710" s="377">
        <f t="shared" si="211"/>
        <v>0</v>
      </c>
      <c r="S710" s="905"/>
      <c r="T710" s="904">
        <f>Tabla323[[#This Row],[TOTAL EXITENTE82]]*Tabla323[[#This Row],[P.U$]]</f>
        <v>0</v>
      </c>
      <c r="U710" s="646"/>
      <c r="V710" s="902"/>
      <c r="W710" s="902"/>
    </row>
    <row r="711" spans="1:23" ht="25.5" x14ac:dyDescent="0.25">
      <c r="A711" s="179">
        <v>526</v>
      </c>
      <c r="B711" s="201" t="s">
        <v>784</v>
      </c>
      <c r="C711" s="14" t="s">
        <v>736</v>
      </c>
      <c r="D711" s="24" t="s">
        <v>339</v>
      </c>
      <c r="E711" s="24" t="s">
        <v>710</v>
      </c>
      <c r="F711" s="15">
        <v>46539</v>
      </c>
      <c r="G711" s="37">
        <v>0.77</v>
      </c>
      <c r="H711" s="337"/>
      <c r="I711" s="83"/>
      <c r="J711" s="590">
        <f t="shared" si="205"/>
        <v>0</v>
      </c>
      <c r="K711" s="793"/>
      <c r="L711" s="85">
        <f t="shared" si="209"/>
        <v>0</v>
      </c>
      <c r="M711" s="922"/>
      <c r="N711" s="85">
        <f t="shared" si="204"/>
        <v>0</v>
      </c>
      <c r="O711" s="793"/>
      <c r="P711" s="85">
        <f t="shared" si="210"/>
        <v>0</v>
      </c>
      <c r="Q711" s="83">
        <v>0</v>
      </c>
      <c r="R711" s="377">
        <f t="shared" si="211"/>
        <v>0</v>
      </c>
      <c r="S711" s="905"/>
      <c r="T711" s="904">
        <f>Tabla323[[#This Row],[TOTAL EXITENTE82]]*Tabla323[[#This Row],[P.U$]]</f>
        <v>0</v>
      </c>
      <c r="U711" s="646"/>
      <c r="V711" s="902"/>
      <c r="W711" s="902"/>
    </row>
    <row r="712" spans="1:23" ht="25.5" x14ac:dyDescent="0.25">
      <c r="A712" s="185">
        <v>567</v>
      </c>
      <c r="B712" s="184" t="s">
        <v>951</v>
      </c>
      <c r="C712" s="184" t="s">
        <v>952</v>
      </c>
      <c r="D712" s="24" t="s">
        <v>339</v>
      </c>
      <c r="E712" s="24" t="s">
        <v>710</v>
      </c>
      <c r="F712" s="576">
        <v>46508</v>
      </c>
      <c r="G712" s="577">
        <v>0.2</v>
      </c>
      <c r="H712" s="337"/>
      <c r="I712" s="83">
        <v>14</v>
      </c>
      <c r="J712" s="590">
        <f t="shared" si="205"/>
        <v>2.8000000000000003</v>
      </c>
      <c r="K712" s="793">
        <v>15</v>
      </c>
      <c r="L712" s="85">
        <f t="shared" si="209"/>
        <v>3</v>
      </c>
      <c r="M712" s="793">
        <v>15</v>
      </c>
      <c r="N712" s="85">
        <f t="shared" si="204"/>
        <v>3</v>
      </c>
      <c r="O712" s="793">
        <v>15</v>
      </c>
      <c r="P712" s="85">
        <f t="shared" si="210"/>
        <v>3</v>
      </c>
      <c r="Q712" s="83">
        <v>15</v>
      </c>
      <c r="R712" s="377">
        <f t="shared" si="211"/>
        <v>3</v>
      </c>
      <c r="S712" s="905">
        <v>15</v>
      </c>
      <c r="T712" s="904">
        <f>Tabla323[[#This Row],[TOTAL EXITENTE82]]*Tabla323[[#This Row],[P.U$]]</f>
        <v>3</v>
      </c>
      <c r="U712" s="646">
        <v>15</v>
      </c>
      <c r="V712" s="902"/>
      <c r="W712" s="902"/>
    </row>
    <row r="713" spans="1:23" ht="25.5" x14ac:dyDescent="0.25">
      <c r="A713" s="185">
        <v>568</v>
      </c>
      <c r="B713" s="184" t="s">
        <v>564</v>
      </c>
      <c r="C713" s="184" t="s">
        <v>671</v>
      </c>
      <c r="D713" s="24" t="s">
        <v>339</v>
      </c>
      <c r="E713" s="24" t="s">
        <v>710</v>
      </c>
      <c r="F713" s="576">
        <v>46508</v>
      </c>
      <c r="G713" s="577">
        <v>0.2</v>
      </c>
      <c r="H713" s="337"/>
      <c r="I713" s="233"/>
      <c r="J713" s="590">
        <f t="shared" si="205"/>
        <v>0</v>
      </c>
      <c r="K713" s="794"/>
      <c r="L713" s="232">
        <f t="shared" si="209"/>
        <v>0</v>
      </c>
      <c r="M713" s="794"/>
      <c r="N713" s="85">
        <f t="shared" si="204"/>
        <v>0</v>
      </c>
      <c r="O713" s="794"/>
      <c r="P713" s="232">
        <f t="shared" si="210"/>
        <v>0</v>
      </c>
      <c r="Q713" s="83">
        <v>0</v>
      </c>
      <c r="R713" s="377">
        <f t="shared" si="211"/>
        <v>0</v>
      </c>
      <c r="S713" s="905"/>
      <c r="T713" s="904">
        <f>Tabla323[[#This Row],[TOTAL EXITENTE82]]*Tabla323[[#This Row],[P.U$]]</f>
        <v>0</v>
      </c>
      <c r="U713" s="646"/>
      <c r="V713" s="902"/>
      <c r="W713" s="902"/>
    </row>
    <row r="714" spans="1:23" ht="25.5" x14ac:dyDescent="0.25">
      <c r="A714" s="179">
        <v>527</v>
      </c>
      <c r="B714" s="201" t="s">
        <v>846</v>
      </c>
      <c r="C714" s="14" t="s">
        <v>661</v>
      </c>
      <c r="D714" s="24" t="s">
        <v>339</v>
      </c>
      <c r="E714" s="24" t="s">
        <v>710</v>
      </c>
      <c r="F714" s="33">
        <v>45078</v>
      </c>
      <c r="G714" s="37">
        <v>0.2</v>
      </c>
      <c r="H714" s="337"/>
      <c r="I714" s="83"/>
      <c r="J714" s="590">
        <f t="shared" si="205"/>
        <v>0</v>
      </c>
      <c r="K714" s="793">
        <v>16</v>
      </c>
      <c r="L714" s="85">
        <f t="shared" si="209"/>
        <v>3.2</v>
      </c>
      <c r="M714" s="922">
        <v>16</v>
      </c>
      <c r="N714" s="85">
        <f t="shared" si="204"/>
        <v>3.2</v>
      </c>
      <c r="O714" s="793">
        <v>16</v>
      </c>
      <c r="P714" s="85">
        <f t="shared" si="210"/>
        <v>3.2</v>
      </c>
      <c r="Q714" s="83">
        <v>16</v>
      </c>
      <c r="R714" s="377">
        <f t="shared" si="211"/>
        <v>3.2</v>
      </c>
      <c r="S714" s="905">
        <v>16</v>
      </c>
      <c r="T714" s="904">
        <f>Tabla323[[#This Row],[TOTAL EXITENTE82]]*Tabla323[[#This Row],[P.U$]]</f>
        <v>3.2</v>
      </c>
      <c r="U714" s="646">
        <v>13</v>
      </c>
      <c r="V714" s="902"/>
      <c r="W714" s="902"/>
    </row>
    <row r="715" spans="1:23" ht="25.5" x14ac:dyDescent="0.25">
      <c r="A715" s="185">
        <v>569</v>
      </c>
      <c r="B715" s="184" t="s">
        <v>17719</v>
      </c>
      <c r="C715" s="184" t="s">
        <v>662</v>
      </c>
      <c r="D715" s="24" t="s">
        <v>339</v>
      </c>
      <c r="E715" s="24" t="s">
        <v>710</v>
      </c>
      <c r="F715" s="576">
        <v>45078</v>
      </c>
      <c r="G715" s="577">
        <v>0.25</v>
      </c>
      <c r="H715" s="337"/>
      <c r="I715" s="83"/>
      <c r="J715" s="590">
        <f t="shared" si="205"/>
        <v>0</v>
      </c>
      <c r="K715" s="793"/>
      <c r="L715" s="85">
        <f t="shared" si="209"/>
        <v>0</v>
      </c>
      <c r="M715" s="922"/>
      <c r="N715" s="85">
        <f t="shared" si="204"/>
        <v>0</v>
      </c>
      <c r="O715" s="793"/>
      <c r="P715" s="85">
        <f t="shared" si="210"/>
        <v>0</v>
      </c>
      <c r="Q715" s="83">
        <v>0</v>
      </c>
      <c r="R715" s="377">
        <f t="shared" si="211"/>
        <v>0</v>
      </c>
      <c r="S715" s="905"/>
      <c r="T715" s="904">
        <f>Tabla323[[#This Row],[TOTAL EXITENTE82]]*Tabla323[[#This Row],[P.U$]]</f>
        <v>0</v>
      </c>
      <c r="U715" s="646"/>
      <c r="V715" s="902"/>
      <c r="W715" s="902"/>
    </row>
    <row r="716" spans="1:23" ht="25.5" x14ac:dyDescent="0.25">
      <c r="A716" s="179">
        <v>528</v>
      </c>
      <c r="B716" s="201" t="s">
        <v>565</v>
      </c>
      <c r="C716" s="184" t="s">
        <v>952</v>
      </c>
      <c r="D716" s="24" t="s">
        <v>339</v>
      </c>
      <c r="E716" s="24" t="s">
        <v>710</v>
      </c>
      <c r="F716" s="33">
        <v>46508</v>
      </c>
      <c r="G716" s="37">
        <v>0.25</v>
      </c>
      <c r="H716" s="337"/>
      <c r="I716" s="83">
        <v>17</v>
      </c>
      <c r="J716" s="590">
        <f t="shared" si="205"/>
        <v>4.25</v>
      </c>
      <c r="K716" s="793">
        <v>0</v>
      </c>
      <c r="L716" s="85">
        <f t="shared" si="209"/>
        <v>0</v>
      </c>
      <c r="M716" s="793">
        <v>14</v>
      </c>
      <c r="N716" s="85">
        <f t="shared" si="204"/>
        <v>3.5</v>
      </c>
      <c r="O716" s="793">
        <v>14</v>
      </c>
      <c r="P716" s="85">
        <f t="shared" si="210"/>
        <v>3.5</v>
      </c>
      <c r="Q716" s="83">
        <v>14</v>
      </c>
      <c r="R716" s="377">
        <f t="shared" si="211"/>
        <v>3.5</v>
      </c>
      <c r="S716" s="905">
        <v>14</v>
      </c>
      <c r="T716" s="904">
        <f>Tabla323[[#This Row],[TOTAL EXITENTE82]]*Tabla323[[#This Row],[P.U$]]</f>
        <v>3.5</v>
      </c>
      <c r="U716" s="646">
        <v>15</v>
      </c>
      <c r="V716" s="902"/>
      <c r="W716" s="902"/>
    </row>
    <row r="717" spans="1:23" ht="25.5" x14ac:dyDescent="0.25">
      <c r="A717" s="179">
        <v>529</v>
      </c>
      <c r="B717" s="201" t="s">
        <v>565</v>
      </c>
      <c r="C717" s="14" t="s">
        <v>671</v>
      </c>
      <c r="D717" s="24" t="s">
        <v>339</v>
      </c>
      <c r="E717" s="24" t="s">
        <v>710</v>
      </c>
      <c r="F717" s="33">
        <v>46508</v>
      </c>
      <c r="G717" s="37">
        <v>0.25</v>
      </c>
      <c r="H717" s="337"/>
      <c r="I717" s="233">
        <v>15</v>
      </c>
      <c r="J717" s="590">
        <f t="shared" si="205"/>
        <v>3.75</v>
      </c>
      <c r="K717" s="794">
        <v>15</v>
      </c>
      <c r="L717" s="232">
        <f t="shared" si="209"/>
        <v>3.75</v>
      </c>
      <c r="M717" s="922">
        <v>1</v>
      </c>
      <c r="N717" s="85">
        <f t="shared" si="204"/>
        <v>0.25</v>
      </c>
      <c r="O717" s="794">
        <v>1</v>
      </c>
      <c r="P717" s="232">
        <f t="shared" si="210"/>
        <v>0.25</v>
      </c>
      <c r="Q717" s="233">
        <v>1</v>
      </c>
      <c r="R717" s="377">
        <f t="shared" si="211"/>
        <v>0.25</v>
      </c>
      <c r="S717" s="905">
        <v>0</v>
      </c>
      <c r="T717" s="904">
        <f>Tabla323[[#This Row],[TOTAL EXITENTE82]]*Tabla323[[#This Row],[P.U$]]</f>
        <v>0</v>
      </c>
      <c r="U717" s="646">
        <v>0</v>
      </c>
      <c r="V717" s="902"/>
      <c r="W717" s="902"/>
    </row>
    <row r="718" spans="1:23" ht="25.5" x14ac:dyDescent="0.25">
      <c r="A718" s="185">
        <v>570</v>
      </c>
      <c r="B718" s="184" t="s">
        <v>566</v>
      </c>
      <c r="C718" s="184" t="s">
        <v>952</v>
      </c>
      <c r="D718" s="24" t="s">
        <v>339</v>
      </c>
      <c r="E718" s="24" t="s">
        <v>710</v>
      </c>
      <c r="F718" s="674">
        <v>46508</v>
      </c>
      <c r="G718" s="577">
        <v>0.25</v>
      </c>
      <c r="H718" s="337"/>
      <c r="I718" s="83">
        <v>15</v>
      </c>
      <c r="J718" s="590">
        <f t="shared" si="205"/>
        <v>3.75</v>
      </c>
      <c r="K718" s="793">
        <v>15</v>
      </c>
      <c r="L718" s="85">
        <f t="shared" si="209"/>
        <v>3.75</v>
      </c>
      <c r="M718" s="793">
        <v>15</v>
      </c>
      <c r="N718" s="85">
        <f t="shared" si="204"/>
        <v>3.75</v>
      </c>
      <c r="O718" s="793">
        <v>15</v>
      </c>
      <c r="P718" s="85">
        <f t="shared" si="210"/>
        <v>3.75</v>
      </c>
      <c r="Q718" s="83">
        <v>15</v>
      </c>
      <c r="R718" s="377">
        <f t="shared" si="211"/>
        <v>3.75</v>
      </c>
      <c r="S718" s="905">
        <v>14</v>
      </c>
      <c r="T718" s="904">
        <f>Tabla323[[#This Row],[TOTAL EXITENTE82]]*Tabla323[[#This Row],[P.U$]]</f>
        <v>3.5</v>
      </c>
      <c r="U718" s="646">
        <v>15</v>
      </c>
      <c r="V718" s="902"/>
      <c r="W718" s="902"/>
    </row>
    <row r="719" spans="1:23" ht="25.5" x14ac:dyDescent="0.25">
      <c r="A719" s="179">
        <v>530</v>
      </c>
      <c r="B719" s="201" t="s">
        <v>566</v>
      </c>
      <c r="C719" s="14" t="s">
        <v>662</v>
      </c>
      <c r="D719" s="24" t="s">
        <v>339</v>
      </c>
      <c r="E719" s="24" t="s">
        <v>710</v>
      </c>
      <c r="F719" s="33">
        <v>46205</v>
      </c>
      <c r="G719" s="37">
        <v>0.25</v>
      </c>
      <c r="H719" s="337"/>
      <c r="I719" s="233"/>
      <c r="J719" s="590">
        <f t="shared" si="205"/>
        <v>0</v>
      </c>
      <c r="K719" s="793"/>
      <c r="L719" s="232">
        <f t="shared" si="209"/>
        <v>0</v>
      </c>
      <c r="M719" s="922"/>
      <c r="N719" s="85">
        <f t="shared" ref="N719:N774" si="212">G719*M719</f>
        <v>0</v>
      </c>
      <c r="O719" s="794"/>
      <c r="P719" s="232">
        <f t="shared" si="210"/>
        <v>0</v>
      </c>
      <c r="Q719" s="83">
        <v>0</v>
      </c>
      <c r="R719" s="377">
        <f t="shared" si="211"/>
        <v>0</v>
      </c>
      <c r="S719" s="905"/>
      <c r="T719" s="904">
        <f>Tabla323[[#This Row],[TOTAL EXITENTE82]]*Tabla323[[#This Row],[P.U$]]</f>
        <v>0</v>
      </c>
      <c r="U719" s="646"/>
      <c r="V719" s="902"/>
      <c r="W719" s="902"/>
    </row>
    <row r="720" spans="1:23" ht="25.5" x14ac:dyDescent="0.25">
      <c r="A720" s="185">
        <v>571</v>
      </c>
      <c r="B720" s="184" t="s">
        <v>953</v>
      </c>
      <c r="C720" s="184" t="s">
        <v>952</v>
      </c>
      <c r="D720" s="24" t="s">
        <v>339</v>
      </c>
      <c r="E720" s="24" t="s">
        <v>710</v>
      </c>
      <c r="F720" s="674">
        <v>46508</v>
      </c>
      <c r="G720" s="577">
        <v>1.78</v>
      </c>
      <c r="H720" s="337"/>
      <c r="I720" s="233"/>
      <c r="J720" s="590">
        <f t="shared" si="205"/>
        <v>0</v>
      </c>
      <c r="K720" s="793"/>
      <c r="L720" s="232">
        <f t="shared" si="209"/>
        <v>0</v>
      </c>
      <c r="M720" s="922"/>
      <c r="N720" s="85">
        <f t="shared" si="212"/>
        <v>0</v>
      </c>
      <c r="O720" s="794"/>
      <c r="P720" s="232">
        <f t="shared" si="210"/>
        <v>0</v>
      </c>
      <c r="Q720" s="83">
        <v>0</v>
      </c>
      <c r="R720" s="377">
        <f t="shared" si="211"/>
        <v>0</v>
      </c>
      <c r="S720" s="905"/>
      <c r="T720" s="904">
        <f>Tabla323[[#This Row],[TOTAL EXITENTE82]]*Tabla323[[#This Row],[P.U$]]</f>
        <v>0</v>
      </c>
      <c r="U720" s="646"/>
      <c r="V720" s="902"/>
      <c r="W720" s="902"/>
    </row>
    <row r="721" spans="1:23" ht="25.5" x14ac:dyDescent="0.25">
      <c r="A721" s="185">
        <v>573</v>
      </c>
      <c r="B721" s="184" t="s">
        <v>955</v>
      </c>
      <c r="C721" s="184" t="s">
        <v>952</v>
      </c>
      <c r="D721" s="24" t="s">
        <v>339</v>
      </c>
      <c r="E721" s="24" t="s">
        <v>710</v>
      </c>
      <c r="F721" s="674">
        <v>46600</v>
      </c>
      <c r="G721" s="577">
        <v>0.65</v>
      </c>
      <c r="H721" s="337"/>
      <c r="I721" s="83"/>
      <c r="J721" s="590">
        <f t="shared" si="205"/>
        <v>0</v>
      </c>
      <c r="K721" s="793"/>
      <c r="L721" s="85">
        <f t="shared" si="209"/>
        <v>0</v>
      </c>
      <c r="M721" s="922"/>
      <c r="N721" s="85">
        <f t="shared" si="212"/>
        <v>0</v>
      </c>
      <c r="O721" s="793"/>
      <c r="P721" s="85">
        <f t="shared" si="210"/>
        <v>0</v>
      </c>
      <c r="Q721" s="83">
        <v>0</v>
      </c>
      <c r="R721" s="377">
        <f t="shared" si="211"/>
        <v>0</v>
      </c>
      <c r="S721" s="905"/>
      <c r="T721" s="904">
        <f>Tabla323[[#This Row],[TOTAL EXITENTE82]]*Tabla323[[#This Row],[P.U$]]</f>
        <v>0</v>
      </c>
      <c r="U721" s="646"/>
      <c r="V721" s="902"/>
      <c r="W721" s="902"/>
    </row>
    <row r="722" spans="1:23" ht="25.5" x14ac:dyDescent="0.25">
      <c r="A722" s="179">
        <v>531</v>
      </c>
      <c r="B722" s="201" t="s">
        <v>17720</v>
      </c>
      <c r="C722" s="14" t="s">
        <v>1193</v>
      </c>
      <c r="D722" s="24" t="s">
        <v>339</v>
      </c>
      <c r="E722" s="24" t="s">
        <v>710</v>
      </c>
      <c r="F722" s="33">
        <v>47058</v>
      </c>
      <c r="G722" s="37">
        <v>2.61</v>
      </c>
      <c r="H722" s="337"/>
      <c r="I722" s="233">
        <v>3</v>
      </c>
      <c r="J722" s="590">
        <f t="shared" si="205"/>
        <v>7.83</v>
      </c>
      <c r="K722" s="794">
        <v>2</v>
      </c>
      <c r="L722" s="232">
        <f t="shared" si="209"/>
        <v>5.22</v>
      </c>
      <c r="M722" s="794">
        <v>5</v>
      </c>
      <c r="N722" s="85">
        <f t="shared" si="212"/>
        <v>13.049999999999999</v>
      </c>
      <c r="O722" s="794">
        <v>5</v>
      </c>
      <c r="P722" s="232">
        <f t="shared" si="210"/>
        <v>13.049999999999999</v>
      </c>
      <c r="Q722" s="233">
        <v>5</v>
      </c>
      <c r="R722" s="377">
        <f t="shared" si="211"/>
        <v>13.049999999999999</v>
      </c>
      <c r="S722" s="905">
        <v>2</v>
      </c>
      <c r="T722" s="904">
        <f>Tabla323[[#This Row],[TOTAL EXITENTE82]]*Tabla323[[#This Row],[P.U$]]</f>
        <v>5.22</v>
      </c>
      <c r="U722" s="646">
        <v>2</v>
      </c>
      <c r="V722" s="902"/>
      <c r="W722" s="902"/>
    </row>
    <row r="723" spans="1:23" ht="25.5" x14ac:dyDescent="0.25">
      <c r="A723" s="185">
        <v>574</v>
      </c>
      <c r="B723" s="184" t="s">
        <v>956</v>
      </c>
      <c r="C723" s="184" t="s">
        <v>952</v>
      </c>
      <c r="D723" s="24" t="s">
        <v>339</v>
      </c>
      <c r="E723" s="24" t="s">
        <v>710</v>
      </c>
      <c r="F723" s="674">
        <v>46600</v>
      </c>
      <c r="G723" s="577">
        <v>3.5</v>
      </c>
      <c r="H723" s="337"/>
      <c r="I723" s="83">
        <v>3</v>
      </c>
      <c r="J723" s="590">
        <f t="shared" si="205"/>
        <v>10.5</v>
      </c>
      <c r="K723" s="793">
        <v>2</v>
      </c>
      <c r="L723" s="85">
        <f t="shared" si="209"/>
        <v>7</v>
      </c>
      <c r="M723" s="793">
        <v>2</v>
      </c>
      <c r="N723" s="85">
        <f t="shared" si="212"/>
        <v>7</v>
      </c>
      <c r="O723" s="793">
        <v>2</v>
      </c>
      <c r="P723" s="85">
        <f t="shared" si="210"/>
        <v>7</v>
      </c>
      <c r="Q723" s="83">
        <v>2</v>
      </c>
      <c r="R723" s="377">
        <f t="shared" si="211"/>
        <v>7</v>
      </c>
      <c r="S723" s="905">
        <v>2</v>
      </c>
      <c r="T723" s="904">
        <f>Tabla323[[#This Row],[TOTAL EXITENTE82]]*Tabla323[[#This Row],[P.U$]]</f>
        <v>7</v>
      </c>
      <c r="U723" s="646">
        <v>2</v>
      </c>
      <c r="V723" s="902"/>
      <c r="W723" s="902"/>
    </row>
    <row r="724" spans="1:23" ht="27" customHeight="1" x14ac:dyDescent="0.25">
      <c r="A724" s="179">
        <v>532</v>
      </c>
      <c r="B724" s="201" t="s">
        <v>1194</v>
      </c>
      <c r="C724" s="14" t="s">
        <v>672</v>
      </c>
      <c r="D724" s="24" t="s">
        <v>339</v>
      </c>
      <c r="E724" s="24" t="s">
        <v>710</v>
      </c>
      <c r="F724" s="33">
        <v>46508</v>
      </c>
      <c r="G724" s="37">
        <v>3.29</v>
      </c>
      <c r="H724" s="337"/>
      <c r="I724" s="83"/>
      <c r="J724" s="590">
        <f t="shared" si="205"/>
        <v>0</v>
      </c>
      <c r="K724" s="793">
        <v>2</v>
      </c>
      <c r="L724" s="85">
        <f t="shared" si="209"/>
        <v>6.58</v>
      </c>
      <c r="M724" s="922">
        <v>2</v>
      </c>
      <c r="N724" s="85">
        <f t="shared" si="212"/>
        <v>6.58</v>
      </c>
      <c r="O724" s="793">
        <v>2</v>
      </c>
      <c r="P724" s="85">
        <f t="shared" si="210"/>
        <v>6.58</v>
      </c>
      <c r="Q724" s="83">
        <v>2</v>
      </c>
      <c r="R724" s="377">
        <f t="shared" si="211"/>
        <v>6.58</v>
      </c>
      <c r="S724" s="905">
        <v>5</v>
      </c>
      <c r="T724" s="904">
        <f>Tabla323[[#This Row],[TOTAL EXITENTE82]]*Tabla323[[#This Row],[P.U$]]</f>
        <v>16.45</v>
      </c>
      <c r="U724" s="646">
        <v>5</v>
      </c>
      <c r="V724" s="902"/>
      <c r="W724" s="902"/>
    </row>
    <row r="725" spans="1:23" ht="24.75" customHeight="1" x14ac:dyDescent="0.25">
      <c r="A725" s="179">
        <v>533</v>
      </c>
      <c r="B725" s="201" t="s">
        <v>567</v>
      </c>
      <c r="C725" s="14" t="s">
        <v>672</v>
      </c>
      <c r="D725" s="24" t="s">
        <v>339</v>
      </c>
      <c r="E725" s="24" t="s">
        <v>710</v>
      </c>
      <c r="F725" s="33">
        <v>5.25</v>
      </c>
      <c r="G725" s="37">
        <v>3.5</v>
      </c>
      <c r="H725" s="337"/>
      <c r="I725" s="233"/>
      <c r="J725" s="590">
        <f t="shared" si="205"/>
        <v>0</v>
      </c>
      <c r="K725" s="793"/>
      <c r="L725" s="232">
        <f t="shared" si="209"/>
        <v>0</v>
      </c>
      <c r="M725" s="922"/>
      <c r="N725" s="85">
        <f t="shared" si="212"/>
        <v>0</v>
      </c>
      <c r="O725" s="794"/>
      <c r="P725" s="232">
        <f t="shared" si="210"/>
        <v>0</v>
      </c>
      <c r="Q725" s="83">
        <v>0</v>
      </c>
      <c r="R725" s="377">
        <f t="shared" si="211"/>
        <v>0</v>
      </c>
      <c r="S725" s="905"/>
      <c r="T725" s="904">
        <f>Tabla323[[#This Row],[TOTAL EXITENTE82]]*Tabla323[[#This Row],[P.U$]]</f>
        <v>0</v>
      </c>
      <c r="U725" s="646"/>
      <c r="V725" s="902"/>
      <c r="W725" s="902"/>
    </row>
    <row r="726" spans="1:23" ht="25.5" x14ac:dyDescent="0.25">
      <c r="A726" s="179">
        <v>534</v>
      </c>
      <c r="B726" s="201" t="s">
        <v>568</v>
      </c>
      <c r="C726" s="14" t="s">
        <v>673</v>
      </c>
      <c r="D726" s="24" t="s">
        <v>339</v>
      </c>
      <c r="E726" s="24" t="s">
        <v>710</v>
      </c>
      <c r="F726" s="15">
        <v>45231</v>
      </c>
      <c r="G726" s="37">
        <v>2.93</v>
      </c>
      <c r="H726" s="337"/>
      <c r="I726" s="83"/>
      <c r="J726" s="590">
        <f t="shared" si="205"/>
        <v>0</v>
      </c>
      <c r="K726" s="793"/>
      <c r="L726" s="85">
        <f t="shared" si="209"/>
        <v>0</v>
      </c>
      <c r="M726" s="922"/>
      <c r="N726" s="85">
        <f t="shared" si="212"/>
        <v>0</v>
      </c>
      <c r="O726" s="793"/>
      <c r="P726" s="85">
        <f t="shared" si="210"/>
        <v>0</v>
      </c>
      <c r="Q726" s="83">
        <v>0</v>
      </c>
      <c r="R726" s="377">
        <f t="shared" si="211"/>
        <v>0</v>
      </c>
      <c r="S726" s="905"/>
      <c r="T726" s="904">
        <f>Tabla323[[#This Row],[TOTAL EXITENTE82]]*Tabla323[[#This Row],[P.U$]]</f>
        <v>0</v>
      </c>
      <c r="U726" s="646"/>
      <c r="V726" s="902"/>
      <c r="W726" s="902"/>
    </row>
    <row r="727" spans="1:23" ht="30" x14ac:dyDescent="0.25">
      <c r="A727" s="381">
        <v>708</v>
      </c>
      <c r="B727" s="184" t="s">
        <v>1112</v>
      </c>
      <c r="C727" s="578" t="s">
        <v>736</v>
      </c>
      <c r="D727" s="24" t="s">
        <v>339</v>
      </c>
      <c r="E727" s="24" t="s">
        <v>710</v>
      </c>
      <c r="F727" s="604">
        <v>45292</v>
      </c>
      <c r="G727" s="603">
        <v>2.67</v>
      </c>
      <c r="H727" s="337"/>
      <c r="I727" s="593">
        <v>4</v>
      </c>
      <c r="J727" s="599">
        <f>G727*I727</f>
        <v>10.68</v>
      </c>
      <c r="K727" s="794">
        <v>4</v>
      </c>
      <c r="L727" s="357">
        <f>G727*K727</f>
        <v>10.68</v>
      </c>
      <c r="M727" s="794">
        <v>4</v>
      </c>
      <c r="N727" s="85">
        <f t="shared" si="212"/>
        <v>10.68</v>
      </c>
      <c r="O727" s="794">
        <v>4</v>
      </c>
      <c r="P727" s="357">
        <f>G727*O727</f>
        <v>10.68</v>
      </c>
      <c r="Q727" s="356">
        <v>4</v>
      </c>
      <c r="R727" s="377">
        <f>G727*Q727</f>
        <v>10.68</v>
      </c>
      <c r="S727" s="905">
        <v>4</v>
      </c>
      <c r="T727" s="904">
        <f>Tabla323[[#This Row],[TOTAL EXITENTE82]]*Tabla323[[#This Row],[P.U$]]</f>
        <v>10.68</v>
      </c>
      <c r="U727" s="646">
        <v>4</v>
      </c>
      <c r="V727" s="902"/>
      <c r="W727" s="902"/>
    </row>
    <row r="728" spans="1:23" ht="25.5" x14ac:dyDescent="0.25">
      <c r="A728" s="185">
        <v>535</v>
      </c>
      <c r="B728" s="184" t="s">
        <v>907</v>
      </c>
      <c r="C728" s="184" t="s">
        <v>908</v>
      </c>
      <c r="D728" s="24" t="s">
        <v>339</v>
      </c>
      <c r="E728" s="24" t="s">
        <v>710</v>
      </c>
      <c r="F728" s="576">
        <v>45658</v>
      </c>
      <c r="G728" s="577">
        <v>1.75</v>
      </c>
      <c r="H728" s="337"/>
      <c r="I728" s="233"/>
      <c r="J728" s="590">
        <f t="shared" si="205"/>
        <v>0</v>
      </c>
      <c r="K728" s="794"/>
      <c r="L728" s="232">
        <f t="shared" si="209"/>
        <v>0</v>
      </c>
      <c r="M728" s="922"/>
      <c r="N728" s="85">
        <f t="shared" si="212"/>
        <v>0</v>
      </c>
      <c r="O728" s="794"/>
      <c r="P728" s="232">
        <f t="shared" si="210"/>
        <v>0</v>
      </c>
      <c r="Q728" s="83">
        <v>0</v>
      </c>
      <c r="R728" s="377">
        <f t="shared" si="211"/>
        <v>0</v>
      </c>
      <c r="S728" s="905"/>
      <c r="T728" s="904">
        <f>Tabla323[[#This Row],[TOTAL EXITENTE82]]*Tabla323[[#This Row],[P.U$]]</f>
        <v>0</v>
      </c>
      <c r="U728" s="646"/>
      <c r="V728" s="902"/>
      <c r="W728" s="902"/>
    </row>
    <row r="729" spans="1:23" x14ac:dyDescent="0.25">
      <c r="A729" s="179">
        <v>621</v>
      </c>
      <c r="B729" s="207" t="s">
        <v>569</v>
      </c>
      <c r="C729" s="26" t="s">
        <v>595</v>
      </c>
      <c r="D729" s="26" t="s">
        <v>13</v>
      </c>
      <c r="E729" s="26" t="s">
        <v>715</v>
      </c>
      <c r="F729" s="34">
        <v>45323</v>
      </c>
      <c r="G729" s="43">
        <v>3.3</v>
      </c>
      <c r="H729" s="337"/>
      <c r="I729" s="233"/>
      <c r="J729" s="590">
        <f t="shared" si="205"/>
        <v>0</v>
      </c>
      <c r="K729" s="793"/>
      <c r="L729" s="232">
        <f t="shared" si="209"/>
        <v>0</v>
      </c>
      <c r="M729" s="922"/>
      <c r="N729" s="85">
        <f t="shared" si="212"/>
        <v>0</v>
      </c>
      <c r="O729" s="794"/>
      <c r="P729" s="232">
        <f t="shared" si="210"/>
        <v>0</v>
      </c>
      <c r="Q729" s="83">
        <v>0</v>
      </c>
      <c r="R729" s="377">
        <f t="shared" si="211"/>
        <v>0</v>
      </c>
      <c r="S729" s="905"/>
      <c r="T729" s="904">
        <f>Tabla323[[#This Row],[TOTAL EXITENTE82]]*Tabla323[[#This Row],[P.U$]]</f>
        <v>0</v>
      </c>
      <c r="U729" s="646"/>
      <c r="V729" s="902"/>
      <c r="W729" s="902"/>
    </row>
    <row r="730" spans="1:23" x14ac:dyDescent="0.25">
      <c r="A730" s="179">
        <v>622</v>
      </c>
      <c r="B730" s="207" t="s">
        <v>570</v>
      </c>
      <c r="C730" s="26" t="s">
        <v>674</v>
      </c>
      <c r="D730" s="26" t="s">
        <v>13</v>
      </c>
      <c r="E730" s="26" t="s">
        <v>716</v>
      </c>
      <c r="F730" s="34">
        <v>45717</v>
      </c>
      <c r="G730" s="43">
        <v>4.29</v>
      </c>
      <c r="H730" s="337"/>
      <c r="I730" s="83"/>
      <c r="J730" s="590">
        <f t="shared" si="205"/>
        <v>0</v>
      </c>
      <c r="K730" s="793"/>
      <c r="L730" s="85">
        <f t="shared" si="209"/>
        <v>0</v>
      </c>
      <c r="M730" s="922"/>
      <c r="N730" s="85">
        <f t="shared" si="212"/>
        <v>0</v>
      </c>
      <c r="O730" s="793"/>
      <c r="P730" s="85">
        <f t="shared" si="210"/>
        <v>0</v>
      </c>
      <c r="Q730" s="83">
        <v>0</v>
      </c>
      <c r="R730" s="377">
        <f t="shared" si="211"/>
        <v>0</v>
      </c>
      <c r="S730" s="905"/>
      <c r="T730" s="904">
        <f>Tabla323[[#This Row],[TOTAL EXITENTE82]]*Tabla323[[#This Row],[P.U$]]</f>
        <v>0</v>
      </c>
      <c r="U730" s="646"/>
      <c r="V730" s="902"/>
      <c r="W730" s="902"/>
    </row>
    <row r="731" spans="1:23" x14ac:dyDescent="0.25">
      <c r="A731" s="179">
        <v>623</v>
      </c>
      <c r="B731" s="208" t="s">
        <v>571</v>
      </c>
      <c r="C731" s="25" t="s">
        <v>197</v>
      </c>
      <c r="D731" s="26" t="s">
        <v>13</v>
      </c>
      <c r="E731" s="26" t="s">
        <v>717</v>
      </c>
      <c r="F731" s="248">
        <v>45778</v>
      </c>
      <c r="G731" s="147">
        <v>9.16</v>
      </c>
      <c r="H731" s="337"/>
      <c r="I731" s="233"/>
      <c r="J731" s="590">
        <f t="shared" si="205"/>
        <v>0</v>
      </c>
      <c r="K731" s="793"/>
      <c r="L731" s="232">
        <f t="shared" si="209"/>
        <v>0</v>
      </c>
      <c r="M731" s="922"/>
      <c r="N731" s="85">
        <f t="shared" si="212"/>
        <v>0</v>
      </c>
      <c r="O731" s="794"/>
      <c r="P731" s="232">
        <f t="shared" si="210"/>
        <v>0</v>
      </c>
      <c r="Q731" s="83">
        <v>0</v>
      </c>
      <c r="R731" s="377">
        <f t="shared" si="211"/>
        <v>0</v>
      </c>
      <c r="S731" s="905"/>
      <c r="T731" s="904">
        <f>Tabla323[[#This Row],[TOTAL EXITENTE82]]*Tabla323[[#This Row],[P.U$]]</f>
        <v>0</v>
      </c>
      <c r="U731" s="646"/>
      <c r="V731" s="902"/>
      <c r="W731" s="902"/>
    </row>
    <row r="732" spans="1:23" x14ac:dyDescent="0.25">
      <c r="A732" s="179">
        <v>624</v>
      </c>
      <c r="B732" s="207" t="s">
        <v>572</v>
      </c>
      <c r="C732" s="25" t="s">
        <v>674</v>
      </c>
      <c r="D732" s="26" t="s">
        <v>13</v>
      </c>
      <c r="E732" s="26" t="s">
        <v>718</v>
      </c>
      <c r="F732" s="248">
        <v>45717</v>
      </c>
      <c r="G732" s="147">
        <v>3.3</v>
      </c>
      <c r="H732" s="337"/>
      <c r="I732" s="83"/>
      <c r="J732" s="590">
        <f t="shared" si="205"/>
        <v>0</v>
      </c>
      <c r="K732" s="793"/>
      <c r="L732" s="85">
        <f t="shared" si="209"/>
        <v>0</v>
      </c>
      <c r="M732" s="922"/>
      <c r="N732" s="85">
        <f t="shared" si="212"/>
        <v>0</v>
      </c>
      <c r="O732" s="793"/>
      <c r="P732" s="85">
        <f t="shared" si="210"/>
        <v>0</v>
      </c>
      <c r="Q732" s="83">
        <v>0</v>
      </c>
      <c r="R732" s="377">
        <f t="shared" si="211"/>
        <v>0</v>
      </c>
      <c r="S732" s="905"/>
      <c r="T732" s="904">
        <f>Tabla323[[#This Row],[TOTAL EXITENTE82]]*Tabla323[[#This Row],[P.U$]]</f>
        <v>0</v>
      </c>
      <c r="U732" s="646"/>
      <c r="V732" s="902"/>
      <c r="W732" s="902"/>
    </row>
    <row r="733" spans="1:23" x14ac:dyDescent="0.25">
      <c r="A733" s="179">
        <v>576</v>
      </c>
      <c r="B733" s="209"/>
      <c r="C733" s="209"/>
      <c r="D733" s="209"/>
      <c r="E733" s="209"/>
      <c r="F733" s="248"/>
      <c r="G733" s="590"/>
      <c r="H733" s="337"/>
      <c r="I733" s="83"/>
      <c r="J733" s="590">
        <f t="shared" ref="J733:J740" si="213">G733*I733</f>
        <v>0</v>
      </c>
      <c r="K733" s="793"/>
      <c r="L733" s="85">
        <f t="shared" si="209"/>
        <v>0</v>
      </c>
      <c r="M733" s="793"/>
      <c r="N733" s="85">
        <f t="shared" si="212"/>
        <v>0</v>
      </c>
      <c r="O733" s="793"/>
      <c r="P733" s="85">
        <f t="shared" si="210"/>
        <v>0</v>
      </c>
      <c r="Q733" s="83"/>
      <c r="R733" s="377">
        <f t="shared" si="211"/>
        <v>0</v>
      </c>
      <c r="S733" s="905"/>
      <c r="T733" s="904">
        <f>Tabla323[[#This Row],[TOTAL EXITENTE82]]*Tabla323[[#This Row],[P.U$]]</f>
        <v>0</v>
      </c>
      <c r="U733" s="646"/>
      <c r="V733" s="902"/>
      <c r="W733" s="902"/>
    </row>
    <row r="734" spans="1:23" x14ac:dyDescent="0.25">
      <c r="A734" s="179">
        <v>670</v>
      </c>
      <c r="B734" s="184"/>
      <c r="C734" s="184"/>
      <c r="D734" s="24"/>
      <c r="E734" s="37"/>
      <c r="F734" s="37"/>
      <c r="G734" s="37"/>
      <c r="H734" s="337"/>
      <c r="I734" s="83"/>
      <c r="J734" s="590">
        <f t="shared" si="213"/>
        <v>0</v>
      </c>
      <c r="K734" s="793"/>
      <c r="L734" s="85">
        <f t="shared" si="209"/>
        <v>0</v>
      </c>
      <c r="M734" s="793"/>
      <c r="N734" s="85">
        <f t="shared" si="212"/>
        <v>0</v>
      </c>
      <c r="O734" s="793"/>
      <c r="P734" s="85">
        <f t="shared" si="210"/>
        <v>0</v>
      </c>
      <c r="Q734" s="83"/>
      <c r="R734" s="377">
        <f t="shared" si="211"/>
        <v>0</v>
      </c>
      <c r="S734" s="905"/>
      <c r="T734" s="904">
        <f>Tabla323[[#This Row],[TOTAL EXITENTE82]]*Tabla323[[#This Row],[P.U$]]</f>
        <v>0</v>
      </c>
      <c r="U734" s="646"/>
      <c r="V734" s="902"/>
      <c r="W734" s="902"/>
    </row>
    <row r="735" spans="1:23" x14ac:dyDescent="0.25">
      <c r="A735" s="179">
        <v>671</v>
      </c>
      <c r="B735" s="201"/>
      <c r="C735" s="14"/>
      <c r="D735" s="24"/>
      <c r="E735" s="24"/>
      <c r="F735" s="604"/>
      <c r="G735" s="577"/>
      <c r="H735" s="337"/>
      <c r="I735" s="593"/>
      <c r="J735" s="590">
        <f t="shared" si="213"/>
        <v>0</v>
      </c>
      <c r="K735" s="794"/>
      <c r="L735" s="242">
        <f t="shared" si="209"/>
        <v>0</v>
      </c>
      <c r="M735" s="794"/>
      <c r="N735" s="85">
        <f t="shared" si="212"/>
        <v>0</v>
      </c>
      <c r="O735" s="794"/>
      <c r="P735" s="242">
        <f t="shared" si="210"/>
        <v>0</v>
      </c>
      <c r="Q735" s="243"/>
      <c r="R735" s="377">
        <f t="shared" si="211"/>
        <v>0</v>
      </c>
      <c r="S735" s="905"/>
      <c r="T735" s="904">
        <f>Tabla323[[#This Row],[TOTAL EXITENTE82]]*Tabla323[[#This Row],[P.U$]]</f>
        <v>0</v>
      </c>
      <c r="U735" s="646"/>
      <c r="V735" s="902"/>
      <c r="W735" s="902"/>
    </row>
    <row r="736" spans="1:23" x14ac:dyDescent="0.25">
      <c r="A736" s="179">
        <v>672</v>
      </c>
      <c r="B736" s="201"/>
      <c r="C736" s="14"/>
      <c r="D736" s="24"/>
      <c r="E736" s="37"/>
      <c r="F736" s="37"/>
      <c r="G736" s="37"/>
      <c r="H736" s="337"/>
      <c r="I736" s="83"/>
      <c r="J736" s="590">
        <f t="shared" si="213"/>
        <v>0</v>
      </c>
      <c r="K736" s="793"/>
      <c r="L736" s="85">
        <f t="shared" si="209"/>
        <v>0</v>
      </c>
      <c r="M736" s="793"/>
      <c r="N736" s="85">
        <f t="shared" si="212"/>
        <v>0</v>
      </c>
      <c r="O736" s="793"/>
      <c r="P736" s="85">
        <f t="shared" si="210"/>
        <v>0</v>
      </c>
      <c r="Q736" s="83"/>
      <c r="R736" s="377">
        <f t="shared" si="211"/>
        <v>0</v>
      </c>
      <c r="S736" s="905"/>
      <c r="T736" s="904">
        <f>Tabla323[[#This Row],[TOTAL EXITENTE82]]*Tabla323[[#This Row],[P.U$]]</f>
        <v>0</v>
      </c>
      <c r="U736" s="646"/>
      <c r="V736" s="902"/>
      <c r="W736" s="902"/>
    </row>
    <row r="737" spans="1:23" x14ac:dyDescent="0.25">
      <c r="A737" s="179">
        <v>673</v>
      </c>
      <c r="B737" s="184"/>
      <c r="C737" s="184"/>
      <c r="D737" s="24"/>
      <c r="E737" s="24"/>
      <c r="F737" s="604"/>
      <c r="G737" s="577"/>
      <c r="H737" s="337"/>
      <c r="I737" s="83"/>
      <c r="J737" s="590">
        <f t="shared" si="213"/>
        <v>0</v>
      </c>
      <c r="K737" s="793"/>
      <c r="L737" s="85">
        <f>G737*K737</f>
        <v>0</v>
      </c>
      <c r="M737" s="793"/>
      <c r="N737" s="85">
        <f t="shared" si="212"/>
        <v>0</v>
      </c>
      <c r="O737" s="793"/>
      <c r="P737" s="85">
        <f>G737*O737</f>
        <v>0</v>
      </c>
      <c r="Q737" s="83"/>
      <c r="R737" s="377">
        <f>G737*Q737</f>
        <v>0</v>
      </c>
      <c r="S737" s="905"/>
      <c r="T737" s="904">
        <f>Tabla323[[#This Row],[TOTAL EXITENTE82]]*Tabla323[[#This Row],[P.U$]]</f>
        <v>0</v>
      </c>
      <c r="U737" s="646"/>
      <c r="V737" s="902"/>
      <c r="W737" s="902"/>
    </row>
    <row r="738" spans="1:23" x14ac:dyDescent="0.25">
      <c r="A738" s="179">
        <v>674</v>
      </c>
      <c r="B738" s="201"/>
      <c r="C738" s="14"/>
      <c r="D738" s="24"/>
      <c r="E738" s="37"/>
      <c r="F738" s="37"/>
      <c r="G738" s="37"/>
      <c r="H738" s="337"/>
      <c r="I738" s="83"/>
      <c r="J738" s="590">
        <f t="shared" si="213"/>
        <v>0</v>
      </c>
      <c r="K738" s="793"/>
      <c r="L738" s="85">
        <f>G738*K738</f>
        <v>0</v>
      </c>
      <c r="M738" s="793"/>
      <c r="N738" s="85">
        <f t="shared" si="212"/>
        <v>0</v>
      </c>
      <c r="O738" s="793"/>
      <c r="P738" s="85">
        <f>G738*O738</f>
        <v>0</v>
      </c>
      <c r="Q738" s="83"/>
      <c r="R738" s="377">
        <f>G738*Q738</f>
        <v>0</v>
      </c>
      <c r="S738" s="905"/>
      <c r="T738" s="904">
        <f>Tabla323[[#This Row],[TOTAL EXITENTE82]]*Tabla323[[#This Row],[P.U$]]</f>
        <v>0</v>
      </c>
      <c r="U738" s="646"/>
      <c r="V738" s="902"/>
      <c r="W738" s="902"/>
    </row>
    <row r="739" spans="1:23" x14ac:dyDescent="0.25">
      <c r="A739" s="179">
        <v>675</v>
      </c>
      <c r="B739" s="201"/>
      <c r="C739" s="14"/>
      <c r="D739" s="24"/>
      <c r="E739" s="24"/>
      <c r="F739" s="604"/>
      <c r="G739" s="577"/>
      <c r="H739" s="337"/>
      <c r="I739" s="83"/>
      <c r="J739" s="590">
        <f t="shared" si="213"/>
        <v>0</v>
      </c>
      <c r="K739" s="793"/>
      <c r="L739" s="85">
        <f>G739*K739</f>
        <v>0</v>
      </c>
      <c r="M739" s="793"/>
      <c r="N739" s="85">
        <f t="shared" si="212"/>
        <v>0</v>
      </c>
      <c r="O739" s="793"/>
      <c r="P739" s="85">
        <f>G739*O739</f>
        <v>0</v>
      </c>
      <c r="Q739" s="83"/>
      <c r="R739" s="377">
        <f>G739*Q739</f>
        <v>0</v>
      </c>
      <c r="S739" s="905"/>
      <c r="T739" s="904">
        <f>Tabla323[[#This Row],[TOTAL EXITENTE82]]*Tabla323[[#This Row],[P.U$]]</f>
        <v>0</v>
      </c>
      <c r="U739" s="646"/>
      <c r="V739" s="902"/>
      <c r="W739" s="902"/>
    </row>
    <row r="740" spans="1:23" x14ac:dyDescent="0.25">
      <c r="A740" s="179"/>
      <c r="B740" s="184"/>
      <c r="C740" s="184"/>
      <c r="D740" s="24"/>
      <c r="E740" s="37"/>
      <c r="F740" s="37"/>
      <c r="G740" s="37"/>
      <c r="H740" s="209"/>
      <c r="I740" s="83"/>
      <c r="J740" s="85">
        <f t="shared" si="213"/>
        <v>0</v>
      </c>
      <c r="K740" s="793"/>
      <c r="L740" s="85">
        <f>G740*K740</f>
        <v>0</v>
      </c>
      <c r="M740" s="793"/>
      <c r="N740" s="85">
        <f t="shared" si="212"/>
        <v>0</v>
      </c>
      <c r="O740" s="793"/>
      <c r="P740" s="85">
        <f>G740*O740</f>
        <v>0</v>
      </c>
      <c r="Q740" s="83"/>
      <c r="R740" s="377">
        <f>G740*Q740</f>
        <v>0</v>
      </c>
      <c r="S740" s="905"/>
      <c r="T740" s="904">
        <f>Tabla323[[#This Row],[TOTAL EXITENTE82]]*Tabla323[[#This Row],[P.U$]]</f>
        <v>0</v>
      </c>
      <c r="U740" s="646"/>
      <c r="V740" s="902"/>
      <c r="W740" s="902"/>
    </row>
    <row r="741" spans="1:23" x14ac:dyDescent="0.25">
      <c r="A741" s="179">
        <v>588</v>
      </c>
      <c r="B741" s="209"/>
      <c r="C741" s="83"/>
      <c r="D741" s="83"/>
      <c r="E741" s="24"/>
      <c r="F741" s="604"/>
      <c r="G741" s="577"/>
      <c r="H741" s="83"/>
      <c r="I741" s="4"/>
      <c r="J741" s="85">
        <f t="shared" ref="J741:J772" si="214">G741*I741</f>
        <v>0</v>
      </c>
      <c r="K741" s="793"/>
      <c r="L741" s="85">
        <f t="shared" ref="L741:L772" si="215">G741*K741</f>
        <v>0</v>
      </c>
      <c r="M741" s="793"/>
      <c r="N741" s="85">
        <f t="shared" si="212"/>
        <v>0</v>
      </c>
      <c r="O741" s="796"/>
      <c r="P741" s="5">
        <f t="shared" ref="P741:P772" si="216">G741*O741</f>
        <v>0</v>
      </c>
      <c r="Q741" s="4"/>
      <c r="R741" s="137">
        <f t="shared" ref="R741:R772" si="217">G741*Q741</f>
        <v>0</v>
      </c>
      <c r="S741" s="905"/>
      <c r="T741" s="904">
        <f>Tabla323[[#This Row],[TOTAL EXITENTE82]]*Tabla323[[#This Row],[P.U$]]</f>
        <v>0</v>
      </c>
      <c r="U741" s="646"/>
      <c r="V741" s="902"/>
      <c r="W741" s="902"/>
    </row>
    <row r="742" spans="1:23" x14ac:dyDescent="0.25">
      <c r="A742" s="179">
        <v>589</v>
      </c>
      <c r="B742" s="209"/>
      <c r="C742" s="83"/>
      <c r="D742" s="83"/>
      <c r="E742" s="83"/>
      <c r="F742" s="249"/>
      <c r="G742" s="85"/>
      <c r="H742" s="83"/>
      <c r="I742" s="4"/>
      <c r="J742" s="85">
        <f t="shared" si="214"/>
        <v>0</v>
      </c>
      <c r="K742" s="793"/>
      <c r="L742" s="85">
        <f t="shared" si="215"/>
        <v>0</v>
      </c>
      <c r="M742" s="793"/>
      <c r="N742" s="85">
        <f t="shared" si="212"/>
        <v>0</v>
      </c>
      <c r="O742" s="796"/>
      <c r="P742" s="5">
        <f t="shared" si="216"/>
        <v>0</v>
      </c>
      <c r="Q742" s="4"/>
      <c r="R742" s="137">
        <f t="shared" si="217"/>
        <v>0</v>
      </c>
      <c r="S742" s="905"/>
      <c r="T742" s="904">
        <f>Tabla323[[#This Row],[TOTAL EXITENTE82]]*Tabla323[[#This Row],[P.U$]]</f>
        <v>0</v>
      </c>
      <c r="U742" s="646"/>
      <c r="V742" s="902"/>
      <c r="W742" s="902"/>
    </row>
    <row r="743" spans="1:23" x14ac:dyDescent="0.25">
      <c r="A743" s="179">
        <v>590</v>
      </c>
      <c r="B743" s="209"/>
      <c r="C743" s="83"/>
      <c r="D743" s="83"/>
      <c r="E743" s="83"/>
      <c r="F743" s="249"/>
      <c r="G743" s="85"/>
      <c r="H743" s="83"/>
      <c r="I743" s="4"/>
      <c r="J743" s="85">
        <f t="shared" si="214"/>
        <v>0</v>
      </c>
      <c r="K743" s="793"/>
      <c r="L743" s="85">
        <f t="shared" si="215"/>
        <v>0</v>
      </c>
      <c r="M743" s="793"/>
      <c r="N743" s="85">
        <f t="shared" si="212"/>
        <v>0</v>
      </c>
      <c r="O743" s="796"/>
      <c r="P743" s="5">
        <f t="shared" si="216"/>
        <v>0</v>
      </c>
      <c r="Q743" s="4"/>
      <c r="R743" s="137">
        <f t="shared" si="217"/>
        <v>0</v>
      </c>
      <c r="S743" s="905"/>
      <c r="T743" s="904">
        <f>Tabla323[[#This Row],[TOTAL EXITENTE82]]*Tabla323[[#This Row],[P.U$]]</f>
        <v>0</v>
      </c>
      <c r="U743" s="646"/>
      <c r="V743" s="902"/>
      <c r="W743" s="902"/>
    </row>
    <row r="744" spans="1:23" x14ac:dyDescent="0.25">
      <c r="A744" s="179">
        <v>591</v>
      </c>
      <c r="B744" s="209"/>
      <c r="C744" s="83"/>
      <c r="D744" s="83"/>
      <c r="E744" s="83"/>
      <c r="F744" s="249"/>
      <c r="G744" s="85"/>
      <c r="H744" s="83"/>
      <c r="I744" s="4"/>
      <c r="J744" s="85">
        <f t="shared" si="214"/>
        <v>0</v>
      </c>
      <c r="K744" s="793"/>
      <c r="L744" s="85">
        <f t="shared" si="215"/>
        <v>0</v>
      </c>
      <c r="M744" s="793"/>
      <c r="N744" s="85">
        <f t="shared" si="212"/>
        <v>0</v>
      </c>
      <c r="O744" s="796"/>
      <c r="P744" s="5">
        <f t="shared" si="216"/>
        <v>0</v>
      </c>
      <c r="Q744" s="4"/>
      <c r="R744" s="137">
        <f t="shared" si="217"/>
        <v>0</v>
      </c>
      <c r="S744" s="905"/>
      <c r="T744" s="904">
        <f>Tabla323[[#This Row],[TOTAL EXITENTE82]]*Tabla323[[#This Row],[P.U$]]</f>
        <v>0</v>
      </c>
      <c r="U744" s="646"/>
      <c r="V744" s="902"/>
      <c r="W744" s="902"/>
    </row>
    <row r="745" spans="1:23" x14ac:dyDescent="0.25">
      <c r="A745" s="179">
        <v>592</v>
      </c>
      <c r="B745" s="209"/>
      <c r="C745" s="83"/>
      <c r="D745" s="83"/>
      <c r="E745" s="83"/>
      <c r="F745" s="249"/>
      <c r="G745" s="85"/>
      <c r="H745" s="83"/>
      <c r="I745" s="4"/>
      <c r="J745" s="85">
        <f t="shared" si="214"/>
        <v>0</v>
      </c>
      <c r="K745" s="793"/>
      <c r="L745" s="85">
        <f t="shared" si="215"/>
        <v>0</v>
      </c>
      <c r="M745" s="793"/>
      <c r="N745" s="85">
        <f t="shared" si="212"/>
        <v>0</v>
      </c>
      <c r="O745" s="796"/>
      <c r="P745" s="5">
        <f t="shared" si="216"/>
        <v>0</v>
      </c>
      <c r="Q745" s="4"/>
      <c r="R745" s="137">
        <f t="shared" si="217"/>
        <v>0</v>
      </c>
      <c r="S745" s="905"/>
      <c r="T745" s="904">
        <f>Tabla323[[#This Row],[TOTAL EXITENTE82]]*Tabla323[[#This Row],[P.U$]]</f>
        <v>0</v>
      </c>
      <c r="U745" s="646"/>
      <c r="V745" s="902"/>
      <c r="W745" s="902"/>
    </row>
    <row r="746" spans="1:23" x14ac:dyDescent="0.25">
      <c r="A746" s="179">
        <v>593</v>
      </c>
      <c r="B746" s="209"/>
      <c r="C746" s="83"/>
      <c r="D746" s="83"/>
      <c r="E746" s="83"/>
      <c r="F746" s="249"/>
      <c r="G746" s="85"/>
      <c r="H746" s="83"/>
      <c r="I746" s="4"/>
      <c r="J746" s="85">
        <f t="shared" si="214"/>
        <v>0</v>
      </c>
      <c r="K746" s="793"/>
      <c r="L746" s="85">
        <f t="shared" si="215"/>
        <v>0</v>
      </c>
      <c r="M746" s="793"/>
      <c r="N746" s="85">
        <f t="shared" si="212"/>
        <v>0</v>
      </c>
      <c r="O746" s="796"/>
      <c r="P746" s="5">
        <f t="shared" si="216"/>
        <v>0</v>
      </c>
      <c r="Q746" s="4"/>
      <c r="R746" s="137">
        <f t="shared" si="217"/>
        <v>0</v>
      </c>
      <c r="S746" s="905"/>
      <c r="T746" s="904">
        <f>Tabla323[[#This Row],[TOTAL EXITENTE82]]*Tabla323[[#This Row],[P.U$]]</f>
        <v>0</v>
      </c>
      <c r="U746" s="646"/>
      <c r="V746" s="902"/>
      <c r="W746" s="902"/>
    </row>
    <row r="747" spans="1:23" x14ac:dyDescent="0.25">
      <c r="A747" s="179">
        <v>594</v>
      </c>
      <c r="B747" s="209"/>
      <c r="C747" s="83"/>
      <c r="D747" s="83"/>
      <c r="E747" s="83"/>
      <c r="F747" s="249"/>
      <c r="G747" s="85"/>
      <c r="H747" s="83"/>
      <c r="I747" s="4"/>
      <c r="J747" s="85">
        <f t="shared" si="214"/>
        <v>0</v>
      </c>
      <c r="K747" s="793"/>
      <c r="L747" s="85">
        <f t="shared" si="215"/>
        <v>0</v>
      </c>
      <c r="M747" s="793"/>
      <c r="N747" s="85">
        <f t="shared" si="212"/>
        <v>0</v>
      </c>
      <c r="O747" s="796"/>
      <c r="P747" s="5">
        <f t="shared" si="216"/>
        <v>0</v>
      </c>
      <c r="Q747" s="4"/>
      <c r="R747" s="137">
        <f t="shared" si="217"/>
        <v>0</v>
      </c>
      <c r="S747" s="905"/>
      <c r="T747" s="904">
        <f>Tabla323[[#This Row],[TOTAL EXITENTE82]]*Tabla323[[#This Row],[P.U$]]</f>
        <v>0</v>
      </c>
      <c r="U747" s="646"/>
      <c r="V747" s="902"/>
      <c r="W747" s="902"/>
    </row>
    <row r="748" spans="1:23" x14ac:dyDescent="0.25">
      <c r="A748" s="179">
        <v>595</v>
      </c>
      <c r="B748" s="209"/>
      <c r="C748" s="83"/>
      <c r="D748" s="83"/>
      <c r="E748" s="83"/>
      <c r="F748" s="249"/>
      <c r="G748" s="85"/>
      <c r="H748" s="83"/>
      <c r="I748" s="4"/>
      <c r="J748" s="85">
        <f t="shared" si="214"/>
        <v>0</v>
      </c>
      <c r="K748" s="793"/>
      <c r="L748" s="85">
        <f t="shared" si="215"/>
        <v>0</v>
      </c>
      <c r="M748" s="793"/>
      <c r="N748" s="85">
        <f t="shared" si="212"/>
        <v>0</v>
      </c>
      <c r="O748" s="796"/>
      <c r="P748" s="5">
        <f t="shared" si="216"/>
        <v>0</v>
      </c>
      <c r="Q748" s="4"/>
      <c r="R748" s="137">
        <f t="shared" si="217"/>
        <v>0</v>
      </c>
      <c r="S748" s="905"/>
      <c r="T748" s="904">
        <f>Tabla323[[#This Row],[TOTAL EXITENTE82]]*Tabla323[[#This Row],[P.U$]]</f>
        <v>0</v>
      </c>
      <c r="U748" s="646"/>
      <c r="V748" s="902"/>
      <c r="W748" s="902"/>
    </row>
    <row r="749" spans="1:23" x14ac:dyDescent="0.25">
      <c r="A749" s="179">
        <v>596</v>
      </c>
      <c r="B749" s="209"/>
      <c r="C749" s="83"/>
      <c r="D749" s="83"/>
      <c r="E749" s="83"/>
      <c r="F749" s="249"/>
      <c r="G749" s="85"/>
      <c r="H749" s="83"/>
      <c r="I749" s="4"/>
      <c r="J749" s="85">
        <f t="shared" si="214"/>
        <v>0</v>
      </c>
      <c r="K749" s="793"/>
      <c r="L749" s="85">
        <f t="shared" si="215"/>
        <v>0</v>
      </c>
      <c r="M749" s="793"/>
      <c r="N749" s="85">
        <f t="shared" si="212"/>
        <v>0</v>
      </c>
      <c r="O749" s="796"/>
      <c r="P749" s="5">
        <f t="shared" si="216"/>
        <v>0</v>
      </c>
      <c r="Q749" s="4"/>
      <c r="R749" s="137">
        <f t="shared" si="217"/>
        <v>0</v>
      </c>
      <c r="S749" s="905"/>
      <c r="T749" s="904">
        <f>Tabla323[[#This Row],[TOTAL EXITENTE82]]*Tabla323[[#This Row],[P.U$]]</f>
        <v>0</v>
      </c>
      <c r="U749" s="646"/>
      <c r="V749" s="902"/>
      <c r="W749" s="902"/>
    </row>
    <row r="750" spans="1:23" x14ac:dyDescent="0.25">
      <c r="A750" s="179">
        <v>597</v>
      </c>
      <c r="B750" s="209"/>
      <c r="C750" s="83"/>
      <c r="D750" s="83"/>
      <c r="E750" s="83"/>
      <c r="F750" s="249"/>
      <c r="G750" s="85"/>
      <c r="H750" s="83"/>
      <c r="I750" s="4"/>
      <c r="J750" s="85">
        <f t="shared" si="214"/>
        <v>0</v>
      </c>
      <c r="K750" s="793"/>
      <c r="L750" s="85">
        <f t="shared" si="215"/>
        <v>0</v>
      </c>
      <c r="M750" s="793"/>
      <c r="N750" s="85">
        <f t="shared" si="212"/>
        <v>0</v>
      </c>
      <c r="O750" s="796"/>
      <c r="P750" s="5">
        <f t="shared" si="216"/>
        <v>0</v>
      </c>
      <c r="Q750" s="4"/>
      <c r="R750" s="137">
        <f t="shared" si="217"/>
        <v>0</v>
      </c>
      <c r="S750" s="905"/>
      <c r="T750" s="904">
        <f>Tabla323[[#This Row],[TOTAL EXITENTE82]]*Tabla323[[#This Row],[P.U$]]</f>
        <v>0</v>
      </c>
      <c r="U750" s="646"/>
      <c r="V750" s="902"/>
      <c r="W750" s="902"/>
    </row>
    <row r="751" spans="1:23" x14ac:dyDescent="0.25">
      <c r="A751" s="179">
        <v>598</v>
      </c>
      <c r="B751" s="209"/>
      <c r="C751" s="83"/>
      <c r="D751" s="83"/>
      <c r="E751" s="83"/>
      <c r="F751" s="249"/>
      <c r="G751" s="85"/>
      <c r="H751" s="83"/>
      <c r="I751" s="4"/>
      <c r="J751" s="85">
        <f t="shared" si="214"/>
        <v>0</v>
      </c>
      <c r="K751" s="793"/>
      <c r="L751" s="85">
        <f t="shared" si="215"/>
        <v>0</v>
      </c>
      <c r="M751" s="793"/>
      <c r="N751" s="85">
        <f t="shared" si="212"/>
        <v>0</v>
      </c>
      <c r="O751" s="796"/>
      <c r="P751" s="5">
        <f t="shared" si="216"/>
        <v>0</v>
      </c>
      <c r="Q751" s="4"/>
      <c r="R751" s="137">
        <f t="shared" si="217"/>
        <v>0</v>
      </c>
      <c r="S751" s="905"/>
      <c r="T751" s="904">
        <f>Tabla323[[#This Row],[TOTAL EXITENTE82]]*Tabla323[[#This Row],[P.U$]]</f>
        <v>0</v>
      </c>
      <c r="U751" s="646"/>
      <c r="V751" s="902"/>
      <c r="W751" s="902"/>
    </row>
    <row r="752" spans="1:23" x14ac:dyDescent="0.25">
      <c r="A752" s="179">
        <v>599</v>
      </c>
      <c r="B752" s="209"/>
      <c r="C752" s="83"/>
      <c r="D752" s="83"/>
      <c r="E752" s="83"/>
      <c r="F752" s="249"/>
      <c r="G752" s="85"/>
      <c r="H752" s="83"/>
      <c r="I752" s="4"/>
      <c r="J752" s="85">
        <f t="shared" si="214"/>
        <v>0</v>
      </c>
      <c r="K752" s="793"/>
      <c r="L752" s="85">
        <f t="shared" si="215"/>
        <v>0</v>
      </c>
      <c r="M752" s="793"/>
      <c r="N752" s="85">
        <f t="shared" si="212"/>
        <v>0</v>
      </c>
      <c r="O752" s="796"/>
      <c r="P752" s="5">
        <f t="shared" si="216"/>
        <v>0</v>
      </c>
      <c r="Q752" s="4"/>
      <c r="R752" s="137">
        <f t="shared" si="217"/>
        <v>0</v>
      </c>
      <c r="S752" s="905"/>
      <c r="T752" s="904">
        <f>Tabla323[[#This Row],[TOTAL EXITENTE82]]*Tabla323[[#This Row],[P.U$]]</f>
        <v>0</v>
      </c>
      <c r="U752" s="646"/>
      <c r="V752" s="902"/>
      <c r="W752" s="902"/>
    </row>
    <row r="753" spans="1:23" x14ac:dyDescent="0.25">
      <c r="A753" s="179">
        <v>600</v>
      </c>
      <c r="B753" s="209"/>
      <c r="C753" s="83"/>
      <c r="D753" s="83"/>
      <c r="E753" s="83"/>
      <c r="F753" s="249"/>
      <c r="G753" s="85"/>
      <c r="H753" s="83"/>
      <c r="I753" s="4"/>
      <c r="J753" s="85">
        <f t="shared" si="214"/>
        <v>0</v>
      </c>
      <c r="K753" s="793"/>
      <c r="L753" s="85">
        <f t="shared" si="215"/>
        <v>0</v>
      </c>
      <c r="M753" s="793"/>
      <c r="N753" s="85">
        <f t="shared" si="212"/>
        <v>0</v>
      </c>
      <c r="O753" s="796"/>
      <c r="P753" s="5">
        <f t="shared" si="216"/>
        <v>0</v>
      </c>
      <c r="Q753" s="4"/>
      <c r="R753" s="137">
        <f t="shared" si="217"/>
        <v>0</v>
      </c>
      <c r="S753" s="905"/>
      <c r="T753" s="904">
        <f>Tabla323[[#This Row],[TOTAL EXITENTE82]]*Tabla323[[#This Row],[P.U$]]</f>
        <v>0</v>
      </c>
      <c r="U753" s="646"/>
      <c r="V753" s="902"/>
      <c r="W753" s="902"/>
    </row>
    <row r="754" spans="1:23" x14ac:dyDescent="0.25">
      <c r="A754" s="179">
        <v>601</v>
      </c>
      <c r="B754" s="209"/>
      <c r="C754" s="83"/>
      <c r="D754" s="83"/>
      <c r="E754" s="83"/>
      <c r="F754" s="249"/>
      <c r="G754" s="85"/>
      <c r="H754" s="83"/>
      <c r="I754" s="4"/>
      <c r="J754" s="85">
        <f t="shared" si="214"/>
        <v>0</v>
      </c>
      <c r="K754" s="793"/>
      <c r="L754" s="85">
        <f t="shared" si="215"/>
        <v>0</v>
      </c>
      <c r="M754" s="793"/>
      <c r="N754" s="85">
        <f t="shared" si="212"/>
        <v>0</v>
      </c>
      <c r="O754" s="796"/>
      <c r="P754" s="5">
        <f t="shared" si="216"/>
        <v>0</v>
      </c>
      <c r="Q754" s="4"/>
      <c r="R754" s="137">
        <f t="shared" si="217"/>
        <v>0</v>
      </c>
      <c r="S754" s="905"/>
      <c r="T754" s="904">
        <f>Tabla323[[#This Row],[TOTAL EXITENTE82]]*Tabla323[[#This Row],[P.U$]]</f>
        <v>0</v>
      </c>
      <c r="U754" s="646"/>
      <c r="V754" s="902"/>
      <c r="W754" s="902"/>
    </row>
    <row r="755" spans="1:23" x14ac:dyDescent="0.25">
      <c r="A755" s="179">
        <v>602</v>
      </c>
      <c r="B755" s="209"/>
      <c r="C755" s="83"/>
      <c r="D755" s="83"/>
      <c r="E755" s="83"/>
      <c r="F755" s="249"/>
      <c r="G755" s="85"/>
      <c r="H755" s="83"/>
      <c r="I755" s="4"/>
      <c r="J755" s="85">
        <f t="shared" si="214"/>
        <v>0</v>
      </c>
      <c r="K755" s="793"/>
      <c r="L755" s="85">
        <f t="shared" si="215"/>
        <v>0</v>
      </c>
      <c r="M755" s="793"/>
      <c r="N755" s="85">
        <f t="shared" si="212"/>
        <v>0</v>
      </c>
      <c r="O755" s="796"/>
      <c r="P755" s="5">
        <f t="shared" si="216"/>
        <v>0</v>
      </c>
      <c r="Q755" s="4"/>
      <c r="R755" s="137">
        <f t="shared" si="217"/>
        <v>0</v>
      </c>
      <c r="S755" s="905"/>
      <c r="T755" s="904">
        <f>Tabla323[[#This Row],[TOTAL EXITENTE82]]*Tabla323[[#This Row],[P.U$]]</f>
        <v>0</v>
      </c>
      <c r="U755" s="646"/>
      <c r="V755" s="902"/>
      <c r="W755" s="902"/>
    </row>
    <row r="756" spans="1:23" x14ac:dyDescent="0.25">
      <c r="A756" s="179">
        <v>603</v>
      </c>
      <c r="B756" s="209"/>
      <c r="C756" s="83"/>
      <c r="D756" s="83"/>
      <c r="E756" s="83"/>
      <c r="F756" s="249"/>
      <c r="G756" s="85"/>
      <c r="H756" s="83"/>
      <c r="I756" s="4"/>
      <c r="J756" s="85">
        <f t="shared" si="214"/>
        <v>0</v>
      </c>
      <c r="K756" s="793"/>
      <c r="L756" s="85">
        <f t="shared" si="215"/>
        <v>0</v>
      </c>
      <c r="M756" s="793"/>
      <c r="N756" s="85">
        <f t="shared" si="212"/>
        <v>0</v>
      </c>
      <c r="O756" s="796"/>
      <c r="P756" s="5">
        <f t="shared" si="216"/>
        <v>0</v>
      </c>
      <c r="Q756" s="4"/>
      <c r="R756" s="137">
        <f t="shared" si="217"/>
        <v>0</v>
      </c>
      <c r="S756" s="905"/>
      <c r="T756" s="904">
        <f>Tabla323[[#This Row],[TOTAL EXITENTE82]]*Tabla323[[#This Row],[P.U$]]</f>
        <v>0</v>
      </c>
      <c r="U756" s="646"/>
      <c r="V756" s="902"/>
      <c r="W756" s="902"/>
    </row>
    <row r="757" spans="1:23" x14ac:dyDescent="0.25">
      <c r="A757" s="179">
        <v>604</v>
      </c>
      <c r="B757" s="209"/>
      <c r="C757" s="83"/>
      <c r="D757" s="83"/>
      <c r="E757" s="83"/>
      <c r="F757" s="249"/>
      <c r="G757" s="85"/>
      <c r="H757" s="83"/>
      <c r="I757" s="4"/>
      <c r="J757" s="85">
        <f t="shared" si="214"/>
        <v>0</v>
      </c>
      <c r="K757" s="793"/>
      <c r="L757" s="85">
        <f t="shared" si="215"/>
        <v>0</v>
      </c>
      <c r="M757" s="793"/>
      <c r="N757" s="85">
        <f t="shared" si="212"/>
        <v>0</v>
      </c>
      <c r="O757" s="796"/>
      <c r="P757" s="5">
        <f t="shared" si="216"/>
        <v>0</v>
      </c>
      <c r="Q757" s="4"/>
      <c r="R757" s="137">
        <f t="shared" si="217"/>
        <v>0</v>
      </c>
      <c r="S757" s="905"/>
      <c r="T757" s="904">
        <f>Tabla323[[#This Row],[TOTAL EXITENTE82]]*Tabla323[[#This Row],[P.U$]]</f>
        <v>0</v>
      </c>
      <c r="U757" s="646"/>
      <c r="V757" s="902"/>
      <c r="W757" s="902"/>
    </row>
    <row r="758" spans="1:23" x14ac:dyDescent="0.25">
      <c r="A758" s="179">
        <v>605</v>
      </c>
      <c r="B758" s="209"/>
      <c r="C758" s="83"/>
      <c r="D758" s="83"/>
      <c r="E758" s="83"/>
      <c r="F758" s="249"/>
      <c r="G758" s="85"/>
      <c r="H758" s="83"/>
      <c r="I758" s="4"/>
      <c r="J758" s="85">
        <f t="shared" si="214"/>
        <v>0</v>
      </c>
      <c r="K758" s="793"/>
      <c r="L758" s="85">
        <f t="shared" si="215"/>
        <v>0</v>
      </c>
      <c r="M758" s="793"/>
      <c r="N758" s="85">
        <f t="shared" si="212"/>
        <v>0</v>
      </c>
      <c r="O758" s="796"/>
      <c r="P758" s="5">
        <f t="shared" si="216"/>
        <v>0</v>
      </c>
      <c r="Q758" s="4"/>
      <c r="R758" s="137">
        <f t="shared" si="217"/>
        <v>0</v>
      </c>
      <c r="S758" s="905"/>
      <c r="T758" s="904">
        <f>Tabla323[[#This Row],[TOTAL EXITENTE82]]*Tabla323[[#This Row],[P.U$]]</f>
        <v>0</v>
      </c>
      <c r="U758" s="646"/>
      <c r="V758" s="902"/>
      <c r="W758" s="902"/>
    </row>
    <row r="759" spans="1:23" x14ac:dyDescent="0.25">
      <c r="A759" s="179">
        <v>606</v>
      </c>
      <c r="B759" s="209"/>
      <c r="C759" s="83"/>
      <c r="D759" s="83"/>
      <c r="E759" s="83"/>
      <c r="F759" s="249"/>
      <c r="G759" s="85"/>
      <c r="H759" s="83"/>
      <c r="I759" s="4"/>
      <c r="J759" s="85">
        <f t="shared" si="214"/>
        <v>0</v>
      </c>
      <c r="K759" s="793"/>
      <c r="L759" s="85">
        <f t="shared" si="215"/>
        <v>0</v>
      </c>
      <c r="M759" s="793"/>
      <c r="N759" s="85">
        <f t="shared" si="212"/>
        <v>0</v>
      </c>
      <c r="O759" s="796"/>
      <c r="P759" s="5">
        <f t="shared" si="216"/>
        <v>0</v>
      </c>
      <c r="Q759" s="4"/>
      <c r="R759" s="137">
        <f t="shared" si="217"/>
        <v>0</v>
      </c>
      <c r="S759" s="905"/>
      <c r="T759" s="904">
        <f>Tabla323[[#This Row],[TOTAL EXITENTE82]]*Tabla323[[#This Row],[P.U$]]</f>
        <v>0</v>
      </c>
      <c r="U759" s="646"/>
      <c r="V759" s="902"/>
      <c r="W759" s="902"/>
    </row>
    <row r="760" spans="1:23" x14ac:dyDescent="0.25">
      <c r="A760" s="179">
        <v>607</v>
      </c>
      <c r="B760" s="209"/>
      <c r="C760" s="83"/>
      <c r="D760" s="83"/>
      <c r="E760" s="83"/>
      <c r="F760" s="249"/>
      <c r="G760" s="85"/>
      <c r="H760" s="83"/>
      <c r="I760" s="4"/>
      <c r="J760" s="85">
        <f t="shared" si="214"/>
        <v>0</v>
      </c>
      <c r="K760" s="793"/>
      <c r="L760" s="85">
        <f t="shared" si="215"/>
        <v>0</v>
      </c>
      <c r="M760" s="793"/>
      <c r="N760" s="85">
        <f t="shared" si="212"/>
        <v>0</v>
      </c>
      <c r="O760" s="796"/>
      <c r="P760" s="5">
        <f t="shared" si="216"/>
        <v>0</v>
      </c>
      <c r="Q760" s="4"/>
      <c r="R760" s="137">
        <f t="shared" si="217"/>
        <v>0</v>
      </c>
      <c r="S760" s="905"/>
      <c r="T760" s="904">
        <f>Tabla323[[#This Row],[TOTAL EXITENTE82]]*Tabla323[[#This Row],[P.U$]]</f>
        <v>0</v>
      </c>
      <c r="U760" s="646"/>
      <c r="V760" s="902"/>
      <c r="W760" s="902"/>
    </row>
    <row r="761" spans="1:23" x14ac:dyDescent="0.25">
      <c r="A761" s="179">
        <v>608</v>
      </c>
      <c r="B761" s="209"/>
      <c r="C761" s="83"/>
      <c r="D761" s="83"/>
      <c r="E761" s="83"/>
      <c r="F761" s="249"/>
      <c r="G761" s="85"/>
      <c r="H761" s="83"/>
      <c r="I761" s="4"/>
      <c r="J761" s="85">
        <f t="shared" si="214"/>
        <v>0</v>
      </c>
      <c r="K761" s="793"/>
      <c r="L761" s="85">
        <f t="shared" si="215"/>
        <v>0</v>
      </c>
      <c r="M761" s="793"/>
      <c r="N761" s="85">
        <f t="shared" si="212"/>
        <v>0</v>
      </c>
      <c r="O761" s="796"/>
      <c r="P761" s="5">
        <f t="shared" si="216"/>
        <v>0</v>
      </c>
      <c r="Q761" s="4"/>
      <c r="R761" s="137">
        <f t="shared" si="217"/>
        <v>0</v>
      </c>
      <c r="S761" s="905"/>
      <c r="T761" s="904">
        <f>Tabla323[[#This Row],[TOTAL EXITENTE82]]*Tabla323[[#This Row],[P.U$]]</f>
        <v>0</v>
      </c>
      <c r="U761" s="646"/>
      <c r="V761" s="902"/>
      <c r="W761" s="902"/>
    </row>
    <row r="762" spans="1:23" x14ac:dyDescent="0.25">
      <c r="A762" s="179">
        <v>609</v>
      </c>
      <c r="B762" s="209"/>
      <c r="C762" s="83"/>
      <c r="D762" s="83"/>
      <c r="E762" s="83"/>
      <c r="F762" s="249"/>
      <c r="G762" s="85"/>
      <c r="H762" s="83"/>
      <c r="I762" s="4"/>
      <c r="J762" s="85">
        <f t="shared" si="214"/>
        <v>0</v>
      </c>
      <c r="K762" s="793"/>
      <c r="L762" s="85">
        <f t="shared" si="215"/>
        <v>0</v>
      </c>
      <c r="M762" s="793"/>
      <c r="N762" s="85">
        <f t="shared" si="212"/>
        <v>0</v>
      </c>
      <c r="O762" s="796"/>
      <c r="P762" s="5">
        <f t="shared" si="216"/>
        <v>0</v>
      </c>
      <c r="Q762" s="4"/>
      <c r="R762" s="137">
        <f t="shared" si="217"/>
        <v>0</v>
      </c>
      <c r="S762" s="905"/>
      <c r="T762" s="904">
        <f>Tabla323[[#This Row],[TOTAL EXITENTE82]]*Tabla323[[#This Row],[P.U$]]</f>
        <v>0</v>
      </c>
      <c r="U762" s="646"/>
      <c r="V762" s="902"/>
      <c r="W762" s="902"/>
    </row>
    <row r="763" spans="1:23" x14ac:dyDescent="0.25">
      <c r="A763" s="179">
        <v>610</v>
      </c>
      <c r="B763" s="209"/>
      <c r="C763" s="83"/>
      <c r="D763" s="83"/>
      <c r="E763" s="83"/>
      <c r="F763" s="249"/>
      <c r="G763" s="85"/>
      <c r="H763" s="83"/>
      <c r="I763" s="4"/>
      <c r="J763" s="85">
        <f t="shared" si="214"/>
        <v>0</v>
      </c>
      <c r="K763" s="793"/>
      <c r="L763" s="85">
        <f t="shared" si="215"/>
        <v>0</v>
      </c>
      <c r="M763" s="793"/>
      <c r="N763" s="85">
        <f t="shared" si="212"/>
        <v>0</v>
      </c>
      <c r="O763" s="796"/>
      <c r="P763" s="5">
        <f t="shared" si="216"/>
        <v>0</v>
      </c>
      <c r="Q763" s="4"/>
      <c r="R763" s="137">
        <f t="shared" si="217"/>
        <v>0</v>
      </c>
      <c r="S763" s="905"/>
      <c r="T763" s="904">
        <f>Tabla323[[#This Row],[TOTAL EXITENTE82]]*Tabla323[[#This Row],[P.U$]]</f>
        <v>0</v>
      </c>
      <c r="U763" s="646"/>
      <c r="V763" s="902"/>
      <c r="W763" s="902"/>
    </row>
    <row r="764" spans="1:23" ht="24.75" customHeight="1" x14ac:dyDescent="0.25">
      <c r="A764" s="179">
        <v>611</v>
      </c>
      <c r="B764" s="209"/>
      <c r="C764" s="83"/>
      <c r="D764" s="83"/>
      <c r="E764" s="83"/>
      <c r="F764" s="249"/>
      <c r="G764" s="85"/>
      <c r="H764" s="83"/>
      <c r="I764" s="4"/>
      <c r="J764" s="85">
        <f t="shared" si="214"/>
        <v>0</v>
      </c>
      <c r="K764" s="793"/>
      <c r="L764" s="85">
        <f t="shared" si="215"/>
        <v>0</v>
      </c>
      <c r="M764" s="793"/>
      <c r="N764" s="85">
        <f t="shared" si="212"/>
        <v>0</v>
      </c>
      <c r="O764" s="796"/>
      <c r="P764" s="5">
        <f t="shared" si="216"/>
        <v>0</v>
      </c>
      <c r="Q764" s="4"/>
      <c r="R764" s="137">
        <f t="shared" si="217"/>
        <v>0</v>
      </c>
      <c r="S764" s="905"/>
      <c r="T764" s="904">
        <f>Tabla323[[#This Row],[TOTAL EXITENTE82]]*Tabla323[[#This Row],[P.U$]]</f>
        <v>0</v>
      </c>
      <c r="U764" s="646"/>
      <c r="V764" s="902"/>
      <c r="W764" s="902"/>
    </row>
    <row r="765" spans="1:23" x14ac:dyDescent="0.25">
      <c r="A765" s="179">
        <v>612</v>
      </c>
      <c r="B765" s="209"/>
      <c r="C765" s="83"/>
      <c r="D765" s="83"/>
      <c r="E765" s="83"/>
      <c r="F765" s="249"/>
      <c r="G765" s="85"/>
      <c r="H765" s="83"/>
      <c r="I765" s="797"/>
      <c r="J765" s="85">
        <f t="shared" si="214"/>
        <v>0</v>
      </c>
      <c r="K765" s="793"/>
      <c r="L765" s="85">
        <f t="shared" si="215"/>
        <v>0</v>
      </c>
      <c r="M765" s="793"/>
      <c r="N765" s="85">
        <f t="shared" si="212"/>
        <v>0</v>
      </c>
      <c r="O765" s="796"/>
      <c r="P765" s="5">
        <f t="shared" si="216"/>
        <v>0</v>
      </c>
      <c r="Q765" s="4"/>
      <c r="R765" s="137">
        <f t="shared" si="217"/>
        <v>0</v>
      </c>
      <c r="S765" s="905"/>
      <c r="T765" s="904">
        <f>Tabla323[[#This Row],[TOTAL EXITENTE82]]*Tabla323[[#This Row],[P.U$]]</f>
        <v>0</v>
      </c>
      <c r="U765" s="646"/>
      <c r="V765" s="902"/>
      <c r="W765" s="902"/>
    </row>
    <row r="766" spans="1:23" x14ac:dyDescent="0.25">
      <c r="A766" s="179">
        <v>613</v>
      </c>
      <c r="B766" s="209"/>
      <c r="C766" s="83"/>
      <c r="D766" s="83"/>
      <c r="E766" s="83"/>
      <c r="F766" s="249"/>
      <c r="G766" s="85"/>
      <c r="H766" s="83"/>
      <c r="I766" s="797"/>
      <c r="J766" s="85">
        <f t="shared" si="214"/>
        <v>0</v>
      </c>
      <c r="K766" s="793"/>
      <c r="L766" s="85">
        <f t="shared" si="215"/>
        <v>0</v>
      </c>
      <c r="M766" s="793"/>
      <c r="N766" s="85">
        <f t="shared" si="212"/>
        <v>0</v>
      </c>
      <c r="O766" s="796"/>
      <c r="P766" s="5">
        <f t="shared" si="216"/>
        <v>0</v>
      </c>
      <c r="Q766" s="4"/>
      <c r="R766" s="137">
        <f t="shared" si="217"/>
        <v>0</v>
      </c>
      <c r="S766" s="905"/>
      <c r="T766" s="904">
        <f>Tabla323[[#This Row],[TOTAL EXITENTE82]]*Tabla323[[#This Row],[P.U$]]</f>
        <v>0</v>
      </c>
      <c r="U766" s="646"/>
      <c r="V766" s="902"/>
      <c r="W766" s="902"/>
    </row>
    <row r="767" spans="1:23" x14ac:dyDescent="0.25">
      <c r="A767" s="179">
        <v>614</v>
      </c>
      <c r="B767" s="209"/>
      <c r="C767" s="83"/>
      <c r="D767" s="83"/>
      <c r="E767" s="83"/>
      <c r="F767" s="249"/>
      <c r="G767" s="85"/>
      <c r="H767" s="83"/>
      <c r="I767" s="797"/>
      <c r="J767" s="85">
        <f t="shared" si="214"/>
        <v>0</v>
      </c>
      <c r="K767" s="793"/>
      <c r="L767" s="85">
        <f t="shared" si="215"/>
        <v>0</v>
      </c>
      <c r="M767" s="793"/>
      <c r="N767" s="85">
        <f t="shared" si="212"/>
        <v>0</v>
      </c>
      <c r="O767" s="796"/>
      <c r="P767" s="5">
        <f t="shared" si="216"/>
        <v>0</v>
      </c>
      <c r="Q767" s="4"/>
      <c r="R767" s="137">
        <f t="shared" si="217"/>
        <v>0</v>
      </c>
      <c r="S767" s="905"/>
      <c r="T767" s="904">
        <f>Tabla323[[#This Row],[TOTAL EXITENTE82]]*Tabla323[[#This Row],[P.U$]]</f>
        <v>0</v>
      </c>
      <c r="U767" s="646"/>
      <c r="V767" s="902"/>
      <c r="W767" s="902"/>
    </row>
    <row r="768" spans="1:23" x14ac:dyDescent="0.25">
      <c r="A768" s="179">
        <v>615</v>
      </c>
      <c r="B768" s="209"/>
      <c r="C768" s="83"/>
      <c r="D768" s="83"/>
      <c r="E768" s="83"/>
      <c r="F768" s="249"/>
      <c r="G768" s="85"/>
      <c r="H768" s="83"/>
      <c r="I768" s="797"/>
      <c r="J768" s="85">
        <f t="shared" si="214"/>
        <v>0</v>
      </c>
      <c r="K768" s="793"/>
      <c r="L768" s="85">
        <f t="shared" si="215"/>
        <v>0</v>
      </c>
      <c r="M768" s="793"/>
      <c r="N768" s="85">
        <f t="shared" si="212"/>
        <v>0</v>
      </c>
      <c r="O768" s="796"/>
      <c r="P768" s="5">
        <f t="shared" si="216"/>
        <v>0</v>
      </c>
      <c r="Q768" s="4"/>
      <c r="R768" s="137">
        <f t="shared" si="217"/>
        <v>0</v>
      </c>
      <c r="S768" s="905"/>
      <c r="T768" s="904">
        <f>Tabla323[[#This Row],[TOTAL EXITENTE82]]*Tabla323[[#This Row],[P.U$]]</f>
        <v>0</v>
      </c>
      <c r="U768" s="646"/>
      <c r="V768" s="902"/>
      <c r="W768" s="902"/>
    </row>
    <row r="769" spans="1:104" x14ac:dyDescent="0.25">
      <c r="A769" s="179">
        <v>616</v>
      </c>
      <c r="B769" s="209"/>
      <c r="C769" s="83"/>
      <c r="D769" s="83"/>
      <c r="E769" s="83"/>
      <c r="F769" s="249"/>
      <c r="G769" s="85"/>
      <c r="H769" s="83"/>
      <c r="I769" s="797"/>
      <c r="J769" s="85">
        <f t="shared" si="214"/>
        <v>0</v>
      </c>
      <c r="K769" s="793"/>
      <c r="L769" s="85">
        <f t="shared" si="215"/>
        <v>0</v>
      </c>
      <c r="M769" s="793"/>
      <c r="N769" s="85">
        <f t="shared" si="212"/>
        <v>0</v>
      </c>
      <c r="O769" s="796"/>
      <c r="P769" s="5">
        <f t="shared" si="216"/>
        <v>0</v>
      </c>
      <c r="Q769" s="4"/>
      <c r="R769" s="137">
        <f t="shared" si="217"/>
        <v>0</v>
      </c>
      <c r="S769" s="905"/>
      <c r="T769" s="904">
        <f>Tabla323[[#This Row],[TOTAL EXITENTE82]]*Tabla323[[#This Row],[P.U$]]</f>
        <v>0</v>
      </c>
      <c r="U769" s="646"/>
      <c r="V769" s="902"/>
      <c r="W769" s="902"/>
    </row>
    <row r="770" spans="1:104" x14ac:dyDescent="0.25">
      <c r="A770" s="179">
        <v>617</v>
      </c>
      <c r="B770" s="209"/>
      <c r="C770" s="83"/>
      <c r="D770" s="83"/>
      <c r="E770" s="83"/>
      <c r="F770" s="249"/>
      <c r="G770" s="85"/>
      <c r="H770" s="83"/>
      <c r="I770" s="797"/>
      <c r="J770" s="85">
        <f t="shared" si="214"/>
        <v>0</v>
      </c>
      <c r="K770" s="793"/>
      <c r="L770" s="85">
        <f t="shared" si="215"/>
        <v>0</v>
      </c>
      <c r="M770" s="793"/>
      <c r="N770" s="85">
        <f t="shared" si="212"/>
        <v>0</v>
      </c>
      <c r="O770" s="796"/>
      <c r="P770" s="5">
        <f t="shared" si="216"/>
        <v>0</v>
      </c>
      <c r="Q770" s="4"/>
      <c r="R770" s="137">
        <f t="shared" si="217"/>
        <v>0</v>
      </c>
      <c r="S770" s="905"/>
      <c r="T770" s="904">
        <f>Tabla323[[#This Row],[TOTAL EXITENTE82]]*Tabla323[[#This Row],[P.U$]]</f>
        <v>0</v>
      </c>
      <c r="U770" s="646"/>
      <c r="V770" s="902"/>
      <c r="W770" s="902"/>
    </row>
    <row r="771" spans="1:104" x14ac:dyDescent="0.25">
      <c r="A771" s="179">
        <v>618</v>
      </c>
      <c r="B771" s="209"/>
      <c r="C771" s="83"/>
      <c r="D771" s="83"/>
      <c r="E771" s="83"/>
      <c r="F771" s="249"/>
      <c r="G771" s="85"/>
      <c r="H771" s="83"/>
      <c r="I771" s="797"/>
      <c r="J771" s="85">
        <f t="shared" si="214"/>
        <v>0</v>
      </c>
      <c r="K771" s="793"/>
      <c r="L771" s="85">
        <f t="shared" si="215"/>
        <v>0</v>
      </c>
      <c r="M771" s="793"/>
      <c r="N771" s="85">
        <f t="shared" si="212"/>
        <v>0</v>
      </c>
      <c r="O771" s="796"/>
      <c r="P771" s="5">
        <f t="shared" si="216"/>
        <v>0</v>
      </c>
      <c r="Q771" s="4"/>
      <c r="R771" s="137">
        <f t="shared" si="217"/>
        <v>0</v>
      </c>
      <c r="S771" s="905"/>
      <c r="T771" s="904">
        <f>Tabla323[[#This Row],[TOTAL EXITENTE82]]*Tabla323[[#This Row],[P.U$]]</f>
        <v>0</v>
      </c>
      <c r="U771" s="646"/>
      <c r="V771" s="902"/>
      <c r="W771" s="902"/>
    </row>
    <row r="772" spans="1:104" x14ac:dyDescent="0.25">
      <c r="A772" s="179">
        <v>619</v>
      </c>
      <c r="B772" s="209"/>
      <c r="C772" s="83"/>
      <c r="D772" s="83"/>
      <c r="E772" s="83"/>
      <c r="F772" s="249"/>
      <c r="G772" s="85"/>
      <c r="H772" s="83"/>
      <c r="I772" s="798"/>
      <c r="J772" s="85">
        <f t="shared" si="214"/>
        <v>0</v>
      </c>
      <c r="K772" s="814"/>
      <c r="L772" s="85">
        <f t="shared" si="215"/>
        <v>0</v>
      </c>
      <c r="M772" s="814"/>
      <c r="N772" s="85">
        <f t="shared" si="212"/>
        <v>0</v>
      </c>
      <c r="O772" s="844"/>
      <c r="P772" s="5">
        <f t="shared" si="216"/>
        <v>0</v>
      </c>
      <c r="Q772" s="4"/>
      <c r="R772" s="137">
        <f t="shared" si="217"/>
        <v>0</v>
      </c>
      <c r="S772" s="905"/>
      <c r="T772" s="904">
        <f>Tabla323[[#This Row],[TOTAL EXITENTE82]]*Tabla323[[#This Row],[P.U$]]</f>
        <v>0</v>
      </c>
      <c r="U772" s="646"/>
      <c r="V772" s="902"/>
      <c r="W772" s="902"/>
    </row>
    <row r="773" spans="1:104" ht="15.75" thickBot="1" x14ac:dyDescent="0.3">
      <c r="A773" s="179">
        <v>620</v>
      </c>
      <c r="B773" s="184"/>
      <c r="C773" s="251"/>
      <c r="D773" s="251"/>
      <c r="E773" s="251"/>
      <c r="F773" s="252"/>
      <c r="G773" s="253"/>
      <c r="H773" s="254"/>
      <c r="I773" s="799"/>
      <c r="J773" s="256">
        <f>G773*I773</f>
        <v>0</v>
      </c>
      <c r="K773" s="794"/>
      <c r="L773" s="256">
        <f>G773*K773</f>
        <v>0</v>
      </c>
      <c r="M773" s="794"/>
      <c r="N773" s="85">
        <f t="shared" si="212"/>
        <v>0</v>
      </c>
      <c r="O773" s="845"/>
      <c r="P773" s="135">
        <f>G773*O773</f>
        <v>0</v>
      </c>
      <c r="Q773" s="136"/>
      <c r="R773" s="137">
        <f>G773*Q773</f>
        <v>0</v>
      </c>
      <c r="S773" s="1071"/>
      <c r="T773" s="1073">
        <f>Tabla323[[#This Row],[TOTAL EXITENTE82]]*Tabla323[[#This Row],[P.U$]]</f>
        <v>0</v>
      </c>
      <c r="U773" s="646"/>
      <c r="V773" s="902"/>
      <c r="W773" s="902"/>
    </row>
    <row r="774" spans="1:104" s="408" customFormat="1" ht="19.5" thickBot="1" x14ac:dyDescent="0.35">
      <c r="A774" s="403"/>
      <c r="B774" s="404"/>
      <c r="C774" s="404"/>
      <c r="D774" s="404"/>
      <c r="E774" s="404"/>
      <c r="F774" s="405"/>
      <c r="G774" s="406"/>
      <c r="H774" s="404"/>
      <c r="I774" s="800">
        <f>SUM(I11:I773)</f>
        <v>1447</v>
      </c>
      <c r="J774" s="407">
        <f>SUM(J11:J772)</f>
        <v>2923.485454545455</v>
      </c>
      <c r="K774" s="815">
        <f>SUM(K11:K772)</f>
        <v>1387</v>
      </c>
      <c r="L774" s="407">
        <f>SUM(L11:L772)</f>
        <v>2697.9354545454562</v>
      </c>
      <c r="M774" s="815">
        <f>SUM(M11:M772)</f>
        <v>1339</v>
      </c>
      <c r="N774" s="85">
        <f t="shared" si="212"/>
        <v>0</v>
      </c>
      <c r="O774" s="860">
        <f>SUM(O11:O773)</f>
        <v>1296</v>
      </c>
      <c r="P774" s="859">
        <f>SUM(P11:P772)</f>
        <v>2543.1054545454549</v>
      </c>
      <c r="Q774" s="408">
        <f>SUM(Q11:Q772)</f>
        <v>1744</v>
      </c>
      <c r="R774" s="1070">
        <f>SUM(R11:R773)</f>
        <v>3364.1854545454548</v>
      </c>
      <c r="S774" s="1072">
        <f>SUM(S10:S773)</f>
        <v>1531</v>
      </c>
      <c r="T774" s="1072">
        <f>SUM(T10:T773)</f>
        <v>2882.902727272724</v>
      </c>
      <c r="U774" s="723"/>
      <c r="V774" s="903"/>
      <c r="W774" s="903"/>
      <c r="X774" s="723"/>
      <c r="Y774" s="723"/>
      <c r="Z774" s="723"/>
      <c r="AA774" s="723"/>
      <c r="AB774" s="723"/>
      <c r="AC774" s="723"/>
      <c r="AD774" s="723"/>
      <c r="AE774" s="723"/>
      <c r="AF774" s="723"/>
      <c r="AG774" s="723"/>
      <c r="AH774" s="723"/>
      <c r="AI774" s="723"/>
      <c r="AJ774" s="723"/>
      <c r="AK774" s="723"/>
      <c r="AL774" s="723"/>
      <c r="AM774" s="723"/>
      <c r="AN774" s="723"/>
      <c r="AO774" s="723"/>
      <c r="AP774" s="723"/>
      <c r="AQ774" s="723"/>
      <c r="AR774" s="723"/>
      <c r="AS774" s="723"/>
      <c r="AT774" s="723"/>
      <c r="AU774" s="723"/>
      <c r="AV774" s="723"/>
      <c r="AW774" s="723"/>
      <c r="AX774" s="723"/>
      <c r="AY774" s="723"/>
      <c r="AZ774" s="723"/>
      <c r="BA774" s="723"/>
      <c r="BB774" s="723"/>
      <c r="BC774" s="723"/>
      <c r="BD774" s="723"/>
      <c r="BE774" s="723"/>
      <c r="BF774" s="723"/>
      <c r="BG774" s="723"/>
      <c r="BH774" s="723"/>
      <c r="BI774" s="723"/>
      <c r="BJ774" s="723"/>
      <c r="BK774" s="723"/>
      <c r="BL774" s="723"/>
      <c r="BM774" s="723"/>
      <c r="BN774" s="723"/>
      <c r="BO774" s="723"/>
      <c r="BP774" s="723"/>
      <c r="BQ774" s="723"/>
      <c r="BR774" s="723"/>
      <c r="BS774" s="723"/>
      <c r="BT774" s="723"/>
      <c r="BU774" s="723"/>
      <c r="BV774" s="723"/>
      <c r="BW774" s="723"/>
      <c r="BX774" s="723"/>
      <c r="BY774" s="723"/>
      <c r="BZ774" s="723"/>
      <c r="CA774" s="723"/>
      <c r="CB774" s="723"/>
      <c r="CC774" s="723"/>
      <c r="CD774" s="723"/>
      <c r="CE774" s="723"/>
      <c r="CF774" s="723"/>
      <c r="CG774" s="723"/>
      <c r="CH774" s="723"/>
      <c r="CI774" s="723"/>
      <c r="CJ774" s="723"/>
      <c r="CK774" s="723"/>
      <c r="CL774" s="723"/>
      <c r="CM774" s="723"/>
      <c r="CN774" s="723"/>
      <c r="CO774" s="723"/>
      <c r="CP774" s="723"/>
      <c r="CQ774" s="723"/>
      <c r="CR774" s="723"/>
      <c r="CS774" s="723"/>
      <c r="CT774" s="723"/>
      <c r="CU774" s="723"/>
      <c r="CV774" s="723"/>
      <c r="CW774" s="723"/>
      <c r="CX774" s="723"/>
      <c r="CY774" s="723"/>
      <c r="CZ774" s="723"/>
    </row>
    <row r="775" spans="1:104" ht="30" customHeight="1" thickBot="1" x14ac:dyDescent="0.3">
      <c r="I775" s="801"/>
      <c r="J775" s="11">
        <f>SUM(J11:J760)</f>
        <v>2923.485454545455</v>
      </c>
      <c r="K775" s="816"/>
      <c r="L775" s="11">
        <f>SUM(L11:L760)</f>
        <v>2697.9354545454562</v>
      </c>
      <c r="M775" s="816"/>
      <c r="N775" s="11">
        <f>SUM(N11:N760)</f>
        <v>2598.5954545454551</v>
      </c>
      <c r="O775" s="816"/>
      <c r="P775" s="11">
        <f>SUM(P10:P773)</f>
        <v>2543.1054545454549</v>
      </c>
      <c r="R775" s="11">
        <f>SUM(R11:R760)</f>
        <v>3364.1854545454548</v>
      </c>
    </row>
    <row r="779" spans="1:104" x14ac:dyDescent="0.25">
      <c r="B779"/>
      <c r="C779" s="16"/>
      <c r="D779" s="16"/>
      <c r="E779" s="225"/>
      <c r="P779"/>
      <c r="R779"/>
    </row>
    <row r="780" spans="1:104" ht="18.75" thickBot="1" x14ac:dyDescent="0.3">
      <c r="B780"/>
      <c r="C780" s="54"/>
      <c r="D780" s="12"/>
      <c r="E780" s="225"/>
      <c r="G780" s="1115" t="s">
        <v>330</v>
      </c>
      <c r="H780" s="1116"/>
      <c r="I780" s="1116"/>
      <c r="J780" s="1116"/>
      <c r="K780" s="1116"/>
      <c r="L780" s="1116"/>
      <c r="M780" s="1116"/>
      <c r="N780" s="1121"/>
      <c r="O780" s="846"/>
      <c r="P780" s="768"/>
      <c r="Q780" s="768"/>
      <c r="R780" s="768"/>
      <c r="S780" s="768"/>
    </row>
    <row r="781" spans="1:104" ht="26.25" thickBot="1" x14ac:dyDescent="0.3">
      <c r="B781"/>
      <c r="C781" s="52"/>
      <c r="D781" s="12"/>
      <c r="E781" s="225"/>
      <c r="G781" s="772" t="s">
        <v>792</v>
      </c>
      <c r="H781" s="50" t="s">
        <v>331</v>
      </c>
      <c r="I781" s="803" t="s">
        <v>725</v>
      </c>
      <c r="J781" s="906" t="s">
        <v>17972</v>
      </c>
      <c r="K781" s="907" t="s">
        <v>17973</v>
      </c>
      <c r="L781" s="906" t="s">
        <v>17974</v>
      </c>
      <c r="M781" s="1039" t="s">
        <v>17976</v>
      </c>
      <c r="N781" s="908" t="s">
        <v>17977</v>
      </c>
      <c r="O781" s="847" t="s">
        <v>1001</v>
      </c>
      <c r="P781" s="769" t="s">
        <v>17855</v>
      </c>
      <c r="Q781" s="769" t="s">
        <v>17856</v>
      </c>
      <c r="R781" s="769" t="s">
        <v>17857</v>
      </c>
      <c r="S781" s="769" t="s">
        <v>17858</v>
      </c>
    </row>
    <row r="782" spans="1:104" ht="15.75" thickBot="1" x14ac:dyDescent="0.3">
      <c r="B782"/>
      <c r="C782" s="52"/>
      <c r="D782" s="12"/>
      <c r="E782" s="225"/>
      <c r="G782" s="148">
        <v>1</v>
      </c>
      <c r="H782" s="44" t="s">
        <v>10</v>
      </c>
      <c r="I782" s="804">
        <f>SUM(I11:I296)</f>
        <v>618</v>
      </c>
      <c r="J782" s="64">
        <f>SUM(K11:K296)</f>
        <v>590</v>
      </c>
      <c r="K782" s="818">
        <f>SUM(M11:M296)</f>
        <v>562</v>
      </c>
      <c r="L782" s="818">
        <f>SUM(O11:O296)</f>
        <v>516</v>
      </c>
      <c r="M782" s="1065">
        <f>SUM(Q10:Q300)</f>
        <v>833</v>
      </c>
      <c r="N782" s="818">
        <f>SUM(S10:S300)</f>
        <v>659</v>
      </c>
      <c r="O782" s="848"/>
      <c r="P782" s="848"/>
      <c r="Q782" s="848"/>
      <c r="R782" s="848"/>
      <c r="S782" s="770"/>
    </row>
    <row r="783" spans="1:104" ht="15.75" thickBot="1" x14ac:dyDescent="0.3">
      <c r="B783"/>
      <c r="C783" s="52"/>
      <c r="D783" s="12"/>
      <c r="E783" s="225"/>
      <c r="G783" s="149">
        <v>2</v>
      </c>
      <c r="H783" s="45" t="s">
        <v>332</v>
      </c>
      <c r="I783" s="805">
        <f>SUM(I298:I369)</f>
        <v>263</v>
      </c>
      <c r="J783" s="65">
        <f>SUM(K298:K369)</f>
        <v>254</v>
      </c>
      <c r="K783" s="819">
        <f>SUM(M298:M369)</f>
        <v>243</v>
      </c>
      <c r="L783" s="819">
        <f>SUM(O298:O369)</f>
        <v>242</v>
      </c>
      <c r="M783" s="1066">
        <f>SUM(Q301:Q375)</f>
        <v>285</v>
      </c>
      <c r="N783" s="819">
        <f>SUM(S301:S375)</f>
        <v>249</v>
      </c>
      <c r="O783" s="848"/>
      <c r="P783" s="848"/>
      <c r="Q783" s="848"/>
      <c r="R783" s="848"/>
      <c r="S783" s="770"/>
    </row>
    <row r="784" spans="1:104" ht="15.75" thickBot="1" x14ac:dyDescent="0.3">
      <c r="B784"/>
      <c r="C784" s="52"/>
      <c r="D784" s="12"/>
      <c r="E784" s="225"/>
      <c r="G784" s="149">
        <v>3</v>
      </c>
      <c r="H784" s="45" t="s">
        <v>333</v>
      </c>
      <c r="I784" s="806">
        <f>SUM(I370:I437)</f>
        <v>92</v>
      </c>
      <c r="J784" s="65">
        <f>SUM(K370:K437)</f>
        <v>85</v>
      </c>
      <c r="K784" s="819">
        <f>SUM(M370:M437)</f>
        <v>84</v>
      </c>
      <c r="L784" s="819">
        <f>SUM(O370:O437)</f>
        <v>98</v>
      </c>
      <c r="M784" s="1066">
        <f>SUM(Q376:Q441)</f>
        <v>135</v>
      </c>
      <c r="N784" s="819">
        <f>SUM(S376:S441)</f>
        <v>132</v>
      </c>
      <c r="O784" s="848"/>
      <c r="P784" s="848"/>
      <c r="Q784" s="848"/>
      <c r="R784" s="848"/>
      <c r="S784" s="770"/>
    </row>
    <row r="785" spans="2:19" ht="15.75" thickBot="1" x14ac:dyDescent="0.3">
      <c r="B785"/>
      <c r="C785" s="52"/>
      <c r="D785" s="12"/>
      <c r="E785" s="225"/>
      <c r="G785" s="149">
        <v>4</v>
      </c>
      <c r="H785" s="45" t="s">
        <v>334</v>
      </c>
      <c r="I785" s="806">
        <f>SUM(I438:I469)</f>
        <v>52</v>
      </c>
      <c r="J785" s="65">
        <f>SUM(K438:K469)</f>
        <v>49</v>
      </c>
      <c r="K785" s="819">
        <f>SUM(M438:M469)</f>
        <v>50</v>
      </c>
      <c r="L785" s="819">
        <f>SUM(O438:O469)</f>
        <v>49</v>
      </c>
      <c r="M785" s="1066">
        <f>SUM(Q442:Q473)</f>
        <v>56</v>
      </c>
      <c r="N785" s="819">
        <f>SUM(S442:S473)</f>
        <v>50</v>
      </c>
      <c r="O785" s="848"/>
      <c r="P785" s="848"/>
      <c r="Q785" s="848"/>
      <c r="R785" s="848"/>
      <c r="S785" s="770"/>
    </row>
    <row r="786" spans="2:19" ht="15.75" thickBot="1" x14ac:dyDescent="0.3">
      <c r="B786"/>
      <c r="C786" s="52"/>
      <c r="D786" s="12"/>
      <c r="E786" s="225"/>
      <c r="G786" s="149">
        <v>5</v>
      </c>
      <c r="H786" s="45" t="s">
        <v>335</v>
      </c>
      <c r="I786" s="806">
        <f>SUM(I481:I504)</f>
        <v>27</v>
      </c>
      <c r="J786" s="65">
        <f>SUM(K481:K504)</f>
        <v>6</v>
      </c>
      <c r="K786" s="819">
        <f>SUM(M481:M504)</f>
        <v>5</v>
      </c>
      <c r="L786" s="819">
        <f>SUM(O481:O504)</f>
        <v>5</v>
      </c>
      <c r="M786" s="1066">
        <f>SUM(Q485:Q509)</f>
        <v>27</v>
      </c>
      <c r="N786" s="819">
        <f>SUM(S485:S509)</f>
        <v>27</v>
      </c>
      <c r="O786" s="848"/>
      <c r="P786" s="848"/>
      <c r="Q786" s="848"/>
      <c r="R786" s="848"/>
      <c r="S786" s="770"/>
    </row>
    <row r="787" spans="2:19" ht="15.75" thickBot="1" x14ac:dyDescent="0.3">
      <c r="B787"/>
      <c r="C787" s="55"/>
      <c r="D787" s="12"/>
      <c r="E787" s="225"/>
      <c r="G787" s="149">
        <v>6</v>
      </c>
      <c r="H787" s="45" t="s">
        <v>336</v>
      </c>
      <c r="I787" s="805">
        <f>SUM(I470:I479)</f>
        <v>21</v>
      </c>
      <c r="J787" s="65">
        <f>SUM(K470:K479)</f>
        <v>21</v>
      </c>
      <c r="K787" s="819">
        <f>SUM(M470:M479)</f>
        <v>21</v>
      </c>
      <c r="L787" s="819">
        <f>SUM(O470:O479)</f>
        <v>21</v>
      </c>
      <c r="M787" s="1066">
        <f>SUM(Q474:Q484)</f>
        <v>39</v>
      </c>
      <c r="N787" s="819">
        <f>SUM(S474:S484)</f>
        <v>33</v>
      </c>
      <c r="O787" s="848"/>
      <c r="P787" s="848"/>
      <c r="Q787" s="848"/>
      <c r="R787" s="848"/>
      <c r="S787" s="770"/>
    </row>
    <row r="788" spans="2:19" ht="15.75" thickBot="1" x14ac:dyDescent="0.3">
      <c r="B788"/>
      <c r="C788" s="16"/>
      <c r="D788" s="16"/>
      <c r="E788" s="225"/>
      <c r="G788" s="149">
        <v>7</v>
      </c>
      <c r="H788" s="45" t="s">
        <v>337</v>
      </c>
      <c r="I788" s="806">
        <f>SUM(I505:I527)</f>
        <v>24</v>
      </c>
      <c r="J788" s="65">
        <f>SUM(K505:K527)</f>
        <v>24</v>
      </c>
      <c r="K788" s="819">
        <f>SUM(M505:M527)</f>
        <v>24</v>
      </c>
      <c r="L788" s="819">
        <f>SUM(O505:O527)</f>
        <v>23</v>
      </c>
      <c r="M788" s="1066">
        <f>SUM(Q510:Q531)</f>
        <v>26</v>
      </c>
      <c r="N788" s="819">
        <f>SUM(S510:S531)</f>
        <v>17</v>
      </c>
      <c r="O788" s="848"/>
      <c r="P788" s="848"/>
      <c r="Q788" s="848"/>
      <c r="R788" s="848"/>
      <c r="S788" s="770"/>
    </row>
    <row r="789" spans="2:19" ht="15.75" thickBot="1" x14ac:dyDescent="0.3">
      <c r="B789"/>
      <c r="C789" s="16"/>
      <c r="D789" s="16"/>
      <c r="E789" s="225"/>
      <c r="G789" s="149">
        <v>8</v>
      </c>
      <c r="H789" s="45" t="s">
        <v>338</v>
      </c>
      <c r="I789" s="806">
        <f>SUM(I528:I624)</f>
        <v>63</v>
      </c>
      <c r="J789" s="65">
        <f>SUM(K528:K624)</f>
        <v>60</v>
      </c>
      <c r="K789" s="819">
        <f>SUM(M528:M624)</f>
        <v>55</v>
      </c>
      <c r="L789" s="819">
        <f>SUM(O528:O624)</f>
        <v>57</v>
      </c>
      <c r="M789" s="1066">
        <f>SUM(Q532:Q628)</f>
        <v>68</v>
      </c>
      <c r="N789" s="819">
        <f>SUM(S532:S628)</f>
        <v>60</v>
      </c>
      <c r="O789" s="848"/>
      <c r="P789" s="848"/>
      <c r="Q789" s="848"/>
      <c r="R789" s="848"/>
      <c r="S789" s="770"/>
    </row>
    <row r="790" spans="2:19" ht="15.75" thickBot="1" x14ac:dyDescent="0.3">
      <c r="B790"/>
      <c r="C790" s="16"/>
      <c r="D790" s="16"/>
      <c r="E790" s="225"/>
      <c r="G790" s="149">
        <v>9</v>
      </c>
      <c r="H790" s="45" t="s">
        <v>339</v>
      </c>
      <c r="I790" s="806">
        <f>SUM(I625:I724)</f>
        <v>283</v>
      </c>
      <c r="J790" s="65">
        <f>SUM(K625:K724)</f>
        <v>294</v>
      </c>
      <c r="K790" s="819">
        <f>SUM(M625:M724)</f>
        <v>291</v>
      </c>
      <c r="L790" s="819">
        <f>SUM(O625:O724)</f>
        <v>281</v>
      </c>
      <c r="M790" s="1066">
        <f>SUM(Q629:Q728)</f>
        <v>275</v>
      </c>
      <c r="N790" s="819">
        <f>SUM(S629:S728)</f>
        <v>304</v>
      </c>
      <c r="O790" s="848"/>
      <c r="P790" s="848"/>
      <c r="Q790" s="848"/>
      <c r="R790" s="848"/>
      <c r="S790" s="770"/>
    </row>
    <row r="791" spans="2:19" ht="15.75" thickBot="1" x14ac:dyDescent="0.3">
      <c r="B791"/>
      <c r="G791" s="150">
        <v>10</v>
      </c>
      <c r="H791" s="46" t="s">
        <v>13</v>
      </c>
      <c r="I791" s="807">
        <f>SUM(I725:I728)</f>
        <v>4</v>
      </c>
      <c r="J791" s="66">
        <f>SUM(K725:K728)</f>
        <v>4</v>
      </c>
      <c r="K791" s="820">
        <f>SUM(M725:M728)</f>
        <v>4</v>
      </c>
      <c r="L791" s="820">
        <f>SUM(O725:O728)</f>
        <v>4</v>
      </c>
      <c r="M791" s="1067">
        <f>SUM(Q729:Q732)</f>
        <v>0</v>
      </c>
      <c r="N791" s="820">
        <f>SUM(S729:S732)</f>
        <v>0</v>
      </c>
      <c r="O791" s="848"/>
      <c r="P791" s="848"/>
      <c r="Q791" s="848"/>
      <c r="R791" s="848"/>
      <c r="S791" s="770"/>
    </row>
    <row r="792" spans="2:19" ht="21" thickBot="1" x14ac:dyDescent="0.3">
      <c r="B792"/>
      <c r="E792"/>
      <c r="F792" s="59"/>
      <c r="G792" s="773"/>
      <c r="H792" s="47" t="s">
        <v>340</v>
      </c>
      <c r="I792" s="808">
        <f>SUM(I782:I791)</f>
        <v>1447</v>
      </c>
      <c r="J792" s="48">
        <f>SUBTOTAL(9,J782:J791)</f>
        <v>1387</v>
      </c>
      <c r="K792" s="216">
        <f>SUBTOTAL(9,K782:K791)</f>
        <v>1339</v>
      </c>
      <c r="L792" s="48">
        <f>SUM(L782:L791)</f>
        <v>1296</v>
      </c>
      <c r="M792" s="1068">
        <f>SUM(M782:M791)</f>
        <v>1744</v>
      </c>
      <c r="N792" s="1069">
        <f>SUM(N782:N791)</f>
        <v>1531</v>
      </c>
      <c r="O792" s="848"/>
      <c r="P792" s="771"/>
      <c r="Q792" s="770"/>
      <c r="R792" s="771"/>
      <c r="S792" s="770"/>
    </row>
  </sheetData>
  <mergeCells count="5">
    <mergeCell ref="A2:Q2"/>
    <mergeCell ref="A3:Q3"/>
    <mergeCell ref="A4:Q4"/>
    <mergeCell ref="H6:J6"/>
    <mergeCell ref="G780:N780"/>
  </mergeCells>
  <conditionalFormatting sqref="I772:I773">
    <cfRule type="iconSet" priority="330">
      <iconSet>
        <cfvo type="percent" val="0"/>
        <cfvo type="num" val="20"/>
        <cfvo type="num" val="50"/>
      </iconSet>
    </cfRule>
    <cfRule type="iconSet" priority="331">
      <iconSet>
        <cfvo type="percent" val="0"/>
        <cfvo type="num" val="20"/>
        <cfvo type="num" val="70"/>
      </iconSet>
    </cfRule>
  </conditionalFormatting>
  <conditionalFormatting sqref="H741:H773">
    <cfRule type="iconSet" priority="2885">
      <iconSet>
        <cfvo type="percent" val="0"/>
        <cfvo type="num" val="20"/>
        <cfvo type="num" val="50"/>
      </iconSet>
    </cfRule>
    <cfRule type="iconSet" priority="2886">
      <iconSet>
        <cfvo type="percent" val="0"/>
        <cfvo type="percent" val="20"/>
        <cfvo type="percent" val="80"/>
      </iconSet>
    </cfRule>
  </conditionalFormatting>
  <conditionalFormatting sqref="H741:H773">
    <cfRule type="iconSet" priority="2903">
      <iconSet>
        <cfvo type="percent" val="0"/>
        <cfvo type="num" val="25"/>
        <cfvo type="num" val="50"/>
      </iconSet>
    </cfRule>
    <cfRule type="iconSet" priority="2904">
      <iconSet>
        <cfvo type="percent" val="0"/>
        <cfvo type="num" val="0"/>
        <cfvo type="num" val="50"/>
      </iconSet>
    </cfRule>
  </conditionalFormatting>
  <conditionalFormatting sqref="I765:I771">
    <cfRule type="iconSet" priority="4138">
      <iconSet>
        <cfvo type="percent" val="0"/>
        <cfvo type="num" val="20"/>
        <cfvo type="num" val="50"/>
      </iconSet>
    </cfRule>
    <cfRule type="iconSet" priority="4139">
      <iconSet>
        <cfvo type="percent" val="0"/>
        <cfvo type="percent" val="20"/>
        <cfvo type="percent" val="80"/>
      </iconSet>
    </cfRule>
  </conditionalFormatting>
  <conditionalFormatting sqref="I765:I771">
    <cfRule type="iconSet" priority="4186">
      <iconSet>
        <cfvo type="percent" val="0"/>
        <cfvo type="num" val="25"/>
        <cfvo type="num" val="50"/>
      </iconSet>
    </cfRule>
    <cfRule type="iconSet" priority="4187">
      <iconSet>
        <cfvo type="percent" val="0"/>
        <cfvo type="num" val="0"/>
        <cfvo type="num" val="50"/>
      </iconSet>
    </cfRule>
  </conditionalFormatting>
  <conditionalFormatting sqref="K741:K773">
    <cfRule type="iconSet" priority="4208">
      <iconSet>
        <cfvo type="percent" val="0"/>
        <cfvo type="num" val="10"/>
        <cfvo type="num" val="50"/>
      </iconSet>
    </cfRule>
  </conditionalFormatting>
  <conditionalFormatting sqref="M741:M773">
    <cfRule type="iconSet" priority="4218">
      <iconSet>
        <cfvo type="percent" val="0"/>
        <cfvo type="num" val="20"/>
        <cfvo type="num" val="50"/>
      </iconSet>
    </cfRule>
  </conditionalFormatting>
  <conditionalFormatting sqref="O741:O773">
    <cfRule type="iconSet" priority="4228">
      <iconSet>
        <cfvo type="percent" val="0"/>
        <cfvo type="num" val="20"/>
        <cfvo type="num" val="50"/>
      </iconSet>
    </cfRule>
  </conditionalFormatting>
  <conditionalFormatting sqref="Q741:Q773">
    <cfRule type="iconSet" priority="4238">
      <iconSet>
        <cfvo type="percent" val="0"/>
        <cfvo type="num" val="20"/>
        <cfvo type="num" val="50"/>
      </iconSet>
    </cfRule>
  </conditionalFormatting>
  <conditionalFormatting sqref="H497">
    <cfRule type="iconSet" priority="61">
      <iconSet>
        <cfvo type="percent" val="0"/>
        <cfvo type="num" val="20"/>
        <cfvo type="num" val="50"/>
      </iconSet>
    </cfRule>
    <cfRule type="iconSet" priority="62">
      <iconSet>
        <cfvo type="percent" val="0"/>
        <cfvo type="percent" val="20"/>
        <cfvo type="percent" val="80"/>
      </iconSet>
    </cfRule>
  </conditionalFormatting>
  <conditionalFormatting sqref="H11:H30 H32:H302 H304:H395 H397:H740">
    <cfRule type="iconSet" priority="4545">
      <iconSet>
        <cfvo type="percent" val="0"/>
        <cfvo type="num" val="20"/>
        <cfvo type="num" val="50"/>
      </iconSet>
    </cfRule>
    <cfRule type="iconSet" priority="4546">
      <iconSet>
        <cfvo type="percent" val="0"/>
        <cfvo type="percent" val="20"/>
        <cfvo type="percent" val="80"/>
      </iconSet>
    </cfRule>
  </conditionalFormatting>
  <conditionalFormatting sqref="K10:K30 K32:K302 K304:K395 K397:K740">
    <cfRule type="iconSet" priority="4549">
      <iconSet>
        <cfvo type="percent" val="0"/>
        <cfvo type="num" val="10"/>
        <cfvo type="num" val="50"/>
      </iconSet>
    </cfRule>
  </conditionalFormatting>
  <conditionalFormatting sqref="M397 M36 M14 M16 M18:M19 M24:M25 M38:M39 M46:M47 M52 M55:M59 M61 M69 M73 M78 M81 M83 M86:M87 M89 M93:M94 M98:M99 M103:M104 M107:M108 M113 M116 M120:M122 M126 M128 M130 M133:M136 M140:M141 M143 M145:M146 M151 M153:M154 M156 M166 M180 M183:M186 M189 M194 M196 M203 M209 M215 M219 M222 M224:M225 M231:M232 M236:M238 M244 M246 M249 M256 M259 M262 M266:M267 M275 M280 M282 M286 M289 M294 M299 M301 M312:M313 M316:M317 M323 M326 M328 M332 M334 M338 M346:M347 M349:M350 M352:M353 M361:M365 M367:M370 M374 M384 M392 M394 M402 M404 M406:M407 M415:M417 M427 M429 M431:M437 M439:M440 M442:M443 M446:M448 M459:M463 M465 M468:M469 M471 M474:M475 M496 M498:M500 M503:M504 M508 M511 M514 M517:M518 M521 M527 M529 M535 M545:M546 M549 M555 M557 M566 M600:M601 M607:M608 M612:M613 M616 M626:M627 M630:M632 M638:M640 M650 M652 M659 M667:M669 M674:M678 M690:M692 M695 M702 M706 M709 M712:M713 M716 M718 M722:M723 M727 M733:M740 M410:M413 M21:M22 M42:M44 M66:M67 M240:M242 M205:M206 M172:M174 M269:M271 M452:M453 M490:M493 M306:M310 M386:M388 M399:M400 M419:M424">
    <cfRule type="iconSet" priority="4551">
      <iconSet>
        <cfvo type="percent" val="0"/>
        <cfvo type="num" val="20"/>
        <cfvo type="num" val="50"/>
      </iconSet>
    </cfRule>
  </conditionalFormatting>
  <conditionalFormatting sqref="O10:O30 O32:O302 O304:O395 O397:O740">
    <cfRule type="iconSet" priority="4553">
      <iconSet>
        <cfvo type="percent" val="0"/>
        <cfvo type="num" val="20"/>
        <cfvo type="num" val="50"/>
      </iconSet>
    </cfRule>
  </conditionalFormatting>
  <conditionalFormatting sqref="Q10:Q30 Q32:Q302 Q304:Q740">
    <cfRule type="iconSet" priority="4555">
      <iconSet>
        <cfvo type="percent" val="0"/>
        <cfvo type="num" val="20"/>
        <cfvo type="num" val="50"/>
      </iconSet>
    </cfRule>
  </conditionalFormatting>
  <conditionalFormatting sqref="H11:H30 H32:H302 H304:H395 H397:H740">
    <cfRule type="iconSet" priority="4557">
      <iconSet>
        <cfvo type="percent" val="0"/>
        <cfvo type="num" val="25"/>
        <cfvo type="num" val="50"/>
      </iconSet>
    </cfRule>
    <cfRule type="iconSet" priority="4558">
      <iconSet>
        <cfvo type="percent" val="0"/>
        <cfvo type="num" val="0"/>
        <cfvo type="num" val="50"/>
      </iconSet>
    </cfRule>
  </conditionalFormatting>
  <conditionalFormatting sqref="K31">
    <cfRule type="iconSet" priority="42">
      <iconSet>
        <cfvo type="percent" val="0"/>
        <cfvo type="num" val="10"/>
        <cfvo type="num" val="50"/>
      </iconSet>
    </cfRule>
  </conditionalFormatting>
  <conditionalFormatting sqref="M31">
    <cfRule type="iconSet" priority="43">
      <iconSet>
        <cfvo type="percent" val="0"/>
        <cfvo type="num" val="20"/>
        <cfvo type="num" val="50"/>
      </iconSet>
    </cfRule>
  </conditionalFormatting>
  <conditionalFormatting sqref="O31">
    <cfRule type="iconSet" priority="44">
      <iconSet>
        <cfvo type="percent" val="0"/>
        <cfvo type="num" val="20"/>
        <cfvo type="num" val="50"/>
      </iconSet>
    </cfRule>
  </conditionalFormatting>
  <conditionalFormatting sqref="Q31">
    <cfRule type="iconSet" priority="45">
      <iconSet>
        <cfvo type="percent" val="0"/>
        <cfvo type="num" val="20"/>
        <cfvo type="num" val="50"/>
      </iconSet>
    </cfRule>
  </conditionalFormatting>
  <conditionalFormatting sqref="H31">
    <cfRule type="iconSet" priority="48">
      <iconSet>
        <cfvo type="percent" val="0"/>
        <cfvo type="num" val="20"/>
        <cfvo type="num" val="50"/>
      </iconSet>
    </cfRule>
    <cfRule type="iconSet" priority="49">
      <iconSet>
        <cfvo type="percent" val="0"/>
        <cfvo type="percent" val="20"/>
        <cfvo type="percent" val="80"/>
      </iconSet>
    </cfRule>
  </conditionalFormatting>
  <conditionalFormatting sqref="H31">
    <cfRule type="iconSet" priority="50">
      <iconSet>
        <cfvo type="percent" val="0"/>
        <cfvo type="num" val="25"/>
        <cfvo type="num" val="50"/>
      </iconSet>
    </cfRule>
    <cfRule type="iconSet" priority="51">
      <iconSet>
        <cfvo type="percent" val="0"/>
        <cfvo type="num" val="0"/>
        <cfvo type="num" val="50"/>
      </iconSet>
    </cfRule>
  </conditionalFormatting>
  <conditionalFormatting sqref="F12:F16">
    <cfRule type="iconSet" priority="39">
      <iconSet iconSet="3Signs">
        <cfvo type="percent" val="0"/>
        <cfvo type="percent" val="&quot;6 MESE&quot;"/>
        <cfvo type="percent" val="&quot;1 AÑO &quot;"/>
      </iconSet>
    </cfRule>
  </conditionalFormatting>
  <conditionalFormatting sqref="F11">
    <cfRule type="iconSet" priority="38">
      <iconSet iconSet="3Signs">
        <cfvo type="percent" val="0"/>
        <cfvo type="percent" val="&quot;6 MESE&quot;"/>
        <cfvo type="percent" val="&quot;1 AÑO &quot;"/>
      </iconSet>
    </cfRule>
  </conditionalFormatting>
  <conditionalFormatting sqref="D382">
    <cfRule type="iconSet" priority="34">
      <iconSet>
        <cfvo type="percent" val="0"/>
        <cfvo type="num" val="20"/>
        <cfvo type="num" val="50"/>
      </iconSet>
    </cfRule>
    <cfRule type="iconSet" priority="35">
      <iconSet>
        <cfvo type="percent" val="0"/>
        <cfvo type="percent" val="20"/>
        <cfvo type="percent" val="80"/>
      </iconSet>
    </cfRule>
  </conditionalFormatting>
  <conditionalFormatting sqref="D382">
    <cfRule type="iconSet" priority="36">
      <iconSet>
        <cfvo type="percent" val="0"/>
        <cfvo type="num" val="25"/>
        <cfvo type="num" val="50"/>
      </iconSet>
    </cfRule>
    <cfRule type="iconSet" priority="37">
      <iconSet>
        <cfvo type="percent" val="0"/>
        <cfvo type="num" val="0"/>
        <cfvo type="num" val="50"/>
      </iconSet>
    </cfRule>
  </conditionalFormatting>
  <conditionalFormatting sqref="K303">
    <cfRule type="iconSet" priority="21">
      <iconSet>
        <cfvo type="percent" val="0"/>
        <cfvo type="num" val="10"/>
        <cfvo type="num" val="50"/>
      </iconSet>
    </cfRule>
  </conditionalFormatting>
  <conditionalFormatting sqref="M303">
    <cfRule type="iconSet" priority="22">
      <iconSet>
        <cfvo type="percent" val="0"/>
        <cfvo type="num" val="20"/>
        <cfvo type="num" val="50"/>
      </iconSet>
    </cfRule>
  </conditionalFormatting>
  <conditionalFormatting sqref="O303">
    <cfRule type="iconSet" priority="23">
      <iconSet>
        <cfvo type="percent" val="0"/>
        <cfvo type="num" val="20"/>
        <cfvo type="num" val="50"/>
      </iconSet>
    </cfRule>
  </conditionalFormatting>
  <conditionalFormatting sqref="Q303">
    <cfRule type="iconSet" priority="24">
      <iconSet>
        <cfvo type="percent" val="0"/>
        <cfvo type="num" val="20"/>
        <cfvo type="num" val="50"/>
      </iconSet>
    </cfRule>
  </conditionalFormatting>
  <conditionalFormatting sqref="H303">
    <cfRule type="iconSet" priority="27">
      <iconSet>
        <cfvo type="percent" val="0"/>
        <cfvo type="num" val="20"/>
        <cfvo type="num" val="50"/>
      </iconSet>
    </cfRule>
    <cfRule type="iconSet" priority="28">
      <iconSet>
        <cfvo type="percent" val="0"/>
        <cfvo type="percent" val="20"/>
        <cfvo type="percent" val="80"/>
      </iconSet>
    </cfRule>
  </conditionalFormatting>
  <conditionalFormatting sqref="H303">
    <cfRule type="iconSet" priority="29">
      <iconSet>
        <cfvo type="percent" val="0"/>
        <cfvo type="num" val="25"/>
        <cfvo type="num" val="50"/>
      </iconSet>
    </cfRule>
    <cfRule type="iconSet" priority="30">
      <iconSet>
        <cfvo type="percent" val="0"/>
        <cfvo type="num" val="0"/>
        <cfvo type="num" val="50"/>
      </iconSet>
    </cfRule>
  </conditionalFormatting>
  <conditionalFormatting sqref="K396">
    <cfRule type="iconSet" priority="9">
      <iconSet>
        <cfvo type="percent" val="0"/>
        <cfvo type="num" val="10"/>
        <cfvo type="num" val="50"/>
      </iconSet>
    </cfRule>
  </conditionalFormatting>
  <conditionalFormatting sqref="M396">
    <cfRule type="iconSet" priority="10">
      <iconSet>
        <cfvo type="percent" val="0"/>
        <cfvo type="num" val="20"/>
        <cfvo type="num" val="50"/>
      </iconSet>
    </cfRule>
  </conditionalFormatting>
  <conditionalFormatting sqref="O396">
    <cfRule type="iconSet" priority="11">
      <iconSet>
        <cfvo type="percent" val="0"/>
        <cfvo type="num" val="20"/>
        <cfvo type="num" val="50"/>
      </iconSet>
    </cfRule>
  </conditionalFormatting>
  <conditionalFormatting sqref="H396">
    <cfRule type="iconSet" priority="15">
      <iconSet>
        <cfvo type="percent" val="0"/>
        <cfvo type="num" val="20"/>
        <cfvo type="num" val="50"/>
      </iconSet>
    </cfRule>
    <cfRule type="iconSet" priority="16">
      <iconSet>
        <cfvo type="percent" val="0"/>
        <cfvo type="percent" val="20"/>
        <cfvo type="percent" val="80"/>
      </iconSet>
    </cfRule>
  </conditionalFormatting>
  <conditionalFormatting sqref="H396">
    <cfRule type="iconSet" priority="17">
      <iconSet>
        <cfvo type="percent" val="0"/>
        <cfvo type="num" val="25"/>
        <cfvo type="num" val="50"/>
      </iconSet>
    </cfRule>
    <cfRule type="iconSet" priority="18">
      <iconSet>
        <cfvo type="percent" val="0"/>
        <cfvo type="num" val="0"/>
        <cfvo type="num" val="50"/>
      </iconSet>
    </cfRule>
  </conditionalFormatting>
  <conditionalFormatting sqref="H11:H19">
    <cfRule type="iconSet" priority="5584">
      <iconSet>
        <cfvo type="percent" val="0"/>
        <cfvo type="num" val="33"/>
        <cfvo type="num" val="100"/>
      </iconSet>
    </cfRule>
  </conditionalFormatting>
  <conditionalFormatting sqref="I741:I764">
    <cfRule type="iconSet" priority="4">
      <iconSet>
        <cfvo type="percent" val="0"/>
        <cfvo type="num" val="20"/>
        <cfvo type="num" val="50"/>
      </iconSet>
    </cfRule>
  </conditionalFormatting>
  <conditionalFormatting sqref="I10:I30 I32:I302 I304:I395 I397:I740">
    <cfRule type="iconSet" priority="5">
      <iconSet>
        <cfvo type="percent" val="0"/>
        <cfvo type="num" val="20"/>
        <cfvo type="num" val="50"/>
      </iconSet>
    </cfRule>
  </conditionalFormatting>
  <conditionalFormatting sqref="I31">
    <cfRule type="iconSet" priority="3">
      <iconSet>
        <cfvo type="percent" val="0"/>
        <cfvo type="num" val="20"/>
        <cfvo type="num" val="50"/>
      </iconSet>
    </cfRule>
  </conditionalFormatting>
  <conditionalFormatting sqref="I303">
    <cfRule type="iconSet" priority="2">
      <iconSet>
        <cfvo type="percent" val="0"/>
        <cfvo type="num" val="20"/>
        <cfvo type="num" val="50"/>
      </iconSet>
    </cfRule>
  </conditionalFormatting>
  <conditionalFormatting sqref="I396">
    <cfRule type="iconSet" priority="1">
      <iconSet>
        <cfvo type="percent" val="0"/>
        <cfvo type="num" val="20"/>
        <cfvo type="num" val="50"/>
      </iconSet>
    </cfRule>
  </conditionalFormatting>
  <pageMargins left="0.7" right="0.7" top="0.75" bottom="0.75" header="0.3" footer="0.3"/>
  <pageSetup paperSize="9" orientation="landscape" r:id="rId1"/>
  <drawing r:id="rId2"/>
  <legacyDrawing r:id="rId3"/>
  <tableParts count="2">
    <tablePart r:id="rId4"/>
    <tablePart r:id="rId5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93"/>
  <sheetViews>
    <sheetView topLeftCell="I732" zoomScale="60" zoomScaleNormal="60" workbookViewId="0">
      <selection activeCell="S776" sqref="S776"/>
    </sheetView>
  </sheetViews>
  <sheetFormatPr baseColWidth="10" defaultRowHeight="21" x14ac:dyDescent="0.35"/>
  <cols>
    <col min="1" max="1" width="15.85546875" style="301" customWidth="1"/>
    <col min="2" max="2" width="33.42578125" style="302" customWidth="1"/>
    <col min="3" max="3" width="15.85546875" style="301" customWidth="1"/>
    <col min="4" max="4" width="16.7109375" style="301" customWidth="1"/>
    <col min="5" max="5" width="22.28515625" style="301" customWidth="1"/>
    <col min="6" max="6" width="18.5703125" style="313" customWidth="1"/>
    <col min="7" max="7" width="13.85546875" style="425" customWidth="1"/>
    <col min="8" max="8" width="22.7109375" style="301" customWidth="1"/>
    <col min="9" max="9" width="22.7109375" style="715" customWidth="1"/>
    <col min="10" max="10" width="16.28515625" style="279" customWidth="1"/>
    <col min="11" max="11" width="17.42578125" style="410" customWidth="1"/>
    <col min="12" max="12" width="15.7109375" style="279" customWidth="1"/>
    <col min="13" max="13" width="15.7109375" style="685" customWidth="1"/>
    <col min="14" max="14" width="15.7109375" style="279" customWidth="1"/>
    <col min="15" max="15" width="15.7109375" style="283" customWidth="1"/>
    <col min="16" max="16" width="22.7109375" style="279" customWidth="1"/>
    <col min="17" max="17" width="22.7109375" style="282" customWidth="1"/>
    <col min="18" max="18" width="22.7109375" style="279" customWidth="1"/>
    <col min="19" max="19" width="16.42578125" customWidth="1"/>
  </cols>
  <sheetData>
    <row r="1" spans="1:20" ht="18.75" x14ac:dyDescent="0.3">
      <c r="A1" s="435"/>
      <c r="B1" s="436"/>
      <c r="C1" s="436"/>
      <c r="D1" s="720"/>
      <c r="E1" s="436"/>
      <c r="F1" s="436"/>
      <c r="G1" s="438"/>
      <c r="H1" s="720"/>
      <c r="I1" s="694"/>
      <c r="J1" s="720"/>
      <c r="K1" s="439"/>
      <c r="L1" s="720"/>
      <c r="M1" s="691"/>
      <c r="N1" s="720"/>
      <c r="O1" s="440"/>
      <c r="P1" s="720"/>
      <c r="Q1" s="720"/>
    </row>
    <row r="2" spans="1:20" ht="18.75" x14ac:dyDescent="0.3">
      <c r="A2" s="1117" t="s">
        <v>327</v>
      </c>
      <c r="B2" s="1117"/>
      <c r="C2" s="1117"/>
      <c r="D2" s="1117"/>
      <c r="E2" s="1117"/>
      <c r="F2" s="1117"/>
      <c r="G2" s="1117"/>
      <c r="H2" s="1117"/>
      <c r="I2" s="1117"/>
      <c r="J2" s="1117"/>
      <c r="K2" s="1117"/>
      <c r="L2" s="1117"/>
      <c r="M2" s="1117"/>
      <c r="N2" s="1117"/>
      <c r="O2" s="1117"/>
      <c r="P2" s="1117"/>
      <c r="Q2" s="1117"/>
    </row>
    <row r="3" spans="1:20" ht="18.75" x14ac:dyDescent="0.3">
      <c r="A3" s="1118" t="s">
        <v>328</v>
      </c>
      <c r="B3" s="1118"/>
      <c r="C3" s="1118"/>
      <c r="D3" s="1118"/>
      <c r="E3" s="1118"/>
      <c r="F3" s="1118"/>
      <c r="G3" s="1118"/>
      <c r="H3" s="1118"/>
      <c r="I3" s="1118"/>
      <c r="J3" s="1118"/>
      <c r="K3" s="1118"/>
      <c r="L3" s="1118"/>
      <c r="M3" s="1118"/>
      <c r="N3" s="1118"/>
      <c r="O3" s="1118"/>
      <c r="P3" s="1118"/>
      <c r="Q3" s="1118"/>
    </row>
    <row r="4" spans="1:20" ht="30.75" thickBot="1" x14ac:dyDescent="0.35">
      <c r="A4" s="1125" t="s">
        <v>17980</v>
      </c>
      <c r="B4" s="1125"/>
      <c r="C4" s="1125"/>
      <c r="D4" s="1125"/>
      <c r="E4" s="1125"/>
      <c r="F4" s="1125"/>
      <c r="G4" s="1125"/>
      <c r="H4" s="1125"/>
      <c r="I4" s="1125"/>
      <c r="J4" s="1125"/>
      <c r="K4" s="1125"/>
      <c r="L4" s="1125"/>
      <c r="M4" s="1125"/>
      <c r="N4" s="1125"/>
      <c r="O4" s="1125"/>
      <c r="P4" s="1125"/>
      <c r="Q4" s="1125"/>
    </row>
    <row r="5" spans="1:20" ht="19.5" thickBot="1" x14ac:dyDescent="0.35">
      <c r="A5" s="441"/>
      <c r="B5" s="436"/>
      <c r="C5" s="436"/>
      <c r="D5" s="436"/>
      <c r="E5" s="436"/>
      <c r="F5" s="436"/>
      <c r="G5" s="442"/>
      <c r="H5" s="443"/>
      <c r="I5" s="695" t="s">
        <v>329</v>
      </c>
      <c r="J5" s="921">
        <f>J776</f>
        <v>1049.0300000000002</v>
      </c>
      <c r="K5" s="445"/>
      <c r="L5" s="921">
        <f>L776</f>
        <v>1038.6500000000003</v>
      </c>
      <c r="M5" s="692"/>
      <c r="N5" s="444">
        <f>N776</f>
        <v>940.62000000000023</v>
      </c>
      <c r="O5" s="447"/>
      <c r="P5" s="444">
        <f>P776</f>
        <v>876.65000000000009</v>
      </c>
      <c r="Q5" s="446"/>
      <c r="R5" s="281">
        <f>R775</f>
        <v>1123.9000000000001</v>
      </c>
      <c r="T5" s="10"/>
    </row>
    <row r="6" spans="1:20" ht="18.75" x14ac:dyDescent="0.3">
      <c r="A6" s="435"/>
      <c r="B6" s="473"/>
      <c r="C6" s="473"/>
      <c r="D6" s="278"/>
      <c r="E6" s="473"/>
      <c r="F6" s="473"/>
      <c r="G6" s="474"/>
      <c r="H6" s="1120"/>
      <c r="I6" s="1120"/>
      <c r="J6" s="1120"/>
      <c r="L6" s="278"/>
      <c r="M6" s="691"/>
      <c r="N6" s="720"/>
      <c r="O6" s="440"/>
      <c r="P6" s="720"/>
      <c r="Q6" s="720"/>
    </row>
    <row r="7" spans="1:20" ht="18.75" x14ac:dyDescent="0.3">
      <c r="A7" s="448"/>
      <c r="B7" s="475"/>
      <c r="C7" s="282"/>
      <c r="D7" s="282"/>
      <c r="E7" s="282"/>
      <c r="F7" s="476"/>
      <c r="G7" s="477"/>
      <c r="H7" s="478"/>
      <c r="I7" s="709"/>
      <c r="J7" s="280"/>
      <c r="K7" s="411"/>
      <c r="N7" s="449"/>
      <c r="O7" s="450"/>
      <c r="P7" s="449"/>
      <c r="Q7" s="448"/>
    </row>
    <row r="8" spans="1:20" ht="19.5" thickBot="1" x14ac:dyDescent="0.35">
      <c r="A8" s="448"/>
      <c r="B8" s="475"/>
      <c r="C8" s="282"/>
      <c r="D8" s="282"/>
      <c r="E8" s="282"/>
      <c r="F8" s="476"/>
      <c r="G8" s="479"/>
      <c r="H8" s="282"/>
      <c r="K8" s="710">
        <v>45170</v>
      </c>
      <c r="M8" s="412">
        <v>45177</v>
      </c>
      <c r="N8" s="284"/>
      <c r="O8" s="686">
        <v>45184</v>
      </c>
      <c r="P8" s="451"/>
      <c r="Q8" s="559">
        <v>45191</v>
      </c>
      <c r="R8" s="451"/>
      <c r="S8" s="891">
        <v>45198</v>
      </c>
    </row>
    <row r="9" spans="1:20" s="434" customFormat="1" ht="38.25" thickBot="1" x14ac:dyDescent="0.35">
      <c r="A9" s="452" t="s">
        <v>0</v>
      </c>
      <c r="B9" s="480" t="s">
        <v>1</v>
      </c>
      <c r="C9" s="480" t="s">
        <v>2</v>
      </c>
      <c r="D9" s="480" t="s">
        <v>3</v>
      </c>
      <c r="E9" s="480" t="s">
        <v>258</v>
      </c>
      <c r="F9" s="481" t="s">
        <v>4</v>
      </c>
      <c r="G9" s="482" t="s">
        <v>5</v>
      </c>
      <c r="H9" s="483" t="s">
        <v>793</v>
      </c>
      <c r="I9" s="696" t="s">
        <v>725</v>
      </c>
      <c r="J9" s="431" t="s">
        <v>340</v>
      </c>
      <c r="K9" s="432" t="s">
        <v>6</v>
      </c>
      <c r="L9" s="431" t="s">
        <v>721</v>
      </c>
      <c r="M9" s="693" t="s">
        <v>7</v>
      </c>
      <c r="N9" s="453" t="s">
        <v>722</v>
      </c>
      <c r="O9" s="454" t="s">
        <v>8</v>
      </c>
      <c r="P9" s="455" t="s">
        <v>723</v>
      </c>
      <c r="Q9" s="456" t="s">
        <v>9</v>
      </c>
      <c r="R9" s="433" t="s">
        <v>724</v>
      </c>
      <c r="S9" s="1011" t="s">
        <v>9</v>
      </c>
      <c r="T9" s="1012" t="s">
        <v>724</v>
      </c>
    </row>
    <row r="10" spans="1:20" s="79" customFormat="1" ht="36" x14ac:dyDescent="0.3">
      <c r="A10" s="457">
        <v>1</v>
      </c>
      <c r="B10" s="484" t="s">
        <v>14</v>
      </c>
      <c r="C10" s="485" t="s">
        <v>241</v>
      </c>
      <c r="D10" s="485" t="s">
        <v>10</v>
      </c>
      <c r="E10" s="485" t="s">
        <v>259</v>
      </c>
      <c r="F10" s="486">
        <v>45231</v>
      </c>
      <c r="G10" s="487">
        <v>0.53</v>
      </c>
      <c r="H10" s="337"/>
      <c r="I10" s="83"/>
      <c r="J10" s="85">
        <f>G10*I10</f>
        <v>0</v>
      </c>
      <c r="K10" s="308"/>
      <c r="L10" s="85">
        <f>G10*K10</f>
        <v>0</v>
      </c>
      <c r="M10" s="687"/>
      <c r="N10" s="85">
        <f>G10*M10</f>
        <v>0</v>
      </c>
      <c r="O10" s="83"/>
      <c r="P10" s="85">
        <f>G10*O10</f>
        <v>0</v>
      </c>
      <c r="Q10" s="83">
        <v>10</v>
      </c>
      <c r="R10" s="377">
        <f>G10*Q10</f>
        <v>5.3000000000000007</v>
      </c>
      <c r="S10" s="1030">
        <v>10</v>
      </c>
      <c r="T10" s="1013">
        <f>S10*Tabla310[[#This Row],[P.U$]]</f>
        <v>5.3000000000000007</v>
      </c>
    </row>
    <row r="11" spans="1:20" s="79" customFormat="1" ht="36" x14ac:dyDescent="0.3">
      <c r="A11" s="457">
        <v>2</v>
      </c>
      <c r="B11" s="484" t="s">
        <v>1160</v>
      </c>
      <c r="C11" s="485" t="s">
        <v>1128</v>
      </c>
      <c r="D11" s="485" t="s">
        <v>10</v>
      </c>
      <c r="E11" s="485" t="s">
        <v>259</v>
      </c>
      <c r="F11" s="486">
        <v>45870</v>
      </c>
      <c r="G11" s="487">
        <v>0.66</v>
      </c>
      <c r="H11" s="337"/>
      <c r="I11" s="83">
        <v>29</v>
      </c>
      <c r="J11" s="85">
        <f t="shared" ref="J11:J89" si="0">G11*I11</f>
        <v>19.14</v>
      </c>
      <c r="K11" s="793">
        <v>27</v>
      </c>
      <c r="L11" s="85">
        <f>G11*K11</f>
        <v>17.82</v>
      </c>
      <c r="M11" s="687">
        <v>25</v>
      </c>
      <c r="N11" s="85">
        <f t="shared" ref="N11:N106" si="1">G11*M11</f>
        <v>16.5</v>
      </c>
      <c r="O11" s="83">
        <v>25</v>
      </c>
      <c r="P11" s="85">
        <f t="shared" ref="P11:P106" si="2">G11*O11</f>
        <v>16.5</v>
      </c>
      <c r="Q11" s="83">
        <v>24</v>
      </c>
      <c r="R11" s="377">
        <f t="shared" ref="R11:R106" si="3">G11*Q11</f>
        <v>15.84</v>
      </c>
      <c r="S11" s="1028">
        <v>24</v>
      </c>
      <c r="T11" s="1013">
        <f>S11*Tabla310[[#This Row],[P.U$]]</f>
        <v>15.84</v>
      </c>
    </row>
    <row r="12" spans="1:20" ht="54" x14ac:dyDescent="0.3">
      <c r="A12" s="457">
        <v>3</v>
      </c>
      <c r="B12" s="484" t="s">
        <v>15</v>
      </c>
      <c r="C12" s="485" t="s">
        <v>194</v>
      </c>
      <c r="D12" s="485" t="s">
        <v>10</v>
      </c>
      <c r="E12" s="485" t="s">
        <v>259</v>
      </c>
      <c r="F12" s="486">
        <v>45505</v>
      </c>
      <c r="G12" s="487">
        <v>1.43</v>
      </c>
      <c r="H12" s="337"/>
      <c r="I12" s="83"/>
      <c r="J12" s="85">
        <f t="shared" si="0"/>
        <v>0</v>
      </c>
      <c r="K12" s="308"/>
      <c r="L12" s="85">
        <f>G12*K12</f>
        <v>0</v>
      </c>
      <c r="M12" s="687"/>
      <c r="N12" s="85">
        <f>G12*M12</f>
        <v>0</v>
      </c>
      <c r="O12" s="83"/>
      <c r="P12" s="85">
        <f>G12*O12</f>
        <v>0</v>
      </c>
      <c r="Q12" s="83"/>
      <c r="R12" s="377">
        <f>G12*Q12</f>
        <v>0</v>
      </c>
      <c r="S12" s="1030"/>
      <c r="T12" s="1013">
        <f>S12*Tabla310[[#This Row],[P.U$]]</f>
        <v>0</v>
      </c>
    </row>
    <row r="13" spans="1:20" ht="36" x14ac:dyDescent="0.3">
      <c r="A13" s="457">
        <v>4</v>
      </c>
      <c r="B13" s="484" t="s">
        <v>811</v>
      </c>
      <c r="C13" s="485" t="s">
        <v>195</v>
      </c>
      <c r="D13" s="485" t="s">
        <v>10</v>
      </c>
      <c r="E13" s="485" t="s">
        <v>259</v>
      </c>
      <c r="F13" s="486">
        <v>45413</v>
      </c>
      <c r="G13" s="487">
        <v>1.32</v>
      </c>
      <c r="H13" s="337"/>
      <c r="I13" s="83"/>
      <c r="J13" s="85">
        <f t="shared" si="0"/>
        <v>0</v>
      </c>
      <c r="K13" s="308"/>
      <c r="L13" s="85">
        <f t="shared" ref="L13:L106" si="4">G13*K13</f>
        <v>0</v>
      </c>
      <c r="M13" s="687"/>
      <c r="N13" s="85">
        <f t="shared" si="1"/>
        <v>0</v>
      </c>
      <c r="O13" s="83"/>
      <c r="P13" s="85">
        <f t="shared" si="2"/>
        <v>0</v>
      </c>
      <c r="Q13" s="83"/>
      <c r="R13" s="377">
        <f t="shared" si="3"/>
        <v>0</v>
      </c>
      <c r="S13" s="1028"/>
      <c r="T13" s="1013">
        <f>S13*Tabla310[[#This Row],[P.U$]]</f>
        <v>0</v>
      </c>
    </row>
    <row r="14" spans="1:20" ht="37.5" x14ac:dyDescent="0.3">
      <c r="A14" s="457">
        <v>5</v>
      </c>
      <c r="B14" s="489" t="s">
        <v>958</v>
      </c>
      <c r="C14" s="489" t="s">
        <v>1122</v>
      </c>
      <c r="D14" s="489" t="s">
        <v>10</v>
      </c>
      <c r="E14" s="485" t="s">
        <v>259</v>
      </c>
      <c r="F14" s="658">
        <v>45901</v>
      </c>
      <c r="G14" s="659">
        <v>0.66</v>
      </c>
      <c r="H14" s="337"/>
      <c r="I14" s="233"/>
      <c r="J14" s="85">
        <f t="shared" si="0"/>
        <v>0</v>
      </c>
      <c r="K14" s="784"/>
      <c r="L14" s="232">
        <f>G14*K14</f>
        <v>0</v>
      </c>
      <c r="M14" s="684"/>
      <c r="N14" s="232">
        <f>G14*M14</f>
        <v>0</v>
      </c>
      <c r="O14" s="233"/>
      <c r="P14" s="232">
        <f>G14*O14</f>
        <v>0</v>
      </c>
      <c r="Q14" s="233"/>
      <c r="R14" s="377">
        <f>G14*Q14</f>
        <v>0</v>
      </c>
      <c r="S14" s="1029"/>
      <c r="T14" s="1013">
        <f>S14*Tabla310[[#This Row],[P.U$]]</f>
        <v>0</v>
      </c>
    </row>
    <row r="15" spans="1:20" ht="30" x14ac:dyDescent="0.3">
      <c r="A15" s="457">
        <v>6</v>
      </c>
      <c r="B15" s="273" t="s">
        <v>17746</v>
      </c>
      <c r="C15" s="660" t="s">
        <v>736</v>
      </c>
      <c r="D15" s="560" t="s">
        <v>10</v>
      </c>
      <c r="E15" s="14" t="s">
        <v>259</v>
      </c>
      <c r="F15" s="586">
        <v>45839</v>
      </c>
      <c r="G15" s="652">
        <v>0.75</v>
      </c>
      <c r="H15" s="337"/>
      <c r="I15" s="233"/>
      <c r="J15" s="85">
        <f t="shared" si="0"/>
        <v>0</v>
      </c>
      <c r="K15" s="784"/>
      <c r="L15" s="232">
        <f>G15*K15</f>
        <v>0</v>
      </c>
      <c r="M15" s="684">
        <v>9</v>
      </c>
      <c r="N15" s="232">
        <f>G15*M15</f>
        <v>6.75</v>
      </c>
      <c r="O15" s="233">
        <v>9</v>
      </c>
      <c r="P15" s="232">
        <f>G15*O15</f>
        <v>6.75</v>
      </c>
      <c r="Q15" s="233">
        <v>9</v>
      </c>
      <c r="R15" s="377">
        <f>G15*Q15</f>
        <v>6.75</v>
      </c>
      <c r="S15" s="1027">
        <v>9</v>
      </c>
      <c r="T15" s="1013">
        <f>S15*Tabla310[[#This Row],[P.U$]]</f>
        <v>6.75</v>
      </c>
    </row>
    <row r="16" spans="1:20" ht="72" x14ac:dyDescent="0.3">
      <c r="A16" s="457">
        <v>7</v>
      </c>
      <c r="B16" s="484" t="s">
        <v>16</v>
      </c>
      <c r="C16" s="485" t="s">
        <v>194</v>
      </c>
      <c r="D16" s="485" t="s">
        <v>10</v>
      </c>
      <c r="E16" s="485" t="s">
        <v>260</v>
      </c>
      <c r="F16" s="486">
        <v>45566</v>
      </c>
      <c r="G16" s="487">
        <v>4.0999999999999996</v>
      </c>
      <c r="H16" s="337"/>
      <c r="I16" s="83"/>
      <c r="J16" s="85">
        <f t="shared" si="0"/>
        <v>0</v>
      </c>
      <c r="K16" s="308"/>
      <c r="L16" s="85">
        <f t="shared" si="4"/>
        <v>0</v>
      </c>
      <c r="M16" s="687"/>
      <c r="N16" s="85">
        <f t="shared" si="1"/>
        <v>0</v>
      </c>
      <c r="O16" s="83"/>
      <c r="P16" s="85">
        <f t="shared" si="2"/>
        <v>0</v>
      </c>
      <c r="Q16" s="83"/>
      <c r="R16" s="377">
        <f t="shared" si="3"/>
        <v>0</v>
      </c>
      <c r="S16" s="1030"/>
      <c r="T16" s="1013">
        <f>S16*Tabla310[[#This Row],[P.U$]]</f>
        <v>0</v>
      </c>
    </row>
    <row r="17" spans="1:20" ht="72" x14ac:dyDescent="0.3">
      <c r="A17" s="457">
        <v>8</v>
      </c>
      <c r="B17" s="484" t="s">
        <v>17</v>
      </c>
      <c r="C17" s="485" t="s">
        <v>194</v>
      </c>
      <c r="D17" s="485" t="s">
        <v>10</v>
      </c>
      <c r="E17" s="485" t="s">
        <v>261</v>
      </c>
      <c r="F17" s="486">
        <v>45474</v>
      </c>
      <c r="G17" s="487">
        <v>4.0999999999999996</v>
      </c>
      <c r="H17" s="337"/>
      <c r="I17" s="83"/>
      <c r="J17" s="85">
        <f t="shared" si="0"/>
        <v>0</v>
      </c>
      <c r="K17" s="308"/>
      <c r="L17" s="85">
        <f t="shared" si="4"/>
        <v>0</v>
      </c>
      <c r="M17" s="687"/>
      <c r="N17" s="85">
        <f t="shared" si="1"/>
        <v>0</v>
      </c>
      <c r="O17" s="83"/>
      <c r="P17" s="85">
        <f t="shared" si="2"/>
        <v>0</v>
      </c>
      <c r="Q17" s="83"/>
      <c r="R17" s="377">
        <f t="shared" si="3"/>
        <v>0</v>
      </c>
      <c r="S17" s="1028"/>
      <c r="T17" s="1013">
        <f>S17*Tabla310[[#This Row],[P.U$]]</f>
        <v>0</v>
      </c>
    </row>
    <row r="18" spans="1:20" ht="54" x14ac:dyDescent="0.3">
      <c r="A18" s="457">
        <v>9</v>
      </c>
      <c r="B18" s="484" t="s">
        <v>18</v>
      </c>
      <c r="C18" s="485" t="s">
        <v>196</v>
      </c>
      <c r="D18" s="485" t="s">
        <v>10</v>
      </c>
      <c r="E18" s="485" t="s">
        <v>262</v>
      </c>
      <c r="F18" s="486">
        <v>45474</v>
      </c>
      <c r="G18" s="487">
        <v>1.64</v>
      </c>
      <c r="H18" s="337"/>
      <c r="I18" s="83"/>
      <c r="J18" s="85">
        <f t="shared" si="0"/>
        <v>0</v>
      </c>
      <c r="K18" s="308"/>
      <c r="L18" s="85">
        <f t="shared" si="4"/>
        <v>0</v>
      </c>
      <c r="M18" s="687"/>
      <c r="N18" s="85">
        <f t="shared" si="1"/>
        <v>0</v>
      </c>
      <c r="O18" s="83"/>
      <c r="P18" s="85">
        <f t="shared" si="2"/>
        <v>0</v>
      </c>
      <c r="Q18" s="83"/>
      <c r="R18" s="377">
        <f t="shared" si="3"/>
        <v>0</v>
      </c>
      <c r="S18" s="1030"/>
      <c r="T18" s="1013">
        <f>S18*Tabla310[[#This Row],[P.U$]]</f>
        <v>0</v>
      </c>
    </row>
    <row r="19" spans="1:20" ht="36" x14ac:dyDescent="0.3">
      <c r="A19" s="457">
        <v>10</v>
      </c>
      <c r="B19" s="484" t="s">
        <v>19</v>
      </c>
      <c r="C19" s="485" t="s">
        <v>197</v>
      </c>
      <c r="D19" s="485" t="s">
        <v>10</v>
      </c>
      <c r="E19" s="485" t="s">
        <v>263</v>
      </c>
      <c r="F19" s="486">
        <v>45261</v>
      </c>
      <c r="G19" s="487">
        <v>2.5499999999999998</v>
      </c>
      <c r="H19" s="337"/>
      <c r="I19" s="83"/>
      <c r="J19" s="85">
        <f t="shared" si="0"/>
        <v>0</v>
      </c>
      <c r="K19" s="308"/>
      <c r="L19" s="85">
        <f t="shared" si="4"/>
        <v>0</v>
      </c>
      <c r="M19" s="687"/>
      <c r="N19" s="85">
        <f t="shared" si="1"/>
        <v>0</v>
      </c>
      <c r="O19" s="83"/>
      <c r="P19" s="85">
        <f t="shared" si="2"/>
        <v>0</v>
      </c>
      <c r="Q19" s="83"/>
      <c r="R19" s="377">
        <f t="shared" si="3"/>
        <v>0</v>
      </c>
      <c r="S19" s="1028"/>
      <c r="T19" s="1013">
        <f>S19*Tabla310[[#This Row],[P.U$]]</f>
        <v>0</v>
      </c>
    </row>
    <row r="20" spans="1:20" ht="18.75" x14ac:dyDescent="0.3">
      <c r="A20" s="457">
        <v>11</v>
      </c>
      <c r="B20" s="201" t="s">
        <v>17747</v>
      </c>
      <c r="C20" s="14" t="s">
        <v>17748</v>
      </c>
      <c r="D20" s="14" t="s">
        <v>10</v>
      </c>
      <c r="E20" s="14" t="s">
        <v>263</v>
      </c>
      <c r="F20" s="15">
        <v>45566</v>
      </c>
      <c r="G20" s="37">
        <v>2.5499999999999998</v>
      </c>
      <c r="H20" s="337"/>
      <c r="I20" s="83"/>
      <c r="J20" s="85">
        <f t="shared" si="0"/>
        <v>0</v>
      </c>
      <c r="K20" s="308"/>
      <c r="L20" s="85">
        <f t="shared" si="4"/>
        <v>0</v>
      </c>
      <c r="M20" s="687"/>
      <c r="N20" s="85">
        <f t="shared" si="1"/>
        <v>0</v>
      </c>
      <c r="O20" s="83"/>
      <c r="P20" s="85">
        <f t="shared" si="2"/>
        <v>0</v>
      </c>
      <c r="Q20" s="83"/>
      <c r="R20" s="377">
        <f t="shared" si="3"/>
        <v>0</v>
      </c>
      <c r="S20" s="1030"/>
      <c r="T20" s="1013">
        <f>S20*Tabla310[[#This Row],[P.U$]]</f>
        <v>0</v>
      </c>
    </row>
    <row r="21" spans="1:20" ht="36" x14ac:dyDescent="0.3">
      <c r="A21" s="457">
        <v>12</v>
      </c>
      <c r="B21" s="484" t="s">
        <v>20</v>
      </c>
      <c r="C21" s="485" t="s">
        <v>198</v>
      </c>
      <c r="D21" s="485" t="s">
        <v>10</v>
      </c>
      <c r="E21" s="485" t="s">
        <v>263</v>
      </c>
      <c r="F21" s="486">
        <v>45536</v>
      </c>
      <c r="G21" s="487">
        <v>2.09</v>
      </c>
      <c r="H21" s="337"/>
      <c r="I21" s="83"/>
      <c r="J21" s="85">
        <f t="shared" si="0"/>
        <v>0</v>
      </c>
      <c r="K21" s="308"/>
      <c r="L21" s="85">
        <f t="shared" si="4"/>
        <v>0</v>
      </c>
      <c r="M21" s="687"/>
      <c r="N21" s="85">
        <f t="shared" si="1"/>
        <v>0</v>
      </c>
      <c r="O21" s="83"/>
      <c r="P21" s="85">
        <f t="shared" si="2"/>
        <v>0</v>
      </c>
      <c r="Q21" s="83"/>
      <c r="R21" s="377">
        <f t="shared" si="3"/>
        <v>0</v>
      </c>
      <c r="S21" s="1028"/>
      <c r="T21" s="1013">
        <f>S21*Tabla310[[#This Row],[P.U$]]</f>
        <v>0</v>
      </c>
    </row>
    <row r="22" spans="1:20" ht="18.75" x14ac:dyDescent="0.3">
      <c r="A22" s="457">
        <v>13</v>
      </c>
      <c r="B22" s="484" t="s">
        <v>21</v>
      </c>
      <c r="C22" s="485" t="s">
        <v>199</v>
      </c>
      <c r="D22" s="485" t="s">
        <v>10</v>
      </c>
      <c r="E22" s="485" t="s">
        <v>264</v>
      </c>
      <c r="F22" s="486">
        <v>45139</v>
      </c>
      <c r="G22" s="487">
        <v>0.72</v>
      </c>
      <c r="H22" s="337"/>
      <c r="I22" s="83"/>
      <c r="J22" s="85">
        <f t="shared" si="0"/>
        <v>0</v>
      </c>
      <c r="K22" s="308"/>
      <c r="L22" s="85">
        <f t="shared" si="4"/>
        <v>0</v>
      </c>
      <c r="M22" s="687"/>
      <c r="N22" s="85">
        <f t="shared" si="1"/>
        <v>0</v>
      </c>
      <c r="O22" s="83"/>
      <c r="P22" s="85">
        <f t="shared" si="2"/>
        <v>0</v>
      </c>
      <c r="Q22" s="83"/>
      <c r="R22" s="377">
        <f t="shared" si="3"/>
        <v>0</v>
      </c>
      <c r="S22" s="1030"/>
      <c r="T22" s="1013">
        <f>S22*Tabla310[[#This Row],[P.U$]]</f>
        <v>0</v>
      </c>
    </row>
    <row r="23" spans="1:20" ht="54" x14ac:dyDescent="0.3">
      <c r="A23" s="457">
        <v>14</v>
      </c>
      <c r="B23" s="484" t="s">
        <v>22</v>
      </c>
      <c r="C23" s="485" t="s">
        <v>200</v>
      </c>
      <c r="D23" s="485" t="s">
        <v>10</v>
      </c>
      <c r="E23" s="485" t="s">
        <v>265</v>
      </c>
      <c r="F23" s="486">
        <v>45505</v>
      </c>
      <c r="G23" s="487">
        <v>0.77</v>
      </c>
      <c r="H23" s="337"/>
      <c r="I23" s="83"/>
      <c r="J23" s="85">
        <f t="shared" si="0"/>
        <v>0</v>
      </c>
      <c r="K23" s="308"/>
      <c r="L23" s="85">
        <f t="shared" si="4"/>
        <v>0</v>
      </c>
      <c r="M23" s="687"/>
      <c r="N23" s="85">
        <f t="shared" si="1"/>
        <v>0</v>
      </c>
      <c r="O23" s="83"/>
      <c r="P23" s="85">
        <f t="shared" si="2"/>
        <v>0</v>
      </c>
      <c r="Q23" s="83"/>
      <c r="R23" s="377">
        <f t="shared" si="3"/>
        <v>0</v>
      </c>
      <c r="S23" s="1028"/>
      <c r="T23" s="1013">
        <f>S23*Tabla310[[#This Row],[P.U$]]</f>
        <v>0</v>
      </c>
    </row>
    <row r="24" spans="1:20" ht="54" x14ac:dyDescent="0.3">
      <c r="A24" s="457">
        <v>15</v>
      </c>
      <c r="B24" s="484" t="s">
        <v>22</v>
      </c>
      <c r="C24" s="485" t="s">
        <v>1161</v>
      </c>
      <c r="D24" s="485" t="s">
        <v>10</v>
      </c>
      <c r="E24" s="485" t="s">
        <v>265</v>
      </c>
      <c r="F24" s="486">
        <v>45717</v>
      </c>
      <c r="G24" s="487">
        <v>0.77</v>
      </c>
      <c r="H24" s="337"/>
      <c r="I24" s="83"/>
      <c r="J24" s="85">
        <f t="shared" si="0"/>
        <v>0</v>
      </c>
      <c r="K24" s="793"/>
      <c r="L24" s="85">
        <f t="shared" si="4"/>
        <v>0</v>
      </c>
      <c r="M24" s="687"/>
      <c r="N24" s="85">
        <f t="shared" si="1"/>
        <v>0</v>
      </c>
      <c r="O24" s="83"/>
      <c r="P24" s="85">
        <f t="shared" si="2"/>
        <v>0</v>
      </c>
      <c r="Q24" s="83"/>
      <c r="R24" s="377">
        <f t="shared" si="3"/>
        <v>0</v>
      </c>
      <c r="S24" s="1030"/>
      <c r="T24" s="1013">
        <f>S24*Tabla310[[#This Row],[P.U$]]</f>
        <v>0</v>
      </c>
    </row>
    <row r="25" spans="1:20" ht="28.5" x14ac:dyDescent="0.3">
      <c r="A25" s="457"/>
      <c r="B25" s="201" t="s">
        <v>22</v>
      </c>
      <c r="C25" s="14" t="s">
        <v>18012</v>
      </c>
      <c r="D25" s="14" t="s">
        <v>10</v>
      </c>
      <c r="E25" s="14" t="s">
        <v>265</v>
      </c>
      <c r="F25" s="15">
        <v>45870</v>
      </c>
      <c r="G25" s="37">
        <v>0.51</v>
      </c>
      <c r="H25" s="337"/>
      <c r="I25" s="83"/>
      <c r="J25" s="85">
        <f t="shared" ref="J25" si="5">G25*I25</f>
        <v>0</v>
      </c>
      <c r="K25" s="793"/>
      <c r="L25" s="85">
        <f t="shared" ref="L25" si="6">G25*K25</f>
        <v>0</v>
      </c>
      <c r="M25" s="687"/>
      <c r="N25" s="85">
        <f t="shared" ref="N25" si="7">G25*M25</f>
        <v>0</v>
      </c>
      <c r="O25" s="83"/>
      <c r="P25" s="85">
        <f t="shared" ref="P25" si="8">G25*O25</f>
        <v>0</v>
      </c>
      <c r="Q25" s="83">
        <v>10</v>
      </c>
      <c r="R25" s="377">
        <f t="shared" ref="R25" si="9">G25*Q25</f>
        <v>5.0999999999999996</v>
      </c>
      <c r="S25" s="1028">
        <v>10</v>
      </c>
      <c r="T25" s="1013">
        <f>S25*Tabla310[[#This Row],[P.U$]]</f>
        <v>5.0999999999999996</v>
      </c>
    </row>
    <row r="26" spans="1:20" ht="36" x14ac:dyDescent="0.3">
      <c r="A26" s="457">
        <v>16</v>
      </c>
      <c r="B26" s="484" t="s">
        <v>23</v>
      </c>
      <c r="C26" s="485" t="s">
        <v>202</v>
      </c>
      <c r="D26" s="485" t="s">
        <v>10</v>
      </c>
      <c r="E26" s="485" t="s">
        <v>266</v>
      </c>
      <c r="F26" s="486">
        <v>45474</v>
      </c>
      <c r="G26" s="487">
        <v>2.21</v>
      </c>
      <c r="H26" s="337"/>
      <c r="I26" s="83">
        <v>6</v>
      </c>
      <c r="J26" s="85">
        <f t="shared" si="0"/>
        <v>13.26</v>
      </c>
      <c r="K26" s="793">
        <v>6</v>
      </c>
      <c r="L26" s="85">
        <f t="shared" si="4"/>
        <v>13.26</v>
      </c>
      <c r="M26" s="687">
        <v>6</v>
      </c>
      <c r="N26" s="85">
        <f>G26*M26</f>
        <v>13.26</v>
      </c>
      <c r="O26" s="83">
        <v>6</v>
      </c>
      <c r="P26" s="85">
        <f t="shared" si="2"/>
        <v>13.26</v>
      </c>
      <c r="Q26" s="83">
        <v>6</v>
      </c>
      <c r="R26" s="377">
        <f t="shared" si="3"/>
        <v>13.26</v>
      </c>
      <c r="S26" s="1030">
        <v>6</v>
      </c>
      <c r="T26" s="1013">
        <f>S26*Tabla310[[#This Row],[P.U$]]</f>
        <v>13.26</v>
      </c>
    </row>
    <row r="27" spans="1:20" ht="36" x14ac:dyDescent="0.3">
      <c r="A27" s="457">
        <v>17</v>
      </c>
      <c r="B27" s="484" t="s">
        <v>893</v>
      </c>
      <c r="C27" s="485" t="s">
        <v>202</v>
      </c>
      <c r="D27" s="485" t="s">
        <v>10</v>
      </c>
      <c r="E27" s="485" t="s">
        <v>266</v>
      </c>
      <c r="F27" s="486">
        <v>45475</v>
      </c>
      <c r="G27" s="487">
        <v>1.99</v>
      </c>
      <c r="H27" s="337"/>
      <c r="I27" s="83"/>
      <c r="J27" s="85">
        <f t="shared" si="0"/>
        <v>0</v>
      </c>
      <c r="K27" s="308"/>
      <c r="L27" s="85">
        <f>G27*K27</f>
        <v>0</v>
      </c>
      <c r="M27" s="687"/>
      <c r="N27" s="85">
        <f>G27*M27</f>
        <v>0</v>
      </c>
      <c r="O27" s="83"/>
      <c r="P27" s="85">
        <f>G27*O27</f>
        <v>0</v>
      </c>
      <c r="Q27" s="83"/>
      <c r="R27" s="377">
        <f>G27*Q27</f>
        <v>0</v>
      </c>
      <c r="S27" s="1028"/>
      <c r="T27" s="1013">
        <f>S27*Tabla310[[#This Row],[P.U$]]</f>
        <v>0</v>
      </c>
    </row>
    <row r="28" spans="1:20" ht="36" x14ac:dyDescent="0.3">
      <c r="A28" s="457">
        <v>18</v>
      </c>
      <c r="B28" s="484" t="s">
        <v>24</v>
      </c>
      <c r="C28" s="485" t="s">
        <v>575</v>
      </c>
      <c r="D28" s="485" t="s">
        <v>10</v>
      </c>
      <c r="E28" s="485" t="s">
        <v>266</v>
      </c>
      <c r="F28" s="486">
        <v>45323</v>
      </c>
      <c r="G28" s="487">
        <v>0.55000000000000004</v>
      </c>
      <c r="H28" s="337"/>
      <c r="I28" s="83"/>
      <c r="J28" s="85">
        <f t="shared" si="0"/>
        <v>0</v>
      </c>
      <c r="K28" s="308"/>
      <c r="L28" s="85">
        <f>G28*K28</f>
        <v>0</v>
      </c>
      <c r="M28" s="687"/>
      <c r="N28" s="85">
        <f t="shared" si="1"/>
        <v>0</v>
      </c>
      <c r="O28" s="83"/>
      <c r="P28" s="85">
        <f t="shared" si="2"/>
        <v>0</v>
      </c>
      <c r="Q28" s="83"/>
      <c r="R28" s="377">
        <f t="shared" si="3"/>
        <v>0</v>
      </c>
      <c r="S28" s="1030"/>
      <c r="T28" s="1013">
        <f>S28*Tabla310[[#This Row],[P.U$]]</f>
        <v>0</v>
      </c>
    </row>
    <row r="29" spans="1:20" ht="36" x14ac:dyDescent="0.3">
      <c r="A29" s="457">
        <v>19</v>
      </c>
      <c r="B29" s="484" t="s">
        <v>25</v>
      </c>
      <c r="C29" s="485" t="s">
        <v>204</v>
      </c>
      <c r="D29" s="485" t="s">
        <v>10</v>
      </c>
      <c r="E29" s="485" t="s">
        <v>266</v>
      </c>
      <c r="F29" s="486">
        <v>45505</v>
      </c>
      <c r="G29" s="487">
        <v>2.63</v>
      </c>
      <c r="H29" s="337"/>
      <c r="I29" s="83"/>
      <c r="J29" s="85">
        <f t="shared" si="0"/>
        <v>0</v>
      </c>
      <c r="K29" s="308"/>
      <c r="L29" s="85">
        <f t="shared" si="4"/>
        <v>0</v>
      </c>
      <c r="M29" s="687"/>
      <c r="N29" s="85">
        <f t="shared" si="1"/>
        <v>0</v>
      </c>
      <c r="O29" s="83"/>
      <c r="P29" s="85">
        <f t="shared" si="2"/>
        <v>0</v>
      </c>
      <c r="Q29" s="83"/>
      <c r="R29" s="377">
        <f t="shared" si="3"/>
        <v>0</v>
      </c>
      <c r="S29" s="1028"/>
      <c r="T29" s="1013">
        <f>S29*Tabla310[[#This Row],[P.U$]]</f>
        <v>0</v>
      </c>
    </row>
    <row r="30" spans="1:20" ht="36" x14ac:dyDescent="0.3">
      <c r="A30" s="457">
        <v>20</v>
      </c>
      <c r="B30" s="484" t="s">
        <v>17782</v>
      </c>
      <c r="C30" s="485" t="s">
        <v>1234</v>
      </c>
      <c r="D30" s="485" t="s">
        <v>10</v>
      </c>
      <c r="E30" s="485" t="s">
        <v>266</v>
      </c>
      <c r="F30" s="486">
        <v>45536</v>
      </c>
      <c r="G30" s="487">
        <v>1.06</v>
      </c>
      <c r="H30" s="337"/>
      <c r="I30" s="83"/>
      <c r="J30" s="85">
        <f t="shared" si="0"/>
        <v>0</v>
      </c>
      <c r="K30" s="308"/>
      <c r="L30" s="85">
        <f t="shared" si="4"/>
        <v>0</v>
      </c>
      <c r="M30" s="687"/>
      <c r="N30" s="85">
        <f t="shared" si="1"/>
        <v>0</v>
      </c>
      <c r="O30" s="83"/>
      <c r="P30" s="85">
        <f t="shared" si="2"/>
        <v>0</v>
      </c>
      <c r="Q30" s="83"/>
      <c r="R30" s="377"/>
      <c r="S30" s="1030"/>
      <c r="T30" s="1013">
        <f>S30*Tabla310[[#This Row],[P.U$]]</f>
        <v>0</v>
      </c>
    </row>
    <row r="31" spans="1:20" ht="36" x14ac:dyDescent="0.3">
      <c r="A31" s="457">
        <v>21</v>
      </c>
      <c r="B31" s="484" t="s">
        <v>26</v>
      </c>
      <c r="C31" s="485" t="s">
        <v>812</v>
      </c>
      <c r="D31" s="485" t="s">
        <v>10</v>
      </c>
      <c r="E31" s="485" t="s">
        <v>267</v>
      </c>
      <c r="F31" s="486">
        <v>45658</v>
      </c>
      <c r="G31" s="487">
        <v>2.9</v>
      </c>
      <c r="H31" s="337"/>
      <c r="I31" s="83"/>
      <c r="J31" s="85">
        <f t="shared" si="0"/>
        <v>0</v>
      </c>
      <c r="K31" s="308"/>
      <c r="L31" s="85">
        <f t="shared" si="4"/>
        <v>0</v>
      </c>
      <c r="M31" s="687"/>
      <c r="N31" s="85">
        <f t="shared" si="1"/>
        <v>0</v>
      </c>
      <c r="O31" s="83"/>
      <c r="P31" s="85">
        <f t="shared" si="2"/>
        <v>0</v>
      </c>
      <c r="Q31" s="83"/>
      <c r="R31" s="377">
        <f t="shared" si="3"/>
        <v>0</v>
      </c>
      <c r="S31" s="1028"/>
      <c r="T31" s="1013">
        <f>S31*Tabla310[[#This Row],[P.U$]]</f>
        <v>0</v>
      </c>
    </row>
    <row r="32" spans="1:20" ht="36" x14ac:dyDescent="0.3">
      <c r="A32" s="457">
        <v>22</v>
      </c>
      <c r="B32" s="484" t="s">
        <v>26</v>
      </c>
      <c r="C32" s="485" t="s">
        <v>203</v>
      </c>
      <c r="D32" s="485" t="s">
        <v>10</v>
      </c>
      <c r="E32" s="485" t="s">
        <v>267</v>
      </c>
      <c r="F32" s="486">
        <v>45078</v>
      </c>
      <c r="G32" s="487">
        <v>2.9</v>
      </c>
      <c r="H32" s="337"/>
      <c r="I32" s="83"/>
      <c r="J32" s="85">
        <f t="shared" si="0"/>
        <v>0</v>
      </c>
      <c r="K32" s="308"/>
      <c r="L32" s="85">
        <f t="shared" si="4"/>
        <v>0</v>
      </c>
      <c r="M32" s="687"/>
      <c r="N32" s="85">
        <f t="shared" si="1"/>
        <v>0</v>
      </c>
      <c r="O32" s="83"/>
      <c r="P32" s="85">
        <f t="shared" si="2"/>
        <v>0</v>
      </c>
      <c r="Q32" s="83"/>
      <c r="R32" s="377">
        <f t="shared" si="3"/>
        <v>0</v>
      </c>
      <c r="S32" s="1030"/>
      <c r="T32" s="1013">
        <f>S32*Tabla310[[#This Row],[P.U$]]</f>
        <v>0</v>
      </c>
    </row>
    <row r="33" spans="1:20" ht="36" x14ac:dyDescent="0.3">
      <c r="A33" s="457">
        <v>23</v>
      </c>
      <c r="B33" s="484" t="s">
        <v>27</v>
      </c>
      <c r="C33" s="485" t="s">
        <v>1234</v>
      </c>
      <c r="D33" s="485" t="s">
        <v>10</v>
      </c>
      <c r="E33" s="485" t="s">
        <v>268</v>
      </c>
      <c r="F33" s="486">
        <v>45597</v>
      </c>
      <c r="G33" s="487">
        <v>0.82</v>
      </c>
      <c r="H33" s="337"/>
      <c r="I33" s="83">
        <v>5</v>
      </c>
      <c r="J33" s="85">
        <f t="shared" si="0"/>
        <v>4.0999999999999996</v>
      </c>
      <c r="K33" s="793">
        <v>3</v>
      </c>
      <c r="L33" s="85">
        <f>G33*K33</f>
        <v>2.46</v>
      </c>
      <c r="M33" s="687">
        <v>3</v>
      </c>
      <c r="N33" s="85">
        <f t="shared" si="1"/>
        <v>2.46</v>
      </c>
      <c r="O33" s="83">
        <v>3</v>
      </c>
      <c r="P33" s="85">
        <f t="shared" si="2"/>
        <v>2.46</v>
      </c>
      <c r="Q33" s="83">
        <v>3</v>
      </c>
      <c r="R33" s="377"/>
      <c r="S33" s="1028">
        <v>3</v>
      </c>
      <c r="T33" s="1013">
        <f>S33*Tabla310[[#This Row],[P.U$]]</f>
        <v>2.46</v>
      </c>
    </row>
    <row r="34" spans="1:20" ht="36" x14ac:dyDescent="0.3">
      <c r="A34" s="457">
        <v>24</v>
      </c>
      <c r="B34" s="484" t="s">
        <v>27</v>
      </c>
      <c r="C34" s="485" t="s">
        <v>206</v>
      </c>
      <c r="D34" s="485" t="s">
        <v>10</v>
      </c>
      <c r="E34" s="485" t="s">
        <v>268</v>
      </c>
      <c r="F34" s="486">
        <v>45597</v>
      </c>
      <c r="G34" s="487">
        <v>0.63</v>
      </c>
      <c r="H34" s="337"/>
      <c r="I34" s="83"/>
      <c r="J34" s="85">
        <f t="shared" si="0"/>
        <v>0</v>
      </c>
      <c r="K34" s="308"/>
      <c r="L34" s="85">
        <f t="shared" si="4"/>
        <v>0</v>
      </c>
      <c r="M34" s="687"/>
      <c r="N34" s="85">
        <f t="shared" si="1"/>
        <v>0</v>
      </c>
      <c r="O34" s="83"/>
      <c r="P34" s="85">
        <f t="shared" si="2"/>
        <v>0</v>
      </c>
      <c r="Q34" s="83"/>
      <c r="R34" s="377">
        <f t="shared" si="3"/>
        <v>0</v>
      </c>
      <c r="S34" s="1030"/>
      <c r="T34" s="1013">
        <f>S34*Tabla310[[#This Row],[P.U$]]</f>
        <v>0</v>
      </c>
    </row>
    <row r="35" spans="1:20" ht="36" x14ac:dyDescent="0.3">
      <c r="A35" s="457">
        <v>25</v>
      </c>
      <c r="B35" s="484" t="s">
        <v>28</v>
      </c>
      <c r="C35" s="485" t="s">
        <v>203</v>
      </c>
      <c r="D35" s="485" t="s">
        <v>10</v>
      </c>
      <c r="E35" s="485" t="s">
        <v>269</v>
      </c>
      <c r="F35" s="486">
        <v>45444</v>
      </c>
      <c r="G35" s="487">
        <v>2.5499999999999998</v>
      </c>
      <c r="H35" s="337"/>
      <c r="I35" s="83"/>
      <c r="J35" s="85">
        <f t="shared" si="0"/>
        <v>0</v>
      </c>
      <c r="K35" s="308"/>
      <c r="L35" s="85">
        <f t="shared" si="4"/>
        <v>0</v>
      </c>
      <c r="M35" s="687"/>
      <c r="N35" s="85">
        <f t="shared" si="1"/>
        <v>0</v>
      </c>
      <c r="O35" s="83"/>
      <c r="P35" s="85">
        <f t="shared" si="2"/>
        <v>0</v>
      </c>
      <c r="Q35" s="83"/>
      <c r="R35" s="377">
        <f t="shared" si="3"/>
        <v>0</v>
      </c>
      <c r="S35" s="1028"/>
      <c r="T35" s="1013">
        <f>S35*Tabla310[[#This Row],[P.U$]]</f>
        <v>0</v>
      </c>
    </row>
    <row r="36" spans="1:20" ht="36" x14ac:dyDescent="0.3">
      <c r="A36" s="457">
        <v>26</v>
      </c>
      <c r="B36" s="484" t="s">
        <v>29</v>
      </c>
      <c r="C36" s="485" t="s">
        <v>198</v>
      </c>
      <c r="D36" s="485" t="s">
        <v>10</v>
      </c>
      <c r="E36" s="485" t="s">
        <v>269</v>
      </c>
      <c r="F36" s="486">
        <v>45536</v>
      </c>
      <c r="G36" s="487">
        <v>2.09</v>
      </c>
      <c r="H36" s="337"/>
      <c r="I36" s="83"/>
      <c r="J36" s="85">
        <f t="shared" si="0"/>
        <v>0</v>
      </c>
      <c r="K36" s="308"/>
      <c r="L36" s="85">
        <f t="shared" si="4"/>
        <v>0</v>
      </c>
      <c r="M36" s="687"/>
      <c r="N36" s="85">
        <f t="shared" si="1"/>
        <v>0</v>
      </c>
      <c r="O36" s="83"/>
      <c r="P36" s="85">
        <f t="shared" si="2"/>
        <v>0</v>
      </c>
      <c r="Q36" s="83"/>
      <c r="R36" s="377">
        <f t="shared" si="3"/>
        <v>0</v>
      </c>
      <c r="S36" s="1030"/>
      <c r="T36" s="1013">
        <f>S36*Tabla310[[#This Row],[P.U$]]</f>
        <v>0</v>
      </c>
    </row>
    <row r="37" spans="1:20" ht="36" x14ac:dyDescent="0.3">
      <c r="A37" s="457">
        <v>27</v>
      </c>
      <c r="B37" s="484" t="s">
        <v>30</v>
      </c>
      <c r="C37" s="485" t="s">
        <v>209</v>
      </c>
      <c r="D37" s="485" t="s">
        <v>10</v>
      </c>
      <c r="E37" s="485" t="s">
        <v>270</v>
      </c>
      <c r="F37" s="486">
        <v>45658</v>
      </c>
      <c r="G37" s="487">
        <v>4</v>
      </c>
      <c r="H37" s="337"/>
      <c r="I37" s="83"/>
      <c r="J37" s="85">
        <f t="shared" si="0"/>
        <v>0</v>
      </c>
      <c r="K37" s="308"/>
      <c r="L37" s="85">
        <f>G37*K37</f>
        <v>0</v>
      </c>
      <c r="M37" s="687"/>
      <c r="N37" s="85">
        <f>G37*M37</f>
        <v>0</v>
      </c>
      <c r="O37" s="83"/>
      <c r="P37" s="85">
        <f>G37*O37</f>
        <v>0</v>
      </c>
      <c r="Q37" s="83"/>
      <c r="R37" s="377">
        <f>G37*Q37</f>
        <v>0</v>
      </c>
      <c r="S37" s="1028"/>
      <c r="T37" s="1013">
        <f>S37*Tabla310[[#This Row],[P.U$]]</f>
        <v>0</v>
      </c>
    </row>
    <row r="38" spans="1:20" ht="36" x14ac:dyDescent="0.3">
      <c r="A38" s="457">
        <v>28</v>
      </c>
      <c r="B38" s="484" t="s">
        <v>30</v>
      </c>
      <c r="C38" s="485" t="s">
        <v>1071</v>
      </c>
      <c r="D38" s="485" t="s">
        <v>10</v>
      </c>
      <c r="E38" s="485" t="s">
        <v>270</v>
      </c>
      <c r="F38" s="486">
        <v>45352</v>
      </c>
      <c r="G38" s="487">
        <v>4.08</v>
      </c>
      <c r="H38" s="337"/>
      <c r="I38" s="83"/>
      <c r="J38" s="85">
        <f t="shared" si="0"/>
        <v>0</v>
      </c>
      <c r="K38" s="308"/>
      <c r="L38" s="85">
        <f t="shared" si="4"/>
        <v>0</v>
      </c>
      <c r="M38" s="687"/>
      <c r="N38" s="85">
        <f t="shared" si="1"/>
        <v>0</v>
      </c>
      <c r="O38" s="83"/>
      <c r="P38" s="85">
        <f t="shared" si="2"/>
        <v>0</v>
      </c>
      <c r="Q38" s="83"/>
      <c r="R38" s="377">
        <f t="shared" si="3"/>
        <v>0</v>
      </c>
      <c r="S38" s="1030"/>
      <c r="T38" s="1013">
        <f>S38*Tabla310[[#This Row],[P.U$]]</f>
        <v>0</v>
      </c>
    </row>
    <row r="39" spans="1:20" ht="36" x14ac:dyDescent="0.3">
      <c r="A39" s="457">
        <v>29</v>
      </c>
      <c r="B39" s="484" t="s">
        <v>903</v>
      </c>
      <c r="C39" s="485" t="s">
        <v>209</v>
      </c>
      <c r="D39" s="485" t="s">
        <v>10</v>
      </c>
      <c r="E39" s="485" t="s">
        <v>270</v>
      </c>
      <c r="F39" s="486"/>
      <c r="G39" s="487">
        <v>4.49</v>
      </c>
      <c r="H39" s="337"/>
      <c r="I39" s="83"/>
      <c r="J39" s="85">
        <f t="shared" si="0"/>
        <v>0</v>
      </c>
      <c r="K39" s="308"/>
      <c r="L39" s="85">
        <f>G39*K39</f>
        <v>0</v>
      </c>
      <c r="M39" s="687"/>
      <c r="N39" s="85">
        <f>G39*M39</f>
        <v>0</v>
      </c>
      <c r="O39" s="83"/>
      <c r="P39" s="85">
        <f>G39*O39</f>
        <v>0</v>
      </c>
      <c r="Q39" s="83"/>
      <c r="R39" s="377">
        <f>G39*Q39</f>
        <v>0</v>
      </c>
      <c r="S39" s="1028"/>
      <c r="T39" s="1013">
        <f>S39*Tabla310[[#This Row],[P.U$]]</f>
        <v>0</v>
      </c>
    </row>
    <row r="40" spans="1:20" ht="36" x14ac:dyDescent="0.3">
      <c r="A40" s="457">
        <v>30</v>
      </c>
      <c r="B40" s="484" t="s">
        <v>31</v>
      </c>
      <c r="C40" s="485" t="s">
        <v>208</v>
      </c>
      <c r="D40" s="485" t="s">
        <v>10</v>
      </c>
      <c r="E40" s="485" t="s">
        <v>268</v>
      </c>
      <c r="F40" s="486">
        <v>45901</v>
      </c>
      <c r="G40" s="487">
        <v>0.96</v>
      </c>
      <c r="H40" s="337"/>
      <c r="I40" s="83"/>
      <c r="J40" s="85">
        <f t="shared" si="0"/>
        <v>0</v>
      </c>
      <c r="K40" s="308"/>
      <c r="L40" s="85">
        <f t="shared" si="4"/>
        <v>0</v>
      </c>
      <c r="M40" s="687"/>
      <c r="N40" s="85">
        <f t="shared" si="1"/>
        <v>0</v>
      </c>
      <c r="O40" s="83"/>
      <c r="P40" s="85">
        <f t="shared" si="2"/>
        <v>0</v>
      </c>
      <c r="Q40" s="83"/>
      <c r="R40" s="377">
        <f t="shared" si="3"/>
        <v>0</v>
      </c>
      <c r="S40" s="1030"/>
      <c r="T40" s="1013">
        <f>S40*Tabla310[[#This Row],[P.U$]]</f>
        <v>0</v>
      </c>
    </row>
    <row r="41" spans="1:20" ht="37.5" x14ac:dyDescent="0.3">
      <c r="A41" s="457">
        <v>31</v>
      </c>
      <c r="B41" s="489" t="s">
        <v>1023</v>
      </c>
      <c r="C41" s="493" t="s">
        <v>736</v>
      </c>
      <c r="D41" s="389" t="s">
        <v>10</v>
      </c>
      <c r="E41" s="485" t="s">
        <v>268</v>
      </c>
      <c r="F41" s="490">
        <v>45413</v>
      </c>
      <c r="G41" s="487">
        <v>2.09</v>
      </c>
      <c r="H41" s="337"/>
      <c r="I41" s="593"/>
      <c r="J41" s="85">
        <f t="shared" si="0"/>
        <v>0</v>
      </c>
      <c r="K41" s="784"/>
      <c r="L41" s="236">
        <f>G41*K41</f>
        <v>0</v>
      </c>
      <c r="M41" s="684"/>
      <c r="N41" s="236">
        <f>G41*M41</f>
        <v>0</v>
      </c>
      <c r="O41" s="237"/>
      <c r="P41" s="236">
        <f>G41*O41</f>
        <v>0</v>
      </c>
      <c r="Q41" s="237"/>
      <c r="R41" s="377">
        <f>G41*Q41</f>
        <v>0</v>
      </c>
      <c r="S41" s="1027"/>
      <c r="T41" s="1013">
        <f>S41*Tabla310[[#This Row],[P.U$]]</f>
        <v>0</v>
      </c>
    </row>
    <row r="42" spans="1:20" ht="18.75" x14ac:dyDescent="0.3">
      <c r="A42" s="457">
        <v>32</v>
      </c>
      <c r="B42" s="273" t="s">
        <v>17749</v>
      </c>
      <c r="C42" s="273" t="s">
        <v>1128</v>
      </c>
      <c r="D42" s="661" t="s">
        <v>10</v>
      </c>
      <c r="E42" s="14"/>
      <c r="F42" s="586">
        <v>45689</v>
      </c>
      <c r="G42" s="37">
        <v>1.91</v>
      </c>
      <c r="H42" s="337"/>
      <c r="I42" s="593">
        <v>3</v>
      </c>
      <c r="J42" s="85">
        <f t="shared" si="0"/>
        <v>5.7299999999999995</v>
      </c>
      <c r="K42" s="784">
        <v>3</v>
      </c>
      <c r="L42" s="236">
        <f>G42*K42</f>
        <v>5.7299999999999995</v>
      </c>
      <c r="M42" s="684">
        <v>3</v>
      </c>
      <c r="N42" s="236">
        <f>G42*M42</f>
        <v>5.7299999999999995</v>
      </c>
      <c r="O42" s="237">
        <v>3</v>
      </c>
      <c r="P42" s="236">
        <f>G42*O42</f>
        <v>5.7299999999999995</v>
      </c>
      <c r="Q42" s="237">
        <v>3</v>
      </c>
      <c r="R42" s="377">
        <f>G42*Q42</f>
        <v>5.7299999999999995</v>
      </c>
      <c r="S42" s="1029">
        <v>3</v>
      </c>
      <c r="T42" s="1013">
        <f>S42*Tabla310[[#This Row],[P.U$]]</f>
        <v>5.7299999999999995</v>
      </c>
    </row>
    <row r="43" spans="1:20" ht="54" x14ac:dyDescent="0.3">
      <c r="A43" s="457">
        <v>33</v>
      </c>
      <c r="B43" s="484" t="s">
        <v>32</v>
      </c>
      <c r="C43" s="485" t="s">
        <v>209</v>
      </c>
      <c r="D43" s="485" t="s">
        <v>10</v>
      </c>
      <c r="E43" s="485" t="s">
        <v>271</v>
      </c>
      <c r="F43" s="486">
        <v>45627</v>
      </c>
      <c r="G43" s="487">
        <v>5.67</v>
      </c>
      <c r="H43" s="337"/>
      <c r="I43" s="83"/>
      <c r="J43" s="85">
        <f t="shared" si="0"/>
        <v>0</v>
      </c>
      <c r="K43" s="308"/>
      <c r="L43" s="85">
        <f t="shared" si="4"/>
        <v>0</v>
      </c>
      <c r="M43" s="687"/>
      <c r="N43" s="85">
        <f t="shared" si="1"/>
        <v>0</v>
      </c>
      <c r="O43" s="83"/>
      <c r="P43" s="85">
        <f t="shared" si="2"/>
        <v>0</v>
      </c>
      <c r="Q43" s="83"/>
      <c r="R43" s="377">
        <f t="shared" si="3"/>
        <v>0</v>
      </c>
      <c r="S43" s="1028"/>
      <c r="T43" s="1013">
        <f>S43*Tabla310[[#This Row],[P.U$]]</f>
        <v>0</v>
      </c>
    </row>
    <row r="44" spans="1:20" ht="36" x14ac:dyDescent="0.3">
      <c r="A44" s="457">
        <v>34</v>
      </c>
      <c r="B44" s="484" t="s">
        <v>33</v>
      </c>
      <c r="C44" s="485" t="s">
        <v>206</v>
      </c>
      <c r="D44" s="485" t="s">
        <v>10</v>
      </c>
      <c r="E44" s="485" t="s">
        <v>272</v>
      </c>
      <c r="F44" s="486">
        <v>46054</v>
      </c>
      <c r="G44" s="487">
        <v>2</v>
      </c>
      <c r="H44" s="337"/>
      <c r="I44" s="83"/>
      <c r="J44" s="85">
        <f t="shared" si="0"/>
        <v>0</v>
      </c>
      <c r="K44" s="308"/>
      <c r="L44" s="85">
        <f t="shared" si="4"/>
        <v>0</v>
      </c>
      <c r="M44" s="687"/>
      <c r="N44" s="85">
        <f t="shared" si="1"/>
        <v>0</v>
      </c>
      <c r="O44" s="83"/>
      <c r="P44" s="85">
        <f t="shared" si="2"/>
        <v>0</v>
      </c>
      <c r="Q44" s="83">
        <v>10</v>
      </c>
      <c r="R44" s="377">
        <f t="shared" si="3"/>
        <v>20</v>
      </c>
      <c r="S44" s="1030">
        <v>10</v>
      </c>
      <c r="T44" s="1013">
        <f>S44*Tabla310[[#This Row],[P.U$]]</f>
        <v>20</v>
      </c>
    </row>
    <row r="45" spans="1:20" ht="36" x14ac:dyDescent="0.3">
      <c r="A45" s="457">
        <v>35</v>
      </c>
      <c r="B45" s="484" t="s">
        <v>34</v>
      </c>
      <c r="C45" s="485" t="s">
        <v>210</v>
      </c>
      <c r="D45" s="485" t="s">
        <v>10</v>
      </c>
      <c r="E45" s="485" t="s">
        <v>272</v>
      </c>
      <c r="F45" s="486">
        <v>45504</v>
      </c>
      <c r="G45" s="487">
        <v>2.31</v>
      </c>
      <c r="H45" s="337"/>
      <c r="I45" s="83"/>
      <c r="J45" s="85">
        <f t="shared" si="0"/>
        <v>0</v>
      </c>
      <c r="K45" s="308"/>
      <c r="L45" s="85">
        <f t="shared" si="4"/>
        <v>0</v>
      </c>
      <c r="M45" s="687"/>
      <c r="N45" s="85">
        <f t="shared" si="1"/>
        <v>0</v>
      </c>
      <c r="O45" s="83"/>
      <c r="P45" s="85">
        <f t="shared" si="2"/>
        <v>0</v>
      </c>
      <c r="Q45" s="83"/>
      <c r="R45" s="377">
        <f t="shared" si="3"/>
        <v>0</v>
      </c>
      <c r="S45" s="1028"/>
      <c r="T45" s="1013">
        <f>S45*Tabla310[[#This Row],[P.U$]]</f>
        <v>0</v>
      </c>
    </row>
    <row r="46" spans="1:20" ht="54" x14ac:dyDescent="0.3">
      <c r="A46" s="457">
        <v>36</v>
      </c>
      <c r="B46" s="484" t="s">
        <v>35</v>
      </c>
      <c r="C46" s="485" t="s">
        <v>211</v>
      </c>
      <c r="D46" s="485" t="s">
        <v>10</v>
      </c>
      <c r="E46" s="485" t="s">
        <v>272</v>
      </c>
      <c r="F46" s="486">
        <v>45717</v>
      </c>
      <c r="G46" s="487">
        <v>8.8000000000000007</v>
      </c>
      <c r="H46" s="337"/>
      <c r="I46" s="83"/>
      <c r="J46" s="85">
        <f t="shared" si="0"/>
        <v>0</v>
      </c>
      <c r="K46" s="308"/>
      <c r="L46" s="85">
        <f t="shared" si="4"/>
        <v>0</v>
      </c>
      <c r="M46" s="687"/>
      <c r="N46" s="85">
        <f t="shared" si="1"/>
        <v>0</v>
      </c>
      <c r="O46" s="83"/>
      <c r="P46" s="85">
        <f t="shared" si="2"/>
        <v>0</v>
      </c>
      <c r="Q46" s="83"/>
      <c r="R46" s="377">
        <f t="shared" si="3"/>
        <v>0</v>
      </c>
      <c r="S46" s="1030"/>
      <c r="T46" s="1013">
        <f>S46*Tabla310[[#This Row],[P.U$]]</f>
        <v>0</v>
      </c>
    </row>
    <row r="47" spans="1:20" ht="42.75" x14ac:dyDescent="0.3">
      <c r="A47" s="457">
        <v>37</v>
      </c>
      <c r="B47" s="201" t="s">
        <v>17750</v>
      </c>
      <c r="C47" s="14" t="s">
        <v>17751</v>
      </c>
      <c r="D47" s="14" t="s">
        <v>10</v>
      </c>
      <c r="E47" s="14" t="s">
        <v>272</v>
      </c>
      <c r="F47" s="15">
        <v>45231</v>
      </c>
      <c r="G47" s="37">
        <v>9.8000000000000007</v>
      </c>
      <c r="H47" s="337"/>
      <c r="I47" s="83">
        <v>2</v>
      </c>
      <c r="J47" s="85">
        <f t="shared" si="0"/>
        <v>19.600000000000001</v>
      </c>
      <c r="K47" s="793">
        <v>1</v>
      </c>
      <c r="L47" s="85">
        <f>G47*K47</f>
        <v>9.8000000000000007</v>
      </c>
      <c r="M47" s="687">
        <v>1</v>
      </c>
      <c r="N47" s="85">
        <f t="shared" si="1"/>
        <v>9.8000000000000007</v>
      </c>
      <c r="O47" s="83">
        <v>1</v>
      </c>
      <c r="P47" s="85">
        <f t="shared" si="2"/>
        <v>9.8000000000000007</v>
      </c>
      <c r="Q47" s="83">
        <v>1</v>
      </c>
      <c r="R47" s="377">
        <f t="shared" si="3"/>
        <v>9.8000000000000007</v>
      </c>
      <c r="S47" s="1028">
        <v>1</v>
      </c>
      <c r="T47" s="1013">
        <f>S47*Tabla310[[#This Row],[P.U$]]</f>
        <v>9.8000000000000007</v>
      </c>
    </row>
    <row r="48" spans="1:20" ht="54" x14ac:dyDescent="0.3">
      <c r="A48" s="457">
        <v>38</v>
      </c>
      <c r="B48" s="484" t="s">
        <v>36</v>
      </c>
      <c r="C48" s="485" t="s">
        <v>212</v>
      </c>
      <c r="D48" s="485" t="s">
        <v>10</v>
      </c>
      <c r="E48" s="485" t="s">
        <v>272</v>
      </c>
      <c r="F48" s="486">
        <v>45292</v>
      </c>
      <c r="G48" s="487">
        <v>8.6</v>
      </c>
      <c r="H48" s="337"/>
      <c r="I48" s="83"/>
      <c r="J48" s="85">
        <f t="shared" si="0"/>
        <v>0</v>
      </c>
      <c r="K48" s="308"/>
      <c r="L48" s="85">
        <f t="shared" si="4"/>
        <v>0</v>
      </c>
      <c r="M48" s="687"/>
      <c r="N48" s="85">
        <f t="shared" si="1"/>
        <v>0</v>
      </c>
      <c r="O48" s="83"/>
      <c r="P48" s="85">
        <f t="shared" si="2"/>
        <v>0</v>
      </c>
      <c r="Q48" s="83"/>
      <c r="R48" s="377">
        <f t="shared" si="3"/>
        <v>0</v>
      </c>
      <c r="S48" s="1030"/>
      <c r="T48" s="1013">
        <f>S48*Tabla310[[#This Row],[P.U$]]</f>
        <v>0</v>
      </c>
    </row>
    <row r="49" spans="1:20" ht="54" x14ac:dyDescent="0.3">
      <c r="A49" s="457">
        <v>39</v>
      </c>
      <c r="B49" s="484" t="s">
        <v>37</v>
      </c>
      <c r="C49" s="485" t="s">
        <v>203</v>
      </c>
      <c r="D49" s="485" t="s">
        <v>10</v>
      </c>
      <c r="E49" s="485" t="s">
        <v>273</v>
      </c>
      <c r="F49" s="486">
        <v>45352</v>
      </c>
      <c r="G49" s="487">
        <v>0.74</v>
      </c>
      <c r="H49" s="337"/>
      <c r="I49" s="83"/>
      <c r="J49" s="85">
        <f t="shared" si="0"/>
        <v>0</v>
      </c>
      <c r="K49" s="308"/>
      <c r="L49" s="85">
        <f t="shared" si="4"/>
        <v>0</v>
      </c>
      <c r="M49" s="687"/>
      <c r="N49" s="85">
        <f t="shared" si="1"/>
        <v>0</v>
      </c>
      <c r="O49" s="83"/>
      <c r="P49" s="85">
        <f t="shared" si="2"/>
        <v>0</v>
      </c>
      <c r="Q49" s="83"/>
      <c r="R49" s="377">
        <f t="shared" si="3"/>
        <v>0</v>
      </c>
      <c r="S49" s="1028"/>
      <c r="T49" s="1013">
        <f>S49*Tabla310[[#This Row],[P.U$]]</f>
        <v>0</v>
      </c>
    </row>
    <row r="50" spans="1:20" ht="54" x14ac:dyDescent="0.3">
      <c r="A50" s="457">
        <v>40</v>
      </c>
      <c r="B50" s="484" t="s">
        <v>38</v>
      </c>
      <c r="C50" s="485" t="s">
        <v>736</v>
      </c>
      <c r="D50" s="485" t="s">
        <v>10</v>
      </c>
      <c r="E50" s="485" t="s">
        <v>273</v>
      </c>
      <c r="F50" s="486">
        <v>45627</v>
      </c>
      <c r="G50" s="487">
        <v>0.5</v>
      </c>
      <c r="H50" s="337"/>
      <c r="I50" s="83"/>
      <c r="J50" s="85">
        <f t="shared" si="0"/>
        <v>0</v>
      </c>
      <c r="K50" s="308"/>
      <c r="L50" s="85">
        <f>G50*K50</f>
        <v>0</v>
      </c>
      <c r="M50" s="687"/>
      <c r="N50" s="85">
        <f>G50*M50</f>
        <v>0</v>
      </c>
      <c r="O50" s="83"/>
      <c r="P50" s="85">
        <f>G50*O50</f>
        <v>0</v>
      </c>
      <c r="Q50" s="83"/>
      <c r="R50" s="377">
        <f>G50*Q50</f>
        <v>0</v>
      </c>
      <c r="S50" s="1030"/>
      <c r="T50" s="1013">
        <f>S50*Tabla310[[#This Row],[P.U$]]</f>
        <v>0</v>
      </c>
    </row>
    <row r="51" spans="1:20" ht="54" x14ac:dyDescent="0.3">
      <c r="A51" s="457">
        <v>41</v>
      </c>
      <c r="B51" s="484" t="s">
        <v>38</v>
      </c>
      <c r="C51" s="485" t="s">
        <v>240</v>
      </c>
      <c r="D51" s="485" t="s">
        <v>10</v>
      </c>
      <c r="E51" s="485" t="s">
        <v>273</v>
      </c>
      <c r="F51" s="486">
        <v>45352</v>
      </c>
      <c r="G51" s="487">
        <v>0.5</v>
      </c>
      <c r="H51" s="337"/>
      <c r="I51" s="83"/>
      <c r="J51" s="85">
        <f t="shared" si="0"/>
        <v>0</v>
      </c>
      <c r="K51" s="308"/>
      <c r="L51" s="85">
        <f t="shared" si="4"/>
        <v>0</v>
      </c>
      <c r="M51" s="687"/>
      <c r="N51" s="85">
        <f t="shared" si="1"/>
        <v>0</v>
      </c>
      <c r="O51" s="83"/>
      <c r="P51" s="85">
        <f t="shared" si="2"/>
        <v>0</v>
      </c>
      <c r="Q51" s="83"/>
      <c r="R51" s="377">
        <f t="shared" si="3"/>
        <v>0</v>
      </c>
      <c r="S51" s="1028"/>
      <c r="T51" s="1013">
        <f>S51*Tabla310[[#This Row],[P.U$]]</f>
        <v>0</v>
      </c>
    </row>
    <row r="52" spans="1:20" ht="54" x14ac:dyDescent="0.3">
      <c r="A52" s="457">
        <v>42</v>
      </c>
      <c r="B52" s="484" t="s">
        <v>39</v>
      </c>
      <c r="C52" s="485" t="s">
        <v>213</v>
      </c>
      <c r="D52" s="485" t="s">
        <v>10</v>
      </c>
      <c r="E52" s="485" t="s">
        <v>273</v>
      </c>
      <c r="F52" s="486">
        <v>45108</v>
      </c>
      <c r="G52" s="487">
        <v>0.88</v>
      </c>
      <c r="H52" s="337"/>
      <c r="I52" s="83"/>
      <c r="J52" s="85">
        <f t="shared" si="0"/>
        <v>0</v>
      </c>
      <c r="K52" s="308"/>
      <c r="L52" s="85">
        <f t="shared" si="4"/>
        <v>0</v>
      </c>
      <c r="M52" s="687"/>
      <c r="N52" s="85">
        <f t="shared" si="1"/>
        <v>0</v>
      </c>
      <c r="O52" s="83"/>
      <c r="P52" s="85">
        <f t="shared" si="2"/>
        <v>0</v>
      </c>
      <c r="Q52" s="83"/>
      <c r="R52" s="377">
        <f t="shared" si="3"/>
        <v>0</v>
      </c>
      <c r="S52" s="1030"/>
      <c r="T52" s="1013">
        <f>S52*Tabla310[[#This Row],[P.U$]]</f>
        <v>0</v>
      </c>
    </row>
    <row r="53" spans="1:20" ht="36" x14ac:dyDescent="0.3">
      <c r="A53" s="457">
        <v>43</v>
      </c>
      <c r="B53" s="484" t="s">
        <v>40</v>
      </c>
      <c r="C53" s="485" t="s">
        <v>209</v>
      </c>
      <c r="D53" s="485" t="s">
        <v>10</v>
      </c>
      <c r="E53" s="485" t="s">
        <v>274</v>
      </c>
      <c r="F53" s="486">
        <v>45627</v>
      </c>
      <c r="G53" s="487">
        <v>2.83</v>
      </c>
      <c r="H53" s="353"/>
      <c r="I53" s="593"/>
      <c r="J53" s="355">
        <f>G53*I53</f>
        <v>0</v>
      </c>
      <c r="K53" s="784"/>
      <c r="L53" s="357">
        <f>G53*K53</f>
        <v>0</v>
      </c>
      <c r="M53" s="684"/>
      <c r="N53" s="357">
        <f>G53*M53</f>
        <v>0</v>
      </c>
      <c r="O53" s="356"/>
      <c r="P53" s="357">
        <f>G53*O53</f>
        <v>0</v>
      </c>
      <c r="Q53" s="356"/>
      <c r="R53" s="377">
        <f>G53*Q53</f>
        <v>0</v>
      </c>
      <c r="S53" s="1027"/>
      <c r="T53" s="1013">
        <f>S53*Tabla310[[#This Row],[P.U$]]</f>
        <v>0</v>
      </c>
    </row>
    <row r="54" spans="1:20" ht="36" x14ac:dyDescent="0.3">
      <c r="A54" s="457">
        <v>44</v>
      </c>
      <c r="B54" s="484" t="s">
        <v>40</v>
      </c>
      <c r="C54" s="485" t="s">
        <v>209</v>
      </c>
      <c r="D54" s="485" t="s">
        <v>10</v>
      </c>
      <c r="E54" s="485" t="s">
        <v>274</v>
      </c>
      <c r="F54" s="486">
        <v>45444</v>
      </c>
      <c r="G54" s="487">
        <v>2.83</v>
      </c>
      <c r="H54" s="337"/>
      <c r="I54" s="83"/>
      <c r="J54" s="85">
        <f t="shared" si="0"/>
        <v>0</v>
      </c>
      <c r="K54" s="308"/>
      <c r="L54" s="85">
        <f t="shared" si="4"/>
        <v>0</v>
      </c>
      <c r="M54" s="687"/>
      <c r="N54" s="85">
        <f t="shared" si="1"/>
        <v>0</v>
      </c>
      <c r="O54" s="83"/>
      <c r="P54" s="85">
        <f t="shared" si="2"/>
        <v>0</v>
      </c>
      <c r="Q54" s="83"/>
      <c r="R54" s="377">
        <f t="shared" si="3"/>
        <v>0</v>
      </c>
      <c r="S54" s="1030"/>
      <c r="T54" s="1013">
        <f>S54*Tabla310[[#This Row],[P.U$]]</f>
        <v>0</v>
      </c>
    </row>
    <row r="55" spans="1:20" ht="36" x14ac:dyDescent="0.3">
      <c r="A55" s="457">
        <v>45</v>
      </c>
      <c r="B55" s="484" t="s">
        <v>41</v>
      </c>
      <c r="C55" s="485" t="s">
        <v>200</v>
      </c>
      <c r="D55" s="485" t="s">
        <v>10</v>
      </c>
      <c r="E55" s="485" t="s">
        <v>274</v>
      </c>
      <c r="F55" s="486">
        <v>45658</v>
      </c>
      <c r="G55" s="487">
        <v>2.15</v>
      </c>
      <c r="H55" s="337"/>
      <c r="I55" s="83"/>
      <c r="J55" s="85">
        <f t="shared" si="0"/>
        <v>0</v>
      </c>
      <c r="K55" s="308"/>
      <c r="L55" s="85">
        <f t="shared" si="4"/>
        <v>0</v>
      </c>
      <c r="M55" s="687"/>
      <c r="N55" s="85">
        <f t="shared" si="1"/>
        <v>0</v>
      </c>
      <c r="O55" s="83"/>
      <c r="P55" s="85">
        <f t="shared" si="2"/>
        <v>0</v>
      </c>
      <c r="Q55" s="83"/>
      <c r="R55" s="377">
        <f t="shared" si="3"/>
        <v>0</v>
      </c>
      <c r="S55" s="1028"/>
      <c r="T55" s="1013">
        <f>S55*Tabla310[[#This Row],[P.U$]]</f>
        <v>0</v>
      </c>
    </row>
    <row r="56" spans="1:20" ht="28.5" x14ac:dyDescent="0.3">
      <c r="A56" s="457">
        <v>46</v>
      </c>
      <c r="B56" s="201" t="s">
        <v>41</v>
      </c>
      <c r="C56" s="14" t="s">
        <v>203</v>
      </c>
      <c r="D56" s="14" t="s">
        <v>10</v>
      </c>
      <c r="E56" s="14" t="s">
        <v>274</v>
      </c>
      <c r="F56" s="15" t="s">
        <v>17752</v>
      </c>
      <c r="G56" s="37">
        <v>2.15</v>
      </c>
      <c r="H56" s="337"/>
      <c r="I56" s="83"/>
      <c r="J56" s="85">
        <f t="shared" si="0"/>
        <v>0</v>
      </c>
      <c r="K56" s="308"/>
      <c r="L56" s="85">
        <f t="shared" si="4"/>
        <v>0</v>
      </c>
      <c r="M56" s="687"/>
      <c r="N56" s="85">
        <f t="shared" si="1"/>
        <v>0</v>
      </c>
      <c r="O56" s="83"/>
      <c r="P56" s="85">
        <f t="shared" si="2"/>
        <v>0</v>
      </c>
      <c r="Q56" s="83"/>
      <c r="R56" s="377">
        <f t="shared" si="3"/>
        <v>0</v>
      </c>
      <c r="S56" s="1030"/>
      <c r="T56" s="1013">
        <f>S56*Tabla310[[#This Row],[P.U$]]</f>
        <v>0</v>
      </c>
    </row>
    <row r="57" spans="1:20" s="388" customFormat="1" ht="54" x14ac:dyDescent="0.3">
      <c r="A57" s="457">
        <v>47</v>
      </c>
      <c r="B57" s="494" t="s">
        <v>1109</v>
      </c>
      <c r="C57" s="495" t="s">
        <v>1162</v>
      </c>
      <c r="D57" s="489" t="s">
        <v>10</v>
      </c>
      <c r="E57" s="485" t="s">
        <v>274</v>
      </c>
      <c r="F57" s="486">
        <v>45658</v>
      </c>
      <c r="G57" s="487">
        <v>3.61</v>
      </c>
      <c r="H57" s="337"/>
      <c r="I57" s="83"/>
      <c r="J57" s="85">
        <f t="shared" si="0"/>
        <v>0</v>
      </c>
      <c r="K57" s="308"/>
      <c r="L57" s="85">
        <f t="shared" si="4"/>
        <v>0</v>
      </c>
      <c r="M57" s="687"/>
      <c r="N57" s="85">
        <f t="shared" si="1"/>
        <v>0</v>
      </c>
      <c r="O57" s="83"/>
      <c r="P57" s="85">
        <f t="shared" si="2"/>
        <v>0</v>
      </c>
      <c r="Q57" s="83"/>
      <c r="R57" s="377">
        <f t="shared" si="3"/>
        <v>0</v>
      </c>
      <c r="S57" s="1028"/>
      <c r="T57" s="1013">
        <f>S57*Tabla310[[#This Row],[P.U$]]</f>
        <v>0</v>
      </c>
    </row>
    <row r="58" spans="1:20" ht="36" x14ac:dyDescent="0.3">
      <c r="A58" s="457">
        <v>48</v>
      </c>
      <c r="B58" s="484" t="s">
        <v>803</v>
      </c>
      <c r="C58" s="485" t="s">
        <v>203</v>
      </c>
      <c r="D58" s="485" t="s">
        <v>10</v>
      </c>
      <c r="E58" s="485" t="s">
        <v>274</v>
      </c>
      <c r="F58" s="486">
        <v>45689</v>
      </c>
      <c r="G58" s="487">
        <v>1.3</v>
      </c>
      <c r="H58" s="337"/>
      <c r="I58" s="83"/>
      <c r="J58" s="85">
        <f t="shared" si="0"/>
        <v>0</v>
      </c>
      <c r="K58" s="308"/>
      <c r="L58" s="85">
        <f t="shared" si="4"/>
        <v>0</v>
      </c>
      <c r="M58" s="687"/>
      <c r="N58" s="85">
        <f t="shared" si="1"/>
        <v>0</v>
      </c>
      <c r="O58" s="83"/>
      <c r="P58" s="85">
        <f t="shared" si="2"/>
        <v>0</v>
      </c>
      <c r="Q58" s="83"/>
      <c r="R58" s="377">
        <f t="shared" si="3"/>
        <v>0</v>
      </c>
      <c r="S58" s="1030"/>
      <c r="T58" s="1013">
        <f>S58*Tabla310[[#This Row],[P.U$]]</f>
        <v>0</v>
      </c>
    </row>
    <row r="59" spans="1:20" ht="72" x14ac:dyDescent="0.3">
      <c r="A59" s="457">
        <v>49</v>
      </c>
      <c r="B59" s="484" t="s">
        <v>726</v>
      </c>
      <c r="C59" s="485" t="s">
        <v>727</v>
      </c>
      <c r="D59" s="485" t="s">
        <v>10</v>
      </c>
      <c r="E59" s="485" t="s">
        <v>728</v>
      </c>
      <c r="F59" s="486">
        <v>45386</v>
      </c>
      <c r="G59" s="487">
        <v>3.81</v>
      </c>
      <c r="H59" s="337"/>
      <c r="I59" s="83"/>
      <c r="J59" s="85">
        <f t="shared" si="0"/>
        <v>0</v>
      </c>
      <c r="K59" s="308"/>
      <c r="L59" s="85">
        <f>G59*K59</f>
        <v>0</v>
      </c>
      <c r="M59" s="687"/>
      <c r="N59" s="85">
        <f>G59*M59</f>
        <v>0</v>
      </c>
      <c r="O59" s="83"/>
      <c r="P59" s="85">
        <f>G59*O59</f>
        <v>0</v>
      </c>
      <c r="Q59" s="83"/>
      <c r="R59" s="377">
        <f>G59*Q59</f>
        <v>0</v>
      </c>
      <c r="S59" s="1028"/>
      <c r="T59" s="1013">
        <f>S59*Tabla310[[#This Row],[P.U$]]</f>
        <v>0</v>
      </c>
    </row>
    <row r="60" spans="1:20" ht="18.75" x14ac:dyDescent="0.3">
      <c r="A60" s="457"/>
      <c r="B60" s="201" t="s">
        <v>1027</v>
      </c>
      <c r="C60" s="14" t="s">
        <v>241</v>
      </c>
      <c r="D60" s="14" t="s">
        <v>10</v>
      </c>
      <c r="E60" s="14" t="s">
        <v>272</v>
      </c>
      <c r="F60" s="15">
        <v>45748</v>
      </c>
      <c r="G60" s="37"/>
      <c r="H60" s="337"/>
      <c r="I60" s="83"/>
      <c r="J60" s="85">
        <f t="shared" ref="J60" si="10">G60*I60</f>
        <v>0</v>
      </c>
      <c r="K60" s="308"/>
      <c r="L60" s="85">
        <f>G60*K60</f>
        <v>0</v>
      </c>
      <c r="M60" s="687"/>
      <c r="N60" s="85">
        <f>G60*M60</f>
        <v>0</v>
      </c>
      <c r="O60" s="83"/>
      <c r="P60" s="85">
        <f>G60*O60</f>
        <v>0</v>
      </c>
      <c r="Q60" s="83">
        <v>10</v>
      </c>
      <c r="R60" s="377">
        <f>G60*Q60</f>
        <v>0</v>
      </c>
      <c r="S60" s="1030">
        <v>10</v>
      </c>
      <c r="T60" s="1013">
        <f>S60*Tabla310[[#This Row],[P.U$]]</f>
        <v>0</v>
      </c>
    </row>
    <row r="61" spans="1:20" ht="36" x14ac:dyDescent="0.3">
      <c r="A61" s="457">
        <v>50</v>
      </c>
      <c r="B61" s="484" t="s">
        <v>1027</v>
      </c>
      <c r="C61" s="485" t="s">
        <v>209</v>
      </c>
      <c r="D61" s="485" t="s">
        <v>10</v>
      </c>
      <c r="E61" s="485" t="s">
        <v>272</v>
      </c>
      <c r="F61" s="486">
        <v>45627</v>
      </c>
      <c r="G61" s="487">
        <v>3</v>
      </c>
      <c r="H61" s="337"/>
      <c r="I61" s="83"/>
      <c r="J61" s="85">
        <f t="shared" si="0"/>
        <v>0</v>
      </c>
      <c r="K61" s="308"/>
      <c r="L61" s="85">
        <f t="shared" si="4"/>
        <v>0</v>
      </c>
      <c r="M61" s="687"/>
      <c r="N61" s="85">
        <f t="shared" si="1"/>
        <v>0</v>
      </c>
      <c r="O61" s="83"/>
      <c r="P61" s="85">
        <f t="shared" si="2"/>
        <v>0</v>
      </c>
      <c r="Q61" s="83"/>
      <c r="R61" s="377">
        <f t="shared" si="3"/>
        <v>0</v>
      </c>
      <c r="S61" s="1028"/>
      <c r="T61" s="1013">
        <f>S61*Tabla310[[#This Row],[P.U$]]</f>
        <v>0</v>
      </c>
    </row>
    <row r="62" spans="1:20" ht="36" x14ac:dyDescent="0.3">
      <c r="A62" s="457">
        <v>51</v>
      </c>
      <c r="B62" s="484" t="s">
        <v>1221</v>
      </c>
      <c r="C62" s="485" t="s">
        <v>1234</v>
      </c>
      <c r="D62" s="485" t="s">
        <v>10</v>
      </c>
      <c r="E62" s="485" t="s">
        <v>272</v>
      </c>
      <c r="F62" s="486" t="s">
        <v>17620</v>
      </c>
      <c r="G62" s="487">
        <v>3.39</v>
      </c>
      <c r="H62" s="337"/>
      <c r="I62" s="83"/>
      <c r="J62" s="85">
        <f t="shared" si="0"/>
        <v>0</v>
      </c>
      <c r="K62" s="308"/>
      <c r="L62" s="85">
        <f t="shared" si="4"/>
        <v>0</v>
      </c>
      <c r="M62" s="687"/>
      <c r="N62" s="85">
        <f t="shared" si="1"/>
        <v>0</v>
      </c>
      <c r="O62" s="83"/>
      <c r="P62" s="85">
        <f t="shared" si="2"/>
        <v>0</v>
      </c>
      <c r="Q62" s="83"/>
      <c r="R62" s="377">
        <f t="shared" si="3"/>
        <v>0</v>
      </c>
      <c r="S62" s="1030"/>
      <c r="T62" s="1013">
        <f>S62*Tabla310[[#This Row],[P.U$]]</f>
        <v>0</v>
      </c>
    </row>
    <row r="63" spans="1:20" ht="36" x14ac:dyDescent="0.3">
      <c r="A63" s="457">
        <v>52</v>
      </c>
      <c r="B63" s="484" t="s">
        <v>774</v>
      </c>
      <c r="C63" s="485" t="s">
        <v>216</v>
      </c>
      <c r="D63" s="485" t="s">
        <v>10</v>
      </c>
      <c r="E63" s="485" t="s">
        <v>272</v>
      </c>
      <c r="F63" s="486">
        <v>45444</v>
      </c>
      <c r="G63" s="487">
        <v>3</v>
      </c>
      <c r="H63" s="337"/>
      <c r="I63" s="83">
        <v>6</v>
      </c>
      <c r="J63" s="85">
        <f>G63*I63</f>
        <v>18</v>
      </c>
      <c r="K63" s="793">
        <v>6</v>
      </c>
      <c r="L63" s="85">
        <f>G63*K63</f>
        <v>18</v>
      </c>
      <c r="M63" s="687">
        <v>6</v>
      </c>
      <c r="N63" s="85">
        <f>G63*M63</f>
        <v>18</v>
      </c>
      <c r="O63" s="83">
        <v>5</v>
      </c>
      <c r="P63" s="85">
        <f>G63*O63</f>
        <v>15</v>
      </c>
      <c r="Q63" s="83">
        <v>5</v>
      </c>
      <c r="R63" s="377">
        <f>G63*Q63</f>
        <v>15</v>
      </c>
      <c r="S63" s="1028">
        <v>5</v>
      </c>
      <c r="T63" s="1013">
        <f>S63*Tabla310[[#This Row],[P.U$]]</f>
        <v>15</v>
      </c>
    </row>
    <row r="64" spans="1:20" ht="36" x14ac:dyDescent="0.3">
      <c r="A64" s="457">
        <v>53</v>
      </c>
      <c r="B64" s="484" t="s">
        <v>42</v>
      </c>
      <c r="C64" s="485" t="s">
        <v>209</v>
      </c>
      <c r="D64" s="485" t="s">
        <v>10</v>
      </c>
      <c r="E64" s="485" t="s">
        <v>275</v>
      </c>
      <c r="F64" s="486">
        <v>45474</v>
      </c>
      <c r="G64" s="487">
        <v>2.15</v>
      </c>
      <c r="H64" s="337"/>
      <c r="I64" s="83"/>
      <c r="J64" s="85">
        <f t="shared" si="0"/>
        <v>0</v>
      </c>
      <c r="K64" s="308"/>
      <c r="L64" s="85">
        <f>G64*K64</f>
        <v>0</v>
      </c>
      <c r="M64" s="687"/>
      <c r="N64" s="85">
        <f>G64*M64</f>
        <v>0</v>
      </c>
      <c r="O64" s="83"/>
      <c r="P64" s="85">
        <f>G64*O64</f>
        <v>0</v>
      </c>
      <c r="Q64" s="83"/>
      <c r="R64" s="377">
        <f>G64*Q64</f>
        <v>0</v>
      </c>
      <c r="S64" s="1030"/>
      <c r="T64" s="1013">
        <f>S64*Tabla310[[#This Row],[P.U$]]</f>
        <v>0</v>
      </c>
    </row>
    <row r="65" spans="1:20" ht="36" x14ac:dyDescent="0.3">
      <c r="A65" s="457">
        <v>54</v>
      </c>
      <c r="B65" s="484" t="s">
        <v>43</v>
      </c>
      <c r="C65" s="485" t="s">
        <v>214</v>
      </c>
      <c r="D65" s="485" t="s">
        <v>10</v>
      </c>
      <c r="E65" s="485" t="s">
        <v>276</v>
      </c>
      <c r="F65" s="486">
        <v>45505</v>
      </c>
      <c r="G65" s="487">
        <v>2.83</v>
      </c>
      <c r="H65" s="337"/>
      <c r="I65" s="83"/>
      <c r="J65" s="85">
        <f t="shared" si="0"/>
        <v>0</v>
      </c>
      <c r="K65" s="308"/>
      <c r="L65" s="85">
        <f t="shared" si="4"/>
        <v>0</v>
      </c>
      <c r="M65" s="687"/>
      <c r="N65" s="85">
        <f t="shared" si="1"/>
        <v>0</v>
      </c>
      <c r="O65" s="83"/>
      <c r="P65" s="85">
        <f t="shared" si="2"/>
        <v>0</v>
      </c>
      <c r="Q65" s="83"/>
      <c r="R65" s="377">
        <f t="shared" si="3"/>
        <v>0</v>
      </c>
      <c r="S65" s="1028"/>
      <c r="T65" s="1013">
        <f>S65*Tabla310[[#This Row],[P.U$]]</f>
        <v>0</v>
      </c>
    </row>
    <row r="66" spans="1:20" ht="54" x14ac:dyDescent="0.3">
      <c r="A66" s="457">
        <v>55</v>
      </c>
      <c r="B66" s="484" t="s">
        <v>1011</v>
      </c>
      <c r="C66" s="485" t="s">
        <v>1012</v>
      </c>
      <c r="D66" s="485" t="s">
        <v>10</v>
      </c>
      <c r="E66" s="485" t="s">
        <v>277</v>
      </c>
      <c r="F66" s="486">
        <v>45322</v>
      </c>
      <c r="G66" s="487">
        <v>2.7</v>
      </c>
      <c r="H66" s="337"/>
      <c r="I66" s="83"/>
      <c r="J66" s="85">
        <f t="shared" si="0"/>
        <v>0</v>
      </c>
      <c r="K66" s="308"/>
      <c r="L66" s="85">
        <f t="shared" si="4"/>
        <v>0</v>
      </c>
      <c r="M66" s="687"/>
      <c r="N66" s="85">
        <f t="shared" si="1"/>
        <v>0</v>
      </c>
      <c r="O66" s="83"/>
      <c r="P66" s="85">
        <f t="shared" si="2"/>
        <v>0</v>
      </c>
      <c r="Q66" s="83"/>
      <c r="R66" s="377">
        <f t="shared" si="3"/>
        <v>0</v>
      </c>
      <c r="S66" s="1030"/>
      <c r="T66" s="1013">
        <f>S66*Tabla310[[#This Row],[P.U$]]</f>
        <v>0</v>
      </c>
    </row>
    <row r="67" spans="1:20" ht="36" x14ac:dyDescent="0.3">
      <c r="A67" s="457">
        <v>56</v>
      </c>
      <c r="B67" s="484" t="s">
        <v>45</v>
      </c>
      <c r="C67" s="485" t="s">
        <v>216</v>
      </c>
      <c r="D67" s="485" t="s">
        <v>10</v>
      </c>
      <c r="E67" s="485" t="s">
        <v>277</v>
      </c>
      <c r="F67" s="486">
        <v>45444</v>
      </c>
      <c r="G67" s="487">
        <v>3.86</v>
      </c>
      <c r="H67" s="337"/>
      <c r="I67" s="83"/>
      <c r="J67" s="85">
        <f t="shared" si="0"/>
        <v>0</v>
      </c>
      <c r="K67" s="308"/>
      <c r="L67" s="85">
        <f t="shared" si="4"/>
        <v>0</v>
      </c>
      <c r="M67" s="687"/>
      <c r="N67" s="85">
        <f t="shared" si="1"/>
        <v>0</v>
      </c>
      <c r="O67" s="83"/>
      <c r="P67" s="85">
        <f t="shared" si="2"/>
        <v>0</v>
      </c>
      <c r="Q67" s="83"/>
      <c r="R67" s="377">
        <f t="shared" si="3"/>
        <v>0</v>
      </c>
      <c r="S67" s="1028"/>
      <c r="T67" s="1013">
        <f>S67*Tabla310[[#This Row],[P.U$]]</f>
        <v>0</v>
      </c>
    </row>
    <row r="68" spans="1:20" ht="18.75" x14ac:dyDescent="0.3">
      <c r="A68" s="457">
        <v>57</v>
      </c>
      <c r="B68" s="662" t="s">
        <v>17753</v>
      </c>
      <c r="C68" s="582" t="s">
        <v>217</v>
      </c>
      <c r="D68" s="661" t="s">
        <v>10</v>
      </c>
      <c r="E68" s="214"/>
      <c r="F68" s="586">
        <v>45689</v>
      </c>
      <c r="G68" s="651">
        <v>2.38</v>
      </c>
      <c r="H68" s="337"/>
      <c r="I68" s="83">
        <v>10</v>
      </c>
      <c r="J68" s="85">
        <f t="shared" si="0"/>
        <v>23.799999999999997</v>
      </c>
      <c r="K68" s="793">
        <v>10</v>
      </c>
      <c r="L68" s="85">
        <f>G68*K68</f>
        <v>23.799999999999997</v>
      </c>
      <c r="M68" s="687">
        <v>10</v>
      </c>
      <c r="N68" s="85">
        <f t="shared" si="1"/>
        <v>23.799999999999997</v>
      </c>
      <c r="O68" s="83">
        <v>10</v>
      </c>
      <c r="P68" s="85">
        <f t="shared" si="2"/>
        <v>23.799999999999997</v>
      </c>
      <c r="Q68" s="83">
        <v>10</v>
      </c>
      <c r="R68" s="377">
        <f t="shared" si="3"/>
        <v>23.799999999999997</v>
      </c>
      <c r="S68" s="1030">
        <v>10</v>
      </c>
      <c r="T68" s="1013">
        <f>S68*Tabla310[[#This Row],[P.U$]]</f>
        <v>23.799999999999997</v>
      </c>
    </row>
    <row r="69" spans="1:20" ht="36" x14ac:dyDescent="0.3">
      <c r="A69" s="457">
        <v>58</v>
      </c>
      <c r="B69" s="484" t="s">
        <v>46</v>
      </c>
      <c r="C69" s="485" t="s">
        <v>217</v>
      </c>
      <c r="D69" s="485" t="s">
        <v>10</v>
      </c>
      <c r="E69" s="485" t="s">
        <v>266</v>
      </c>
      <c r="F69" s="486">
        <v>45839</v>
      </c>
      <c r="G69" s="487">
        <v>6.72</v>
      </c>
      <c r="H69" s="337"/>
      <c r="I69" s="83"/>
      <c r="J69" s="85">
        <f t="shared" si="0"/>
        <v>0</v>
      </c>
      <c r="K69" s="308"/>
      <c r="L69" s="85">
        <f t="shared" si="4"/>
        <v>0</v>
      </c>
      <c r="M69" s="687"/>
      <c r="N69" s="85">
        <f t="shared" si="1"/>
        <v>0</v>
      </c>
      <c r="O69" s="83"/>
      <c r="P69" s="85">
        <f t="shared" si="2"/>
        <v>0</v>
      </c>
      <c r="Q69" s="83"/>
      <c r="R69" s="377">
        <f t="shared" si="3"/>
        <v>0</v>
      </c>
      <c r="S69" s="1028"/>
      <c r="T69" s="1013">
        <f>S69*Tabla310[[#This Row],[P.U$]]</f>
        <v>0</v>
      </c>
    </row>
    <row r="70" spans="1:20" ht="18.75" x14ac:dyDescent="0.3">
      <c r="A70" s="457">
        <v>59</v>
      </c>
      <c r="B70" s="484" t="s">
        <v>47</v>
      </c>
      <c r="C70" s="485" t="s">
        <v>218</v>
      </c>
      <c r="D70" s="485" t="s">
        <v>10</v>
      </c>
      <c r="E70" s="485" t="s">
        <v>278</v>
      </c>
      <c r="F70" s="486">
        <v>45352</v>
      </c>
      <c r="G70" s="487">
        <v>10.84</v>
      </c>
      <c r="H70" s="337"/>
      <c r="I70" s="593"/>
      <c r="J70" s="355">
        <f>G70*I70</f>
        <v>0</v>
      </c>
      <c r="K70" s="784"/>
      <c r="L70" s="357">
        <f>G70*K70</f>
        <v>0</v>
      </c>
      <c r="M70" s="687"/>
      <c r="N70" s="357">
        <f>G70*M70</f>
        <v>0</v>
      </c>
      <c r="O70" s="356"/>
      <c r="P70" s="357">
        <f>G70*O70</f>
        <v>0</v>
      </c>
      <c r="Q70" s="356"/>
      <c r="R70" s="377">
        <f>G70*Q70</f>
        <v>0</v>
      </c>
      <c r="S70" s="1029"/>
      <c r="T70" s="1013">
        <f>S70*Tabla310[[#This Row],[P.U$]]</f>
        <v>0</v>
      </c>
    </row>
    <row r="71" spans="1:20" ht="28.5" x14ac:dyDescent="0.3">
      <c r="A71" s="457">
        <v>60</v>
      </c>
      <c r="B71" s="201" t="s">
        <v>17754</v>
      </c>
      <c r="C71" s="14" t="s">
        <v>17751</v>
      </c>
      <c r="D71" s="14" t="s">
        <v>10</v>
      </c>
      <c r="E71" s="14" t="s">
        <v>278</v>
      </c>
      <c r="F71" s="15">
        <v>45474</v>
      </c>
      <c r="G71" s="37">
        <v>3.43</v>
      </c>
      <c r="H71" s="337"/>
      <c r="I71" s="593"/>
      <c r="J71" s="355">
        <f>G71*I71</f>
        <v>0</v>
      </c>
      <c r="K71" s="784"/>
      <c r="L71" s="357">
        <f>G71*K71</f>
        <v>0</v>
      </c>
      <c r="M71" s="687"/>
      <c r="N71" s="357">
        <f>G71*M71</f>
        <v>0</v>
      </c>
      <c r="O71" s="356"/>
      <c r="P71" s="357">
        <f>G71*O71</f>
        <v>0</v>
      </c>
      <c r="Q71" s="356"/>
      <c r="R71" s="377">
        <f>G71*Q71</f>
        <v>0</v>
      </c>
      <c r="S71" s="1027"/>
      <c r="T71" s="1013">
        <f>S71*Tabla310[[#This Row],[P.U$]]</f>
        <v>0</v>
      </c>
    </row>
    <row r="72" spans="1:20" ht="36" x14ac:dyDescent="0.3">
      <c r="A72" s="457">
        <v>61</v>
      </c>
      <c r="B72" s="484" t="s">
        <v>48</v>
      </c>
      <c r="C72" s="485" t="s">
        <v>196</v>
      </c>
      <c r="D72" s="485" t="s">
        <v>10</v>
      </c>
      <c r="E72" s="485" t="s">
        <v>279</v>
      </c>
      <c r="F72" s="486">
        <v>45444</v>
      </c>
      <c r="G72" s="487">
        <v>0.75</v>
      </c>
      <c r="H72" s="337"/>
      <c r="I72" s="593"/>
      <c r="J72" s="355">
        <f>G72*I72</f>
        <v>0</v>
      </c>
      <c r="K72" s="784"/>
      <c r="L72" s="357">
        <f>G72*K72</f>
        <v>0</v>
      </c>
      <c r="M72" s="687"/>
      <c r="N72" s="357">
        <f>G72*M72</f>
        <v>0</v>
      </c>
      <c r="O72" s="356"/>
      <c r="P72" s="357">
        <f>G72*O72</f>
        <v>0</v>
      </c>
      <c r="Q72" s="356"/>
      <c r="R72" s="377">
        <f>G72*Q72</f>
        <v>0</v>
      </c>
      <c r="S72" s="1029"/>
      <c r="T72" s="1013">
        <f>S72*Tabla310[[#This Row],[P.U$]]</f>
        <v>0</v>
      </c>
    </row>
    <row r="73" spans="1:20" ht="56.25" x14ac:dyDescent="0.3">
      <c r="A73" s="457">
        <v>62</v>
      </c>
      <c r="B73" s="496" t="s">
        <v>1105</v>
      </c>
      <c r="C73" s="496" t="s">
        <v>217</v>
      </c>
      <c r="D73" s="485" t="s">
        <v>10</v>
      </c>
      <c r="E73" s="485" t="s">
        <v>279</v>
      </c>
      <c r="F73" s="497">
        <v>45139</v>
      </c>
      <c r="G73" s="498">
        <v>10.84</v>
      </c>
      <c r="H73" s="337"/>
      <c r="I73" s="83"/>
      <c r="J73" s="85">
        <f t="shared" si="0"/>
        <v>0</v>
      </c>
      <c r="K73" s="308"/>
      <c r="L73" s="85">
        <f t="shared" si="4"/>
        <v>0</v>
      </c>
      <c r="M73" s="687"/>
      <c r="N73" s="85">
        <f t="shared" si="1"/>
        <v>0</v>
      </c>
      <c r="O73" s="83"/>
      <c r="P73" s="85">
        <f t="shared" si="2"/>
        <v>0</v>
      </c>
      <c r="Q73" s="83"/>
      <c r="R73" s="377">
        <f t="shared" si="3"/>
        <v>0</v>
      </c>
      <c r="S73" s="1028"/>
      <c r="T73" s="1013">
        <f>S73*Tabla310[[#This Row],[P.U$]]</f>
        <v>0</v>
      </c>
    </row>
    <row r="74" spans="1:20" ht="37.5" x14ac:dyDescent="0.3">
      <c r="A74" s="457">
        <v>63</v>
      </c>
      <c r="B74" s="496" t="s">
        <v>1106</v>
      </c>
      <c r="C74" s="496" t="s">
        <v>1107</v>
      </c>
      <c r="D74" s="485" t="s">
        <v>10</v>
      </c>
      <c r="E74" s="485" t="s">
        <v>279</v>
      </c>
      <c r="F74" s="497"/>
      <c r="G74" s="498">
        <v>10.84</v>
      </c>
      <c r="H74" s="337"/>
      <c r="I74" s="83"/>
      <c r="J74" s="85">
        <f t="shared" si="0"/>
        <v>0</v>
      </c>
      <c r="K74" s="308"/>
      <c r="L74" s="85">
        <f t="shared" si="4"/>
        <v>0</v>
      </c>
      <c r="M74" s="687"/>
      <c r="N74" s="85">
        <f t="shared" si="1"/>
        <v>0</v>
      </c>
      <c r="O74" s="83"/>
      <c r="P74" s="85">
        <f t="shared" si="2"/>
        <v>0</v>
      </c>
      <c r="Q74" s="83"/>
      <c r="R74" s="377">
        <f t="shared" si="3"/>
        <v>0</v>
      </c>
      <c r="S74" s="1030"/>
      <c r="T74" s="1013">
        <f>S74*Tabla310[[#This Row],[P.U$]]</f>
        <v>0</v>
      </c>
    </row>
    <row r="75" spans="1:20" ht="36" x14ac:dyDescent="0.3">
      <c r="A75" s="457">
        <v>64</v>
      </c>
      <c r="B75" s="484" t="s">
        <v>49</v>
      </c>
      <c r="C75" s="485" t="s">
        <v>203</v>
      </c>
      <c r="D75" s="485" t="s">
        <v>10</v>
      </c>
      <c r="E75" s="485" t="s">
        <v>266</v>
      </c>
      <c r="F75" s="486">
        <v>45108</v>
      </c>
      <c r="G75" s="487">
        <v>0.91</v>
      </c>
      <c r="H75" s="337"/>
      <c r="I75" s="83"/>
      <c r="J75" s="85">
        <f t="shared" si="0"/>
        <v>0</v>
      </c>
      <c r="K75" s="308"/>
      <c r="L75" s="85">
        <f t="shared" si="4"/>
        <v>0</v>
      </c>
      <c r="M75" s="687"/>
      <c r="N75" s="85">
        <f t="shared" si="1"/>
        <v>0</v>
      </c>
      <c r="O75" s="83"/>
      <c r="P75" s="85">
        <f t="shared" si="2"/>
        <v>0</v>
      </c>
      <c r="Q75" s="83"/>
      <c r="R75" s="377">
        <f t="shared" si="3"/>
        <v>0</v>
      </c>
      <c r="S75" s="1028"/>
      <c r="T75" s="1013">
        <f>S75*Tabla310[[#This Row],[P.U$]]</f>
        <v>0</v>
      </c>
    </row>
    <row r="76" spans="1:20" ht="54" x14ac:dyDescent="0.3">
      <c r="A76" s="457">
        <v>65</v>
      </c>
      <c r="B76" s="484" t="s">
        <v>50</v>
      </c>
      <c r="C76" s="485" t="s">
        <v>196</v>
      </c>
      <c r="D76" s="485" t="s">
        <v>10</v>
      </c>
      <c r="E76" s="485" t="s">
        <v>273</v>
      </c>
      <c r="F76" s="486">
        <v>45444</v>
      </c>
      <c r="G76" s="487">
        <v>1.57</v>
      </c>
      <c r="H76" s="337"/>
      <c r="I76" s="83"/>
      <c r="J76" s="85">
        <f t="shared" si="0"/>
        <v>0</v>
      </c>
      <c r="K76" s="308"/>
      <c r="L76" s="85">
        <f t="shared" si="4"/>
        <v>0</v>
      </c>
      <c r="M76" s="687"/>
      <c r="N76" s="85">
        <f t="shared" si="1"/>
        <v>0</v>
      </c>
      <c r="O76" s="83"/>
      <c r="P76" s="85">
        <f t="shared" si="2"/>
        <v>0</v>
      </c>
      <c r="Q76" s="83"/>
      <c r="R76" s="377">
        <f t="shared" si="3"/>
        <v>0</v>
      </c>
      <c r="S76" s="1030"/>
      <c r="T76" s="1013">
        <f>S76*Tabla310[[#This Row],[P.U$]]</f>
        <v>0</v>
      </c>
    </row>
    <row r="77" spans="1:20" ht="54" x14ac:dyDescent="0.3">
      <c r="A77" s="457">
        <v>66</v>
      </c>
      <c r="B77" s="484" t="s">
        <v>51</v>
      </c>
      <c r="C77" s="485" t="s">
        <v>200</v>
      </c>
      <c r="D77" s="485" t="s">
        <v>10</v>
      </c>
      <c r="E77" s="485" t="s">
        <v>273</v>
      </c>
      <c r="F77" s="486">
        <v>45748</v>
      </c>
      <c r="G77" s="487">
        <v>1.57</v>
      </c>
      <c r="H77" s="337"/>
      <c r="I77" s="83"/>
      <c r="J77" s="85">
        <f t="shared" si="0"/>
        <v>0</v>
      </c>
      <c r="K77" s="308"/>
      <c r="L77" s="85">
        <f t="shared" si="4"/>
        <v>0</v>
      </c>
      <c r="M77" s="687"/>
      <c r="N77" s="85">
        <f t="shared" si="1"/>
        <v>0</v>
      </c>
      <c r="O77" s="83"/>
      <c r="P77" s="85">
        <f t="shared" si="2"/>
        <v>0</v>
      </c>
      <c r="Q77" s="83"/>
      <c r="R77" s="377">
        <f t="shared" si="3"/>
        <v>0</v>
      </c>
      <c r="S77" s="1028"/>
      <c r="T77" s="1013">
        <f>S77*Tabla310[[#This Row],[P.U$]]</f>
        <v>0</v>
      </c>
    </row>
    <row r="78" spans="1:20" ht="54" x14ac:dyDescent="0.3">
      <c r="A78" s="457">
        <v>67</v>
      </c>
      <c r="B78" s="484" t="s">
        <v>51</v>
      </c>
      <c r="C78" s="485" t="s">
        <v>219</v>
      </c>
      <c r="D78" s="485" t="s">
        <v>10</v>
      </c>
      <c r="E78" s="485" t="s">
        <v>273</v>
      </c>
      <c r="F78" s="486">
        <v>45748</v>
      </c>
      <c r="G78" s="487">
        <v>1.57</v>
      </c>
      <c r="H78" s="337"/>
      <c r="I78" s="83"/>
      <c r="J78" s="85">
        <f t="shared" si="0"/>
        <v>0</v>
      </c>
      <c r="K78" s="308"/>
      <c r="L78" s="85">
        <f t="shared" si="4"/>
        <v>0</v>
      </c>
      <c r="M78" s="687"/>
      <c r="N78" s="85">
        <f t="shared" si="1"/>
        <v>0</v>
      </c>
      <c r="O78" s="83"/>
      <c r="P78" s="85">
        <f t="shared" si="2"/>
        <v>0</v>
      </c>
      <c r="Q78" s="83"/>
      <c r="R78" s="377">
        <f t="shared" si="3"/>
        <v>0</v>
      </c>
      <c r="S78" s="1030"/>
      <c r="T78" s="1013">
        <f>S78*Tabla310[[#This Row],[P.U$]]</f>
        <v>0</v>
      </c>
    </row>
    <row r="79" spans="1:20" ht="54" x14ac:dyDescent="0.3">
      <c r="A79" s="457">
        <v>68</v>
      </c>
      <c r="B79" s="484" t="s">
        <v>52</v>
      </c>
      <c r="C79" s="485" t="s">
        <v>894</v>
      </c>
      <c r="D79" s="485" t="s">
        <v>10</v>
      </c>
      <c r="E79" s="485" t="s">
        <v>273</v>
      </c>
      <c r="F79" s="486">
        <v>45597</v>
      </c>
      <c r="G79" s="487">
        <v>1.65</v>
      </c>
      <c r="H79" s="337"/>
      <c r="I79" s="83"/>
      <c r="J79" s="85">
        <f t="shared" si="0"/>
        <v>0</v>
      </c>
      <c r="K79" s="308"/>
      <c r="L79" s="85">
        <f t="shared" si="4"/>
        <v>0</v>
      </c>
      <c r="M79" s="687"/>
      <c r="N79" s="85">
        <f t="shared" si="1"/>
        <v>0</v>
      </c>
      <c r="O79" s="83"/>
      <c r="P79" s="85">
        <f t="shared" si="2"/>
        <v>0</v>
      </c>
      <c r="Q79" s="83"/>
      <c r="R79" s="377">
        <f t="shared" si="3"/>
        <v>0</v>
      </c>
      <c r="S79" s="1028"/>
      <c r="T79" s="1013">
        <f>S79*Tabla310[[#This Row],[P.U$]]</f>
        <v>0</v>
      </c>
    </row>
    <row r="80" spans="1:20" ht="54" x14ac:dyDescent="0.3">
      <c r="A80" s="457">
        <v>69</v>
      </c>
      <c r="B80" s="484" t="s">
        <v>52</v>
      </c>
      <c r="C80" s="485" t="s">
        <v>221</v>
      </c>
      <c r="D80" s="485" t="s">
        <v>10</v>
      </c>
      <c r="E80" s="485" t="s">
        <v>273</v>
      </c>
      <c r="F80" s="486">
        <v>45566</v>
      </c>
      <c r="G80" s="487">
        <v>3.44</v>
      </c>
      <c r="H80" s="337"/>
      <c r="I80" s="83"/>
      <c r="J80" s="85">
        <f t="shared" si="0"/>
        <v>0</v>
      </c>
      <c r="K80" s="308"/>
      <c r="L80" s="85">
        <f t="shared" si="4"/>
        <v>0</v>
      </c>
      <c r="M80" s="687"/>
      <c r="N80" s="85">
        <f t="shared" si="1"/>
        <v>0</v>
      </c>
      <c r="O80" s="83"/>
      <c r="P80" s="85">
        <f t="shared" si="2"/>
        <v>0</v>
      </c>
      <c r="Q80" s="83"/>
      <c r="R80" s="377">
        <f t="shared" si="3"/>
        <v>0</v>
      </c>
      <c r="S80" s="1030"/>
      <c r="T80" s="1013">
        <f>S80*Tabla310[[#This Row],[P.U$]]</f>
        <v>0</v>
      </c>
    </row>
    <row r="81" spans="1:20" ht="54" x14ac:dyDescent="0.3">
      <c r="A81" s="457">
        <v>70</v>
      </c>
      <c r="B81" s="484" t="s">
        <v>999</v>
      </c>
      <c r="C81" s="485" t="s">
        <v>234</v>
      </c>
      <c r="D81" s="485" t="s">
        <v>10</v>
      </c>
      <c r="E81" s="485" t="s">
        <v>273</v>
      </c>
      <c r="F81" s="486">
        <v>45597</v>
      </c>
      <c r="G81" s="487">
        <v>1.65</v>
      </c>
      <c r="H81" s="337"/>
      <c r="I81" s="83"/>
      <c r="J81" s="85">
        <f t="shared" si="0"/>
        <v>0</v>
      </c>
      <c r="K81" s="308"/>
      <c r="L81" s="85">
        <f t="shared" si="4"/>
        <v>0</v>
      </c>
      <c r="M81" s="687"/>
      <c r="N81" s="85">
        <f t="shared" si="1"/>
        <v>0</v>
      </c>
      <c r="O81" s="83"/>
      <c r="P81" s="85">
        <f t="shared" si="2"/>
        <v>0</v>
      </c>
      <c r="Q81" s="83"/>
      <c r="R81" s="377">
        <f t="shared" si="3"/>
        <v>0</v>
      </c>
      <c r="S81" s="1028"/>
      <c r="T81" s="1013">
        <f>S81*Tabla310[[#This Row],[P.U$]]</f>
        <v>0</v>
      </c>
    </row>
    <row r="82" spans="1:20" ht="36" x14ac:dyDescent="0.3">
      <c r="A82" s="457">
        <v>71</v>
      </c>
      <c r="B82" s="484" t="s">
        <v>53</v>
      </c>
      <c r="C82" s="485" t="s">
        <v>222</v>
      </c>
      <c r="D82" s="485" t="s">
        <v>10</v>
      </c>
      <c r="E82" s="485" t="s">
        <v>281</v>
      </c>
      <c r="F82" s="486">
        <v>45658</v>
      </c>
      <c r="G82" s="487">
        <v>2.67</v>
      </c>
      <c r="H82" s="337"/>
      <c r="I82" s="83"/>
      <c r="J82" s="85">
        <f t="shared" si="0"/>
        <v>0</v>
      </c>
      <c r="K82" s="308"/>
      <c r="L82" s="85">
        <f>G82*K82</f>
        <v>0</v>
      </c>
      <c r="M82" s="687"/>
      <c r="N82" s="85">
        <f>G82*M82</f>
        <v>0</v>
      </c>
      <c r="O82" s="83"/>
      <c r="P82" s="85">
        <f>G82*O82</f>
        <v>0</v>
      </c>
      <c r="Q82" s="83"/>
      <c r="R82" s="377">
        <f>G82*Q82</f>
        <v>0</v>
      </c>
      <c r="S82" s="1030"/>
      <c r="T82" s="1013">
        <f>S82*Tabla310[[#This Row],[P.U$]]</f>
        <v>0</v>
      </c>
    </row>
    <row r="83" spans="1:20" ht="36" x14ac:dyDescent="0.3">
      <c r="A83" s="457">
        <v>72</v>
      </c>
      <c r="B83" s="484" t="s">
        <v>54</v>
      </c>
      <c r="C83" s="485" t="s">
        <v>729</v>
      </c>
      <c r="D83" s="485" t="s">
        <v>10</v>
      </c>
      <c r="E83" s="485" t="s">
        <v>281</v>
      </c>
      <c r="F83" s="486">
        <v>45323</v>
      </c>
      <c r="G83" s="487">
        <v>1.33</v>
      </c>
      <c r="H83" s="337"/>
      <c r="I83" s="83"/>
      <c r="J83" s="85">
        <f t="shared" si="0"/>
        <v>0</v>
      </c>
      <c r="K83" s="308"/>
      <c r="L83" s="85">
        <f t="shared" si="4"/>
        <v>0</v>
      </c>
      <c r="M83" s="687"/>
      <c r="N83" s="85">
        <f t="shared" si="1"/>
        <v>0</v>
      </c>
      <c r="O83" s="83"/>
      <c r="P83" s="85">
        <f t="shared" si="2"/>
        <v>0</v>
      </c>
      <c r="Q83" s="83"/>
      <c r="R83" s="377">
        <f t="shared" si="3"/>
        <v>0</v>
      </c>
      <c r="S83" s="1028"/>
      <c r="T83" s="1013">
        <f>S83*Tabla310[[#This Row],[P.U$]]</f>
        <v>0</v>
      </c>
    </row>
    <row r="84" spans="1:20" ht="36" x14ac:dyDescent="0.3">
      <c r="A84" s="457">
        <v>73</v>
      </c>
      <c r="B84" s="484" t="s">
        <v>55</v>
      </c>
      <c r="C84" s="485" t="s">
        <v>205</v>
      </c>
      <c r="D84" s="485" t="s">
        <v>10</v>
      </c>
      <c r="E84" s="485" t="s">
        <v>281</v>
      </c>
      <c r="F84" s="486">
        <v>45566</v>
      </c>
      <c r="G84" s="487">
        <v>2.4300000000000002</v>
      </c>
      <c r="H84" s="337"/>
      <c r="I84" s="83"/>
      <c r="J84" s="85">
        <f t="shared" si="0"/>
        <v>0</v>
      </c>
      <c r="K84" s="308"/>
      <c r="L84" s="85">
        <f t="shared" si="4"/>
        <v>0</v>
      </c>
      <c r="M84" s="687"/>
      <c r="N84" s="85">
        <f t="shared" si="1"/>
        <v>0</v>
      </c>
      <c r="O84" s="83"/>
      <c r="P84" s="85">
        <f t="shared" si="2"/>
        <v>0</v>
      </c>
      <c r="Q84" s="83"/>
      <c r="R84" s="377">
        <f t="shared" si="3"/>
        <v>0</v>
      </c>
      <c r="S84" s="1030"/>
      <c r="T84" s="1013">
        <f>S84*Tabla310[[#This Row],[P.U$]]</f>
        <v>0</v>
      </c>
    </row>
    <row r="85" spans="1:20" ht="37.5" x14ac:dyDescent="0.3">
      <c r="A85" s="457">
        <v>74</v>
      </c>
      <c r="B85" s="489" t="s">
        <v>1025</v>
      </c>
      <c r="C85" s="493" t="s">
        <v>198</v>
      </c>
      <c r="D85" s="389" t="s">
        <v>10</v>
      </c>
      <c r="E85" s="494" t="s">
        <v>267</v>
      </c>
      <c r="F85" s="490">
        <v>45582</v>
      </c>
      <c r="G85" s="491">
        <v>2.35</v>
      </c>
      <c r="H85" s="337"/>
      <c r="I85" s="83"/>
      <c r="J85" s="85">
        <f t="shared" si="0"/>
        <v>0</v>
      </c>
      <c r="K85" s="308"/>
      <c r="L85" s="85">
        <f t="shared" si="4"/>
        <v>0</v>
      </c>
      <c r="M85" s="687"/>
      <c r="N85" s="85">
        <f t="shared" si="1"/>
        <v>0</v>
      </c>
      <c r="O85" s="83"/>
      <c r="P85" s="85">
        <f t="shared" si="2"/>
        <v>0</v>
      </c>
      <c r="Q85" s="83"/>
      <c r="R85" s="377">
        <f t="shared" si="3"/>
        <v>0</v>
      </c>
      <c r="S85" s="1028"/>
      <c r="T85" s="1013">
        <f>S85*Tabla310[[#This Row],[P.U$]]</f>
        <v>0</v>
      </c>
    </row>
    <row r="86" spans="1:20" ht="54" x14ac:dyDescent="0.3">
      <c r="A86" s="457">
        <v>75</v>
      </c>
      <c r="B86" s="484" t="s">
        <v>1117</v>
      </c>
      <c r="C86" s="485" t="s">
        <v>212</v>
      </c>
      <c r="D86" s="485" t="s">
        <v>10</v>
      </c>
      <c r="E86" s="485" t="s">
        <v>273</v>
      </c>
      <c r="F86" s="486">
        <v>45292</v>
      </c>
      <c r="G86" s="487">
        <v>2.89</v>
      </c>
      <c r="H86" s="337"/>
      <c r="I86" s="593"/>
      <c r="J86" s="85">
        <f t="shared" si="0"/>
        <v>0</v>
      </c>
      <c r="K86" s="308"/>
      <c r="L86" s="236">
        <f>G86*K86</f>
        <v>0</v>
      </c>
      <c r="M86" s="687"/>
      <c r="N86" s="236">
        <f>G86*M86</f>
        <v>0</v>
      </c>
      <c r="O86" s="237"/>
      <c r="P86" s="236">
        <f>G86*O86</f>
        <v>0</v>
      </c>
      <c r="Q86" s="237"/>
      <c r="R86" s="377">
        <f>G86*Q86</f>
        <v>0</v>
      </c>
      <c r="S86" s="1029"/>
      <c r="T86" s="1013">
        <f>S86*Tabla310[[#This Row],[P.U$]]</f>
        <v>0</v>
      </c>
    </row>
    <row r="87" spans="1:20" ht="54" x14ac:dyDescent="0.3">
      <c r="A87" s="457">
        <v>76</v>
      </c>
      <c r="B87" s="484" t="s">
        <v>813</v>
      </c>
      <c r="C87" s="485" t="s">
        <v>205</v>
      </c>
      <c r="D87" s="485" t="s">
        <v>10</v>
      </c>
      <c r="E87" s="485" t="s">
        <v>273</v>
      </c>
      <c r="F87" s="486">
        <v>45536</v>
      </c>
      <c r="G87" s="487">
        <v>1.32</v>
      </c>
      <c r="H87" s="337"/>
      <c r="I87" s="83"/>
      <c r="J87" s="85">
        <f t="shared" si="0"/>
        <v>0</v>
      </c>
      <c r="K87" s="308"/>
      <c r="L87" s="85">
        <f t="shared" si="4"/>
        <v>0</v>
      </c>
      <c r="M87" s="687"/>
      <c r="N87" s="85">
        <f t="shared" si="1"/>
        <v>0</v>
      </c>
      <c r="O87" s="83"/>
      <c r="P87" s="85">
        <f t="shared" si="2"/>
        <v>0</v>
      </c>
      <c r="Q87" s="83"/>
      <c r="R87" s="377">
        <f t="shared" si="3"/>
        <v>0</v>
      </c>
      <c r="S87" s="1028"/>
      <c r="T87" s="1013">
        <f>S87*Tabla310[[#This Row],[P.U$]]</f>
        <v>0</v>
      </c>
    </row>
    <row r="88" spans="1:20" ht="18.75" x14ac:dyDescent="0.3">
      <c r="A88" s="457">
        <v>77</v>
      </c>
      <c r="B88" s="273" t="s">
        <v>18019</v>
      </c>
      <c r="C88" s="273" t="s">
        <v>232</v>
      </c>
      <c r="D88" s="14" t="s">
        <v>10</v>
      </c>
      <c r="E88" s="14" t="s">
        <v>273</v>
      </c>
      <c r="F88" s="586">
        <v>45992</v>
      </c>
      <c r="G88" s="652">
        <v>0.68</v>
      </c>
      <c r="H88" s="337"/>
      <c r="I88" s="83"/>
      <c r="J88" s="85">
        <f t="shared" si="0"/>
        <v>0</v>
      </c>
      <c r="K88" s="308"/>
      <c r="L88" s="85">
        <f t="shared" si="4"/>
        <v>0</v>
      </c>
      <c r="M88" s="687"/>
      <c r="N88" s="85">
        <f t="shared" si="1"/>
        <v>0</v>
      </c>
      <c r="O88" s="83"/>
      <c r="P88" s="85">
        <f t="shared" si="2"/>
        <v>0</v>
      </c>
      <c r="Q88" s="83">
        <v>10</v>
      </c>
      <c r="R88" s="377">
        <f t="shared" si="3"/>
        <v>6.8000000000000007</v>
      </c>
      <c r="S88" s="1030">
        <v>10</v>
      </c>
      <c r="T88" s="1013">
        <f>S88*Tabla310[[#This Row],[P.U$]]</f>
        <v>6.8000000000000007</v>
      </c>
    </row>
    <row r="89" spans="1:20" ht="54" x14ac:dyDescent="0.3">
      <c r="A89" s="457">
        <v>78</v>
      </c>
      <c r="B89" s="484" t="s">
        <v>56</v>
      </c>
      <c r="C89" s="485" t="s">
        <v>205</v>
      </c>
      <c r="D89" s="485" t="s">
        <v>10</v>
      </c>
      <c r="E89" s="485" t="s">
        <v>273</v>
      </c>
      <c r="F89" s="486">
        <v>45444</v>
      </c>
      <c r="G89" s="487">
        <v>1.49</v>
      </c>
      <c r="H89" s="337"/>
      <c r="I89" s="593"/>
      <c r="J89" s="85">
        <f t="shared" si="0"/>
        <v>0</v>
      </c>
      <c r="K89" s="784"/>
      <c r="L89" s="236">
        <f>G89*K89</f>
        <v>0</v>
      </c>
      <c r="M89" s="687"/>
      <c r="N89" s="236">
        <f>G89*M89</f>
        <v>0</v>
      </c>
      <c r="O89" s="237"/>
      <c r="P89" s="236">
        <f>G89*O89</f>
        <v>0</v>
      </c>
      <c r="Q89" s="237"/>
      <c r="R89" s="377">
        <f>G89*Q89</f>
        <v>0</v>
      </c>
      <c r="S89" s="1027"/>
      <c r="T89" s="1013">
        <f>S89*Tabla310[[#This Row],[P.U$]]</f>
        <v>0</v>
      </c>
    </row>
    <row r="90" spans="1:20" ht="36" x14ac:dyDescent="0.3">
      <c r="A90" s="457">
        <v>79</v>
      </c>
      <c r="B90" s="499" t="s">
        <v>57</v>
      </c>
      <c r="C90" s="485" t="s">
        <v>203</v>
      </c>
      <c r="D90" s="485" t="s">
        <v>10</v>
      </c>
      <c r="E90" s="485" t="s">
        <v>272</v>
      </c>
      <c r="F90" s="486">
        <v>45108</v>
      </c>
      <c r="G90" s="487">
        <v>4</v>
      </c>
      <c r="H90" s="337"/>
      <c r="I90" s="83">
        <v>7</v>
      </c>
      <c r="J90" s="85">
        <f t="shared" ref="J90:J163" si="11">G90*I90</f>
        <v>28</v>
      </c>
      <c r="K90" s="308">
        <v>8</v>
      </c>
      <c r="L90" s="85">
        <f t="shared" si="4"/>
        <v>32</v>
      </c>
      <c r="M90" s="687">
        <v>8</v>
      </c>
      <c r="N90" s="85">
        <f t="shared" si="1"/>
        <v>32</v>
      </c>
      <c r="O90" s="83">
        <v>8</v>
      </c>
      <c r="P90" s="85">
        <f t="shared" si="2"/>
        <v>32</v>
      </c>
      <c r="Q90" s="83">
        <v>8</v>
      </c>
      <c r="R90" s="377">
        <f t="shared" si="3"/>
        <v>32</v>
      </c>
      <c r="S90" s="1030">
        <v>8</v>
      </c>
      <c r="T90" s="1013">
        <f>S90*Tabla310[[#This Row],[P.U$]]</f>
        <v>32</v>
      </c>
    </row>
    <row r="91" spans="1:20" ht="36" x14ac:dyDescent="0.3">
      <c r="A91" s="457">
        <v>80</v>
      </c>
      <c r="B91" s="484" t="s">
        <v>58</v>
      </c>
      <c r="C91" s="485" t="s">
        <v>814</v>
      </c>
      <c r="D91" s="485" t="s">
        <v>10</v>
      </c>
      <c r="E91" s="485" t="s">
        <v>272</v>
      </c>
      <c r="F91" s="486">
        <v>45291</v>
      </c>
      <c r="G91" s="487">
        <v>5.58</v>
      </c>
      <c r="H91" s="337"/>
      <c r="I91" s="83"/>
      <c r="J91" s="85">
        <f t="shared" si="11"/>
        <v>0</v>
      </c>
      <c r="K91" s="308"/>
      <c r="L91" s="85">
        <f t="shared" si="4"/>
        <v>0</v>
      </c>
      <c r="M91" s="687"/>
      <c r="N91" s="85">
        <f t="shared" si="1"/>
        <v>0</v>
      </c>
      <c r="O91" s="83"/>
      <c r="P91" s="85">
        <f t="shared" si="2"/>
        <v>0</v>
      </c>
      <c r="Q91" s="83"/>
      <c r="R91" s="377">
        <f t="shared" si="3"/>
        <v>0</v>
      </c>
      <c r="S91" s="1028"/>
      <c r="T91" s="1013">
        <f>S91*Tabla310[[#This Row],[P.U$]]</f>
        <v>0</v>
      </c>
    </row>
    <row r="92" spans="1:20" ht="36" x14ac:dyDescent="0.3">
      <c r="A92" s="457">
        <v>81</v>
      </c>
      <c r="B92" s="484" t="s">
        <v>58</v>
      </c>
      <c r="C92" s="485" t="s">
        <v>222</v>
      </c>
      <c r="D92" s="485" t="s">
        <v>10</v>
      </c>
      <c r="E92" s="485" t="s">
        <v>272</v>
      </c>
      <c r="F92" s="486">
        <v>45292</v>
      </c>
      <c r="G92" s="487">
        <v>6.58</v>
      </c>
      <c r="H92" s="337"/>
      <c r="I92" s="83"/>
      <c r="J92" s="85">
        <f t="shared" si="11"/>
        <v>0</v>
      </c>
      <c r="K92" s="308"/>
      <c r="L92" s="85">
        <f>G92*K92</f>
        <v>0</v>
      </c>
      <c r="M92" s="687"/>
      <c r="N92" s="85">
        <f>G92*M92</f>
        <v>0</v>
      </c>
      <c r="O92" s="83"/>
      <c r="P92" s="85">
        <f>G92*O92</f>
        <v>0</v>
      </c>
      <c r="Q92" s="83"/>
      <c r="R92" s="377">
        <f>G92*Q92</f>
        <v>0</v>
      </c>
      <c r="S92" s="1030"/>
      <c r="T92" s="1013">
        <f>S92*Tabla310[[#This Row],[P.U$]]</f>
        <v>0</v>
      </c>
    </row>
    <row r="93" spans="1:20" ht="36" x14ac:dyDescent="0.3">
      <c r="A93" s="457">
        <v>82</v>
      </c>
      <c r="B93" s="484" t="s">
        <v>59</v>
      </c>
      <c r="C93" s="485" t="s">
        <v>210</v>
      </c>
      <c r="D93" s="485" t="s">
        <v>10</v>
      </c>
      <c r="E93" s="485" t="s">
        <v>282</v>
      </c>
      <c r="F93" s="486">
        <v>45748</v>
      </c>
      <c r="G93" s="487">
        <v>4.51</v>
      </c>
      <c r="H93" s="337"/>
      <c r="I93" s="83"/>
      <c r="J93" s="85">
        <f t="shared" si="11"/>
        <v>0</v>
      </c>
      <c r="K93" s="308"/>
      <c r="L93" s="85">
        <f t="shared" si="4"/>
        <v>0</v>
      </c>
      <c r="M93" s="687"/>
      <c r="N93" s="85">
        <f t="shared" si="1"/>
        <v>0</v>
      </c>
      <c r="O93" s="83"/>
      <c r="P93" s="85">
        <f t="shared" si="2"/>
        <v>0</v>
      </c>
      <c r="Q93" s="83"/>
      <c r="R93" s="377">
        <f t="shared" si="3"/>
        <v>0</v>
      </c>
      <c r="S93" s="1028"/>
      <c r="T93" s="1013">
        <f>S93*Tabla310[[#This Row],[P.U$]]</f>
        <v>0</v>
      </c>
    </row>
    <row r="94" spans="1:20" ht="36" x14ac:dyDescent="0.3">
      <c r="A94" s="457">
        <v>83</v>
      </c>
      <c r="B94" s="484" t="s">
        <v>60</v>
      </c>
      <c r="C94" s="485" t="s">
        <v>223</v>
      </c>
      <c r="D94" s="485" t="s">
        <v>10</v>
      </c>
      <c r="E94" s="485" t="s">
        <v>283</v>
      </c>
      <c r="F94" s="486">
        <v>45170</v>
      </c>
      <c r="G94" s="487">
        <v>1.72</v>
      </c>
      <c r="H94" s="337"/>
      <c r="I94" s="83"/>
      <c r="J94" s="85">
        <f t="shared" si="11"/>
        <v>0</v>
      </c>
      <c r="K94" s="308"/>
      <c r="L94" s="85">
        <f t="shared" si="4"/>
        <v>0</v>
      </c>
      <c r="M94" s="687"/>
      <c r="N94" s="85">
        <f t="shared" si="1"/>
        <v>0</v>
      </c>
      <c r="O94" s="83"/>
      <c r="P94" s="85">
        <f t="shared" si="2"/>
        <v>0</v>
      </c>
      <c r="Q94" s="83"/>
      <c r="R94" s="377">
        <f t="shared" si="3"/>
        <v>0</v>
      </c>
      <c r="S94" s="1030"/>
      <c r="T94" s="1013">
        <f>S94*Tabla310[[#This Row],[P.U$]]</f>
        <v>0</v>
      </c>
    </row>
    <row r="95" spans="1:20" ht="36" x14ac:dyDescent="0.3">
      <c r="A95" s="457">
        <v>84</v>
      </c>
      <c r="B95" s="484" t="s">
        <v>61</v>
      </c>
      <c r="C95" s="485" t="s">
        <v>213</v>
      </c>
      <c r="D95" s="485" t="s">
        <v>10</v>
      </c>
      <c r="E95" s="485" t="s">
        <v>283</v>
      </c>
      <c r="F95" s="486">
        <v>45444</v>
      </c>
      <c r="G95" s="487">
        <v>1.1000000000000001</v>
      </c>
      <c r="H95" s="337"/>
      <c r="I95" s="83"/>
      <c r="J95" s="85">
        <f t="shared" si="11"/>
        <v>0</v>
      </c>
      <c r="K95" s="308"/>
      <c r="L95" s="85">
        <f t="shared" si="4"/>
        <v>0</v>
      </c>
      <c r="M95" s="687"/>
      <c r="N95" s="85">
        <f t="shared" si="1"/>
        <v>0</v>
      </c>
      <c r="O95" s="83"/>
      <c r="P95" s="85">
        <f t="shared" si="2"/>
        <v>0</v>
      </c>
      <c r="Q95" s="83"/>
      <c r="R95" s="377">
        <f t="shared" si="3"/>
        <v>0</v>
      </c>
      <c r="S95" s="1028"/>
      <c r="T95" s="1013">
        <f>S95*Tabla310[[#This Row],[P.U$]]</f>
        <v>0</v>
      </c>
    </row>
    <row r="96" spans="1:20" ht="36" x14ac:dyDescent="0.3">
      <c r="A96" s="457">
        <v>85</v>
      </c>
      <c r="B96" s="484" t="s">
        <v>62</v>
      </c>
      <c r="C96" s="485" t="s">
        <v>209</v>
      </c>
      <c r="D96" s="485" t="s">
        <v>10</v>
      </c>
      <c r="E96" s="485" t="s">
        <v>283</v>
      </c>
      <c r="F96" s="486">
        <v>45474</v>
      </c>
      <c r="G96" s="487">
        <v>1.1000000000000001</v>
      </c>
      <c r="H96" s="337"/>
      <c r="I96" s="83"/>
      <c r="J96" s="85">
        <f t="shared" si="11"/>
        <v>0</v>
      </c>
      <c r="K96" s="308"/>
      <c r="L96" s="85">
        <f t="shared" si="4"/>
        <v>0</v>
      </c>
      <c r="M96" s="687"/>
      <c r="N96" s="85">
        <f t="shared" si="1"/>
        <v>0</v>
      </c>
      <c r="O96" s="83"/>
      <c r="P96" s="85">
        <f t="shared" si="2"/>
        <v>0</v>
      </c>
      <c r="Q96" s="83"/>
      <c r="R96" s="377">
        <f t="shared" si="3"/>
        <v>0</v>
      </c>
      <c r="S96" s="1030"/>
      <c r="T96" s="1013">
        <f>S96*Tabla310[[#This Row],[P.U$]]</f>
        <v>0</v>
      </c>
    </row>
    <row r="97" spans="1:23" ht="36" x14ac:dyDescent="0.3">
      <c r="A97" s="457">
        <v>86</v>
      </c>
      <c r="B97" s="484" t="s">
        <v>63</v>
      </c>
      <c r="C97" s="485" t="s">
        <v>209</v>
      </c>
      <c r="D97" s="485" t="s">
        <v>10</v>
      </c>
      <c r="E97" s="485" t="s">
        <v>284</v>
      </c>
      <c r="F97" s="486">
        <v>45474</v>
      </c>
      <c r="G97" s="487">
        <v>5.72</v>
      </c>
      <c r="H97" s="337"/>
      <c r="I97" s="83"/>
      <c r="J97" s="85">
        <f t="shared" si="11"/>
        <v>0</v>
      </c>
      <c r="K97" s="308"/>
      <c r="L97" s="85">
        <f t="shared" si="4"/>
        <v>0</v>
      </c>
      <c r="M97" s="687"/>
      <c r="N97" s="85">
        <f t="shared" si="1"/>
        <v>0</v>
      </c>
      <c r="O97" s="83"/>
      <c r="P97" s="85">
        <f t="shared" si="2"/>
        <v>0</v>
      </c>
      <c r="Q97" s="83"/>
      <c r="R97" s="377">
        <f t="shared" si="3"/>
        <v>0</v>
      </c>
      <c r="S97" s="1028"/>
      <c r="T97" s="1013">
        <f>S97*Tabla310[[#This Row],[P.U$]]</f>
        <v>0</v>
      </c>
    </row>
    <row r="98" spans="1:23" ht="36" x14ac:dyDescent="0.3">
      <c r="A98" s="457">
        <v>87</v>
      </c>
      <c r="B98" s="484" t="s">
        <v>775</v>
      </c>
      <c r="C98" s="485" t="s">
        <v>736</v>
      </c>
      <c r="D98" s="485" t="s">
        <v>10</v>
      </c>
      <c r="E98" s="485" t="s">
        <v>272</v>
      </c>
      <c r="F98" s="486">
        <v>45566</v>
      </c>
      <c r="G98" s="487">
        <v>2.1800000000000002</v>
      </c>
      <c r="H98" s="337"/>
      <c r="I98" s="83"/>
      <c r="J98" s="85">
        <f t="shared" si="11"/>
        <v>0</v>
      </c>
      <c r="K98" s="308"/>
      <c r="L98" s="85">
        <f t="shared" si="4"/>
        <v>0</v>
      </c>
      <c r="M98" s="687"/>
      <c r="N98" s="85">
        <f t="shared" si="1"/>
        <v>0</v>
      </c>
      <c r="O98" s="83"/>
      <c r="P98" s="85">
        <f t="shared" si="2"/>
        <v>0</v>
      </c>
      <c r="Q98" s="83"/>
      <c r="R98" s="377">
        <f t="shared" si="3"/>
        <v>0</v>
      </c>
      <c r="S98" s="1030"/>
      <c r="T98" s="1013">
        <f>S98*Tabla310[[#This Row],[P.U$]]</f>
        <v>0</v>
      </c>
    </row>
    <row r="99" spans="1:23" ht="28.5" x14ac:dyDescent="0.3">
      <c r="A99" s="457">
        <v>88</v>
      </c>
      <c r="B99" s="201" t="s">
        <v>775</v>
      </c>
      <c r="C99" s="578" t="s">
        <v>247</v>
      </c>
      <c r="D99" s="560" t="s">
        <v>10</v>
      </c>
      <c r="E99" s="14" t="s">
        <v>272</v>
      </c>
      <c r="F99" s="576">
        <v>45689</v>
      </c>
      <c r="G99" s="37">
        <v>2.42</v>
      </c>
      <c r="H99" s="337"/>
      <c r="I99" s="83"/>
      <c r="J99" s="85">
        <f t="shared" si="11"/>
        <v>0</v>
      </c>
      <c r="K99" s="308"/>
      <c r="L99" s="85">
        <f>G99*K99</f>
        <v>0</v>
      </c>
      <c r="M99" s="687"/>
      <c r="N99" s="85">
        <f>G99*M99</f>
        <v>0</v>
      </c>
      <c r="O99" s="83"/>
      <c r="P99" s="85">
        <f>G99*O99</f>
        <v>0</v>
      </c>
      <c r="Q99" s="83"/>
      <c r="R99" s="377">
        <f>G99*Q99</f>
        <v>0</v>
      </c>
      <c r="S99" s="1028"/>
      <c r="T99" s="1013">
        <f>S99*Tabla310[[#This Row],[P.U$]]</f>
        <v>0</v>
      </c>
    </row>
    <row r="100" spans="1:23" ht="36" x14ac:dyDescent="0.3">
      <c r="A100" s="457">
        <v>89</v>
      </c>
      <c r="B100" s="484" t="s">
        <v>64</v>
      </c>
      <c r="C100" s="485" t="s">
        <v>196</v>
      </c>
      <c r="D100" s="485" t="s">
        <v>10</v>
      </c>
      <c r="E100" s="485" t="s">
        <v>285</v>
      </c>
      <c r="F100" s="486">
        <v>45505</v>
      </c>
      <c r="G100" s="487">
        <v>0.92</v>
      </c>
      <c r="H100" s="337"/>
      <c r="I100" s="593"/>
      <c r="J100" s="85">
        <f t="shared" si="11"/>
        <v>0</v>
      </c>
      <c r="K100" s="784"/>
      <c r="L100" s="236">
        <f>G100*K100</f>
        <v>0</v>
      </c>
      <c r="M100" s="687"/>
      <c r="N100" s="236">
        <f>G100*M100</f>
        <v>0</v>
      </c>
      <c r="O100" s="237"/>
      <c r="P100" s="236">
        <f>G100*O100</f>
        <v>0</v>
      </c>
      <c r="Q100" s="237"/>
      <c r="R100" s="377">
        <f>G100*Q100</f>
        <v>0</v>
      </c>
      <c r="S100" s="1029"/>
      <c r="T100" s="1013">
        <f>S100*Tabla310[[#This Row],[P.U$]]</f>
        <v>0</v>
      </c>
    </row>
    <row r="101" spans="1:23" ht="36" x14ac:dyDescent="0.3">
      <c r="A101" s="457">
        <v>90</v>
      </c>
      <c r="B101" s="484" t="s">
        <v>892</v>
      </c>
      <c r="C101" s="485" t="s">
        <v>206</v>
      </c>
      <c r="D101" s="485" t="s">
        <v>10</v>
      </c>
      <c r="E101" s="485" t="s">
        <v>272</v>
      </c>
      <c r="F101" s="486">
        <v>45292</v>
      </c>
      <c r="G101" s="487">
        <v>6.95</v>
      </c>
      <c r="H101" s="353"/>
      <c r="I101" s="593"/>
      <c r="J101" s="355">
        <f>G101*I101</f>
        <v>0</v>
      </c>
      <c r="K101" s="784"/>
      <c r="L101" s="357">
        <f>G101*K101</f>
        <v>0</v>
      </c>
      <c r="M101" s="687"/>
      <c r="N101" s="357">
        <f>G101*M101</f>
        <v>0</v>
      </c>
      <c r="O101" s="356"/>
      <c r="P101" s="357">
        <f>G101*O101</f>
        <v>0</v>
      </c>
      <c r="Q101" s="356"/>
      <c r="R101" s="377">
        <f>G101*Q101</f>
        <v>0</v>
      </c>
      <c r="S101" s="1027"/>
      <c r="T101" s="1013">
        <f>S101*Tabla310[[#This Row],[P.U$]]</f>
        <v>0</v>
      </c>
    </row>
    <row r="102" spans="1:23" ht="54" x14ac:dyDescent="0.3">
      <c r="A102" s="457">
        <v>91</v>
      </c>
      <c r="B102" s="484" t="s">
        <v>65</v>
      </c>
      <c r="C102" s="485" t="s">
        <v>223</v>
      </c>
      <c r="D102" s="485" t="s">
        <v>10</v>
      </c>
      <c r="E102" s="485" t="s">
        <v>266</v>
      </c>
      <c r="F102" s="486">
        <v>45352</v>
      </c>
      <c r="G102" s="487">
        <v>5.01</v>
      </c>
      <c r="H102" s="337"/>
      <c r="I102" s="83"/>
      <c r="J102" s="85">
        <f t="shared" si="11"/>
        <v>0</v>
      </c>
      <c r="K102" s="308"/>
      <c r="L102" s="85">
        <f t="shared" si="4"/>
        <v>0</v>
      </c>
      <c r="M102" s="687"/>
      <c r="N102" s="85">
        <f t="shared" si="1"/>
        <v>0</v>
      </c>
      <c r="O102" s="83"/>
      <c r="P102" s="85">
        <f t="shared" si="2"/>
        <v>0</v>
      </c>
      <c r="Q102" s="83"/>
      <c r="R102" s="377">
        <f t="shared" si="3"/>
        <v>0</v>
      </c>
      <c r="S102" s="1030"/>
      <c r="T102" s="1013">
        <f>S102*Tabla310[[#This Row],[P.U$]]</f>
        <v>0</v>
      </c>
    </row>
    <row r="103" spans="1:23" ht="54" x14ac:dyDescent="0.3">
      <c r="A103" s="457">
        <v>92</v>
      </c>
      <c r="B103" s="484" t="s">
        <v>66</v>
      </c>
      <c r="C103" s="485" t="s">
        <v>223</v>
      </c>
      <c r="D103" s="485" t="s">
        <v>10</v>
      </c>
      <c r="E103" s="485" t="s">
        <v>266</v>
      </c>
      <c r="F103" s="486">
        <v>45352</v>
      </c>
      <c r="G103" s="487">
        <v>5.01</v>
      </c>
      <c r="H103" s="337"/>
      <c r="I103" s="83"/>
      <c r="J103" s="85">
        <f t="shared" si="11"/>
        <v>0</v>
      </c>
      <c r="K103" s="308"/>
      <c r="L103" s="85">
        <f t="shared" si="4"/>
        <v>0</v>
      </c>
      <c r="M103" s="687"/>
      <c r="N103" s="85">
        <f t="shared" si="1"/>
        <v>0</v>
      </c>
      <c r="O103" s="83"/>
      <c r="P103" s="85">
        <f t="shared" si="2"/>
        <v>0</v>
      </c>
      <c r="Q103" s="83"/>
      <c r="R103" s="377">
        <f t="shared" si="3"/>
        <v>0</v>
      </c>
      <c r="S103" s="1028"/>
      <c r="T103" s="1013">
        <f>S103*Tabla310[[#This Row],[P.U$]]</f>
        <v>0</v>
      </c>
    </row>
    <row r="104" spans="1:23" ht="36" x14ac:dyDescent="0.3">
      <c r="A104" s="457">
        <v>93</v>
      </c>
      <c r="B104" s="484" t="s">
        <v>67</v>
      </c>
      <c r="C104" s="485" t="s">
        <v>224</v>
      </c>
      <c r="D104" s="485" t="s">
        <v>10</v>
      </c>
      <c r="E104" s="485" t="s">
        <v>286</v>
      </c>
      <c r="F104" s="486">
        <v>45139</v>
      </c>
      <c r="G104" s="487">
        <v>0.92</v>
      </c>
      <c r="H104" s="337"/>
      <c r="I104" s="83"/>
      <c r="J104" s="85">
        <f t="shared" si="11"/>
        <v>0</v>
      </c>
      <c r="K104" s="308"/>
      <c r="L104" s="85">
        <f t="shared" si="4"/>
        <v>0</v>
      </c>
      <c r="M104" s="687"/>
      <c r="N104" s="85">
        <f t="shared" si="1"/>
        <v>0</v>
      </c>
      <c r="O104" s="83"/>
      <c r="P104" s="85">
        <f t="shared" si="2"/>
        <v>0</v>
      </c>
      <c r="Q104" s="83"/>
      <c r="R104" s="377">
        <f t="shared" si="3"/>
        <v>0</v>
      </c>
      <c r="S104" s="1030"/>
      <c r="T104" s="1013">
        <f>S104*Tabla310[[#This Row],[P.U$]]</f>
        <v>0</v>
      </c>
    </row>
    <row r="105" spans="1:23" ht="36" x14ac:dyDescent="0.3">
      <c r="A105" s="457">
        <v>94</v>
      </c>
      <c r="B105" s="484" t="s">
        <v>17617</v>
      </c>
      <c r="C105" s="485" t="s">
        <v>206</v>
      </c>
      <c r="D105" s="485" t="s">
        <v>10</v>
      </c>
      <c r="E105" s="485" t="s">
        <v>272</v>
      </c>
      <c r="F105" s="486"/>
      <c r="G105" s="487"/>
      <c r="H105" s="337"/>
      <c r="I105" s="83"/>
      <c r="J105" s="85"/>
      <c r="K105" s="308"/>
      <c r="L105" s="85"/>
      <c r="M105" s="687"/>
      <c r="N105" s="85">
        <f t="shared" si="1"/>
        <v>0</v>
      </c>
      <c r="O105" s="83"/>
      <c r="P105" s="85">
        <f t="shared" si="2"/>
        <v>0</v>
      </c>
      <c r="Q105" s="83"/>
      <c r="R105" s="377">
        <f t="shared" si="3"/>
        <v>0</v>
      </c>
      <c r="S105" s="1028"/>
      <c r="T105" s="1013">
        <f>S105*Tabla310[[#This Row],[P.U$]]</f>
        <v>0</v>
      </c>
    </row>
    <row r="106" spans="1:23" ht="36" x14ac:dyDescent="0.3">
      <c r="A106" s="457">
        <v>95</v>
      </c>
      <c r="B106" s="484" t="s">
        <v>68</v>
      </c>
      <c r="C106" s="485" t="s">
        <v>225</v>
      </c>
      <c r="D106" s="485" t="s">
        <v>10</v>
      </c>
      <c r="E106" s="485" t="s">
        <v>272</v>
      </c>
      <c r="F106" s="486">
        <v>45444</v>
      </c>
      <c r="G106" s="487">
        <v>6.32</v>
      </c>
      <c r="H106" s="337"/>
      <c r="I106" s="83"/>
      <c r="J106" s="85">
        <f t="shared" si="11"/>
        <v>0</v>
      </c>
      <c r="K106" s="308"/>
      <c r="L106" s="85">
        <f t="shared" si="4"/>
        <v>0</v>
      </c>
      <c r="M106" s="687"/>
      <c r="N106" s="85">
        <f t="shared" si="1"/>
        <v>0</v>
      </c>
      <c r="O106" s="83"/>
      <c r="P106" s="85">
        <f t="shared" si="2"/>
        <v>0</v>
      </c>
      <c r="Q106" s="83"/>
      <c r="R106" s="377">
        <f t="shared" si="3"/>
        <v>0</v>
      </c>
      <c r="S106" s="1030"/>
      <c r="T106" s="1013">
        <f>S106*Tabla310[[#This Row],[P.U$]]</f>
        <v>0</v>
      </c>
    </row>
    <row r="107" spans="1:23" ht="36" x14ac:dyDescent="0.3">
      <c r="A107" s="457">
        <v>96</v>
      </c>
      <c r="B107" s="484" t="s">
        <v>1164</v>
      </c>
      <c r="C107" s="485" t="s">
        <v>815</v>
      </c>
      <c r="D107" s="485" t="s">
        <v>10</v>
      </c>
      <c r="E107" s="485" t="s">
        <v>265</v>
      </c>
      <c r="F107" s="486">
        <v>45350</v>
      </c>
      <c r="G107" s="487">
        <v>1.74</v>
      </c>
      <c r="H107" s="337"/>
      <c r="I107" s="83"/>
      <c r="J107" s="85">
        <f t="shared" si="11"/>
        <v>0</v>
      </c>
      <c r="K107" s="308"/>
      <c r="L107" s="85">
        <f t="shared" ref="L107:L191" si="12">G107*K107</f>
        <v>0</v>
      </c>
      <c r="M107" s="687"/>
      <c r="N107" s="85">
        <f t="shared" ref="N107:N191" si="13">G107*M107</f>
        <v>0</v>
      </c>
      <c r="O107" s="83"/>
      <c r="P107" s="85">
        <f t="shared" ref="P107:P191" si="14">G107*O107</f>
        <v>0</v>
      </c>
      <c r="Q107" s="83"/>
      <c r="R107" s="377">
        <f t="shared" ref="R107:R191" si="15">G107*Q107</f>
        <v>0</v>
      </c>
      <c r="S107" s="1028"/>
      <c r="T107" s="1013">
        <f>S107*Tabla310[[#This Row],[P.U$]]</f>
        <v>0</v>
      </c>
    </row>
    <row r="108" spans="1:23" ht="36" x14ac:dyDescent="0.3">
      <c r="A108" s="457">
        <v>97</v>
      </c>
      <c r="B108" s="484" t="s">
        <v>1163</v>
      </c>
      <c r="C108" s="485" t="s">
        <v>245</v>
      </c>
      <c r="D108" s="485" t="s">
        <v>10</v>
      </c>
      <c r="E108" s="485" t="s">
        <v>265</v>
      </c>
      <c r="F108" s="486">
        <v>45351</v>
      </c>
      <c r="G108" s="487">
        <v>1.74</v>
      </c>
      <c r="H108" s="337"/>
      <c r="I108" s="83"/>
      <c r="J108" s="85">
        <f t="shared" si="11"/>
        <v>0</v>
      </c>
      <c r="K108" s="308"/>
      <c r="L108" s="85">
        <f t="shared" si="12"/>
        <v>0</v>
      </c>
      <c r="M108" s="687"/>
      <c r="N108" s="85">
        <f t="shared" si="13"/>
        <v>0</v>
      </c>
      <c r="O108" s="83"/>
      <c r="P108" s="85">
        <f t="shared" si="14"/>
        <v>0</v>
      </c>
      <c r="Q108" s="83"/>
      <c r="R108" s="377">
        <f t="shared" si="15"/>
        <v>0</v>
      </c>
      <c r="S108" s="1030"/>
      <c r="T108" s="1013">
        <f>S108*Tabla310[[#This Row],[P.U$]]</f>
        <v>0</v>
      </c>
    </row>
    <row r="109" spans="1:23" ht="36" x14ac:dyDescent="0.3">
      <c r="A109" s="457">
        <v>98</v>
      </c>
      <c r="B109" s="484" t="s">
        <v>69</v>
      </c>
      <c r="C109" s="485" t="s">
        <v>205</v>
      </c>
      <c r="D109" s="485" t="s">
        <v>10</v>
      </c>
      <c r="E109" s="485" t="s">
        <v>265</v>
      </c>
      <c r="F109" s="486">
        <v>45352</v>
      </c>
      <c r="G109" s="487">
        <v>1.74</v>
      </c>
      <c r="H109" s="337"/>
      <c r="I109" s="83"/>
      <c r="J109" s="85">
        <f t="shared" si="11"/>
        <v>0</v>
      </c>
      <c r="K109" s="308"/>
      <c r="L109" s="85">
        <f>G109*K109</f>
        <v>0</v>
      </c>
      <c r="M109" s="687"/>
      <c r="N109" s="85">
        <f>G109*M109</f>
        <v>0</v>
      </c>
      <c r="O109" s="83"/>
      <c r="P109" s="85">
        <f>G109*O109</f>
        <v>0</v>
      </c>
      <c r="Q109" s="83"/>
      <c r="R109" s="377">
        <f>G109*Q109</f>
        <v>0</v>
      </c>
      <c r="S109" s="1028"/>
      <c r="T109" s="1013">
        <f>S109*Tabla310[[#This Row],[P.U$]]</f>
        <v>0</v>
      </c>
    </row>
    <row r="110" spans="1:23" ht="28.5" x14ac:dyDescent="0.3">
      <c r="A110" s="457">
        <v>99</v>
      </c>
      <c r="B110" s="201" t="s">
        <v>69</v>
      </c>
      <c r="C110" s="14" t="s">
        <v>17755</v>
      </c>
      <c r="D110" s="14" t="s">
        <v>10</v>
      </c>
      <c r="E110" s="14" t="s">
        <v>265</v>
      </c>
      <c r="F110" s="15">
        <v>45444</v>
      </c>
      <c r="G110" s="37">
        <v>1.74</v>
      </c>
      <c r="H110" s="337"/>
      <c r="I110" s="83"/>
      <c r="J110" s="85">
        <f t="shared" si="11"/>
        <v>0</v>
      </c>
      <c r="K110" s="308"/>
      <c r="L110" s="85">
        <f>G110*K110</f>
        <v>0</v>
      </c>
      <c r="M110" s="687"/>
      <c r="N110" s="85">
        <f>G110*M110</f>
        <v>0</v>
      </c>
      <c r="O110" s="83"/>
      <c r="P110" s="85">
        <f>G110*O110</f>
        <v>0</v>
      </c>
      <c r="Q110" s="83"/>
      <c r="R110" s="377">
        <f>G110*Q110</f>
        <v>0</v>
      </c>
      <c r="S110" s="1030"/>
      <c r="T110" s="1013">
        <f>S110*Tabla310[[#This Row],[P.U$]]</f>
        <v>0</v>
      </c>
    </row>
    <row r="111" spans="1:23" ht="54" x14ac:dyDescent="0.3">
      <c r="A111" s="457">
        <v>100</v>
      </c>
      <c r="B111" s="484" t="s">
        <v>70</v>
      </c>
      <c r="C111" s="485" t="s">
        <v>206</v>
      </c>
      <c r="D111" s="485" t="s">
        <v>10</v>
      </c>
      <c r="E111" s="485" t="s">
        <v>283</v>
      </c>
      <c r="F111" s="486">
        <v>45170</v>
      </c>
      <c r="G111" s="487">
        <v>0.64</v>
      </c>
      <c r="H111" s="337"/>
      <c r="I111" s="83"/>
      <c r="J111" s="85">
        <f t="shared" si="11"/>
        <v>0</v>
      </c>
      <c r="K111" s="308"/>
      <c r="L111" s="85">
        <f>G111*K111</f>
        <v>0</v>
      </c>
      <c r="M111" s="687"/>
      <c r="N111" s="85">
        <f>G111*M111</f>
        <v>0</v>
      </c>
      <c r="O111" s="83"/>
      <c r="P111" s="85">
        <f>G111*O111</f>
        <v>0</v>
      </c>
      <c r="Q111" s="83"/>
      <c r="R111" s="377">
        <f>G111*Q111</f>
        <v>0</v>
      </c>
      <c r="S111" s="1028"/>
      <c r="T111" s="1013">
        <f>S111*Tabla310[[#This Row],[P.U$]]</f>
        <v>0</v>
      </c>
      <c r="U111" t="e">
        <f>+[1]!ALMACEN[[#This Row],[ENTRADAS]]-[1]!ALMACEN[[#This Row],[SALIDAS]]</f>
        <v>#REF!</v>
      </c>
      <c r="V111" s="174" t="e">
        <f>SUM([1]!ALMACEN[[#This Row],[P.U$]]*[1]!ALMACEN[[#This Row],[EXISTENCIA]])</f>
        <v>#REF!</v>
      </c>
      <c r="W111" s="176" t="e">
        <f>SUM([1]!ALMACEN[[#This Row],[SALIDAS]]*[1]!ALMACEN[[#This Row],[P.U$]])</f>
        <v>#REF!</v>
      </c>
    </row>
    <row r="112" spans="1:23" ht="36" x14ac:dyDescent="0.3">
      <c r="A112" s="457">
        <v>101</v>
      </c>
      <c r="B112" s="484" t="s">
        <v>71</v>
      </c>
      <c r="C112" s="485" t="s">
        <v>203</v>
      </c>
      <c r="D112" s="485" t="s">
        <v>10</v>
      </c>
      <c r="E112" s="485" t="s">
        <v>287</v>
      </c>
      <c r="F112" s="486">
        <v>45383</v>
      </c>
      <c r="G112" s="487">
        <v>0.52</v>
      </c>
      <c r="H112" s="337"/>
      <c r="I112" s="83"/>
      <c r="J112" s="85">
        <f t="shared" si="11"/>
        <v>0</v>
      </c>
      <c r="K112" s="308"/>
      <c r="L112" s="85">
        <f t="shared" si="12"/>
        <v>0</v>
      </c>
      <c r="M112" s="687"/>
      <c r="N112" s="85">
        <f t="shared" si="13"/>
        <v>0</v>
      </c>
      <c r="O112" s="83"/>
      <c r="P112" s="85">
        <f t="shared" si="14"/>
        <v>0</v>
      </c>
      <c r="Q112" s="83"/>
      <c r="R112" s="377">
        <f t="shared" si="15"/>
        <v>0</v>
      </c>
      <c r="S112" s="1030"/>
      <c r="T112" s="1013">
        <f>S112*Tabla310[[#This Row],[P.U$]]</f>
        <v>0</v>
      </c>
      <c r="U112" t="e">
        <f>+[1]!ALMACEN[[#This Row],[ENTRADAS]]-[1]!ALMACEN[[#This Row],[SALIDAS]]</f>
        <v>#REF!</v>
      </c>
      <c r="V112" s="174" t="e">
        <f>SUM([1]!ALMACEN[[#This Row],[P.U$]]*[1]!ALMACEN[[#This Row],[EXISTENCIA]])</f>
        <v>#REF!</v>
      </c>
      <c r="W112" s="176" t="e">
        <f>SUM([1]!ALMACEN[[#This Row],[SALIDAS]]*[1]!ALMACEN[[#This Row],[P.U$]])</f>
        <v>#REF!</v>
      </c>
    </row>
    <row r="113" spans="1:20" ht="36" x14ac:dyDescent="0.3">
      <c r="A113" s="457">
        <v>102</v>
      </c>
      <c r="B113" s="484" t="s">
        <v>72</v>
      </c>
      <c r="C113" s="485" t="s">
        <v>203</v>
      </c>
      <c r="D113" s="485" t="s">
        <v>10</v>
      </c>
      <c r="E113" s="485" t="s">
        <v>287</v>
      </c>
      <c r="F113" s="486">
        <v>45689</v>
      </c>
      <c r="G113" s="487">
        <v>0.73</v>
      </c>
      <c r="H113" s="337"/>
      <c r="I113" s="83"/>
      <c r="J113" s="85">
        <f t="shared" si="11"/>
        <v>0</v>
      </c>
      <c r="K113" s="308"/>
      <c r="L113" s="85">
        <f t="shared" si="12"/>
        <v>0</v>
      </c>
      <c r="M113" s="687"/>
      <c r="N113" s="85">
        <f t="shared" si="13"/>
        <v>0</v>
      </c>
      <c r="O113" s="83"/>
      <c r="P113" s="85">
        <f t="shared" si="14"/>
        <v>0</v>
      </c>
      <c r="Q113" s="83"/>
      <c r="R113" s="377">
        <f t="shared" si="15"/>
        <v>0</v>
      </c>
      <c r="S113" s="1028"/>
      <c r="T113" s="1013">
        <f>S113*Tabla310[[#This Row],[P.U$]]</f>
        <v>0</v>
      </c>
    </row>
    <row r="114" spans="1:20" ht="54" x14ac:dyDescent="0.3">
      <c r="A114" s="457">
        <v>103</v>
      </c>
      <c r="B114" s="484" t="s">
        <v>73</v>
      </c>
      <c r="C114" s="485" t="s">
        <v>203</v>
      </c>
      <c r="D114" s="485" t="s">
        <v>10</v>
      </c>
      <c r="E114" s="485" t="s">
        <v>287</v>
      </c>
      <c r="F114" s="486">
        <v>45689</v>
      </c>
      <c r="G114" s="487">
        <v>0.91</v>
      </c>
      <c r="H114" s="337"/>
      <c r="I114" s="83"/>
      <c r="J114" s="85">
        <f t="shared" si="11"/>
        <v>0</v>
      </c>
      <c r="K114" s="308"/>
      <c r="L114" s="85">
        <f t="shared" si="12"/>
        <v>0</v>
      </c>
      <c r="M114" s="687"/>
      <c r="N114" s="85">
        <f t="shared" si="13"/>
        <v>0</v>
      </c>
      <c r="O114" s="83"/>
      <c r="P114" s="85">
        <f t="shared" si="14"/>
        <v>0</v>
      </c>
      <c r="Q114" s="83"/>
      <c r="R114" s="377">
        <f t="shared" si="15"/>
        <v>0</v>
      </c>
      <c r="S114" s="1030"/>
      <c r="T114" s="1013">
        <f>S114*Tabla310[[#This Row],[P.U$]]</f>
        <v>0</v>
      </c>
    </row>
    <row r="115" spans="1:20" ht="54" x14ac:dyDescent="0.3">
      <c r="A115" s="457">
        <v>104</v>
      </c>
      <c r="B115" s="484" t="s">
        <v>74</v>
      </c>
      <c r="C115" s="485" t="s">
        <v>210</v>
      </c>
      <c r="D115" s="485" t="s">
        <v>10</v>
      </c>
      <c r="E115" s="485" t="s">
        <v>287</v>
      </c>
      <c r="F115" s="486">
        <v>45689</v>
      </c>
      <c r="G115" s="487">
        <v>0.73</v>
      </c>
      <c r="H115" s="337"/>
      <c r="I115" s="83"/>
      <c r="J115" s="85">
        <f t="shared" si="11"/>
        <v>0</v>
      </c>
      <c r="K115" s="308"/>
      <c r="L115" s="85">
        <f t="shared" si="12"/>
        <v>0</v>
      </c>
      <c r="M115" s="687"/>
      <c r="N115" s="85">
        <f t="shared" si="13"/>
        <v>0</v>
      </c>
      <c r="O115" s="83"/>
      <c r="P115" s="85">
        <f t="shared" si="14"/>
        <v>0</v>
      </c>
      <c r="Q115" s="83"/>
      <c r="R115" s="377">
        <f t="shared" si="15"/>
        <v>0</v>
      </c>
      <c r="S115" s="1028"/>
      <c r="T115" s="1013">
        <f>S115*Tabla310[[#This Row],[P.U$]]</f>
        <v>0</v>
      </c>
    </row>
    <row r="116" spans="1:20" ht="54" x14ac:dyDescent="0.3">
      <c r="A116" s="457">
        <v>105</v>
      </c>
      <c r="B116" s="484" t="s">
        <v>74</v>
      </c>
      <c r="C116" s="485" t="s">
        <v>736</v>
      </c>
      <c r="D116" s="485" t="s">
        <v>10</v>
      </c>
      <c r="E116" s="485" t="s">
        <v>287</v>
      </c>
      <c r="F116" s="486">
        <v>45690</v>
      </c>
      <c r="G116" s="487">
        <v>0.73</v>
      </c>
      <c r="H116" s="337"/>
      <c r="I116" s="83"/>
      <c r="J116" s="85">
        <f t="shared" si="11"/>
        <v>0</v>
      </c>
      <c r="K116" s="308"/>
      <c r="L116" s="85">
        <f t="shared" si="12"/>
        <v>0</v>
      </c>
      <c r="M116" s="687"/>
      <c r="N116" s="85">
        <f t="shared" si="13"/>
        <v>0</v>
      </c>
      <c r="O116" s="83"/>
      <c r="P116" s="85">
        <f t="shared" si="14"/>
        <v>0</v>
      </c>
      <c r="Q116" s="83"/>
      <c r="R116" s="377">
        <f t="shared" si="15"/>
        <v>0</v>
      </c>
      <c r="S116" s="1030"/>
      <c r="T116" s="1013">
        <f>S116*Tabla310[[#This Row],[P.U$]]</f>
        <v>0</v>
      </c>
    </row>
    <row r="117" spans="1:20" ht="28.5" x14ac:dyDescent="0.3">
      <c r="A117" s="457"/>
      <c r="B117" s="201" t="s">
        <v>17756</v>
      </c>
      <c r="C117" s="14" t="s">
        <v>18015</v>
      </c>
      <c r="D117" s="14" t="s">
        <v>10</v>
      </c>
      <c r="E117" s="14" t="s">
        <v>287</v>
      </c>
      <c r="F117" s="15">
        <v>46054</v>
      </c>
      <c r="G117" s="37">
        <v>1.39</v>
      </c>
      <c r="H117" s="337"/>
      <c r="I117" s="83"/>
      <c r="J117" s="85">
        <f t="shared" ref="J117" si="16">G117*I117</f>
        <v>0</v>
      </c>
      <c r="K117" s="308"/>
      <c r="L117" s="85">
        <f t="shared" ref="L117" si="17">G117*K117</f>
        <v>0</v>
      </c>
      <c r="M117" s="687"/>
      <c r="N117" s="85">
        <f t="shared" ref="N117" si="18">G117*M117</f>
        <v>0</v>
      </c>
      <c r="O117" s="83"/>
      <c r="P117" s="85">
        <f t="shared" ref="P117" si="19">G117*O117</f>
        <v>0</v>
      </c>
      <c r="Q117" s="83">
        <v>10</v>
      </c>
      <c r="R117" s="377">
        <f t="shared" ref="R117" si="20">G117*Q117</f>
        <v>13.899999999999999</v>
      </c>
      <c r="S117" s="1028">
        <v>10</v>
      </c>
      <c r="T117" s="1013">
        <f>S117*Tabla310[[#This Row],[P.U$]]</f>
        <v>13.899999999999999</v>
      </c>
    </row>
    <row r="118" spans="1:20" ht="28.5" x14ac:dyDescent="0.3">
      <c r="A118" s="457">
        <v>106</v>
      </c>
      <c r="B118" s="201" t="s">
        <v>17756</v>
      </c>
      <c r="C118" s="14" t="s">
        <v>1062</v>
      </c>
      <c r="D118" s="14" t="s">
        <v>10</v>
      </c>
      <c r="E118" s="14" t="s">
        <v>287</v>
      </c>
      <c r="F118" s="15">
        <v>45352</v>
      </c>
      <c r="G118" s="37">
        <v>1.26</v>
      </c>
      <c r="H118" s="337"/>
      <c r="I118" s="83">
        <v>3</v>
      </c>
      <c r="J118" s="85">
        <f>G118*I118</f>
        <v>3.7800000000000002</v>
      </c>
      <c r="K118" s="793">
        <v>0</v>
      </c>
      <c r="L118" s="85">
        <f t="shared" si="12"/>
        <v>0</v>
      </c>
      <c r="M118" s="687"/>
      <c r="N118" s="85">
        <f t="shared" si="13"/>
        <v>0</v>
      </c>
      <c r="O118" s="83"/>
      <c r="P118" s="85">
        <f t="shared" si="14"/>
        <v>0</v>
      </c>
      <c r="Q118" s="83">
        <v>10</v>
      </c>
      <c r="R118" s="377">
        <f t="shared" si="15"/>
        <v>12.6</v>
      </c>
      <c r="S118" s="1030">
        <v>10</v>
      </c>
      <c r="T118" s="1013">
        <f>S118*Tabla310[[#This Row],[P.U$]]</f>
        <v>12.6</v>
      </c>
    </row>
    <row r="119" spans="1:20" ht="28.5" x14ac:dyDescent="0.3">
      <c r="A119" s="457">
        <v>107</v>
      </c>
      <c r="B119" s="201" t="s">
        <v>17757</v>
      </c>
      <c r="C119" s="14" t="s">
        <v>17758</v>
      </c>
      <c r="D119" s="14" t="s">
        <v>10</v>
      </c>
      <c r="E119" s="14" t="s">
        <v>287</v>
      </c>
      <c r="F119" s="15">
        <v>45748</v>
      </c>
      <c r="G119" s="37">
        <v>1.8</v>
      </c>
      <c r="H119" s="337"/>
      <c r="I119" s="83">
        <v>4</v>
      </c>
      <c r="J119" s="85">
        <f t="shared" si="11"/>
        <v>7.2</v>
      </c>
      <c r="K119" s="793">
        <v>4</v>
      </c>
      <c r="L119" s="85">
        <f t="shared" si="12"/>
        <v>7.2</v>
      </c>
      <c r="M119" s="687">
        <v>4</v>
      </c>
      <c r="N119" s="85">
        <f t="shared" si="13"/>
        <v>7.2</v>
      </c>
      <c r="O119" s="83">
        <v>3</v>
      </c>
      <c r="P119" s="85">
        <f t="shared" si="14"/>
        <v>5.4</v>
      </c>
      <c r="Q119" s="83">
        <v>3</v>
      </c>
      <c r="R119" s="377">
        <f t="shared" si="15"/>
        <v>5.4</v>
      </c>
      <c r="S119" s="1028">
        <v>3</v>
      </c>
      <c r="T119" s="1013">
        <f>S119*Tabla310[[#This Row],[P.U$]]</f>
        <v>5.4</v>
      </c>
    </row>
    <row r="120" spans="1:20" ht="54" x14ac:dyDescent="0.3">
      <c r="A120" s="457">
        <v>108</v>
      </c>
      <c r="B120" s="484" t="s">
        <v>75</v>
      </c>
      <c r="C120" s="485" t="s">
        <v>227</v>
      </c>
      <c r="D120" s="485" t="s">
        <v>10</v>
      </c>
      <c r="E120" s="485" t="s">
        <v>288</v>
      </c>
      <c r="F120" s="486">
        <v>45323</v>
      </c>
      <c r="G120" s="487">
        <v>8.16</v>
      </c>
      <c r="H120" s="337"/>
      <c r="I120" s="83"/>
      <c r="J120" s="85">
        <f t="shared" si="11"/>
        <v>0</v>
      </c>
      <c r="K120" s="308"/>
      <c r="L120" s="85">
        <f t="shared" si="12"/>
        <v>0</v>
      </c>
      <c r="M120" s="687"/>
      <c r="N120" s="85">
        <f t="shared" si="13"/>
        <v>0</v>
      </c>
      <c r="O120" s="83"/>
      <c r="P120" s="85">
        <f t="shared" si="14"/>
        <v>0</v>
      </c>
      <c r="Q120" s="83"/>
      <c r="R120" s="377">
        <f t="shared" si="15"/>
        <v>0</v>
      </c>
      <c r="S120" s="1030"/>
      <c r="T120" s="1013">
        <f>S120*Tabla310[[#This Row],[P.U$]]</f>
        <v>0</v>
      </c>
    </row>
    <row r="121" spans="1:20" ht="36" x14ac:dyDescent="0.3">
      <c r="A121" s="457">
        <v>109</v>
      </c>
      <c r="B121" s="484" t="s">
        <v>76</v>
      </c>
      <c r="C121" s="485" t="s">
        <v>203</v>
      </c>
      <c r="D121" s="485" t="s">
        <v>10</v>
      </c>
      <c r="E121" s="485" t="s">
        <v>288</v>
      </c>
      <c r="F121" s="486">
        <v>45689</v>
      </c>
      <c r="G121" s="487">
        <v>0.77</v>
      </c>
      <c r="H121" s="337"/>
      <c r="I121" s="83"/>
      <c r="J121" s="85">
        <f t="shared" si="11"/>
        <v>0</v>
      </c>
      <c r="K121" s="308"/>
      <c r="L121" s="85">
        <f>G121*K121</f>
        <v>0</v>
      </c>
      <c r="M121" s="687"/>
      <c r="N121" s="85">
        <f>G121*M121</f>
        <v>0</v>
      </c>
      <c r="O121" s="83"/>
      <c r="P121" s="85">
        <f>G121*O121</f>
        <v>0</v>
      </c>
      <c r="Q121" s="83"/>
      <c r="R121" s="377">
        <f>G121*Q121</f>
        <v>0</v>
      </c>
      <c r="S121" s="1028"/>
      <c r="T121" s="1013">
        <f>S121*Tabla310[[#This Row],[P.U$]]</f>
        <v>0</v>
      </c>
    </row>
    <row r="122" spans="1:20" ht="36" x14ac:dyDescent="0.3">
      <c r="A122" s="457">
        <v>110</v>
      </c>
      <c r="B122" s="484" t="s">
        <v>77</v>
      </c>
      <c r="C122" s="485" t="s">
        <v>200</v>
      </c>
      <c r="D122" s="485" t="s">
        <v>10</v>
      </c>
      <c r="E122" s="485" t="s">
        <v>288</v>
      </c>
      <c r="F122" s="486">
        <v>45658</v>
      </c>
      <c r="G122" s="487">
        <v>1.72</v>
      </c>
      <c r="H122" s="337"/>
      <c r="I122" s="83"/>
      <c r="J122" s="85">
        <f t="shared" si="11"/>
        <v>0</v>
      </c>
      <c r="K122" s="308"/>
      <c r="L122" s="85">
        <f t="shared" si="12"/>
        <v>0</v>
      </c>
      <c r="M122" s="687"/>
      <c r="N122" s="85">
        <f t="shared" si="13"/>
        <v>0</v>
      </c>
      <c r="O122" s="83"/>
      <c r="P122" s="85">
        <f t="shared" si="14"/>
        <v>0</v>
      </c>
      <c r="Q122" s="83"/>
      <c r="R122" s="377">
        <f t="shared" si="15"/>
        <v>0</v>
      </c>
      <c r="S122" s="1030"/>
      <c r="T122" s="1013">
        <f>S122*Tabla310[[#This Row],[P.U$]]</f>
        <v>0</v>
      </c>
    </row>
    <row r="123" spans="1:20" ht="28.5" x14ac:dyDescent="0.3">
      <c r="A123" s="457">
        <v>111</v>
      </c>
      <c r="B123" s="201" t="s">
        <v>77</v>
      </c>
      <c r="C123" s="14" t="s">
        <v>1128</v>
      </c>
      <c r="D123" s="14" t="s">
        <v>10</v>
      </c>
      <c r="E123" s="14" t="s">
        <v>288</v>
      </c>
      <c r="F123" s="15">
        <v>45689</v>
      </c>
      <c r="G123" s="37">
        <v>0.77</v>
      </c>
      <c r="H123" s="337"/>
      <c r="I123" s="83"/>
      <c r="J123" s="85">
        <f t="shared" si="11"/>
        <v>0</v>
      </c>
      <c r="K123" s="308"/>
      <c r="L123" s="85">
        <f t="shared" si="12"/>
        <v>0</v>
      </c>
      <c r="M123" s="687"/>
      <c r="N123" s="85">
        <f t="shared" si="13"/>
        <v>0</v>
      </c>
      <c r="O123" s="83"/>
      <c r="P123" s="85">
        <f t="shared" si="14"/>
        <v>0</v>
      </c>
      <c r="Q123" s="83"/>
      <c r="R123" s="377">
        <f t="shared" si="15"/>
        <v>0</v>
      </c>
      <c r="S123" s="1028"/>
      <c r="T123" s="1013">
        <f>S123*Tabla310[[#This Row],[P.U$]]</f>
        <v>0</v>
      </c>
    </row>
    <row r="124" spans="1:20" ht="36" x14ac:dyDescent="0.3">
      <c r="A124" s="457">
        <v>112</v>
      </c>
      <c r="B124" s="484" t="s">
        <v>78</v>
      </c>
      <c r="C124" s="485" t="s">
        <v>736</v>
      </c>
      <c r="D124" s="485" t="s">
        <v>10</v>
      </c>
      <c r="E124" s="485" t="s">
        <v>289</v>
      </c>
      <c r="F124" s="486">
        <v>45505</v>
      </c>
      <c r="G124" s="487">
        <v>1.69</v>
      </c>
      <c r="H124" s="337"/>
      <c r="I124" s="83"/>
      <c r="J124" s="85">
        <f t="shared" si="11"/>
        <v>0</v>
      </c>
      <c r="K124" s="308"/>
      <c r="L124" s="85">
        <f t="shared" si="12"/>
        <v>0</v>
      </c>
      <c r="M124" s="687"/>
      <c r="N124" s="85">
        <f t="shared" si="13"/>
        <v>0</v>
      </c>
      <c r="O124" s="83"/>
      <c r="P124" s="85">
        <f t="shared" si="14"/>
        <v>0</v>
      </c>
      <c r="Q124" s="83"/>
      <c r="R124" s="377">
        <f t="shared" si="15"/>
        <v>0</v>
      </c>
      <c r="S124" s="1030"/>
      <c r="T124" s="1013">
        <f>S124*Tabla310[[#This Row],[P.U$]]</f>
        <v>0</v>
      </c>
    </row>
    <row r="125" spans="1:20" ht="36" x14ac:dyDescent="0.3">
      <c r="A125" s="457">
        <v>113</v>
      </c>
      <c r="B125" s="484" t="s">
        <v>78</v>
      </c>
      <c r="C125" s="485" t="s">
        <v>209</v>
      </c>
      <c r="D125" s="485" t="s">
        <v>10</v>
      </c>
      <c r="E125" s="485" t="s">
        <v>289</v>
      </c>
      <c r="F125" s="486">
        <v>45505</v>
      </c>
      <c r="G125" s="487">
        <v>1.69</v>
      </c>
      <c r="H125" s="337"/>
      <c r="I125" s="83"/>
      <c r="J125" s="85">
        <f t="shared" si="11"/>
        <v>0</v>
      </c>
      <c r="K125" s="308"/>
      <c r="L125" s="85">
        <f t="shared" si="12"/>
        <v>0</v>
      </c>
      <c r="M125" s="687"/>
      <c r="N125" s="85">
        <f t="shared" si="13"/>
        <v>0</v>
      </c>
      <c r="O125" s="83"/>
      <c r="P125" s="85">
        <f t="shared" si="14"/>
        <v>0</v>
      </c>
      <c r="Q125" s="83"/>
      <c r="R125" s="377">
        <f t="shared" si="15"/>
        <v>0</v>
      </c>
      <c r="S125" s="1028"/>
      <c r="T125" s="1013">
        <f>S125*Tabla310[[#This Row],[P.U$]]</f>
        <v>0</v>
      </c>
    </row>
    <row r="126" spans="1:20" ht="36" x14ac:dyDescent="0.3">
      <c r="A126" s="457">
        <v>114</v>
      </c>
      <c r="B126" s="484" t="s">
        <v>79</v>
      </c>
      <c r="C126" s="485" t="s">
        <v>196</v>
      </c>
      <c r="D126" s="485" t="s">
        <v>10</v>
      </c>
      <c r="E126" s="485" t="s">
        <v>290</v>
      </c>
      <c r="F126" s="486">
        <v>45536</v>
      </c>
      <c r="G126" s="487">
        <v>0.86</v>
      </c>
      <c r="H126" s="337"/>
      <c r="I126" s="83"/>
      <c r="J126" s="85">
        <f t="shared" si="11"/>
        <v>0</v>
      </c>
      <c r="K126" s="308"/>
      <c r="L126" s="85">
        <f t="shared" si="12"/>
        <v>0</v>
      </c>
      <c r="M126" s="687"/>
      <c r="N126" s="85">
        <f t="shared" si="13"/>
        <v>0</v>
      </c>
      <c r="O126" s="83"/>
      <c r="P126" s="85">
        <f t="shared" si="14"/>
        <v>0</v>
      </c>
      <c r="Q126" s="83"/>
      <c r="R126" s="377">
        <f t="shared" si="15"/>
        <v>0</v>
      </c>
      <c r="S126" s="1030"/>
      <c r="T126" s="1013">
        <f>S126*Tabla310[[#This Row],[P.U$]]</f>
        <v>0</v>
      </c>
    </row>
    <row r="127" spans="1:20" ht="36" x14ac:dyDescent="0.3">
      <c r="A127" s="457">
        <v>115</v>
      </c>
      <c r="B127" s="484" t="s">
        <v>79</v>
      </c>
      <c r="C127" s="485" t="s">
        <v>205</v>
      </c>
      <c r="D127" s="485" t="s">
        <v>10</v>
      </c>
      <c r="E127" s="485" t="s">
        <v>290</v>
      </c>
      <c r="F127" s="486">
        <v>45444</v>
      </c>
      <c r="G127" s="487">
        <v>0.86</v>
      </c>
      <c r="H127" s="337"/>
      <c r="I127" s="83"/>
      <c r="J127" s="85">
        <f t="shared" si="11"/>
        <v>0</v>
      </c>
      <c r="K127" s="308"/>
      <c r="L127" s="85">
        <f t="shared" si="12"/>
        <v>0</v>
      </c>
      <c r="M127" s="687"/>
      <c r="N127" s="85">
        <f t="shared" si="13"/>
        <v>0</v>
      </c>
      <c r="O127" s="83"/>
      <c r="P127" s="85">
        <f t="shared" si="14"/>
        <v>0</v>
      </c>
      <c r="Q127" s="83"/>
      <c r="R127" s="377">
        <f t="shared" si="15"/>
        <v>0</v>
      </c>
      <c r="S127" s="1028"/>
      <c r="T127" s="1013">
        <f>S127*Tabla310[[#This Row],[P.U$]]</f>
        <v>0</v>
      </c>
    </row>
    <row r="128" spans="1:20" ht="54" x14ac:dyDescent="0.3">
      <c r="A128" s="457">
        <v>116</v>
      </c>
      <c r="B128" s="484" t="s">
        <v>80</v>
      </c>
      <c r="C128" s="485" t="s">
        <v>222</v>
      </c>
      <c r="D128" s="485" t="s">
        <v>10</v>
      </c>
      <c r="E128" s="485" t="s">
        <v>291</v>
      </c>
      <c r="F128" s="486">
        <v>45689</v>
      </c>
      <c r="G128" s="487">
        <v>5.18</v>
      </c>
      <c r="H128" s="337"/>
      <c r="I128" s="83"/>
      <c r="J128" s="85">
        <f t="shared" si="11"/>
        <v>0</v>
      </c>
      <c r="K128" s="308"/>
      <c r="L128" s="85">
        <f t="shared" si="12"/>
        <v>0</v>
      </c>
      <c r="M128" s="687"/>
      <c r="N128" s="85">
        <f t="shared" si="13"/>
        <v>0</v>
      </c>
      <c r="O128" s="83"/>
      <c r="P128" s="85">
        <f t="shared" si="14"/>
        <v>0</v>
      </c>
      <c r="Q128" s="83"/>
      <c r="R128" s="377">
        <f t="shared" si="15"/>
        <v>0</v>
      </c>
      <c r="S128" s="1030"/>
      <c r="T128" s="1013">
        <f>S128*Tabla310[[#This Row],[P.U$]]</f>
        <v>0</v>
      </c>
    </row>
    <row r="129" spans="1:21" ht="36" x14ac:dyDescent="0.3">
      <c r="A129" s="457">
        <v>117</v>
      </c>
      <c r="B129" s="484" t="s">
        <v>81</v>
      </c>
      <c r="C129" s="485" t="s">
        <v>209</v>
      </c>
      <c r="D129" s="485" t="s">
        <v>10</v>
      </c>
      <c r="E129" s="485" t="s">
        <v>291</v>
      </c>
      <c r="F129" s="486">
        <v>45200</v>
      </c>
      <c r="G129" s="487">
        <v>5.15</v>
      </c>
      <c r="H129" s="337"/>
      <c r="I129" s="83"/>
      <c r="J129" s="85">
        <f t="shared" si="11"/>
        <v>0</v>
      </c>
      <c r="K129" s="308"/>
      <c r="L129" s="85">
        <f t="shared" si="12"/>
        <v>0</v>
      </c>
      <c r="M129" s="687"/>
      <c r="N129" s="85">
        <f t="shared" si="13"/>
        <v>0</v>
      </c>
      <c r="O129" s="83"/>
      <c r="P129" s="85">
        <f t="shared" si="14"/>
        <v>0</v>
      </c>
      <c r="Q129" s="83"/>
      <c r="R129" s="377">
        <f t="shared" si="15"/>
        <v>0</v>
      </c>
      <c r="S129" s="1028"/>
      <c r="T129" s="1013">
        <f>S129*Tabla310[[#This Row],[P.U$]]</f>
        <v>0</v>
      </c>
    </row>
    <row r="130" spans="1:21" ht="54" x14ac:dyDescent="0.3">
      <c r="A130" s="457">
        <v>118</v>
      </c>
      <c r="B130" s="484" t="s">
        <v>82</v>
      </c>
      <c r="C130" s="485" t="s">
        <v>228</v>
      </c>
      <c r="D130" s="485" t="s">
        <v>10</v>
      </c>
      <c r="E130" s="485" t="s">
        <v>292</v>
      </c>
      <c r="F130" s="486">
        <v>45778</v>
      </c>
      <c r="G130" s="487">
        <v>1.68</v>
      </c>
      <c r="H130" s="337"/>
      <c r="I130" s="83"/>
      <c r="J130" s="85">
        <f t="shared" si="11"/>
        <v>0</v>
      </c>
      <c r="K130" s="308"/>
      <c r="L130" s="85">
        <f t="shared" si="12"/>
        <v>0</v>
      </c>
      <c r="M130" s="687"/>
      <c r="N130" s="85">
        <f t="shared" si="13"/>
        <v>0</v>
      </c>
      <c r="O130" s="83"/>
      <c r="P130" s="85">
        <f t="shared" si="14"/>
        <v>0</v>
      </c>
      <c r="Q130" s="83"/>
      <c r="R130" s="377">
        <f t="shared" si="15"/>
        <v>0</v>
      </c>
      <c r="S130" s="1030"/>
      <c r="T130" s="1013">
        <f>S130*Tabla310[[#This Row],[P.U$]]</f>
        <v>0</v>
      </c>
    </row>
    <row r="131" spans="1:21" ht="72" x14ac:dyDescent="0.3">
      <c r="A131" s="457">
        <v>119</v>
      </c>
      <c r="B131" s="484" t="s">
        <v>83</v>
      </c>
      <c r="C131" s="485" t="s">
        <v>203</v>
      </c>
      <c r="D131" s="485" t="s">
        <v>10</v>
      </c>
      <c r="E131" s="485" t="s">
        <v>262</v>
      </c>
      <c r="F131" s="486">
        <v>45870</v>
      </c>
      <c r="G131" s="487">
        <v>2.0699999999999998</v>
      </c>
      <c r="H131" s="337"/>
      <c r="I131" s="83">
        <v>10</v>
      </c>
      <c r="J131" s="85">
        <f t="shared" si="11"/>
        <v>20.7</v>
      </c>
      <c r="K131" s="821">
        <v>10</v>
      </c>
      <c r="L131" s="85">
        <f>G131*K131</f>
        <v>20.7</v>
      </c>
      <c r="M131" s="687">
        <v>10</v>
      </c>
      <c r="N131" s="85">
        <f t="shared" si="13"/>
        <v>20.7</v>
      </c>
      <c r="O131" s="83">
        <v>9</v>
      </c>
      <c r="P131" s="85">
        <f t="shared" si="14"/>
        <v>18.63</v>
      </c>
      <c r="Q131" s="83">
        <v>9</v>
      </c>
      <c r="R131" s="377">
        <f t="shared" si="15"/>
        <v>18.63</v>
      </c>
      <c r="S131" s="1028">
        <v>9</v>
      </c>
      <c r="T131" s="1013">
        <f>S131*Tabla310[[#This Row],[P.U$]]</f>
        <v>18.63</v>
      </c>
    </row>
    <row r="132" spans="1:21" ht="36" x14ac:dyDescent="0.3">
      <c r="A132" s="457">
        <v>120</v>
      </c>
      <c r="B132" s="484" t="s">
        <v>84</v>
      </c>
      <c r="C132" s="485" t="s">
        <v>196</v>
      </c>
      <c r="D132" s="485" t="s">
        <v>10</v>
      </c>
      <c r="E132" s="485" t="s">
        <v>293</v>
      </c>
      <c r="F132" s="486">
        <v>45505</v>
      </c>
      <c r="G132" s="487">
        <v>4.1500000000000004</v>
      </c>
      <c r="H132" s="337"/>
      <c r="I132" s="83"/>
      <c r="J132" s="85">
        <f t="shared" si="11"/>
        <v>0</v>
      </c>
      <c r="K132" s="821"/>
      <c r="L132" s="85">
        <f t="shared" si="12"/>
        <v>0</v>
      </c>
      <c r="M132" s="687"/>
      <c r="N132" s="85">
        <f t="shared" si="13"/>
        <v>0</v>
      </c>
      <c r="O132" s="83"/>
      <c r="P132" s="85">
        <f t="shared" si="14"/>
        <v>0</v>
      </c>
      <c r="Q132" s="83"/>
      <c r="R132" s="377">
        <f t="shared" si="15"/>
        <v>0</v>
      </c>
      <c r="S132" s="1030"/>
      <c r="T132" s="1013">
        <f>S132*Tabla310[[#This Row],[P.U$]]</f>
        <v>0</v>
      </c>
    </row>
    <row r="133" spans="1:21" ht="36" x14ac:dyDescent="0.3">
      <c r="A133" s="457">
        <v>121</v>
      </c>
      <c r="B133" s="484" t="s">
        <v>84</v>
      </c>
      <c r="C133" s="485" t="s">
        <v>1234</v>
      </c>
      <c r="D133" s="485" t="s">
        <v>10</v>
      </c>
      <c r="E133" s="485" t="s">
        <v>293</v>
      </c>
      <c r="F133" s="486">
        <v>45506</v>
      </c>
      <c r="G133" s="487">
        <v>3.77</v>
      </c>
      <c r="H133" s="337"/>
      <c r="I133" s="83"/>
      <c r="J133" s="85">
        <f t="shared" si="11"/>
        <v>0</v>
      </c>
      <c r="K133" s="821"/>
      <c r="L133" s="85">
        <f t="shared" si="12"/>
        <v>0</v>
      </c>
      <c r="M133" s="687"/>
      <c r="N133" s="85">
        <f t="shared" si="13"/>
        <v>0</v>
      </c>
      <c r="O133" s="83"/>
      <c r="P133" s="85">
        <f t="shared" si="14"/>
        <v>0</v>
      </c>
      <c r="Q133" s="83"/>
      <c r="R133" s="377">
        <f t="shared" si="15"/>
        <v>0</v>
      </c>
      <c r="S133" s="1028"/>
      <c r="T133" s="1013">
        <f>S133*Tabla310[[#This Row],[P.U$]]</f>
        <v>0</v>
      </c>
    </row>
    <row r="134" spans="1:21" ht="108" x14ac:dyDescent="0.3">
      <c r="A134" s="457">
        <v>122</v>
      </c>
      <c r="B134" s="484" t="s">
        <v>85</v>
      </c>
      <c r="C134" s="485" t="s">
        <v>219</v>
      </c>
      <c r="D134" s="485" t="s">
        <v>10</v>
      </c>
      <c r="E134" s="485" t="s">
        <v>262</v>
      </c>
      <c r="F134" s="486">
        <v>45413</v>
      </c>
      <c r="G134" s="487">
        <v>1.47</v>
      </c>
      <c r="H134" s="337"/>
      <c r="I134" s="83"/>
      <c r="J134" s="85">
        <f t="shared" si="11"/>
        <v>0</v>
      </c>
      <c r="K134" s="308"/>
      <c r="L134" s="85">
        <f t="shared" si="12"/>
        <v>0</v>
      </c>
      <c r="M134" s="687"/>
      <c r="N134" s="85">
        <f t="shared" si="13"/>
        <v>0</v>
      </c>
      <c r="O134" s="83"/>
      <c r="P134" s="85">
        <f t="shared" si="14"/>
        <v>0</v>
      </c>
      <c r="Q134" s="83"/>
      <c r="R134" s="377">
        <f t="shared" si="15"/>
        <v>0</v>
      </c>
      <c r="S134" s="1030"/>
      <c r="T134" s="1013">
        <f>S134*Tabla310[[#This Row],[P.U$]]</f>
        <v>0</v>
      </c>
    </row>
    <row r="135" spans="1:21" ht="36" x14ac:dyDescent="0.3">
      <c r="A135" s="457">
        <v>123</v>
      </c>
      <c r="B135" s="484" t="s">
        <v>86</v>
      </c>
      <c r="C135" s="485" t="s">
        <v>736</v>
      </c>
      <c r="D135" s="485" t="s">
        <v>10</v>
      </c>
      <c r="E135" s="485" t="s">
        <v>272</v>
      </c>
      <c r="F135" s="486"/>
      <c r="G135" s="487">
        <v>2.62</v>
      </c>
      <c r="H135" s="337"/>
      <c r="I135" s="83"/>
      <c r="J135" s="85">
        <f t="shared" si="11"/>
        <v>0</v>
      </c>
      <c r="K135" s="308"/>
      <c r="L135" s="85">
        <f t="shared" si="12"/>
        <v>0</v>
      </c>
      <c r="M135" s="687"/>
      <c r="N135" s="85">
        <f t="shared" si="13"/>
        <v>0</v>
      </c>
      <c r="O135" s="83"/>
      <c r="P135" s="85">
        <f t="shared" si="14"/>
        <v>0</v>
      </c>
      <c r="Q135" s="83"/>
      <c r="R135" s="377">
        <f t="shared" si="15"/>
        <v>0</v>
      </c>
      <c r="S135" s="1028"/>
      <c r="T135" s="1013">
        <f>S135*Tabla310[[#This Row],[P.U$]]</f>
        <v>0</v>
      </c>
    </row>
    <row r="136" spans="1:21" ht="36" x14ac:dyDescent="0.3">
      <c r="A136" s="457">
        <v>124</v>
      </c>
      <c r="B136" s="484" t="s">
        <v>86</v>
      </c>
      <c r="C136" s="485" t="s">
        <v>213</v>
      </c>
      <c r="D136" s="485" t="s">
        <v>10</v>
      </c>
      <c r="E136" s="485" t="s">
        <v>272</v>
      </c>
      <c r="F136" s="486">
        <v>45383</v>
      </c>
      <c r="G136" s="487">
        <v>2.33</v>
      </c>
      <c r="H136" s="337"/>
      <c r="I136" s="83"/>
      <c r="J136" s="85">
        <f t="shared" si="11"/>
        <v>0</v>
      </c>
      <c r="K136" s="308"/>
      <c r="L136" s="85">
        <f t="shared" si="12"/>
        <v>0</v>
      </c>
      <c r="M136" s="687"/>
      <c r="N136" s="85">
        <f t="shared" si="13"/>
        <v>0</v>
      </c>
      <c r="O136" s="83"/>
      <c r="P136" s="85">
        <f t="shared" si="14"/>
        <v>0</v>
      </c>
      <c r="Q136" s="83"/>
      <c r="R136" s="377">
        <f t="shared" si="15"/>
        <v>0</v>
      </c>
      <c r="S136" s="1030"/>
      <c r="T136" s="1013">
        <f>S136*Tabla310[[#This Row],[P.U$]]</f>
        <v>0</v>
      </c>
      <c r="U136">
        <v>25.81</v>
      </c>
    </row>
    <row r="137" spans="1:21" ht="54" x14ac:dyDescent="0.3">
      <c r="A137" s="457">
        <v>125</v>
      </c>
      <c r="B137" s="484" t="s">
        <v>87</v>
      </c>
      <c r="C137" s="485" t="s">
        <v>215</v>
      </c>
      <c r="D137" s="485" t="s">
        <v>10</v>
      </c>
      <c r="E137" s="485" t="s">
        <v>294</v>
      </c>
      <c r="F137" s="486">
        <v>45505</v>
      </c>
      <c r="G137" s="487">
        <v>0.73</v>
      </c>
      <c r="H137" s="337"/>
      <c r="I137" s="83"/>
      <c r="J137" s="85">
        <f t="shared" si="11"/>
        <v>0</v>
      </c>
      <c r="K137" s="308"/>
      <c r="L137" s="85">
        <f t="shared" si="12"/>
        <v>0</v>
      </c>
      <c r="M137" s="687"/>
      <c r="N137" s="85">
        <f t="shared" si="13"/>
        <v>0</v>
      </c>
      <c r="O137" s="83"/>
      <c r="P137" s="85">
        <f t="shared" si="14"/>
        <v>0</v>
      </c>
      <c r="Q137" s="83"/>
      <c r="R137" s="377">
        <f t="shared" si="15"/>
        <v>0</v>
      </c>
      <c r="S137" s="1028"/>
      <c r="T137" s="1013">
        <f>S137*Tabla310[[#This Row],[P.U$]]</f>
        <v>0</v>
      </c>
    </row>
    <row r="138" spans="1:21" ht="28.5" x14ac:dyDescent="0.3">
      <c r="A138" s="457"/>
      <c r="B138" s="201" t="s">
        <v>18024</v>
      </c>
      <c r="C138" s="14" t="s">
        <v>18025</v>
      </c>
      <c r="D138" s="14" t="s">
        <v>10</v>
      </c>
      <c r="E138" s="14" t="s">
        <v>273</v>
      </c>
      <c r="F138" s="15">
        <v>45566</v>
      </c>
      <c r="G138" s="37"/>
      <c r="H138" s="337"/>
      <c r="I138" s="83"/>
      <c r="J138" s="85">
        <f t="shared" ref="J138" si="21">G138*I138</f>
        <v>0</v>
      </c>
      <c r="K138" s="308"/>
      <c r="L138" s="85">
        <f t="shared" ref="L138" si="22">G138*K138</f>
        <v>0</v>
      </c>
      <c r="M138" s="687"/>
      <c r="N138" s="85">
        <f t="shared" ref="N138" si="23">G138*M138</f>
        <v>0</v>
      </c>
      <c r="O138" s="83"/>
      <c r="P138" s="85">
        <f t="shared" ref="P138" si="24">G138*O138</f>
        <v>0</v>
      </c>
      <c r="Q138" s="83">
        <v>10</v>
      </c>
      <c r="R138" s="377">
        <f t="shared" ref="R138" si="25">G138*Q138</f>
        <v>0</v>
      </c>
      <c r="S138" s="1030">
        <v>10</v>
      </c>
      <c r="T138" s="1013">
        <f>S138*Tabla310[[#This Row],[P.U$]]</f>
        <v>0</v>
      </c>
    </row>
    <row r="139" spans="1:21" ht="54" x14ac:dyDescent="0.3">
      <c r="A139" s="457">
        <v>126</v>
      </c>
      <c r="B139" s="484" t="s">
        <v>88</v>
      </c>
      <c r="C139" s="485" t="s">
        <v>205</v>
      </c>
      <c r="D139" s="485" t="s">
        <v>10</v>
      </c>
      <c r="E139" s="485" t="s">
        <v>273</v>
      </c>
      <c r="F139" s="486">
        <v>45566</v>
      </c>
      <c r="G139" s="487">
        <v>1.54</v>
      </c>
      <c r="H139" s="337"/>
      <c r="I139" s="83"/>
      <c r="J139" s="85">
        <f t="shared" si="11"/>
        <v>0</v>
      </c>
      <c r="K139" s="308"/>
      <c r="L139" s="85">
        <f t="shared" si="12"/>
        <v>0</v>
      </c>
      <c r="M139" s="687"/>
      <c r="N139" s="85">
        <f t="shared" si="13"/>
        <v>0</v>
      </c>
      <c r="O139" s="83"/>
      <c r="P139" s="85">
        <f t="shared" si="14"/>
        <v>0</v>
      </c>
      <c r="Q139" s="83"/>
      <c r="R139" s="377">
        <f t="shared" si="15"/>
        <v>0</v>
      </c>
      <c r="S139" s="1028"/>
      <c r="T139" s="1013">
        <f>S139*Tabla310[[#This Row],[P.U$]]</f>
        <v>0</v>
      </c>
    </row>
    <row r="140" spans="1:21" ht="54" x14ac:dyDescent="0.3">
      <c r="A140" s="457">
        <v>127</v>
      </c>
      <c r="B140" s="484" t="s">
        <v>816</v>
      </c>
      <c r="C140" s="485" t="s">
        <v>205</v>
      </c>
      <c r="D140" s="485" t="s">
        <v>10</v>
      </c>
      <c r="E140" s="485" t="s">
        <v>273</v>
      </c>
      <c r="F140" s="486">
        <v>45566</v>
      </c>
      <c r="G140" s="487">
        <v>1.54</v>
      </c>
      <c r="H140" s="337"/>
      <c r="I140" s="83"/>
      <c r="J140" s="85">
        <f t="shared" si="11"/>
        <v>0</v>
      </c>
      <c r="K140" s="308"/>
      <c r="L140" s="85">
        <f t="shared" si="12"/>
        <v>0</v>
      </c>
      <c r="M140" s="687"/>
      <c r="N140" s="85">
        <f t="shared" si="13"/>
        <v>0</v>
      </c>
      <c r="O140" s="83"/>
      <c r="P140" s="85">
        <f t="shared" si="14"/>
        <v>0</v>
      </c>
      <c r="Q140" s="83"/>
      <c r="R140" s="377">
        <f t="shared" si="15"/>
        <v>0</v>
      </c>
      <c r="S140" s="1030"/>
      <c r="T140" s="1013">
        <f>S140*Tabla310[[#This Row],[P.U$]]</f>
        <v>0</v>
      </c>
    </row>
    <row r="141" spans="1:21" ht="54" x14ac:dyDescent="0.3">
      <c r="A141" s="457">
        <v>128</v>
      </c>
      <c r="B141" s="484" t="s">
        <v>816</v>
      </c>
      <c r="C141" s="485" t="s">
        <v>736</v>
      </c>
      <c r="D141" s="485" t="s">
        <v>10</v>
      </c>
      <c r="E141" s="485" t="s">
        <v>273</v>
      </c>
      <c r="F141" s="486">
        <v>45566</v>
      </c>
      <c r="G141" s="487">
        <v>0.65</v>
      </c>
      <c r="H141" s="337"/>
      <c r="I141" s="83"/>
      <c r="J141" s="85">
        <f t="shared" si="11"/>
        <v>0</v>
      </c>
      <c r="K141" s="308"/>
      <c r="L141" s="85">
        <f>G141*K141</f>
        <v>0</v>
      </c>
      <c r="M141" s="687"/>
      <c r="N141" s="85">
        <f>G141*M141</f>
        <v>0</v>
      </c>
      <c r="O141" s="83"/>
      <c r="P141" s="85">
        <f>G141*O141</f>
        <v>0</v>
      </c>
      <c r="Q141" s="83"/>
      <c r="R141" s="377">
        <f>G141*Q141</f>
        <v>0</v>
      </c>
      <c r="S141" s="1028"/>
      <c r="T141" s="1013">
        <f>S141*Tabla310[[#This Row],[P.U$]]</f>
        <v>0</v>
      </c>
    </row>
    <row r="142" spans="1:21" ht="54" x14ac:dyDescent="0.3">
      <c r="A142" s="457">
        <v>129</v>
      </c>
      <c r="B142" s="484" t="s">
        <v>1069</v>
      </c>
      <c r="C142" s="485" t="s">
        <v>736</v>
      </c>
      <c r="D142" s="485" t="s">
        <v>10</v>
      </c>
      <c r="E142" s="485" t="s">
        <v>273</v>
      </c>
      <c r="F142" s="486">
        <v>45444</v>
      </c>
      <c r="G142" s="487">
        <v>0.65</v>
      </c>
      <c r="H142" s="337"/>
      <c r="I142" s="83"/>
      <c r="J142" s="85">
        <f t="shared" si="11"/>
        <v>0</v>
      </c>
      <c r="K142" s="308"/>
      <c r="L142" s="85">
        <f>G142*K142</f>
        <v>0</v>
      </c>
      <c r="M142" s="687"/>
      <c r="N142" s="85">
        <f>G142*M142</f>
        <v>0</v>
      </c>
      <c r="O142" s="83"/>
      <c r="P142" s="85">
        <f>G142*O142</f>
        <v>0</v>
      </c>
      <c r="Q142" s="83"/>
      <c r="R142" s="377">
        <f>G142*Q142</f>
        <v>0</v>
      </c>
      <c r="S142" s="1030"/>
      <c r="T142" s="1013">
        <f>S142*Tabla310[[#This Row],[P.U$]]</f>
        <v>0</v>
      </c>
    </row>
    <row r="143" spans="1:21" ht="36" x14ac:dyDescent="0.3">
      <c r="A143" s="457">
        <v>130</v>
      </c>
      <c r="B143" s="484" t="s">
        <v>90</v>
      </c>
      <c r="C143" s="485" t="s">
        <v>226</v>
      </c>
      <c r="D143" s="485" t="s">
        <v>10</v>
      </c>
      <c r="E143" s="485" t="s">
        <v>295</v>
      </c>
      <c r="F143" s="486">
        <v>45352</v>
      </c>
      <c r="G143" s="487">
        <v>1.22</v>
      </c>
      <c r="H143" s="337"/>
      <c r="I143" s="83"/>
      <c r="J143" s="85">
        <f t="shared" si="11"/>
        <v>0</v>
      </c>
      <c r="K143" s="308"/>
      <c r="L143" s="85">
        <f t="shared" si="12"/>
        <v>0</v>
      </c>
      <c r="M143" s="687"/>
      <c r="N143" s="85">
        <f t="shared" si="13"/>
        <v>0</v>
      </c>
      <c r="O143" s="83"/>
      <c r="P143" s="85">
        <f t="shared" si="14"/>
        <v>0</v>
      </c>
      <c r="Q143" s="83"/>
      <c r="R143" s="377">
        <f t="shared" si="15"/>
        <v>0</v>
      </c>
      <c r="S143" s="1028"/>
      <c r="T143" s="1013">
        <f>S143*Tabla310[[#This Row],[P.U$]]</f>
        <v>0</v>
      </c>
    </row>
    <row r="144" spans="1:21" ht="36" x14ac:dyDescent="0.3">
      <c r="A144" s="457">
        <v>131</v>
      </c>
      <c r="B144" s="484" t="s">
        <v>90</v>
      </c>
      <c r="C144" s="485" t="s">
        <v>200</v>
      </c>
      <c r="D144" s="485" t="s">
        <v>10</v>
      </c>
      <c r="E144" s="485" t="s">
        <v>295</v>
      </c>
      <c r="F144" s="486">
        <v>45352</v>
      </c>
      <c r="G144" s="487">
        <v>1.22</v>
      </c>
      <c r="H144" s="337"/>
      <c r="I144" s="83"/>
      <c r="J144" s="85">
        <f t="shared" si="11"/>
        <v>0</v>
      </c>
      <c r="K144" s="308"/>
      <c r="L144" s="85">
        <f t="shared" si="12"/>
        <v>0</v>
      </c>
      <c r="M144" s="687"/>
      <c r="N144" s="85">
        <f t="shared" si="13"/>
        <v>0</v>
      </c>
      <c r="O144" s="83"/>
      <c r="P144" s="85">
        <f t="shared" si="14"/>
        <v>0</v>
      </c>
      <c r="Q144" s="83"/>
      <c r="R144" s="377">
        <f t="shared" si="15"/>
        <v>0</v>
      </c>
      <c r="S144" s="1030"/>
      <c r="T144" s="1013">
        <f>S144*Tabla310[[#This Row],[P.U$]]</f>
        <v>0</v>
      </c>
    </row>
    <row r="145" spans="1:20" ht="36" x14ac:dyDescent="0.3">
      <c r="A145" s="457">
        <v>132</v>
      </c>
      <c r="B145" s="484" t="s">
        <v>90</v>
      </c>
      <c r="C145" s="485" t="s">
        <v>203</v>
      </c>
      <c r="D145" s="485" t="s">
        <v>10</v>
      </c>
      <c r="E145" s="485" t="s">
        <v>295</v>
      </c>
      <c r="F145" s="486">
        <v>45352</v>
      </c>
      <c r="G145" s="487">
        <v>1.22</v>
      </c>
      <c r="H145" s="337"/>
      <c r="I145" s="83">
        <v>2</v>
      </c>
      <c r="J145" s="85">
        <f t="shared" si="11"/>
        <v>2.44</v>
      </c>
      <c r="K145" s="793">
        <v>2</v>
      </c>
      <c r="L145" s="85">
        <f>G145*K145</f>
        <v>2.44</v>
      </c>
      <c r="M145" s="687">
        <v>0</v>
      </c>
      <c r="N145" s="85">
        <f t="shared" si="13"/>
        <v>0</v>
      </c>
      <c r="O145" s="83">
        <v>0</v>
      </c>
      <c r="P145" s="85">
        <f t="shared" si="14"/>
        <v>0</v>
      </c>
      <c r="Q145" s="83">
        <v>0</v>
      </c>
      <c r="R145" s="377">
        <f t="shared" si="15"/>
        <v>0</v>
      </c>
      <c r="S145" s="1028">
        <v>0</v>
      </c>
      <c r="T145" s="1013">
        <f>S145*Tabla310[[#This Row],[P.U$]]</f>
        <v>0</v>
      </c>
    </row>
    <row r="146" spans="1:20" ht="36" x14ac:dyDescent="0.3">
      <c r="A146" s="457">
        <v>133</v>
      </c>
      <c r="B146" s="484" t="s">
        <v>91</v>
      </c>
      <c r="C146" s="485" t="s">
        <v>196</v>
      </c>
      <c r="D146" s="485" t="s">
        <v>10</v>
      </c>
      <c r="E146" s="485" t="s">
        <v>296</v>
      </c>
      <c r="F146" s="486">
        <v>45566</v>
      </c>
      <c r="G146" s="487">
        <v>3.19</v>
      </c>
      <c r="H146" s="337"/>
      <c r="I146" s="83"/>
      <c r="J146" s="85">
        <f t="shared" si="11"/>
        <v>0</v>
      </c>
      <c r="K146" s="308"/>
      <c r="L146" s="85">
        <f t="shared" si="12"/>
        <v>0</v>
      </c>
      <c r="M146" s="687"/>
      <c r="N146" s="85">
        <f t="shared" si="13"/>
        <v>0</v>
      </c>
      <c r="O146" s="83"/>
      <c r="P146" s="85">
        <f t="shared" si="14"/>
        <v>0</v>
      </c>
      <c r="Q146" s="83"/>
      <c r="R146" s="377">
        <f t="shared" si="15"/>
        <v>0</v>
      </c>
      <c r="S146" s="1030"/>
      <c r="T146" s="1013">
        <f>S146*Tabla310[[#This Row],[P.U$]]</f>
        <v>0</v>
      </c>
    </row>
    <row r="147" spans="1:20" ht="36" x14ac:dyDescent="0.3">
      <c r="A147" s="457">
        <v>134</v>
      </c>
      <c r="B147" s="484" t="s">
        <v>884</v>
      </c>
      <c r="C147" s="485" t="s">
        <v>864</v>
      </c>
      <c r="D147" s="485" t="s">
        <v>10</v>
      </c>
      <c r="E147" s="485"/>
      <c r="F147" s="486">
        <v>45689</v>
      </c>
      <c r="G147" s="487"/>
      <c r="H147" s="337"/>
      <c r="I147" s="83"/>
      <c r="J147" s="85">
        <f t="shared" si="11"/>
        <v>0</v>
      </c>
      <c r="K147" s="308"/>
      <c r="L147" s="85">
        <f t="shared" si="12"/>
        <v>0</v>
      </c>
      <c r="M147" s="687"/>
      <c r="N147" s="85">
        <f t="shared" si="13"/>
        <v>0</v>
      </c>
      <c r="O147" s="83"/>
      <c r="P147" s="85">
        <f t="shared" si="14"/>
        <v>0</v>
      </c>
      <c r="Q147" s="83"/>
      <c r="R147" s="377">
        <f t="shared" si="15"/>
        <v>0</v>
      </c>
      <c r="S147" s="1028"/>
      <c r="T147" s="1013">
        <f>S147*Tabla310[[#This Row],[P.U$]]</f>
        <v>0</v>
      </c>
    </row>
    <row r="148" spans="1:20" ht="72" x14ac:dyDescent="0.3">
      <c r="A148" s="457">
        <v>135</v>
      </c>
      <c r="B148" s="484" t="s">
        <v>92</v>
      </c>
      <c r="C148" s="485" t="s">
        <v>218</v>
      </c>
      <c r="D148" s="485" t="s">
        <v>10</v>
      </c>
      <c r="E148" s="485" t="s">
        <v>297</v>
      </c>
      <c r="F148" s="486">
        <v>45413</v>
      </c>
      <c r="G148" s="487">
        <v>3.85</v>
      </c>
      <c r="H148" s="337"/>
      <c r="I148" s="83"/>
      <c r="J148" s="85">
        <f t="shared" si="11"/>
        <v>0</v>
      </c>
      <c r="K148" s="308"/>
      <c r="L148" s="85">
        <f t="shared" si="12"/>
        <v>0</v>
      </c>
      <c r="M148" s="687"/>
      <c r="N148" s="85">
        <f t="shared" si="13"/>
        <v>0</v>
      </c>
      <c r="O148" s="83"/>
      <c r="P148" s="85">
        <f t="shared" si="14"/>
        <v>0</v>
      </c>
      <c r="Q148" s="83"/>
      <c r="R148" s="377">
        <f t="shared" si="15"/>
        <v>0</v>
      </c>
      <c r="S148" s="1030"/>
      <c r="T148" s="1013">
        <f>S148*Tabla310[[#This Row],[P.U$]]</f>
        <v>0</v>
      </c>
    </row>
    <row r="149" spans="1:20" ht="36" x14ac:dyDescent="0.3">
      <c r="A149" s="457">
        <v>136</v>
      </c>
      <c r="B149" s="484" t="s">
        <v>93</v>
      </c>
      <c r="C149" s="485" t="s">
        <v>229</v>
      </c>
      <c r="D149" s="485" t="s">
        <v>10</v>
      </c>
      <c r="E149" s="485" t="s">
        <v>281</v>
      </c>
      <c r="F149" s="486">
        <v>45231</v>
      </c>
      <c r="G149" s="487">
        <v>1.75</v>
      </c>
      <c r="H149" s="337"/>
      <c r="I149" s="83"/>
      <c r="J149" s="85">
        <f t="shared" si="11"/>
        <v>0</v>
      </c>
      <c r="K149" s="308"/>
      <c r="L149" s="85">
        <f>G149*K149</f>
        <v>0</v>
      </c>
      <c r="M149" s="687"/>
      <c r="N149" s="85">
        <f>G149*M149</f>
        <v>0</v>
      </c>
      <c r="O149" s="83"/>
      <c r="P149" s="85">
        <f>G149*O149</f>
        <v>0</v>
      </c>
      <c r="Q149" s="83"/>
      <c r="R149" s="377">
        <f>G149*Q149</f>
        <v>0</v>
      </c>
      <c r="S149" s="1028"/>
      <c r="T149" s="1013">
        <f>S149*Tabla310[[#This Row],[P.U$]]</f>
        <v>0</v>
      </c>
    </row>
    <row r="150" spans="1:20" ht="36" x14ac:dyDescent="0.3">
      <c r="A150" s="457">
        <v>137</v>
      </c>
      <c r="B150" s="484" t="s">
        <v>94</v>
      </c>
      <c r="C150" s="485" t="s">
        <v>216</v>
      </c>
      <c r="D150" s="485" t="s">
        <v>10</v>
      </c>
      <c r="E150" s="485" t="s">
        <v>298</v>
      </c>
      <c r="F150" s="486">
        <v>45383</v>
      </c>
      <c r="G150" s="487">
        <v>3.62</v>
      </c>
      <c r="H150" s="337"/>
      <c r="I150" s="83"/>
      <c r="J150" s="85">
        <f t="shared" si="11"/>
        <v>0</v>
      </c>
      <c r="K150" s="308"/>
      <c r="L150" s="85">
        <f t="shared" si="12"/>
        <v>0</v>
      </c>
      <c r="M150" s="687"/>
      <c r="N150" s="85">
        <f t="shared" si="13"/>
        <v>0</v>
      </c>
      <c r="O150" s="83"/>
      <c r="P150" s="85">
        <f t="shared" si="14"/>
        <v>0</v>
      </c>
      <c r="Q150" s="83"/>
      <c r="R150" s="377">
        <f t="shared" si="15"/>
        <v>0</v>
      </c>
      <c r="S150" s="1030"/>
      <c r="T150" s="1013">
        <f>S150*Tabla310[[#This Row],[P.U$]]</f>
        <v>0</v>
      </c>
    </row>
    <row r="151" spans="1:20" ht="36" x14ac:dyDescent="0.3">
      <c r="A151" s="457">
        <v>138</v>
      </c>
      <c r="B151" s="484" t="s">
        <v>95</v>
      </c>
      <c r="C151" s="485" t="s">
        <v>222</v>
      </c>
      <c r="D151" s="485" t="s">
        <v>10</v>
      </c>
      <c r="E151" s="485" t="s">
        <v>299</v>
      </c>
      <c r="F151" s="486">
        <v>45658</v>
      </c>
      <c r="G151" s="487">
        <v>3.72</v>
      </c>
      <c r="H151" s="337"/>
      <c r="I151" s="83"/>
      <c r="J151" s="85">
        <f t="shared" si="11"/>
        <v>0</v>
      </c>
      <c r="K151" s="308"/>
      <c r="L151" s="85">
        <f t="shared" si="12"/>
        <v>0</v>
      </c>
      <c r="M151" s="687"/>
      <c r="N151" s="85">
        <f t="shared" si="13"/>
        <v>0</v>
      </c>
      <c r="O151" s="83"/>
      <c r="P151" s="85">
        <f t="shared" si="14"/>
        <v>0</v>
      </c>
      <c r="Q151" s="83"/>
      <c r="R151" s="377">
        <f t="shared" si="15"/>
        <v>0</v>
      </c>
      <c r="S151" s="1028"/>
      <c r="T151" s="1013">
        <f>S151*Tabla310[[#This Row],[P.U$]]</f>
        <v>0</v>
      </c>
    </row>
    <row r="152" spans="1:20" ht="54" x14ac:dyDescent="0.3">
      <c r="A152" s="457">
        <v>139</v>
      </c>
      <c r="B152" s="484" t="s">
        <v>96</v>
      </c>
      <c r="C152" s="485" t="s">
        <v>230</v>
      </c>
      <c r="D152" s="485" t="s">
        <v>10</v>
      </c>
      <c r="E152" s="485" t="s">
        <v>299</v>
      </c>
      <c r="F152" s="486">
        <v>45047</v>
      </c>
      <c r="G152" s="487">
        <v>3.3</v>
      </c>
      <c r="H152" s="337"/>
      <c r="I152" s="83"/>
      <c r="J152" s="85">
        <f t="shared" si="11"/>
        <v>0</v>
      </c>
      <c r="K152" s="308"/>
      <c r="L152" s="85">
        <f t="shared" si="12"/>
        <v>0</v>
      </c>
      <c r="M152" s="687"/>
      <c r="N152" s="85">
        <f t="shared" si="13"/>
        <v>0</v>
      </c>
      <c r="O152" s="83"/>
      <c r="P152" s="85">
        <f t="shared" si="14"/>
        <v>0</v>
      </c>
      <c r="Q152" s="83"/>
      <c r="R152" s="377">
        <f t="shared" si="15"/>
        <v>0</v>
      </c>
      <c r="S152" s="1030"/>
      <c r="T152" s="1013">
        <f>S152*Tabla310[[#This Row],[P.U$]]</f>
        <v>0</v>
      </c>
    </row>
    <row r="153" spans="1:20" ht="28.5" x14ac:dyDescent="0.3">
      <c r="A153" s="457">
        <v>140</v>
      </c>
      <c r="B153" s="201" t="s">
        <v>17759</v>
      </c>
      <c r="C153" s="14" t="s">
        <v>17755</v>
      </c>
      <c r="D153" s="14" t="s">
        <v>10</v>
      </c>
      <c r="E153" s="14" t="s">
        <v>299</v>
      </c>
      <c r="F153" s="15"/>
      <c r="G153" s="37">
        <v>3.65</v>
      </c>
      <c r="H153" s="337"/>
      <c r="I153" s="83"/>
      <c r="J153" s="85">
        <f t="shared" si="11"/>
        <v>0</v>
      </c>
      <c r="K153" s="308"/>
      <c r="L153" s="85">
        <f t="shared" si="12"/>
        <v>0</v>
      </c>
      <c r="M153" s="687"/>
      <c r="N153" s="85">
        <f t="shared" si="13"/>
        <v>0</v>
      </c>
      <c r="O153" s="83"/>
      <c r="P153" s="85">
        <f t="shared" si="14"/>
        <v>0</v>
      </c>
      <c r="Q153" s="83"/>
      <c r="R153" s="377">
        <f t="shared" si="15"/>
        <v>0</v>
      </c>
      <c r="S153" s="1028"/>
      <c r="T153" s="1013">
        <f>S153*Tabla310[[#This Row],[P.U$]]</f>
        <v>0</v>
      </c>
    </row>
    <row r="154" spans="1:20" ht="36" x14ac:dyDescent="0.3">
      <c r="A154" s="457">
        <v>141</v>
      </c>
      <c r="B154" s="484" t="s">
        <v>97</v>
      </c>
      <c r="C154" s="485" t="s">
        <v>209</v>
      </c>
      <c r="D154" s="485" t="s">
        <v>10</v>
      </c>
      <c r="E154" s="485" t="s">
        <v>299</v>
      </c>
      <c r="F154" s="486">
        <v>45627</v>
      </c>
      <c r="G154" s="487">
        <v>11</v>
      </c>
      <c r="H154" s="337"/>
      <c r="I154" s="83"/>
      <c r="J154" s="85">
        <f t="shared" si="11"/>
        <v>0</v>
      </c>
      <c r="K154" s="308"/>
      <c r="L154" s="85">
        <f t="shared" si="12"/>
        <v>0</v>
      </c>
      <c r="M154" s="687"/>
      <c r="N154" s="85">
        <f t="shared" si="13"/>
        <v>0</v>
      </c>
      <c r="O154" s="83"/>
      <c r="P154" s="85">
        <f t="shared" si="14"/>
        <v>0</v>
      </c>
      <c r="Q154" s="83"/>
      <c r="R154" s="377">
        <f t="shared" si="15"/>
        <v>0</v>
      </c>
      <c r="S154" s="1030"/>
      <c r="T154" s="1013">
        <f>S154*Tabla310[[#This Row],[P.U$]]</f>
        <v>0</v>
      </c>
    </row>
    <row r="155" spans="1:20" ht="36" x14ac:dyDescent="0.3">
      <c r="A155" s="457">
        <v>142</v>
      </c>
      <c r="B155" s="484" t="s">
        <v>98</v>
      </c>
      <c r="C155" s="485" t="s">
        <v>231</v>
      </c>
      <c r="D155" s="485" t="s">
        <v>10</v>
      </c>
      <c r="E155" s="485" t="s">
        <v>287</v>
      </c>
      <c r="F155" s="486">
        <v>45108</v>
      </c>
      <c r="G155" s="487">
        <v>11</v>
      </c>
      <c r="H155" s="337"/>
      <c r="I155" s="83"/>
      <c r="J155" s="85">
        <f t="shared" si="11"/>
        <v>0</v>
      </c>
      <c r="K155" s="308"/>
      <c r="L155" s="85">
        <f t="shared" si="12"/>
        <v>0</v>
      </c>
      <c r="M155" s="687"/>
      <c r="N155" s="85">
        <f t="shared" si="13"/>
        <v>0</v>
      </c>
      <c r="O155" s="83"/>
      <c r="P155" s="85">
        <f t="shared" si="14"/>
        <v>0</v>
      </c>
      <c r="Q155" s="83"/>
      <c r="R155" s="377">
        <f t="shared" si="15"/>
        <v>0</v>
      </c>
      <c r="S155" s="1028"/>
      <c r="T155" s="1013">
        <f>S155*Tabla310[[#This Row],[P.U$]]</f>
        <v>0</v>
      </c>
    </row>
    <row r="156" spans="1:20" ht="36" x14ac:dyDescent="0.3">
      <c r="A156" s="457">
        <v>143</v>
      </c>
      <c r="B156" s="484" t="s">
        <v>776</v>
      </c>
      <c r="C156" s="485" t="s">
        <v>736</v>
      </c>
      <c r="D156" s="485" t="s">
        <v>10</v>
      </c>
      <c r="E156" s="485"/>
      <c r="F156" s="486">
        <v>45992</v>
      </c>
      <c r="G156" s="487">
        <v>1.1299999999999999</v>
      </c>
      <c r="H156" s="337"/>
      <c r="I156" s="83"/>
      <c r="J156" s="85">
        <f t="shared" si="11"/>
        <v>0</v>
      </c>
      <c r="K156" s="308"/>
      <c r="L156" s="85">
        <f t="shared" si="12"/>
        <v>0</v>
      </c>
      <c r="M156" s="687"/>
      <c r="N156" s="85">
        <f t="shared" si="13"/>
        <v>0</v>
      </c>
      <c r="O156" s="83"/>
      <c r="P156" s="85">
        <f t="shared" si="14"/>
        <v>0</v>
      </c>
      <c r="Q156" s="83"/>
      <c r="R156" s="377">
        <f t="shared" si="15"/>
        <v>0</v>
      </c>
      <c r="S156" s="1030"/>
      <c r="T156" s="1013">
        <f>S156*Tabla310[[#This Row],[P.U$]]</f>
        <v>0</v>
      </c>
    </row>
    <row r="157" spans="1:20" ht="36" x14ac:dyDescent="0.3">
      <c r="A157" s="457">
        <v>144</v>
      </c>
      <c r="B157" s="484" t="s">
        <v>99</v>
      </c>
      <c r="C157" s="485" t="s">
        <v>216</v>
      </c>
      <c r="D157" s="485" t="s">
        <v>10</v>
      </c>
      <c r="E157" s="485" t="s">
        <v>300</v>
      </c>
      <c r="F157" s="486">
        <v>45108</v>
      </c>
      <c r="G157" s="487">
        <v>2.5</v>
      </c>
      <c r="H157" s="337"/>
      <c r="I157" s="83"/>
      <c r="J157" s="85">
        <f t="shared" si="11"/>
        <v>0</v>
      </c>
      <c r="K157" s="308"/>
      <c r="L157" s="85">
        <f t="shared" si="12"/>
        <v>0</v>
      </c>
      <c r="M157" s="687"/>
      <c r="N157" s="85">
        <f t="shared" si="13"/>
        <v>0</v>
      </c>
      <c r="O157" s="83"/>
      <c r="P157" s="85">
        <f t="shared" si="14"/>
        <v>0</v>
      </c>
      <c r="Q157" s="83"/>
      <c r="R157" s="377">
        <f t="shared" si="15"/>
        <v>0</v>
      </c>
      <c r="S157" s="1028"/>
      <c r="T157" s="1013">
        <f>S157*Tabla310[[#This Row],[P.U$]]</f>
        <v>0</v>
      </c>
    </row>
    <row r="158" spans="1:20" ht="36" x14ac:dyDescent="0.3">
      <c r="A158" s="457">
        <v>145</v>
      </c>
      <c r="B158" s="484" t="s">
        <v>895</v>
      </c>
      <c r="C158" s="485" t="s">
        <v>203</v>
      </c>
      <c r="D158" s="485" t="s">
        <v>10</v>
      </c>
      <c r="E158" s="485" t="s">
        <v>296</v>
      </c>
      <c r="F158" s="486">
        <v>45689</v>
      </c>
      <c r="G158" s="487">
        <v>0.39</v>
      </c>
      <c r="H158" s="337"/>
      <c r="I158" s="83"/>
      <c r="J158" s="85">
        <f t="shared" si="11"/>
        <v>0</v>
      </c>
      <c r="K158" s="308"/>
      <c r="L158" s="85">
        <f>G158*K158</f>
        <v>0</v>
      </c>
      <c r="M158" s="687"/>
      <c r="N158" s="85">
        <f>G158*M158</f>
        <v>0</v>
      </c>
      <c r="O158" s="83"/>
      <c r="P158" s="85">
        <f>G158*O158</f>
        <v>0</v>
      </c>
      <c r="Q158" s="83"/>
      <c r="R158" s="377">
        <f>G158*Q158</f>
        <v>0</v>
      </c>
      <c r="S158" s="1030"/>
      <c r="T158" s="1013">
        <f>S158*Tabla310[[#This Row],[P.U$]]</f>
        <v>0</v>
      </c>
    </row>
    <row r="159" spans="1:20" ht="36" x14ac:dyDescent="0.3">
      <c r="A159" s="457">
        <v>146</v>
      </c>
      <c r="B159" s="484" t="s">
        <v>100</v>
      </c>
      <c r="C159" s="485" t="s">
        <v>203</v>
      </c>
      <c r="D159" s="485" t="s">
        <v>10</v>
      </c>
      <c r="E159" s="485" t="s">
        <v>301</v>
      </c>
      <c r="F159" s="486">
        <v>45809</v>
      </c>
      <c r="G159" s="487">
        <v>0.5</v>
      </c>
      <c r="H159" s="337"/>
      <c r="I159" s="83">
        <v>10</v>
      </c>
      <c r="J159" s="85">
        <f t="shared" si="11"/>
        <v>5</v>
      </c>
      <c r="K159" s="793">
        <v>10</v>
      </c>
      <c r="L159" s="85">
        <f>G159*K159</f>
        <v>5</v>
      </c>
      <c r="M159" s="687">
        <v>10</v>
      </c>
      <c r="N159" s="85">
        <f t="shared" si="13"/>
        <v>5</v>
      </c>
      <c r="O159" s="83">
        <v>10</v>
      </c>
      <c r="P159" s="85">
        <f t="shared" si="14"/>
        <v>5</v>
      </c>
      <c r="Q159" s="83">
        <v>10</v>
      </c>
      <c r="R159" s="377">
        <f t="shared" si="15"/>
        <v>5</v>
      </c>
      <c r="S159" s="1028">
        <v>10</v>
      </c>
      <c r="T159" s="1013">
        <f>S159*Tabla310[[#This Row],[P.U$]]</f>
        <v>5</v>
      </c>
    </row>
    <row r="160" spans="1:20" ht="36" x14ac:dyDescent="0.3">
      <c r="A160" s="457">
        <v>147</v>
      </c>
      <c r="B160" s="484" t="s">
        <v>896</v>
      </c>
      <c r="C160" s="485" t="s">
        <v>216</v>
      </c>
      <c r="D160" s="485" t="s">
        <v>10</v>
      </c>
      <c r="E160" s="485" t="s">
        <v>301</v>
      </c>
      <c r="F160" s="486">
        <v>45200</v>
      </c>
      <c r="G160" s="487">
        <v>2.4500000000000002</v>
      </c>
      <c r="H160" s="337"/>
      <c r="I160" s="83"/>
      <c r="J160" s="85">
        <f t="shared" si="11"/>
        <v>0</v>
      </c>
      <c r="K160" s="308"/>
      <c r="L160" s="85">
        <f t="shared" si="12"/>
        <v>0</v>
      </c>
      <c r="M160" s="687"/>
      <c r="N160" s="85">
        <f t="shared" si="13"/>
        <v>0</v>
      </c>
      <c r="O160" s="83"/>
      <c r="P160" s="85">
        <f t="shared" si="14"/>
        <v>0</v>
      </c>
      <c r="Q160" s="83"/>
      <c r="R160" s="377">
        <f t="shared" si="15"/>
        <v>0</v>
      </c>
      <c r="S160" s="1030"/>
      <c r="T160" s="1013">
        <f>S160*Tabla310[[#This Row],[P.U$]]</f>
        <v>0</v>
      </c>
    </row>
    <row r="161" spans="1:20" ht="36" x14ac:dyDescent="0.3">
      <c r="A161" s="457">
        <v>148</v>
      </c>
      <c r="B161" s="484" t="s">
        <v>1053</v>
      </c>
      <c r="C161" s="496" t="s">
        <v>232</v>
      </c>
      <c r="D161" s="496" t="s">
        <v>10</v>
      </c>
      <c r="E161" s="485" t="s">
        <v>301</v>
      </c>
      <c r="F161" s="497">
        <v>45200</v>
      </c>
      <c r="G161" s="498">
        <v>0.75</v>
      </c>
      <c r="H161" s="337"/>
      <c r="I161" s="83"/>
      <c r="J161" s="85">
        <f t="shared" si="11"/>
        <v>0</v>
      </c>
      <c r="K161" s="308"/>
      <c r="L161" s="85">
        <f t="shared" si="12"/>
        <v>0</v>
      </c>
      <c r="M161" s="687"/>
      <c r="N161" s="85">
        <f t="shared" si="13"/>
        <v>0</v>
      </c>
      <c r="O161" s="83"/>
      <c r="P161" s="85">
        <f t="shared" si="14"/>
        <v>0</v>
      </c>
      <c r="Q161" s="83"/>
      <c r="R161" s="377">
        <f t="shared" si="15"/>
        <v>0</v>
      </c>
      <c r="S161" s="1028"/>
      <c r="T161" s="1013">
        <f>S161*Tabla310[[#This Row],[P.U$]]</f>
        <v>0</v>
      </c>
    </row>
    <row r="162" spans="1:20" ht="36" x14ac:dyDescent="0.3">
      <c r="A162" s="457">
        <v>149</v>
      </c>
      <c r="B162" s="484" t="s">
        <v>101</v>
      </c>
      <c r="C162" s="485" t="s">
        <v>196</v>
      </c>
      <c r="D162" s="485" t="s">
        <v>10</v>
      </c>
      <c r="E162" s="485" t="s">
        <v>302</v>
      </c>
      <c r="F162" s="486">
        <v>45139</v>
      </c>
      <c r="G162" s="487">
        <v>0.61</v>
      </c>
      <c r="H162" s="337"/>
      <c r="I162" s="83"/>
      <c r="J162" s="85">
        <f t="shared" si="11"/>
        <v>0</v>
      </c>
      <c r="K162" s="308"/>
      <c r="L162" s="85">
        <f t="shared" si="12"/>
        <v>0</v>
      </c>
      <c r="M162" s="687"/>
      <c r="N162" s="85">
        <f t="shared" si="13"/>
        <v>0</v>
      </c>
      <c r="O162" s="83"/>
      <c r="P162" s="85">
        <f t="shared" si="14"/>
        <v>0</v>
      </c>
      <c r="Q162" s="83"/>
      <c r="R162" s="377">
        <f t="shared" si="15"/>
        <v>0</v>
      </c>
      <c r="S162" s="1030"/>
      <c r="T162" s="1013">
        <f>S162*Tabla310[[#This Row],[P.U$]]</f>
        <v>0</v>
      </c>
    </row>
    <row r="163" spans="1:20" ht="36" x14ac:dyDescent="0.3">
      <c r="A163" s="457">
        <v>150</v>
      </c>
      <c r="B163" s="484" t="s">
        <v>102</v>
      </c>
      <c r="C163" s="485" t="s">
        <v>1165</v>
      </c>
      <c r="D163" s="485" t="s">
        <v>10</v>
      </c>
      <c r="E163" s="485" t="s">
        <v>302</v>
      </c>
      <c r="F163" s="486">
        <v>46023</v>
      </c>
      <c r="G163" s="487">
        <v>0.61</v>
      </c>
      <c r="H163" s="337"/>
      <c r="I163" s="83"/>
      <c r="J163" s="85">
        <f t="shared" si="11"/>
        <v>0</v>
      </c>
      <c r="K163" s="308"/>
      <c r="L163" s="85">
        <f t="shared" si="12"/>
        <v>0</v>
      </c>
      <c r="M163" s="687"/>
      <c r="N163" s="85">
        <f t="shared" si="13"/>
        <v>0</v>
      </c>
      <c r="O163" s="83"/>
      <c r="P163" s="85">
        <f t="shared" si="14"/>
        <v>0</v>
      </c>
      <c r="Q163" s="83"/>
      <c r="R163" s="377">
        <f t="shared" si="15"/>
        <v>0</v>
      </c>
      <c r="S163" s="1028"/>
      <c r="T163" s="1013">
        <f>S163*Tabla310[[#This Row],[P.U$]]</f>
        <v>0</v>
      </c>
    </row>
    <row r="164" spans="1:20" ht="36" x14ac:dyDescent="0.3">
      <c r="A164" s="457">
        <v>151</v>
      </c>
      <c r="B164" s="484" t="s">
        <v>103</v>
      </c>
      <c r="C164" s="485" t="s">
        <v>226</v>
      </c>
      <c r="D164" s="485" t="s">
        <v>10</v>
      </c>
      <c r="E164" s="485" t="s">
        <v>296</v>
      </c>
      <c r="F164" s="486">
        <v>45536</v>
      </c>
      <c r="G164" s="487">
        <v>0.63</v>
      </c>
      <c r="H164" s="337"/>
      <c r="I164" s="83"/>
      <c r="J164" s="85">
        <f t="shared" ref="J164:J233" si="26">G164*I164</f>
        <v>0</v>
      </c>
      <c r="K164" s="308"/>
      <c r="L164" s="85">
        <f t="shared" si="12"/>
        <v>0</v>
      </c>
      <c r="M164" s="687"/>
      <c r="N164" s="85">
        <f t="shared" si="13"/>
        <v>0</v>
      </c>
      <c r="O164" s="83"/>
      <c r="P164" s="85">
        <f t="shared" si="14"/>
        <v>0</v>
      </c>
      <c r="Q164" s="83"/>
      <c r="R164" s="377">
        <f t="shared" si="15"/>
        <v>0</v>
      </c>
      <c r="S164" s="1030"/>
      <c r="T164" s="1013">
        <f>S164*Tabla310[[#This Row],[P.U$]]</f>
        <v>0</v>
      </c>
    </row>
    <row r="165" spans="1:20" ht="36" x14ac:dyDescent="0.3">
      <c r="A165" s="457">
        <v>152</v>
      </c>
      <c r="B165" s="484" t="s">
        <v>104</v>
      </c>
      <c r="C165" s="485" t="s">
        <v>233</v>
      </c>
      <c r="D165" s="485" t="s">
        <v>10</v>
      </c>
      <c r="E165" s="485" t="s">
        <v>296</v>
      </c>
      <c r="F165" s="486">
        <v>45078</v>
      </c>
      <c r="G165" s="487">
        <v>0.28999999999999998</v>
      </c>
      <c r="H165" s="337"/>
      <c r="I165" s="83"/>
      <c r="J165" s="85">
        <f t="shared" si="26"/>
        <v>0</v>
      </c>
      <c r="K165" s="308"/>
      <c r="L165" s="85">
        <f t="shared" si="12"/>
        <v>0</v>
      </c>
      <c r="M165" s="687"/>
      <c r="N165" s="85">
        <f t="shared" si="13"/>
        <v>0</v>
      </c>
      <c r="O165" s="83"/>
      <c r="P165" s="85">
        <f t="shared" si="14"/>
        <v>0</v>
      </c>
      <c r="Q165" s="83"/>
      <c r="R165" s="377">
        <f t="shared" si="15"/>
        <v>0</v>
      </c>
      <c r="S165" s="1028"/>
      <c r="T165" s="1013">
        <f>S165*Tabla310[[#This Row],[P.U$]]</f>
        <v>0</v>
      </c>
    </row>
    <row r="166" spans="1:20" ht="36" x14ac:dyDescent="0.3">
      <c r="A166" s="457">
        <v>153</v>
      </c>
      <c r="B166" s="484" t="s">
        <v>105</v>
      </c>
      <c r="C166" s="485" t="s">
        <v>234</v>
      </c>
      <c r="D166" s="485" t="s">
        <v>10</v>
      </c>
      <c r="E166" s="485" t="s">
        <v>303</v>
      </c>
      <c r="F166" s="486">
        <v>45566</v>
      </c>
      <c r="G166" s="487">
        <v>3.3</v>
      </c>
      <c r="H166" s="337"/>
      <c r="I166" s="83"/>
      <c r="J166" s="85">
        <f t="shared" si="26"/>
        <v>0</v>
      </c>
      <c r="K166" s="308"/>
      <c r="L166" s="85">
        <f t="shared" si="12"/>
        <v>0</v>
      </c>
      <c r="M166" s="687"/>
      <c r="N166" s="85">
        <f t="shared" si="13"/>
        <v>0</v>
      </c>
      <c r="O166" s="83"/>
      <c r="P166" s="85">
        <f t="shared" si="14"/>
        <v>0</v>
      </c>
      <c r="Q166" s="83"/>
      <c r="R166" s="377">
        <f t="shared" si="15"/>
        <v>0</v>
      </c>
      <c r="S166" s="1030"/>
      <c r="T166" s="1013">
        <f>S166*Tabla310[[#This Row],[P.U$]]</f>
        <v>0</v>
      </c>
    </row>
    <row r="167" spans="1:20" ht="36" x14ac:dyDescent="0.3">
      <c r="A167" s="457">
        <v>154</v>
      </c>
      <c r="B167" s="484" t="s">
        <v>897</v>
      </c>
      <c r="C167" s="485" t="s">
        <v>226</v>
      </c>
      <c r="D167" s="485" t="s">
        <v>10</v>
      </c>
      <c r="E167" s="485" t="s">
        <v>262</v>
      </c>
      <c r="F167" s="486">
        <v>45505</v>
      </c>
      <c r="G167" s="487">
        <v>1.08</v>
      </c>
      <c r="H167" s="353"/>
      <c r="I167" s="593"/>
      <c r="J167" s="355">
        <f>G167*I167</f>
        <v>0</v>
      </c>
      <c r="K167" s="784"/>
      <c r="L167" s="357">
        <f>G167*K167</f>
        <v>0</v>
      </c>
      <c r="M167" s="687"/>
      <c r="N167" s="357">
        <f>G167*M167</f>
        <v>0</v>
      </c>
      <c r="O167" s="356"/>
      <c r="P167" s="357">
        <f>G167*O167</f>
        <v>0</v>
      </c>
      <c r="Q167" s="356"/>
      <c r="R167" s="377">
        <f>G167*Q167</f>
        <v>0</v>
      </c>
      <c r="S167" s="1027"/>
      <c r="T167" s="1013">
        <f>S167*Tabla310[[#This Row],[P.U$]]</f>
        <v>0</v>
      </c>
    </row>
    <row r="168" spans="1:20" ht="18.75" x14ac:dyDescent="0.3">
      <c r="A168" s="457"/>
      <c r="B168" s="201" t="s">
        <v>18027</v>
      </c>
      <c r="C168" s="14" t="s">
        <v>18015</v>
      </c>
      <c r="D168" s="14" t="s">
        <v>10</v>
      </c>
      <c r="E168" s="14" t="s">
        <v>262</v>
      </c>
      <c r="F168" s="15">
        <v>46023</v>
      </c>
      <c r="G168" s="37">
        <v>1.73</v>
      </c>
      <c r="H168" s="353"/>
      <c r="I168" s="593"/>
      <c r="J168" s="355">
        <f>G168*I168</f>
        <v>0</v>
      </c>
      <c r="K168" s="784"/>
      <c r="L168" s="357">
        <f>G168*K168</f>
        <v>0</v>
      </c>
      <c r="M168" s="687"/>
      <c r="N168" s="357">
        <f>G168*M168</f>
        <v>0</v>
      </c>
      <c r="O168" s="356"/>
      <c r="P168" s="357">
        <f>G168*O168</f>
        <v>0</v>
      </c>
      <c r="Q168" s="356">
        <v>10</v>
      </c>
      <c r="R168" s="377">
        <f>G168*Q168</f>
        <v>17.3</v>
      </c>
      <c r="S168" s="1029">
        <v>10</v>
      </c>
      <c r="T168" s="1013">
        <f>S168*Tabla310[[#This Row],[P.U$]]</f>
        <v>17.3</v>
      </c>
    </row>
    <row r="169" spans="1:20" ht="36" x14ac:dyDescent="0.3">
      <c r="A169" s="457">
        <v>155</v>
      </c>
      <c r="B169" s="484" t="s">
        <v>1235</v>
      </c>
      <c r="C169" s="485" t="s">
        <v>1234</v>
      </c>
      <c r="D169" s="485" t="s">
        <v>10</v>
      </c>
      <c r="E169" s="485" t="s">
        <v>262</v>
      </c>
      <c r="F169" s="486"/>
      <c r="G169" s="487">
        <v>1.88</v>
      </c>
      <c r="H169" s="337"/>
      <c r="I169" s="83">
        <v>1</v>
      </c>
      <c r="J169" s="85">
        <f t="shared" si="26"/>
        <v>1.88</v>
      </c>
      <c r="K169" s="308">
        <v>0</v>
      </c>
      <c r="L169" s="85">
        <f t="shared" si="12"/>
        <v>0</v>
      </c>
      <c r="M169" s="687"/>
      <c r="N169" s="85">
        <f t="shared" si="13"/>
        <v>0</v>
      </c>
      <c r="O169" s="83"/>
      <c r="P169" s="85">
        <f t="shared" si="14"/>
        <v>0</v>
      </c>
      <c r="Q169" s="83"/>
      <c r="R169" s="377">
        <f t="shared" si="15"/>
        <v>0</v>
      </c>
      <c r="S169" s="1028"/>
      <c r="T169" s="1013">
        <f>S169*Tabla310[[#This Row],[P.U$]]</f>
        <v>0</v>
      </c>
    </row>
    <row r="170" spans="1:20" ht="36" x14ac:dyDescent="0.3">
      <c r="A170" s="457">
        <v>156</v>
      </c>
      <c r="B170" s="484" t="s">
        <v>106</v>
      </c>
      <c r="C170" s="485" t="s">
        <v>212</v>
      </c>
      <c r="D170" s="485" t="s">
        <v>10</v>
      </c>
      <c r="E170" s="485" t="s">
        <v>262</v>
      </c>
      <c r="F170" s="486">
        <v>45597</v>
      </c>
      <c r="G170" s="487">
        <v>1.86</v>
      </c>
      <c r="H170" s="337"/>
      <c r="I170" s="83"/>
      <c r="J170" s="85">
        <f>G170*I170</f>
        <v>0</v>
      </c>
      <c r="K170" s="308"/>
      <c r="L170" s="85">
        <f>G170*K170</f>
        <v>0</v>
      </c>
      <c r="M170" s="687"/>
      <c r="N170" s="85">
        <f>G170*M170</f>
        <v>0</v>
      </c>
      <c r="O170" s="83"/>
      <c r="P170" s="85">
        <f>G170*O170</f>
        <v>0</v>
      </c>
      <c r="Q170" s="83"/>
      <c r="R170" s="377">
        <f>G170*Q170</f>
        <v>0</v>
      </c>
      <c r="S170" s="1030"/>
      <c r="T170" s="1013">
        <f>S170*Tabla310[[#This Row],[P.U$]]</f>
        <v>0</v>
      </c>
    </row>
    <row r="171" spans="1:20" ht="28.5" x14ac:dyDescent="0.3">
      <c r="A171" s="457"/>
      <c r="B171" s="201" t="s">
        <v>18028</v>
      </c>
      <c r="C171" s="14" t="s">
        <v>18012</v>
      </c>
      <c r="D171" s="14" t="s">
        <v>10</v>
      </c>
      <c r="E171" s="14" t="s">
        <v>262</v>
      </c>
      <c r="F171" s="15">
        <v>45870</v>
      </c>
      <c r="G171" s="37">
        <v>0.99</v>
      </c>
      <c r="H171" s="337"/>
      <c r="I171" s="83"/>
      <c r="J171" s="85">
        <f>G171*I171</f>
        <v>0</v>
      </c>
      <c r="K171" s="308"/>
      <c r="L171" s="85">
        <f>G171*K171</f>
        <v>0</v>
      </c>
      <c r="M171" s="687"/>
      <c r="N171" s="85">
        <f>G171*M171</f>
        <v>0</v>
      </c>
      <c r="O171" s="83"/>
      <c r="P171" s="85">
        <f>G171*O171</f>
        <v>0</v>
      </c>
      <c r="Q171" s="83">
        <v>10</v>
      </c>
      <c r="R171" s="377">
        <f>G171*Q171</f>
        <v>9.9</v>
      </c>
      <c r="S171" s="1028">
        <v>10</v>
      </c>
      <c r="T171" s="1013">
        <f>S171*Tabla310[[#This Row],[P.U$]]</f>
        <v>9.9</v>
      </c>
    </row>
    <row r="172" spans="1:20" ht="36" x14ac:dyDescent="0.3">
      <c r="A172" s="457">
        <v>157</v>
      </c>
      <c r="B172" s="484" t="s">
        <v>107</v>
      </c>
      <c r="C172" s="485" t="s">
        <v>203</v>
      </c>
      <c r="D172" s="485" t="s">
        <v>10</v>
      </c>
      <c r="E172" s="485" t="s">
        <v>262</v>
      </c>
      <c r="F172" s="486">
        <v>45658</v>
      </c>
      <c r="G172" s="487">
        <v>1.01</v>
      </c>
      <c r="H172" s="337"/>
      <c r="I172" s="83"/>
      <c r="J172" s="85">
        <f t="shared" si="26"/>
        <v>0</v>
      </c>
      <c r="K172" s="308"/>
      <c r="L172" s="85">
        <f t="shared" si="12"/>
        <v>0</v>
      </c>
      <c r="M172" s="687"/>
      <c r="N172" s="85">
        <f t="shared" si="13"/>
        <v>0</v>
      </c>
      <c r="O172" s="83"/>
      <c r="P172" s="85">
        <f t="shared" si="14"/>
        <v>0</v>
      </c>
      <c r="Q172" s="83"/>
      <c r="R172" s="377">
        <f t="shared" si="15"/>
        <v>0</v>
      </c>
      <c r="S172" s="1030"/>
      <c r="T172" s="1013">
        <f>S172*Tabla310[[#This Row],[P.U$]]</f>
        <v>0</v>
      </c>
    </row>
    <row r="173" spans="1:20" ht="36" x14ac:dyDescent="0.3">
      <c r="A173" s="457">
        <v>158</v>
      </c>
      <c r="B173" s="484" t="s">
        <v>109</v>
      </c>
      <c r="C173" s="485" t="s">
        <v>575</v>
      </c>
      <c r="D173" s="485" t="s">
        <v>10</v>
      </c>
      <c r="E173" s="485" t="s">
        <v>262</v>
      </c>
      <c r="F173" s="486">
        <v>45566</v>
      </c>
      <c r="G173" s="487">
        <v>1.79</v>
      </c>
      <c r="H173" s="337"/>
      <c r="I173" s="83"/>
      <c r="J173" s="85">
        <f t="shared" si="26"/>
        <v>0</v>
      </c>
      <c r="K173" s="308"/>
      <c r="L173" s="85">
        <f t="shared" si="12"/>
        <v>0</v>
      </c>
      <c r="M173" s="687"/>
      <c r="N173" s="85">
        <f t="shared" si="13"/>
        <v>0</v>
      </c>
      <c r="O173" s="83"/>
      <c r="P173" s="85">
        <f t="shared" si="14"/>
        <v>0</v>
      </c>
      <c r="Q173" s="83"/>
      <c r="R173" s="377">
        <f t="shared" si="15"/>
        <v>0</v>
      </c>
      <c r="S173" s="1028"/>
      <c r="T173" s="1013">
        <f>S173*Tabla310[[#This Row],[P.U$]]</f>
        <v>0</v>
      </c>
    </row>
    <row r="174" spans="1:20" ht="28.5" x14ac:dyDescent="0.3">
      <c r="A174" s="457"/>
      <c r="B174" s="201" t="s">
        <v>109</v>
      </c>
      <c r="C174" s="14" t="s">
        <v>241</v>
      </c>
      <c r="D174" s="14" t="s">
        <v>10</v>
      </c>
      <c r="E174" s="14" t="s">
        <v>262</v>
      </c>
      <c r="F174" s="15">
        <v>45809</v>
      </c>
      <c r="G174" s="37">
        <v>1.79</v>
      </c>
      <c r="H174" s="337"/>
      <c r="I174" s="83"/>
      <c r="J174" s="85">
        <f t="shared" ref="J174" si="27">G174*I174</f>
        <v>0</v>
      </c>
      <c r="K174" s="308"/>
      <c r="L174" s="85">
        <f t="shared" ref="L174" si="28">G174*K174</f>
        <v>0</v>
      </c>
      <c r="M174" s="687"/>
      <c r="N174" s="85">
        <f t="shared" ref="N174" si="29">G174*M174</f>
        <v>0</v>
      </c>
      <c r="O174" s="83"/>
      <c r="P174" s="85">
        <f t="shared" ref="P174" si="30">G174*O174</f>
        <v>0</v>
      </c>
      <c r="Q174" s="83">
        <v>10</v>
      </c>
      <c r="R174" s="377">
        <f t="shared" ref="R174" si="31">G174*Q174</f>
        <v>17.899999999999999</v>
      </c>
      <c r="S174" s="1030">
        <v>10</v>
      </c>
      <c r="T174" s="1013">
        <f>S174*Tabla310[[#This Row],[P.U$]]</f>
        <v>17.899999999999999</v>
      </c>
    </row>
    <row r="175" spans="1:20" ht="36" x14ac:dyDescent="0.3">
      <c r="A175" s="457">
        <v>159</v>
      </c>
      <c r="B175" s="484" t="s">
        <v>109</v>
      </c>
      <c r="C175" s="485" t="s">
        <v>203</v>
      </c>
      <c r="D175" s="485" t="s">
        <v>10</v>
      </c>
      <c r="E175" s="485" t="s">
        <v>262</v>
      </c>
      <c r="F175" s="486">
        <v>45809</v>
      </c>
      <c r="G175" s="487">
        <v>1.79</v>
      </c>
      <c r="H175" s="337"/>
      <c r="I175" s="83"/>
      <c r="J175" s="85">
        <f t="shared" si="26"/>
        <v>0</v>
      </c>
      <c r="K175" s="308"/>
      <c r="L175" s="85">
        <f t="shared" si="12"/>
        <v>0</v>
      </c>
      <c r="M175" s="687"/>
      <c r="N175" s="85">
        <f t="shared" si="13"/>
        <v>0</v>
      </c>
      <c r="O175" s="83"/>
      <c r="P175" s="85">
        <f t="shared" si="14"/>
        <v>0</v>
      </c>
      <c r="Q175" s="83"/>
      <c r="R175" s="377">
        <f t="shared" si="15"/>
        <v>0</v>
      </c>
      <c r="S175" s="1028"/>
      <c r="T175" s="1013">
        <f>S175*Tabla310[[#This Row],[P.U$]]</f>
        <v>0</v>
      </c>
    </row>
    <row r="176" spans="1:20" ht="72" x14ac:dyDescent="0.3">
      <c r="A176" s="457">
        <v>160</v>
      </c>
      <c r="B176" s="484" t="s">
        <v>110</v>
      </c>
      <c r="C176" s="485" t="s">
        <v>203</v>
      </c>
      <c r="D176" s="485" t="s">
        <v>10</v>
      </c>
      <c r="E176" s="485" t="s">
        <v>262</v>
      </c>
      <c r="F176" s="15">
        <v>45809</v>
      </c>
      <c r="G176" s="37">
        <v>3.81</v>
      </c>
      <c r="H176" s="337"/>
      <c r="I176" s="83"/>
      <c r="J176" s="85">
        <f t="shared" si="26"/>
        <v>0</v>
      </c>
      <c r="K176" s="308"/>
      <c r="L176" s="85">
        <f t="shared" si="12"/>
        <v>0</v>
      </c>
      <c r="M176" s="687"/>
      <c r="N176" s="85">
        <f t="shared" si="13"/>
        <v>0</v>
      </c>
      <c r="O176" s="83"/>
      <c r="P176" s="85">
        <f t="shared" si="14"/>
        <v>0</v>
      </c>
      <c r="Q176" s="83">
        <v>10</v>
      </c>
      <c r="R176" s="377">
        <f t="shared" si="15"/>
        <v>38.1</v>
      </c>
      <c r="S176" s="1030">
        <v>10</v>
      </c>
      <c r="T176" s="1013">
        <f>S176*Tabla310[[#This Row],[P.U$]]</f>
        <v>38.1</v>
      </c>
    </row>
    <row r="177" spans="1:20" ht="72" x14ac:dyDescent="0.3">
      <c r="A177" s="457">
        <v>161</v>
      </c>
      <c r="B177" s="484" t="s">
        <v>111</v>
      </c>
      <c r="C177" s="485" t="s">
        <v>209</v>
      </c>
      <c r="D177" s="485" t="s">
        <v>14</v>
      </c>
      <c r="E177" s="485" t="s">
        <v>304</v>
      </c>
      <c r="F177" s="486">
        <v>45261</v>
      </c>
      <c r="G177" s="487">
        <v>3.33</v>
      </c>
      <c r="H177" s="337"/>
      <c r="I177" s="83"/>
      <c r="J177" s="85">
        <f t="shared" si="26"/>
        <v>0</v>
      </c>
      <c r="K177" s="308"/>
      <c r="L177" s="85">
        <f t="shared" si="12"/>
        <v>0</v>
      </c>
      <c r="M177" s="687"/>
      <c r="N177" s="85">
        <f t="shared" si="13"/>
        <v>0</v>
      </c>
      <c r="O177" s="83"/>
      <c r="P177" s="85">
        <f t="shared" si="14"/>
        <v>0</v>
      </c>
      <c r="Q177" s="83"/>
      <c r="R177" s="377">
        <f t="shared" si="15"/>
        <v>0</v>
      </c>
      <c r="S177" s="1028"/>
      <c r="T177" s="1013">
        <f>S177*Tabla310[[#This Row],[P.U$]]</f>
        <v>0</v>
      </c>
    </row>
    <row r="178" spans="1:20" ht="18.75" x14ac:dyDescent="0.3">
      <c r="A178" s="457">
        <v>162</v>
      </c>
      <c r="B178" s="484" t="s">
        <v>791</v>
      </c>
      <c r="C178" s="485" t="s">
        <v>216</v>
      </c>
      <c r="D178" s="485" t="s">
        <v>10</v>
      </c>
      <c r="E178" s="485" t="s">
        <v>304</v>
      </c>
      <c r="F178" s="486">
        <v>45108</v>
      </c>
      <c r="G178" s="487">
        <v>3.33</v>
      </c>
      <c r="H178" s="337"/>
      <c r="I178" s="83"/>
      <c r="J178" s="85">
        <f t="shared" si="26"/>
        <v>0</v>
      </c>
      <c r="K178" s="308"/>
      <c r="L178" s="85">
        <f t="shared" si="12"/>
        <v>0</v>
      </c>
      <c r="M178" s="687"/>
      <c r="N178" s="85">
        <f t="shared" si="13"/>
        <v>0</v>
      </c>
      <c r="O178" s="83"/>
      <c r="P178" s="85">
        <f t="shared" si="14"/>
        <v>0</v>
      </c>
      <c r="Q178" s="83"/>
      <c r="R178" s="377">
        <f t="shared" si="15"/>
        <v>0</v>
      </c>
      <c r="S178" s="1030"/>
      <c r="T178" s="1013">
        <f>S178*Tabla310[[#This Row],[P.U$]]</f>
        <v>0</v>
      </c>
    </row>
    <row r="179" spans="1:20" ht="54" x14ac:dyDescent="0.3">
      <c r="A179" s="457">
        <v>163</v>
      </c>
      <c r="B179" s="484" t="s">
        <v>112</v>
      </c>
      <c r="C179" s="485" t="s">
        <v>224</v>
      </c>
      <c r="D179" s="485" t="s">
        <v>10</v>
      </c>
      <c r="E179" s="485" t="s">
        <v>305</v>
      </c>
      <c r="F179" s="486">
        <v>45078</v>
      </c>
      <c r="G179" s="487">
        <v>1.8</v>
      </c>
      <c r="H179" s="337"/>
      <c r="I179" s="83"/>
      <c r="J179" s="85">
        <f t="shared" si="26"/>
        <v>0</v>
      </c>
      <c r="K179" s="308"/>
      <c r="L179" s="85">
        <f>G179*K179</f>
        <v>0</v>
      </c>
      <c r="M179" s="687"/>
      <c r="N179" s="85">
        <f>G179*M179</f>
        <v>0</v>
      </c>
      <c r="O179" s="83"/>
      <c r="P179" s="85">
        <f>G179*O179</f>
        <v>0</v>
      </c>
      <c r="Q179" s="83"/>
      <c r="R179" s="377">
        <f>G179*Q179</f>
        <v>0</v>
      </c>
      <c r="S179" s="1028"/>
      <c r="T179" s="1013">
        <f>S179*Tabla310[[#This Row],[P.U$]]</f>
        <v>0</v>
      </c>
    </row>
    <row r="180" spans="1:20" ht="36" x14ac:dyDescent="0.3">
      <c r="A180" s="457">
        <v>164</v>
      </c>
      <c r="B180" s="484" t="s">
        <v>113</v>
      </c>
      <c r="C180" s="485" t="s">
        <v>223</v>
      </c>
      <c r="D180" s="485" t="s">
        <v>10</v>
      </c>
      <c r="E180" s="485" t="s">
        <v>262</v>
      </c>
      <c r="F180" s="486">
        <v>45870</v>
      </c>
      <c r="G180" s="487">
        <v>3.6</v>
      </c>
      <c r="H180" s="337"/>
      <c r="I180" s="83"/>
      <c r="J180" s="85">
        <f t="shared" si="26"/>
        <v>0</v>
      </c>
      <c r="K180" s="308"/>
      <c r="L180" s="85">
        <f t="shared" si="12"/>
        <v>0</v>
      </c>
      <c r="M180" s="687"/>
      <c r="N180" s="85">
        <f t="shared" si="13"/>
        <v>0</v>
      </c>
      <c r="O180" s="83"/>
      <c r="P180" s="85">
        <f t="shared" si="14"/>
        <v>0</v>
      </c>
      <c r="Q180" s="83"/>
      <c r="R180" s="377">
        <f t="shared" si="15"/>
        <v>0</v>
      </c>
      <c r="S180" s="1030"/>
      <c r="T180" s="1013">
        <f>S180*Tabla310[[#This Row],[P.U$]]</f>
        <v>0</v>
      </c>
    </row>
    <row r="181" spans="1:20" ht="54" x14ac:dyDescent="0.3">
      <c r="A181" s="457">
        <v>165</v>
      </c>
      <c r="B181" s="484" t="s">
        <v>1167</v>
      </c>
      <c r="C181" s="485" t="s">
        <v>209</v>
      </c>
      <c r="D181" s="485" t="s">
        <v>10</v>
      </c>
      <c r="E181" s="485" t="s">
        <v>262</v>
      </c>
      <c r="F181" s="486">
        <v>45474</v>
      </c>
      <c r="G181" s="487">
        <v>1.25</v>
      </c>
      <c r="H181" s="337"/>
      <c r="I181" s="83"/>
      <c r="J181" s="85">
        <f t="shared" si="26"/>
        <v>0</v>
      </c>
      <c r="K181" s="308"/>
      <c r="L181" s="85">
        <f t="shared" si="12"/>
        <v>0</v>
      </c>
      <c r="M181" s="687"/>
      <c r="N181" s="85">
        <f t="shared" si="13"/>
        <v>0</v>
      </c>
      <c r="O181" s="83"/>
      <c r="P181" s="85">
        <f t="shared" si="14"/>
        <v>0</v>
      </c>
      <c r="Q181" s="83"/>
      <c r="R181" s="377">
        <f t="shared" si="15"/>
        <v>0</v>
      </c>
      <c r="S181" s="1028"/>
      <c r="T181" s="1013">
        <f>S181*Tabla310[[#This Row],[P.U$]]</f>
        <v>0</v>
      </c>
    </row>
    <row r="182" spans="1:20" ht="36" x14ac:dyDescent="0.3">
      <c r="A182" s="457">
        <v>166</v>
      </c>
      <c r="B182" s="484" t="s">
        <v>115</v>
      </c>
      <c r="C182" s="485" t="s">
        <v>236</v>
      </c>
      <c r="D182" s="485" t="s">
        <v>10</v>
      </c>
      <c r="E182" s="485" t="s">
        <v>306</v>
      </c>
      <c r="F182" s="486">
        <v>45352</v>
      </c>
      <c r="G182" s="487">
        <v>2.25</v>
      </c>
      <c r="H182" s="337"/>
      <c r="I182" s="83"/>
      <c r="J182" s="85">
        <f t="shared" si="26"/>
        <v>0</v>
      </c>
      <c r="K182" s="308"/>
      <c r="L182" s="85">
        <f t="shared" si="12"/>
        <v>0</v>
      </c>
      <c r="M182" s="687"/>
      <c r="N182" s="85">
        <f t="shared" si="13"/>
        <v>0</v>
      </c>
      <c r="O182" s="83"/>
      <c r="P182" s="85">
        <f t="shared" si="14"/>
        <v>0</v>
      </c>
      <c r="Q182" s="83"/>
      <c r="R182" s="377">
        <f t="shared" si="15"/>
        <v>0</v>
      </c>
      <c r="S182" s="1030"/>
      <c r="T182" s="1013">
        <f>S182*Tabla310[[#This Row],[P.U$]]</f>
        <v>0</v>
      </c>
    </row>
    <row r="183" spans="1:20" ht="36" x14ac:dyDescent="0.3">
      <c r="A183" s="457">
        <v>167</v>
      </c>
      <c r="B183" s="484" t="s">
        <v>116</v>
      </c>
      <c r="C183" s="485" t="s">
        <v>196</v>
      </c>
      <c r="D183" s="485" t="s">
        <v>10</v>
      </c>
      <c r="E183" s="485" t="s">
        <v>307</v>
      </c>
      <c r="F183" s="486">
        <v>45444</v>
      </c>
      <c r="G183" s="487">
        <v>1.07</v>
      </c>
      <c r="H183" s="337"/>
      <c r="I183" s="83"/>
      <c r="J183" s="85">
        <f t="shared" si="26"/>
        <v>0</v>
      </c>
      <c r="K183" s="308"/>
      <c r="L183" s="85">
        <f t="shared" si="12"/>
        <v>0</v>
      </c>
      <c r="M183" s="687"/>
      <c r="N183" s="85">
        <f t="shared" si="13"/>
        <v>0</v>
      </c>
      <c r="O183" s="83"/>
      <c r="P183" s="85">
        <f t="shared" si="14"/>
        <v>0</v>
      </c>
      <c r="Q183" s="83"/>
      <c r="R183" s="377">
        <f t="shared" si="15"/>
        <v>0</v>
      </c>
      <c r="S183" s="1028"/>
      <c r="T183" s="1013">
        <f>S183*Tabla310[[#This Row],[P.U$]]</f>
        <v>0</v>
      </c>
    </row>
    <row r="184" spans="1:20" ht="36" x14ac:dyDescent="0.3">
      <c r="A184" s="457">
        <v>168</v>
      </c>
      <c r="B184" s="484" t="s">
        <v>117</v>
      </c>
      <c r="C184" s="485" t="s">
        <v>216</v>
      </c>
      <c r="D184" s="485" t="s">
        <v>10</v>
      </c>
      <c r="E184" s="485" t="s">
        <v>272</v>
      </c>
      <c r="F184" s="486">
        <v>45444</v>
      </c>
      <c r="G184" s="487">
        <v>3.6</v>
      </c>
      <c r="H184" s="337"/>
      <c r="I184" s="83"/>
      <c r="J184" s="85">
        <f t="shared" si="26"/>
        <v>0</v>
      </c>
      <c r="K184" s="308"/>
      <c r="L184" s="85">
        <f t="shared" si="12"/>
        <v>0</v>
      </c>
      <c r="M184" s="687"/>
      <c r="N184" s="85">
        <f t="shared" si="13"/>
        <v>0</v>
      </c>
      <c r="O184" s="83"/>
      <c r="P184" s="85">
        <f t="shared" si="14"/>
        <v>0</v>
      </c>
      <c r="Q184" s="83"/>
      <c r="R184" s="377">
        <f t="shared" si="15"/>
        <v>0</v>
      </c>
      <c r="S184" s="1030"/>
      <c r="T184" s="1013">
        <f>S184*Tabla310[[#This Row],[P.U$]]</f>
        <v>0</v>
      </c>
    </row>
    <row r="185" spans="1:20" ht="36" x14ac:dyDescent="0.3">
      <c r="A185" s="457">
        <v>169</v>
      </c>
      <c r="B185" s="484" t="s">
        <v>118</v>
      </c>
      <c r="C185" s="485" t="s">
        <v>203</v>
      </c>
      <c r="D185" s="485" t="s">
        <v>10</v>
      </c>
      <c r="E185" s="485" t="s">
        <v>272</v>
      </c>
      <c r="F185" s="486">
        <v>45566</v>
      </c>
      <c r="G185" s="487">
        <v>2.71</v>
      </c>
      <c r="H185" s="337"/>
      <c r="I185" s="83"/>
      <c r="J185" s="85">
        <f t="shared" si="26"/>
        <v>0</v>
      </c>
      <c r="K185" s="308"/>
      <c r="L185" s="85">
        <f t="shared" si="12"/>
        <v>0</v>
      </c>
      <c r="M185" s="687"/>
      <c r="N185" s="85">
        <f t="shared" si="13"/>
        <v>0</v>
      </c>
      <c r="O185" s="83"/>
      <c r="P185" s="85">
        <f t="shared" si="14"/>
        <v>0</v>
      </c>
      <c r="Q185" s="83"/>
      <c r="R185" s="377">
        <f t="shared" si="15"/>
        <v>0</v>
      </c>
      <c r="S185" s="1028"/>
      <c r="T185" s="1013">
        <f>S185*Tabla310[[#This Row],[P.U$]]</f>
        <v>0</v>
      </c>
    </row>
    <row r="186" spans="1:20" ht="36" x14ac:dyDescent="0.3">
      <c r="A186" s="457">
        <v>170</v>
      </c>
      <c r="B186" s="484" t="s">
        <v>119</v>
      </c>
      <c r="C186" s="485" t="s">
        <v>209</v>
      </c>
      <c r="D186" s="485" t="s">
        <v>10</v>
      </c>
      <c r="E186" s="485" t="s">
        <v>272</v>
      </c>
      <c r="F186" s="486">
        <v>45597</v>
      </c>
      <c r="G186" s="487">
        <v>2.64</v>
      </c>
      <c r="H186" s="337"/>
      <c r="I186" s="83"/>
      <c r="J186" s="85">
        <f t="shared" si="26"/>
        <v>0</v>
      </c>
      <c r="K186" s="308"/>
      <c r="L186" s="85">
        <f t="shared" si="12"/>
        <v>0</v>
      </c>
      <c r="M186" s="687"/>
      <c r="N186" s="85">
        <f t="shared" si="13"/>
        <v>0</v>
      </c>
      <c r="O186" s="83"/>
      <c r="P186" s="85">
        <f t="shared" si="14"/>
        <v>0</v>
      </c>
      <c r="Q186" s="83"/>
      <c r="R186" s="377">
        <f t="shared" si="15"/>
        <v>0</v>
      </c>
      <c r="S186" s="1030"/>
      <c r="T186" s="1013">
        <f>S186*Tabla310[[#This Row],[P.U$]]</f>
        <v>0</v>
      </c>
    </row>
    <row r="187" spans="1:20" ht="36" x14ac:dyDescent="0.3">
      <c r="A187" s="457">
        <v>171</v>
      </c>
      <c r="B187" s="484" t="s">
        <v>898</v>
      </c>
      <c r="C187" s="485" t="s">
        <v>203</v>
      </c>
      <c r="D187" s="485" t="s">
        <v>10</v>
      </c>
      <c r="E187" s="485" t="s">
        <v>272</v>
      </c>
      <c r="F187" s="486">
        <v>45566</v>
      </c>
      <c r="G187" s="487">
        <v>4</v>
      </c>
      <c r="H187" s="337"/>
      <c r="I187" s="83"/>
      <c r="J187" s="85">
        <f t="shared" si="26"/>
        <v>0</v>
      </c>
      <c r="K187" s="308"/>
      <c r="L187" s="85">
        <f t="shared" si="12"/>
        <v>0</v>
      </c>
      <c r="M187" s="687"/>
      <c r="N187" s="85">
        <f t="shared" si="13"/>
        <v>0</v>
      </c>
      <c r="O187" s="83"/>
      <c r="P187" s="85">
        <f t="shared" si="14"/>
        <v>0</v>
      </c>
      <c r="Q187" s="83"/>
      <c r="R187" s="377">
        <f t="shared" si="15"/>
        <v>0</v>
      </c>
      <c r="S187" s="1028"/>
      <c r="T187" s="1013">
        <f>S187*Tabla310[[#This Row],[P.U$]]</f>
        <v>0</v>
      </c>
    </row>
    <row r="188" spans="1:20" ht="36" x14ac:dyDescent="0.3">
      <c r="A188" s="457">
        <v>172</v>
      </c>
      <c r="B188" s="484" t="s">
        <v>120</v>
      </c>
      <c r="C188" s="485" t="s">
        <v>222</v>
      </c>
      <c r="D188" s="485" t="s">
        <v>10</v>
      </c>
      <c r="E188" s="485" t="s">
        <v>308</v>
      </c>
      <c r="F188" s="486">
        <v>45078</v>
      </c>
      <c r="G188" s="487">
        <v>3.25</v>
      </c>
      <c r="H188" s="337"/>
      <c r="I188" s="83"/>
      <c r="J188" s="85">
        <f t="shared" si="26"/>
        <v>0</v>
      </c>
      <c r="K188" s="308"/>
      <c r="L188" s="85">
        <f t="shared" si="12"/>
        <v>0</v>
      </c>
      <c r="M188" s="687"/>
      <c r="N188" s="85">
        <f t="shared" si="13"/>
        <v>0</v>
      </c>
      <c r="O188" s="83"/>
      <c r="P188" s="85">
        <f t="shared" si="14"/>
        <v>0</v>
      </c>
      <c r="Q188" s="83"/>
      <c r="R188" s="377">
        <f t="shared" si="15"/>
        <v>0</v>
      </c>
      <c r="S188" s="1030"/>
      <c r="T188" s="1013">
        <f>S188*Tabla310[[#This Row],[P.U$]]</f>
        <v>0</v>
      </c>
    </row>
    <row r="189" spans="1:20" ht="54" x14ac:dyDescent="0.3">
      <c r="A189" s="457">
        <v>173</v>
      </c>
      <c r="B189" s="484" t="s">
        <v>121</v>
      </c>
      <c r="C189" s="485" t="s">
        <v>237</v>
      </c>
      <c r="D189" s="485" t="s">
        <v>10</v>
      </c>
      <c r="E189" s="485" t="s">
        <v>308</v>
      </c>
      <c r="F189" s="486">
        <v>45139</v>
      </c>
      <c r="G189" s="487">
        <v>3.86</v>
      </c>
      <c r="H189" s="337"/>
      <c r="I189" s="83"/>
      <c r="J189" s="85">
        <f t="shared" si="26"/>
        <v>0</v>
      </c>
      <c r="K189" s="308"/>
      <c r="L189" s="85">
        <f t="shared" si="12"/>
        <v>0</v>
      </c>
      <c r="M189" s="687"/>
      <c r="N189" s="85">
        <f t="shared" si="13"/>
        <v>0</v>
      </c>
      <c r="O189" s="83"/>
      <c r="P189" s="85">
        <f t="shared" si="14"/>
        <v>0</v>
      </c>
      <c r="Q189" s="83"/>
      <c r="R189" s="377">
        <f t="shared" si="15"/>
        <v>0</v>
      </c>
      <c r="S189" s="1028"/>
      <c r="T189" s="1013">
        <f>S189*Tabla310[[#This Row],[P.U$]]</f>
        <v>0</v>
      </c>
    </row>
    <row r="190" spans="1:20" ht="54" x14ac:dyDescent="0.3">
      <c r="A190" s="457">
        <v>174</v>
      </c>
      <c r="B190" s="484" t="s">
        <v>817</v>
      </c>
      <c r="C190" s="485" t="s">
        <v>232</v>
      </c>
      <c r="D190" s="485" t="s">
        <v>10</v>
      </c>
      <c r="E190" s="485" t="s">
        <v>308</v>
      </c>
      <c r="F190" s="486">
        <v>45627</v>
      </c>
      <c r="G190" s="487">
        <v>2.09</v>
      </c>
      <c r="H190" s="337"/>
      <c r="I190" s="83"/>
      <c r="J190" s="85">
        <f t="shared" si="26"/>
        <v>0</v>
      </c>
      <c r="K190" s="308"/>
      <c r="L190" s="85">
        <f t="shared" si="12"/>
        <v>0</v>
      </c>
      <c r="M190" s="687"/>
      <c r="N190" s="85">
        <f t="shared" si="13"/>
        <v>0</v>
      </c>
      <c r="O190" s="83"/>
      <c r="P190" s="85">
        <f t="shared" si="14"/>
        <v>0</v>
      </c>
      <c r="Q190" s="83"/>
      <c r="R190" s="377">
        <f t="shared" si="15"/>
        <v>0</v>
      </c>
      <c r="S190" s="1030"/>
      <c r="T190" s="1013">
        <f>S190*Tabla310[[#This Row],[P.U$]]</f>
        <v>0</v>
      </c>
    </row>
    <row r="191" spans="1:20" ht="54" x14ac:dyDescent="0.3">
      <c r="A191" s="457">
        <v>175</v>
      </c>
      <c r="B191" s="484" t="s">
        <v>122</v>
      </c>
      <c r="C191" s="485" t="s">
        <v>205</v>
      </c>
      <c r="D191" s="485" t="s">
        <v>10</v>
      </c>
      <c r="E191" s="485" t="s">
        <v>308</v>
      </c>
      <c r="F191" s="486">
        <v>45627</v>
      </c>
      <c r="G191" s="487">
        <v>2</v>
      </c>
      <c r="H191" s="337"/>
      <c r="I191" s="83"/>
      <c r="J191" s="85">
        <f t="shared" si="26"/>
        <v>0</v>
      </c>
      <c r="K191" s="308"/>
      <c r="L191" s="85">
        <f t="shared" si="12"/>
        <v>0</v>
      </c>
      <c r="M191" s="687"/>
      <c r="N191" s="85">
        <f t="shared" si="13"/>
        <v>0</v>
      </c>
      <c r="O191" s="83"/>
      <c r="P191" s="85">
        <f t="shared" si="14"/>
        <v>0</v>
      </c>
      <c r="Q191" s="83"/>
      <c r="R191" s="377">
        <f t="shared" si="15"/>
        <v>0</v>
      </c>
      <c r="S191" s="1028"/>
      <c r="T191" s="1013">
        <f>S191*Tabla310[[#This Row],[P.U$]]</f>
        <v>0</v>
      </c>
    </row>
    <row r="192" spans="1:20" ht="54" x14ac:dyDescent="0.3">
      <c r="A192" s="457">
        <v>176</v>
      </c>
      <c r="B192" s="484" t="s">
        <v>123</v>
      </c>
      <c r="C192" s="485" t="s">
        <v>238</v>
      </c>
      <c r="D192" s="485" t="s">
        <v>10</v>
      </c>
      <c r="E192" s="485" t="s">
        <v>308</v>
      </c>
      <c r="F192" s="486">
        <v>45444</v>
      </c>
      <c r="G192" s="487">
        <v>1.76</v>
      </c>
      <c r="H192" s="337"/>
      <c r="I192" s="83"/>
      <c r="J192" s="85">
        <f t="shared" si="26"/>
        <v>0</v>
      </c>
      <c r="K192" s="308"/>
      <c r="L192" s="85">
        <f>G192*K192</f>
        <v>0</v>
      </c>
      <c r="M192" s="687"/>
      <c r="N192" s="85">
        <f>G192*M192</f>
        <v>0</v>
      </c>
      <c r="O192" s="83"/>
      <c r="P192" s="85">
        <f>G192*O192</f>
        <v>0</v>
      </c>
      <c r="Q192" s="83"/>
      <c r="R192" s="377">
        <f>G192*Q192</f>
        <v>0</v>
      </c>
      <c r="S192" s="1030"/>
      <c r="T192" s="1013">
        <f>S192*Tabla310[[#This Row],[P.U$]]</f>
        <v>0</v>
      </c>
    </row>
    <row r="193" spans="1:20" ht="54" x14ac:dyDescent="0.3">
      <c r="A193" s="457">
        <v>177</v>
      </c>
      <c r="B193" s="484" t="s">
        <v>730</v>
      </c>
      <c r="C193" s="485" t="s">
        <v>232</v>
      </c>
      <c r="D193" s="485" t="s">
        <v>10</v>
      </c>
      <c r="E193" s="485" t="s">
        <v>308</v>
      </c>
      <c r="F193" s="486">
        <v>45444</v>
      </c>
      <c r="G193" s="487">
        <v>2.09</v>
      </c>
      <c r="H193" s="337"/>
      <c r="I193" s="83"/>
      <c r="J193" s="85">
        <f t="shared" si="26"/>
        <v>0</v>
      </c>
      <c r="K193" s="308"/>
      <c r="L193" s="85">
        <f t="shared" ref="L193:L282" si="32">G193*K193</f>
        <v>0</v>
      </c>
      <c r="M193" s="687"/>
      <c r="N193" s="85">
        <f t="shared" ref="N193:N282" si="33">G193*M193</f>
        <v>0</v>
      </c>
      <c r="O193" s="83"/>
      <c r="P193" s="85">
        <f t="shared" ref="P193:P282" si="34">G193*O193</f>
        <v>0</v>
      </c>
      <c r="Q193" s="83"/>
      <c r="R193" s="377">
        <f t="shared" ref="R193:R282" si="35">G193*Q193</f>
        <v>0</v>
      </c>
      <c r="S193" s="1028"/>
      <c r="T193" s="1013">
        <f>S193*Tabla310[[#This Row],[P.U$]]</f>
        <v>0</v>
      </c>
    </row>
    <row r="194" spans="1:20" ht="54" x14ac:dyDescent="0.3">
      <c r="A194" s="457">
        <v>178</v>
      </c>
      <c r="B194" s="484" t="s">
        <v>883</v>
      </c>
      <c r="C194" s="485" t="s">
        <v>205</v>
      </c>
      <c r="D194" s="485" t="s">
        <v>10</v>
      </c>
      <c r="E194" s="485" t="s">
        <v>308</v>
      </c>
      <c r="F194" s="486">
        <v>45627</v>
      </c>
      <c r="G194" s="487">
        <v>2.09</v>
      </c>
      <c r="H194" s="337"/>
      <c r="I194" s="83"/>
      <c r="J194" s="85">
        <f t="shared" si="26"/>
        <v>0</v>
      </c>
      <c r="K194" s="308"/>
      <c r="L194" s="85">
        <f t="shared" si="32"/>
        <v>0</v>
      </c>
      <c r="M194" s="687"/>
      <c r="N194" s="85">
        <f t="shared" si="33"/>
        <v>0</v>
      </c>
      <c r="O194" s="83"/>
      <c r="P194" s="85">
        <f t="shared" si="34"/>
        <v>0</v>
      </c>
      <c r="Q194" s="83"/>
      <c r="R194" s="377">
        <f t="shared" si="35"/>
        <v>0</v>
      </c>
      <c r="S194" s="1030"/>
      <c r="T194" s="1013">
        <f>S194*Tabla310[[#This Row],[P.U$]]</f>
        <v>0</v>
      </c>
    </row>
    <row r="195" spans="1:20" ht="54" x14ac:dyDescent="0.3">
      <c r="A195" s="457">
        <v>179</v>
      </c>
      <c r="B195" s="484" t="s">
        <v>124</v>
      </c>
      <c r="C195" s="485" t="s">
        <v>232</v>
      </c>
      <c r="D195" s="485" t="s">
        <v>10</v>
      </c>
      <c r="E195" s="485" t="s">
        <v>288</v>
      </c>
      <c r="F195" s="486">
        <v>45444</v>
      </c>
      <c r="G195" s="487">
        <v>0.84</v>
      </c>
      <c r="H195" s="337"/>
      <c r="I195" s="593"/>
      <c r="J195" s="85">
        <f t="shared" si="26"/>
        <v>0</v>
      </c>
      <c r="K195" s="784"/>
      <c r="L195" s="276">
        <f>G195*K195</f>
        <v>0</v>
      </c>
      <c r="M195" s="687"/>
      <c r="N195" s="276">
        <f>G195*M195</f>
        <v>0</v>
      </c>
      <c r="O195" s="277"/>
      <c r="P195" s="276">
        <f>G195*O195</f>
        <v>0</v>
      </c>
      <c r="Q195" s="277"/>
      <c r="R195" s="377">
        <f>G195*Q195</f>
        <v>0</v>
      </c>
      <c r="S195" s="1027"/>
      <c r="T195" s="1013">
        <f>S195*Tabla310[[#This Row],[P.U$]]</f>
        <v>0</v>
      </c>
    </row>
    <row r="196" spans="1:20" ht="36" x14ac:dyDescent="0.3">
      <c r="A196" s="457">
        <v>180</v>
      </c>
      <c r="B196" s="484" t="s">
        <v>125</v>
      </c>
      <c r="C196" s="485" t="s">
        <v>1234</v>
      </c>
      <c r="D196" s="485" t="s">
        <v>10</v>
      </c>
      <c r="E196" s="485" t="s">
        <v>288</v>
      </c>
      <c r="F196" s="486">
        <v>45323</v>
      </c>
      <c r="G196" s="487">
        <v>0.92</v>
      </c>
      <c r="H196" s="337"/>
      <c r="I196" s="593">
        <v>1</v>
      </c>
      <c r="J196" s="85">
        <f t="shared" si="26"/>
        <v>0.92</v>
      </c>
      <c r="K196" s="794">
        <v>1</v>
      </c>
      <c r="L196" s="85">
        <f>G196*K196</f>
        <v>0.92</v>
      </c>
      <c r="M196" s="687">
        <v>0</v>
      </c>
      <c r="N196" s="276">
        <f>G196*M196</f>
        <v>0</v>
      </c>
      <c r="O196" s="277">
        <v>0</v>
      </c>
      <c r="P196" s="276">
        <f>G196*O196</f>
        <v>0</v>
      </c>
      <c r="Q196" s="277">
        <v>0</v>
      </c>
      <c r="R196" s="377">
        <f>G196*Q196</f>
        <v>0</v>
      </c>
      <c r="S196" s="1029">
        <v>0</v>
      </c>
      <c r="T196" s="1013">
        <f>S196*Tabla310[[#This Row],[P.U$]]</f>
        <v>0</v>
      </c>
    </row>
    <row r="197" spans="1:20" ht="36" x14ac:dyDescent="0.3">
      <c r="A197" s="457">
        <v>181</v>
      </c>
      <c r="B197" s="484" t="s">
        <v>1019</v>
      </c>
      <c r="C197" s="493" t="s">
        <v>198</v>
      </c>
      <c r="D197" s="389" t="s">
        <v>10</v>
      </c>
      <c r="E197" s="485" t="s">
        <v>288</v>
      </c>
      <c r="F197" s="490">
        <v>46569</v>
      </c>
      <c r="G197" s="491">
        <v>0.92</v>
      </c>
      <c r="H197" s="337"/>
      <c r="I197" s="83"/>
      <c r="J197" s="85">
        <f t="shared" si="26"/>
        <v>0</v>
      </c>
      <c r="K197" s="308"/>
      <c r="L197" s="85">
        <f t="shared" si="32"/>
        <v>0</v>
      </c>
      <c r="M197" s="687"/>
      <c r="N197" s="85">
        <f t="shared" si="33"/>
        <v>0</v>
      </c>
      <c r="O197" s="83"/>
      <c r="P197" s="85">
        <f t="shared" si="34"/>
        <v>0</v>
      </c>
      <c r="Q197" s="83"/>
      <c r="R197" s="377">
        <f t="shared" si="35"/>
        <v>0</v>
      </c>
      <c r="S197" s="1028"/>
      <c r="T197" s="1013">
        <f>S197*Tabla310[[#This Row],[P.U$]]</f>
        <v>0</v>
      </c>
    </row>
    <row r="198" spans="1:20" ht="36" x14ac:dyDescent="0.3">
      <c r="A198" s="457">
        <v>182</v>
      </c>
      <c r="B198" s="484" t="s">
        <v>125</v>
      </c>
      <c r="C198" s="485" t="s">
        <v>239</v>
      </c>
      <c r="D198" s="485" t="s">
        <v>10</v>
      </c>
      <c r="E198" s="485" t="s">
        <v>288</v>
      </c>
      <c r="F198" s="486">
        <v>45748</v>
      </c>
      <c r="G198" s="487">
        <v>0.92</v>
      </c>
      <c r="H198" s="337"/>
      <c r="I198" s="83"/>
      <c r="J198" s="85">
        <f t="shared" si="26"/>
        <v>0</v>
      </c>
      <c r="K198" s="308"/>
      <c r="L198" s="85">
        <f>G198*K198</f>
        <v>0</v>
      </c>
      <c r="M198" s="687"/>
      <c r="N198" s="85">
        <f>G198*M198</f>
        <v>0</v>
      </c>
      <c r="O198" s="83"/>
      <c r="P198" s="85">
        <f>G198*O198</f>
        <v>0</v>
      </c>
      <c r="Q198" s="83"/>
      <c r="R198" s="377">
        <f>G198*Q198</f>
        <v>0</v>
      </c>
      <c r="S198" s="1030"/>
      <c r="T198" s="1013">
        <f>S198*Tabla310[[#This Row],[P.U$]]</f>
        <v>0</v>
      </c>
    </row>
    <row r="199" spans="1:20" ht="36" x14ac:dyDescent="0.3">
      <c r="A199" s="457">
        <v>183</v>
      </c>
      <c r="B199" s="484" t="s">
        <v>126</v>
      </c>
      <c r="C199" s="485" t="s">
        <v>240</v>
      </c>
      <c r="D199" s="485" t="s">
        <v>10</v>
      </c>
      <c r="E199" s="485" t="s">
        <v>309</v>
      </c>
      <c r="F199" s="486">
        <v>45962</v>
      </c>
      <c r="G199" s="487">
        <v>1.37</v>
      </c>
      <c r="H199" s="337"/>
      <c r="I199" s="593"/>
      <c r="J199" s="85">
        <f t="shared" si="26"/>
        <v>0</v>
      </c>
      <c r="K199" s="784"/>
      <c r="L199" s="236">
        <f>G199*K199</f>
        <v>0</v>
      </c>
      <c r="M199" s="687"/>
      <c r="N199" s="236">
        <f>G199*M199</f>
        <v>0</v>
      </c>
      <c r="O199" s="237"/>
      <c r="P199" s="236">
        <f>G199*O199</f>
        <v>0</v>
      </c>
      <c r="Q199" s="237"/>
      <c r="R199" s="377">
        <f>G199*Q199</f>
        <v>0</v>
      </c>
      <c r="S199" s="1027"/>
      <c r="T199" s="1013">
        <f>S199*Tabla310[[#This Row],[P.U$]]</f>
        <v>0</v>
      </c>
    </row>
    <row r="200" spans="1:20" ht="36" x14ac:dyDescent="0.3">
      <c r="A200" s="457">
        <v>184</v>
      </c>
      <c r="B200" s="484" t="s">
        <v>126</v>
      </c>
      <c r="C200" s="485" t="s">
        <v>241</v>
      </c>
      <c r="D200" s="485" t="s">
        <v>10</v>
      </c>
      <c r="E200" s="485" t="s">
        <v>309</v>
      </c>
      <c r="F200" s="486">
        <v>45963</v>
      </c>
      <c r="G200" s="487">
        <v>2.37</v>
      </c>
      <c r="H200" s="337"/>
      <c r="I200" s="83"/>
      <c r="J200" s="85">
        <f t="shared" si="26"/>
        <v>0</v>
      </c>
      <c r="K200" s="308"/>
      <c r="L200" s="85">
        <f t="shared" si="32"/>
        <v>0</v>
      </c>
      <c r="M200" s="687"/>
      <c r="N200" s="85">
        <f t="shared" si="33"/>
        <v>0</v>
      </c>
      <c r="O200" s="83"/>
      <c r="P200" s="85">
        <f t="shared" si="34"/>
        <v>0</v>
      </c>
      <c r="Q200" s="83"/>
      <c r="R200" s="377">
        <f t="shared" si="35"/>
        <v>0</v>
      </c>
      <c r="S200" s="1030"/>
      <c r="T200" s="1013">
        <f>S200*Tabla310[[#This Row],[P.U$]]</f>
        <v>0</v>
      </c>
    </row>
    <row r="201" spans="1:20" ht="54" x14ac:dyDescent="0.3">
      <c r="A201" s="457">
        <v>185</v>
      </c>
      <c r="B201" s="484" t="s">
        <v>127</v>
      </c>
      <c r="C201" s="485" t="s">
        <v>209</v>
      </c>
      <c r="D201" s="485" t="s">
        <v>10</v>
      </c>
      <c r="E201" s="485" t="s">
        <v>273</v>
      </c>
      <c r="F201" s="486">
        <v>45536</v>
      </c>
      <c r="G201" s="487">
        <v>2.2200000000000002</v>
      </c>
      <c r="H201" s="337"/>
      <c r="I201" s="83"/>
      <c r="J201" s="85">
        <f t="shared" si="26"/>
        <v>0</v>
      </c>
      <c r="K201" s="308"/>
      <c r="L201" s="85">
        <f t="shared" si="32"/>
        <v>0</v>
      </c>
      <c r="M201" s="687"/>
      <c r="N201" s="85">
        <f t="shared" si="33"/>
        <v>0</v>
      </c>
      <c r="O201" s="83"/>
      <c r="P201" s="85">
        <f t="shared" si="34"/>
        <v>0</v>
      </c>
      <c r="Q201" s="83"/>
      <c r="R201" s="377">
        <f t="shared" si="35"/>
        <v>0</v>
      </c>
      <c r="S201" s="1028"/>
      <c r="T201" s="1013">
        <f>S201*Tabla310[[#This Row],[P.U$]]</f>
        <v>0</v>
      </c>
    </row>
    <row r="202" spans="1:20" ht="54" x14ac:dyDescent="0.3">
      <c r="A202" s="457">
        <v>186</v>
      </c>
      <c r="B202" s="484" t="s">
        <v>128</v>
      </c>
      <c r="C202" s="485" t="s">
        <v>242</v>
      </c>
      <c r="D202" s="485" t="s">
        <v>10</v>
      </c>
      <c r="E202" s="485" t="s">
        <v>273</v>
      </c>
      <c r="F202" s="486">
        <v>45536</v>
      </c>
      <c r="G202" s="487">
        <v>2.02</v>
      </c>
      <c r="H202" s="337"/>
      <c r="I202" s="83"/>
      <c r="J202" s="85">
        <f t="shared" si="26"/>
        <v>0</v>
      </c>
      <c r="K202" s="308"/>
      <c r="L202" s="85">
        <f t="shared" si="32"/>
        <v>0</v>
      </c>
      <c r="M202" s="687"/>
      <c r="N202" s="85">
        <f t="shared" si="33"/>
        <v>0</v>
      </c>
      <c r="O202" s="83"/>
      <c r="P202" s="85">
        <f t="shared" si="34"/>
        <v>0</v>
      </c>
      <c r="Q202" s="83"/>
      <c r="R202" s="377">
        <f t="shared" si="35"/>
        <v>0</v>
      </c>
      <c r="S202" s="1030"/>
      <c r="T202" s="1013">
        <f>S202*Tabla310[[#This Row],[P.U$]]</f>
        <v>0</v>
      </c>
    </row>
    <row r="203" spans="1:20" ht="54" x14ac:dyDescent="0.3">
      <c r="A203" s="457">
        <v>187</v>
      </c>
      <c r="B203" s="484" t="s">
        <v>129</v>
      </c>
      <c r="C203" s="485" t="s">
        <v>203</v>
      </c>
      <c r="D203" s="485" t="s">
        <v>10</v>
      </c>
      <c r="E203" s="485" t="s">
        <v>273</v>
      </c>
      <c r="F203" s="486">
        <v>46174</v>
      </c>
      <c r="G203" s="487">
        <v>1.42</v>
      </c>
      <c r="H203" s="337"/>
      <c r="I203" s="83"/>
      <c r="J203" s="85">
        <f t="shared" si="26"/>
        <v>0</v>
      </c>
      <c r="K203" s="308"/>
      <c r="L203" s="85">
        <f t="shared" si="32"/>
        <v>0</v>
      </c>
      <c r="M203" s="687"/>
      <c r="N203" s="85">
        <f t="shared" si="33"/>
        <v>0</v>
      </c>
      <c r="O203" s="83"/>
      <c r="P203" s="85">
        <f t="shared" si="34"/>
        <v>0</v>
      </c>
      <c r="Q203" s="83"/>
      <c r="R203" s="377">
        <f t="shared" si="35"/>
        <v>0</v>
      </c>
      <c r="S203" s="1028"/>
      <c r="T203" s="1013">
        <f>S203*Tabla310[[#This Row],[P.U$]]</f>
        <v>0</v>
      </c>
    </row>
    <row r="204" spans="1:20" ht="54" x14ac:dyDescent="0.3">
      <c r="A204" s="457">
        <v>188</v>
      </c>
      <c r="B204" s="484" t="s">
        <v>129</v>
      </c>
      <c r="C204" s="485" t="s">
        <v>213</v>
      </c>
      <c r="D204" s="485" t="s">
        <v>10</v>
      </c>
      <c r="E204" s="485" t="s">
        <v>273</v>
      </c>
      <c r="F204" s="486">
        <v>46143</v>
      </c>
      <c r="G204" s="487">
        <v>1.42</v>
      </c>
      <c r="H204" s="337"/>
      <c r="I204" s="83"/>
      <c r="J204" s="85">
        <f t="shared" si="26"/>
        <v>0</v>
      </c>
      <c r="K204" s="308"/>
      <c r="L204" s="85">
        <f t="shared" si="32"/>
        <v>0</v>
      </c>
      <c r="M204" s="687"/>
      <c r="N204" s="85">
        <f t="shared" si="33"/>
        <v>0</v>
      </c>
      <c r="O204" s="83"/>
      <c r="P204" s="85">
        <f t="shared" si="34"/>
        <v>0</v>
      </c>
      <c r="Q204" s="83"/>
      <c r="R204" s="377">
        <f t="shared" si="35"/>
        <v>0</v>
      </c>
      <c r="S204" s="1030"/>
      <c r="T204" s="1013">
        <f>S204*Tabla310[[#This Row],[P.U$]]</f>
        <v>0</v>
      </c>
    </row>
    <row r="205" spans="1:20" ht="28.5" x14ac:dyDescent="0.3">
      <c r="A205" s="457">
        <v>189</v>
      </c>
      <c r="B205" s="201" t="s">
        <v>17760</v>
      </c>
      <c r="C205" s="14" t="s">
        <v>17755</v>
      </c>
      <c r="D205" s="14" t="s">
        <v>10</v>
      </c>
      <c r="E205" s="14" t="s">
        <v>273</v>
      </c>
      <c r="F205" s="15">
        <v>45597</v>
      </c>
      <c r="G205" s="37">
        <v>1.08</v>
      </c>
      <c r="H205" s="337"/>
      <c r="I205" s="83">
        <v>9</v>
      </c>
      <c r="J205" s="85">
        <f t="shared" si="26"/>
        <v>9.7200000000000006</v>
      </c>
      <c r="K205" s="793">
        <v>9</v>
      </c>
      <c r="L205" s="85">
        <f>G205*K205</f>
        <v>9.7200000000000006</v>
      </c>
      <c r="M205" s="687">
        <v>9</v>
      </c>
      <c r="N205" s="85">
        <f t="shared" si="33"/>
        <v>9.7200000000000006</v>
      </c>
      <c r="O205" s="83">
        <v>6</v>
      </c>
      <c r="P205" s="85">
        <f t="shared" si="34"/>
        <v>6.48</v>
      </c>
      <c r="Q205" s="83">
        <v>6</v>
      </c>
      <c r="R205" s="377">
        <f t="shared" si="35"/>
        <v>6.48</v>
      </c>
      <c r="S205" s="1028">
        <v>6</v>
      </c>
      <c r="T205" s="1013">
        <f>S205*Tabla310[[#This Row],[P.U$]]</f>
        <v>6.48</v>
      </c>
    </row>
    <row r="206" spans="1:20" ht="54" x14ac:dyDescent="0.3">
      <c r="A206" s="457">
        <v>190</v>
      </c>
      <c r="B206" s="484" t="s">
        <v>899</v>
      </c>
      <c r="C206" s="485" t="s">
        <v>736</v>
      </c>
      <c r="D206" s="485" t="s">
        <v>10</v>
      </c>
      <c r="E206" s="485" t="s">
        <v>273</v>
      </c>
      <c r="F206" s="486">
        <v>45323</v>
      </c>
      <c r="G206" s="487">
        <v>0.83</v>
      </c>
      <c r="H206" s="337"/>
      <c r="I206" s="83"/>
      <c r="J206" s="85">
        <f t="shared" si="26"/>
        <v>0</v>
      </c>
      <c r="K206" s="308"/>
      <c r="L206" s="85">
        <f t="shared" si="32"/>
        <v>0</v>
      </c>
      <c r="M206" s="687"/>
      <c r="N206" s="85">
        <f t="shared" si="33"/>
        <v>0</v>
      </c>
      <c r="O206" s="83"/>
      <c r="P206" s="85">
        <f t="shared" si="34"/>
        <v>0</v>
      </c>
      <c r="Q206" s="83"/>
      <c r="R206" s="377">
        <f t="shared" si="35"/>
        <v>0</v>
      </c>
      <c r="S206" s="1030"/>
      <c r="T206" s="1013">
        <f>S206*Tabla310[[#This Row],[P.U$]]</f>
        <v>0</v>
      </c>
    </row>
    <row r="207" spans="1:20" ht="56.25" x14ac:dyDescent="0.3">
      <c r="A207" s="457">
        <v>191</v>
      </c>
      <c r="B207" s="500" t="s">
        <v>818</v>
      </c>
      <c r="C207" s="485" t="s">
        <v>237</v>
      </c>
      <c r="D207" s="485" t="s">
        <v>10</v>
      </c>
      <c r="E207" s="485" t="s">
        <v>282</v>
      </c>
      <c r="F207" s="486">
        <v>45444</v>
      </c>
      <c r="G207" s="487">
        <v>4</v>
      </c>
      <c r="H207" s="337"/>
      <c r="I207" s="83"/>
      <c r="J207" s="85">
        <f t="shared" si="26"/>
        <v>0</v>
      </c>
      <c r="K207" s="308"/>
      <c r="L207" s="85">
        <f t="shared" si="32"/>
        <v>0</v>
      </c>
      <c r="M207" s="687"/>
      <c r="N207" s="85">
        <f t="shared" si="33"/>
        <v>0</v>
      </c>
      <c r="O207" s="83"/>
      <c r="P207" s="85">
        <f t="shared" si="34"/>
        <v>0</v>
      </c>
      <c r="Q207" s="83"/>
      <c r="R207" s="377">
        <f t="shared" si="35"/>
        <v>0</v>
      </c>
      <c r="S207" s="1028"/>
      <c r="T207" s="1013">
        <f>S207*Tabla310[[#This Row],[P.U$]]</f>
        <v>0</v>
      </c>
    </row>
    <row r="208" spans="1:20" ht="72" x14ac:dyDescent="0.3">
      <c r="A208" s="457">
        <v>192</v>
      </c>
      <c r="B208" s="484" t="s">
        <v>130</v>
      </c>
      <c r="C208" s="485" t="s">
        <v>196</v>
      </c>
      <c r="D208" s="485" t="s">
        <v>10</v>
      </c>
      <c r="E208" s="485" t="s">
        <v>273</v>
      </c>
      <c r="F208" s="486">
        <v>45382</v>
      </c>
      <c r="G208" s="487">
        <v>1.36</v>
      </c>
      <c r="H208" s="337"/>
      <c r="I208" s="83"/>
      <c r="J208" s="85">
        <f t="shared" si="26"/>
        <v>0</v>
      </c>
      <c r="K208" s="308"/>
      <c r="L208" s="85">
        <f>G208*K208</f>
        <v>0</v>
      </c>
      <c r="M208" s="687"/>
      <c r="N208" s="85">
        <f>G208*M208</f>
        <v>0</v>
      </c>
      <c r="O208" s="83"/>
      <c r="P208" s="85">
        <f>G208*O208</f>
        <v>0</v>
      </c>
      <c r="Q208" s="83"/>
      <c r="R208" s="377">
        <f>G208*Q208</f>
        <v>0</v>
      </c>
      <c r="S208" s="1030"/>
      <c r="T208" s="1013">
        <f>S208*Tabla310[[#This Row],[P.U$]]</f>
        <v>0</v>
      </c>
    </row>
    <row r="209" spans="1:20" ht="72" x14ac:dyDescent="0.3">
      <c r="A209" s="457">
        <v>193</v>
      </c>
      <c r="B209" s="484" t="s">
        <v>130</v>
      </c>
      <c r="C209" s="485" t="s">
        <v>203</v>
      </c>
      <c r="D209" s="485" t="s">
        <v>10</v>
      </c>
      <c r="E209" s="485" t="s">
        <v>273</v>
      </c>
      <c r="F209" s="486">
        <v>45383</v>
      </c>
      <c r="G209" s="487">
        <v>1.36</v>
      </c>
      <c r="H209" s="337"/>
      <c r="I209" s="83"/>
      <c r="J209" s="85">
        <f t="shared" si="26"/>
        <v>0</v>
      </c>
      <c r="K209" s="308"/>
      <c r="L209" s="85">
        <f>G209*K209</f>
        <v>0</v>
      </c>
      <c r="M209" s="687"/>
      <c r="N209" s="85">
        <f>G209*M209</f>
        <v>0</v>
      </c>
      <c r="O209" s="83"/>
      <c r="P209" s="85">
        <f>G209*O209</f>
        <v>0</v>
      </c>
      <c r="Q209" s="83"/>
      <c r="R209" s="377">
        <f>G209*Q209</f>
        <v>0</v>
      </c>
      <c r="S209" s="1028"/>
      <c r="T209" s="1013">
        <f>S209*Tabla310[[#This Row],[P.U$]]</f>
        <v>0</v>
      </c>
    </row>
    <row r="210" spans="1:20" ht="54" x14ac:dyDescent="0.3">
      <c r="A210" s="457">
        <v>194</v>
      </c>
      <c r="B210" s="484" t="s">
        <v>131</v>
      </c>
      <c r="C210" s="485" t="s">
        <v>218</v>
      </c>
      <c r="D210" s="485" t="s">
        <v>10</v>
      </c>
      <c r="E210" s="485" t="s">
        <v>273</v>
      </c>
      <c r="F210" s="486">
        <v>45047</v>
      </c>
      <c r="G210" s="487">
        <v>2</v>
      </c>
      <c r="H210" s="337"/>
      <c r="I210" s="83"/>
      <c r="J210" s="85">
        <f t="shared" si="26"/>
        <v>0</v>
      </c>
      <c r="K210" s="308"/>
      <c r="L210" s="85">
        <f>G210*K210</f>
        <v>0</v>
      </c>
      <c r="M210" s="687"/>
      <c r="N210" s="85">
        <f>G210*M210</f>
        <v>0</v>
      </c>
      <c r="O210" s="83"/>
      <c r="P210" s="85">
        <f>G210*O210</f>
        <v>0</v>
      </c>
      <c r="Q210" s="83"/>
      <c r="R210" s="377">
        <f>G210*Q210</f>
        <v>0</v>
      </c>
      <c r="S210" s="1030"/>
      <c r="T210" s="1013">
        <f>S210*Tabla310[[#This Row],[P.U$]]</f>
        <v>0</v>
      </c>
    </row>
    <row r="211" spans="1:20" ht="36" x14ac:dyDescent="0.3">
      <c r="A211" s="457">
        <v>195</v>
      </c>
      <c r="B211" s="484" t="s">
        <v>132</v>
      </c>
      <c r="C211" s="485" t="s">
        <v>243</v>
      </c>
      <c r="D211" s="485" t="s">
        <v>10</v>
      </c>
      <c r="E211" s="485" t="s">
        <v>262</v>
      </c>
      <c r="F211" s="486">
        <v>45474</v>
      </c>
      <c r="G211" s="487">
        <v>1.18</v>
      </c>
      <c r="H211" s="337"/>
      <c r="I211" s="83">
        <v>10</v>
      </c>
      <c r="J211" s="85">
        <f t="shared" si="26"/>
        <v>11.799999999999999</v>
      </c>
      <c r="K211" s="793">
        <v>10</v>
      </c>
      <c r="L211" s="85">
        <f>G211*K211</f>
        <v>11.799999999999999</v>
      </c>
      <c r="M211" s="687">
        <v>10</v>
      </c>
      <c r="N211" s="85">
        <f>G211*M211</f>
        <v>11.799999999999999</v>
      </c>
      <c r="O211" s="83">
        <v>7</v>
      </c>
      <c r="P211" s="85">
        <f>G211*O211</f>
        <v>8.26</v>
      </c>
      <c r="Q211" s="83">
        <v>7</v>
      </c>
      <c r="R211" s="377">
        <f>G211*Q211</f>
        <v>8.26</v>
      </c>
      <c r="S211" s="1028">
        <v>7</v>
      </c>
      <c r="T211" s="1013">
        <f>S211*Tabla310[[#This Row],[P.U$]]</f>
        <v>8.26</v>
      </c>
    </row>
    <row r="212" spans="1:20" ht="36" x14ac:dyDescent="0.3">
      <c r="A212" s="457">
        <v>196</v>
      </c>
      <c r="B212" s="484" t="s">
        <v>132</v>
      </c>
      <c r="C212" s="485" t="s">
        <v>196</v>
      </c>
      <c r="D212" s="485" t="s">
        <v>10</v>
      </c>
      <c r="E212" s="485" t="s">
        <v>262</v>
      </c>
      <c r="F212" s="486">
        <v>45413</v>
      </c>
      <c r="G212" s="487">
        <v>1.18</v>
      </c>
      <c r="H212" s="337"/>
      <c r="I212" s="83"/>
      <c r="J212" s="85">
        <f t="shared" si="26"/>
        <v>0</v>
      </c>
      <c r="K212" s="308"/>
      <c r="L212" s="85">
        <f>G212*K212</f>
        <v>0</v>
      </c>
      <c r="M212" s="687"/>
      <c r="N212" s="85">
        <f>G212*M212</f>
        <v>0</v>
      </c>
      <c r="O212" s="83"/>
      <c r="P212" s="85">
        <f>G212*O212</f>
        <v>0</v>
      </c>
      <c r="Q212" s="83"/>
      <c r="R212" s="377">
        <f>G212*Q212</f>
        <v>0</v>
      </c>
      <c r="S212" s="1030"/>
      <c r="T212" s="1013">
        <f>S212*Tabla310[[#This Row],[P.U$]]</f>
        <v>0</v>
      </c>
    </row>
    <row r="213" spans="1:20" ht="36" x14ac:dyDescent="0.3">
      <c r="A213" s="457">
        <v>197</v>
      </c>
      <c r="B213" s="484" t="s">
        <v>132</v>
      </c>
      <c r="C213" s="485" t="s">
        <v>209</v>
      </c>
      <c r="D213" s="485" t="s">
        <v>10</v>
      </c>
      <c r="E213" s="485" t="s">
        <v>262</v>
      </c>
      <c r="F213" s="486">
        <v>45413</v>
      </c>
      <c r="G213" s="487">
        <v>1.18</v>
      </c>
      <c r="H213" s="337"/>
      <c r="I213" s="83"/>
      <c r="J213" s="85">
        <f t="shared" si="26"/>
        <v>0</v>
      </c>
      <c r="K213" s="308"/>
      <c r="L213" s="85">
        <f t="shared" si="32"/>
        <v>0</v>
      </c>
      <c r="M213" s="687"/>
      <c r="N213" s="85">
        <f t="shared" si="33"/>
        <v>0</v>
      </c>
      <c r="O213" s="83"/>
      <c r="P213" s="85">
        <f t="shared" si="34"/>
        <v>0</v>
      </c>
      <c r="Q213" s="83"/>
      <c r="R213" s="377">
        <f t="shared" si="35"/>
        <v>0</v>
      </c>
      <c r="S213" s="1028"/>
      <c r="T213" s="1013">
        <f>S213*Tabla310[[#This Row],[P.U$]]</f>
        <v>0</v>
      </c>
    </row>
    <row r="214" spans="1:20" ht="36" x14ac:dyDescent="0.3">
      <c r="A214" s="457">
        <v>198</v>
      </c>
      <c r="B214" s="484" t="s">
        <v>900</v>
      </c>
      <c r="C214" s="485" t="s">
        <v>205</v>
      </c>
      <c r="D214" s="485" t="s">
        <v>10</v>
      </c>
      <c r="E214" s="485" t="s">
        <v>310</v>
      </c>
      <c r="F214" s="486">
        <v>45536</v>
      </c>
      <c r="G214" s="487">
        <v>1.44</v>
      </c>
      <c r="H214" s="337"/>
      <c r="I214" s="83"/>
      <c r="J214" s="85">
        <f t="shared" si="26"/>
        <v>0</v>
      </c>
      <c r="K214" s="308"/>
      <c r="L214" s="85">
        <f t="shared" si="32"/>
        <v>0</v>
      </c>
      <c r="M214" s="687"/>
      <c r="N214" s="85">
        <f t="shared" si="33"/>
        <v>0</v>
      </c>
      <c r="O214" s="83"/>
      <c r="P214" s="85">
        <f t="shared" si="34"/>
        <v>0</v>
      </c>
      <c r="Q214" s="83"/>
      <c r="R214" s="377">
        <f t="shared" si="35"/>
        <v>0</v>
      </c>
      <c r="S214" s="1030"/>
      <c r="T214" s="1013">
        <f>S214*Tabla310[[#This Row],[P.U$]]</f>
        <v>0</v>
      </c>
    </row>
    <row r="215" spans="1:20" ht="36" x14ac:dyDescent="0.3">
      <c r="A215" s="457">
        <v>199</v>
      </c>
      <c r="B215" s="484" t="s">
        <v>133</v>
      </c>
      <c r="C215" s="485" t="s">
        <v>244</v>
      </c>
      <c r="D215" s="485" t="s">
        <v>10</v>
      </c>
      <c r="E215" s="485" t="s">
        <v>311</v>
      </c>
      <c r="F215" s="486">
        <v>45597</v>
      </c>
      <c r="G215" s="487">
        <v>2.2799999999999998</v>
      </c>
      <c r="H215" s="337"/>
      <c r="I215" s="83"/>
      <c r="J215" s="85">
        <f t="shared" si="26"/>
        <v>0</v>
      </c>
      <c r="K215" s="308"/>
      <c r="L215" s="85">
        <f t="shared" si="32"/>
        <v>0</v>
      </c>
      <c r="M215" s="687"/>
      <c r="N215" s="85">
        <f t="shared" si="33"/>
        <v>0</v>
      </c>
      <c r="O215" s="83"/>
      <c r="P215" s="85">
        <f t="shared" si="34"/>
        <v>0</v>
      </c>
      <c r="Q215" s="83"/>
      <c r="R215" s="377">
        <f t="shared" si="35"/>
        <v>0</v>
      </c>
      <c r="S215" s="1028"/>
      <c r="T215" s="1013">
        <f>S215*Tabla310[[#This Row],[P.U$]]</f>
        <v>0</v>
      </c>
    </row>
    <row r="216" spans="1:20" ht="54" x14ac:dyDescent="0.3">
      <c r="A216" s="457">
        <v>200</v>
      </c>
      <c r="B216" s="484" t="s">
        <v>134</v>
      </c>
      <c r="C216" s="485" t="s">
        <v>820</v>
      </c>
      <c r="D216" s="485" t="s">
        <v>10</v>
      </c>
      <c r="E216" s="485" t="s">
        <v>312</v>
      </c>
      <c r="F216" s="486">
        <v>45444</v>
      </c>
      <c r="G216" s="487">
        <v>1.1000000000000001</v>
      </c>
      <c r="H216" s="337"/>
      <c r="I216" s="83"/>
      <c r="J216" s="85">
        <f t="shared" si="26"/>
        <v>0</v>
      </c>
      <c r="K216" s="308"/>
      <c r="L216" s="85">
        <f t="shared" si="32"/>
        <v>0</v>
      </c>
      <c r="M216" s="687"/>
      <c r="N216" s="85">
        <f t="shared" si="33"/>
        <v>0</v>
      </c>
      <c r="O216" s="83"/>
      <c r="P216" s="85">
        <f t="shared" si="34"/>
        <v>0</v>
      </c>
      <c r="Q216" s="83"/>
      <c r="R216" s="377">
        <f t="shared" si="35"/>
        <v>0</v>
      </c>
      <c r="S216" s="1030"/>
      <c r="T216" s="1013">
        <f>S216*Tabla310[[#This Row],[P.U$]]</f>
        <v>0</v>
      </c>
    </row>
    <row r="217" spans="1:20" ht="36" x14ac:dyDescent="0.3">
      <c r="A217" s="457">
        <v>201</v>
      </c>
      <c r="B217" s="484" t="s">
        <v>885</v>
      </c>
      <c r="C217" s="485" t="s">
        <v>235</v>
      </c>
      <c r="D217" s="485" t="s">
        <v>10</v>
      </c>
      <c r="E217" s="485" t="s">
        <v>312</v>
      </c>
      <c r="F217" s="486">
        <v>45445</v>
      </c>
      <c r="G217" s="487">
        <v>1.02</v>
      </c>
      <c r="H217" s="353"/>
      <c r="I217" s="593"/>
      <c r="J217" s="355">
        <f>G217*I217</f>
        <v>0</v>
      </c>
      <c r="K217" s="784"/>
      <c r="L217" s="357">
        <f>G217*K217</f>
        <v>0</v>
      </c>
      <c r="M217" s="687"/>
      <c r="N217" s="357">
        <f>G217*M217</f>
        <v>0</v>
      </c>
      <c r="O217" s="356"/>
      <c r="P217" s="357">
        <f>G217*O217</f>
        <v>0</v>
      </c>
      <c r="Q217" s="356"/>
      <c r="R217" s="377">
        <f>G217*Q217</f>
        <v>0</v>
      </c>
      <c r="S217" s="1027"/>
      <c r="T217" s="1013">
        <f>S217*Tabla310[[#This Row],[P.U$]]</f>
        <v>0</v>
      </c>
    </row>
    <row r="218" spans="1:20" ht="36" x14ac:dyDescent="0.3">
      <c r="A218" s="457">
        <v>202</v>
      </c>
      <c r="B218" s="484" t="s">
        <v>819</v>
      </c>
      <c r="C218" s="485" t="s">
        <v>243</v>
      </c>
      <c r="D218" s="485" t="s">
        <v>10</v>
      </c>
      <c r="E218" s="485" t="s">
        <v>312</v>
      </c>
      <c r="F218" s="486">
        <v>45292</v>
      </c>
      <c r="G218" s="487">
        <v>1.02</v>
      </c>
      <c r="H218" s="337"/>
      <c r="I218" s="83"/>
      <c r="J218" s="85">
        <f t="shared" si="26"/>
        <v>0</v>
      </c>
      <c r="K218" s="308"/>
      <c r="L218" s="85">
        <f t="shared" si="32"/>
        <v>0</v>
      </c>
      <c r="M218" s="687"/>
      <c r="N218" s="85">
        <f t="shared" si="33"/>
        <v>0</v>
      </c>
      <c r="O218" s="83"/>
      <c r="P218" s="85">
        <f t="shared" si="34"/>
        <v>0</v>
      </c>
      <c r="Q218" s="83"/>
      <c r="R218" s="377">
        <f t="shared" si="35"/>
        <v>0</v>
      </c>
      <c r="S218" s="1030"/>
      <c r="T218" s="1013">
        <f>S218*Tabla310[[#This Row],[P.U$]]</f>
        <v>0</v>
      </c>
    </row>
    <row r="219" spans="1:20" ht="36" x14ac:dyDescent="0.3">
      <c r="A219" s="457">
        <v>203</v>
      </c>
      <c r="B219" s="484" t="s">
        <v>135</v>
      </c>
      <c r="C219" s="485" t="s">
        <v>235</v>
      </c>
      <c r="D219" s="485" t="s">
        <v>10</v>
      </c>
      <c r="E219" s="485" t="s">
        <v>312</v>
      </c>
      <c r="F219" s="486">
        <v>45292</v>
      </c>
      <c r="G219" s="487">
        <v>1.02</v>
      </c>
      <c r="H219" s="337"/>
      <c r="I219" s="83"/>
      <c r="J219" s="85">
        <f t="shared" si="26"/>
        <v>0</v>
      </c>
      <c r="K219" s="308"/>
      <c r="L219" s="85">
        <f t="shared" si="32"/>
        <v>0</v>
      </c>
      <c r="M219" s="687"/>
      <c r="N219" s="85">
        <f t="shared" si="33"/>
        <v>0</v>
      </c>
      <c r="O219" s="83"/>
      <c r="P219" s="85">
        <f t="shared" si="34"/>
        <v>0</v>
      </c>
      <c r="Q219" s="83"/>
      <c r="R219" s="377">
        <f t="shared" si="35"/>
        <v>0</v>
      </c>
      <c r="S219" s="1028"/>
      <c r="T219" s="1013">
        <f>S219*Tabla310[[#This Row],[P.U$]]</f>
        <v>0</v>
      </c>
    </row>
    <row r="220" spans="1:20" ht="36" x14ac:dyDescent="0.3">
      <c r="A220" s="457">
        <v>204</v>
      </c>
      <c r="B220" s="484" t="s">
        <v>136</v>
      </c>
      <c r="C220" s="485" t="s">
        <v>236</v>
      </c>
      <c r="D220" s="485" t="s">
        <v>10</v>
      </c>
      <c r="E220" s="485" t="s">
        <v>312</v>
      </c>
      <c r="F220" s="486">
        <v>45962</v>
      </c>
      <c r="G220" s="487">
        <v>4.4000000000000004</v>
      </c>
      <c r="H220" s="337"/>
      <c r="I220" s="83"/>
      <c r="J220" s="85">
        <f t="shared" si="26"/>
        <v>0</v>
      </c>
      <c r="K220" s="308"/>
      <c r="L220" s="85">
        <f t="shared" si="32"/>
        <v>0</v>
      </c>
      <c r="M220" s="687"/>
      <c r="N220" s="85">
        <f t="shared" si="33"/>
        <v>0</v>
      </c>
      <c r="O220" s="83"/>
      <c r="P220" s="85">
        <f t="shared" si="34"/>
        <v>0</v>
      </c>
      <c r="Q220" s="83"/>
      <c r="R220" s="377">
        <f t="shared" si="35"/>
        <v>0</v>
      </c>
      <c r="S220" s="1030"/>
      <c r="T220" s="1013">
        <f>S220*Tabla310[[#This Row],[P.U$]]</f>
        <v>0</v>
      </c>
    </row>
    <row r="221" spans="1:20" ht="36" x14ac:dyDescent="0.3">
      <c r="A221" s="457">
        <v>205</v>
      </c>
      <c r="B221" s="484" t="s">
        <v>137</v>
      </c>
      <c r="C221" s="485" t="s">
        <v>203</v>
      </c>
      <c r="D221" s="485" t="s">
        <v>10</v>
      </c>
      <c r="E221" s="485" t="s">
        <v>312</v>
      </c>
      <c r="F221" s="486">
        <v>45139</v>
      </c>
      <c r="G221" s="487">
        <v>1.02</v>
      </c>
      <c r="H221" s="337"/>
      <c r="I221" s="83"/>
      <c r="J221" s="85">
        <f t="shared" si="26"/>
        <v>0</v>
      </c>
      <c r="K221" s="308"/>
      <c r="L221" s="85">
        <f>G221*K221</f>
        <v>0</v>
      </c>
      <c r="M221" s="687"/>
      <c r="N221" s="85">
        <f>G221*M221</f>
        <v>0</v>
      </c>
      <c r="O221" s="83"/>
      <c r="P221" s="85">
        <f>G221*O221</f>
        <v>0</v>
      </c>
      <c r="Q221" s="83"/>
      <c r="R221" s="377">
        <f>G221*Q221</f>
        <v>0</v>
      </c>
      <c r="S221" s="1028"/>
      <c r="T221" s="1013">
        <f>S221*Tabla310[[#This Row],[P.U$]]</f>
        <v>0</v>
      </c>
    </row>
    <row r="222" spans="1:20" ht="36" x14ac:dyDescent="0.3">
      <c r="A222" s="457">
        <v>206</v>
      </c>
      <c r="B222" s="484" t="s">
        <v>138</v>
      </c>
      <c r="C222" s="485" t="s">
        <v>241</v>
      </c>
      <c r="D222" s="485" t="s">
        <v>10</v>
      </c>
      <c r="E222" s="485" t="s">
        <v>313</v>
      </c>
      <c r="F222" s="486">
        <v>45688</v>
      </c>
      <c r="G222" s="487">
        <v>0.87</v>
      </c>
      <c r="H222" s="337"/>
      <c r="I222" s="83"/>
      <c r="J222" s="85">
        <f t="shared" si="26"/>
        <v>0</v>
      </c>
      <c r="K222" s="308"/>
      <c r="L222" s="85">
        <f>G222*K222</f>
        <v>0</v>
      </c>
      <c r="M222" s="687"/>
      <c r="N222" s="85">
        <f>G222*M222</f>
        <v>0</v>
      </c>
      <c r="O222" s="83"/>
      <c r="P222" s="85">
        <f>G222*O222</f>
        <v>0</v>
      </c>
      <c r="Q222" s="83"/>
      <c r="R222" s="377">
        <f>G222*Q222</f>
        <v>0</v>
      </c>
      <c r="S222" s="1030"/>
      <c r="T222" s="1013">
        <f>S222*Tabla310[[#This Row],[P.U$]]</f>
        <v>0</v>
      </c>
    </row>
    <row r="223" spans="1:20" ht="36" x14ac:dyDescent="0.3">
      <c r="A223" s="457">
        <v>207</v>
      </c>
      <c r="B223" s="484" t="s">
        <v>138</v>
      </c>
      <c r="C223" s="485" t="s">
        <v>239</v>
      </c>
      <c r="D223" s="485" t="s">
        <v>10</v>
      </c>
      <c r="E223" s="485" t="s">
        <v>313</v>
      </c>
      <c r="F223" s="486">
        <v>45689</v>
      </c>
      <c r="G223" s="487">
        <v>0.87</v>
      </c>
      <c r="H223" s="337"/>
      <c r="I223" s="83"/>
      <c r="J223" s="85">
        <f t="shared" si="26"/>
        <v>0</v>
      </c>
      <c r="K223" s="308"/>
      <c r="L223" s="85">
        <f t="shared" si="32"/>
        <v>0</v>
      </c>
      <c r="M223" s="687"/>
      <c r="N223" s="85">
        <f t="shared" si="33"/>
        <v>0</v>
      </c>
      <c r="O223" s="83"/>
      <c r="P223" s="85">
        <f t="shared" si="34"/>
        <v>0</v>
      </c>
      <c r="Q223" s="83"/>
      <c r="R223" s="377">
        <f t="shared" si="35"/>
        <v>0</v>
      </c>
      <c r="S223" s="1028"/>
      <c r="T223" s="1013">
        <f>S223*Tabla310[[#This Row],[P.U$]]</f>
        <v>0</v>
      </c>
    </row>
    <row r="224" spans="1:20" ht="36" x14ac:dyDescent="0.3">
      <c r="A224" s="457">
        <v>208</v>
      </c>
      <c r="B224" s="484" t="s">
        <v>138</v>
      </c>
      <c r="C224" s="485" t="s">
        <v>226</v>
      </c>
      <c r="D224" s="485" t="s">
        <v>10</v>
      </c>
      <c r="E224" s="485" t="s">
        <v>313</v>
      </c>
      <c r="F224" s="486">
        <v>45689</v>
      </c>
      <c r="G224" s="487">
        <v>0.87</v>
      </c>
      <c r="H224" s="337"/>
      <c r="I224" s="83"/>
      <c r="J224" s="85">
        <f t="shared" si="26"/>
        <v>0</v>
      </c>
      <c r="K224" s="308"/>
      <c r="L224" s="85">
        <f t="shared" si="32"/>
        <v>0</v>
      </c>
      <c r="M224" s="687"/>
      <c r="N224" s="85">
        <f t="shared" si="33"/>
        <v>0</v>
      </c>
      <c r="O224" s="83"/>
      <c r="P224" s="85">
        <f t="shared" si="34"/>
        <v>0</v>
      </c>
      <c r="Q224" s="83"/>
      <c r="R224" s="377">
        <f t="shared" si="35"/>
        <v>0</v>
      </c>
      <c r="S224" s="1030"/>
      <c r="T224" s="1013">
        <f>S224*Tabla310[[#This Row],[P.U$]]</f>
        <v>0</v>
      </c>
    </row>
    <row r="225" spans="1:20" ht="36" x14ac:dyDescent="0.3">
      <c r="A225" s="457">
        <v>209</v>
      </c>
      <c r="B225" s="484" t="s">
        <v>139</v>
      </c>
      <c r="C225" s="485" t="s">
        <v>239</v>
      </c>
      <c r="D225" s="485" t="s">
        <v>10</v>
      </c>
      <c r="E225" s="485" t="s">
        <v>272</v>
      </c>
      <c r="F225" s="486">
        <v>45504</v>
      </c>
      <c r="G225" s="487">
        <v>0.18</v>
      </c>
      <c r="H225" s="337"/>
      <c r="I225" s="83"/>
      <c r="J225" s="85">
        <f t="shared" si="26"/>
        <v>0</v>
      </c>
      <c r="K225" s="308"/>
      <c r="L225" s="85">
        <f t="shared" si="32"/>
        <v>0</v>
      </c>
      <c r="M225" s="687"/>
      <c r="N225" s="85">
        <f t="shared" si="33"/>
        <v>0</v>
      </c>
      <c r="O225" s="83"/>
      <c r="P225" s="85">
        <f t="shared" si="34"/>
        <v>0</v>
      </c>
      <c r="Q225" s="83"/>
      <c r="R225" s="377">
        <f t="shared" si="35"/>
        <v>0</v>
      </c>
      <c r="S225" s="1028"/>
      <c r="T225" s="1013">
        <f>S225*Tabla310[[#This Row],[P.U$]]</f>
        <v>0</v>
      </c>
    </row>
    <row r="226" spans="1:20" ht="36" x14ac:dyDescent="0.3">
      <c r="A226" s="457">
        <v>210</v>
      </c>
      <c r="B226" s="484" t="s">
        <v>139</v>
      </c>
      <c r="C226" s="485" t="s">
        <v>226</v>
      </c>
      <c r="D226" s="485" t="s">
        <v>10</v>
      </c>
      <c r="E226" s="485" t="s">
        <v>272</v>
      </c>
      <c r="F226" s="486">
        <v>45505</v>
      </c>
      <c r="G226" s="487">
        <v>1.18</v>
      </c>
      <c r="H226" s="337"/>
      <c r="I226" s="83"/>
      <c r="J226" s="85">
        <f t="shared" si="26"/>
        <v>0</v>
      </c>
      <c r="K226" s="308"/>
      <c r="L226" s="85">
        <f t="shared" si="32"/>
        <v>0</v>
      </c>
      <c r="M226" s="687"/>
      <c r="N226" s="85">
        <f t="shared" si="33"/>
        <v>0</v>
      </c>
      <c r="O226" s="83"/>
      <c r="P226" s="85">
        <f t="shared" si="34"/>
        <v>0</v>
      </c>
      <c r="Q226" s="83"/>
      <c r="R226" s="377">
        <f t="shared" si="35"/>
        <v>0</v>
      </c>
      <c r="S226" s="1030"/>
      <c r="T226" s="1013">
        <f>S226*Tabla310[[#This Row],[P.U$]]</f>
        <v>0</v>
      </c>
    </row>
    <row r="227" spans="1:20" ht="36" x14ac:dyDescent="0.3">
      <c r="A227" s="457">
        <v>211</v>
      </c>
      <c r="B227" s="484" t="s">
        <v>139</v>
      </c>
      <c r="C227" s="485" t="s">
        <v>225</v>
      </c>
      <c r="D227" s="485" t="s">
        <v>10</v>
      </c>
      <c r="E227" s="485" t="s">
        <v>272</v>
      </c>
      <c r="F227" s="486">
        <v>45506</v>
      </c>
      <c r="G227" s="487">
        <v>1.18</v>
      </c>
      <c r="H227" s="337"/>
      <c r="I227" s="83"/>
      <c r="J227" s="85">
        <f t="shared" si="26"/>
        <v>0</v>
      </c>
      <c r="K227" s="308"/>
      <c r="L227" s="85">
        <f t="shared" si="32"/>
        <v>0</v>
      </c>
      <c r="M227" s="687"/>
      <c r="N227" s="85">
        <f t="shared" si="33"/>
        <v>0</v>
      </c>
      <c r="O227" s="83"/>
      <c r="P227" s="85">
        <f t="shared" si="34"/>
        <v>0</v>
      </c>
      <c r="Q227" s="83"/>
      <c r="R227" s="377">
        <f t="shared" si="35"/>
        <v>0</v>
      </c>
      <c r="S227" s="1028"/>
      <c r="T227" s="1013">
        <f>S227*Tabla310[[#This Row],[P.U$]]</f>
        <v>0</v>
      </c>
    </row>
    <row r="228" spans="1:20" ht="28.5" x14ac:dyDescent="0.3">
      <c r="A228" s="457">
        <v>212</v>
      </c>
      <c r="B228" s="201" t="s">
        <v>17738</v>
      </c>
      <c r="C228" s="14" t="s">
        <v>223</v>
      </c>
      <c r="D228" s="14" t="s">
        <v>10</v>
      </c>
      <c r="E228" s="14" t="s">
        <v>266</v>
      </c>
      <c r="F228" s="15">
        <v>45901</v>
      </c>
      <c r="G228" s="37">
        <v>4.42</v>
      </c>
      <c r="H228" s="337"/>
      <c r="I228" s="83">
        <v>1</v>
      </c>
      <c r="J228" s="85">
        <f t="shared" si="26"/>
        <v>4.42</v>
      </c>
      <c r="K228" s="308">
        <v>1</v>
      </c>
      <c r="L228" s="85">
        <f t="shared" si="32"/>
        <v>4.42</v>
      </c>
      <c r="M228" s="687">
        <v>1</v>
      </c>
      <c r="N228" s="85">
        <f t="shared" si="33"/>
        <v>4.42</v>
      </c>
      <c r="O228" s="83">
        <v>1</v>
      </c>
      <c r="P228" s="85">
        <f t="shared" si="34"/>
        <v>4.42</v>
      </c>
      <c r="Q228" s="83">
        <v>1</v>
      </c>
      <c r="R228" s="377">
        <f t="shared" si="35"/>
        <v>4.42</v>
      </c>
      <c r="S228" s="1030">
        <v>1</v>
      </c>
      <c r="T228" s="1013">
        <f>S228*Tabla310[[#This Row],[P.U$]]</f>
        <v>4.42</v>
      </c>
    </row>
    <row r="229" spans="1:20" ht="36" x14ac:dyDescent="0.3">
      <c r="A229" s="457">
        <v>213</v>
      </c>
      <c r="B229" s="484" t="s">
        <v>140</v>
      </c>
      <c r="C229" s="485" t="s">
        <v>611</v>
      </c>
      <c r="D229" s="485" t="s">
        <v>10</v>
      </c>
      <c r="E229" s="485" t="s">
        <v>266</v>
      </c>
      <c r="F229" s="486">
        <v>45323</v>
      </c>
      <c r="G229" s="487">
        <v>2.2799999999999998</v>
      </c>
      <c r="H229" s="337"/>
      <c r="I229" s="83"/>
      <c r="J229" s="85">
        <f t="shared" si="26"/>
        <v>0</v>
      </c>
      <c r="K229" s="308"/>
      <c r="L229" s="85">
        <f t="shared" si="32"/>
        <v>0</v>
      </c>
      <c r="M229" s="687"/>
      <c r="N229" s="85">
        <f t="shared" si="33"/>
        <v>0</v>
      </c>
      <c r="O229" s="83"/>
      <c r="P229" s="85">
        <f t="shared" si="34"/>
        <v>0</v>
      </c>
      <c r="Q229" s="83"/>
      <c r="R229" s="377">
        <f t="shared" si="35"/>
        <v>0</v>
      </c>
      <c r="S229" s="1028"/>
      <c r="T229" s="1013">
        <f>S229*Tabla310[[#This Row],[P.U$]]</f>
        <v>0</v>
      </c>
    </row>
    <row r="230" spans="1:20" ht="36" x14ac:dyDescent="0.3">
      <c r="A230" s="457">
        <v>214</v>
      </c>
      <c r="B230" s="484" t="s">
        <v>141</v>
      </c>
      <c r="C230" s="485" t="s">
        <v>246</v>
      </c>
      <c r="D230" s="485" t="s">
        <v>10</v>
      </c>
      <c r="E230" s="485" t="s">
        <v>272</v>
      </c>
      <c r="F230" s="486">
        <v>45444</v>
      </c>
      <c r="G230" s="487">
        <v>2.97</v>
      </c>
      <c r="H230" s="337"/>
      <c r="I230" s="83"/>
      <c r="J230" s="85">
        <f t="shared" si="26"/>
        <v>0</v>
      </c>
      <c r="K230" s="308"/>
      <c r="L230" s="85">
        <f>G230*K230</f>
        <v>0</v>
      </c>
      <c r="M230" s="687"/>
      <c r="N230" s="85">
        <f>G230*M230</f>
        <v>0</v>
      </c>
      <c r="O230" s="83"/>
      <c r="P230" s="85">
        <f>G230*O230</f>
        <v>0</v>
      </c>
      <c r="Q230" s="83"/>
      <c r="R230" s="377">
        <f>G230*Q230</f>
        <v>0</v>
      </c>
      <c r="S230" s="1030"/>
      <c r="T230" s="1013">
        <f>S230*Tabla310[[#This Row],[P.U$]]</f>
        <v>0</v>
      </c>
    </row>
    <row r="231" spans="1:20" ht="36" x14ac:dyDescent="0.3">
      <c r="A231" s="457">
        <v>215</v>
      </c>
      <c r="B231" s="484" t="s">
        <v>142</v>
      </c>
      <c r="C231" s="485" t="s">
        <v>203</v>
      </c>
      <c r="D231" s="485" t="s">
        <v>10</v>
      </c>
      <c r="E231" s="485" t="s">
        <v>288</v>
      </c>
      <c r="F231" s="486">
        <v>45689</v>
      </c>
      <c r="G231" s="487">
        <v>1.83</v>
      </c>
      <c r="H231" s="337"/>
      <c r="I231" s="83"/>
      <c r="J231" s="85">
        <f t="shared" si="26"/>
        <v>0</v>
      </c>
      <c r="K231" s="308"/>
      <c r="L231" s="85">
        <f t="shared" si="32"/>
        <v>0</v>
      </c>
      <c r="M231" s="687"/>
      <c r="N231" s="85">
        <f t="shared" si="33"/>
        <v>0</v>
      </c>
      <c r="O231" s="83"/>
      <c r="P231" s="85">
        <f t="shared" si="34"/>
        <v>0</v>
      </c>
      <c r="Q231" s="83"/>
      <c r="R231" s="377">
        <f t="shared" si="35"/>
        <v>0</v>
      </c>
      <c r="S231" s="1028"/>
      <c r="T231" s="1013">
        <f>S231*Tabla310[[#This Row],[P.U$]]</f>
        <v>0</v>
      </c>
    </row>
    <row r="232" spans="1:20" ht="54" x14ac:dyDescent="0.3">
      <c r="A232" s="457">
        <v>216</v>
      </c>
      <c r="B232" s="484" t="s">
        <v>143</v>
      </c>
      <c r="C232" s="485" t="s">
        <v>212</v>
      </c>
      <c r="D232" s="485" t="s">
        <v>10</v>
      </c>
      <c r="E232" s="485" t="s">
        <v>288</v>
      </c>
      <c r="F232" s="486">
        <v>45323</v>
      </c>
      <c r="G232" s="487">
        <v>1.23</v>
      </c>
      <c r="H232" s="337"/>
      <c r="I232" s="83"/>
      <c r="J232" s="85">
        <f t="shared" si="26"/>
        <v>0</v>
      </c>
      <c r="K232" s="308"/>
      <c r="L232" s="85">
        <f>G232*K232</f>
        <v>0</v>
      </c>
      <c r="M232" s="687"/>
      <c r="N232" s="85">
        <f>G232*M232</f>
        <v>0</v>
      </c>
      <c r="O232" s="83"/>
      <c r="P232" s="85">
        <f>G232*O232</f>
        <v>0</v>
      </c>
      <c r="Q232" s="83"/>
      <c r="R232" s="377">
        <f>G232*Q232</f>
        <v>0</v>
      </c>
      <c r="S232" s="1030"/>
      <c r="T232" s="1013">
        <f>S232*Tabla310[[#This Row],[P.U$]]</f>
        <v>0</v>
      </c>
    </row>
    <row r="233" spans="1:20" ht="54" x14ac:dyDescent="0.3">
      <c r="A233" s="457">
        <v>217</v>
      </c>
      <c r="B233" s="484" t="s">
        <v>144</v>
      </c>
      <c r="C233" s="485" t="s">
        <v>206</v>
      </c>
      <c r="D233" s="485" t="s">
        <v>10</v>
      </c>
      <c r="E233" s="485" t="s">
        <v>299</v>
      </c>
      <c r="F233" s="486">
        <v>45839</v>
      </c>
      <c r="G233" s="487">
        <v>2.72</v>
      </c>
      <c r="H233" s="337"/>
      <c r="I233" s="83"/>
      <c r="J233" s="85">
        <f t="shared" si="26"/>
        <v>0</v>
      </c>
      <c r="K233" s="308"/>
      <c r="L233" s="85">
        <f t="shared" si="32"/>
        <v>0</v>
      </c>
      <c r="M233" s="687"/>
      <c r="N233" s="85">
        <f t="shared" si="33"/>
        <v>0</v>
      </c>
      <c r="O233" s="83"/>
      <c r="P233" s="85">
        <f t="shared" si="34"/>
        <v>0</v>
      </c>
      <c r="Q233" s="83"/>
      <c r="R233" s="377">
        <f t="shared" si="35"/>
        <v>0</v>
      </c>
      <c r="S233" s="1028"/>
      <c r="T233" s="1013">
        <f>S233*Tabla310[[#This Row],[P.U$]]</f>
        <v>0</v>
      </c>
    </row>
    <row r="234" spans="1:20" ht="54" x14ac:dyDescent="0.3">
      <c r="A234" s="457">
        <v>218</v>
      </c>
      <c r="B234" s="484" t="s">
        <v>144</v>
      </c>
      <c r="C234" s="485" t="s">
        <v>216</v>
      </c>
      <c r="D234" s="485" t="s">
        <v>10</v>
      </c>
      <c r="E234" s="485" t="s">
        <v>299</v>
      </c>
      <c r="F234" s="486">
        <v>45962</v>
      </c>
      <c r="G234" s="487">
        <v>3.83</v>
      </c>
      <c r="H234" s="337"/>
      <c r="I234" s="83">
        <v>3</v>
      </c>
      <c r="J234" s="85">
        <f t="shared" ref="J234:J299" si="36">G234*I234</f>
        <v>11.49</v>
      </c>
      <c r="K234" s="793">
        <v>3</v>
      </c>
      <c r="L234" s="85">
        <f t="shared" si="32"/>
        <v>11.49</v>
      </c>
      <c r="M234" s="687">
        <v>3</v>
      </c>
      <c r="N234" s="85">
        <f t="shared" si="33"/>
        <v>11.49</v>
      </c>
      <c r="O234" s="83">
        <v>3</v>
      </c>
      <c r="P234" s="85">
        <f t="shared" si="34"/>
        <v>11.49</v>
      </c>
      <c r="Q234" s="83">
        <v>3</v>
      </c>
      <c r="R234" s="377">
        <f t="shared" si="35"/>
        <v>11.49</v>
      </c>
      <c r="S234" s="1030">
        <v>3</v>
      </c>
      <c r="T234" s="1013">
        <f>S234*Tabla310[[#This Row],[P.U$]]</f>
        <v>11.49</v>
      </c>
    </row>
    <row r="235" spans="1:20" ht="36" x14ac:dyDescent="0.3">
      <c r="A235" s="457">
        <v>219</v>
      </c>
      <c r="B235" s="484" t="s">
        <v>145</v>
      </c>
      <c r="C235" s="485" t="s">
        <v>206</v>
      </c>
      <c r="D235" s="485" t="s">
        <v>10</v>
      </c>
      <c r="E235" s="485" t="s">
        <v>262</v>
      </c>
      <c r="F235" s="486">
        <v>45717</v>
      </c>
      <c r="G235" s="487">
        <v>3.34</v>
      </c>
      <c r="H235" s="337"/>
      <c r="I235" s="83">
        <v>5</v>
      </c>
      <c r="J235" s="85">
        <f t="shared" si="36"/>
        <v>16.7</v>
      </c>
      <c r="K235" s="793">
        <v>4</v>
      </c>
      <c r="L235" s="85">
        <f t="shared" si="32"/>
        <v>13.36</v>
      </c>
      <c r="M235" s="687">
        <v>4</v>
      </c>
      <c r="N235" s="85">
        <f t="shared" si="33"/>
        <v>13.36</v>
      </c>
      <c r="O235" s="83">
        <v>4</v>
      </c>
      <c r="P235" s="85">
        <f t="shared" si="34"/>
        <v>13.36</v>
      </c>
      <c r="Q235" s="83">
        <v>4</v>
      </c>
      <c r="R235" s="377">
        <f t="shared" si="35"/>
        <v>13.36</v>
      </c>
      <c r="S235" s="1028">
        <v>4</v>
      </c>
      <c r="T235" s="1013">
        <f>S235*Tabla310[[#This Row],[P.U$]]</f>
        <v>13.36</v>
      </c>
    </row>
    <row r="236" spans="1:20" ht="54" x14ac:dyDescent="0.3">
      <c r="A236" s="457">
        <v>220</v>
      </c>
      <c r="B236" s="484" t="s">
        <v>146</v>
      </c>
      <c r="C236" s="485" t="s">
        <v>203</v>
      </c>
      <c r="D236" s="485" t="s">
        <v>10</v>
      </c>
      <c r="E236" s="485" t="s">
        <v>273</v>
      </c>
      <c r="F236" s="486">
        <v>45689</v>
      </c>
      <c r="G236" s="487">
        <v>0.56000000000000005</v>
      </c>
      <c r="H236" s="337"/>
      <c r="I236" s="83"/>
      <c r="J236" s="85">
        <f t="shared" si="36"/>
        <v>0</v>
      </c>
      <c r="K236" s="308"/>
      <c r="L236" s="85">
        <f t="shared" si="32"/>
        <v>0</v>
      </c>
      <c r="M236" s="687"/>
      <c r="N236" s="85">
        <f t="shared" si="33"/>
        <v>0</v>
      </c>
      <c r="O236" s="83"/>
      <c r="P236" s="85">
        <f t="shared" si="34"/>
        <v>0</v>
      </c>
      <c r="Q236" s="83"/>
      <c r="R236" s="377">
        <f t="shared" si="35"/>
        <v>0</v>
      </c>
      <c r="S236" s="1030"/>
      <c r="T236" s="1013">
        <f>S236*Tabla310[[#This Row],[P.U$]]</f>
        <v>0</v>
      </c>
    </row>
    <row r="237" spans="1:20" ht="54" x14ac:dyDescent="0.3">
      <c r="A237" s="457">
        <v>221</v>
      </c>
      <c r="B237" s="484" t="s">
        <v>147</v>
      </c>
      <c r="C237" s="485" t="s">
        <v>203</v>
      </c>
      <c r="D237" s="485" t="s">
        <v>10</v>
      </c>
      <c r="E237" s="485" t="s">
        <v>273</v>
      </c>
      <c r="F237" s="486">
        <v>45689</v>
      </c>
      <c r="G237" s="487">
        <v>0.71</v>
      </c>
      <c r="H237" s="337"/>
      <c r="I237" s="83"/>
      <c r="J237" s="85">
        <f t="shared" si="36"/>
        <v>0</v>
      </c>
      <c r="K237" s="308"/>
      <c r="L237" s="85">
        <f t="shared" si="32"/>
        <v>0</v>
      </c>
      <c r="M237" s="687"/>
      <c r="N237" s="85">
        <f t="shared" si="33"/>
        <v>0</v>
      </c>
      <c r="O237" s="83"/>
      <c r="P237" s="85">
        <f t="shared" si="34"/>
        <v>0</v>
      </c>
      <c r="Q237" s="83"/>
      <c r="R237" s="377">
        <f t="shared" si="35"/>
        <v>0</v>
      </c>
      <c r="S237" s="1028"/>
      <c r="T237" s="1013">
        <f>S237*Tabla310[[#This Row],[P.U$]]</f>
        <v>0</v>
      </c>
    </row>
    <row r="238" spans="1:20" ht="54" x14ac:dyDescent="0.3">
      <c r="A238" s="457">
        <v>222</v>
      </c>
      <c r="B238" s="484" t="s">
        <v>148</v>
      </c>
      <c r="C238" s="485" t="s">
        <v>196</v>
      </c>
      <c r="D238" s="485" t="s">
        <v>10</v>
      </c>
      <c r="E238" s="485" t="s">
        <v>273</v>
      </c>
      <c r="F238" s="486">
        <v>45108</v>
      </c>
      <c r="G238" s="487">
        <v>0.56000000000000005</v>
      </c>
      <c r="H238" s="337"/>
      <c r="I238" s="83"/>
      <c r="J238" s="85">
        <f t="shared" si="36"/>
        <v>0</v>
      </c>
      <c r="K238" s="308"/>
      <c r="L238" s="85">
        <f t="shared" si="32"/>
        <v>0</v>
      </c>
      <c r="M238" s="687"/>
      <c r="N238" s="85">
        <f t="shared" si="33"/>
        <v>0</v>
      </c>
      <c r="O238" s="83"/>
      <c r="P238" s="85">
        <f t="shared" si="34"/>
        <v>0</v>
      </c>
      <c r="Q238" s="83"/>
      <c r="R238" s="377">
        <f t="shared" si="35"/>
        <v>0</v>
      </c>
      <c r="S238" s="1030"/>
      <c r="T238" s="1013">
        <f>S238*Tabla310[[#This Row],[P.U$]]</f>
        <v>0</v>
      </c>
    </row>
    <row r="239" spans="1:20" ht="36" x14ac:dyDescent="0.3">
      <c r="A239" s="457">
        <v>223</v>
      </c>
      <c r="B239" s="484" t="s">
        <v>149</v>
      </c>
      <c r="C239" s="485" t="s">
        <v>248</v>
      </c>
      <c r="D239" s="485" t="s">
        <v>10</v>
      </c>
      <c r="E239" s="485" t="s">
        <v>314</v>
      </c>
      <c r="F239" s="486">
        <v>45444</v>
      </c>
      <c r="G239" s="487">
        <v>9.3000000000000007</v>
      </c>
      <c r="H239" s="337"/>
      <c r="I239" s="83"/>
      <c r="J239" s="85">
        <f t="shared" si="36"/>
        <v>0</v>
      </c>
      <c r="K239" s="308"/>
      <c r="L239" s="85">
        <f t="shared" si="32"/>
        <v>0</v>
      </c>
      <c r="M239" s="687"/>
      <c r="N239" s="85">
        <f t="shared" si="33"/>
        <v>0</v>
      </c>
      <c r="O239" s="83"/>
      <c r="P239" s="85">
        <f t="shared" si="34"/>
        <v>0</v>
      </c>
      <c r="Q239" s="83"/>
      <c r="R239" s="377">
        <f t="shared" si="35"/>
        <v>0</v>
      </c>
      <c r="S239" s="1028"/>
      <c r="T239" s="1013">
        <f>S239*Tabla310[[#This Row],[P.U$]]</f>
        <v>0</v>
      </c>
    </row>
    <row r="240" spans="1:20" ht="90" x14ac:dyDescent="0.3">
      <c r="A240" s="457">
        <v>224</v>
      </c>
      <c r="B240" s="484" t="s">
        <v>150</v>
      </c>
      <c r="C240" s="485" t="s">
        <v>217</v>
      </c>
      <c r="D240" s="485" t="s">
        <v>10</v>
      </c>
      <c r="E240" s="485" t="s">
        <v>315</v>
      </c>
      <c r="F240" s="486">
        <v>45292</v>
      </c>
      <c r="G240" s="487">
        <v>4.29</v>
      </c>
      <c r="H240" s="337"/>
      <c r="I240" s="83"/>
      <c r="J240" s="85">
        <f t="shared" si="36"/>
        <v>0</v>
      </c>
      <c r="K240" s="308"/>
      <c r="L240" s="85">
        <f t="shared" si="32"/>
        <v>0</v>
      </c>
      <c r="M240" s="687"/>
      <c r="N240" s="85">
        <f t="shared" si="33"/>
        <v>0</v>
      </c>
      <c r="O240" s="83"/>
      <c r="P240" s="85">
        <f t="shared" si="34"/>
        <v>0</v>
      </c>
      <c r="Q240" s="83"/>
      <c r="R240" s="377">
        <f t="shared" si="35"/>
        <v>0</v>
      </c>
      <c r="S240" s="1030"/>
      <c r="T240" s="1013">
        <f>S240*Tabla310[[#This Row],[P.U$]]</f>
        <v>0</v>
      </c>
    </row>
    <row r="241" spans="1:20" ht="36" x14ac:dyDescent="0.3">
      <c r="A241" s="457">
        <v>225</v>
      </c>
      <c r="B241" s="484" t="s">
        <v>151</v>
      </c>
      <c r="C241" s="485" t="s">
        <v>249</v>
      </c>
      <c r="D241" s="485" t="s">
        <v>10</v>
      </c>
      <c r="E241" s="485" t="s">
        <v>316</v>
      </c>
      <c r="F241" s="486">
        <v>45658</v>
      </c>
      <c r="G241" s="487">
        <v>4.6399999999999997</v>
      </c>
      <c r="H241" s="337"/>
      <c r="I241" s="83"/>
      <c r="J241" s="85">
        <f t="shared" si="36"/>
        <v>0</v>
      </c>
      <c r="K241" s="308"/>
      <c r="L241" s="85">
        <f t="shared" si="32"/>
        <v>0</v>
      </c>
      <c r="M241" s="687"/>
      <c r="N241" s="85">
        <f t="shared" si="33"/>
        <v>0</v>
      </c>
      <c r="O241" s="83"/>
      <c r="P241" s="85">
        <f t="shared" si="34"/>
        <v>0</v>
      </c>
      <c r="Q241" s="83"/>
      <c r="R241" s="377">
        <f t="shared" si="35"/>
        <v>0</v>
      </c>
      <c r="S241" s="1028"/>
      <c r="T241" s="1013">
        <f>S241*Tabla310[[#This Row],[P.U$]]</f>
        <v>0</v>
      </c>
    </row>
    <row r="242" spans="1:20" ht="54" x14ac:dyDescent="0.3">
      <c r="A242" s="457">
        <v>226</v>
      </c>
      <c r="B242" s="484" t="s">
        <v>152</v>
      </c>
      <c r="C242" s="485" t="s">
        <v>203</v>
      </c>
      <c r="D242" s="485" t="s">
        <v>10</v>
      </c>
      <c r="E242" s="485" t="s">
        <v>317</v>
      </c>
      <c r="F242" s="486">
        <v>45444</v>
      </c>
      <c r="G242" s="487">
        <v>2.52</v>
      </c>
      <c r="H242" s="337"/>
      <c r="I242" s="83"/>
      <c r="J242" s="85">
        <f t="shared" si="36"/>
        <v>0</v>
      </c>
      <c r="K242" s="308"/>
      <c r="L242" s="85">
        <f t="shared" si="32"/>
        <v>0</v>
      </c>
      <c r="M242" s="687"/>
      <c r="N242" s="85">
        <f t="shared" si="33"/>
        <v>0</v>
      </c>
      <c r="O242" s="83"/>
      <c r="P242" s="85">
        <f t="shared" si="34"/>
        <v>0</v>
      </c>
      <c r="Q242" s="83"/>
      <c r="R242" s="377">
        <f t="shared" si="35"/>
        <v>0</v>
      </c>
      <c r="S242" s="1030"/>
      <c r="T242" s="1013">
        <f>S242*Tabla310[[#This Row],[P.U$]]</f>
        <v>0</v>
      </c>
    </row>
    <row r="243" spans="1:20" ht="54" x14ac:dyDescent="0.3">
      <c r="A243" s="457">
        <v>227</v>
      </c>
      <c r="B243" s="484" t="s">
        <v>153</v>
      </c>
      <c r="C243" s="485" t="s">
        <v>224</v>
      </c>
      <c r="D243" s="485" t="s">
        <v>10</v>
      </c>
      <c r="E243" s="485" t="s">
        <v>318</v>
      </c>
      <c r="F243" s="486">
        <v>45078</v>
      </c>
      <c r="G243" s="487">
        <v>2.5</v>
      </c>
      <c r="H243" s="337"/>
      <c r="I243" s="83"/>
      <c r="J243" s="85">
        <f t="shared" si="36"/>
        <v>0</v>
      </c>
      <c r="K243" s="308"/>
      <c r="L243" s="85">
        <f t="shared" si="32"/>
        <v>0</v>
      </c>
      <c r="M243" s="687"/>
      <c r="N243" s="85">
        <f t="shared" si="33"/>
        <v>0</v>
      </c>
      <c r="O243" s="83"/>
      <c r="P243" s="85">
        <f t="shared" si="34"/>
        <v>0</v>
      </c>
      <c r="Q243" s="83"/>
      <c r="R243" s="377">
        <f t="shared" si="35"/>
        <v>0</v>
      </c>
      <c r="S243" s="1028"/>
      <c r="T243" s="1013">
        <f>S243*Tabla310[[#This Row],[P.U$]]</f>
        <v>0</v>
      </c>
    </row>
    <row r="244" spans="1:20" ht="36" x14ac:dyDescent="0.3">
      <c r="A244" s="457">
        <v>228</v>
      </c>
      <c r="B244" s="484" t="s">
        <v>154</v>
      </c>
      <c r="C244" s="485" t="s">
        <v>246</v>
      </c>
      <c r="D244" s="485" t="s">
        <v>10</v>
      </c>
      <c r="E244" s="485" t="s">
        <v>318</v>
      </c>
      <c r="F244" s="486">
        <v>45444</v>
      </c>
      <c r="G244" s="487">
        <v>3.16</v>
      </c>
      <c r="H244" s="337"/>
      <c r="I244" s="83"/>
      <c r="J244" s="85">
        <f t="shared" si="36"/>
        <v>0</v>
      </c>
      <c r="K244" s="308"/>
      <c r="L244" s="85">
        <f t="shared" si="32"/>
        <v>0</v>
      </c>
      <c r="M244" s="687"/>
      <c r="N244" s="85">
        <f t="shared" si="33"/>
        <v>0</v>
      </c>
      <c r="O244" s="83"/>
      <c r="P244" s="85">
        <f t="shared" si="34"/>
        <v>0</v>
      </c>
      <c r="Q244" s="83"/>
      <c r="R244" s="377">
        <f t="shared" si="35"/>
        <v>0</v>
      </c>
      <c r="S244" s="1030"/>
      <c r="T244" s="1013">
        <f>S244*Tabla310[[#This Row],[P.U$]]</f>
        <v>0</v>
      </c>
    </row>
    <row r="245" spans="1:20" ht="18.75" x14ac:dyDescent="0.3">
      <c r="A245" s="457">
        <v>229</v>
      </c>
      <c r="B245" s="201" t="s">
        <v>731</v>
      </c>
      <c r="C245" s="14" t="s">
        <v>732</v>
      </c>
      <c r="D245" s="14" t="s">
        <v>10</v>
      </c>
      <c r="E245" s="14" t="s">
        <v>733</v>
      </c>
      <c r="F245" s="15">
        <v>45627</v>
      </c>
      <c r="G245" s="37">
        <v>0.83</v>
      </c>
      <c r="H245" s="337"/>
      <c r="I245" s="83"/>
      <c r="J245" s="85">
        <f t="shared" si="36"/>
        <v>0</v>
      </c>
      <c r="K245" s="793"/>
      <c r="L245" s="85">
        <f>G245*K245</f>
        <v>0</v>
      </c>
      <c r="M245" s="687">
        <v>5</v>
      </c>
      <c r="N245" s="85">
        <f t="shared" si="33"/>
        <v>4.1499999999999995</v>
      </c>
      <c r="O245" s="83">
        <v>5</v>
      </c>
      <c r="P245" s="85">
        <f t="shared" si="34"/>
        <v>4.1499999999999995</v>
      </c>
      <c r="Q245" s="83">
        <v>5</v>
      </c>
      <c r="R245" s="377">
        <f t="shared" si="35"/>
        <v>4.1499999999999995</v>
      </c>
      <c r="S245" s="1028">
        <v>5</v>
      </c>
      <c r="T245" s="1013">
        <f>S245*Tabla310[[#This Row],[P.U$]]</f>
        <v>4.1499999999999995</v>
      </c>
    </row>
    <row r="246" spans="1:20" ht="18.75" x14ac:dyDescent="0.3">
      <c r="A246" s="457"/>
      <c r="B246" s="201" t="s">
        <v>901</v>
      </c>
      <c r="C246" s="14" t="s">
        <v>18035</v>
      </c>
      <c r="D246" s="14" t="s">
        <v>10</v>
      </c>
      <c r="E246" s="14" t="s">
        <v>733</v>
      </c>
      <c r="F246" s="15">
        <v>45627</v>
      </c>
      <c r="G246" s="37">
        <v>0.5</v>
      </c>
      <c r="H246" s="337"/>
      <c r="I246" s="83"/>
      <c r="J246" s="85">
        <f t="shared" ref="J246" si="37">G246*I246</f>
        <v>0</v>
      </c>
      <c r="K246" s="793"/>
      <c r="L246" s="85">
        <f>G246*K246</f>
        <v>0</v>
      </c>
      <c r="M246" s="687">
        <v>0</v>
      </c>
      <c r="N246" s="85">
        <f t="shared" ref="N246" si="38">G246*M246</f>
        <v>0</v>
      </c>
      <c r="O246" s="83">
        <v>0</v>
      </c>
      <c r="P246" s="85">
        <f t="shared" ref="P246" si="39">G246*O246</f>
        <v>0</v>
      </c>
      <c r="Q246" s="83">
        <v>10</v>
      </c>
      <c r="R246" s="377">
        <f t="shared" ref="R246" si="40">G246*Q246</f>
        <v>5</v>
      </c>
      <c r="S246" s="1030">
        <v>10</v>
      </c>
      <c r="T246" s="1013">
        <f>S246*Tabla310[[#This Row],[P.U$]]</f>
        <v>5</v>
      </c>
    </row>
    <row r="247" spans="1:20" ht="36" x14ac:dyDescent="0.3">
      <c r="A247" s="457">
        <v>230</v>
      </c>
      <c r="B247" s="484" t="s">
        <v>901</v>
      </c>
      <c r="C247" s="485" t="s">
        <v>736</v>
      </c>
      <c r="D247" s="485" t="s">
        <v>10</v>
      </c>
      <c r="E247" s="485" t="s">
        <v>733</v>
      </c>
      <c r="F247" s="486">
        <v>45627</v>
      </c>
      <c r="G247" s="487">
        <v>0.56999999999999995</v>
      </c>
      <c r="H247" s="337"/>
      <c r="I247" s="83"/>
      <c r="J247" s="85">
        <f t="shared" si="36"/>
        <v>0</v>
      </c>
      <c r="K247" s="308"/>
      <c r="L247" s="85">
        <f t="shared" si="32"/>
        <v>0</v>
      </c>
      <c r="M247" s="687"/>
      <c r="N247" s="85">
        <f t="shared" si="33"/>
        <v>0</v>
      </c>
      <c r="O247" s="83"/>
      <c r="P247" s="85">
        <f t="shared" si="34"/>
        <v>0</v>
      </c>
      <c r="Q247" s="83"/>
      <c r="R247" s="377">
        <f t="shared" si="35"/>
        <v>0</v>
      </c>
      <c r="S247" s="1028"/>
      <c r="T247" s="1013">
        <f>S247*Tabla310[[#This Row],[P.U$]]</f>
        <v>0</v>
      </c>
    </row>
    <row r="248" spans="1:20" ht="72" x14ac:dyDescent="0.3">
      <c r="A248" s="457">
        <v>231</v>
      </c>
      <c r="B248" s="484" t="s">
        <v>155</v>
      </c>
      <c r="C248" s="485" t="s">
        <v>200</v>
      </c>
      <c r="D248" s="485" t="s">
        <v>10</v>
      </c>
      <c r="E248" s="485" t="s">
        <v>319</v>
      </c>
      <c r="F248" s="486">
        <v>45658</v>
      </c>
      <c r="G248" s="487">
        <v>1.22</v>
      </c>
      <c r="H248" s="337"/>
      <c r="I248" s="83"/>
      <c r="J248" s="85">
        <f t="shared" si="36"/>
        <v>0</v>
      </c>
      <c r="K248" s="308"/>
      <c r="L248" s="85">
        <f t="shared" si="32"/>
        <v>0</v>
      </c>
      <c r="M248" s="687"/>
      <c r="N248" s="85">
        <f t="shared" si="33"/>
        <v>0</v>
      </c>
      <c r="O248" s="83"/>
      <c r="P248" s="85">
        <f t="shared" si="34"/>
        <v>0</v>
      </c>
      <c r="Q248" s="83"/>
      <c r="R248" s="377">
        <f t="shared" si="35"/>
        <v>0</v>
      </c>
      <c r="S248" s="1030"/>
      <c r="T248" s="1013">
        <f>S248*Tabla310[[#This Row],[P.U$]]</f>
        <v>0</v>
      </c>
    </row>
    <row r="249" spans="1:20" ht="54" x14ac:dyDescent="0.3">
      <c r="A249" s="457">
        <v>232</v>
      </c>
      <c r="B249" s="484" t="s">
        <v>156</v>
      </c>
      <c r="C249" s="485" t="s">
        <v>250</v>
      </c>
      <c r="D249" s="485" t="s">
        <v>10</v>
      </c>
      <c r="E249" s="485" t="s">
        <v>268</v>
      </c>
      <c r="F249" s="486">
        <v>45200</v>
      </c>
      <c r="G249" s="487">
        <v>3.37</v>
      </c>
      <c r="H249" s="337"/>
      <c r="I249" s="83"/>
      <c r="J249" s="85">
        <f t="shared" si="36"/>
        <v>0</v>
      </c>
      <c r="K249" s="308"/>
      <c r="L249" s="85">
        <f t="shared" si="32"/>
        <v>0</v>
      </c>
      <c r="M249" s="687"/>
      <c r="N249" s="85">
        <f t="shared" si="33"/>
        <v>0</v>
      </c>
      <c r="O249" s="83"/>
      <c r="P249" s="85">
        <f t="shared" si="34"/>
        <v>0</v>
      </c>
      <c r="Q249" s="83"/>
      <c r="R249" s="377">
        <f t="shared" si="35"/>
        <v>0</v>
      </c>
      <c r="S249" s="1028"/>
      <c r="T249" s="1013">
        <f>S249*Tabla310[[#This Row],[P.U$]]</f>
        <v>0</v>
      </c>
    </row>
    <row r="250" spans="1:20" ht="36" x14ac:dyDescent="0.3">
      <c r="A250" s="457">
        <v>233</v>
      </c>
      <c r="B250" s="484" t="s">
        <v>821</v>
      </c>
      <c r="C250" s="485" t="s">
        <v>887</v>
      </c>
      <c r="D250" s="485" t="s">
        <v>10</v>
      </c>
      <c r="E250" s="485" t="s">
        <v>680</v>
      </c>
      <c r="F250" s="486">
        <v>45200</v>
      </c>
      <c r="G250" s="487">
        <v>0.93</v>
      </c>
      <c r="H250" s="337"/>
      <c r="I250" s="83"/>
      <c r="J250" s="85">
        <f t="shared" si="36"/>
        <v>0</v>
      </c>
      <c r="K250" s="308"/>
      <c r="L250" s="85">
        <f>G250*K250</f>
        <v>0</v>
      </c>
      <c r="M250" s="687"/>
      <c r="N250" s="85">
        <f>G250*M250</f>
        <v>0</v>
      </c>
      <c r="O250" s="83"/>
      <c r="P250" s="85">
        <f>G250*O250</f>
        <v>0</v>
      </c>
      <c r="Q250" s="83"/>
      <c r="R250" s="377">
        <f>G250*Q250</f>
        <v>0</v>
      </c>
      <c r="S250" s="1030"/>
      <c r="T250" s="1013">
        <f>S250*Tabla310[[#This Row],[P.U$]]</f>
        <v>0</v>
      </c>
    </row>
    <row r="251" spans="1:20" ht="36" x14ac:dyDescent="0.3">
      <c r="A251" s="457">
        <v>234</v>
      </c>
      <c r="B251" s="484" t="s">
        <v>886</v>
      </c>
      <c r="C251" s="485" t="s">
        <v>887</v>
      </c>
      <c r="D251" s="485" t="s">
        <v>10</v>
      </c>
      <c r="E251" s="485" t="s">
        <v>680</v>
      </c>
      <c r="F251" s="486">
        <v>45200</v>
      </c>
      <c r="G251" s="487">
        <v>0.93</v>
      </c>
      <c r="H251" s="337"/>
      <c r="I251" s="235"/>
      <c r="J251" s="85">
        <f t="shared" si="36"/>
        <v>0</v>
      </c>
      <c r="K251" s="785"/>
      <c r="L251" s="234">
        <f>G251*K251</f>
        <v>0</v>
      </c>
      <c r="M251" s="687"/>
      <c r="N251" s="234">
        <f>G251*M251</f>
        <v>0</v>
      </c>
      <c r="O251" s="235"/>
      <c r="P251" s="234">
        <f>G251*O251</f>
        <v>0</v>
      </c>
      <c r="Q251" s="235"/>
      <c r="R251" s="895">
        <f>G251*Q251</f>
        <v>0</v>
      </c>
      <c r="S251" s="1031"/>
      <c r="T251" s="1013">
        <f>S251*Tabla310[[#This Row],[P.U$]]</f>
        <v>0</v>
      </c>
    </row>
    <row r="252" spans="1:20" ht="54" x14ac:dyDescent="0.3">
      <c r="A252" s="457">
        <v>235</v>
      </c>
      <c r="B252" s="484" t="s">
        <v>157</v>
      </c>
      <c r="C252" s="485" t="s">
        <v>196</v>
      </c>
      <c r="D252" s="485" t="s">
        <v>10</v>
      </c>
      <c r="E252" s="485" t="s">
        <v>287</v>
      </c>
      <c r="F252" s="486">
        <v>45444</v>
      </c>
      <c r="G252" s="487">
        <v>1.1399999999999999</v>
      </c>
      <c r="H252" s="337"/>
      <c r="I252" s="83"/>
      <c r="J252" s="85">
        <f t="shared" si="36"/>
        <v>0</v>
      </c>
      <c r="K252" s="308"/>
      <c r="L252" s="85">
        <f t="shared" si="32"/>
        <v>0</v>
      </c>
      <c r="M252" s="687"/>
      <c r="N252" s="85">
        <f t="shared" si="33"/>
        <v>0</v>
      </c>
      <c r="O252" s="83"/>
      <c r="P252" s="85">
        <f t="shared" si="34"/>
        <v>0</v>
      </c>
      <c r="Q252" s="83"/>
      <c r="R252" s="377">
        <f t="shared" si="35"/>
        <v>0</v>
      </c>
      <c r="S252" s="1030"/>
      <c r="T252" s="1013">
        <f>S252*Tabla310[[#This Row],[P.U$]]</f>
        <v>0</v>
      </c>
    </row>
    <row r="253" spans="1:20" ht="36" x14ac:dyDescent="0.3">
      <c r="A253" s="457">
        <v>236</v>
      </c>
      <c r="B253" s="484" t="s">
        <v>158</v>
      </c>
      <c r="C253" s="485" t="s">
        <v>203</v>
      </c>
      <c r="D253" s="485" t="s">
        <v>10</v>
      </c>
      <c r="E253" s="485" t="s">
        <v>320</v>
      </c>
      <c r="F253" s="486">
        <v>45689</v>
      </c>
      <c r="G253" s="487">
        <v>0.9</v>
      </c>
      <c r="H253" s="337"/>
      <c r="I253" s="83"/>
      <c r="J253" s="85">
        <f t="shared" si="36"/>
        <v>0</v>
      </c>
      <c r="K253" s="308"/>
      <c r="L253" s="85">
        <f t="shared" si="32"/>
        <v>0</v>
      </c>
      <c r="M253" s="687"/>
      <c r="N253" s="85">
        <f t="shared" si="33"/>
        <v>0</v>
      </c>
      <c r="O253" s="83"/>
      <c r="P253" s="85">
        <f t="shared" si="34"/>
        <v>0</v>
      </c>
      <c r="Q253" s="83"/>
      <c r="R253" s="377">
        <f t="shared" si="35"/>
        <v>0</v>
      </c>
      <c r="S253" s="1028"/>
      <c r="T253" s="1013">
        <f>S253*Tabla310[[#This Row],[P.U$]]</f>
        <v>0</v>
      </c>
    </row>
    <row r="254" spans="1:20" ht="36" x14ac:dyDescent="0.3">
      <c r="A254" s="457">
        <v>237</v>
      </c>
      <c r="B254" s="484" t="s">
        <v>159</v>
      </c>
      <c r="C254" s="485" t="s">
        <v>203</v>
      </c>
      <c r="D254" s="485" t="s">
        <v>10</v>
      </c>
      <c r="E254" s="485" t="s">
        <v>321</v>
      </c>
      <c r="F254" s="486">
        <v>45870</v>
      </c>
      <c r="G254" s="487">
        <v>3.78</v>
      </c>
      <c r="H254" s="337"/>
      <c r="I254" s="83"/>
      <c r="J254" s="85">
        <f t="shared" si="36"/>
        <v>0</v>
      </c>
      <c r="K254" s="308"/>
      <c r="L254" s="85">
        <f>G254*K254</f>
        <v>0</v>
      </c>
      <c r="M254" s="687"/>
      <c r="N254" s="85">
        <f>G254*M254</f>
        <v>0</v>
      </c>
      <c r="O254" s="83"/>
      <c r="P254" s="85">
        <f>G254*O254</f>
        <v>0</v>
      </c>
      <c r="Q254" s="83"/>
      <c r="R254" s="377">
        <f>G254*Q254</f>
        <v>0</v>
      </c>
      <c r="S254" s="1030"/>
      <c r="T254" s="1013">
        <f>S254*Tabla310[[#This Row],[P.U$]]</f>
        <v>0</v>
      </c>
    </row>
    <row r="255" spans="1:20" ht="54" x14ac:dyDescent="0.3">
      <c r="A255" s="457">
        <v>238</v>
      </c>
      <c r="B255" s="484" t="s">
        <v>160</v>
      </c>
      <c r="C255" s="485" t="s">
        <v>215</v>
      </c>
      <c r="D255" s="485" t="s">
        <v>10</v>
      </c>
      <c r="E255" s="485" t="s">
        <v>287</v>
      </c>
      <c r="F255" s="486">
        <v>45352</v>
      </c>
      <c r="G255" s="487">
        <v>3.58</v>
      </c>
      <c r="H255" s="337"/>
      <c r="I255" s="83"/>
      <c r="J255" s="85">
        <f t="shared" si="36"/>
        <v>0</v>
      </c>
      <c r="K255" s="308"/>
      <c r="L255" s="85">
        <f>G255*K255</f>
        <v>0</v>
      </c>
      <c r="M255" s="687"/>
      <c r="N255" s="85">
        <f>G255*M255</f>
        <v>0</v>
      </c>
      <c r="O255" s="83"/>
      <c r="P255" s="85">
        <f>G255*O255</f>
        <v>0</v>
      </c>
      <c r="Q255" s="83"/>
      <c r="R255" s="377">
        <f>G255*Q255</f>
        <v>0</v>
      </c>
      <c r="S255" s="1028"/>
      <c r="T255" s="1013">
        <f>S255*Tabla310[[#This Row],[P.U$]]</f>
        <v>0</v>
      </c>
    </row>
    <row r="256" spans="1:20" ht="36" x14ac:dyDescent="0.3">
      <c r="A256" s="457">
        <v>239</v>
      </c>
      <c r="B256" s="484" t="s">
        <v>161</v>
      </c>
      <c r="C256" s="485" t="s">
        <v>200</v>
      </c>
      <c r="D256" s="485" t="s">
        <v>10</v>
      </c>
      <c r="E256" s="485" t="s">
        <v>287</v>
      </c>
      <c r="F256" s="486">
        <v>45261</v>
      </c>
      <c r="G256" s="487">
        <v>0.97</v>
      </c>
      <c r="H256" s="337"/>
      <c r="I256" s="83"/>
      <c r="J256" s="85">
        <f t="shared" si="36"/>
        <v>0</v>
      </c>
      <c r="K256" s="308"/>
      <c r="L256" s="85">
        <f t="shared" si="32"/>
        <v>0</v>
      </c>
      <c r="M256" s="687"/>
      <c r="N256" s="85">
        <f t="shared" si="33"/>
        <v>0</v>
      </c>
      <c r="O256" s="83"/>
      <c r="P256" s="85">
        <f t="shared" si="34"/>
        <v>0</v>
      </c>
      <c r="Q256" s="83"/>
      <c r="R256" s="377">
        <f t="shared" si="35"/>
        <v>0</v>
      </c>
      <c r="S256" s="1030"/>
      <c r="T256" s="1013">
        <f>S256*Tabla310[[#This Row],[P.U$]]</f>
        <v>0</v>
      </c>
    </row>
    <row r="257" spans="1:20" ht="36" x14ac:dyDescent="0.3">
      <c r="A257" s="457">
        <v>240</v>
      </c>
      <c r="B257" s="484" t="s">
        <v>162</v>
      </c>
      <c r="C257" s="485" t="s">
        <v>203</v>
      </c>
      <c r="D257" s="485" t="s">
        <v>10</v>
      </c>
      <c r="E257" s="485" t="s">
        <v>287</v>
      </c>
      <c r="F257" s="486">
        <v>45748</v>
      </c>
      <c r="G257" s="487">
        <v>3</v>
      </c>
      <c r="H257" s="337"/>
      <c r="I257" s="83"/>
      <c r="J257" s="85">
        <f t="shared" si="36"/>
        <v>0</v>
      </c>
      <c r="K257" s="308"/>
      <c r="L257" s="85">
        <f t="shared" si="32"/>
        <v>0</v>
      </c>
      <c r="M257" s="687"/>
      <c r="N257" s="85">
        <f t="shared" si="33"/>
        <v>0</v>
      </c>
      <c r="O257" s="83"/>
      <c r="P257" s="85">
        <f t="shared" si="34"/>
        <v>0</v>
      </c>
      <c r="Q257" s="83"/>
      <c r="R257" s="377">
        <f t="shared" si="35"/>
        <v>0</v>
      </c>
      <c r="S257" s="1028"/>
      <c r="T257" s="1013">
        <f>S257*Tabla310[[#This Row],[P.U$]]</f>
        <v>0</v>
      </c>
    </row>
    <row r="258" spans="1:20" ht="54" x14ac:dyDescent="0.3">
      <c r="A258" s="457">
        <v>241</v>
      </c>
      <c r="B258" s="484" t="s">
        <v>163</v>
      </c>
      <c r="C258" s="485" t="s">
        <v>251</v>
      </c>
      <c r="D258" s="485" t="s">
        <v>10</v>
      </c>
      <c r="E258" s="485" t="s">
        <v>287</v>
      </c>
      <c r="F258" s="486">
        <v>45748</v>
      </c>
      <c r="G258" s="487">
        <v>1.41</v>
      </c>
      <c r="H258" s="337"/>
      <c r="I258" s="83"/>
      <c r="J258" s="85">
        <f t="shared" si="36"/>
        <v>0</v>
      </c>
      <c r="K258" s="308"/>
      <c r="L258" s="85">
        <f t="shared" si="32"/>
        <v>0</v>
      </c>
      <c r="M258" s="687"/>
      <c r="N258" s="85">
        <f t="shared" si="33"/>
        <v>0</v>
      </c>
      <c r="O258" s="83"/>
      <c r="P258" s="85">
        <f t="shared" si="34"/>
        <v>0</v>
      </c>
      <c r="Q258" s="83"/>
      <c r="R258" s="377">
        <f t="shared" si="35"/>
        <v>0</v>
      </c>
      <c r="S258" s="1030"/>
      <c r="T258" s="1013">
        <f>S258*Tabla310[[#This Row],[P.U$]]</f>
        <v>0</v>
      </c>
    </row>
    <row r="259" spans="1:20" ht="36" x14ac:dyDescent="0.3">
      <c r="A259" s="457">
        <v>242</v>
      </c>
      <c r="B259" s="484" t="s">
        <v>164</v>
      </c>
      <c r="C259" s="485" t="s">
        <v>252</v>
      </c>
      <c r="D259" s="485" t="s">
        <v>10</v>
      </c>
      <c r="E259" s="485" t="s">
        <v>286</v>
      </c>
      <c r="F259" s="486">
        <v>45505</v>
      </c>
      <c r="G259" s="487">
        <v>1.99</v>
      </c>
      <c r="H259" s="337"/>
      <c r="I259" s="83"/>
      <c r="J259" s="85">
        <f t="shared" si="36"/>
        <v>0</v>
      </c>
      <c r="K259" s="308"/>
      <c r="L259" s="85">
        <f t="shared" si="32"/>
        <v>0</v>
      </c>
      <c r="M259" s="687"/>
      <c r="N259" s="85">
        <f t="shared" si="33"/>
        <v>0</v>
      </c>
      <c r="O259" s="83"/>
      <c r="P259" s="85">
        <f t="shared" si="34"/>
        <v>0</v>
      </c>
      <c r="Q259" s="83"/>
      <c r="R259" s="377">
        <f t="shared" si="35"/>
        <v>0</v>
      </c>
      <c r="S259" s="1028"/>
      <c r="T259" s="1013">
        <f>S259*Tabla310[[#This Row],[P.U$]]</f>
        <v>0</v>
      </c>
    </row>
    <row r="260" spans="1:20" ht="28.5" x14ac:dyDescent="0.3">
      <c r="A260" s="457">
        <v>243</v>
      </c>
      <c r="B260" s="201" t="s">
        <v>163</v>
      </c>
      <c r="C260" s="14" t="s">
        <v>17751</v>
      </c>
      <c r="D260" s="14" t="s">
        <v>10</v>
      </c>
      <c r="E260" s="14" t="s">
        <v>287</v>
      </c>
      <c r="F260" s="15">
        <v>45536</v>
      </c>
      <c r="G260" s="37">
        <v>0.92</v>
      </c>
      <c r="H260" s="337"/>
      <c r="I260" s="83"/>
      <c r="J260" s="85">
        <f t="shared" si="36"/>
        <v>0</v>
      </c>
      <c r="K260" s="308"/>
      <c r="L260" s="85">
        <f t="shared" si="32"/>
        <v>0</v>
      </c>
      <c r="M260" s="687"/>
      <c r="N260" s="85">
        <f t="shared" si="33"/>
        <v>0</v>
      </c>
      <c r="O260" s="83"/>
      <c r="P260" s="85">
        <f t="shared" si="34"/>
        <v>0</v>
      </c>
      <c r="Q260" s="83"/>
      <c r="R260" s="377">
        <f t="shared" si="35"/>
        <v>0</v>
      </c>
      <c r="S260" s="1030"/>
      <c r="T260" s="1013">
        <f>S260*Tabla310[[#This Row],[P.U$]]</f>
        <v>0</v>
      </c>
    </row>
    <row r="261" spans="1:20" ht="36" x14ac:dyDescent="0.3">
      <c r="A261" s="457">
        <v>244</v>
      </c>
      <c r="B261" s="484" t="s">
        <v>165</v>
      </c>
      <c r="C261" s="485" t="s">
        <v>253</v>
      </c>
      <c r="D261" s="485" t="s">
        <v>10</v>
      </c>
      <c r="E261" s="485" t="s">
        <v>286</v>
      </c>
      <c r="F261" s="486">
        <v>45505</v>
      </c>
      <c r="G261" s="487">
        <v>1.35</v>
      </c>
      <c r="H261" s="337"/>
      <c r="I261" s="83"/>
      <c r="J261" s="85">
        <f t="shared" si="36"/>
        <v>0</v>
      </c>
      <c r="K261" s="308"/>
      <c r="L261" s="85">
        <f t="shared" si="32"/>
        <v>0</v>
      </c>
      <c r="M261" s="687"/>
      <c r="N261" s="85">
        <f t="shared" si="33"/>
        <v>0</v>
      </c>
      <c r="O261" s="83"/>
      <c r="P261" s="85">
        <f t="shared" si="34"/>
        <v>0</v>
      </c>
      <c r="Q261" s="83"/>
      <c r="R261" s="377">
        <f t="shared" si="35"/>
        <v>0</v>
      </c>
      <c r="S261" s="1028"/>
      <c r="T261" s="1013">
        <f>S261*Tabla310[[#This Row],[P.U$]]</f>
        <v>0</v>
      </c>
    </row>
    <row r="262" spans="1:20" ht="36" x14ac:dyDescent="0.3">
      <c r="A262" s="457">
        <v>245</v>
      </c>
      <c r="B262" s="484" t="s">
        <v>166</v>
      </c>
      <c r="C262" s="485" t="s">
        <v>209</v>
      </c>
      <c r="D262" s="485" t="s">
        <v>10</v>
      </c>
      <c r="E262" s="485" t="s">
        <v>318</v>
      </c>
      <c r="F262" s="486">
        <v>45474</v>
      </c>
      <c r="G262" s="487">
        <v>7.07</v>
      </c>
      <c r="H262" s="337"/>
      <c r="I262" s="83"/>
      <c r="J262" s="85">
        <f t="shared" si="36"/>
        <v>0</v>
      </c>
      <c r="K262" s="308"/>
      <c r="L262" s="85">
        <f t="shared" si="32"/>
        <v>0</v>
      </c>
      <c r="M262" s="687"/>
      <c r="N262" s="85">
        <f t="shared" si="33"/>
        <v>0</v>
      </c>
      <c r="O262" s="83"/>
      <c r="P262" s="85">
        <f t="shared" si="34"/>
        <v>0</v>
      </c>
      <c r="Q262" s="83"/>
      <c r="R262" s="377">
        <f t="shared" si="35"/>
        <v>0</v>
      </c>
      <c r="S262" s="1030"/>
      <c r="T262" s="1013">
        <f>S262*Tabla310[[#This Row],[P.U$]]</f>
        <v>0</v>
      </c>
    </row>
    <row r="263" spans="1:20" ht="36" x14ac:dyDescent="0.3">
      <c r="A263" s="457">
        <v>246</v>
      </c>
      <c r="B263" s="484" t="s">
        <v>167</v>
      </c>
      <c r="C263" s="485" t="s">
        <v>223</v>
      </c>
      <c r="D263" s="485" t="s">
        <v>10</v>
      </c>
      <c r="E263" s="485" t="s">
        <v>287</v>
      </c>
      <c r="F263" s="486">
        <v>45108</v>
      </c>
      <c r="G263" s="487">
        <v>3.6</v>
      </c>
      <c r="H263" s="337"/>
      <c r="I263" s="83"/>
      <c r="J263" s="85">
        <f t="shared" si="36"/>
        <v>0</v>
      </c>
      <c r="K263" s="308"/>
      <c r="L263" s="85">
        <f t="shared" si="32"/>
        <v>0</v>
      </c>
      <c r="M263" s="687"/>
      <c r="N263" s="85">
        <f t="shared" si="33"/>
        <v>0</v>
      </c>
      <c r="O263" s="83"/>
      <c r="P263" s="85">
        <f t="shared" si="34"/>
        <v>0</v>
      </c>
      <c r="Q263" s="83"/>
      <c r="R263" s="377">
        <f t="shared" si="35"/>
        <v>0</v>
      </c>
      <c r="S263" s="1028"/>
      <c r="T263" s="1013">
        <f>S263*Tabla310[[#This Row],[P.U$]]</f>
        <v>0</v>
      </c>
    </row>
    <row r="264" spans="1:20" ht="36" x14ac:dyDescent="0.3">
      <c r="A264" s="457">
        <v>247</v>
      </c>
      <c r="B264" s="484" t="s">
        <v>168</v>
      </c>
      <c r="C264" s="485" t="s">
        <v>209</v>
      </c>
      <c r="D264" s="485" t="s">
        <v>10</v>
      </c>
      <c r="E264" s="485" t="s">
        <v>302</v>
      </c>
      <c r="F264" s="486">
        <v>45474</v>
      </c>
      <c r="G264" s="487">
        <v>1.86</v>
      </c>
      <c r="H264" s="337"/>
      <c r="I264" s="83"/>
      <c r="J264" s="85">
        <f t="shared" si="36"/>
        <v>0</v>
      </c>
      <c r="K264" s="308"/>
      <c r="L264" s="85">
        <f t="shared" si="32"/>
        <v>0</v>
      </c>
      <c r="M264" s="687"/>
      <c r="N264" s="85">
        <f t="shared" si="33"/>
        <v>0</v>
      </c>
      <c r="O264" s="83"/>
      <c r="P264" s="85">
        <f t="shared" si="34"/>
        <v>0</v>
      </c>
      <c r="Q264" s="83"/>
      <c r="R264" s="377">
        <f t="shared" si="35"/>
        <v>0</v>
      </c>
      <c r="S264" s="1030"/>
      <c r="T264" s="1013">
        <f>S264*Tabla310[[#This Row],[P.U$]]</f>
        <v>0</v>
      </c>
    </row>
    <row r="265" spans="1:20" ht="36" x14ac:dyDescent="0.3">
      <c r="A265" s="457">
        <v>248</v>
      </c>
      <c r="B265" s="484" t="s">
        <v>168</v>
      </c>
      <c r="C265" s="485" t="s">
        <v>209</v>
      </c>
      <c r="D265" s="485" t="s">
        <v>10</v>
      </c>
      <c r="E265" s="485" t="s">
        <v>302</v>
      </c>
      <c r="F265" s="486">
        <v>45261</v>
      </c>
      <c r="G265" s="487">
        <v>1.86</v>
      </c>
      <c r="H265" s="337"/>
      <c r="I265" s="83"/>
      <c r="J265" s="85">
        <f t="shared" si="36"/>
        <v>0</v>
      </c>
      <c r="K265" s="308"/>
      <c r="L265" s="85">
        <f t="shared" si="32"/>
        <v>0</v>
      </c>
      <c r="M265" s="687"/>
      <c r="N265" s="85">
        <f t="shared" si="33"/>
        <v>0</v>
      </c>
      <c r="O265" s="83"/>
      <c r="P265" s="85">
        <f t="shared" si="34"/>
        <v>0</v>
      </c>
      <c r="Q265" s="83"/>
      <c r="R265" s="377">
        <f t="shared" si="35"/>
        <v>0</v>
      </c>
      <c r="S265" s="1028"/>
      <c r="T265" s="1013">
        <f>S265*Tabla310[[#This Row],[P.U$]]</f>
        <v>0</v>
      </c>
    </row>
    <row r="266" spans="1:20" ht="36" x14ac:dyDescent="0.3">
      <c r="A266" s="457">
        <v>249</v>
      </c>
      <c r="B266" s="484" t="s">
        <v>169</v>
      </c>
      <c r="C266" s="485" t="s">
        <v>209</v>
      </c>
      <c r="D266" s="485" t="s">
        <v>10</v>
      </c>
      <c r="E266" s="485" t="s">
        <v>302</v>
      </c>
      <c r="F266" s="486">
        <v>45474</v>
      </c>
      <c r="G266" s="487">
        <v>2.2200000000000002</v>
      </c>
      <c r="H266" s="337"/>
      <c r="I266" s="83"/>
      <c r="J266" s="85">
        <f t="shared" si="36"/>
        <v>0</v>
      </c>
      <c r="K266" s="308"/>
      <c r="L266" s="85">
        <f t="shared" si="32"/>
        <v>0</v>
      </c>
      <c r="M266" s="687"/>
      <c r="N266" s="85">
        <f t="shared" si="33"/>
        <v>0</v>
      </c>
      <c r="O266" s="83"/>
      <c r="P266" s="85">
        <f t="shared" si="34"/>
        <v>0</v>
      </c>
      <c r="Q266" s="83"/>
      <c r="R266" s="377">
        <f t="shared" si="35"/>
        <v>0</v>
      </c>
      <c r="S266" s="1030"/>
      <c r="T266" s="1013">
        <f>S266*Tabla310[[#This Row],[P.U$]]</f>
        <v>0</v>
      </c>
    </row>
    <row r="267" spans="1:20" ht="36" x14ac:dyDescent="0.3">
      <c r="A267" s="457">
        <v>250</v>
      </c>
      <c r="B267" s="484" t="s">
        <v>170</v>
      </c>
      <c r="C267" s="485" t="s">
        <v>216</v>
      </c>
      <c r="D267" s="485" t="s">
        <v>10</v>
      </c>
      <c r="E267" s="485" t="s">
        <v>274</v>
      </c>
      <c r="F267" s="486">
        <v>45108</v>
      </c>
      <c r="G267" s="487">
        <v>3.7</v>
      </c>
      <c r="H267" s="337"/>
      <c r="I267" s="83"/>
      <c r="J267" s="85">
        <f t="shared" si="36"/>
        <v>0</v>
      </c>
      <c r="K267" s="308"/>
      <c r="L267" s="85">
        <f t="shared" si="32"/>
        <v>0</v>
      </c>
      <c r="M267" s="687"/>
      <c r="N267" s="85">
        <f t="shared" si="33"/>
        <v>0</v>
      </c>
      <c r="O267" s="83"/>
      <c r="P267" s="85">
        <f t="shared" si="34"/>
        <v>0</v>
      </c>
      <c r="Q267" s="83"/>
      <c r="R267" s="377">
        <f t="shared" si="35"/>
        <v>0</v>
      </c>
      <c r="S267" s="1028"/>
      <c r="T267" s="1013">
        <f>S267*Tabla310[[#This Row],[P.U$]]</f>
        <v>0</v>
      </c>
    </row>
    <row r="268" spans="1:20" ht="36" x14ac:dyDescent="0.3">
      <c r="A268" s="457">
        <v>251</v>
      </c>
      <c r="B268" s="484" t="s">
        <v>171</v>
      </c>
      <c r="C268" s="485" t="s">
        <v>226</v>
      </c>
      <c r="D268" s="485" t="s">
        <v>10</v>
      </c>
      <c r="E268" s="485" t="s">
        <v>274</v>
      </c>
      <c r="F268" s="486">
        <v>45200</v>
      </c>
      <c r="G268" s="487">
        <v>2.1</v>
      </c>
      <c r="H268" s="337"/>
      <c r="I268" s="83"/>
      <c r="J268" s="85">
        <f t="shared" si="36"/>
        <v>0</v>
      </c>
      <c r="K268" s="308"/>
      <c r="L268" s="85">
        <f>G268*K268</f>
        <v>0</v>
      </c>
      <c r="M268" s="687"/>
      <c r="N268" s="85">
        <f>G268*M268</f>
        <v>0</v>
      </c>
      <c r="O268" s="83"/>
      <c r="P268" s="85">
        <f>G268*O268</f>
        <v>0</v>
      </c>
      <c r="Q268" s="83"/>
      <c r="R268" s="377">
        <f>G268*Q268</f>
        <v>0</v>
      </c>
      <c r="S268" s="1030"/>
      <c r="T268" s="1013">
        <f>S268*Tabla310[[#This Row],[P.U$]]</f>
        <v>0</v>
      </c>
    </row>
    <row r="269" spans="1:20" ht="36" x14ac:dyDescent="0.3">
      <c r="A269" s="457">
        <v>252</v>
      </c>
      <c r="B269" s="484" t="s">
        <v>172</v>
      </c>
      <c r="C269" s="485" t="s">
        <v>225</v>
      </c>
      <c r="D269" s="485" t="s">
        <v>10</v>
      </c>
      <c r="E269" s="485" t="s">
        <v>268</v>
      </c>
      <c r="F269" s="486">
        <v>45474</v>
      </c>
      <c r="G269" s="487">
        <v>1.29</v>
      </c>
      <c r="H269" s="337"/>
      <c r="I269" s="83"/>
      <c r="J269" s="85">
        <f t="shared" si="36"/>
        <v>0</v>
      </c>
      <c r="K269" s="308"/>
      <c r="L269" s="85">
        <f t="shared" si="32"/>
        <v>0</v>
      </c>
      <c r="M269" s="687"/>
      <c r="N269" s="85">
        <f t="shared" si="33"/>
        <v>0</v>
      </c>
      <c r="O269" s="83"/>
      <c r="P269" s="85">
        <f t="shared" si="34"/>
        <v>0</v>
      </c>
      <c r="Q269" s="83"/>
      <c r="R269" s="377">
        <f t="shared" si="35"/>
        <v>0</v>
      </c>
      <c r="S269" s="1028"/>
      <c r="T269" s="1013">
        <f>S269*Tabla310[[#This Row],[P.U$]]</f>
        <v>0</v>
      </c>
    </row>
    <row r="270" spans="1:20" ht="18.75" x14ac:dyDescent="0.3">
      <c r="A270" s="457">
        <v>253</v>
      </c>
      <c r="B270" s="201" t="s">
        <v>172</v>
      </c>
      <c r="C270" s="14" t="s">
        <v>250</v>
      </c>
      <c r="D270" s="14" t="s">
        <v>10</v>
      </c>
      <c r="E270" s="14" t="s">
        <v>268</v>
      </c>
      <c r="F270" s="15">
        <v>45658</v>
      </c>
      <c r="G270" s="37">
        <v>2.82</v>
      </c>
      <c r="H270" s="337"/>
      <c r="I270" s="83"/>
      <c r="J270" s="85">
        <f t="shared" si="36"/>
        <v>0</v>
      </c>
      <c r="K270" s="308"/>
      <c r="L270" s="85">
        <f t="shared" si="32"/>
        <v>0</v>
      </c>
      <c r="M270" s="687"/>
      <c r="N270" s="85">
        <f t="shared" si="33"/>
        <v>0</v>
      </c>
      <c r="O270" s="83"/>
      <c r="P270" s="85">
        <f t="shared" si="34"/>
        <v>0</v>
      </c>
      <c r="Q270" s="83"/>
      <c r="R270" s="377">
        <f t="shared" si="35"/>
        <v>0</v>
      </c>
      <c r="S270" s="1030"/>
      <c r="T270" s="1013">
        <f>S270*Tabla310[[#This Row],[P.U$]]</f>
        <v>0</v>
      </c>
    </row>
    <row r="271" spans="1:20" ht="36" x14ac:dyDescent="0.3">
      <c r="A271" s="457">
        <v>254</v>
      </c>
      <c r="B271" s="484" t="s">
        <v>173</v>
      </c>
      <c r="C271" s="485" t="s">
        <v>209</v>
      </c>
      <c r="D271" s="485" t="s">
        <v>10</v>
      </c>
      <c r="E271" s="485" t="s">
        <v>302</v>
      </c>
      <c r="F271" s="486">
        <v>45474</v>
      </c>
      <c r="G271" s="487">
        <v>2.2000000000000002</v>
      </c>
      <c r="H271" s="337"/>
      <c r="I271" s="83"/>
      <c r="J271" s="85">
        <f t="shared" si="36"/>
        <v>0</v>
      </c>
      <c r="K271" s="308"/>
      <c r="L271" s="85">
        <f>G271*K271</f>
        <v>0</v>
      </c>
      <c r="M271" s="687"/>
      <c r="N271" s="85">
        <f>G271*M271</f>
        <v>0</v>
      </c>
      <c r="O271" s="83"/>
      <c r="P271" s="85">
        <f>G271*O271</f>
        <v>0</v>
      </c>
      <c r="Q271" s="83"/>
      <c r="R271" s="377">
        <f>G271*Q271</f>
        <v>0</v>
      </c>
      <c r="S271" s="1028"/>
      <c r="T271" s="1013">
        <f>S271*Tabla310[[#This Row],[P.U$]]</f>
        <v>0</v>
      </c>
    </row>
    <row r="272" spans="1:20" ht="36" x14ac:dyDescent="0.3">
      <c r="A272" s="457">
        <v>255</v>
      </c>
      <c r="B272" s="484" t="s">
        <v>174</v>
      </c>
      <c r="C272" s="485" t="s">
        <v>203</v>
      </c>
      <c r="D272" s="485" t="s">
        <v>10</v>
      </c>
      <c r="E272" s="485" t="s">
        <v>294</v>
      </c>
      <c r="F272" s="486" t="s">
        <v>1166</v>
      </c>
      <c r="G272" s="487">
        <v>1.31</v>
      </c>
      <c r="H272" s="337"/>
      <c r="I272" s="83"/>
      <c r="J272" s="85">
        <f t="shared" si="36"/>
        <v>0</v>
      </c>
      <c r="K272" s="308"/>
      <c r="L272" s="85">
        <f t="shared" si="32"/>
        <v>0</v>
      </c>
      <c r="M272" s="687"/>
      <c r="N272" s="85">
        <f t="shared" si="33"/>
        <v>0</v>
      </c>
      <c r="O272" s="83"/>
      <c r="P272" s="85">
        <f t="shared" si="34"/>
        <v>0</v>
      </c>
      <c r="Q272" s="83"/>
      <c r="R272" s="377">
        <f t="shared" si="35"/>
        <v>0</v>
      </c>
      <c r="S272" s="1030"/>
      <c r="T272" s="1013">
        <f>S272*Tabla310[[#This Row],[P.U$]]</f>
        <v>0</v>
      </c>
    </row>
    <row r="273" spans="1:20" ht="36" x14ac:dyDescent="0.3">
      <c r="A273" s="457">
        <v>256</v>
      </c>
      <c r="B273" s="484" t="s">
        <v>175</v>
      </c>
      <c r="C273" s="485" t="s">
        <v>240</v>
      </c>
      <c r="D273" s="485" t="s">
        <v>10</v>
      </c>
      <c r="E273" s="485" t="s">
        <v>322</v>
      </c>
      <c r="F273" s="486">
        <v>45809</v>
      </c>
      <c r="G273" s="487">
        <v>0.55000000000000004</v>
      </c>
      <c r="H273" s="337"/>
      <c r="I273" s="83"/>
      <c r="J273" s="85">
        <f t="shared" si="36"/>
        <v>0</v>
      </c>
      <c r="K273" s="308"/>
      <c r="L273" s="85">
        <f t="shared" si="32"/>
        <v>0</v>
      </c>
      <c r="M273" s="687"/>
      <c r="N273" s="85">
        <f t="shared" si="33"/>
        <v>0</v>
      </c>
      <c r="O273" s="83"/>
      <c r="P273" s="85">
        <f t="shared" si="34"/>
        <v>0</v>
      </c>
      <c r="Q273" s="83"/>
      <c r="R273" s="377">
        <f t="shared" si="35"/>
        <v>0</v>
      </c>
      <c r="S273" s="1028"/>
      <c r="T273" s="1013">
        <f>S273*Tabla310[[#This Row],[P.U$]]</f>
        <v>0</v>
      </c>
    </row>
    <row r="274" spans="1:20" ht="36" x14ac:dyDescent="0.3">
      <c r="A274" s="457">
        <v>257</v>
      </c>
      <c r="B274" s="484" t="s">
        <v>176</v>
      </c>
      <c r="C274" s="485" t="s">
        <v>213</v>
      </c>
      <c r="D274" s="485" t="s">
        <v>10</v>
      </c>
      <c r="E274" s="485" t="s">
        <v>274</v>
      </c>
      <c r="F274" s="486">
        <v>45413</v>
      </c>
      <c r="G274" s="487">
        <v>0.55000000000000004</v>
      </c>
      <c r="H274" s="337"/>
      <c r="I274" s="83"/>
      <c r="J274" s="85">
        <f t="shared" si="36"/>
        <v>0</v>
      </c>
      <c r="K274" s="308"/>
      <c r="L274" s="85">
        <f t="shared" si="32"/>
        <v>0</v>
      </c>
      <c r="M274" s="687"/>
      <c r="N274" s="85">
        <f t="shared" si="33"/>
        <v>0</v>
      </c>
      <c r="O274" s="83"/>
      <c r="P274" s="85">
        <f t="shared" si="34"/>
        <v>0</v>
      </c>
      <c r="Q274" s="83"/>
      <c r="R274" s="377">
        <f t="shared" si="35"/>
        <v>0</v>
      </c>
      <c r="S274" s="1030"/>
      <c r="T274" s="1013">
        <f>S274*Tabla310[[#This Row],[P.U$]]</f>
        <v>0</v>
      </c>
    </row>
    <row r="275" spans="1:20" ht="28.5" x14ac:dyDescent="0.3">
      <c r="A275" s="457">
        <v>258</v>
      </c>
      <c r="B275" s="201" t="s">
        <v>1219</v>
      </c>
      <c r="C275" s="14" t="s">
        <v>1022</v>
      </c>
      <c r="D275" s="14" t="s">
        <v>10</v>
      </c>
      <c r="E275" s="14" t="s">
        <v>323</v>
      </c>
      <c r="F275" s="15">
        <v>45748</v>
      </c>
      <c r="G275" s="37">
        <v>1.87</v>
      </c>
      <c r="H275" s="337"/>
      <c r="I275" s="83"/>
      <c r="J275" s="85">
        <f t="shared" si="36"/>
        <v>0</v>
      </c>
      <c r="K275" s="308"/>
      <c r="L275" s="85">
        <f t="shared" si="32"/>
        <v>0</v>
      </c>
      <c r="M275" s="687"/>
      <c r="N275" s="85">
        <f t="shared" si="33"/>
        <v>0</v>
      </c>
      <c r="O275" s="83"/>
      <c r="P275" s="85">
        <f t="shared" si="34"/>
        <v>0</v>
      </c>
      <c r="Q275" s="83"/>
      <c r="R275" s="377">
        <f t="shared" si="35"/>
        <v>0</v>
      </c>
      <c r="S275" s="1028"/>
      <c r="T275" s="1013">
        <f>S275*Tabla310[[#This Row],[P.U$]]</f>
        <v>0</v>
      </c>
    </row>
    <row r="276" spans="1:20" ht="54" x14ac:dyDescent="0.3">
      <c r="A276" s="457">
        <v>259</v>
      </c>
      <c r="B276" s="484" t="s">
        <v>1021</v>
      </c>
      <c r="C276" s="485" t="s">
        <v>251</v>
      </c>
      <c r="D276" s="485" t="s">
        <v>10</v>
      </c>
      <c r="E276" s="485" t="s">
        <v>323</v>
      </c>
      <c r="F276" s="486">
        <v>45748</v>
      </c>
      <c r="G276" s="487">
        <v>2.16</v>
      </c>
      <c r="H276" s="337"/>
      <c r="I276" s="83"/>
      <c r="J276" s="85">
        <f t="shared" si="36"/>
        <v>0</v>
      </c>
      <c r="K276" s="308"/>
      <c r="L276" s="85">
        <f t="shared" si="32"/>
        <v>0</v>
      </c>
      <c r="M276" s="687"/>
      <c r="N276" s="85">
        <f t="shared" si="33"/>
        <v>0</v>
      </c>
      <c r="O276" s="83"/>
      <c r="P276" s="85">
        <f t="shared" si="34"/>
        <v>0</v>
      </c>
      <c r="Q276" s="83"/>
      <c r="R276" s="377">
        <f t="shared" si="35"/>
        <v>0</v>
      </c>
      <c r="S276" s="1030"/>
      <c r="T276" s="1013">
        <f>S276*Tabla310[[#This Row],[P.U$]]</f>
        <v>0</v>
      </c>
    </row>
    <row r="277" spans="1:20" ht="36" x14ac:dyDescent="0.3">
      <c r="A277" s="457">
        <v>260</v>
      </c>
      <c r="B277" s="484" t="s">
        <v>178</v>
      </c>
      <c r="C277" s="485" t="s">
        <v>254</v>
      </c>
      <c r="D277" s="485" t="s">
        <v>10</v>
      </c>
      <c r="E277" s="485" t="s">
        <v>294</v>
      </c>
      <c r="F277" s="486">
        <v>45413</v>
      </c>
      <c r="G277" s="487">
        <v>0.92</v>
      </c>
      <c r="H277" s="337"/>
      <c r="I277" s="83"/>
      <c r="J277" s="85">
        <f t="shared" si="36"/>
        <v>0</v>
      </c>
      <c r="K277" s="308"/>
      <c r="L277" s="85">
        <f t="shared" si="32"/>
        <v>0</v>
      </c>
      <c r="M277" s="687"/>
      <c r="N277" s="85">
        <f t="shared" si="33"/>
        <v>0</v>
      </c>
      <c r="O277" s="83"/>
      <c r="P277" s="85">
        <f t="shared" si="34"/>
        <v>0</v>
      </c>
      <c r="Q277" s="83"/>
      <c r="R277" s="377">
        <f t="shared" si="35"/>
        <v>0</v>
      </c>
      <c r="S277" s="1028"/>
      <c r="T277" s="1013">
        <f>S277*Tabla310[[#This Row],[P.U$]]</f>
        <v>0</v>
      </c>
    </row>
    <row r="278" spans="1:20" ht="54" x14ac:dyDescent="0.3">
      <c r="A278" s="457">
        <v>261</v>
      </c>
      <c r="B278" s="484" t="s">
        <v>178</v>
      </c>
      <c r="C278" s="485" t="s">
        <v>251</v>
      </c>
      <c r="D278" s="485" t="s">
        <v>10</v>
      </c>
      <c r="E278" s="485" t="s">
        <v>294</v>
      </c>
      <c r="F278" s="486">
        <v>45413</v>
      </c>
      <c r="G278" s="487">
        <v>1.49</v>
      </c>
      <c r="H278" s="337"/>
      <c r="I278" s="83"/>
      <c r="J278" s="85">
        <f t="shared" si="36"/>
        <v>0</v>
      </c>
      <c r="K278" s="308"/>
      <c r="L278" s="85">
        <f t="shared" si="32"/>
        <v>0</v>
      </c>
      <c r="M278" s="687"/>
      <c r="N278" s="85">
        <f t="shared" si="33"/>
        <v>0</v>
      </c>
      <c r="O278" s="83"/>
      <c r="P278" s="85">
        <f t="shared" si="34"/>
        <v>0</v>
      </c>
      <c r="Q278" s="83"/>
      <c r="R278" s="377">
        <f t="shared" si="35"/>
        <v>0</v>
      </c>
      <c r="S278" s="1030"/>
      <c r="T278" s="1013">
        <f>S278*Tabla310[[#This Row],[P.U$]]</f>
        <v>0</v>
      </c>
    </row>
    <row r="279" spans="1:20" ht="28.5" x14ac:dyDescent="0.3">
      <c r="A279" s="457">
        <v>262</v>
      </c>
      <c r="B279" s="201" t="s">
        <v>178</v>
      </c>
      <c r="C279" s="14" t="s">
        <v>736</v>
      </c>
      <c r="D279" s="14" t="s">
        <v>10</v>
      </c>
      <c r="E279" s="14" t="s">
        <v>294</v>
      </c>
      <c r="F279" s="15">
        <v>45870</v>
      </c>
      <c r="G279" s="37">
        <v>1.58</v>
      </c>
      <c r="H279" s="337"/>
      <c r="I279" s="83">
        <v>5</v>
      </c>
      <c r="J279" s="85">
        <f t="shared" si="36"/>
        <v>7.9</v>
      </c>
      <c r="K279" s="308">
        <v>5</v>
      </c>
      <c r="L279" s="85">
        <f t="shared" si="32"/>
        <v>7.9</v>
      </c>
      <c r="M279" s="687">
        <v>5</v>
      </c>
      <c r="N279" s="85">
        <f t="shared" si="33"/>
        <v>7.9</v>
      </c>
      <c r="O279" s="83">
        <v>5</v>
      </c>
      <c r="P279" s="85">
        <f t="shared" si="34"/>
        <v>7.9</v>
      </c>
      <c r="Q279" s="83">
        <v>5</v>
      </c>
      <c r="R279" s="377">
        <f t="shared" si="35"/>
        <v>7.9</v>
      </c>
      <c r="S279" s="1028">
        <v>5</v>
      </c>
      <c r="T279" s="1013">
        <f>S279*Tabla310[[#This Row],[P.U$]]</f>
        <v>7.9</v>
      </c>
    </row>
    <row r="280" spans="1:20" ht="54" x14ac:dyDescent="0.3">
      <c r="A280" s="457">
        <v>263</v>
      </c>
      <c r="B280" s="484" t="s">
        <v>179</v>
      </c>
      <c r="C280" s="485" t="s">
        <v>255</v>
      </c>
      <c r="D280" s="485" t="s">
        <v>10</v>
      </c>
      <c r="E280" s="485" t="s">
        <v>324</v>
      </c>
      <c r="F280" s="486">
        <v>45809</v>
      </c>
      <c r="G280" s="487">
        <v>3.63</v>
      </c>
      <c r="H280" s="337"/>
      <c r="I280" s="83"/>
      <c r="J280" s="85">
        <f t="shared" si="36"/>
        <v>0</v>
      </c>
      <c r="K280" s="308"/>
      <c r="L280" s="85">
        <f t="shared" si="32"/>
        <v>0</v>
      </c>
      <c r="M280" s="687"/>
      <c r="N280" s="85">
        <f t="shared" si="33"/>
        <v>0</v>
      </c>
      <c r="O280" s="83"/>
      <c r="P280" s="85">
        <f t="shared" si="34"/>
        <v>0</v>
      </c>
      <c r="Q280" s="83"/>
      <c r="R280" s="377">
        <f t="shared" si="35"/>
        <v>0</v>
      </c>
      <c r="S280" s="1030"/>
      <c r="T280" s="1013">
        <f>S280*Tabla310[[#This Row],[P.U$]]</f>
        <v>0</v>
      </c>
    </row>
    <row r="281" spans="1:20" ht="42.75" x14ac:dyDescent="0.3">
      <c r="A281" s="457">
        <v>264</v>
      </c>
      <c r="B281" s="201" t="s">
        <v>17762</v>
      </c>
      <c r="C281" s="14" t="s">
        <v>17755</v>
      </c>
      <c r="D281" s="14" t="s">
        <v>10</v>
      </c>
      <c r="E281" s="14" t="s">
        <v>324</v>
      </c>
      <c r="F281" s="15">
        <v>45352</v>
      </c>
      <c r="G281" s="37">
        <v>4.05</v>
      </c>
      <c r="H281" s="337"/>
      <c r="I281" s="83">
        <v>3</v>
      </c>
      <c r="J281" s="85">
        <f t="shared" si="36"/>
        <v>12.149999999999999</v>
      </c>
      <c r="K281" s="793">
        <v>3</v>
      </c>
      <c r="L281" s="85">
        <f>G281*K281</f>
        <v>12.149999999999999</v>
      </c>
      <c r="M281" s="687">
        <v>2</v>
      </c>
      <c r="N281" s="85">
        <f t="shared" si="33"/>
        <v>8.1</v>
      </c>
      <c r="O281" s="83">
        <v>1</v>
      </c>
      <c r="P281" s="85">
        <f t="shared" si="34"/>
        <v>4.05</v>
      </c>
      <c r="Q281" s="83">
        <v>1</v>
      </c>
      <c r="R281" s="377">
        <f t="shared" si="35"/>
        <v>4.05</v>
      </c>
      <c r="S281" s="1028">
        <v>1</v>
      </c>
      <c r="T281" s="1013">
        <f>S281*Tabla310[[#This Row],[P.U$]]</f>
        <v>4.05</v>
      </c>
    </row>
    <row r="282" spans="1:20" ht="36" x14ac:dyDescent="0.3">
      <c r="A282" s="457">
        <v>265</v>
      </c>
      <c r="B282" s="484" t="s">
        <v>180</v>
      </c>
      <c r="C282" s="485" t="s">
        <v>213</v>
      </c>
      <c r="D282" s="485" t="s">
        <v>10</v>
      </c>
      <c r="E282" s="485" t="s">
        <v>268</v>
      </c>
      <c r="F282" s="486">
        <v>45292</v>
      </c>
      <c r="G282" s="487">
        <v>1.23</v>
      </c>
      <c r="H282" s="337"/>
      <c r="I282" s="83"/>
      <c r="J282" s="85">
        <f t="shared" si="36"/>
        <v>0</v>
      </c>
      <c r="K282" s="308"/>
      <c r="L282" s="85">
        <f t="shared" si="32"/>
        <v>0</v>
      </c>
      <c r="M282" s="687"/>
      <c r="N282" s="85">
        <f t="shared" si="33"/>
        <v>0</v>
      </c>
      <c r="O282" s="83"/>
      <c r="P282" s="85">
        <f t="shared" si="34"/>
        <v>0</v>
      </c>
      <c r="Q282" s="83"/>
      <c r="R282" s="377">
        <f t="shared" si="35"/>
        <v>0</v>
      </c>
      <c r="S282" s="1030"/>
      <c r="T282" s="1013">
        <f>S282*Tabla310[[#This Row],[P.U$]]</f>
        <v>0</v>
      </c>
    </row>
    <row r="283" spans="1:20" ht="54" x14ac:dyDescent="0.3">
      <c r="A283" s="457">
        <v>266</v>
      </c>
      <c r="B283" s="484" t="s">
        <v>181</v>
      </c>
      <c r="C283" s="485" t="s">
        <v>218</v>
      </c>
      <c r="D283" s="485" t="s">
        <v>10</v>
      </c>
      <c r="E283" s="485" t="s">
        <v>325</v>
      </c>
      <c r="F283" s="486">
        <v>45413</v>
      </c>
      <c r="G283" s="487">
        <v>4.82</v>
      </c>
      <c r="H283" s="337"/>
      <c r="I283" s="83"/>
      <c r="J283" s="85">
        <f t="shared" si="36"/>
        <v>0</v>
      </c>
      <c r="K283" s="308"/>
      <c r="L283" s="85">
        <f>G283*K283</f>
        <v>0</v>
      </c>
      <c r="M283" s="687"/>
      <c r="N283" s="85">
        <f>G283*M283</f>
        <v>0</v>
      </c>
      <c r="O283" s="83"/>
      <c r="P283" s="85">
        <f>G283*O283</f>
        <v>0</v>
      </c>
      <c r="Q283" s="83"/>
      <c r="R283" s="377">
        <f>G283*Q283</f>
        <v>0</v>
      </c>
      <c r="S283" s="1028"/>
      <c r="T283" s="1013">
        <f>S283*Tabla310[[#This Row],[P.U$]]</f>
        <v>0</v>
      </c>
    </row>
    <row r="284" spans="1:20" ht="57" x14ac:dyDescent="0.3">
      <c r="A284" s="457">
        <v>267</v>
      </c>
      <c r="B284" s="201" t="s">
        <v>17763</v>
      </c>
      <c r="C284" s="14" t="s">
        <v>17764</v>
      </c>
      <c r="D284" s="14" t="s">
        <v>10</v>
      </c>
      <c r="E284" s="14" t="s">
        <v>325</v>
      </c>
      <c r="F284" s="15">
        <v>45383</v>
      </c>
      <c r="G284" s="37">
        <v>1.95</v>
      </c>
      <c r="H284" s="337"/>
      <c r="I284" s="83"/>
      <c r="J284" s="85">
        <f t="shared" si="36"/>
        <v>0</v>
      </c>
      <c r="K284" s="308"/>
      <c r="L284" s="85">
        <f>G284*K284</f>
        <v>0</v>
      </c>
      <c r="M284" s="687"/>
      <c r="N284" s="85">
        <f>G284*M284</f>
        <v>0</v>
      </c>
      <c r="O284" s="83"/>
      <c r="P284" s="85">
        <f>G284*O284</f>
        <v>0</v>
      </c>
      <c r="Q284" s="83"/>
      <c r="R284" s="377">
        <f>G284*Q284</f>
        <v>0</v>
      </c>
      <c r="S284" s="1030"/>
      <c r="T284" s="1013">
        <f>S284*Tabla310[[#This Row],[P.U$]]</f>
        <v>0</v>
      </c>
    </row>
    <row r="285" spans="1:20" ht="36" x14ac:dyDescent="0.3">
      <c r="A285" s="457">
        <v>268</v>
      </c>
      <c r="B285" s="484" t="s">
        <v>182</v>
      </c>
      <c r="C285" s="485" t="s">
        <v>217</v>
      </c>
      <c r="D285" s="485" t="s">
        <v>10</v>
      </c>
      <c r="E285" s="485" t="s">
        <v>293</v>
      </c>
      <c r="F285" s="486">
        <v>10</v>
      </c>
      <c r="G285" s="487">
        <v>3.77</v>
      </c>
      <c r="H285" s="337"/>
      <c r="I285" s="83"/>
      <c r="J285" s="85">
        <f t="shared" si="36"/>
        <v>0</v>
      </c>
      <c r="K285" s="308"/>
      <c r="L285" s="85">
        <f t="shared" ref="L285:L373" si="41">G285*K285</f>
        <v>0</v>
      </c>
      <c r="M285" s="687"/>
      <c r="N285" s="85">
        <f t="shared" ref="N285:N373" si="42">G285*M285</f>
        <v>0</v>
      </c>
      <c r="O285" s="83"/>
      <c r="P285" s="85">
        <f t="shared" ref="P285:P373" si="43">G285*O285</f>
        <v>0</v>
      </c>
      <c r="Q285" s="83"/>
      <c r="R285" s="377">
        <f t="shared" ref="R285:R373" si="44">G285*Q285</f>
        <v>0</v>
      </c>
      <c r="S285" s="1028"/>
      <c r="T285" s="1013">
        <f>S285*Tabla310[[#This Row],[P.U$]]</f>
        <v>0</v>
      </c>
    </row>
    <row r="286" spans="1:20" ht="54" x14ac:dyDescent="0.3">
      <c r="A286" s="457">
        <v>269</v>
      </c>
      <c r="B286" s="484" t="s">
        <v>183</v>
      </c>
      <c r="C286" s="485" t="s">
        <v>239</v>
      </c>
      <c r="D286" s="485" t="s">
        <v>10</v>
      </c>
      <c r="E286" s="485" t="s">
        <v>292</v>
      </c>
      <c r="F286" s="486">
        <v>45474</v>
      </c>
      <c r="G286" s="487">
        <v>4.6100000000000003</v>
      </c>
      <c r="H286" s="337"/>
      <c r="I286" s="83"/>
      <c r="J286" s="85">
        <f t="shared" si="36"/>
        <v>0</v>
      </c>
      <c r="K286" s="308"/>
      <c r="L286" s="85">
        <f t="shared" si="41"/>
        <v>0</v>
      </c>
      <c r="M286" s="687"/>
      <c r="N286" s="85">
        <f t="shared" si="42"/>
        <v>0</v>
      </c>
      <c r="O286" s="83"/>
      <c r="P286" s="85">
        <f t="shared" si="43"/>
        <v>0</v>
      </c>
      <c r="Q286" s="83"/>
      <c r="R286" s="377">
        <f t="shared" si="44"/>
        <v>0</v>
      </c>
      <c r="S286" s="1030"/>
      <c r="T286" s="1013">
        <f>S286*Tabla310[[#This Row],[P.U$]]</f>
        <v>0</v>
      </c>
    </row>
    <row r="287" spans="1:20" ht="54" x14ac:dyDescent="0.3">
      <c r="A287" s="457">
        <v>270</v>
      </c>
      <c r="B287" s="484" t="s">
        <v>184</v>
      </c>
      <c r="C287" s="485" t="s">
        <v>213</v>
      </c>
      <c r="D287" s="485" t="s">
        <v>10</v>
      </c>
      <c r="E287" s="485" t="s">
        <v>272</v>
      </c>
      <c r="F287" s="486">
        <v>45658</v>
      </c>
      <c r="G287" s="487">
        <v>1.65</v>
      </c>
      <c r="H287" s="337"/>
      <c r="I287" s="83"/>
      <c r="J287" s="85" t="s">
        <v>17772</v>
      </c>
      <c r="K287" s="308"/>
      <c r="L287" s="85">
        <f t="shared" si="41"/>
        <v>0</v>
      </c>
      <c r="M287" s="687"/>
      <c r="N287" s="85">
        <f t="shared" si="42"/>
        <v>0</v>
      </c>
      <c r="O287" s="83"/>
      <c r="P287" s="85">
        <f t="shared" si="43"/>
        <v>0</v>
      </c>
      <c r="Q287" s="83"/>
      <c r="R287" s="377">
        <f t="shared" si="44"/>
        <v>0</v>
      </c>
      <c r="S287" s="1028"/>
      <c r="T287" s="1013">
        <f>S287*Tabla310[[#This Row],[P.U$]]</f>
        <v>0</v>
      </c>
    </row>
    <row r="288" spans="1:20" ht="54" x14ac:dyDescent="0.3">
      <c r="A288" s="457">
        <v>271</v>
      </c>
      <c r="B288" s="484" t="s">
        <v>185</v>
      </c>
      <c r="C288" s="485" t="s">
        <v>203</v>
      </c>
      <c r="D288" s="485" t="s">
        <v>10</v>
      </c>
      <c r="E288" s="485" t="s">
        <v>272</v>
      </c>
      <c r="F288" s="486">
        <v>45658</v>
      </c>
      <c r="G288" s="487">
        <v>1.67</v>
      </c>
      <c r="H288" s="337"/>
      <c r="I288" s="83">
        <v>9</v>
      </c>
      <c r="J288" s="85">
        <f t="shared" si="36"/>
        <v>15.03</v>
      </c>
      <c r="K288" s="793">
        <v>9</v>
      </c>
      <c r="L288" s="85">
        <f>G288*K288</f>
        <v>15.03</v>
      </c>
      <c r="M288" s="687">
        <v>9</v>
      </c>
      <c r="N288" s="85">
        <f t="shared" si="42"/>
        <v>15.03</v>
      </c>
      <c r="O288" s="83">
        <v>9</v>
      </c>
      <c r="P288" s="85">
        <f t="shared" si="43"/>
        <v>15.03</v>
      </c>
      <c r="Q288" s="83">
        <v>9</v>
      </c>
      <c r="R288" s="377">
        <f t="shared" si="44"/>
        <v>15.03</v>
      </c>
      <c r="S288" s="1030">
        <v>9</v>
      </c>
      <c r="T288" s="1013">
        <f>S288*Tabla310[[#This Row],[P.U$]]</f>
        <v>15.03</v>
      </c>
    </row>
    <row r="289" spans="1:20" ht="36" x14ac:dyDescent="0.3">
      <c r="A289" s="457">
        <v>272</v>
      </c>
      <c r="B289" s="484" t="s">
        <v>186</v>
      </c>
      <c r="C289" s="485" t="s">
        <v>256</v>
      </c>
      <c r="D289" s="485" t="s">
        <v>10</v>
      </c>
      <c r="E289" s="485" t="s">
        <v>326</v>
      </c>
      <c r="F289" s="486">
        <v>7.23</v>
      </c>
      <c r="G289" s="487">
        <v>6.44</v>
      </c>
      <c r="H289" s="337"/>
      <c r="I289" s="83"/>
      <c r="J289" s="85">
        <f t="shared" si="36"/>
        <v>0</v>
      </c>
      <c r="K289" s="308"/>
      <c r="L289" s="85">
        <f t="shared" si="41"/>
        <v>0</v>
      </c>
      <c r="M289" s="687"/>
      <c r="N289" s="85">
        <f t="shared" si="42"/>
        <v>0</v>
      </c>
      <c r="O289" s="83"/>
      <c r="P289" s="85">
        <f t="shared" si="43"/>
        <v>0</v>
      </c>
      <c r="Q289" s="83"/>
      <c r="R289" s="377">
        <f t="shared" si="44"/>
        <v>0</v>
      </c>
      <c r="S289" s="1028"/>
      <c r="T289" s="1013">
        <f>S289*Tabla310[[#This Row],[P.U$]]</f>
        <v>0</v>
      </c>
    </row>
    <row r="290" spans="1:20" ht="54" x14ac:dyDescent="0.3">
      <c r="A290" s="457">
        <v>273</v>
      </c>
      <c r="B290" s="484" t="s">
        <v>187</v>
      </c>
      <c r="C290" s="485" t="s">
        <v>251</v>
      </c>
      <c r="D290" s="485" t="s">
        <v>10</v>
      </c>
      <c r="E290" s="485" t="s">
        <v>314</v>
      </c>
      <c r="F290" s="486">
        <v>45078</v>
      </c>
      <c r="G290" s="487">
        <v>1.24</v>
      </c>
      <c r="H290" s="337"/>
      <c r="I290" s="83"/>
      <c r="J290" s="85">
        <f t="shared" si="36"/>
        <v>0</v>
      </c>
      <c r="K290" s="308"/>
      <c r="L290" s="85">
        <f t="shared" si="41"/>
        <v>0</v>
      </c>
      <c r="M290" s="687"/>
      <c r="N290" s="85">
        <f t="shared" si="42"/>
        <v>0</v>
      </c>
      <c r="O290" s="83"/>
      <c r="P290" s="85">
        <f t="shared" si="43"/>
        <v>0</v>
      </c>
      <c r="Q290" s="83"/>
      <c r="R290" s="377">
        <f t="shared" si="44"/>
        <v>0</v>
      </c>
      <c r="S290" s="1030"/>
      <c r="T290" s="1013">
        <f>S290*Tabla310[[#This Row],[P.U$]]</f>
        <v>0</v>
      </c>
    </row>
    <row r="291" spans="1:20" ht="36" x14ac:dyDescent="0.3">
      <c r="A291" s="457">
        <v>274</v>
      </c>
      <c r="B291" s="484" t="s">
        <v>734</v>
      </c>
      <c r="C291" s="485" t="s">
        <v>735</v>
      </c>
      <c r="D291" s="485" t="s">
        <v>10</v>
      </c>
      <c r="E291" s="485" t="s">
        <v>266</v>
      </c>
      <c r="F291" s="486">
        <v>45323</v>
      </c>
      <c r="G291" s="487">
        <v>5.97</v>
      </c>
      <c r="H291" s="337"/>
      <c r="I291" s="83"/>
      <c r="J291" s="85">
        <f t="shared" si="36"/>
        <v>0</v>
      </c>
      <c r="K291" s="308"/>
      <c r="L291" s="85">
        <f t="shared" si="41"/>
        <v>0</v>
      </c>
      <c r="M291" s="687"/>
      <c r="N291" s="85">
        <f t="shared" si="42"/>
        <v>0</v>
      </c>
      <c r="O291" s="83"/>
      <c r="P291" s="85">
        <f t="shared" si="43"/>
        <v>0</v>
      </c>
      <c r="Q291" s="83"/>
      <c r="R291" s="377">
        <f t="shared" si="44"/>
        <v>0</v>
      </c>
      <c r="S291" s="1028"/>
      <c r="T291" s="1013">
        <f>S291*Tabla310[[#This Row],[P.U$]]</f>
        <v>0</v>
      </c>
    </row>
    <row r="292" spans="1:20" ht="36" x14ac:dyDescent="0.3">
      <c r="A292" s="457">
        <v>275</v>
      </c>
      <c r="B292" s="484" t="s">
        <v>188</v>
      </c>
      <c r="C292" s="485" t="s">
        <v>203</v>
      </c>
      <c r="D292" s="485" t="s">
        <v>10</v>
      </c>
      <c r="E292" s="485" t="s">
        <v>266</v>
      </c>
      <c r="F292" s="486">
        <v>45200</v>
      </c>
      <c r="G292" s="487">
        <v>1.1000000000000001</v>
      </c>
      <c r="H292" s="337"/>
      <c r="I292" s="83"/>
      <c r="J292" s="85">
        <f t="shared" si="36"/>
        <v>0</v>
      </c>
      <c r="K292" s="308"/>
      <c r="L292" s="85">
        <f t="shared" si="41"/>
        <v>0</v>
      </c>
      <c r="M292" s="687"/>
      <c r="N292" s="85">
        <f t="shared" si="42"/>
        <v>0</v>
      </c>
      <c r="O292" s="83"/>
      <c r="P292" s="85">
        <f t="shared" si="43"/>
        <v>0</v>
      </c>
      <c r="Q292" s="83"/>
      <c r="R292" s="377">
        <f t="shared" si="44"/>
        <v>0</v>
      </c>
      <c r="S292" s="1030"/>
      <c r="T292" s="1013">
        <f>S292*Tabla310[[#This Row],[P.U$]]</f>
        <v>0</v>
      </c>
    </row>
    <row r="293" spans="1:20" ht="18.75" x14ac:dyDescent="0.3">
      <c r="A293" s="457">
        <v>276</v>
      </c>
      <c r="B293" s="201" t="s">
        <v>189</v>
      </c>
      <c r="C293" s="14" t="s">
        <v>575</v>
      </c>
      <c r="D293" s="14" t="s">
        <v>10</v>
      </c>
      <c r="E293" s="14" t="s">
        <v>266</v>
      </c>
      <c r="F293" s="15">
        <v>45261</v>
      </c>
      <c r="G293" s="37">
        <v>3.39</v>
      </c>
      <c r="H293" s="337"/>
      <c r="I293" s="83">
        <v>10</v>
      </c>
      <c r="J293" s="85">
        <f t="shared" si="36"/>
        <v>33.9</v>
      </c>
      <c r="K293" s="793">
        <v>10</v>
      </c>
      <c r="L293" s="85">
        <f>G293*K293</f>
        <v>33.9</v>
      </c>
      <c r="M293" s="687">
        <v>10</v>
      </c>
      <c r="N293" s="85">
        <f t="shared" si="42"/>
        <v>33.9</v>
      </c>
      <c r="O293" s="83">
        <v>9</v>
      </c>
      <c r="P293" s="85">
        <f t="shared" si="43"/>
        <v>30.51</v>
      </c>
      <c r="Q293" s="83">
        <v>9</v>
      </c>
      <c r="R293" s="377">
        <f t="shared" si="44"/>
        <v>30.51</v>
      </c>
      <c r="S293" s="1028">
        <v>9</v>
      </c>
      <c r="T293" s="1013">
        <f>S293*Tabla310[[#This Row],[P.U$]]</f>
        <v>30.51</v>
      </c>
    </row>
    <row r="294" spans="1:20" ht="54" x14ac:dyDescent="0.3">
      <c r="A294" s="457">
        <v>277</v>
      </c>
      <c r="B294" s="484" t="s">
        <v>189</v>
      </c>
      <c r="C294" s="485" t="s">
        <v>257</v>
      </c>
      <c r="D294" s="485" t="s">
        <v>10</v>
      </c>
      <c r="E294" s="485" t="s">
        <v>266</v>
      </c>
      <c r="F294" s="486">
        <v>45078</v>
      </c>
      <c r="G294" s="487">
        <v>2.2000000000000002</v>
      </c>
      <c r="H294" s="337"/>
      <c r="I294" s="83"/>
      <c r="J294" s="85">
        <f t="shared" si="36"/>
        <v>0</v>
      </c>
      <c r="K294" s="308"/>
      <c r="L294" s="85">
        <f t="shared" si="41"/>
        <v>0</v>
      </c>
      <c r="M294" s="687"/>
      <c r="N294" s="85">
        <f t="shared" si="42"/>
        <v>0</v>
      </c>
      <c r="O294" s="83"/>
      <c r="P294" s="85">
        <f t="shared" si="43"/>
        <v>0</v>
      </c>
      <c r="Q294" s="83"/>
      <c r="R294" s="377">
        <f t="shared" si="44"/>
        <v>0</v>
      </c>
      <c r="S294" s="1030"/>
      <c r="T294" s="1013">
        <f>S294*Tabla310[[#This Row],[P.U$]]</f>
        <v>0</v>
      </c>
    </row>
    <row r="295" spans="1:20" ht="36" x14ac:dyDescent="0.3">
      <c r="A295" s="457">
        <v>278</v>
      </c>
      <c r="B295" s="484" t="s">
        <v>190</v>
      </c>
      <c r="C295" s="485" t="s">
        <v>226</v>
      </c>
      <c r="D295" s="485" t="s">
        <v>10</v>
      </c>
      <c r="E295" s="485" t="s">
        <v>266</v>
      </c>
      <c r="F295" s="486">
        <v>45658</v>
      </c>
      <c r="G295" s="487">
        <v>1.65</v>
      </c>
      <c r="H295" s="337"/>
      <c r="I295" s="83"/>
      <c r="J295" s="85">
        <f t="shared" si="36"/>
        <v>0</v>
      </c>
      <c r="K295" s="308"/>
      <c r="L295" s="85">
        <f t="shared" si="41"/>
        <v>0</v>
      </c>
      <c r="M295" s="687"/>
      <c r="N295" s="85">
        <f t="shared" si="42"/>
        <v>0</v>
      </c>
      <c r="O295" s="83"/>
      <c r="P295" s="85">
        <f t="shared" si="43"/>
        <v>0</v>
      </c>
      <c r="Q295" s="83"/>
      <c r="R295" s="377">
        <f t="shared" si="44"/>
        <v>0</v>
      </c>
      <c r="S295" s="1028"/>
      <c r="T295" s="1013">
        <f>S295*Tabla310[[#This Row],[P.U$]]</f>
        <v>0</v>
      </c>
    </row>
    <row r="296" spans="1:20" ht="18.75" x14ac:dyDescent="0.3">
      <c r="A296" s="457"/>
      <c r="B296" s="201" t="s">
        <v>190</v>
      </c>
      <c r="C296" s="14" t="s">
        <v>240</v>
      </c>
      <c r="D296" s="14" t="s">
        <v>10</v>
      </c>
      <c r="E296" s="14" t="s">
        <v>266</v>
      </c>
      <c r="F296" s="15">
        <v>45809</v>
      </c>
      <c r="G296" s="37">
        <v>1.7</v>
      </c>
      <c r="H296" s="337"/>
      <c r="I296" s="83"/>
      <c r="J296" s="85">
        <f t="shared" ref="J296" si="45">G296*I296</f>
        <v>0</v>
      </c>
      <c r="K296" s="308"/>
      <c r="L296" s="85">
        <f t="shared" ref="L296" si="46">G296*K296</f>
        <v>0</v>
      </c>
      <c r="M296" s="687"/>
      <c r="N296" s="85">
        <f t="shared" ref="N296" si="47">G296*M296</f>
        <v>0</v>
      </c>
      <c r="O296" s="83"/>
      <c r="P296" s="85">
        <f t="shared" ref="P296" si="48">G296*O296</f>
        <v>0</v>
      </c>
      <c r="Q296" s="83">
        <v>10</v>
      </c>
      <c r="R296" s="377">
        <f t="shared" ref="R296" si="49">G296*Q296</f>
        <v>17</v>
      </c>
      <c r="S296" s="1030">
        <v>10</v>
      </c>
      <c r="T296" s="1013">
        <f>S296*Tabla310[[#This Row],[P.U$]]</f>
        <v>17</v>
      </c>
    </row>
    <row r="297" spans="1:20" ht="54" x14ac:dyDescent="0.3">
      <c r="A297" s="457">
        <v>279</v>
      </c>
      <c r="B297" s="484" t="s">
        <v>191</v>
      </c>
      <c r="C297" s="485" t="s">
        <v>203</v>
      </c>
      <c r="D297" s="485" t="s">
        <v>10</v>
      </c>
      <c r="E297" s="485" t="s">
        <v>266</v>
      </c>
      <c r="F297" s="486">
        <v>45078</v>
      </c>
      <c r="G297" s="487">
        <v>4.72</v>
      </c>
      <c r="H297" s="337"/>
      <c r="I297" s="83"/>
      <c r="J297" s="85">
        <f t="shared" si="36"/>
        <v>0</v>
      </c>
      <c r="K297" s="308"/>
      <c r="L297" s="85">
        <f t="shared" si="41"/>
        <v>0</v>
      </c>
      <c r="M297" s="687"/>
      <c r="N297" s="85">
        <f t="shared" si="42"/>
        <v>0</v>
      </c>
      <c r="O297" s="83"/>
      <c r="P297" s="85">
        <f t="shared" si="43"/>
        <v>0</v>
      </c>
      <c r="Q297" s="83"/>
      <c r="R297" s="377">
        <f t="shared" si="44"/>
        <v>0</v>
      </c>
      <c r="S297" s="1028"/>
      <c r="T297" s="1013">
        <f>S297*Tabla310[[#This Row],[P.U$]]</f>
        <v>0</v>
      </c>
    </row>
    <row r="298" spans="1:20" ht="36" x14ac:dyDescent="0.3">
      <c r="A298" s="457">
        <v>280</v>
      </c>
      <c r="B298" s="494" t="s">
        <v>822</v>
      </c>
      <c r="C298" s="494" t="s">
        <v>823</v>
      </c>
      <c r="D298" s="494" t="s">
        <v>10</v>
      </c>
      <c r="E298" s="494" t="s">
        <v>266</v>
      </c>
      <c r="F298" s="501">
        <v>45170</v>
      </c>
      <c r="G298" s="502">
        <v>1.3</v>
      </c>
      <c r="H298" s="337"/>
      <c r="I298" s="83"/>
      <c r="J298" s="85">
        <f t="shared" si="36"/>
        <v>0</v>
      </c>
      <c r="K298" s="308"/>
      <c r="L298" s="85">
        <f>G298*K298</f>
        <v>0</v>
      </c>
      <c r="M298" s="687"/>
      <c r="N298" s="85">
        <f>G298*M298</f>
        <v>0</v>
      </c>
      <c r="O298" s="83"/>
      <c r="P298" s="85">
        <f>G298*O298</f>
        <v>0</v>
      </c>
      <c r="Q298" s="83"/>
      <c r="R298" s="377">
        <f>G298*Q298</f>
        <v>0</v>
      </c>
      <c r="S298" s="1030"/>
      <c r="T298" s="1013">
        <f>S298*Tabla310[[#This Row],[P.U$]]</f>
        <v>0</v>
      </c>
    </row>
    <row r="299" spans="1:20" ht="36" x14ac:dyDescent="0.3">
      <c r="A299" s="457">
        <v>281</v>
      </c>
      <c r="B299" s="494" t="s">
        <v>192</v>
      </c>
      <c r="C299" s="494" t="s">
        <v>223</v>
      </c>
      <c r="D299" s="494" t="s">
        <v>10</v>
      </c>
      <c r="E299" s="494" t="s">
        <v>266</v>
      </c>
      <c r="F299" s="501">
        <v>45352</v>
      </c>
      <c r="G299" s="502">
        <v>7.14</v>
      </c>
      <c r="H299" s="337"/>
      <c r="I299" s="83"/>
      <c r="J299" s="85">
        <f t="shared" si="36"/>
        <v>0</v>
      </c>
      <c r="K299" s="308"/>
      <c r="L299" s="85">
        <f t="shared" si="41"/>
        <v>0</v>
      </c>
      <c r="M299" s="687"/>
      <c r="N299" s="85">
        <f t="shared" si="42"/>
        <v>0</v>
      </c>
      <c r="O299" s="83"/>
      <c r="P299" s="85">
        <f t="shared" si="43"/>
        <v>0</v>
      </c>
      <c r="Q299" s="83"/>
      <c r="R299" s="377">
        <f t="shared" si="44"/>
        <v>0</v>
      </c>
      <c r="S299" s="1028"/>
      <c r="T299" s="1013">
        <f>S299*Tabla310[[#This Row],[P.U$]]</f>
        <v>0</v>
      </c>
    </row>
    <row r="300" spans="1:20" ht="36" x14ac:dyDescent="0.3">
      <c r="A300" s="457">
        <v>282</v>
      </c>
      <c r="B300" s="503" t="s">
        <v>354</v>
      </c>
      <c r="C300" s="504" t="s">
        <v>229</v>
      </c>
      <c r="D300" s="504" t="s">
        <v>11</v>
      </c>
      <c r="E300" s="504" t="s">
        <v>321</v>
      </c>
      <c r="F300" s="505">
        <v>45748</v>
      </c>
      <c r="G300" s="506">
        <v>2.19</v>
      </c>
      <c r="H300" s="337"/>
      <c r="I300" s="83"/>
      <c r="J300" s="85">
        <f t="shared" ref="J300:J372" si="50">G300*I300</f>
        <v>0</v>
      </c>
      <c r="K300" s="308"/>
      <c r="L300" s="85">
        <f t="shared" si="41"/>
        <v>0</v>
      </c>
      <c r="M300" s="687"/>
      <c r="N300" s="85">
        <f t="shared" si="42"/>
        <v>0</v>
      </c>
      <c r="O300" s="83"/>
      <c r="P300" s="85">
        <f t="shared" si="43"/>
        <v>0</v>
      </c>
      <c r="Q300" s="83"/>
      <c r="R300" s="377">
        <f t="shared" si="44"/>
        <v>0</v>
      </c>
      <c r="S300" s="1030"/>
      <c r="T300" s="1013">
        <f>S300*Tabla310[[#This Row],[P.U$]]</f>
        <v>0</v>
      </c>
    </row>
    <row r="301" spans="1:20" ht="36" x14ac:dyDescent="0.3">
      <c r="A301" s="457">
        <v>283</v>
      </c>
      <c r="B301" s="503" t="s">
        <v>355</v>
      </c>
      <c r="C301" s="504" t="s">
        <v>234</v>
      </c>
      <c r="D301" s="504" t="s">
        <v>11</v>
      </c>
      <c r="E301" s="507" t="s">
        <v>675</v>
      </c>
      <c r="F301" s="505">
        <v>45292</v>
      </c>
      <c r="G301" s="506">
        <v>0.84</v>
      </c>
      <c r="H301" s="337"/>
      <c r="I301" s="83"/>
      <c r="J301" s="85">
        <f t="shared" si="50"/>
        <v>0</v>
      </c>
      <c r="K301" s="308"/>
      <c r="L301" s="85">
        <f t="shared" si="41"/>
        <v>0</v>
      </c>
      <c r="M301" s="687"/>
      <c r="N301" s="85">
        <f t="shared" si="42"/>
        <v>0</v>
      </c>
      <c r="O301" s="83"/>
      <c r="P301" s="85">
        <f t="shared" si="43"/>
        <v>0</v>
      </c>
      <c r="Q301" s="83"/>
      <c r="R301" s="377">
        <f t="shared" si="44"/>
        <v>0</v>
      </c>
      <c r="S301" s="1028"/>
      <c r="T301" s="1013">
        <f>S301*Tabla310[[#This Row],[P.U$]]</f>
        <v>0</v>
      </c>
    </row>
    <row r="302" spans="1:20" ht="18.75" x14ac:dyDescent="0.3">
      <c r="A302" s="457">
        <v>284</v>
      </c>
      <c r="B302" s="503" t="s">
        <v>356</v>
      </c>
      <c r="C302" s="504" t="s">
        <v>573</v>
      </c>
      <c r="D302" s="504" t="s">
        <v>11</v>
      </c>
      <c r="E302" s="507" t="s">
        <v>282</v>
      </c>
      <c r="F302" s="505">
        <v>45078</v>
      </c>
      <c r="G302" s="506">
        <v>1.65</v>
      </c>
      <c r="H302" s="337"/>
      <c r="I302" s="83"/>
      <c r="J302" s="85">
        <f t="shared" si="50"/>
        <v>0</v>
      </c>
      <c r="K302" s="308"/>
      <c r="L302" s="85">
        <f t="shared" si="41"/>
        <v>0</v>
      </c>
      <c r="M302" s="687"/>
      <c r="N302" s="85">
        <f t="shared" si="42"/>
        <v>0</v>
      </c>
      <c r="O302" s="83"/>
      <c r="P302" s="85">
        <f t="shared" si="43"/>
        <v>0</v>
      </c>
      <c r="Q302" s="83"/>
      <c r="R302" s="377">
        <f t="shared" si="44"/>
        <v>0</v>
      </c>
      <c r="S302" s="1030"/>
      <c r="T302" s="1013">
        <f>S302*Tabla310[[#This Row],[P.U$]]</f>
        <v>0</v>
      </c>
    </row>
    <row r="303" spans="1:20" ht="36" x14ac:dyDescent="0.3">
      <c r="A303" s="457">
        <v>285</v>
      </c>
      <c r="B303" s="503" t="s">
        <v>828</v>
      </c>
      <c r="C303" s="504" t="s">
        <v>736</v>
      </c>
      <c r="D303" s="504" t="s">
        <v>11</v>
      </c>
      <c r="E303" s="504" t="s">
        <v>676</v>
      </c>
      <c r="F303" s="505">
        <v>45474</v>
      </c>
      <c r="G303" s="506">
        <v>1.8</v>
      </c>
      <c r="H303" s="337"/>
      <c r="I303" s="83"/>
      <c r="J303" s="85">
        <f t="shared" si="50"/>
        <v>0</v>
      </c>
      <c r="K303" s="308"/>
      <c r="L303" s="85">
        <f>G303*K303</f>
        <v>0</v>
      </c>
      <c r="M303" s="687"/>
      <c r="N303" s="85">
        <f>G303*M303</f>
        <v>0</v>
      </c>
      <c r="O303" s="83"/>
      <c r="P303" s="85">
        <f>G303*O303</f>
        <v>0</v>
      </c>
      <c r="Q303" s="83"/>
      <c r="R303" s="377">
        <f>G303*Q303</f>
        <v>0</v>
      </c>
      <c r="S303" s="1028"/>
      <c r="T303" s="1013">
        <f>S303*Tabla310[[#This Row],[P.U$]]</f>
        <v>0</v>
      </c>
    </row>
    <row r="304" spans="1:20" ht="54" x14ac:dyDescent="0.3">
      <c r="A304" s="457">
        <v>286</v>
      </c>
      <c r="B304" s="503" t="s">
        <v>357</v>
      </c>
      <c r="C304" s="504" t="s">
        <v>573</v>
      </c>
      <c r="D304" s="504" t="s">
        <v>11</v>
      </c>
      <c r="E304" s="504" t="s">
        <v>677</v>
      </c>
      <c r="F304" s="505">
        <v>45078</v>
      </c>
      <c r="G304" s="506">
        <v>1.1000000000000001</v>
      </c>
      <c r="H304" s="337"/>
      <c r="I304" s="83"/>
      <c r="J304" s="85">
        <f t="shared" si="50"/>
        <v>0</v>
      </c>
      <c r="K304" s="308"/>
      <c r="L304" s="85">
        <f t="shared" si="41"/>
        <v>0</v>
      </c>
      <c r="M304" s="687"/>
      <c r="N304" s="85">
        <f t="shared" si="42"/>
        <v>0</v>
      </c>
      <c r="O304" s="83"/>
      <c r="P304" s="85">
        <f t="shared" si="43"/>
        <v>0</v>
      </c>
      <c r="Q304" s="83"/>
      <c r="R304" s="377">
        <f t="shared" si="44"/>
        <v>0</v>
      </c>
      <c r="S304" s="1030"/>
      <c r="T304" s="1013">
        <f>S304*Tabla310[[#This Row],[P.U$]]</f>
        <v>0</v>
      </c>
    </row>
    <row r="305" spans="1:20" ht="36" x14ac:dyDescent="0.3">
      <c r="A305" s="457">
        <v>287</v>
      </c>
      <c r="B305" s="503" t="s">
        <v>358</v>
      </c>
      <c r="C305" s="504" t="s">
        <v>574</v>
      </c>
      <c r="D305" s="504" t="s">
        <v>11</v>
      </c>
      <c r="E305" s="504" t="s">
        <v>282</v>
      </c>
      <c r="F305" s="505">
        <v>45536</v>
      </c>
      <c r="G305" s="506">
        <v>1.38</v>
      </c>
      <c r="H305" s="337"/>
      <c r="I305" s="83">
        <v>5</v>
      </c>
      <c r="J305" s="85">
        <f t="shared" si="50"/>
        <v>6.8999999999999995</v>
      </c>
      <c r="K305" s="793">
        <v>5</v>
      </c>
      <c r="L305" s="85">
        <f t="shared" si="41"/>
        <v>6.8999999999999995</v>
      </c>
      <c r="M305" s="687">
        <v>5</v>
      </c>
      <c r="N305" s="85">
        <f t="shared" si="42"/>
        <v>6.8999999999999995</v>
      </c>
      <c r="O305" s="83">
        <v>5</v>
      </c>
      <c r="P305" s="85">
        <f t="shared" si="43"/>
        <v>6.8999999999999995</v>
      </c>
      <c r="Q305" s="83">
        <v>5</v>
      </c>
      <c r="R305" s="377">
        <f t="shared" si="44"/>
        <v>6.8999999999999995</v>
      </c>
      <c r="S305" s="1028">
        <v>5</v>
      </c>
      <c r="T305" s="1013">
        <f>S305*Tabla310[[#This Row],[P.U$]]</f>
        <v>6.8999999999999995</v>
      </c>
    </row>
    <row r="306" spans="1:20" ht="18.75" x14ac:dyDescent="0.3">
      <c r="A306" s="457">
        <v>288</v>
      </c>
      <c r="B306" s="503" t="s">
        <v>359</v>
      </c>
      <c r="C306" s="504" t="s">
        <v>575</v>
      </c>
      <c r="D306" s="504" t="s">
        <v>11</v>
      </c>
      <c r="E306" s="504" t="s">
        <v>282</v>
      </c>
      <c r="F306" s="505">
        <v>45139</v>
      </c>
      <c r="G306" s="506">
        <v>0.9</v>
      </c>
      <c r="H306" s="337"/>
      <c r="I306" s="593">
        <v>7</v>
      </c>
      <c r="J306" s="355">
        <f>G306*I306</f>
        <v>6.3</v>
      </c>
      <c r="K306" s="794">
        <v>7</v>
      </c>
      <c r="L306" s="85">
        <f t="shared" si="41"/>
        <v>6.3</v>
      </c>
      <c r="M306" s="684">
        <v>7</v>
      </c>
      <c r="N306" s="357">
        <f>G306*M306</f>
        <v>6.3</v>
      </c>
      <c r="O306" s="356">
        <v>7</v>
      </c>
      <c r="P306" s="357">
        <f>G306*O306</f>
        <v>6.3</v>
      </c>
      <c r="Q306" s="356">
        <v>7</v>
      </c>
      <c r="R306" s="377">
        <f>G306*Q306</f>
        <v>6.3</v>
      </c>
      <c r="S306" s="1029">
        <v>7</v>
      </c>
      <c r="T306" s="1013">
        <f>S306*Tabla310[[#This Row],[P.U$]]</f>
        <v>6.3</v>
      </c>
    </row>
    <row r="307" spans="1:20" ht="36" x14ac:dyDescent="0.3">
      <c r="A307" s="457">
        <v>289</v>
      </c>
      <c r="B307" s="503" t="s">
        <v>362</v>
      </c>
      <c r="C307" s="504" t="s">
        <v>576</v>
      </c>
      <c r="D307" s="504" t="s">
        <v>11</v>
      </c>
      <c r="E307" s="504" t="s">
        <v>278</v>
      </c>
      <c r="F307" s="505">
        <v>45658</v>
      </c>
      <c r="G307" s="506">
        <v>1.96</v>
      </c>
      <c r="H307" s="337"/>
      <c r="I307" s="83"/>
      <c r="J307" s="85">
        <f t="shared" si="50"/>
        <v>0</v>
      </c>
      <c r="K307" s="308"/>
      <c r="L307" s="85">
        <f t="shared" si="41"/>
        <v>0</v>
      </c>
      <c r="M307" s="687"/>
      <c r="N307" s="85">
        <f t="shared" si="42"/>
        <v>0</v>
      </c>
      <c r="O307" s="83"/>
      <c r="P307" s="85">
        <f t="shared" si="43"/>
        <v>0</v>
      </c>
      <c r="Q307" s="83"/>
      <c r="R307" s="377">
        <f t="shared" si="44"/>
        <v>0</v>
      </c>
      <c r="S307" s="1028"/>
      <c r="T307" s="1013">
        <f>S307*Tabla310[[#This Row],[P.U$]]</f>
        <v>0</v>
      </c>
    </row>
    <row r="308" spans="1:20" ht="36" x14ac:dyDescent="0.3">
      <c r="A308" s="457">
        <v>290</v>
      </c>
      <c r="B308" s="503" t="s">
        <v>361</v>
      </c>
      <c r="C308" s="504" t="s">
        <v>577</v>
      </c>
      <c r="D308" s="504" t="s">
        <v>11</v>
      </c>
      <c r="E308" s="504" t="s">
        <v>289</v>
      </c>
      <c r="F308" s="505">
        <v>45352</v>
      </c>
      <c r="G308" s="506">
        <v>0.6</v>
      </c>
      <c r="H308" s="337"/>
      <c r="I308" s="83"/>
      <c r="J308" s="85">
        <f t="shared" si="50"/>
        <v>0</v>
      </c>
      <c r="K308" s="308"/>
      <c r="L308" s="85">
        <f t="shared" si="41"/>
        <v>0</v>
      </c>
      <c r="M308" s="687"/>
      <c r="N308" s="85">
        <f t="shared" si="42"/>
        <v>0</v>
      </c>
      <c r="O308" s="83"/>
      <c r="P308" s="85">
        <f t="shared" si="43"/>
        <v>0</v>
      </c>
      <c r="Q308" s="83"/>
      <c r="R308" s="377">
        <f t="shared" si="44"/>
        <v>0</v>
      </c>
      <c r="S308" s="1030"/>
      <c r="T308" s="1013">
        <f>S308*Tabla310[[#This Row],[P.U$]]</f>
        <v>0</v>
      </c>
    </row>
    <row r="309" spans="1:20" ht="36" x14ac:dyDescent="0.3">
      <c r="A309" s="457">
        <v>291</v>
      </c>
      <c r="B309" s="503" t="s">
        <v>362</v>
      </c>
      <c r="C309" s="504" t="s">
        <v>203</v>
      </c>
      <c r="D309" s="504" t="s">
        <v>11</v>
      </c>
      <c r="E309" s="504" t="s">
        <v>289</v>
      </c>
      <c r="F309" s="505">
        <v>45078</v>
      </c>
      <c r="G309" s="506">
        <v>0.6</v>
      </c>
      <c r="H309" s="337"/>
      <c r="I309" s="83"/>
      <c r="J309" s="85">
        <f t="shared" si="50"/>
        <v>0</v>
      </c>
      <c r="K309" s="308"/>
      <c r="L309" s="85">
        <f t="shared" si="41"/>
        <v>0</v>
      </c>
      <c r="M309" s="687"/>
      <c r="N309" s="85">
        <f t="shared" si="42"/>
        <v>0</v>
      </c>
      <c r="O309" s="83"/>
      <c r="P309" s="85">
        <f t="shared" si="43"/>
        <v>0</v>
      </c>
      <c r="Q309" s="83"/>
      <c r="R309" s="377">
        <f t="shared" si="44"/>
        <v>0</v>
      </c>
      <c r="S309" s="1028"/>
      <c r="T309" s="1013">
        <f>S309*Tabla310[[#This Row],[P.U$]]</f>
        <v>0</v>
      </c>
    </row>
    <row r="310" spans="1:20" ht="36" x14ac:dyDescent="0.3">
      <c r="A310" s="457">
        <v>292</v>
      </c>
      <c r="B310" s="503" t="s">
        <v>363</v>
      </c>
      <c r="C310" s="504" t="s">
        <v>210</v>
      </c>
      <c r="D310" s="504" t="s">
        <v>11</v>
      </c>
      <c r="E310" s="504" t="s">
        <v>272</v>
      </c>
      <c r="F310" s="505">
        <v>45108</v>
      </c>
      <c r="G310" s="506">
        <v>0.86</v>
      </c>
      <c r="H310" s="337"/>
      <c r="I310" s="83"/>
      <c r="J310" s="85">
        <f t="shared" si="50"/>
        <v>0</v>
      </c>
      <c r="K310" s="308"/>
      <c r="L310" s="85">
        <f t="shared" si="41"/>
        <v>0</v>
      </c>
      <c r="M310" s="687"/>
      <c r="N310" s="85">
        <f t="shared" si="42"/>
        <v>0</v>
      </c>
      <c r="O310" s="83"/>
      <c r="P310" s="85">
        <f t="shared" si="43"/>
        <v>0</v>
      </c>
      <c r="Q310" s="83"/>
      <c r="R310" s="377">
        <f t="shared" si="44"/>
        <v>0</v>
      </c>
      <c r="S310" s="1030"/>
      <c r="T310" s="1013">
        <f>S310*Tabla310[[#This Row],[P.U$]]</f>
        <v>0</v>
      </c>
    </row>
    <row r="311" spans="1:20" ht="18.75" x14ac:dyDescent="0.3">
      <c r="A311" s="457">
        <v>293</v>
      </c>
      <c r="B311" s="503" t="s">
        <v>364</v>
      </c>
      <c r="C311" s="504" t="s">
        <v>578</v>
      </c>
      <c r="D311" s="504" t="s">
        <v>11</v>
      </c>
      <c r="E311" s="504" t="s">
        <v>272</v>
      </c>
      <c r="F311" s="505">
        <v>45413</v>
      </c>
      <c r="G311" s="506">
        <v>2.2000000000000002</v>
      </c>
      <c r="H311" s="337"/>
      <c r="I311" s="83"/>
      <c r="J311" s="85">
        <f t="shared" si="50"/>
        <v>0</v>
      </c>
      <c r="K311" s="308"/>
      <c r="L311" s="85">
        <f t="shared" si="41"/>
        <v>0</v>
      </c>
      <c r="M311" s="687"/>
      <c r="N311" s="85">
        <f t="shared" si="42"/>
        <v>0</v>
      </c>
      <c r="O311" s="83"/>
      <c r="P311" s="85">
        <f t="shared" si="43"/>
        <v>0</v>
      </c>
      <c r="Q311" s="83"/>
      <c r="R311" s="377">
        <f t="shared" si="44"/>
        <v>0</v>
      </c>
      <c r="S311" s="1028"/>
      <c r="T311" s="1013">
        <f>S311*Tabla310[[#This Row],[P.U$]]</f>
        <v>0</v>
      </c>
    </row>
    <row r="312" spans="1:20" ht="36" x14ac:dyDescent="0.3">
      <c r="A312" s="457">
        <v>294</v>
      </c>
      <c r="B312" s="503" t="s">
        <v>365</v>
      </c>
      <c r="C312" s="504" t="s">
        <v>197</v>
      </c>
      <c r="D312" s="504" t="s">
        <v>11</v>
      </c>
      <c r="E312" s="504" t="s">
        <v>678</v>
      </c>
      <c r="F312" s="505">
        <v>45444</v>
      </c>
      <c r="G312" s="506">
        <v>4.4000000000000004</v>
      </c>
      <c r="H312" s="337"/>
      <c r="I312" s="83"/>
      <c r="J312" s="85">
        <f t="shared" si="50"/>
        <v>0</v>
      </c>
      <c r="K312" s="308"/>
      <c r="L312" s="85">
        <f t="shared" si="41"/>
        <v>0</v>
      </c>
      <c r="M312" s="687"/>
      <c r="N312" s="85">
        <f t="shared" si="42"/>
        <v>0</v>
      </c>
      <c r="O312" s="83"/>
      <c r="P312" s="85">
        <f t="shared" si="43"/>
        <v>0</v>
      </c>
      <c r="Q312" s="83"/>
      <c r="R312" s="377">
        <f t="shared" si="44"/>
        <v>0</v>
      </c>
      <c r="S312" s="1030"/>
      <c r="T312" s="1013">
        <f>S312*Tabla310[[#This Row],[P.U$]]</f>
        <v>0</v>
      </c>
    </row>
    <row r="313" spans="1:20" ht="36" x14ac:dyDescent="0.3">
      <c r="A313" s="457">
        <v>295</v>
      </c>
      <c r="B313" s="503" t="s">
        <v>365</v>
      </c>
      <c r="C313" s="504" t="s">
        <v>203</v>
      </c>
      <c r="D313" s="504" t="s">
        <v>11</v>
      </c>
      <c r="E313" s="504" t="s">
        <v>678</v>
      </c>
      <c r="F313" s="505">
        <v>45078</v>
      </c>
      <c r="G313" s="506">
        <v>4.4000000000000004</v>
      </c>
      <c r="H313" s="337"/>
      <c r="I313" s="83"/>
      <c r="J313" s="85">
        <f t="shared" si="50"/>
        <v>0</v>
      </c>
      <c r="K313" s="308"/>
      <c r="L313" s="85">
        <f t="shared" si="41"/>
        <v>0</v>
      </c>
      <c r="M313" s="687"/>
      <c r="N313" s="85">
        <f t="shared" si="42"/>
        <v>0</v>
      </c>
      <c r="O313" s="83"/>
      <c r="P313" s="85">
        <f t="shared" si="43"/>
        <v>0</v>
      </c>
      <c r="Q313" s="83"/>
      <c r="R313" s="377">
        <f t="shared" si="44"/>
        <v>0</v>
      </c>
      <c r="S313" s="1028"/>
      <c r="T313" s="1013">
        <f>S313*Tabla310[[#This Row],[P.U$]]</f>
        <v>0</v>
      </c>
    </row>
    <row r="314" spans="1:20" ht="36" x14ac:dyDescent="0.3">
      <c r="A314" s="457">
        <v>296</v>
      </c>
      <c r="B314" s="503" t="s">
        <v>366</v>
      </c>
      <c r="C314" s="504" t="s">
        <v>232</v>
      </c>
      <c r="D314" s="504" t="s">
        <v>11</v>
      </c>
      <c r="E314" s="504" t="s">
        <v>282</v>
      </c>
      <c r="F314" s="505">
        <v>45200</v>
      </c>
      <c r="G314" s="506">
        <v>2.78</v>
      </c>
      <c r="H314" s="337"/>
      <c r="I314" s="83"/>
      <c r="J314" s="85">
        <f t="shared" si="50"/>
        <v>0</v>
      </c>
      <c r="K314" s="308"/>
      <c r="L314" s="85">
        <f t="shared" si="41"/>
        <v>0</v>
      </c>
      <c r="M314" s="687"/>
      <c r="N314" s="85">
        <f t="shared" si="42"/>
        <v>0</v>
      </c>
      <c r="O314" s="83"/>
      <c r="P314" s="85">
        <f t="shared" si="43"/>
        <v>0</v>
      </c>
      <c r="Q314" s="83"/>
      <c r="R314" s="377">
        <f t="shared" si="44"/>
        <v>0</v>
      </c>
      <c r="S314" s="1030"/>
      <c r="T314" s="1013">
        <f>S314*Tabla310[[#This Row],[P.U$]]</f>
        <v>0</v>
      </c>
    </row>
    <row r="315" spans="1:20" ht="36" x14ac:dyDescent="0.3">
      <c r="A315" s="457">
        <v>297</v>
      </c>
      <c r="B315" s="503" t="s">
        <v>367</v>
      </c>
      <c r="C315" s="504" t="s">
        <v>205</v>
      </c>
      <c r="D315" s="504" t="s">
        <v>341</v>
      </c>
      <c r="E315" s="504" t="s">
        <v>282</v>
      </c>
      <c r="F315" s="505">
        <v>45597</v>
      </c>
      <c r="G315" s="506">
        <v>1.97</v>
      </c>
      <c r="H315" s="337"/>
      <c r="I315" s="83"/>
      <c r="J315" s="85">
        <f t="shared" si="50"/>
        <v>0</v>
      </c>
      <c r="K315" s="308"/>
      <c r="L315" s="85">
        <f>G315*K315</f>
        <v>0</v>
      </c>
      <c r="M315" s="687"/>
      <c r="N315" s="85">
        <f>G315*M315</f>
        <v>0</v>
      </c>
      <c r="O315" s="83"/>
      <c r="P315" s="85">
        <f>G315*O315</f>
        <v>0</v>
      </c>
      <c r="Q315" s="83"/>
      <c r="R315" s="377">
        <f>G315*Q315</f>
        <v>0</v>
      </c>
      <c r="S315" s="1028"/>
      <c r="T315" s="1013">
        <f>S315*Tabla310[[#This Row],[P.U$]]</f>
        <v>0</v>
      </c>
    </row>
    <row r="316" spans="1:20" ht="37.5" x14ac:dyDescent="0.3">
      <c r="A316" s="457">
        <v>298</v>
      </c>
      <c r="B316" s="508" t="s">
        <v>1004</v>
      </c>
      <c r="C316" s="509" t="s">
        <v>1005</v>
      </c>
      <c r="D316" s="509" t="s">
        <v>11</v>
      </c>
      <c r="E316" s="509" t="s">
        <v>266</v>
      </c>
      <c r="F316" s="510">
        <v>45535</v>
      </c>
      <c r="G316" s="511">
        <v>1.61</v>
      </c>
      <c r="H316" s="337"/>
      <c r="I316" s="83"/>
      <c r="J316" s="85">
        <f t="shared" si="50"/>
        <v>0</v>
      </c>
      <c r="K316" s="308"/>
      <c r="L316" s="85">
        <f t="shared" si="41"/>
        <v>0</v>
      </c>
      <c r="M316" s="687"/>
      <c r="N316" s="85">
        <f t="shared" si="42"/>
        <v>0</v>
      </c>
      <c r="O316" s="83"/>
      <c r="P316" s="85">
        <f t="shared" si="43"/>
        <v>0</v>
      </c>
      <c r="Q316" s="83"/>
      <c r="R316" s="377">
        <f t="shared" si="44"/>
        <v>0</v>
      </c>
      <c r="S316" s="1030"/>
      <c r="T316" s="1013">
        <f>S316*Tabla310[[#This Row],[P.U$]]</f>
        <v>0</v>
      </c>
    </row>
    <row r="317" spans="1:20" ht="36" x14ac:dyDescent="0.3">
      <c r="A317" s="457">
        <v>299</v>
      </c>
      <c r="B317" s="503" t="s">
        <v>368</v>
      </c>
      <c r="C317" s="504" t="s">
        <v>17751</v>
      </c>
      <c r="D317" s="504" t="s">
        <v>11</v>
      </c>
      <c r="E317" s="504" t="s">
        <v>289</v>
      </c>
      <c r="F317" s="505">
        <v>45231</v>
      </c>
      <c r="G317" s="506">
        <v>1.1000000000000001</v>
      </c>
      <c r="H317" s="337"/>
      <c r="I317" s="83"/>
      <c r="J317" s="85">
        <f t="shared" si="50"/>
        <v>0</v>
      </c>
      <c r="K317" s="308"/>
      <c r="L317" s="85">
        <f t="shared" si="41"/>
        <v>0</v>
      </c>
      <c r="M317" s="687"/>
      <c r="N317" s="85">
        <f t="shared" si="42"/>
        <v>0</v>
      </c>
      <c r="O317" s="83"/>
      <c r="P317" s="85">
        <f t="shared" si="43"/>
        <v>0</v>
      </c>
      <c r="Q317" s="83"/>
      <c r="R317" s="377">
        <f t="shared" si="44"/>
        <v>0</v>
      </c>
      <c r="S317" s="1028"/>
      <c r="T317" s="1013">
        <f>S317*Tabla310[[#This Row],[P.U$]]</f>
        <v>0</v>
      </c>
    </row>
    <row r="318" spans="1:20" ht="36" x14ac:dyDescent="0.3">
      <c r="A318" s="457">
        <v>300</v>
      </c>
      <c r="B318" s="503" t="s">
        <v>368</v>
      </c>
      <c r="C318" s="504" t="s">
        <v>575</v>
      </c>
      <c r="D318" s="504" t="s">
        <v>11</v>
      </c>
      <c r="E318" s="504" t="s">
        <v>289</v>
      </c>
      <c r="F318" s="505">
        <v>45200</v>
      </c>
      <c r="G318" s="506">
        <v>1.1000000000000001</v>
      </c>
      <c r="H318" s="337"/>
      <c r="I318" s="83">
        <v>6</v>
      </c>
      <c r="J318" s="85">
        <f t="shared" si="50"/>
        <v>6.6000000000000005</v>
      </c>
      <c r="K318" s="793">
        <v>6</v>
      </c>
      <c r="L318" s="85">
        <f>G318*K318</f>
        <v>6.6000000000000005</v>
      </c>
      <c r="M318" s="687">
        <v>6</v>
      </c>
      <c r="N318" s="85">
        <f t="shared" si="42"/>
        <v>6.6000000000000005</v>
      </c>
      <c r="O318" s="83">
        <v>4</v>
      </c>
      <c r="P318" s="85">
        <f t="shared" si="43"/>
        <v>4.4000000000000004</v>
      </c>
      <c r="Q318" s="83">
        <v>4</v>
      </c>
      <c r="R318" s="377"/>
      <c r="S318" s="1030">
        <v>4</v>
      </c>
      <c r="T318" s="1013">
        <f>S318*Tabla310[[#This Row],[P.U$]]</f>
        <v>4.4000000000000004</v>
      </c>
    </row>
    <row r="319" spans="1:20" ht="37.5" x14ac:dyDescent="0.3">
      <c r="A319" s="457">
        <v>301</v>
      </c>
      <c r="B319" s="503" t="s">
        <v>17783</v>
      </c>
      <c r="C319" s="512" t="s">
        <v>17735</v>
      </c>
      <c r="D319" s="504" t="s">
        <v>11</v>
      </c>
      <c r="E319" s="504" t="s">
        <v>1031</v>
      </c>
      <c r="F319" s="513"/>
      <c r="G319" s="514">
        <v>1.1000000000000001</v>
      </c>
      <c r="H319" s="337"/>
      <c r="I319" s="83"/>
      <c r="J319" s="85">
        <f t="shared" si="50"/>
        <v>0</v>
      </c>
      <c r="K319" s="308"/>
      <c r="L319" s="85">
        <f t="shared" si="41"/>
        <v>0</v>
      </c>
      <c r="M319" s="687"/>
      <c r="N319" s="85">
        <f t="shared" si="42"/>
        <v>0</v>
      </c>
      <c r="O319" s="83"/>
      <c r="P319" s="85">
        <f t="shared" si="43"/>
        <v>0</v>
      </c>
      <c r="Q319" s="83"/>
      <c r="R319" s="377">
        <f t="shared" si="44"/>
        <v>0</v>
      </c>
      <c r="S319" s="1028"/>
      <c r="T319" s="1013">
        <f>S319*Tabla310[[#This Row],[P.U$]]</f>
        <v>0</v>
      </c>
    </row>
    <row r="320" spans="1:20" ht="36" x14ac:dyDescent="0.3">
      <c r="A320" s="457">
        <v>302</v>
      </c>
      <c r="B320" s="503" t="s">
        <v>369</v>
      </c>
      <c r="C320" s="504" t="s">
        <v>666</v>
      </c>
      <c r="D320" s="504" t="s">
        <v>11</v>
      </c>
      <c r="E320" s="504" t="s">
        <v>287</v>
      </c>
      <c r="F320" s="505">
        <v>45444</v>
      </c>
      <c r="G320" s="506">
        <v>0.88</v>
      </c>
      <c r="H320" s="337"/>
      <c r="I320" s="83"/>
      <c r="J320" s="85">
        <f t="shared" si="50"/>
        <v>0</v>
      </c>
      <c r="K320" s="308"/>
      <c r="L320" s="85">
        <f t="shared" si="41"/>
        <v>0</v>
      </c>
      <c r="M320" s="687"/>
      <c r="N320" s="85">
        <f t="shared" si="42"/>
        <v>0</v>
      </c>
      <c r="O320" s="83"/>
      <c r="P320" s="85">
        <f t="shared" si="43"/>
        <v>0</v>
      </c>
      <c r="Q320" s="83"/>
      <c r="R320" s="377">
        <f t="shared" si="44"/>
        <v>0</v>
      </c>
      <c r="S320" s="1030"/>
      <c r="T320" s="1013">
        <f>S320*Tabla310[[#This Row],[P.U$]]</f>
        <v>0</v>
      </c>
    </row>
    <row r="321" spans="1:20" ht="36" x14ac:dyDescent="0.3">
      <c r="A321" s="457">
        <v>303</v>
      </c>
      <c r="B321" s="503" t="s">
        <v>369</v>
      </c>
      <c r="C321" s="509" t="s">
        <v>736</v>
      </c>
      <c r="D321" s="504" t="s">
        <v>11</v>
      </c>
      <c r="E321" s="504" t="s">
        <v>287</v>
      </c>
      <c r="F321" s="510">
        <v>45412</v>
      </c>
      <c r="G321" s="511">
        <v>0.91</v>
      </c>
      <c r="H321" s="337"/>
      <c r="I321" s="83"/>
      <c r="J321" s="85">
        <f t="shared" si="50"/>
        <v>0</v>
      </c>
      <c r="K321" s="308"/>
      <c r="L321" s="85">
        <f t="shared" si="41"/>
        <v>0</v>
      </c>
      <c r="M321" s="687"/>
      <c r="N321" s="85">
        <f t="shared" si="42"/>
        <v>0</v>
      </c>
      <c r="O321" s="83"/>
      <c r="P321" s="85">
        <f t="shared" si="43"/>
        <v>0</v>
      </c>
      <c r="Q321" s="83"/>
      <c r="R321" s="377">
        <f t="shared" si="44"/>
        <v>0</v>
      </c>
      <c r="S321" s="1028"/>
      <c r="T321" s="1013">
        <f>S321*Tabla310[[#This Row],[P.U$]]</f>
        <v>0</v>
      </c>
    </row>
    <row r="322" spans="1:20" ht="28.5" x14ac:dyDescent="0.3">
      <c r="A322" s="457"/>
      <c r="B322" s="204" t="s">
        <v>369</v>
      </c>
      <c r="C322" s="21" t="s">
        <v>18071</v>
      </c>
      <c r="D322" s="21" t="s">
        <v>11</v>
      </c>
      <c r="E322" s="21" t="s">
        <v>287</v>
      </c>
      <c r="F322" s="27">
        <v>45931</v>
      </c>
      <c r="G322" s="38">
        <v>0.34</v>
      </c>
      <c r="H322" s="337"/>
      <c r="I322" s="83"/>
      <c r="J322" s="85">
        <f t="shared" ref="J322" si="51">G322*I322</f>
        <v>0</v>
      </c>
      <c r="K322" s="308"/>
      <c r="L322" s="85">
        <f t="shared" ref="L322" si="52">G322*K322</f>
        <v>0</v>
      </c>
      <c r="M322" s="687"/>
      <c r="N322" s="85">
        <f t="shared" ref="N322" si="53">G322*M322</f>
        <v>0</v>
      </c>
      <c r="O322" s="83"/>
      <c r="P322" s="85">
        <f t="shared" ref="P322" si="54">G322*O322</f>
        <v>0</v>
      </c>
      <c r="Q322" s="83">
        <v>10</v>
      </c>
      <c r="R322" s="377">
        <f t="shared" ref="R322" si="55">G322*Q322</f>
        <v>3.4000000000000004</v>
      </c>
      <c r="S322" s="1030">
        <v>10</v>
      </c>
      <c r="T322" s="1013">
        <f>S322*Tabla310[[#This Row],[P.U$]]</f>
        <v>3.4000000000000004</v>
      </c>
    </row>
    <row r="323" spans="1:20" ht="36" x14ac:dyDescent="0.3">
      <c r="A323" s="457">
        <v>304</v>
      </c>
      <c r="B323" s="503" t="s">
        <v>370</v>
      </c>
      <c r="C323" s="504" t="s">
        <v>576</v>
      </c>
      <c r="D323" s="504" t="s">
        <v>11</v>
      </c>
      <c r="E323" s="504" t="s">
        <v>287</v>
      </c>
      <c r="F323" s="505">
        <v>45870</v>
      </c>
      <c r="G323" s="506">
        <v>2.2000000000000002</v>
      </c>
      <c r="H323" s="337"/>
      <c r="I323" s="83">
        <v>8</v>
      </c>
      <c r="J323" s="85">
        <f t="shared" si="50"/>
        <v>17.600000000000001</v>
      </c>
      <c r="K323" s="793">
        <v>8</v>
      </c>
      <c r="L323" s="85">
        <f>G323*K323</f>
        <v>17.600000000000001</v>
      </c>
      <c r="M323" s="687">
        <v>8</v>
      </c>
      <c r="N323" s="85">
        <f t="shared" si="42"/>
        <v>17.600000000000001</v>
      </c>
      <c r="O323" s="83">
        <v>8</v>
      </c>
      <c r="P323" s="85">
        <f t="shared" si="43"/>
        <v>17.600000000000001</v>
      </c>
      <c r="Q323" s="83">
        <v>8</v>
      </c>
      <c r="R323" s="377">
        <f t="shared" si="44"/>
        <v>17.600000000000001</v>
      </c>
      <c r="S323" s="1028">
        <v>8</v>
      </c>
      <c r="T323" s="1013">
        <f>S323*Tabla310[[#This Row],[P.U$]]</f>
        <v>17.600000000000001</v>
      </c>
    </row>
    <row r="324" spans="1:20" ht="36" x14ac:dyDescent="0.3">
      <c r="A324" s="457">
        <v>305</v>
      </c>
      <c r="B324" s="503" t="s">
        <v>369</v>
      </c>
      <c r="C324" s="504" t="s">
        <v>904</v>
      </c>
      <c r="D324" s="504" t="s">
        <v>11</v>
      </c>
      <c r="E324" s="504" t="s">
        <v>287</v>
      </c>
      <c r="F324" s="505">
        <v>45352</v>
      </c>
      <c r="G324" s="506">
        <v>2.2000000000000002</v>
      </c>
      <c r="H324" s="337"/>
      <c r="I324" s="83"/>
      <c r="J324" s="85">
        <f t="shared" si="50"/>
        <v>0</v>
      </c>
      <c r="K324" s="308"/>
      <c r="L324" s="85">
        <f t="shared" si="41"/>
        <v>0</v>
      </c>
      <c r="M324" s="687"/>
      <c r="N324" s="85">
        <f t="shared" si="42"/>
        <v>0</v>
      </c>
      <c r="O324" s="83"/>
      <c r="P324" s="85">
        <f t="shared" si="43"/>
        <v>0</v>
      </c>
      <c r="Q324" s="83"/>
      <c r="R324" s="377">
        <f t="shared" si="44"/>
        <v>0</v>
      </c>
      <c r="S324" s="1030"/>
      <c r="T324" s="1013">
        <f>S324*Tabla310[[#This Row],[P.U$]]</f>
        <v>0</v>
      </c>
    </row>
    <row r="325" spans="1:20" ht="36" x14ac:dyDescent="0.3">
      <c r="A325" s="457">
        <v>306</v>
      </c>
      <c r="B325" s="503" t="s">
        <v>370</v>
      </c>
      <c r="C325" s="509" t="s">
        <v>666</v>
      </c>
      <c r="D325" s="504" t="s">
        <v>11</v>
      </c>
      <c r="E325" s="504" t="s">
        <v>287</v>
      </c>
      <c r="F325" s="510">
        <v>45869</v>
      </c>
      <c r="G325" s="511"/>
      <c r="H325" s="337"/>
      <c r="I325" s="593"/>
      <c r="J325" s="85">
        <f t="shared" si="50"/>
        <v>0</v>
      </c>
      <c r="K325" s="784"/>
      <c r="L325" s="236">
        <f>G325*K325</f>
        <v>0</v>
      </c>
      <c r="M325" s="684"/>
      <c r="N325" s="236">
        <f>G325*M325</f>
        <v>0</v>
      </c>
      <c r="O325" s="237"/>
      <c r="P325" s="236">
        <f>G325*O325</f>
        <v>0</v>
      </c>
      <c r="Q325" s="237"/>
      <c r="R325" s="377">
        <f>G325*Q325</f>
        <v>0</v>
      </c>
      <c r="S325" s="1027"/>
      <c r="T325" s="1013">
        <f>S325*Tabla310[[#This Row],[P.U$]]</f>
        <v>0</v>
      </c>
    </row>
    <row r="326" spans="1:20" ht="36" x14ac:dyDescent="0.3">
      <c r="A326" s="457">
        <v>307</v>
      </c>
      <c r="B326" s="503" t="s">
        <v>370</v>
      </c>
      <c r="C326" s="504" t="s">
        <v>769</v>
      </c>
      <c r="D326" s="504" t="s">
        <v>11</v>
      </c>
      <c r="E326" s="504" t="s">
        <v>684</v>
      </c>
      <c r="F326" s="505">
        <v>45352</v>
      </c>
      <c r="G326" s="506">
        <v>2.2000000000000002</v>
      </c>
      <c r="H326" s="337"/>
      <c r="I326" s="83"/>
      <c r="J326" s="85">
        <f t="shared" si="50"/>
        <v>0</v>
      </c>
      <c r="K326" s="308"/>
      <c r="L326" s="85">
        <f t="shared" si="41"/>
        <v>0</v>
      </c>
      <c r="M326" s="687"/>
      <c r="N326" s="85">
        <f t="shared" si="42"/>
        <v>0</v>
      </c>
      <c r="O326" s="83"/>
      <c r="P326" s="85">
        <f t="shared" si="43"/>
        <v>0</v>
      </c>
      <c r="Q326" s="83"/>
      <c r="R326" s="377">
        <f t="shared" si="44"/>
        <v>0</v>
      </c>
      <c r="S326" s="1030"/>
      <c r="T326" s="1013">
        <f>S326*Tabla310[[#This Row],[P.U$]]</f>
        <v>0</v>
      </c>
    </row>
    <row r="327" spans="1:20" ht="18.75" x14ac:dyDescent="0.3">
      <c r="A327" s="457">
        <v>308</v>
      </c>
      <c r="B327" s="503" t="s">
        <v>371</v>
      </c>
      <c r="C327" s="504" t="s">
        <v>579</v>
      </c>
      <c r="D327" s="504" t="s">
        <v>11</v>
      </c>
      <c r="E327" s="504" t="s">
        <v>326</v>
      </c>
      <c r="F327" s="505">
        <v>45505</v>
      </c>
      <c r="G327" s="506">
        <v>6.2</v>
      </c>
      <c r="H327" s="337"/>
      <c r="I327" s="83"/>
      <c r="J327" s="85">
        <f t="shared" si="50"/>
        <v>0</v>
      </c>
      <c r="K327" s="308"/>
      <c r="L327" s="85">
        <f t="shared" si="41"/>
        <v>0</v>
      </c>
      <c r="M327" s="687"/>
      <c r="N327" s="85">
        <f t="shared" si="42"/>
        <v>0</v>
      </c>
      <c r="O327" s="83"/>
      <c r="P327" s="85">
        <f t="shared" si="43"/>
        <v>0</v>
      </c>
      <c r="Q327" s="83"/>
      <c r="R327" s="377">
        <f t="shared" si="44"/>
        <v>0</v>
      </c>
      <c r="S327" s="1028"/>
      <c r="T327" s="1013">
        <f>S327*Tabla310[[#This Row],[P.U$]]</f>
        <v>0</v>
      </c>
    </row>
    <row r="328" spans="1:20" ht="54" x14ac:dyDescent="0.3">
      <c r="A328" s="457">
        <v>309</v>
      </c>
      <c r="B328" s="503" t="s">
        <v>372</v>
      </c>
      <c r="C328" s="504" t="s">
        <v>580</v>
      </c>
      <c r="D328" s="504" t="s">
        <v>11</v>
      </c>
      <c r="E328" s="504" t="s">
        <v>679</v>
      </c>
      <c r="F328" s="505">
        <v>45658</v>
      </c>
      <c r="G328" s="506">
        <v>1.52</v>
      </c>
      <c r="H328" s="337"/>
      <c r="I328" s="593"/>
      <c r="J328" s="85">
        <f t="shared" si="50"/>
        <v>0</v>
      </c>
      <c r="K328" s="784"/>
      <c r="L328" s="236">
        <f>G328*K328</f>
        <v>0</v>
      </c>
      <c r="M328" s="684"/>
      <c r="N328" s="236">
        <f>G328*M328</f>
        <v>0</v>
      </c>
      <c r="O328" s="237"/>
      <c r="P328" s="236">
        <f>G328*O328</f>
        <v>0</v>
      </c>
      <c r="Q328" s="237"/>
      <c r="R328" s="377">
        <f>G328*Q328</f>
        <v>0</v>
      </c>
      <c r="S328" s="1029"/>
      <c r="T328" s="1013">
        <f>S328*Tabla310[[#This Row],[P.U$]]</f>
        <v>0</v>
      </c>
    </row>
    <row r="329" spans="1:20" ht="36" x14ac:dyDescent="0.3">
      <c r="A329" s="457">
        <v>310</v>
      </c>
      <c r="B329" s="503" t="s">
        <v>373</v>
      </c>
      <c r="C329" s="504" t="s">
        <v>203</v>
      </c>
      <c r="D329" s="504" t="s">
        <v>11</v>
      </c>
      <c r="E329" s="504" t="s">
        <v>679</v>
      </c>
      <c r="F329" s="505">
        <v>45231</v>
      </c>
      <c r="G329" s="506">
        <v>1.52</v>
      </c>
      <c r="H329" s="337"/>
      <c r="I329" s="83"/>
      <c r="J329" s="85">
        <f t="shared" si="50"/>
        <v>0</v>
      </c>
      <c r="K329" s="308"/>
      <c r="L329" s="85">
        <f>G329*K329</f>
        <v>0</v>
      </c>
      <c r="M329" s="687"/>
      <c r="N329" s="85">
        <f>G329*M329</f>
        <v>0</v>
      </c>
      <c r="O329" s="83"/>
      <c r="P329" s="85">
        <f>G329*O329</f>
        <v>0</v>
      </c>
      <c r="Q329" s="83"/>
      <c r="R329" s="377">
        <f>G329*Q329</f>
        <v>0</v>
      </c>
      <c r="S329" s="1028"/>
      <c r="T329" s="1013">
        <f>S329*Tabla310[[#This Row],[P.U$]]</f>
        <v>0</v>
      </c>
    </row>
    <row r="330" spans="1:20" ht="36" x14ac:dyDescent="0.3">
      <c r="A330" s="457">
        <v>311</v>
      </c>
      <c r="B330" s="503" t="s">
        <v>374</v>
      </c>
      <c r="C330" s="504" t="s">
        <v>581</v>
      </c>
      <c r="D330" s="504" t="s">
        <v>11</v>
      </c>
      <c r="E330" s="504" t="s">
        <v>680</v>
      </c>
      <c r="F330" s="505">
        <v>45748</v>
      </c>
      <c r="G330" s="506">
        <v>0.75</v>
      </c>
      <c r="H330" s="337"/>
      <c r="I330" s="83"/>
      <c r="J330" s="85">
        <f t="shared" si="50"/>
        <v>0</v>
      </c>
      <c r="K330" s="308"/>
      <c r="L330" s="85">
        <f t="shared" si="41"/>
        <v>0</v>
      </c>
      <c r="M330" s="687"/>
      <c r="N330" s="85">
        <f t="shared" si="42"/>
        <v>0</v>
      </c>
      <c r="O330" s="83"/>
      <c r="P330" s="85">
        <f t="shared" si="43"/>
        <v>0</v>
      </c>
      <c r="Q330" s="83"/>
      <c r="R330" s="377">
        <f t="shared" si="44"/>
        <v>0</v>
      </c>
      <c r="S330" s="1030"/>
      <c r="T330" s="1013">
        <f>S330*Tabla310[[#This Row],[P.U$]]</f>
        <v>0</v>
      </c>
    </row>
    <row r="331" spans="1:20" ht="36" x14ac:dyDescent="0.3">
      <c r="A331" s="457">
        <v>312</v>
      </c>
      <c r="B331" s="503" t="s">
        <v>375</v>
      </c>
      <c r="C331" s="504" t="s">
        <v>577</v>
      </c>
      <c r="D331" s="504" t="s">
        <v>11</v>
      </c>
      <c r="E331" s="504" t="s">
        <v>680</v>
      </c>
      <c r="F331" s="505">
        <v>45505</v>
      </c>
      <c r="G331" s="506">
        <v>0.52</v>
      </c>
      <c r="H331" s="337"/>
      <c r="I331" s="593"/>
      <c r="J331" s="85">
        <f t="shared" si="50"/>
        <v>0</v>
      </c>
      <c r="K331" s="784"/>
      <c r="L331" s="236">
        <f>G331*K331</f>
        <v>0</v>
      </c>
      <c r="M331" s="684"/>
      <c r="N331" s="236">
        <f>G331*M331</f>
        <v>0</v>
      </c>
      <c r="O331" s="237"/>
      <c r="P331" s="236">
        <f>G331*O331</f>
        <v>0</v>
      </c>
      <c r="Q331" s="237"/>
      <c r="R331" s="377">
        <f>G331*Q331</f>
        <v>0</v>
      </c>
      <c r="S331" s="1027"/>
      <c r="T331" s="1013">
        <f>S331*Tabla310[[#This Row],[P.U$]]</f>
        <v>0</v>
      </c>
    </row>
    <row r="332" spans="1:20" ht="36" x14ac:dyDescent="0.3">
      <c r="A332" s="457">
        <v>313</v>
      </c>
      <c r="B332" s="503" t="s">
        <v>376</v>
      </c>
      <c r="C332" s="504" t="s">
        <v>197</v>
      </c>
      <c r="D332" s="504" t="s">
        <v>11</v>
      </c>
      <c r="E332" s="504" t="s">
        <v>679</v>
      </c>
      <c r="F332" s="505">
        <v>45170</v>
      </c>
      <c r="G332" s="506">
        <v>9.32</v>
      </c>
      <c r="H332" s="337"/>
      <c r="I332" s="83"/>
      <c r="J332" s="85">
        <f t="shared" si="50"/>
        <v>0</v>
      </c>
      <c r="K332" s="308"/>
      <c r="L332" s="85">
        <f>G332*K332</f>
        <v>0</v>
      </c>
      <c r="M332" s="687"/>
      <c r="N332" s="85">
        <f>G332*M332</f>
        <v>0</v>
      </c>
      <c r="O332" s="83"/>
      <c r="P332" s="85">
        <f>G332*O332</f>
        <v>0</v>
      </c>
      <c r="Q332" s="83"/>
      <c r="R332" s="377">
        <f>G332*Q332</f>
        <v>0</v>
      </c>
      <c r="S332" s="1030"/>
      <c r="T332" s="1013">
        <f>S332*Tabla310[[#This Row],[P.U$]]</f>
        <v>0</v>
      </c>
    </row>
    <row r="333" spans="1:20" ht="36" x14ac:dyDescent="0.3">
      <c r="A333" s="457">
        <v>314</v>
      </c>
      <c r="B333" s="503" t="s">
        <v>770</v>
      </c>
      <c r="C333" s="504" t="s">
        <v>736</v>
      </c>
      <c r="D333" s="504" t="s">
        <v>11</v>
      </c>
      <c r="E333" s="504"/>
      <c r="F333" s="505">
        <v>45444</v>
      </c>
      <c r="G333" s="506">
        <v>0.28999999999999998</v>
      </c>
      <c r="H333" s="337"/>
      <c r="I333" s="83"/>
      <c r="J333" s="85">
        <f t="shared" si="50"/>
        <v>0</v>
      </c>
      <c r="K333" s="308"/>
      <c r="L333" s="85">
        <f t="shared" si="41"/>
        <v>0</v>
      </c>
      <c r="M333" s="687"/>
      <c r="N333" s="85">
        <f t="shared" si="42"/>
        <v>0</v>
      </c>
      <c r="O333" s="83"/>
      <c r="P333" s="85">
        <f t="shared" si="43"/>
        <v>0</v>
      </c>
      <c r="Q333" s="83"/>
      <c r="R333" s="377">
        <f t="shared" si="44"/>
        <v>0</v>
      </c>
      <c r="S333" s="1028"/>
      <c r="T333" s="1013">
        <f>S333*Tabla310[[#This Row],[P.U$]]</f>
        <v>0</v>
      </c>
    </row>
    <row r="334" spans="1:20" ht="36" x14ac:dyDescent="0.3">
      <c r="A334" s="457">
        <v>315</v>
      </c>
      <c r="B334" s="503" t="s">
        <v>770</v>
      </c>
      <c r="C334" s="504" t="s">
        <v>17735</v>
      </c>
      <c r="D334" s="504" t="s">
        <v>11</v>
      </c>
      <c r="E334" s="504"/>
      <c r="F334" s="505"/>
      <c r="G334" s="506">
        <v>0.52</v>
      </c>
      <c r="H334" s="337"/>
      <c r="I334" s="83"/>
      <c r="J334" s="85">
        <f t="shared" si="50"/>
        <v>0</v>
      </c>
      <c r="K334" s="308"/>
      <c r="L334" s="85">
        <f t="shared" si="41"/>
        <v>0</v>
      </c>
      <c r="M334" s="687"/>
      <c r="N334" s="85">
        <f t="shared" si="42"/>
        <v>0</v>
      </c>
      <c r="O334" s="83"/>
      <c r="P334" s="85">
        <f t="shared" si="43"/>
        <v>0</v>
      </c>
      <c r="Q334" s="83"/>
      <c r="R334" s="377"/>
      <c r="S334" s="1030"/>
      <c r="T334" s="1013">
        <f>S334*Tabla310[[#This Row],[P.U$]]</f>
        <v>0</v>
      </c>
    </row>
    <row r="335" spans="1:20" ht="36" x14ac:dyDescent="0.3">
      <c r="A335" s="457">
        <v>316</v>
      </c>
      <c r="B335" s="503" t="s">
        <v>377</v>
      </c>
      <c r="C335" s="504" t="s">
        <v>232</v>
      </c>
      <c r="D335" s="504" t="s">
        <v>11</v>
      </c>
      <c r="E335" s="504" t="s">
        <v>269</v>
      </c>
      <c r="F335" s="505">
        <v>45597</v>
      </c>
      <c r="G335" s="506">
        <v>1.86</v>
      </c>
      <c r="H335" s="337"/>
      <c r="I335" s="83"/>
      <c r="J335" s="85">
        <f t="shared" si="50"/>
        <v>0</v>
      </c>
      <c r="K335" s="308"/>
      <c r="L335" s="85">
        <f t="shared" si="41"/>
        <v>0</v>
      </c>
      <c r="M335" s="687"/>
      <c r="N335" s="85">
        <f t="shared" si="42"/>
        <v>0</v>
      </c>
      <c r="O335" s="83"/>
      <c r="P335" s="85">
        <f t="shared" si="43"/>
        <v>0</v>
      </c>
      <c r="Q335" s="83"/>
      <c r="R335" s="377">
        <f t="shared" si="44"/>
        <v>0</v>
      </c>
      <c r="S335" s="1028"/>
      <c r="T335" s="1013">
        <f>S335*Tabla310[[#This Row],[P.U$]]</f>
        <v>0</v>
      </c>
    </row>
    <row r="336" spans="1:20" ht="36" x14ac:dyDescent="0.3">
      <c r="A336" s="457">
        <v>317</v>
      </c>
      <c r="B336" s="503" t="s">
        <v>378</v>
      </c>
      <c r="C336" s="507" t="s">
        <v>197</v>
      </c>
      <c r="D336" s="504" t="s">
        <v>11</v>
      </c>
      <c r="E336" s="507" t="s">
        <v>681</v>
      </c>
      <c r="F336" s="515">
        <v>45261</v>
      </c>
      <c r="G336" s="516">
        <v>8.1199999999999992</v>
      </c>
      <c r="H336" s="337"/>
      <c r="I336" s="83"/>
      <c r="J336" s="85">
        <f t="shared" si="50"/>
        <v>0</v>
      </c>
      <c r="K336" s="308"/>
      <c r="L336" s="85">
        <f t="shared" si="41"/>
        <v>0</v>
      </c>
      <c r="M336" s="687"/>
      <c r="N336" s="85">
        <f t="shared" si="42"/>
        <v>0</v>
      </c>
      <c r="O336" s="83"/>
      <c r="P336" s="85">
        <f t="shared" si="43"/>
        <v>0</v>
      </c>
      <c r="Q336" s="83"/>
      <c r="R336" s="377">
        <f t="shared" si="44"/>
        <v>0</v>
      </c>
      <c r="S336" s="1030"/>
      <c r="T336" s="1013">
        <f>S336*Tabla310[[#This Row],[P.U$]]</f>
        <v>0</v>
      </c>
    </row>
    <row r="337" spans="1:20" ht="36" x14ac:dyDescent="0.3">
      <c r="A337" s="457">
        <v>318</v>
      </c>
      <c r="B337" s="503" t="s">
        <v>379</v>
      </c>
      <c r="C337" s="504" t="s">
        <v>575</v>
      </c>
      <c r="D337" s="504" t="s">
        <v>11</v>
      </c>
      <c r="E337" s="504" t="s">
        <v>282</v>
      </c>
      <c r="F337" s="517">
        <v>45017</v>
      </c>
      <c r="G337" s="518">
        <v>3.08</v>
      </c>
      <c r="H337" s="337"/>
      <c r="I337" s="83"/>
      <c r="J337" s="85">
        <f t="shared" si="50"/>
        <v>0</v>
      </c>
      <c r="K337" s="308"/>
      <c r="L337" s="85">
        <f t="shared" si="41"/>
        <v>0</v>
      </c>
      <c r="M337" s="687"/>
      <c r="N337" s="85">
        <f t="shared" si="42"/>
        <v>0</v>
      </c>
      <c r="O337" s="83"/>
      <c r="P337" s="85">
        <f t="shared" si="43"/>
        <v>0</v>
      </c>
      <c r="Q337" s="83"/>
      <c r="R337" s="377">
        <f t="shared" si="44"/>
        <v>0</v>
      </c>
      <c r="S337" s="1028"/>
      <c r="T337" s="1013">
        <f>S337*Tabla310[[#This Row],[P.U$]]</f>
        <v>0</v>
      </c>
    </row>
    <row r="338" spans="1:20" ht="36" x14ac:dyDescent="0.3">
      <c r="A338" s="457">
        <v>319</v>
      </c>
      <c r="B338" s="503" t="s">
        <v>380</v>
      </c>
      <c r="C338" s="504" t="s">
        <v>582</v>
      </c>
      <c r="D338" s="504" t="s">
        <v>11</v>
      </c>
      <c r="E338" s="504" t="s">
        <v>282</v>
      </c>
      <c r="F338" s="517">
        <v>45139</v>
      </c>
      <c r="G338" s="518">
        <v>3.08</v>
      </c>
      <c r="H338" s="337"/>
      <c r="I338" s="83"/>
      <c r="J338" s="85">
        <f t="shared" si="50"/>
        <v>0</v>
      </c>
      <c r="K338" s="308"/>
      <c r="L338" s="85">
        <f t="shared" si="41"/>
        <v>0</v>
      </c>
      <c r="M338" s="687"/>
      <c r="N338" s="85">
        <f t="shared" si="42"/>
        <v>0</v>
      </c>
      <c r="O338" s="83"/>
      <c r="P338" s="85">
        <f t="shared" si="43"/>
        <v>0</v>
      </c>
      <c r="Q338" s="83"/>
      <c r="R338" s="377">
        <f t="shared" si="44"/>
        <v>0</v>
      </c>
      <c r="S338" s="1030"/>
      <c r="T338" s="1013">
        <f>S338*Tabla310[[#This Row],[P.U$]]</f>
        <v>0</v>
      </c>
    </row>
    <row r="339" spans="1:20" ht="36" x14ac:dyDescent="0.3">
      <c r="A339" s="457">
        <v>320</v>
      </c>
      <c r="B339" s="503" t="s">
        <v>381</v>
      </c>
      <c r="C339" s="504" t="s">
        <v>583</v>
      </c>
      <c r="D339" s="504" t="s">
        <v>11</v>
      </c>
      <c r="E339" s="504" t="s">
        <v>682</v>
      </c>
      <c r="F339" s="517">
        <v>45809</v>
      </c>
      <c r="G339" s="518">
        <v>1.55</v>
      </c>
      <c r="H339" s="337"/>
      <c r="I339" s="83"/>
      <c r="J339" s="85">
        <f t="shared" si="50"/>
        <v>0</v>
      </c>
      <c r="K339" s="308"/>
      <c r="L339" s="85">
        <f t="shared" si="41"/>
        <v>0</v>
      </c>
      <c r="M339" s="687"/>
      <c r="N339" s="85">
        <f t="shared" si="42"/>
        <v>0</v>
      </c>
      <c r="O339" s="83"/>
      <c r="P339" s="85">
        <f t="shared" si="43"/>
        <v>0</v>
      </c>
      <c r="Q339" s="83"/>
      <c r="R339" s="377">
        <f t="shared" si="44"/>
        <v>0</v>
      </c>
      <c r="S339" s="1028"/>
      <c r="T339" s="1013">
        <f>S339*Tabla310[[#This Row],[P.U$]]</f>
        <v>0</v>
      </c>
    </row>
    <row r="340" spans="1:20" ht="54" x14ac:dyDescent="0.3">
      <c r="A340" s="457">
        <v>321</v>
      </c>
      <c r="B340" s="503" t="s">
        <v>382</v>
      </c>
      <c r="C340" s="504" t="s">
        <v>197</v>
      </c>
      <c r="D340" s="504" t="s">
        <v>11</v>
      </c>
      <c r="E340" s="504" t="s">
        <v>278</v>
      </c>
      <c r="F340" s="517">
        <v>45108</v>
      </c>
      <c r="G340" s="518">
        <v>3.55</v>
      </c>
      <c r="H340" s="337"/>
      <c r="I340" s="83"/>
      <c r="J340" s="85">
        <f t="shared" si="50"/>
        <v>0</v>
      </c>
      <c r="K340" s="308"/>
      <c r="L340" s="85">
        <f>G340*K340</f>
        <v>0</v>
      </c>
      <c r="M340" s="687"/>
      <c r="N340" s="85">
        <f>G340*M340</f>
        <v>0</v>
      </c>
      <c r="O340" s="83"/>
      <c r="P340" s="85">
        <f>G340*O340</f>
        <v>0</v>
      </c>
      <c r="Q340" s="83"/>
      <c r="R340" s="377">
        <f>G340*Q340</f>
        <v>0</v>
      </c>
      <c r="S340" s="1030"/>
      <c r="T340" s="1013">
        <f>S340*Tabla310[[#This Row],[P.U$]]</f>
        <v>0</v>
      </c>
    </row>
    <row r="341" spans="1:20" ht="36" x14ac:dyDescent="0.3">
      <c r="A341" s="457">
        <v>322</v>
      </c>
      <c r="B341" s="503" t="s">
        <v>383</v>
      </c>
      <c r="C341" s="504" t="s">
        <v>573</v>
      </c>
      <c r="D341" s="504" t="s">
        <v>11</v>
      </c>
      <c r="E341" s="504" t="s">
        <v>299</v>
      </c>
      <c r="F341" s="517">
        <v>45505</v>
      </c>
      <c r="G341" s="518">
        <v>2.02</v>
      </c>
      <c r="H341" s="337"/>
      <c r="I341" s="83"/>
      <c r="J341" s="85">
        <f t="shared" si="50"/>
        <v>0</v>
      </c>
      <c r="K341" s="308"/>
      <c r="L341" s="85">
        <f t="shared" si="41"/>
        <v>0</v>
      </c>
      <c r="M341" s="687"/>
      <c r="N341" s="85">
        <f t="shared" si="42"/>
        <v>0</v>
      </c>
      <c r="O341" s="83"/>
      <c r="P341" s="85">
        <f t="shared" si="43"/>
        <v>0</v>
      </c>
      <c r="Q341" s="83"/>
      <c r="R341" s="377">
        <f t="shared" si="44"/>
        <v>0</v>
      </c>
      <c r="S341" s="1028"/>
      <c r="T341" s="1013">
        <f>S341*Tabla310[[#This Row],[P.U$]]</f>
        <v>0</v>
      </c>
    </row>
    <row r="342" spans="1:20" ht="36" x14ac:dyDescent="0.3">
      <c r="A342" s="457">
        <v>323</v>
      </c>
      <c r="B342" s="503" t="s">
        <v>384</v>
      </c>
      <c r="C342" s="504" t="s">
        <v>584</v>
      </c>
      <c r="D342" s="504" t="s">
        <v>11</v>
      </c>
      <c r="E342" s="504" t="s">
        <v>683</v>
      </c>
      <c r="F342" s="517">
        <v>45413</v>
      </c>
      <c r="G342" s="518">
        <v>4.3899999999999997</v>
      </c>
      <c r="H342" s="337"/>
      <c r="I342" s="83"/>
      <c r="J342" s="85">
        <f t="shared" si="50"/>
        <v>0</v>
      </c>
      <c r="K342" s="308"/>
      <c r="L342" s="85">
        <f t="shared" si="41"/>
        <v>0</v>
      </c>
      <c r="M342" s="687"/>
      <c r="N342" s="85">
        <f t="shared" si="42"/>
        <v>0</v>
      </c>
      <c r="O342" s="83"/>
      <c r="P342" s="85">
        <f t="shared" si="43"/>
        <v>0</v>
      </c>
      <c r="Q342" s="83"/>
      <c r="R342" s="377">
        <f t="shared" si="44"/>
        <v>0</v>
      </c>
      <c r="S342" s="1030"/>
      <c r="T342" s="1013">
        <f>S342*Tabla310[[#This Row],[P.U$]]</f>
        <v>0</v>
      </c>
    </row>
    <row r="343" spans="1:20" ht="36" x14ac:dyDescent="0.3">
      <c r="A343" s="457">
        <v>324</v>
      </c>
      <c r="B343" s="503" t="s">
        <v>385</v>
      </c>
      <c r="C343" s="504" t="s">
        <v>237</v>
      </c>
      <c r="D343" s="504" t="s">
        <v>11</v>
      </c>
      <c r="E343" s="504" t="s">
        <v>683</v>
      </c>
      <c r="F343" s="517" t="s">
        <v>830</v>
      </c>
      <c r="G343" s="518">
        <v>2.82</v>
      </c>
      <c r="H343" s="337"/>
      <c r="I343" s="83"/>
      <c r="J343" s="85">
        <f t="shared" si="50"/>
        <v>0</v>
      </c>
      <c r="K343" s="308"/>
      <c r="L343" s="85">
        <f t="shared" si="41"/>
        <v>0</v>
      </c>
      <c r="M343" s="687"/>
      <c r="N343" s="85">
        <f t="shared" si="42"/>
        <v>0</v>
      </c>
      <c r="O343" s="83"/>
      <c r="P343" s="85">
        <f t="shared" si="43"/>
        <v>0</v>
      </c>
      <c r="Q343" s="83"/>
      <c r="R343" s="377">
        <f t="shared" si="44"/>
        <v>0</v>
      </c>
      <c r="S343" s="1028"/>
      <c r="T343" s="1013">
        <f>S343*Tabla310[[#This Row],[P.U$]]</f>
        <v>0</v>
      </c>
    </row>
    <row r="344" spans="1:20" ht="36" x14ac:dyDescent="0.3">
      <c r="A344" s="457">
        <v>325</v>
      </c>
      <c r="B344" s="503" t="s">
        <v>385</v>
      </c>
      <c r="C344" s="504" t="s">
        <v>232</v>
      </c>
      <c r="D344" s="504" t="s">
        <v>11</v>
      </c>
      <c r="E344" s="504" t="s">
        <v>289</v>
      </c>
      <c r="F344" s="517">
        <v>45352</v>
      </c>
      <c r="G344" s="518">
        <v>2.82</v>
      </c>
      <c r="H344" s="337"/>
      <c r="I344" s="83"/>
      <c r="J344" s="85">
        <f t="shared" si="50"/>
        <v>0</v>
      </c>
      <c r="K344" s="308"/>
      <c r="L344" s="85">
        <f t="shared" si="41"/>
        <v>0</v>
      </c>
      <c r="M344" s="687"/>
      <c r="N344" s="85">
        <f t="shared" si="42"/>
        <v>0</v>
      </c>
      <c r="O344" s="83"/>
      <c r="P344" s="85">
        <f t="shared" si="43"/>
        <v>0</v>
      </c>
      <c r="Q344" s="83"/>
      <c r="R344" s="377">
        <f t="shared" si="44"/>
        <v>0</v>
      </c>
      <c r="S344" s="1030"/>
      <c r="T344" s="1013">
        <f>S344*Tabla310[[#This Row],[P.U$]]</f>
        <v>0</v>
      </c>
    </row>
    <row r="345" spans="1:20" ht="36" x14ac:dyDescent="0.3">
      <c r="A345" s="457">
        <v>326</v>
      </c>
      <c r="B345" s="503" t="s">
        <v>386</v>
      </c>
      <c r="C345" s="504" t="s">
        <v>232</v>
      </c>
      <c r="D345" s="504" t="s">
        <v>11</v>
      </c>
      <c r="E345" s="504" t="s">
        <v>684</v>
      </c>
      <c r="F345" s="517">
        <v>45231</v>
      </c>
      <c r="G345" s="518">
        <v>1.54</v>
      </c>
      <c r="H345" s="337"/>
      <c r="I345" s="83">
        <v>20</v>
      </c>
      <c r="J345" s="85">
        <f t="shared" si="50"/>
        <v>30.8</v>
      </c>
      <c r="K345" s="793">
        <v>20</v>
      </c>
      <c r="L345" s="85">
        <f>G345*K345</f>
        <v>30.8</v>
      </c>
      <c r="M345" s="687">
        <v>20</v>
      </c>
      <c r="N345" s="85">
        <f t="shared" si="42"/>
        <v>30.8</v>
      </c>
      <c r="O345" s="83">
        <v>20</v>
      </c>
      <c r="P345" s="85">
        <f t="shared" si="43"/>
        <v>30.8</v>
      </c>
      <c r="Q345" s="83">
        <v>20</v>
      </c>
      <c r="R345" s="377">
        <f t="shared" si="44"/>
        <v>30.8</v>
      </c>
      <c r="S345" s="1028">
        <v>20</v>
      </c>
      <c r="T345" s="1013">
        <f>S345*Tabla310[[#This Row],[P.U$]]</f>
        <v>30.8</v>
      </c>
    </row>
    <row r="346" spans="1:20" ht="54" x14ac:dyDescent="0.3">
      <c r="A346" s="457">
        <v>327</v>
      </c>
      <c r="B346" s="503" t="s">
        <v>387</v>
      </c>
      <c r="C346" s="504" t="s">
        <v>252</v>
      </c>
      <c r="D346" s="504" t="s">
        <v>341</v>
      </c>
      <c r="E346" s="504" t="s">
        <v>287</v>
      </c>
      <c r="F346" s="517">
        <v>45627</v>
      </c>
      <c r="G346" s="518">
        <v>1.25</v>
      </c>
      <c r="H346" s="337"/>
      <c r="I346" s="83"/>
      <c r="J346" s="85">
        <f t="shared" si="50"/>
        <v>0</v>
      </c>
      <c r="K346" s="308"/>
      <c r="L346" s="85">
        <f t="shared" si="41"/>
        <v>0</v>
      </c>
      <c r="M346" s="687"/>
      <c r="N346" s="85">
        <f t="shared" si="42"/>
        <v>0</v>
      </c>
      <c r="O346" s="83"/>
      <c r="P346" s="85">
        <f t="shared" si="43"/>
        <v>0</v>
      </c>
      <c r="Q346" s="83"/>
      <c r="R346" s="377">
        <f t="shared" si="44"/>
        <v>0</v>
      </c>
      <c r="S346" s="1030"/>
      <c r="T346" s="1013">
        <f>S346*Tabla310[[#This Row],[P.U$]]</f>
        <v>0</v>
      </c>
    </row>
    <row r="347" spans="1:20" ht="36" x14ac:dyDescent="0.3">
      <c r="A347" s="457">
        <v>328</v>
      </c>
      <c r="B347" s="503" t="s">
        <v>388</v>
      </c>
      <c r="C347" s="504" t="s">
        <v>585</v>
      </c>
      <c r="D347" s="504" t="s">
        <v>11</v>
      </c>
      <c r="E347" s="504" t="s">
        <v>282</v>
      </c>
      <c r="F347" s="517">
        <v>45383</v>
      </c>
      <c r="G347" s="518">
        <v>2.39</v>
      </c>
      <c r="H347" s="337"/>
      <c r="I347" s="83"/>
      <c r="J347" s="85">
        <f t="shared" si="50"/>
        <v>0</v>
      </c>
      <c r="K347" s="308"/>
      <c r="L347" s="85">
        <f t="shared" si="41"/>
        <v>0</v>
      </c>
      <c r="M347" s="687"/>
      <c r="N347" s="85">
        <f t="shared" si="42"/>
        <v>0</v>
      </c>
      <c r="O347" s="83"/>
      <c r="P347" s="85">
        <f t="shared" si="43"/>
        <v>0</v>
      </c>
      <c r="Q347" s="83"/>
      <c r="R347" s="377">
        <f t="shared" si="44"/>
        <v>0</v>
      </c>
      <c r="S347" s="1028"/>
      <c r="T347" s="1013">
        <f>S347*Tabla310[[#This Row],[P.U$]]</f>
        <v>0</v>
      </c>
    </row>
    <row r="348" spans="1:20" ht="36" x14ac:dyDescent="0.3">
      <c r="A348" s="457">
        <v>329</v>
      </c>
      <c r="B348" s="503" t="s">
        <v>389</v>
      </c>
      <c r="C348" s="504" t="s">
        <v>586</v>
      </c>
      <c r="D348" s="504" t="s">
        <v>11</v>
      </c>
      <c r="E348" s="504" t="s">
        <v>282</v>
      </c>
      <c r="F348" s="517">
        <v>45536</v>
      </c>
      <c r="G348" s="518">
        <v>2.39</v>
      </c>
      <c r="H348" s="337"/>
      <c r="I348" s="83"/>
      <c r="J348" s="85">
        <f t="shared" si="50"/>
        <v>0</v>
      </c>
      <c r="K348" s="308"/>
      <c r="L348" s="85">
        <f t="shared" si="41"/>
        <v>0</v>
      </c>
      <c r="M348" s="687"/>
      <c r="N348" s="85">
        <f t="shared" si="42"/>
        <v>0</v>
      </c>
      <c r="O348" s="83"/>
      <c r="P348" s="85">
        <f t="shared" si="43"/>
        <v>0</v>
      </c>
      <c r="Q348" s="83"/>
      <c r="R348" s="377">
        <f t="shared" si="44"/>
        <v>0</v>
      </c>
      <c r="S348" s="1030"/>
      <c r="T348" s="1013">
        <f>S348*Tabla310[[#This Row],[P.U$]]</f>
        <v>0</v>
      </c>
    </row>
    <row r="349" spans="1:20" ht="36" x14ac:dyDescent="0.3">
      <c r="A349" s="457">
        <v>330</v>
      </c>
      <c r="B349" s="503" t="s">
        <v>771</v>
      </c>
      <c r="C349" s="504" t="s">
        <v>736</v>
      </c>
      <c r="D349" s="504" t="s">
        <v>11</v>
      </c>
      <c r="E349" s="504" t="s">
        <v>685</v>
      </c>
      <c r="F349" s="517">
        <v>45870</v>
      </c>
      <c r="G349" s="518">
        <v>1.4</v>
      </c>
      <c r="H349" s="337"/>
      <c r="I349" s="83"/>
      <c r="J349" s="85">
        <f t="shared" si="50"/>
        <v>0</v>
      </c>
      <c r="K349" s="308"/>
      <c r="L349" s="85">
        <f>G349*K349</f>
        <v>0</v>
      </c>
      <c r="M349" s="687"/>
      <c r="N349" s="85">
        <f>G349*M349</f>
        <v>0</v>
      </c>
      <c r="O349" s="83"/>
      <c r="P349" s="85">
        <f>G349*O349</f>
        <v>0</v>
      </c>
      <c r="Q349" s="83"/>
      <c r="R349" s="377">
        <f>G349*Q349</f>
        <v>0</v>
      </c>
      <c r="S349" s="1028"/>
      <c r="T349" s="1013">
        <f>S349*Tabla310[[#This Row],[P.U$]]</f>
        <v>0</v>
      </c>
    </row>
    <row r="350" spans="1:20" ht="18.75" x14ac:dyDescent="0.3">
      <c r="A350" s="457">
        <v>331</v>
      </c>
      <c r="B350" s="503" t="s">
        <v>390</v>
      </c>
      <c r="C350" s="504" t="s">
        <v>198</v>
      </c>
      <c r="D350" s="504" t="s">
        <v>11</v>
      </c>
      <c r="E350" s="504" t="s">
        <v>685</v>
      </c>
      <c r="F350" s="517">
        <v>45505</v>
      </c>
      <c r="G350" s="518">
        <v>2.2200000000000002</v>
      </c>
      <c r="H350" s="337"/>
      <c r="I350" s="83"/>
      <c r="J350" s="85">
        <f t="shared" si="50"/>
        <v>0</v>
      </c>
      <c r="K350" s="308"/>
      <c r="L350" s="85">
        <f t="shared" si="41"/>
        <v>0</v>
      </c>
      <c r="M350" s="687"/>
      <c r="N350" s="85">
        <f t="shared" si="42"/>
        <v>0</v>
      </c>
      <c r="O350" s="83"/>
      <c r="P350" s="85">
        <f t="shared" si="43"/>
        <v>0</v>
      </c>
      <c r="Q350" s="83"/>
      <c r="R350" s="377">
        <f t="shared" si="44"/>
        <v>0</v>
      </c>
      <c r="S350" s="1030"/>
      <c r="T350" s="1013">
        <f>S350*Tabla310[[#This Row],[P.U$]]</f>
        <v>0</v>
      </c>
    </row>
    <row r="351" spans="1:20" ht="18.75" x14ac:dyDescent="0.3">
      <c r="A351" s="457"/>
      <c r="B351" s="204" t="s">
        <v>18212</v>
      </c>
      <c r="C351" s="21" t="s">
        <v>736</v>
      </c>
      <c r="D351" s="21" t="s">
        <v>11</v>
      </c>
      <c r="E351" s="21" t="s">
        <v>685</v>
      </c>
      <c r="F351" s="240"/>
      <c r="G351" s="241">
        <v>1.04</v>
      </c>
      <c r="H351" s="337"/>
      <c r="I351" s="83"/>
      <c r="J351" s="85">
        <f t="shared" ref="J351" si="56">G351*I351</f>
        <v>0</v>
      </c>
      <c r="K351" s="308"/>
      <c r="L351" s="85">
        <f t="shared" ref="L351" si="57">G351*K351</f>
        <v>0</v>
      </c>
      <c r="M351" s="687"/>
      <c r="N351" s="85">
        <f t="shared" ref="N351" si="58">G351*M351</f>
        <v>0</v>
      </c>
      <c r="O351" s="83"/>
      <c r="P351" s="85">
        <f t="shared" ref="P351" si="59">G351*O351</f>
        <v>0</v>
      </c>
      <c r="Q351" s="83">
        <v>10</v>
      </c>
      <c r="R351" s="377">
        <f t="shared" ref="R351" si="60">G351*Q351</f>
        <v>10.4</v>
      </c>
      <c r="S351" s="1028">
        <v>10</v>
      </c>
      <c r="T351" s="1013">
        <f>S351*Tabla310[[#This Row],[P.U$]]</f>
        <v>10.4</v>
      </c>
    </row>
    <row r="352" spans="1:20" ht="54" x14ac:dyDescent="0.3">
      <c r="A352" s="457">
        <v>332</v>
      </c>
      <c r="B352" s="503" t="s">
        <v>829</v>
      </c>
      <c r="C352" s="504" t="s">
        <v>194</v>
      </c>
      <c r="D352" s="504" t="s">
        <v>11</v>
      </c>
      <c r="E352" s="504" t="s">
        <v>266</v>
      </c>
      <c r="F352" s="517">
        <v>45748</v>
      </c>
      <c r="G352" s="518">
        <v>4.42</v>
      </c>
      <c r="H352" s="337"/>
      <c r="I352" s="83">
        <v>0</v>
      </c>
      <c r="J352" s="85">
        <f t="shared" si="50"/>
        <v>0</v>
      </c>
      <c r="K352" s="793"/>
      <c r="L352" s="85">
        <f>G352*K352</f>
        <v>0</v>
      </c>
      <c r="M352" s="687"/>
      <c r="N352" s="85">
        <f t="shared" si="42"/>
        <v>0</v>
      </c>
      <c r="O352" s="83"/>
      <c r="P352" s="85">
        <f t="shared" si="43"/>
        <v>0</v>
      </c>
      <c r="Q352" s="83"/>
      <c r="R352" s="377">
        <f t="shared" si="44"/>
        <v>0</v>
      </c>
      <c r="S352" s="1030"/>
      <c r="T352" s="1013">
        <f>S352*Tabla310[[#This Row],[P.U$]]</f>
        <v>0</v>
      </c>
    </row>
    <row r="353" spans="1:20" ht="54" x14ac:dyDescent="0.3">
      <c r="A353" s="457">
        <v>333</v>
      </c>
      <c r="B353" s="503" t="s">
        <v>804</v>
      </c>
      <c r="C353" s="504" t="s">
        <v>194</v>
      </c>
      <c r="D353" s="504" t="s">
        <v>11</v>
      </c>
      <c r="E353" s="504" t="s">
        <v>278</v>
      </c>
      <c r="F353" s="517">
        <v>45778</v>
      </c>
      <c r="G353" s="518">
        <v>7.59</v>
      </c>
      <c r="H353" s="337"/>
      <c r="I353" s="83"/>
      <c r="J353" s="85">
        <f t="shared" si="50"/>
        <v>0</v>
      </c>
      <c r="K353" s="308"/>
      <c r="L353" s="85">
        <f t="shared" si="41"/>
        <v>0</v>
      </c>
      <c r="M353" s="687"/>
      <c r="N353" s="85">
        <f t="shared" si="42"/>
        <v>0</v>
      </c>
      <c r="O353" s="83"/>
      <c r="P353" s="85">
        <f t="shared" si="43"/>
        <v>0</v>
      </c>
      <c r="Q353" s="83"/>
      <c r="R353" s="377">
        <f t="shared" si="44"/>
        <v>0</v>
      </c>
      <c r="S353" s="1028"/>
      <c r="T353" s="1013">
        <f>S353*Tabla310[[#This Row],[P.U$]]</f>
        <v>0</v>
      </c>
    </row>
    <row r="354" spans="1:20" ht="36" x14ac:dyDescent="0.3">
      <c r="A354" s="457">
        <v>334</v>
      </c>
      <c r="B354" s="503" t="s">
        <v>391</v>
      </c>
      <c r="C354" s="504" t="s">
        <v>587</v>
      </c>
      <c r="D354" s="504" t="s">
        <v>11</v>
      </c>
      <c r="E354" s="504" t="s">
        <v>282</v>
      </c>
      <c r="F354" s="517">
        <v>45901</v>
      </c>
      <c r="G354" s="518">
        <v>3.29</v>
      </c>
      <c r="H354" s="337"/>
      <c r="I354" s="83"/>
      <c r="J354" s="85">
        <f t="shared" si="50"/>
        <v>0</v>
      </c>
      <c r="K354" s="308"/>
      <c r="L354" s="85">
        <f t="shared" si="41"/>
        <v>0</v>
      </c>
      <c r="M354" s="687"/>
      <c r="N354" s="85">
        <f t="shared" si="42"/>
        <v>0</v>
      </c>
      <c r="O354" s="83"/>
      <c r="P354" s="85">
        <f t="shared" si="43"/>
        <v>0</v>
      </c>
      <c r="Q354" s="83"/>
      <c r="R354" s="377">
        <f t="shared" si="44"/>
        <v>0</v>
      </c>
      <c r="S354" s="1030"/>
      <c r="T354" s="1013">
        <f>S354*Tabla310[[#This Row],[P.U$]]</f>
        <v>0</v>
      </c>
    </row>
    <row r="355" spans="1:20" ht="36" x14ac:dyDescent="0.3">
      <c r="A355" s="457">
        <v>335</v>
      </c>
      <c r="B355" s="503" t="s">
        <v>392</v>
      </c>
      <c r="C355" s="504" t="s">
        <v>666</v>
      </c>
      <c r="D355" s="504" t="s">
        <v>11</v>
      </c>
      <c r="E355" s="504" t="s">
        <v>293</v>
      </c>
      <c r="F355" s="517">
        <v>45597</v>
      </c>
      <c r="G355" s="518">
        <v>0.41</v>
      </c>
      <c r="H355" s="337"/>
      <c r="I355" s="83"/>
      <c r="J355" s="85">
        <f t="shared" si="50"/>
        <v>0</v>
      </c>
      <c r="K355" s="308"/>
      <c r="L355" s="85">
        <f t="shared" si="41"/>
        <v>0</v>
      </c>
      <c r="M355" s="687"/>
      <c r="N355" s="85">
        <f t="shared" si="42"/>
        <v>0</v>
      </c>
      <c r="O355" s="83"/>
      <c r="P355" s="85">
        <f t="shared" si="43"/>
        <v>0</v>
      </c>
      <c r="Q355" s="83"/>
      <c r="R355" s="377">
        <f t="shared" si="44"/>
        <v>0</v>
      </c>
      <c r="S355" s="1028"/>
      <c r="T355" s="1013">
        <f>S355*Tabla310[[#This Row],[P.U$]]</f>
        <v>0</v>
      </c>
    </row>
    <row r="356" spans="1:20" ht="18.75" x14ac:dyDescent="0.3">
      <c r="A356" s="457">
        <v>336</v>
      </c>
      <c r="B356" s="503" t="s">
        <v>393</v>
      </c>
      <c r="C356" s="504" t="s">
        <v>588</v>
      </c>
      <c r="D356" s="504" t="s">
        <v>11</v>
      </c>
      <c r="E356" s="504" t="s">
        <v>683</v>
      </c>
      <c r="F356" s="517">
        <v>45170</v>
      </c>
      <c r="G356" s="518"/>
      <c r="H356" s="337"/>
      <c r="I356" s="83"/>
      <c r="J356" s="85">
        <f t="shared" si="50"/>
        <v>0</v>
      </c>
      <c r="K356" s="308"/>
      <c r="L356" s="85">
        <f>G356*K356</f>
        <v>0</v>
      </c>
      <c r="M356" s="687"/>
      <c r="N356" s="85">
        <f>G356*M356</f>
        <v>0</v>
      </c>
      <c r="O356" s="83"/>
      <c r="P356" s="85">
        <f>G356*O356</f>
        <v>0</v>
      </c>
      <c r="Q356" s="83"/>
      <c r="R356" s="377">
        <f>G356*Q356</f>
        <v>0</v>
      </c>
      <c r="S356" s="1030"/>
      <c r="T356" s="1013">
        <f>S356*Tabla310[[#This Row],[P.U$]]</f>
        <v>0</v>
      </c>
    </row>
    <row r="357" spans="1:20" ht="36" x14ac:dyDescent="0.3">
      <c r="A357" s="457">
        <v>337</v>
      </c>
      <c r="B357" s="503" t="s">
        <v>394</v>
      </c>
      <c r="C357" s="504" t="s">
        <v>232</v>
      </c>
      <c r="D357" s="504" t="s">
        <v>11</v>
      </c>
      <c r="E357" s="504" t="s">
        <v>287</v>
      </c>
      <c r="F357" s="517">
        <v>45536</v>
      </c>
      <c r="G357" s="518">
        <v>4.68</v>
      </c>
      <c r="H357" s="337"/>
      <c r="I357" s="83"/>
      <c r="J357" s="85">
        <f t="shared" si="50"/>
        <v>0</v>
      </c>
      <c r="K357" s="308"/>
      <c r="L357" s="85">
        <f t="shared" si="41"/>
        <v>0</v>
      </c>
      <c r="M357" s="687"/>
      <c r="N357" s="85">
        <f t="shared" si="42"/>
        <v>0</v>
      </c>
      <c r="O357" s="83"/>
      <c r="P357" s="85">
        <f t="shared" si="43"/>
        <v>0</v>
      </c>
      <c r="Q357" s="83"/>
      <c r="R357" s="377">
        <f t="shared" si="44"/>
        <v>0</v>
      </c>
      <c r="S357" s="1028"/>
      <c r="T357" s="1013">
        <f>S357*Tabla310[[#This Row],[P.U$]]</f>
        <v>0</v>
      </c>
    </row>
    <row r="358" spans="1:20" ht="36" x14ac:dyDescent="0.3">
      <c r="A358" s="457">
        <v>338</v>
      </c>
      <c r="B358" s="503" t="s">
        <v>17618</v>
      </c>
      <c r="C358" s="503" t="s">
        <v>17784</v>
      </c>
      <c r="D358" s="504" t="s">
        <v>11</v>
      </c>
      <c r="E358" s="504" t="s">
        <v>287</v>
      </c>
      <c r="F358" s="517"/>
      <c r="G358" s="635">
        <v>0.28999999999999998</v>
      </c>
      <c r="H358" s="337"/>
      <c r="I358" s="83"/>
      <c r="J358" s="85">
        <f t="shared" si="50"/>
        <v>0</v>
      </c>
      <c r="K358" s="308"/>
      <c r="L358" s="85">
        <f t="shared" si="41"/>
        <v>0</v>
      </c>
      <c r="M358" s="687"/>
      <c r="N358" s="85">
        <f t="shared" si="42"/>
        <v>0</v>
      </c>
      <c r="O358" s="83"/>
      <c r="P358" s="85">
        <f t="shared" si="43"/>
        <v>0</v>
      </c>
      <c r="Q358" s="83"/>
      <c r="R358" s="377">
        <f t="shared" si="44"/>
        <v>0</v>
      </c>
      <c r="S358" s="1030"/>
      <c r="T358" s="1013">
        <f>S358*Tabla310[[#This Row],[P.U$]]</f>
        <v>0</v>
      </c>
    </row>
    <row r="359" spans="1:20" ht="36" x14ac:dyDescent="0.3">
      <c r="A359" s="457">
        <v>339</v>
      </c>
      <c r="B359" s="503" t="s">
        <v>17618</v>
      </c>
      <c r="C359" s="503" t="s">
        <v>888</v>
      </c>
      <c r="D359" s="504" t="s">
        <v>11</v>
      </c>
      <c r="E359" s="504" t="s">
        <v>287</v>
      </c>
      <c r="F359" s="517"/>
      <c r="G359" s="635">
        <v>1.29</v>
      </c>
      <c r="H359" s="337"/>
      <c r="I359" s="83"/>
      <c r="J359" s="85">
        <f t="shared" si="50"/>
        <v>0</v>
      </c>
      <c r="K359" s="308"/>
      <c r="L359" s="85">
        <f t="shared" si="41"/>
        <v>0</v>
      </c>
      <c r="M359" s="687"/>
      <c r="N359" s="85">
        <f t="shared" si="42"/>
        <v>0</v>
      </c>
      <c r="O359" s="83"/>
      <c r="P359" s="85">
        <f t="shared" si="43"/>
        <v>0</v>
      </c>
      <c r="Q359" s="83"/>
      <c r="R359" s="377">
        <f t="shared" si="44"/>
        <v>0</v>
      </c>
      <c r="S359" s="1028"/>
      <c r="T359" s="1013">
        <f>S359*Tabla310[[#This Row],[P.U$]]</f>
        <v>0</v>
      </c>
    </row>
    <row r="360" spans="1:20" ht="37.5" x14ac:dyDescent="0.3">
      <c r="A360" s="457">
        <v>340</v>
      </c>
      <c r="B360" s="508" t="s">
        <v>1111</v>
      </c>
      <c r="C360" s="519" t="s">
        <v>576</v>
      </c>
      <c r="D360" s="504" t="s">
        <v>11</v>
      </c>
      <c r="E360" s="509"/>
      <c r="F360" s="520">
        <v>45901</v>
      </c>
      <c r="G360" s="521">
        <v>0.98</v>
      </c>
      <c r="H360" s="337"/>
      <c r="I360" s="83"/>
      <c r="J360" s="85">
        <f t="shared" si="50"/>
        <v>0</v>
      </c>
      <c r="K360" s="308"/>
      <c r="L360" s="85">
        <f>G360*K360</f>
        <v>0</v>
      </c>
      <c r="M360" s="687"/>
      <c r="N360" s="85">
        <f>G360*M360</f>
        <v>0</v>
      </c>
      <c r="O360" s="83"/>
      <c r="P360" s="85">
        <f>G360*O360</f>
        <v>0</v>
      </c>
      <c r="Q360" s="83"/>
      <c r="R360" s="377">
        <f>G360*Q360</f>
        <v>0</v>
      </c>
      <c r="S360" s="1030"/>
      <c r="T360" s="1013">
        <f>S360*Tabla310[[#This Row],[P.U$]]</f>
        <v>0</v>
      </c>
    </row>
    <row r="361" spans="1:20" ht="36" x14ac:dyDescent="0.3">
      <c r="A361" s="457">
        <v>341</v>
      </c>
      <c r="B361" s="503" t="s">
        <v>395</v>
      </c>
      <c r="C361" s="504" t="s">
        <v>220</v>
      </c>
      <c r="D361" s="504" t="s">
        <v>11</v>
      </c>
      <c r="E361" s="504" t="s">
        <v>293</v>
      </c>
      <c r="F361" s="517">
        <v>45536</v>
      </c>
      <c r="G361" s="518">
        <v>1.51</v>
      </c>
      <c r="H361" s="337"/>
      <c r="I361" s="83"/>
      <c r="J361" s="85">
        <f t="shared" si="50"/>
        <v>0</v>
      </c>
      <c r="K361" s="308"/>
      <c r="L361" s="85">
        <f t="shared" si="41"/>
        <v>0</v>
      </c>
      <c r="M361" s="687"/>
      <c r="N361" s="85">
        <f t="shared" si="42"/>
        <v>0</v>
      </c>
      <c r="O361" s="83"/>
      <c r="P361" s="85">
        <f t="shared" si="43"/>
        <v>0</v>
      </c>
      <c r="Q361" s="83"/>
      <c r="R361" s="377">
        <f t="shared" si="44"/>
        <v>0</v>
      </c>
      <c r="S361" s="1028"/>
      <c r="T361" s="1013">
        <f>S361*Tabla310[[#This Row],[P.U$]]</f>
        <v>0</v>
      </c>
    </row>
    <row r="362" spans="1:20" ht="36" x14ac:dyDescent="0.3">
      <c r="A362" s="457">
        <v>342</v>
      </c>
      <c r="B362" s="503" t="s">
        <v>395</v>
      </c>
      <c r="C362" s="504" t="s">
        <v>1008</v>
      </c>
      <c r="D362" s="504" t="s">
        <v>11</v>
      </c>
      <c r="E362" s="504" t="s">
        <v>293</v>
      </c>
      <c r="F362" s="520">
        <v>45930</v>
      </c>
      <c r="G362" s="522">
        <v>1.51</v>
      </c>
      <c r="H362" s="337"/>
      <c r="I362" s="83"/>
      <c r="J362" s="85">
        <f t="shared" si="50"/>
        <v>0</v>
      </c>
      <c r="K362" s="308"/>
      <c r="L362" s="85">
        <f t="shared" si="41"/>
        <v>0</v>
      </c>
      <c r="M362" s="687"/>
      <c r="N362" s="85">
        <f t="shared" si="42"/>
        <v>0</v>
      </c>
      <c r="O362" s="83"/>
      <c r="P362" s="85">
        <f t="shared" si="43"/>
        <v>0</v>
      </c>
      <c r="Q362" s="83"/>
      <c r="R362" s="377">
        <f t="shared" si="44"/>
        <v>0</v>
      </c>
      <c r="S362" s="1030"/>
      <c r="T362" s="1013">
        <f>S362*Tabla310[[#This Row],[P.U$]]</f>
        <v>0</v>
      </c>
    </row>
    <row r="363" spans="1:20" ht="36" x14ac:dyDescent="0.3">
      <c r="A363" s="457">
        <v>343</v>
      </c>
      <c r="B363" s="503" t="s">
        <v>396</v>
      </c>
      <c r="C363" s="504" t="s">
        <v>589</v>
      </c>
      <c r="D363" s="504" t="s">
        <v>11</v>
      </c>
      <c r="E363" s="504" t="s">
        <v>320</v>
      </c>
      <c r="F363" s="517">
        <v>46054</v>
      </c>
      <c r="G363" s="518">
        <v>1.78</v>
      </c>
      <c r="H363" s="337"/>
      <c r="I363" s="83"/>
      <c r="J363" s="85">
        <f t="shared" si="50"/>
        <v>0</v>
      </c>
      <c r="K363" s="308"/>
      <c r="L363" s="85">
        <f t="shared" si="41"/>
        <v>0</v>
      </c>
      <c r="M363" s="687"/>
      <c r="N363" s="85">
        <f t="shared" si="42"/>
        <v>0</v>
      </c>
      <c r="O363" s="83"/>
      <c r="P363" s="85">
        <f t="shared" si="43"/>
        <v>0</v>
      </c>
      <c r="Q363" s="83"/>
      <c r="R363" s="377">
        <f t="shared" si="44"/>
        <v>0</v>
      </c>
      <c r="S363" s="1028"/>
      <c r="T363" s="1013">
        <f>S363*Tabla310[[#This Row],[P.U$]]</f>
        <v>0</v>
      </c>
    </row>
    <row r="364" spans="1:20" ht="36" x14ac:dyDescent="0.3">
      <c r="A364" s="457">
        <v>344</v>
      </c>
      <c r="B364" s="503" t="s">
        <v>396</v>
      </c>
      <c r="C364" s="504" t="s">
        <v>17735</v>
      </c>
      <c r="D364" s="504" t="s">
        <v>11</v>
      </c>
      <c r="E364" s="504" t="s">
        <v>320</v>
      </c>
      <c r="F364" s="517">
        <v>45748</v>
      </c>
      <c r="G364" s="518">
        <v>1.78</v>
      </c>
      <c r="H364" s="337"/>
      <c r="I364" s="83"/>
      <c r="J364" s="85">
        <f t="shared" si="50"/>
        <v>0</v>
      </c>
      <c r="K364" s="308"/>
      <c r="L364" s="85">
        <f>G364*K364</f>
        <v>0</v>
      </c>
      <c r="M364" s="687"/>
      <c r="N364" s="85">
        <f>G364*M364</f>
        <v>0</v>
      </c>
      <c r="O364" s="83"/>
      <c r="P364" s="85">
        <f>G364*O364</f>
        <v>0</v>
      </c>
      <c r="Q364" s="83"/>
      <c r="R364" s="377">
        <f>G364*Q364</f>
        <v>0</v>
      </c>
      <c r="S364" s="1030"/>
      <c r="T364" s="1013">
        <f>S364*Tabla310[[#This Row],[P.U$]]</f>
        <v>0</v>
      </c>
    </row>
    <row r="365" spans="1:20" ht="36" x14ac:dyDescent="0.3">
      <c r="A365" s="457">
        <v>345</v>
      </c>
      <c r="B365" s="503" t="s">
        <v>397</v>
      </c>
      <c r="C365" s="504" t="s">
        <v>210</v>
      </c>
      <c r="D365" s="504" t="s">
        <v>11</v>
      </c>
      <c r="E365" s="504" t="s">
        <v>680</v>
      </c>
      <c r="F365" s="517">
        <v>45413</v>
      </c>
      <c r="G365" s="518">
        <v>2.2400000000000002</v>
      </c>
      <c r="H365" s="337"/>
      <c r="I365" s="83"/>
      <c r="J365" s="85">
        <f t="shared" si="50"/>
        <v>0</v>
      </c>
      <c r="K365" s="308"/>
      <c r="L365" s="85">
        <f t="shared" si="41"/>
        <v>0</v>
      </c>
      <c r="M365" s="687"/>
      <c r="N365" s="85">
        <f t="shared" si="42"/>
        <v>0</v>
      </c>
      <c r="O365" s="83"/>
      <c r="P365" s="85">
        <f t="shared" si="43"/>
        <v>0</v>
      </c>
      <c r="Q365" s="83"/>
      <c r="R365" s="377">
        <f t="shared" si="44"/>
        <v>0</v>
      </c>
      <c r="S365" s="1028"/>
      <c r="T365" s="1013">
        <f>S365*Tabla310[[#This Row],[P.U$]]</f>
        <v>0</v>
      </c>
    </row>
    <row r="366" spans="1:20" ht="36" x14ac:dyDescent="0.3">
      <c r="A366" s="457">
        <v>346</v>
      </c>
      <c r="B366" s="503" t="s">
        <v>398</v>
      </c>
      <c r="C366" s="504" t="s">
        <v>591</v>
      </c>
      <c r="D366" s="504" t="s">
        <v>11</v>
      </c>
      <c r="E366" s="504" t="s">
        <v>282</v>
      </c>
      <c r="F366" s="517">
        <v>45444</v>
      </c>
      <c r="G366" s="518">
        <v>0.84</v>
      </c>
      <c r="H366" s="337"/>
      <c r="I366" s="83"/>
      <c r="J366" s="85">
        <f t="shared" si="50"/>
        <v>0</v>
      </c>
      <c r="K366" s="308"/>
      <c r="L366" s="85">
        <f t="shared" si="41"/>
        <v>0</v>
      </c>
      <c r="M366" s="687"/>
      <c r="N366" s="85">
        <f t="shared" si="42"/>
        <v>0</v>
      </c>
      <c r="O366" s="83"/>
      <c r="P366" s="85">
        <f t="shared" si="43"/>
        <v>0</v>
      </c>
      <c r="Q366" s="83"/>
      <c r="R366" s="377">
        <f t="shared" si="44"/>
        <v>0</v>
      </c>
      <c r="S366" s="1030"/>
      <c r="T366" s="1013">
        <f>S366*Tabla310[[#This Row],[P.U$]]</f>
        <v>0</v>
      </c>
    </row>
    <row r="367" spans="1:20" ht="36" x14ac:dyDescent="0.3">
      <c r="A367" s="457">
        <v>347</v>
      </c>
      <c r="B367" s="503" t="s">
        <v>399</v>
      </c>
      <c r="C367" s="504" t="s">
        <v>17836</v>
      </c>
      <c r="D367" s="504" t="s">
        <v>11</v>
      </c>
      <c r="E367" s="504" t="s">
        <v>282</v>
      </c>
      <c r="F367" s="517">
        <v>45536</v>
      </c>
      <c r="G367" s="518">
        <v>1.38</v>
      </c>
      <c r="H367" s="337"/>
      <c r="I367" s="593">
        <v>10</v>
      </c>
      <c r="J367" s="355">
        <f>G367*I367</f>
        <v>13.799999999999999</v>
      </c>
      <c r="K367" s="794">
        <v>10</v>
      </c>
      <c r="L367" s="85">
        <f>G367*K367</f>
        <v>13.799999999999999</v>
      </c>
      <c r="M367" s="684">
        <v>10</v>
      </c>
      <c r="N367" s="357">
        <f>G367*M367</f>
        <v>13.799999999999999</v>
      </c>
      <c r="O367" s="356">
        <v>9</v>
      </c>
      <c r="P367" s="357">
        <f>G367*O367</f>
        <v>12.419999999999998</v>
      </c>
      <c r="Q367" s="356">
        <v>9</v>
      </c>
      <c r="R367" s="377">
        <f>G367*Q367</f>
        <v>12.419999999999998</v>
      </c>
      <c r="S367" s="1027">
        <v>9</v>
      </c>
      <c r="T367" s="1013">
        <f>S367*Tabla310[[#This Row],[P.U$]]</f>
        <v>12.419999999999998</v>
      </c>
    </row>
    <row r="368" spans="1:20" ht="36" x14ac:dyDescent="0.3">
      <c r="A368" s="457">
        <v>348</v>
      </c>
      <c r="B368" s="503" t="s">
        <v>1010</v>
      </c>
      <c r="C368" s="512" t="s">
        <v>1009</v>
      </c>
      <c r="D368" s="504" t="s">
        <v>11</v>
      </c>
      <c r="E368" s="504" t="s">
        <v>320</v>
      </c>
      <c r="F368" s="523"/>
      <c r="G368" s="524">
        <v>0.7</v>
      </c>
      <c r="H368" s="337"/>
      <c r="I368" s="593"/>
      <c r="J368" s="355">
        <f>G368*I368</f>
        <v>0</v>
      </c>
      <c r="K368" s="784"/>
      <c r="L368" s="357">
        <f>G368*K368</f>
        <v>0</v>
      </c>
      <c r="M368" s="684"/>
      <c r="N368" s="357">
        <f>G368*M368</f>
        <v>0</v>
      </c>
      <c r="O368" s="356"/>
      <c r="P368" s="357">
        <f>G368*O368</f>
        <v>0</v>
      </c>
      <c r="Q368" s="356"/>
      <c r="R368" s="377">
        <f>G368*Q368</f>
        <v>0</v>
      </c>
      <c r="S368" s="1029"/>
      <c r="T368" s="1013">
        <f>S368*Tabla310[[#This Row],[P.U$]]</f>
        <v>0</v>
      </c>
    </row>
    <row r="369" spans="1:20" ht="36" x14ac:dyDescent="0.3">
      <c r="A369" s="457">
        <v>349</v>
      </c>
      <c r="B369" s="503" t="s">
        <v>1010</v>
      </c>
      <c r="C369" s="504" t="s">
        <v>1009</v>
      </c>
      <c r="D369" s="504" t="s">
        <v>11</v>
      </c>
      <c r="E369" s="504" t="s">
        <v>320</v>
      </c>
      <c r="F369" s="517">
        <v>45505</v>
      </c>
      <c r="G369" s="518">
        <v>0.7</v>
      </c>
      <c r="H369" s="337"/>
      <c r="I369" s="83"/>
      <c r="J369" s="85">
        <f t="shared" si="50"/>
        <v>0</v>
      </c>
      <c r="K369" s="308"/>
      <c r="L369" s="85">
        <f t="shared" si="41"/>
        <v>0</v>
      </c>
      <c r="M369" s="687"/>
      <c r="N369" s="85">
        <f t="shared" si="42"/>
        <v>0</v>
      </c>
      <c r="O369" s="83"/>
      <c r="P369" s="85">
        <f t="shared" si="43"/>
        <v>0</v>
      </c>
      <c r="Q369" s="83"/>
      <c r="R369" s="377">
        <f t="shared" si="44"/>
        <v>0</v>
      </c>
      <c r="S369" s="1028"/>
      <c r="T369" s="1013">
        <f>S369*Tabla310[[#This Row],[P.U$]]</f>
        <v>0</v>
      </c>
    </row>
    <row r="370" spans="1:20" ht="36" x14ac:dyDescent="0.3">
      <c r="A370" s="457">
        <v>350</v>
      </c>
      <c r="B370" s="503" t="s">
        <v>772</v>
      </c>
      <c r="C370" s="519" t="s">
        <v>247</v>
      </c>
      <c r="D370" s="509" t="s">
        <v>11</v>
      </c>
      <c r="E370" s="504" t="s">
        <v>773</v>
      </c>
      <c r="F370" s="520">
        <v>45505</v>
      </c>
      <c r="G370" s="522">
        <v>1.25</v>
      </c>
      <c r="H370" s="337"/>
      <c r="I370" s="593"/>
      <c r="J370" s="85">
        <f t="shared" si="50"/>
        <v>0</v>
      </c>
      <c r="K370" s="784"/>
      <c r="L370" s="236">
        <f>G370*K370</f>
        <v>0</v>
      </c>
      <c r="M370" s="684"/>
      <c r="N370" s="236">
        <f>G370*M370</f>
        <v>0</v>
      </c>
      <c r="O370" s="237"/>
      <c r="P370" s="236">
        <f>G370*O370</f>
        <v>0</v>
      </c>
      <c r="Q370" s="237"/>
      <c r="R370" s="377">
        <f>G370*Q370</f>
        <v>0</v>
      </c>
      <c r="S370" s="1029"/>
      <c r="T370" s="1013">
        <f>S370*Tabla310[[#This Row],[P.U$]]</f>
        <v>0</v>
      </c>
    </row>
    <row r="371" spans="1:20" ht="36" x14ac:dyDescent="0.3">
      <c r="A371" s="457">
        <v>351</v>
      </c>
      <c r="B371" s="503" t="s">
        <v>772</v>
      </c>
      <c r="C371" s="504" t="s">
        <v>736</v>
      </c>
      <c r="D371" s="504" t="s">
        <v>11</v>
      </c>
      <c r="E371" s="504" t="s">
        <v>773</v>
      </c>
      <c r="F371" s="517">
        <v>45717</v>
      </c>
      <c r="G371" s="522">
        <v>1.61</v>
      </c>
      <c r="H371" s="337"/>
      <c r="I371" s="83"/>
      <c r="J371" s="85">
        <f t="shared" si="50"/>
        <v>0</v>
      </c>
      <c r="K371" s="308"/>
      <c r="L371" s="85">
        <f t="shared" si="41"/>
        <v>0</v>
      </c>
      <c r="M371" s="687"/>
      <c r="N371" s="85">
        <f t="shared" si="42"/>
        <v>0</v>
      </c>
      <c r="O371" s="83"/>
      <c r="P371" s="85">
        <f t="shared" si="43"/>
        <v>0</v>
      </c>
      <c r="Q371" s="83"/>
      <c r="R371" s="377">
        <f t="shared" si="44"/>
        <v>0</v>
      </c>
      <c r="S371" s="1028"/>
      <c r="T371" s="1013">
        <f>S371*Tabla310[[#This Row],[P.U$]]</f>
        <v>0</v>
      </c>
    </row>
    <row r="372" spans="1:20" ht="54" x14ac:dyDescent="0.3">
      <c r="A372" s="457">
        <v>352</v>
      </c>
      <c r="B372" s="503" t="s">
        <v>1199</v>
      </c>
      <c r="C372" s="504" t="s">
        <v>194</v>
      </c>
      <c r="D372" s="504" t="s">
        <v>11</v>
      </c>
      <c r="E372" s="504" t="s">
        <v>324</v>
      </c>
      <c r="F372" s="517">
        <v>45413</v>
      </c>
      <c r="G372" s="518">
        <v>1.94</v>
      </c>
      <c r="H372" s="337"/>
      <c r="I372" s="83"/>
      <c r="J372" s="85">
        <f t="shared" si="50"/>
        <v>0</v>
      </c>
      <c r="K372" s="308"/>
      <c r="L372" s="85">
        <f t="shared" si="41"/>
        <v>0</v>
      </c>
      <c r="M372" s="687"/>
      <c r="N372" s="85">
        <f t="shared" si="42"/>
        <v>0</v>
      </c>
      <c r="O372" s="83"/>
      <c r="P372" s="85">
        <f t="shared" si="43"/>
        <v>0</v>
      </c>
      <c r="Q372" s="83"/>
      <c r="R372" s="377">
        <f t="shared" si="44"/>
        <v>0</v>
      </c>
      <c r="S372" s="1030"/>
      <c r="T372" s="1013">
        <f>S372*Tabla310[[#This Row],[P.U$]]</f>
        <v>0</v>
      </c>
    </row>
    <row r="373" spans="1:20" ht="54" x14ac:dyDescent="0.3">
      <c r="A373" s="457">
        <v>353</v>
      </c>
      <c r="B373" s="484" t="s">
        <v>401</v>
      </c>
      <c r="C373" s="485" t="s">
        <v>593</v>
      </c>
      <c r="D373" s="485" t="s">
        <v>342</v>
      </c>
      <c r="E373" s="485" t="s">
        <v>259</v>
      </c>
      <c r="F373" s="486">
        <v>45717</v>
      </c>
      <c r="G373" s="487">
        <v>2.72</v>
      </c>
      <c r="H373" s="337"/>
      <c r="I373" s="83"/>
      <c r="J373" s="85">
        <f t="shared" ref="J373:J444" si="61">G373*I373</f>
        <v>0</v>
      </c>
      <c r="K373" s="308"/>
      <c r="L373" s="85">
        <f t="shared" si="41"/>
        <v>0</v>
      </c>
      <c r="M373" s="687"/>
      <c r="N373" s="85">
        <f t="shared" si="42"/>
        <v>0</v>
      </c>
      <c r="O373" s="83"/>
      <c r="P373" s="85">
        <f t="shared" si="43"/>
        <v>0</v>
      </c>
      <c r="Q373" s="83"/>
      <c r="R373" s="377">
        <f t="shared" si="44"/>
        <v>0</v>
      </c>
      <c r="S373" s="1028"/>
      <c r="T373" s="1013">
        <f>S373*Tabla310[[#This Row],[P.U$]]</f>
        <v>0</v>
      </c>
    </row>
    <row r="374" spans="1:20" ht="28.5" x14ac:dyDescent="0.3">
      <c r="A374" s="457"/>
      <c r="B374" s="201" t="s">
        <v>18056</v>
      </c>
      <c r="C374" s="14" t="s">
        <v>18057</v>
      </c>
      <c r="D374" s="14" t="s">
        <v>342</v>
      </c>
      <c r="E374" s="14" t="s">
        <v>259</v>
      </c>
      <c r="F374" s="15">
        <v>45992</v>
      </c>
      <c r="G374" s="37">
        <v>2.23</v>
      </c>
      <c r="H374" s="337"/>
      <c r="I374" s="83"/>
      <c r="J374" s="85">
        <f t="shared" ref="J374" si="62">G374*I374</f>
        <v>0</v>
      </c>
      <c r="K374" s="308"/>
      <c r="L374" s="85">
        <f t="shared" ref="L374" si="63">G374*K374</f>
        <v>0</v>
      </c>
      <c r="M374" s="687"/>
      <c r="N374" s="85">
        <f t="shared" ref="N374" si="64">G374*M374</f>
        <v>0</v>
      </c>
      <c r="O374" s="83"/>
      <c r="P374" s="85">
        <f t="shared" ref="P374" si="65">G374*O374</f>
        <v>0</v>
      </c>
      <c r="Q374" s="83">
        <v>10</v>
      </c>
      <c r="R374" s="377">
        <f t="shared" ref="R374" si="66">G374*Q374</f>
        <v>22.3</v>
      </c>
      <c r="S374" s="1030">
        <v>10</v>
      </c>
      <c r="T374" s="1013">
        <f>S374*Tabla310[[#This Row],[P.U$]]</f>
        <v>22.3</v>
      </c>
    </row>
    <row r="375" spans="1:20" ht="37.5" x14ac:dyDescent="0.3">
      <c r="A375" s="457">
        <v>354</v>
      </c>
      <c r="B375" s="489" t="s">
        <v>909</v>
      </c>
      <c r="C375" s="389" t="s">
        <v>241</v>
      </c>
      <c r="D375" s="485" t="s">
        <v>342</v>
      </c>
      <c r="E375" s="485" t="s">
        <v>259</v>
      </c>
      <c r="F375" s="490">
        <v>45658</v>
      </c>
      <c r="G375" s="491">
        <v>3.23</v>
      </c>
      <c r="H375" s="337"/>
      <c r="I375" s="83"/>
      <c r="J375" s="85">
        <f t="shared" si="61"/>
        <v>0</v>
      </c>
      <c r="K375" s="308"/>
      <c r="L375" s="85">
        <f t="shared" ref="L375:L486" si="67">G375*K375</f>
        <v>0</v>
      </c>
      <c r="M375" s="687"/>
      <c r="N375" s="85">
        <f t="shared" ref="N375:N486" si="68">G375*M375</f>
        <v>0</v>
      </c>
      <c r="O375" s="83"/>
      <c r="P375" s="85">
        <f t="shared" ref="P375:P486" si="69">G375*O375</f>
        <v>0</v>
      </c>
      <c r="Q375" s="83"/>
      <c r="R375" s="377">
        <f t="shared" ref="R375:R486" si="70">G375*Q375</f>
        <v>0</v>
      </c>
      <c r="S375" s="1028"/>
      <c r="T375" s="1013">
        <f>S375*Tabla310[[#This Row],[P.U$]]</f>
        <v>0</v>
      </c>
    </row>
    <row r="376" spans="1:20" ht="37.5" x14ac:dyDescent="0.3">
      <c r="A376" s="457">
        <v>355</v>
      </c>
      <c r="B376" s="489" t="s">
        <v>1015</v>
      </c>
      <c r="C376" s="389" t="s">
        <v>241</v>
      </c>
      <c r="D376" s="485" t="s">
        <v>342</v>
      </c>
      <c r="E376" s="485" t="s">
        <v>259</v>
      </c>
      <c r="F376" s="490">
        <v>45991</v>
      </c>
      <c r="G376" s="491">
        <v>1.43</v>
      </c>
      <c r="H376" s="337"/>
      <c r="I376" s="83"/>
      <c r="J376" s="85">
        <f t="shared" si="61"/>
        <v>0</v>
      </c>
      <c r="K376" s="308"/>
      <c r="L376" s="85">
        <f>G376*K376</f>
        <v>0</v>
      </c>
      <c r="M376" s="687"/>
      <c r="N376" s="85">
        <f>G376*M376</f>
        <v>0</v>
      </c>
      <c r="O376" s="83"/>
      <c r="P376" s="85">
        <f>G376*O376</f>
        <v>0</v>
      </c>
      <c r="Q376" s="83"/>
      <c r="R376" s="377">
        <f>G376*Q376</f>
        <v>0</v>
      </c>
      <c r="S376" s="1030"/>
      <c r="T376" s="1013">
        <f>S376*Tabla310[[#This Row],[P.U$]]</f>
        <v>0</v>
      </c>
    </row>
    <row r="377" spans="1:20" ht="30" x14ac:dyDescent="0.3">
      <c r="A377" s="457"/>
      <c r="B377" s="184" t="s">
        <v>18058</v>
      </c>
      <c r="C377" s="184" t="s">
        <v>206</v>
      </c>
      <c r="D377" s="14" t="s">
        <v>342</v>
      </c>
      <c r="E377" s="14" t="s">
        <v>259</v>
      </c>
      <c r="F377" s="576">
        <v>45689</v>
      </c>
      <c r="G377" s="577">
        <v>1.61</v>
      </c>
      <c r="H377" s="337"/>
      <c r="I377" s="83"/>
      <c r="J377" s="85">
        <f t="shared" ref="J377" si="71">G377*I377</f>
        <v>0</v>
      </c>
      <c r="K377" s="308"/>
      <c r="L377" s="85">
        <f>G377*K377</f>
        <v>0</v>
      </c>
      <c r="M377" s="687"/>
      <c r="N377" s="85">
        <f>G377*M377</f>
        <v>0</v>
      </c>
      <c r="O377" s="83"/>
      <c r="P377" s="85">
        <f>G377*O377</f>
        <v>0</v>
      </c>
      <c r="Q377" s="83">
        <v>10</v>
      </c>
      <c r="R377" s="377">
        <f>G377*Q377</f>
        <v>16.100000000000001</v>
      </c>
      <c r="S377" s="1028">
        <v>10</v>
      </c>
      <c r="T377" s="1013">
        <f>S377*Tabla310[[#This Row],[P.U$]]</f>
        <v>16.100000000000001</v>
      </c>
    </row>
    <row r="378" spans="1:20" ht="18.75" x14ac:dyDescent="0.3">
      <c r="A378" s="457">
        <v>356</v>
      </c>
      <c r="B378" s="273" t="s">
        <v>17765</v>
      </c>
      <c r="C378" s="583" t="s">
        <v>206</v>
      </c>
      <c r="D378" s="14" t="s">
        <v>342</v>
      </c>
      <c r="E378" s="14" t="s">
        <v>268</v>
      </c>
      <c r="F378" s="586">
        <v>45536</v>
      </c>
      <c r="G378" s="651">
        <v>1.9</v>
      </c>
      <c r="H378" s="337"/>
      <c r="I378" s="83"/>
      <c r="J378" s="85">
        <f t="shared" si="61"/>
        <v>0</v>
      </c>
      <c r="K378" s="308"/>
      <c r="L378" s="85">
        <f>G378*K378</f>
        <v>0</v>
      </c>
      <c r="M378" s="687"/>
      <c r="N378" s="85">
        <f>G378*M378</f>
        <v>0</v>
      </c>
      <c r="O378" s="83"/>
      <c r="P378" s="85">
        <f>G378*O378</f>
        <v>0</v>
      </c>
      <c r="Q378" s="83"/>
      <c r="R378" s="377">
        <f>G378*Q378</f>
        <v>0</v>
      </c>
      <c r="S378" s="1030"/>
      <c r="T378" s="1013">
        <f>S378*Tabla310[[#This Row],[P.U$]]</f>
        <v>0</v>
      </c>
    </row>
    <row r="379" spans="1:20" ht="37.5" x14ac:dyDescent="0.3">
      <c r="A379" s="457">
        <v>357</v>
      </c>
      <c r="B379" s="525" t="s">
        <v>1003</v>
      </c>
      <c r="C379" s="390" t="s">
        <v>206</v>
      </c>
      <c r="D379" s="485" t="s">
        <v>342</v>
      </c>
      <c r="E379" s="485" t="s">
        <v>268</v>
      </c>
      <c r="F379" s="526">
        <v>45657</v>
      </c>
      <c r="G379" s="527">
        <v>1.9</v>
      </c>
      <c r="H379" s="337"/>
      <c r="I379" s="83"/>
      <c r="J379" s="85">
        <f t="shared" si="61"/>
        <v>0</v>
      </c>
      <c r="K379" s="308"/>
      <c r="L379" s="85">
        <f t="shared" si="67"/>
        <v>0</v>
      </c>
      <c r="M379" s="687"/>
      <c r="N379" s="85">
        <f t="shared" si="68"/>
        <v>0</v>
      </c>
      <c r="O379" s="83"/>
      <c r="P379" s="85">
        <f t="shared" si="69"/>
        <v>0</v>
      </c>
      <c r="Q379" s="83"/>
      <c r="R379" s="377">
        <f t="shared" si="70"/>
        <v>0</v>
      </c>
      <c r="S379" s="1028"/>
      <c r="T379" s="1013">
        <f>S379*Tabla310[[#This Row],[P.U$]]</f>
        <v>0</v>
      </c>
    </row>
    <row r="380" spans="1:20" ht="36" x14ac:dyDescent="0.3">
      <c r="A380" s="457">
        <v>358</v>
      </c>
      <c r="B380" s="525" t="s">
        <v>1003</v>
      </c>
      <c r="C380" s="390" t="s">
        <v>1234</v>
      </c>
      <c r="D380" s="485" t="s">
        <v>342</v>
      </c>
      <c r="E380" s="485" t="s">
        <v>268</v>
      </c>
      <c r="F380" s="526">
        <v>45658</v>
      </c>
      <c r="G380" s="527">
        <v>1.0900000000000001</v>
      </c>
      <c r="H380" s="337"/>
      <c r="I380" s="83"/>
      <c r="J380" s="85">
        <f t="shared" si="61"/>
        <v>0</v>
      </c>
      <c r="K380" s="308"/>
      <c r="L380" s="85">
        <f t="shared" si="67"/>
        <v>0</v>
      </c>
      <c r="M380" s="687"/>
      <c r="N380" s="85">
        <f t="shared" si="68"/>
        <v>0</v>
      </c>
      <c r="O380" s="83"/>
      <c r="P380" s="85">
        <f t="shared" si="69"/>
        <v>0</v>
      </c>
      <c r="Q380" s="83"/>
      <c r="R380" s="377">
        <f t="shared" si="70"/>
        <v>0</v>
      </c>
      <c r="S380" s="1030"/>
      <c r="T380" s="1013">
        <f>S380*Tabla310[[#This Row],[P.U$]]</f>
        <v>0</v>
      </c>
    </row>
    <row r="381" spans="1:20" ht="36" x14ac:dyDescent="0.3">
      <c r="A381" s="457">
        <v>359</v>
      </c>
      <c r="B381" s="496" t="s">
        <v>1200</v>
      </c>
      <c r="C381" s="496" t="s">
        <v>1128</v>
      </c>
      <c r="D381" s="485" t="s">
        <v>342</v>
      </c>
      <c r="E381" s="485" t="s">
        <v>259</v>
      </c>
      <c r="F381" s="497">
        <v>45870</v>
      </c>
      <c r="G381" s="498">
        <v>2.5</v>
      </c>
      <c r="H381" s="337"/>
      <c r="I381" s="593">
        <v>4</v>
      </c>
      <c r="J381" s="85">
        <f t="shared" si="61"/>
        <v>10</v>
      </c>
      <c r="K381" s="794">
        <v>4</v>
      </c>
      <c r="L381" s="85">
        <f>G381*K381</f>
        <v>10</v>
      </c>
      <c r="M381" s="684">
        <v>4</v>
      </c>
      <c r="N381" s="236">
        <f>G381*M381</f>
        <v>10</v>
      </c>
      <c r="O381" s="237">
        <v>2</v>
      </c>
      <c r="P381" s="236">
        <f>G381*O381</f>
        <v>5</v>
      </c>
      <c r="Q381" s="237">
        <v>2</v>
      </c>
      <c r="R381" s="377">
        <f>G381*Q381</f>
        <v>5</v>
      </c>
      <c r="S381" s="1027">
        <v>2</v>
      </c>
      <c r="T381" s="1013">
        <f>S381*Tabla310[[#This Row],[P.U$]]</f>
        <v>5</v>
      </c>
    </row>
    <row r="382" spans="1:20" ht="36" x14ac:dyDescent="0.3">
      <c r="A382" s="457">
        <v>360</v>
      </c>
      <c r="B382" s="484" t="s">
        <v>402</v>
      </c>
      <c r="C382" s="485" t="s">
        <v>594</v>
      </c>
      <c r="D382" s="485" t="s">
        <v>12</v>
      </c>
      <c r="E382" s="485" t="s">
        <v>261</v>
      </c>
      <c r="F382" s="486">
        <v>45689</v>
      </c>
      <c r="G382" s="487">
        <v>7.78</v>
      </c>
      <c r="H382" s="337"/>
      <c r="I382" s="83"/>
      <c r="J382" s="85">
        <f t="shared" si="61"/>
        <v>0</v>
      </c>
      <c r="K382" s="308"/>
      <c r="L382" s="85">
        <f>G382*K382</f>
        <v>0</v>
      </c>
      <c r="M382" s="687"/>
      <c r="N382" s="85">
        <f>G382*M382</f>
        <v>0</v>
      </c>
      <c r="O382" s="83"/>
      <c r="P382" s="85">
        <f>G382*O382</f>
        <v>0</v>
      </c>
      <c r="Q382" s="83"/>
      <c r="R382" s="377">
        <f>G382*Q382</f>
        <v>0</v>
      </c>
      <c r="S382" s="1030"/>
      <c r="T382" s="1013">
        <f>S382*Tabla310[[#This Row],[P.U$]]</f>
        <v>0</v>
      </c>
    </row>
    <row r="383" spans="1:20" ht="36" x14ac:dyDescent="0.3">
      <c r="A383" s="457">
        <v>361</v>
      </c>
      <c r="B383" s="484" t="s">
        <v>403</v>
      </c>
      <c r="C383" s="485" t="s">
        <v>198</v>
      </c>
      <c r="D383" s="485" t="s">
        <v>12</v>
      </c>
      <c r="E383" s="485" t="s">
        <v>267</v>
      </c>
      <c r="F383" s="486">
        <v>45139</v>
      </c>
      <c r="G383" s="487">
        <v>2.9</v>
      </c>
      <c r="H383" s="337"/>
      <c r="I383" s="83"/>
      <c r="J383" s="85">
        <f t="shared" si="61"/>
        <v>0</v>
      </c>
      <c r="K383" s="308"/>
      <c r="L383" s="85">
        <f t="shared" si="67"/>
        <v>0</v>
      </c>
      <c r="M383" s="687"/>
      <c r="N383" s="85">
        <f t="shared" si="68"/>
        <v>0</v>
      </c>
      <c r="O383" s="83"/>
      <c r="P383" s="85">
        <f t="shared" si="69"/>
        <v>0</v>
      </c>
      <c r="Q383" s="83"/>
      <c r="R383" s="377">
        <f t="shared" si="70"/>
        <v>0</v>
      </c>
      <c r="S383" s="1028"/>
      <c r="T383" s="1013">
        <f>S383*Tabla310[[#This Row],[P.U$]]</f>
        <v>0</v>
      </c>
    </row>
    <row r="384" spans="1:20" ht="37.5" x14ac:dyDescent="0.3">
      <c r="A384" s="457">
        <v>362</v>
      </c>
      <c r="B384" s="496" t="s">
        <v>825</v>
      </c>
      <c r="C384" s="496" t="s">
        <v>736</v>
      </c>
      <c r="D384" s="485" t="s">
        <v>342</v>
      </c>
      <c r="E384" s="485" t="s">
        <v>282</v>
      </c>
      <c r="F384" s="497">
        <v>45992</v>
      </c>
      <c r="G384" s="498">
        <v>3.51</v>
      </c>
      <c r="H384" s="337"/>
      <c r="I384" s="83">
        <v>9</v>
      </c>
      <c r="J384" s="85">
        <f t="shared" si="61"/>
        <v>31.589999999999996</v>
      </c>
      <c r="K384" s="793">
        <v>9</v>
      </c>
      <c r="L384" s="85">
        <f>G384*K384</f>
        <v>31.589999999999996</v>
      </c>
      <c r="M384" s="687">
        <v>9</v>
      </c>
      <c r="N384" s="85">
        <f t="shared" si="68"/>
        <v>31.589999999999996</v>
      </c>
      <c r="O384" s="83">
        <v>9</v>
      </c>
      <c r="P384" s="85">
        <f t="shared" si="69"/>
        <v>31.589999999999996</v>
      </c>
      <c r="Q384" s="83">
        <v>9</v>
      </c>
      <c r="R384" s="377">
        <f t="shared" si="70"/>
        <v>31.589999999999996</v>
      </c>
      <c r="S384" s="1030">
        <v>9</v>
      </c>
      <c r="T384" s="1013">
        <f>S384*Tabla310[[#This Row],[P.U$]]</f>
        <v>31.589999999999996</v>
      </c>
    </row>
    <row r="385" spans="1:20" ht="54" x14ac:dyDescent="0.3">
      <c r="A385" s="457">
        <v>363</v>
      </c>
      <c r="B385" s="484" t="s">
        <v>404</v>
      </c>
      <c r="C385" s="485" t="s">
        <v>595</v>
      </c>
      <c r="D385" s="485" t="s">
        <v>342</v>
      </c>
      <c r="E385" s="485" t="s">
        <v>282</v>
      </c>
      <c r="F385" s="486">
        <v>45717</v>
      </c>
      <c r="G385" s="487">
        <v>8.23</v>
      </c>
      <c r="H385" s="337"/>
      <c r="I385" s="593"/>
      <c r="J385" s="85">
        <f t="shared" si="61"/>
        <v>0</v>
      </c>
      <c r="K385" s="784"/>
      <c r="L385" s="242">
        <f t="shared" si="67"/>
        <v>0</v>
      </c>
      <c r="M385" s="684"/>
      <c r="N385" s="242">
        <f t="shared" si="68"/>
        <v>0</v>
      </c>
      <c r="O385" s="243"/>
      <c r="P385" s="242">
        <f t="shared" si="69"/>
        <v>0</v>
      </c>
      <c r="Q385" s="243"/>
      <c r="R385" s="377">
        <f t="shared" si="70"/>
        <v>0</v>
      </c>
      <c r="S385" s="1027"/>
      <c r="T385" s="1013">
        <f>S385*Tabla310[[#This Row],[P.U$]]</f>
        <v>0</v>
      </c>
    </row>
    <row r="386" spans="1:20" ht="36" x14ac:dyDescent="0.3">
      <c r="A386" s="457">
        <v>364</v>
      </c>
      <c r="B386" s="484" t="s">
        <v>825</v>
      </c>
      <c r="C386" s="485" t="s">
        <v>209</v>
      </c>
      <c r="D386" s="485" t="s">
        <v>342</v>
      </c>
      <c r="E386" s="485" t="s">
        <v>272</v>
      </c>
      <c r="F386" s="486">
        <v>45261</v>
      </c>
      <c r="G386" s="487">
        <v>2.5</v>
      </c>
      <c r="H386" s="337"/>
      <c r="I386" s="233"/>
      <c r="J386" s="85">
        <f t="shared" si="61"/>
        <v>0</v>
      </c>
      <c r="K386" s="784"/>
      <c r="L386" s="232">
        <f t="shared" si="67"/>
        <v>0</v>
      </c>
      <c r="M386" s="684"/>
      <c r="N386" s="232">
        <f t="shared" si="68"/>
        <v>0</v>
      </c>
      <c r="O386" s="233"/>
      <c r="P386" s="232">
        <f t="shared" si="69"/>
        <v>0</v>
      </c>
      <c r="Q386" s="233"/>
      <c r="R386" s="377">
        <f t="shared" si="70"/>
        <v>0</v>
      </c>
      <c r="S386" s="1029"/>
      <c r="T386" s="1013">
        <f>S386*Tabla310[[#This Row],[P.U$]]</f>
        <v>0</v>
      </c>
    </row>
    <row r="387" spans="1:20" ht="36" x14ac:dyDescent="0.3">
      <c r="A387" s="457">
        <v>365</v>
      </c>
      <c r="B387" s="484" t="s">
        <v>824</v>
      </c>
      <c r="C387" s="485" t="s">
        <v>239</v>
      </c>
      <c r="D387" s="485" t="s">
        <v>342</v>
      </c>
      <c r="E387" s="485" t="s">
        <v>272</v>
      </c>
      <c r="F387" s="486">
        <v>45566</v>
      </c>
      <c r="G387" s="487">
        <v>4.5</v>
      </c>
      <c r="H387" s="364"/>
      <c r="I387" s="233"/>
      <c r="J387" s="366">
        <f>G387*I387</f>
        <v>0</v>
      </c>
      <c r="K387" s="784"/>
      <c r="L387" s="232">
        <f t="shared" si="67"/>
        <v>0</v>
      </c>
      <c r="M387" s="684"/>
      <c r="N387" s="232">
        <f t="shared" si="68"/>
        <v>0</v>
      </c>
      <c r="O387" s="233"/>
      <c r="P387" s="232">
        <f t="shared" si="69"/>
        <v>0</v>
      </c>
      <c r="Q387" s="233"/>
      <c r="R387" s="377">
        <f t="shared" si="70"/>
        <v>0</v>
      </c>
      <c r="S387" s="1027"/>
      <c r="T387" s="1013">
        <f>S387*Tabla310[[#This Row],[P.U$]]</f>
        <v>0</v>
      </c>
    </row>
    <row r="388" spans="1:20" ht="25.5" x14ac:dyDescent="0.3">
      <c r="A388" s="457">
        <v>366</v>
      </c>
      <c r="B388" s="201" t="s">
        <v>405</v>
      </c>
      <c r="C388" s="14" t="s">
        <v>239</v>
      </c>
      <c r="D388" s="14" t="s">
        <v>343</v>
      </c>
      <c r="E388" s="14" t="s">
        <v>686</v>
      </c>
      <c r="F388" s="15">
        <v>45597</v>
      </c>
      <c r="G388" s="37">
        <v>3.96</v>
      </c>
      <c r="H388" s="337"/>
      <c r="I388" s="593">
        <v>2</v>
      </c>
      <c r="J388" s="355">
        <f>G388*I388</f>
        <v>7.92</v>
      </c>
      <c r="K388" s="794">
        <v>2</v>
      </c>
      <c r="L388" s="85">
        <f>G388*K388</f>
        <v>7.92</v>
      </c>
      <c r="M388" s="684">
        <v>2</v>
      </c>
      <c r="N388" s="357">
        <f t="shared" si="68"/>
        <v>7.92</v>
      </c>
      <c r="O388" s="356">
        <v>2</v>
      </c>
      <c r="P388" s="357">
        <f t="shared" si="69"/>
        <v>7.92</v>
      </c>
      <c r="Q388" s="356">
        <v>2</v>
      </c>
      <c r="R388" s="377">
        <f t="shared" si="70"/>
        <v>7.92</v>
      </c>
      <c r="S388" s="1029">
        <v>2</v>
      </c>
      <c r="T388" s="1013">
        <f>S388*Tabla310[[#This Row],[P.U$]]</f>
        <v>7.92</v>
      </c>
    </row>
    <row r="389" spans="1:20" ht="18.75" x14ac:dyDescent="0.3">
      <c r="A389" s="457">
        <v>367</v>
      </c>
      <c r="B389" s="496" t="s">
        <v>1236</v>
      </c>
      <c r="C389" s="496" t="s">
        <v>1234</v>
      </c>
      <c r="D389" s="485" t="s">
        <v>12</v>
      </c>
      <c r="E389" s="496" t="s">
        <v>687</v>
      </c>
      <c r="F389" s="497"/>
      <c r="G389" s="498">
        <v>2.64</v>
      </c>
      <c r="H389" s="337"/>
      <c r="I389" s="593"/>
      <c r="J389" s="355">
        <f>G389*I389</f>
        <v>0</v>
      </c>
      <c r="K389" s="784"/>
      <c r="L389" s="357">
        <f t="shared" si="67"/>
        <v>0</v>
      </c>
      <c r="M389" s="684"/>
      <c r="N389" s="357">
        <f t="shared" si="68"/>
        <v>0</v>
      </c>
      <c r="O389" s="356"/>
      <c r="P389" s="357">
        <f t="shared" si="69"/>
        <v>0</v>
      </c>
      <c r="Q389" s="356"/>
      <c r="R389" s="377">
        <f t="shared" si="70"/>
        <v>0</v>
      </c>
      <c r="S389" s="1027"/>
      <c r="T389" s="1013">
        <f>S389*Tabla310[[#This Row],[P.U$]]</f>
        <v>0</v>
      </c>
    </row>
    <row r="390" spans="1:20" ht="42.75" x14ac:dyDescent="0.3">
      <c r="A390" s="457">
        <v>368</v>
      </c>
      <c r="B390" s="201" t="s">
        <v>17766</v>
      </c>
      <c r="C390" s="14" t="s">
        <v>216</v>
      </c>
      <c r="D390" s="14" t="s">
        <v>12</v>
      </c>
      <c r="E390" s="14" t="s">
        <v>272</v>
      </c>
      <c r="F390" s="15">
        <v>45901</v>
      </c>
      <c r="G390" s="37">
        <v>9.09</v>
      </c>
      <c r="H390" s="337"/>
      <c r="I390" s="593"/>
      <c r="J390" s="355">
        <f>G390*I390</f>
        <v>0</v>
      </c>
      <c r="K390" s="794"/>
      <c r="L390" s="85">
        <f>G390*K390</f>
        <v>0</v>
      </c>
      <c r="M390" s="684"/>
      <c r="N390" s="357">
        <f t="shared" si="68"/>
        <v>0</v>
      </c>
      <c r="O390" s="356"/>
      <c r="P390" s="357">
        <f t="shared" si="69"/>
        <v>0</v>
      </c>
      <c r="Q390" s="356"/>
      <c r="R390" s="377">
        <f t="shared" si="70"/>
        <v>0</v>
      </c>
      <c r="S390" s="1029"/>
      <c r="T390" s="1013">
        <f>S390*Tabla310[[#This Row],[P.U$]]</f>
        <v>0</v>
      </c>
    </row>
    <row r="391" spans="1:20" ht="72" x14ac:dyDescent="0.3">
      <c r="A391" s="457">
        <v>369</v>
      </c>
      <c r="B391" s="484" t="s">
        <v>777</v>
      </c>
      <c r="C391" s="485" t="s">
        <v>736</v>
      </c>
      <c r="D391" s="485" t="s">
        <v>12</v>
      </c>
      <c r="E391" s="485" t="s">
        <v>272</v>
      </c>
      <c r="F391" s="486">
        <v>45627</v>
      </c>
      <c r="G391" s="487">
        <v>9.09</v>
      </c>
      <c r="H391" s="337"/>
      <c r="I391" s="593"/>
      <c r="J391" s="85">
        <f t="shared" si="61"/>
        <v>0</v>
      </c>
      <c r="K391" s="784"/>
      <c r="L391" s="242">
        <f t="shared" si="67"/>
        <v>0</v>
      </c>
      <c r="M391" s="684"/>
      <c r="N391" s="242">
        <f t="shared" si="68"/>
        <v>0</v>
      </c>
      <c r="O391" s="243"/>
      <c r="P391" s="242">
        <f t="shared" si="69"/>
        <v>0</v>
      </c>
      <c r="Q391" s="243"/>
      <c r="R391" s="377">
        <f t="shared" si="70"/>
        <v>0</v>
      </c>
      <c r="S391" s="1027"/>
      <c r="T391" s="1013">
        <f>S391*Tabla310[[#This Row],[P.U$]]</f>
        <v>0</v>
      </c>
    </row>
    <row r="392" spans="1:20" ht="36" x14ac:dyDescent="0.3">
      <c r="A392" s="457">
        <v>370</v>
      </c>
      <c r="B392" s="484" t="s">
        <v>405</v>
      </c>
      <c r="C392" s="485" t="s">
        <v>736</v>
      </c>
      <c r="D392" s="485" t="s">
        <v>12</v>
      </c>
      <c r="E392" s="485" t="s">
        <v>686</v>
      </c>
      <c r="F392" s="486">
        <v>45809</v>
      </c>
      <c r="G392" s="487">
        <v>3.72</v>
      </c>
      <c r="H392" s="337"/>
      <c r="I392" s="83"/>
      <c r="J392" s="85">
        <f t="shared" si="61"/>
        <v>0</v>
      </c>
      <c r="K392" s="308"/>
      <c r="L392" s="85">
        <f t="shared" si="67"/>
        <v>0</v>
      </c>
      <c r="M392" s="687"/>
      <c r="N392" s="85">
        <f t="shared" si="68"/>
        <v>0</v>
      </c>
      <c r="O392" s="83"/>
      <c r="P392" s="85">
        <f t="shared" si="69"/>
        <v>0</v>
      </c>
      <c r="Q392" s="83"/>
      <c r="R392" s="377">
        <f t="shared" si="70"/>
        <v>0</v>
      </c>
      <c r="S392" s="1030"/>
      <c r="T392" s="1013">
        <f>S392*Tabla310[[#This Row],[P.U$]]</f>
        <v>0</v>
      </c>
    </row>
    <row r="393" spans="1:20" ht="54" x14ac:dyDescent="0.3">
      <c r="A393" s="457">
        <v>371</v>
      </c>
      <c r="B393" s="484" t="s">
        <v>406</v>
      </c>
      <c r="C393" s="485" t="s">
        <v>197</v>
      </c>
      <c r="D393" s="485" t="s">
        <v>344</v>
      </c>
      <c r="E393" s="485" t="s">
        <v>686</v>
      </c>
      <c r="F393" s="486">
        <v>45717</v>
      </c>
      <c r="G393" s="487">
        <v>3.86</v>
      </c>
      <c r="H393" s="337"/>
      <c r="I393" s="83"/>
      <c r="J393" s="85">
        <f t="shared" si="61"/>
        <v>0</v>
      </c>
      <c r="K393" s="308"/>
      <c r="L393" s="85">
        <f t="shared" si="67"/>
        <v>0</v>
      </c>
      <c r="M393" s="687"/>
      <c r="N393" s="85">
        <f t="shared" si="68"/>
        <v>0</v>
      </c>
      <c r="O393" s="83"/>
      <c r="P393" s="85">
        <f t="shared" si="69"/>
        <v>0</v>
      </c>
      <c r="Q393" s="83"/>
      <c r="R393" s="377">
        <f t="shared" si="70"/>
        <v>0</v>
      </c>
      <c r="S393" s="1028"/>
      <c r="T393" s="1013">
        <f>S393*Tabla310[[#This Row],[P.U$]]</f>
        <v>0</v>
      </c>
    </row>
    <row r="394" spans="1:20" ht="36" x14ac:dyDescent="0.3">
      <c r="A394" s="457">
        <v>372</v>
      </c>
      <c r="B394" s="484" t="s">
        <v>407</v>
      </c>
      <c r="C394" s="485" t="s">
        <v>596</v>
      </c>
      <c r="D394" s="485" t="s">
        <v>12</v>
      </c>
      <c r="E394" s="485" t="s">
        <v>686</v>
      </c>
      <c r="F394" s="486">
        <v>45597</v>
      </c>
      <c r="G394" s="487">
        <v>2.46</v>
      </c>
      <c r="H394" s="337"/>
      <c r="I394" s="83"/>
      <c r="J394" s="85">
        <f t="shared" si="61"/>
        <v>0</v>
      </c>
      <c r="K394" s="308"/>
      <c r="L394" s="85">
        <f t="shared" si="67"/>
        <v>0</v>
      </c>
      <c r="M394" s="687"/>
      <c r="N394" s="85">
        <f t="shared" si="68"/>
        <v>0</v>
      </c>
      <c r="O394" s="83"/>
      <c r="P394" s="85">
        <f t="shared" si="69"/>
        <v>0</v>
      </c>
      <c r="Q394" s="83"/>
      <c r="R394" s="377">
        <f t="shared" si="70"/>
        <v>0</v>
      </c>
      <c r="S394" s="1030"/>
      <c r="T394" s="1013">
        <f>S394*Tabla310[[#This Row],[P.U$]]</f>
        <v>0</v>
      </c>
    </row>
    <row r="395" spans="1:20" ht="36" x14ac:dyDescent="0.3">
      <c r="A395" s="457">
        <v>373</v>
      </c>
      <c r="B395" s="484" t="s">
        <v>826</v>
      </c>
      <c r="C395" s="485" t="s">
        <v>195</v>
      </c>
      <c r="D395" s="485" t="s">
        <v>12</v>
      </c>
      <c r="E395" s="485" t="s">
        <v>686</v>
      </c>
      <c r="F395" s="486">
        <v>45717</v>
      </c>
      <c r="G395" s="487">
        <v>3.86</v>
      </c>
      <c r="H395" s="337"/>
      <c r="I395" s="83"/>
      <c r="J395" s="85">
        <f t="shared" si="61"/>
        <v>0</v>
      </c>
      <c r="K395" s="308"/>
      <c r="L395" s="85">
        <f t="shared" si="67"/>
        <v>0</v>
      </c>
      <c r="M395" s="687"/>
      <c r="N395" s="85">
        <f t="shared" si="68"/>
        <v>0</v>
      </c>
      <c r="O395" s="83"/>
      <c r="P395" s="85">
        <f t="shared" si="69"/>
        <v>0</v>
      </c>
      <c r="Q395" s="83"/>
      <c r="R395" s="377">
        <f t="shared" si="70"/>
        <v>0</v>
      </c>
      <c r="S395" s="1028"/>
      <c r="T395" s="1013">
        <f>S395*Tabla310[[#This Row],[P.U$]]</f>
        <v>0</v>
      </c>
    </row>
    <row r="396" spans="1:20" ht="36" x14ac:dyDescent="0.3">
      <c r="A396" s="457">
        <v>374</v>
      </c>
      <c r="B396" s="484" t="s">
        <v>408</v>
      </c>
      <c r="C396" s="485" t="s">
        <v>203</v>
      </c>
      <c r="D396" s="485" t="s">
        <v>12</v>
      </c>
      <c r="E396" s="485" t="s">
        <v>686</v>
      </c>
      <c r="F396" s="486">
        <v>45809</v>
      </c>
      <c r="G396" s="487">
        <v>3.72</v>
      </c>
      <c r="H396" s="337"/>
      <c r="I396" s="83">
        <v>2</v>
      </c>
      <c r="J396" s="85">
        <f>G396*I396</f>
        <v>7.44</v>
      </c>
      <c r="K396" s="793">
        <v>2</v>
      </c>
      <c r="L396" s="85">
        <f>G396*K396</f>
        <v>7.44</v>
      </c>
      <c r="M396" s="687">
        <v>2</v>
      </c>
      <c r="N396" s="85">
        <f>G396*M396</f>
        <v>7.44</v>
      </c>
      <c r="O396" s="83">
        <v>2</v>
      </c>
      <c r="P396" s="85">
        <f>G396*O396</f>
        <v>7.44</v>
      </c>
      <c r="Q396" s="83">
        <v>2</v>
      </c>
      <c r="R396" s="377">
        <f>G396*Q396</f>
        <v>7.44</v>
      </c>
      <c r="S396" s="1030">
        <v>2</v>
      </c>
      <c r="T396" s="1013">
        <f>S396*Tabla310[[#This Row],[P.U$]]</f>
        <v>7.44</v>
      </c>
    </row>
    <row r="397" spans="1:20" ht="36" x14ac:dyDescent="0.3">
      <c r="A397" s="457">
        <v>375</v>
      </c>
      <c r="B397" s="484" t="s">
        <v>409</v>
      </c>
      <c r="C397" s="485" t="s">
        <v>229</v>
      </c>
      <c r="D397" s="485" t="s">
        <v>12</v>
      </c>
      <c r="E397" s="485" t="s">
        <v>686</v>
      </c>
      <c r="F397" s="486">
        <v>45231</v>
      </c>
      <c r="G397" s="487">
        <v>2.3199999999999998</v>
      </c>
      <c r="H397" s="337"/>
      <c r="I397" s="83"/>
      <c r="J397" s="85">
        <f t="shared" si="61"/>
        <v>0</v>
      </c>
      <c r="K397" s="308"/>
      <c r="L397" s="85">
        <f>G397*K397</f>
        <v>0</v>
      </c>
      <c r="M397" s="687"/>
      <c r="N397" s="85">
        <f>G397*M397</f>
        <v>0</v>
      </c>
      <c r="O397" s="83"/>
      <c r="P397" s="85">
        <f>G397*O397</f>
        <v>0</v>
      </c>
      <c r="Q397" s="83"/>
      <c r="R397" s="377">
        <f>G397*Q397</f>
        <v>0</v>
      </c>
      <c r="S397" s="1028"/>
      <c r="T397" s="1013">
        <f>S397*Tabla310[[#This Row],[P.U$]]</f>
        <v>0</v>
      </c>
    </row>
    <row r="398" spans="1:20" ht="36" x14ac:dyDescent="0.3">
      <c r="A398" s="457">
        <v>376</v>
      </c>
      <c r="B398" s="484" t="s">
        <v>410</v>
      </c>
      <c r="C398" s="485" t="s">
        <v>206</v>
      </c>
      <c r="D398" s="485" t="s">
        <v>342</v>
      </c>
      <c r="E398" s="485" t="s">
        <v>686</v>
      </c>
      <c r="F398" s="486">
        <v>45170</v>
      </c>
      <c r="G398" s="487">
        <v>9.32</v>
      </c>
      <c r="H398" s="337"/>
      <c r="I398" s="83"/>
      <c r="J398" s="85">
        <f>G398*I398</f>
        <v>0</v>
      </c>
      <c r="K398" s="308"/>
      <c r="L398" s="85">
        <f>G398*K398</f>
        <v>0</v>
      </c>
      <c r="M398" s="687"/>
      <c r="N398" s="85">
        <f>G398*M398</f>
        <v>0</v>
      </c>
      <c r="O398" s="83"/>
      <c r="P398" s="85">
        <f>G398*O398</f>
        <v>0</v>
      </c>
      <c r="Q398" s="83"/>
      <c r="R398" s="377">
        <f>G398*Q398</f>
        <v>0</v>
      </c>
      <c r="S398" s="1030"/>
      <c r="T398" s="1013">
        <f>S398*Tabla310[[#This Row],[P.U$]]</f>
        <v>0</v>
      </c>
    </row>
    <row r="399" spans="1:20" ht="36" x14ac:dyDescent="0.3">
      <c r="A399" s="457">
        <v>377</v>
      </c>
      <c r="B399" s="484" t="s">
        <v>827</v>
      </c>
      <c r="C399" s="485" t="s">
        <v>219</v>
      </c>
      <c r="D399" s="485" t="s">
        <v>342</v>
      </c>
      <c r="E399" s="485" t="s">
        <v>272</v>
      </c>
      <c r="F399" s="486">
        <v>45717</v>
      </c>
      <c r="G399" s="487">
        <v>4.5</v>
      </c>
      <c r="H399" s="337"/>
      <c r="I399" s="83"/>
      <c r="J399" s="85">
        <f t="shared" si="61"/>
        <v>0</v>
      </c>
      <c r="K399" s="308"/>
      <c r="L399" s="85">
        <f t="shared" si="67"/>
        <v>0</v>
      </c>
      <c r="M399" s="687"/>
      <c r="N399" s="85">
        <f t="shared" si="68"/>
        <v>0</v>
      </c>
      <c r="O399" s="83"/>
      <c r="P399" s="85">
        <f t="shared" si="69"/>
        <v>0</v>
      </c>
      <c r="Q399" s="83"/>
      <c r="R399" s="377">
        <f t="shared" si="70"/>
        <v>0</v>
      </c>
      <c r="S399" s="1028"/>
      <c r="T399" s="1013">
        <f>S399*Tabla310[[#This Row],[P.U$]]</f>
        <v>0</v>
      </c>
    </row>
    <row r="400" spans="1:20" ht="72" x14ac:dyDescent="0.3">
      <c r="A400" s="457">
        <v>378</v>
      </c>
      <c r="B400" s="484" t="s">
        <v>411</v>
      </c>
      <c r="C400" s="485" t="s">
        <v>597</v>
      </c>
      <c r="D400" s="485" t="s">
        <v>12</v>
      </c>
      <c r="E400" s="485" t="s">
        <v>686</v>
      </c>
      <c r="F400" s="486">
        <v>45717</v>
      </c>
      <c r="G400" s="487">
        <v>3.6</v>
      </c>
      <c r="H400" s="337"/>
      <c r="I400" s="83"/>
      <c r="J400" s="85">
        <f t="shared" si="61"/>
        <v>0</v>
      </c>
      <c r="K400" s="308"/>
      <c r="L400" s="85">
        <f>G400*K400</f>
        <v>0</v>
      </c>
      <c r="M400" s="687"/>
      <c r="N400" s="85">
        <f>G400*M400</f>
        <v>0</v>
      </c>
      <c r="O400" s="83"/>
      <c r="P400" s="85">
        <f>G400*O400</f>
        <v>0</v>
      </c>
      <c r="Q400" s="83"/>
      <c r="R400" s="377">
        <f>G400*Q400</f>
        <v>0</v>
      </c>
      <c r="S400" s="1030"/>
      <c r="T400" s="1013">
        <f>S400*Tabla310[[#This Row],[P.U$]]</f>
        <v>0</v>
      </c>
    </row>
    <row r="401" spans="1:20" ht="36" x14ac:dyDescent="0.3">
      <c r="A401" s="457">
        <v>379</v>
      </c>
      <c r="B401" s="484" t="s">
        <v>412</v>
      </c>
      <c r="C401" s="485" t="s">
        <v>596</v>
      </c>
      <c r="D401" s="485" t="s">
        <v>12</v>
      </c>
      <c r="E401" s="485" t="s">
        <v>261</v>
      </c>
      <c r="F401" s="486">
        <v>45778</v>
      </c>
      <c r="G401" s="487">
        <v>2.5499999999999998</v>
      </c>
      <c r="H401" s="337"/>
      <c r="I401" s="83"/>
      <c r="J401" s="85">
        <f t="shared" si="61"/>
        <v>0</v>
      </c>
      <c r="K401" s="308"/>
      <c r="L401" s="85">
        <f t="shared" si="67"/>
        <v>0</v>
      </c>
      <c r="M401" s="687"/>
      <c r="N401" s="85">
        <f t="shared" si="68"/>
        <v>0</v>
      </c>
      <c r="O401" s="83"/>
      <c r="P401" s="85">
        <f t="shared" si="69"/>
        <v>0</v>
      </c>
      <c r="Q401" s="83"/>
      <c r="R401" s="377">
        <f t="shared" si="70"/>
        <v>0</v>
      </c>
      <c r="S401" s="1028"/>
      <c r="T401" s="1013">
        <f>S401*Tabla310[[#This Row],[P.U$]]</f>
        <v>0</v>
      </c>
    </row>
    <row r="402" spans="1:20" ht="37.5" x14ac:dyDescent="0.3">
      <c r="A402" s="457">
        <v>380</v>
      </c>
      <c r="B402" s="489" t="s">
        <v>1029</v>
      </c>
      <c r="C402" s="493" t="s">
        <v>195</v>
      </c>
      <c r="D402" s="485" t="s">
        <v>12</v>
      </c>
      <c r="E402" s="485" t="s">
        <v>687</v>
      </c>
      <c r="F402" s="490">
        <v>45474</v>
      </c>
      <c r="G402" s="491">
        <v>0.52</v>
      </c>
      <c r="H402" s="337"/>
      <c r="I402" s="83"/>
      <c r="J402" s="85">
        <f t="shared" si="61"/>
        <v>0</v>
      </c>
      <c r="K402" s="308"/>
      <c r="L402" s="85">
        <f t="shared" si="67"/>
        <v>0</v>
      </c>
      <c r="M402" s="687"/>
      <c r="N402" s="85">
        <f t="shared" si="68"/>
        <v>0</v>
      </c>
      <c r="O402" s="83"/>
      <c r="P402" s="85">
        <f t="shared" si="69"/>
        <v>0</v>
      </c>
      <c r="Q402" s="83"/>
      <c r="R402" s="377">
        <f t="shared" si="70"/>
        <v>0</v>
      </c>
      <c r="S402" s="1030"/>
      <c r="T402" s="1013">
        <f>S402*Tabla310[[#This Row],[P.U$]]</f>
        <v>0</v>
      </c>
    </row>
    <row r="403" spans="1:20" ht="36" x14ac:dyDescent="0.3">
      <c r="A403" s="457">
        <v>381</v>
      </c>
      <c r="B403" s="484" t="s">
        <v>413</v>
      </c>
      <c r="C403" s="485" t="s">
        <v>247</v>
      </c>
      <c r="D403" s="485" t="s">
        <v>12</v>
      </c>
      <c r="E403" s="485" t="s">
        <v>686</v>
      </c>
      <c r="F403" s="486">
        <v>45383</v>
      </c>
      <c r="G403" s="487"/>
      <c r="H403" s="337"/>
      <c r="I403" s="83"/>
      <c r="J403" s="85">
        <f t="shared" si="61"/>
        <v>0</v>
      </c>
      <c r="K403" s="308"/>
      <c r="L403" s="85">
        <f t="shared" si="67"/>
        <v>0</v>
      </c>
      <c r="M403" s="687"/>
      <c r="N403" s="85">
        <f t="shared" si="68"/>
        <v>0</v>
      </c>
      <c r="O403" s="83"/>
      <c r="P403" s="85">
        <f t="shared" si="69"/>
        <v>0</v>
      </c>
      <c r="Q403" s="83"/>
      <c r="R403" s="377">
        <f t="shared" si="70"/>
        <v>0</v>
      </c>
      <c r="S403" s="1028"/>
      <c r="T403" s="1013">
        <f>S403*Tabla310[[#This Row],[P.U$]]</f>
        <v>0</v>
      </c>
    </row>
    <row r="404" spans="1:20" ht="36" x14ac:dyDescent="0.3">
      <c r="A404" s="457">
        <v>382</v>
      </c>
      <c r="B404" s="484" t="s">
        <v>413</v>
      </c>
      <c r="C404" s="485" t="s">
        <v>736</v>
      </c>
      <c r="D404" s="485" t="s">
        <v>12</v>
      </c>
      <c r="E404" s="485" t="s">
        <v>686</v>
      </c>
      <c r="F404" s="486">
        <v>45384</v>
      </c>
      <c r="G404" s="498">
        <v>5.64</v>
      </c>
      <c r="H404" s="337"/>
      <c r="I404" s="83"/>
      <c r="J404" s="85">
        <f t="shared" si="61"/>
        <v>0</v>
      </c>
      <c r="K404" s="308"/>
      <c r="L404" s="85">
        <f t="shared" si="67"/>
        <v>0</v>
      </c>
      <c r="M404" s="687"/>
      <c r="N404" s="85">
        <f t="shared" si="68"/>
        <v>0</v>
      </c>
      <c r="O404" s="83"/>
      <c r="P404" s="85">
        <f t="shared" si="69"/>
        <v>0</v>
      </c>
      <c r="Q404" s="83"/>
      <c r="R404" s="377">
        <f t="shared" si="70"/>
        <v>0</v>
      </c>
      <c r="S404" s="1030"/>
      <c r="T404" s="1013">
        <f>S404*Tabla310[[#This Row],[P.U$]]</f>
        <v>0</v>
      </c>
    </row>
    <row r="405" spans="1:20" ht="18.75" x14ac:dyDescent="0.3">
      <c r="A405" s="457">
        <v>383</v>
      </c>
      <c r="B405" s="201" t="s">
        <v>414</v>
      </c>
      <c r="C405" s="14" t="s">
        <v>614</v>
      </c>
      <c r="D405" s="14" t="s">
        <v>12</v>
      </c>
      <c r="E405" s="14" t="s">
        <v>686</v>
      </c>
      <c r="F405" s="15">
        <v>45778</v>
      </c>
      <c r="G405" s="37">
        <v>4.5999999999999996</v>
      </c>
      <c r="H405" s="337"/>
      <c r="I405" s="83">
        <v>4</v>
      </c>
      <c r="J405" s="85">
        <f t="shared" si="61"/>
        <v>18.399999999999999</v>
      </c>
      <c r="K405" s="793">
        <v>4</v>
      </c>
      <c r="L405" s="85">
        <f>G405*K405</f>
        <v>18.399999999999999</v>
      </c>
      <c r="M405" s="687">
        <v>4</v>
      </c>
      <c r="N405" s="85">
        <f t="shared" si="68"/>
        <v>18.399999999999999</v>
      </c>
      <c r="O405" s="83">
        <v>4</v>
      </c>
      <c r="P405" s="85">
        <f t="shared" si="69"/>
        <v>18.399999999999999</v>
      </c>
      <c r="Q405" s="83">
        <v>4</v>
      </c>
      <c r="R405" s="377">
        <f t="shared" si="70"/>
        <v>18.399999999999999</v>
      </c>
      <c r="S405" s="1028">
        <v>4</v>
      </c>
      <c r="T405" s="1013">
        <f>S405*Tabla310[[#This Row],[P.U$]]</f>
        <v>18.399999999999999</v>
      </c>
    </row>
    <row r="406" spans="1:20" ht="36" x14ac:dyDescent="0.3">
      <c r="A406" s="457">
        <v>384</v>
      </c>
      <c r="B406" s="484" t="s">
        <v>415</v>
      </c>
      <c r="C406" s="485" t="s">
        <v>599</v>
      </c>
      <c r="D406" s="485" t="s">
        <v>342</v>
      </c>
      <c r="E406" s="485" t="s">
        <v>686</v>
      </c>
      <c r="F406" s="486">
        <v>45170</v>
      </c>
      <c r="G406" s="487">
        <v>4.29</v>
      </c>
      <c r="H406" s="337"/>
      <c r="I406" s="83"/>
      <c r="J406" s="85">
        <f t="shared" si="61"/>
        <v>0</v>
      </c>
      <c r="K406" s="308"/>
      <c r="L406" s="85">
        <f t="shared" si="67"/>
        <v>0</v>
      </c>
      <c r="M406" s="687"/>
      <c r="N406" s="85">
        <f t="shared" si="68"/>
        <v>0</v>
      </c>
      <c r="O406" s="83"/>
      <c r="P406" s="85">
        <f t="shared" si="69"/>
        <v>0</v>
      </c>
      <c r="Q406" s="83"/>
      <c r="R406" s="377">
        <f t="shared" si="70"/>
        <v>0</v>
      </c>
      <c r="S406" s="1030"/>
      <c r="T406" s="1013">
        <f>S406*Tabla310[[#This Row],[P.U$]]</f>
        <v>0</v>
      </c>
    </row>
    <row r="407" spans="1:20" ht="37.5" x14ac:dyDescent="0.3">
      <c r="A407" s="457">
        <v>385</v>
      </c>
      <c r="B407" s="496" t="s">
        <v>1237</v>
      </c>
      <c r="C407" s="496" t="s">
        <v>1234</v>
      </c>
      <c r="D407" s="485" t="s">
        <v>342</v>
      </c>
      <c r="E407" s="485" t="s">
        <v>687</v>
      </c>
      <c r="F407" s="486">
        <v>45352</v>
      </c>
      <c r="G407" s="498">
        <v>1.51</v>
      </c>
      <c r="H407" s="337"/>
      <c r="I407" s="83"/>
      <c r="J407" s="85">
        <f t="shared" si="61"/>
        <v>0</v>
      </c>
      <c r="K407" s="308"/>
      <c r="L407" s="85">
        <f t="shared" si="67"/>
        <v>0</v>
      </c>
      <c r="M407" s="687"/>
      <c r="N407" s="85">
        <f t="shared" si="68"/>
        <v>0</v>
      </c>
      <c r="O407" s="83"/>
      <c r="P407" s="85">
        <f t="shared" si="69"/>
        <v>0</v>
      </c>
      <c r="Q407" s="83"/>
      <c r="R407" s="377">
        <f t="shared" si="70"/>
        <v>0</v>
      </c>
      <c r="S407" s="1028"/>
      <c r="T407" s="1013">
        <f>S407*Tabla310[[#This Row],[P.U$]]</f>
        <v>0</v>
      </c>
    </row>
    <row r="408" spans="1:20" ht="54" x14ac:dyDescent="0.3">
      <c r="A408" s="457">
        <v>386</v>
      </c>
      <c r="B408" s="484" t="s">
        <v>416</v>
      </c>
      <c r="C408" s="485" t="s">
        <v>597</v>
      </c>
      <c r="D408" s="485" t="s">
        <v>342</v>
      </c>
      <c r="E408" s="485" t="s">
        <v>687</v>
      </c>
      <c r="F408" s="486">
        <v>45352</v>
      </c>
      <c r="G408" s="487">
        <v>2.93</v>
      </c>
      <c r="H408" s="337"/>
      <c r="I408" s="83"/>
      <c r="J408" s="85">
        <f t="shared" si="61"/>
        <v>0</v>
      </c>
      <c r="K408" s="308"/>
      <c r="L408" s="85">
        <f>G408*K408</f>
        <v>0</v>
      </c>
      <c r="M408" s="687"/>
      <c r="N408" s="85">
        <f>G408*M408</f>
        <v>0</v>
      </c>
      <c r="O408" s="83"/>
      <c r="P408" s="85">
        <f>G408*O408</f>
        <v>0</v>
      </c>
      <c r="Q408" s="83"/>
      <c r="R408" s="377">
        <f>G408*Q408</f>
        <v>0</v>
      </c>
      <c r="S408" s="1030"/>
      <c r="T408" s="1013">
        <f>S408*Tabla310[[#This Row],[P.U$]]</f>
        <v>0</v>
      </c>
    </row>
    <row r="409" spans="1:20" ht="36" x14ac:dyDescent="0.3">
      <c r="A409" s="457">
        <v>387</v>
      </c>
      <c r="B409" s="484" t="s">
        <v>778</v>
      </c>
      <c r="C409" s="485" t="s">
        <v>736</v>
      </c>
      <c r="D409" s="485" t="s">
        <v>12</v>
      </c>
      <c r="E409" s="485" t="s">
        <v>272</v>
      </c>
      <c r="F409" s="486">
        <v>45627</v>
      </c>
      <c r="G409" s="487">
        <v>5.28</v>
      </c>
      <c r="H409" s="337"/>
      <c r="I409" s="83"/>
      <c r="J409" s="85">
        <f t="shared" si="61"/>
        <v>0</v>
      </c>
      <c r="K409" s="308"/>
      <c r="L409" s="85">
        <f t="shared" si="67"/>
        <v>0</v>
      </c>
      <c r="M409" s="687"/>
      <c r="N409" s="85">
        <f t="shared" si="68"/>
        <v>0</v>
      </c>
      <c r="O409" s="83"/>
      <c r="P409" s="85">
        <f t="shared" si="69"/>
        <v>0</v>
      </c>
      <c r="Q409" s="83"/>
      <c r="R409" s="377">
        <f t="shared" si="70"/>
        <v>0</v>
      </c>
      <c r="S409" s="1028"/>
      <c r="T409" s="1013">
        <f>S409*Tabla310[[#This Row],[P.U$]]</f>
        <v>0</v>
      </c>
    </row>
    <row r="410" spans="1:20" ht="37.5" x14ac:dyDescent="0.3">
      <c r="A410" s="457">
        <v>388</v>
      </c>
      <c r="B410" s="496" t="s">
        <v>1118</v>
      </c>
      <c r="C410" s="496" t="s">
        <v>198</v>
      </c>
      <c r="D410" s="485" t="s">
        <v>12</v>
      </c>
      <c r="E410" s="496" t="s">
        <v>322</v>
      </c>
      <c r="F410" s="497"/>
      <c r="G410" s="498"/>
      <c r="H410" s="337"/>
      <c r="I410" s="83"/>
      <c r="J410" s="85">
        <f t="shared" si="61"/>
        <v>0</v>
      </c>
      <c r="K410" s="308"/>
      <c r="L410" s="85">
        <f t="shared" si="67"/>
        <v>0</v>
      </c>
      <c r="M410" s="687"/>
      <c r="N410" s="85">
        <f t="shared" si="68"/>
        <v>0</v>
      </c>
      <c r="O410" s="83"/>
      <c r="P410" s="85">
        <f t="shared" si="69"/>
        <v>0</v>
      </c>
      <c r="Q410" s="83"/>
      <c r="R410" s="377">
        <f t="shared" si="70"/>
        <v>0</v>
      </c>
      <c r="S410" s="1030"/>
      <c r="T410" s="1013">
        <f>S410*Tabla310[[#This Row],[P.U$]]</f>
        <v>0</v>
      </c>
    </row>
    <row r="411" spans="1:20" ht="54" x14ac:dyDescent="0.3">
      <c r="A411" s="457">
        <v>389</v>
      </c>
      <c r="B411" s="484" t="s">
        <v>417</v>
      </c>
      <c r="C411" s="485" t="s">
        <v>600</v>
      </c>
      <c r="D411" s="485" t="s">
        <v>12</v>
      </c>
      <c r="E411" s="485" t="s">
        <v>687</v>
      </c>
      <c r="F411" s="486">
        <v>45139</v>
      </c>
      <c r="G411" s="487">
        <v>2.65</v>
      </c>
      <c r="H411" s="337"/>
      <c r="I411" s="593"/>
      <c r="J411" s="85">
        <f t="shared" si="61"/>
        <v>0</v>
      </c>
      <c r="K411" s="784"/>
      <c r="L411" s="236">
        <f>G411*K411</f>
        <v>0</v>
      </c>
      <c r="M411" s="687"/>
      <c r="N411" s="236">
        <f>G411*M411</f>
        <v>0</v>
      </c>
      <c r="O411" s="237"/>
      <c r="P411" s="236">
        <f>G411*O411</f>
        <v>0</v>
      </c>
      <c r="Q411" s="237"/>
      <c r="R411" s="377">
        <f>G411*Q411</f>
        <v>0</v>
      </c>
      <c r="S411" s="1027"/>
      <c r="T411" s="1013">
        <f>S411*Tabla310[[#This Row],[P.U$]]</f>
        <v>0</v>
      </c>
    </row>
    <row r="412" spans="1:20" ht="36" x14ac:dyDescent="0.3">
      <c r="A412" s="457">
        <v>390</v>
      </c>
      <c r="B412" s="484" t="s">
        <v>418</v>
      </c>
      <c r="C412" s="485" t="s">
        <v>194</v>
      </c>
      <c r="D412" s="485" t="s">
        <v>12</v>
      </c>
      <c r="E412" s="485" t="s">
        <v>278</v>
      </c>
      <c r="F412" s="486">
        <v>45809</v>
      </c>
      <c r="G412" s="487">
        <v>7.07</v>
      </c>
      <c r="H412" s="337"/>
      <c r="I412" s="593"/>
      <c r="J412" s="355">
        <f>G412*I412</f>
        <v>0</v>
      </c>
      <c r="K412" s="784"/>
      <c r="L412" s="357">
        <f>G412*K412</f>
        <v>0</v>
      </c>
      <c r="M412" s="684"/>
      <c r="N412" s="357">
        <f>G412*M412</f>
        <v>0</v>
      </c>
      <c r="O412" s="356"/>
      <c r="P412" s="357">
        <f>G412*O412</f>
        <v>0</v>
      </c>
      <c r="Q412" s="356"/>
      <c r="R412" s="377">
        <f>G412*Q412</f>
        <v>0</v>
      </c>
      <c r="S412" s="1029"/>
      <c r="T412" s="1013">
        <f>S412*Tabla310[[#This Row],[P.U$]]</f>
        <v>0</v>
      </c>
    </row>
    <row r="413" spans="1:20" ht="36" x14ac:dyDescent="0.3">
      <c r="A413" s="457">
        <v>391</v>
      </c>
      <c r="B413" s="484" t="s">
        <v>419</v>
      </c>
      <c r="C413" s="485" t="s">
        <v>194</v>
      </c>
      <c r="D413" s="485" t="s">
        <v>12</v>
      </c>
      <c r="E413" s="485" t="s">
        <v>278</v>
      </c>
      <c r="F413" s="486">
        <v>45809</v>
      </c>
      <c r="G413" s="487">
        <v>6.42</v>
      </c>
      <c r="H413" s="337"/>
      <c r="I413" s="593"/>
      <c r="J413" s="355">
        <f>G413*I413</f>
        <v>0</v>
      </c>
      <c r="K413" s="784"/>
      <c r="L413" s="357">
        <f>G413*K413</f>
        <v>0</v>
      </c>
      <c r="M413" s="684"/>
      <c r="N413" s="357">
        <f>G413*M413</f>
        <v>0</v>
      </c>
      <c r="O413" s="356"/>
      <c r="P413" s="357">
        <f>G413*O413</f>
        <v>0</v>
      </c>
      <c r="Q413" s="356"/>
      <c r="R413" s="377">
        <f>G413*Q413</f>
        <v>0</v>
      </c>
      <c r="S413" s="1027"/>
      <c r="T413" s="1013">
        <f>S413*Tabla310[[#This Row],[P.U$]]</f>
        <v>0</v>
      </c>
    </row>
    <row r="414" spans="1:20" ht="54" x14ac:dyDescent="0.3">
      <c r="A414" s="457">
        <v>392</v>
      </c>
      <c r="B414" s="484" t="s">
        <v>786</v>
      </c>
      <c r="C414" s="485" t="s">
        <v>787</v>
      </c>
      <c r="D414" s="485" t="s">
        <v>12</v>
      </c>
      <c r="E414" s="485" t="s">
        <v>278</v>
      </c>
      <c r="F414" s="486">
        <v>45231</v>
      </c>
      <c r="G414" s="487">
        <v>4.29</v>
      </c>
      <c r="H414" s="337"/>
      <c r="I414" s="83"/>
      <c r="J414" s="85">
        <f t="shared" si="61"/>
        <v>0</v>
      </c>
      <c r="K414" s="308"/>
      <c r="L414" s="85">
        <f t="shared" si="67"/>
        <v>0</v>
      </c>
      <c r="M414" s="687"/>
      <c r="N414" s="85">
        <f t="shared" si="68"/>
        <v>0</v>
      </c>
      <c r="O414" s="83"/>
      <c r="P414" s="85">
        <f t="shared" si="69"/>
        <v>0</v>
      </c>
      <c r="Q414" s="83"/>
      <c r="R414" s="377">
        <f t="shared" si="70"/>
        <v>0</v>
      </c>
      <c r="S414" s="1030"/>
      <c r="T414" s="1013">
        <f>S414*Tabla310[[#This Row],[P.U$]]</f>
        <v>0</v>
      </c>
    </row>
    <row r="415" spans="1:20" ht="54" x14ac:dyDescent="0.3">
      <c r="A415" s="457">
        <v>393</v>
      </c>
      <c r="B415" s="484" t="s">
        <v>420</v>
      </c>
      <c r="C415" s="485" t="s">
        <v>217</v>
      </c>
      <c r="D415" s="485" t="s">
        <v>12</v>
      </c>
      <c r="E415" s="485" t="s">
        <v>686</v>
      </c>
      <c r="F415" s="486">
        <v>45139</v>
      </c>
      <c r="G415" s="487">
        <v>4</v>
      </c>
      <c r="H415" s="337"/>
      <c r="I415" s="83"/>
      <c r="J415" s="85">
        <f t="shared" si="61"/>
        <v>0</v>
      </c>
      <c r="K415" s="308"/>
      <c r="L415" s="85">
        <f t="shared" si="67"/>
        <v>0</v>
      </c>
      <c r="M415" s="687"/>
      <c r="N415" s="85">
        <f t="shared" si="68"/>
        <v>0</v>
      </c>
      <c r="O415" s="83"/>
      <c r="P415" s="85">
        <f t="shared" si="69"/>
        <v>0</v>
      </c>
      <c r="Q415" s="83"/>
      <c r="R415" s="377">
        <f t="shared" si="70"/>
        <v>0</v>
      </c>
      <c r="S415" s="1028"/>
      <c r="T415" s="1013">
        <f>S415*Tabla310[[#This Row],[P.U$]]</f>
        <v>0</v>
      </c>
    </row>
    <row r="416" spans="1:20" ht="36" x14ac:dyDescent="0.3">
      <c r="A416" s="457">
        <v>394</v>
      </c>
      <c r="B416" s="484" t="s">
        <v>421</v>
      </c>
      <c r="C416" s="485" t="s">
        <v>206</v>
      </c>
      <c r="D416" s="485" t="s">
        <v>12</v>
      </c>
      <c r="E416" s="485" t="s">
        <v>687</v>
      </c>
      <c r="F416" s="486">
        <v>45505</v>
      </c>
      <c r="G416" s="487">
        <v>4</v>
      </c>
      <c r="H416" s="337"/>
      <c r="I416" s="83"/>
      <c r="J416" s="85">
        <f t="shared" si="61"/>
        <v>0</v>
      </c>
      <c r="K416" s="308"/>
      <c r="L416" s="85">
        <f t="shared" si="67"/>
        <v>0</v>
      </c>
      <c r="M416" s="687"/>
      <c r="N416" s="85">
        <f t="shared" si="68"/>
        <v>0</v>
      </c>
      <c r="O416" s="83"/>
      <c r="P416" s="85">
        <f t="shared" si="69"/>
        <v>0</v>
      </c>
      <c r="Q416" s="83"/>
      <c r="R416" s="377">
        <f t="shared" si="70"/>
        <v>0</v>
      </c>
      <c r="S416" s="1030"/>
      <c r="T416" s="1013">
        <f>S416*Tabla310[[#This Row],[P.U$]]</f>
        <v>0</v>
      </c>
    </row>
    <row r="417" spans="1:20" ht="36" x14ac:dyDescent="0.3">
      <c r="A417" s="457">
        <v>395</v>
      </c>
      <c r="B417" s="484" t="s">
        <v>1238</v>
      </c>
      <c r="C417" s="485" t="s">
        <v>1234</v>
      </c>
      <c r="D417" s="485" t="s">
        <v>12</v>
      </c>
      <c r="E417" s="485" t="s">
        <v>687</v>
      </c>
      <c r="F417" s="486">
        <v>45444</v>
      </c>
      <c r="G417" s="487">
        <v>1.68</v>
      </c>
      <c r="H417" s="337"/>
      <c r="I417" s="593">
        <v>2</v>
      </c>
      <c r="J417" s="355">
        <f>G417*I417</f>
        <v>3.36</v>
      </c>
      <c r="K417" s="794">
        <v>2</v>
      </c>
      <c r="L417" s="85">
        <f>G417*K417</f>
        <v>3.36</v>
      </c>
      <c r="M417" s="684">
        <v>2</v>
      </c>
      <c r="N417" s="357">
        <f>G417*M417</f>
        <v>3.36</v>
      </c>
      <c r="O417" s="356">
        <v>2</v>
      </c>
      <c r="P417" s="357">
        <f>G417*O417</f>
        <v>3.36</v>
      </c>
      <c r="Q417" s="356">
        <v>2</v>
      </c>
      <c r="R417" s="377">
        <f>G417*Q417</f>
        <v>3.36</v>
      </c>
      <c r="S417" s="1027">
        <v>2</v>
      </c>
      <c r="T417" s="1013">
        <f>S417*Tabla310[[#This Row],[P.U$]]</f>
        <v>3.36</v>
      </c>
    </row>
    <row r="418" spans="1:20" ht="36" x14ac:dyDescent="0.3">
      <c r="A418" s="457">
        <v>396</v>
      </c>
      <c r="B418" s="484" t="s">
        <v>1239</v>
      </c>
      <c r="C418" s="485" t="s">
        <v>736</v>
      </c>
      <c r="D418" s="485" t="s">
        <v>12</v>
      </c>
      <c r="E418" s="485" t="s">
        <v>687</v>
      </c>
      <c r="F418" s="486">
        <v>45505</v>
      </c>
      <c r="G418" s="487">
        <v>1.98</v>
      </c>
      <c r="H418" s="337"/>
      <c r="I418" s="83"/>
      <c r="J418" s="85">
        <f t="shared" si="61"/>
        <v>0</v>
      </c>
      <c r="K418" s="308"/>
      <c r="L418" s="85">
        <f t="shared" si="67"/>
        <v>0</v>
      </c>
      <c r="M418" s="687"/>
      <c r="N418" s="85">
        <f t="shared" si="68"/>
        <v>0</v>
      </c>
      <c r="O418" s="83"/>
      <c r="P418" s="85">
        <f t="shared" si="69"/>
        <v>0</v>
      </c>
      <c r="Q418" s="83"/>
      <c r="R418" s="377">
        <f t="shared" si="70"/>
        <v>0</v>
      </c>
      <c r="S418" s="1030"/>
      <c r="T418" s="1013">
        <f>S418*Tabla310[[#This Row],[P.U$]]</f>
        <v>0</v>
      </c>
    </row>
    <row r="419" spans="1:20" ht="36" x14ac:dyDescent="0.3">
      <c r="A419" s="457">
        <v>397</v>
      </c>
      <c r="B419" s="484" t="s">
        <v>422</v>
      </c>
      <c r="C419" s="485" t="s">
        <v>225</v>
      </c>
      <c r="D419" s="485" t="s">
        <v>12</v>
      </c>
      <c r="E419" s="485" t="s">
        <v>686</v>
      </c>
      <c r="F419" s="486">
        <v>45536</v>
      </c>
      <c r="G419" s="487">
        <v>1.57</v>
      </c>
      <c r="H419" s="337"/>
      <c r="I419" s="593"/>
      <c r="J419" s="355">
        <f>G419*I419</f>
        <v>0</v>
      </c>
      <c r="K419" s="784"/>
      <c r="L419" s="357">
        <f>G419*K419</f>
        <v>0</v>
      </c>
      <c r="M419" s="684"/>
      <c r="N419" s="357">
        <f>G419*M419</f>
        <v>0</v>
      </c>
      <c r="O419" s="356"/>
      <c r="P419" s="357">
        <f>G419*O419</f>
        <v>0</v>
      </c>
      <c r="Q419" s="356"/>
      <c r="R419" s="377">
        <f>G419*Q419</f>
        <v>0</v>
      </c>
      <c r="S419" s="1027"/>
      <c r="T419" s="1013">
        <f>S419*Tabla310[[#This Row],[P.U$]]</f>
        <v>0</v>
      </c>
    </row>
    <row r="420" spans="1:20" ht="36" x14ac:dyDescent="0.3">
      <c r="A420" s="457">
        <v>398</v>
      </c>
      <c r="B420" s="484" t="s">
        <v>422</v>
      </c>
      <c r="C420" s="485" t="s">
        <v>736</v>
      </c>
      <c r="D420" s="485" t="s">
        <v>12</v>
      </c>
      <c r="E420" s="485" t="s">
        <v>686</v>
      </c>
      <c r="F420" s="486">
        <v>45992</v>
      </c>
      <c r="G420" s="487">
        <v>1.96</v>
      </c>
      <c r="H420" s="337"/>
      <c r="I420" s="83"/>
      <c r="J420" s="85">
        <f t="shared" si="61"/>
        <v>0</v>
      </c>
      <c r="K420" s="308"/>
      <c r="L420" s="85">
        <f>G420*K420</f>
        <v>0</v>
      </c>
      <c r="M420" s="687"/>
      <c r="N420" s="85">
        <f>G420*M420</f>
        <v>0</v>
      </c>
      <c r="O420" s="83"/>
      <c r="P420" s="85">
        <f>G420*O420</f>
        <v>0</v>
      </c>
      <c r="Q420" s="83"/>
      <c r="R420" s="377">
        <f>G420*Q420</f>
        <v>0</v>
      </c>
      <c r="S420" s="1030"/>
      <c r="T420" s="1013">
        <f>S420*Tabla310[[#This Row],[P.U$]]</f>
        <v>0</v>
      </c>
    </row>
    <row r="421" spans="1:20" ht="54" x14ac:dyDescent="0.3">
      <c r="A421" s="457">
        <v>399</v>
      </c>
      <c r="B421" s="484" t="s">
        <v>788</v>
      </c>
      <c r="C421" s="485" t="s">
        <v>607</v>
      </c>
      <c r="D421" s="485" t="s">
        <v>12</v>
      </c>
      <c r="E421" s="485"/>
      <c r="F421" s="486">
        <v>45352</v>
      </c>
      <c r="G421" s="487">
        <v>5.71</v>
      </c>
      <c r="H421" s="337"/>
      <c r="I421" s="83"/>
      <c r="J421" s="85">
        <f t="shared" si="61"/>
        <v>0</v>
      </c>
      <c r="K421" s="308"/>
      <c r="L421" s="85">
        <f>G421*K421</f>
        <v>0</v>
      </c>
      <c r="M421" s="687"/>
      <c r="N421" s="85">
        <f>G421*M421</f>
        <v>0</v>
      </c>
      <c r="O421" s="83"/>
      <c r="P421" s="85">
        <f>G421*O421</f>
        <v>0</v>
      </c>
      <c r="Q421" s="83"/>
      <c r="R421" s="377">
        <f>G421*Q421</f>
        <v>0</v>
      </c>
      <c r="S421" s="1028"/>
      <c r="T421" s="1013">
        <f>S421*Tabla310[[#This Row],[P.U$]]</f>
        <v>0</v>
      </c>
    </row>
    <row r="422" spans="1:20" ht="36" x14ac:dyDescent="0.3">
      <c r="A422" s="457">
        <v>400</v>
      </c>
      <c r="B422" s="484" t="s">
        <v>1030</v>
      </c>
      <c r="C422" s="493" t="s">
        <v>247</v>
      </c>
      <c r="D422" s="485" t="s">
        <v>12</v>
      </c>
      <c r="E422" s="389"/>
      <c r="F422" s="490">
        <v>45717</v>
      </c>
      <c r="G422" s="491">
        <v>4.88</v>
      </c>
      <c r="H422" s="337"/>
      <c r="I422" s="593"/>
      <c r="J422" s="355">
        <f>G422*I422</f>
        <v>0</v>
      </c>
      <c r="K422" s="308"/>
      <c r="L422" s="85">
        <f>G422*K422</f>
        <v>0</v>
      </c>
      <c r="M422" s="687"/>
      <c r="N422" s="85">
        <f>G422*M422</f>
        <v>0</v>
      </c>
      <c r="O422" s="83"/>
      <c r="P422" s="357">
        <f>G422*O422</f>
        <v>0</v>
      </c>
      <c r="Q422" s="83"/>
      <c r="R422" s="377">
        <f>G422*Q422</f>
        <v>0</v>
      </c>
      <c r="S422" s="1030"/>
      <c r="T422" s="1013">
        <f>S422*Tabla310[[#This Row],[P.U$]]</f>
        <v>0</v>
      </c>
    </row>
    <row r="423" spans="1:20" ht="36" x14ac:dyDescent="0.3">
      <c r="A423" s="457">
        <v>401</v>
      </c>
      <c r="B423" s="484" t="s">
        <v>423</v>
      </c>
      <c r="C423" s="485" t="s">
        <v>194</v>
      </c>
      <c r="D423" s="485" t="s">
        <v>12</v>
      </c>
      <c r="E423" s="485" t="s">
        <v>288</v>
      </c>
      <c r="F423" s="486">
        <v>45444</v>
      </c>
      <c r="G423" s="487">
        <v>4.7300000000000004</v>
      </c>
      <c r="H423" s="337"/>
      <c r="I423" s="83"/>
      <c r="J423" s="85">
        <f t="shared" si="61"/>
        <v>0</v>
      </c>
      <c r="K423" s="308"/>
      <c r="L423" s="85">
        <f t="shared" si="67"/>
        <v>0</v>
      </c>
      <c r="M423" s="687"/>
      <c r="N423" s="85">
        <f t="shared" si="68"/>
        <v>0</v>
      </c>
      <c r="O423" s="83"/>
      <c r="P423" s="85">
        <f t="shared" si="69"/>
        <v>0</v>
      </c>
      <c r="Q423" s="83"/>
      <c r="R423" s="377">
        <f t="shared" si="70"/>
        <v>0</v>
      </c>
      <c r="S423" s="1028"/>
      <c r="T423" s="1013">
        <f>S423*Tabla310[[#This Row],[P.U$]]</f>
        <v>0</v>
      </c>
    </row>
    <row r="424" spans="1:20" ht="36" x14ac:dyDescent="0.3">
      <c r="A424" s="457">
        <v>402</v>
      </c>
      <c r="B424" s="484" t="s">
        <v>424</v>
      </c>
      <c r="C424" s="485" t="s">
        <v>194</v>
      </c>
      <c r="D424" s="485" t="s">
        <v>12</v>
      </c>
      <c r="E424" s="485" t="s">
        <v>686</v>
      </c>
      <c r="F424" s="486">
        <v>45231</v>
      </c>
      <c r="G424" s="487">
        <v>6.6</v>
      </c>
      <c r="H424" s="570"/>
      <c r="I424" s="83"/>
      <c r="J424" s="572">
        <f>G424*I424</f>
        <v>0</v>
      </c>
      <c r="K424" s="308"/>
      <c r="L424" s="85">
        <f>G424*K424</f>
        <v>0</v>
      </c>
      <c r="M424" s="687"/>
      <c r="N424" s="85">
        <f>G424*M424</f>
        <v>0</v>
      </c>
      <c r="O424" s="83"/>
      <c r="P424" s="85">
        <f>G424*O424</f>
        <v>0</v>
      </c>
      <c r="Q424" s="83"/>
      <c r="R424" s="377">
        <f>G424*Q424</f>
        <v>0</v>
      </c>
      <c r="S424" s="1030"/>
      <c r="T424" s="1013">
        <f>S424*Tabla310[[#This Row],[P.U$]]</f>
        <v>0</v>
      </c>
    </row>
    <row r="425" spans="1:20" ht="36" x14ac:dyDescent="0.3">
      <c r="A425" s="457">
        <v>403</v>
      </c>
      <c r="B425" s="484" t="s">
        <v>789</v>
      </c>
      <c r="C425" s="485" t="s">
        <v>607</v>
      </c>
      <c r="D425" s="485" t="s">
        <v>12</v>
      </c>
      <c r="E425" s="485"/>
      <c r="F425" s="486">
        <v>45352</v>
      </c>
      <c r="G425" s="487">
        <v>4.54</v>
      </c>
      <c r="H425" s="563"/>
      <c r="I425" s="593"/>
      <c r="J425" s="565">
        <f>G425*I425</f>
        <v>0</v>
      </c>
      <c r="K425" s="784"/>
      <c r="L425" s="567">
        <f>G425*K425</f>
        <v>0</v>
      </c>
      <c r="M425" s="684"/>
      <c r="N425" s="567">
        <f>G425*M425</f>
        <v>0</v>
      </c>
      <c r="O425" s="566"/>
      <c r="P425" s="567">
        <f>G425*O425</f>
        <v>0</v>
      </c>
      <c r="Q425" s="566"/>
      <c r="R425" s="377">
        <f>G425*Q425</f>
        <v>0</v>
      </c>
      <c r="S425" s="1027"/>
      <c r="T425" s="1013">
        <f>S425*Tabla310[[#This Row],[P.U$]]</f>
        <v>0</v>
      </c>
    </row>
    <row r="426" spans="1:20" ht="36" x14ac:dyDescent="0.3">
      <c r="A426" s="457">
        <v>404</v>
      </c>
      <c r="B426" s="484" t="s">
        <v>790</v>
      </c>
      <c r="C426" s="485" t="s">
        <v>607</v>
      </c>
      <c r="D426" s="485" t="s">
        <v>12</v>
      </c>
      <c r="E426" s="485"/>
      <c r="F426" s="486">
        <v>45352</v>
      </c>
      <c r="G426" s="487">
        <v>4.84</v>
      </c>
      <c r="H426" s="337"/>
      <c r="I426" s="83"/>
      <c r="J426" s="85">
        <f t="shared" si="61"/>
        <v>0</v>
      </c>
      <c r="K426" s="308"/>
      <c r="L426" s="85">
        <f t="shared" si="67"/>
        <v>0</v>
      </c>
      <c r="M426" s="687"/>
      <c r="N426" s="85">
        <f t="shared" si="68"/>
        <v>0</v>
      </c>
      <c r="O426" s="83"/>
      <c r="P426" s="85">
        <f t="shared" si="69"/>
        <v>0</v>
      </c>
      <c r="Q426" s="83"/>
      <c r="R426" s="377">
        <f t="shared" si="70"/>
        <v>0</v>
      </c>
      <c r="S426" s="1030"/>
      <c r="T426" s="1013">
        <f>S426*Tabla310[[#This Row],[P.U$]]</f>
        <v>0</v>
      </c>
    </row>
    <row r="427" spans="1:20" ht="72" x14ac:dyDescent="0.3">
      <c r="A427" s="457">
        <v>405</v>
      </c>
      <c r="B427" s="484" t="s">
        <v>425</v>
      </c>
      <c r="C427" s="485" t="s">
        <v>601</v>
      </c>
      <c r="D427" s="485" t="s">
        <v>12</v>
      </c>
      <c r="E427" s="485" t="s">
        <v>266</v>
      </c>
      <c r="F427" s="486">
        <v>45413</v>
      </c>
      <c r="G427" s="487">
        <v>4.84</v>
      </c>
      <c r="H427" s="337"/>
      <c r="I427" s="83"/>
      <c r="J427" s="85">
        <f t="shared" si="61"/>
        <v>0</v>
      </c>
      <c r="K427" s="308"/>
      <c r="L427" s="85">
        <f t="shared" si="67"/>
        <v>0</v>
      </c>
      <c r="M427" s="687"/>
      <c r="N427" s="85">
        <f t="shared" si="68"/>
        <v>0</v>
      </c>
      <c r="O427" s="83"/>
      <c r="P427" s="85">
        <f t="shared" si="69"/>
        <v>0</v>
      </c>
      <c r="Q427" s="83"/>
      <c r="R427" s="377">
        <f t="shared" si="70"/>
        <v>0</v>
      </c>
      <c r="S427" s="1028"/>
      <c r="T427" s="1013">
        <f>S427*Tabla310[[#This Row],[P.U$]]</f>
        <v>0</v>
      </c>
    </row>
    <row r="428" spans="1:20" ht="72" x14ac:dyDescent="0.3">
      <c r="A428" s="457">
        <v>406</v>
      </c>
      <c r="B428" s="484" t="s">
        <v>426</v>
      </c>
      <c r="C428" s="485" t="s">
        <v>601</v>
      </c>
      <c r="D428" s="485" t="s">
        <v>12</v>
      </c>
      <c r="E428" s="485" t="s">
        <v>266</v>
      </c>
      <c r="F428" s="486">
        <v>45352</v>
      </c>
      <c r="G428" s="487">
        <v>4.54</v>
      </c>
      <c r="H428" s="337"/>
      <c r="I428" s="83"/>
      <c r="J428" s="85">
        <f t="shared" si="61"/>
        <v>0</v>
      </c>
      <c r="K428" s="308"/>
      <c r="L428" s="85">
        <f>G428*K428</f>
        <v>0</v>
      </c>
      <c r="M428" s="687"/>
      <c r="N428" s="85">
        <f>G428*M428</f>
        <v>0</v>
      </c>
      <c r="O428" s="83"/>
      <c r="P428" s="85">
        <f>G428*O428</f>
        <v>0</v>
      </c>
      <c r="Q428" s="83"/>
      <c r="R428" s="377">
        <f>G428*Q428</f>
        <v>0</v>
      </c>
      <c r="S428" s="1030"/>
      <c r="T428" s="1013">
        <f>S428*Tabla310[[#This Row],[P.U$]]</f>
        <v>0</v>
      </c>
    </row>
    <row r="429" spans="1:20" ht="36" x14ac:dyDescent="0.3">
      <c r="A429" s="457">
        <v>407</v>
      </c>
      <c r="B429" s="484" t="s">
        <v>427</v>
      </c>
      <c r="C429" s="485" t="s">
        <v>1020</v>
      </c>
      <c r="D429" s="485" t="s">
        <v>342</v>
      </c>
      <c r="E429" s="485" t="s">
        <v>316</v>
      </c>
      <c r="F429" s="486">
        <v>45565</v>
      </c>
      <c r="G429" s="487">
        <v>8.02</v>
      </c>
      <c r="H429" s="337"/>
      <c r="I429" s="83"/>
      <c r="J429" s="85">
        <f t="shared" si="61"/>
        <v>0</v>
      </c>
      <c r="K429" s="308"/>
      <c r="L429" s="85">
        <f t="shared" si="67"/>
        <v>0</v>
      </c>
      <c r="M429" s="687"/>
      <c r="N429" s="85">
        <f t="shared" si="68"/>
        <v>0</v>
      </c>
      <c r="O429" s="83"/>
      <c r="P429" s="85">
        <f t="shared" si="69"/>
        <v>0</v>
      </c>
      <c r="Q429" s="83"/>
      <c r="R429" s="377">
        <f t="shared" si="70"/>
        <v>0</v>
      </c>
      <c r="S429" s="1028"/>
      <c r="T429" s="1013">
        <f>S429*Tabla310[[#This Row],[P.U$]]</f>
        <v>0</v>
      </c>
    </row>
    <row r="430" spans="1:20" ht="36" x14ac:dyDescent="0.3">
      <c r="A430" s="457">
        <v>408</v>
      </c>
      <c r="B430" s="484" t="s">
        <v>1120</v>
      </c>
      <c r="C430" s="485" t="s">
        <v>1121</v>
      </c>
      <c r="D430" s="485" t="s">
        <v>805</v>
      </c>
      <c r="E430" s="485" t="s">
        <v>316</v>
      </c>
      <c r="F430" s="486">
        <v>45536</v>
      </c>
      <c r="G430" s="487">
        <v>8.02</v>
      </c>
      <c r="H430" s="337"/>
      <c r="I430" s="83"/>
      <c r="J430" s="85">
        <f t="shared" si="61"/>
        <v>0</v>
      </c>
      <c r="K430" s="308"/>
      <c r="L430" s="85">
        <f t="shared" si="67"/>
        <v>0</v>
      </c>
      <c r="M430" s="687"/>
      <c r="N430" s="85">
        <f t="shared" si="68"/>
        <v>0</v>
      </c>
      <c r="O430" s="83"/>
      <c r="P430" s="85">
        <f t="shared" si="69"/>
        <v>0</v>
      </c>
      <c r="Q430" s="83"/>
      <c r="R430" s="377">
        <f t="shared" si="70"/>
        <v>0</v>
      </c>
      <c r="S430" s="1030"/>
      <c r="T430" s="1013">
        <f>S430*Tabla310[[#This Row],[P.U$]]</f>
        <v>0</v>
      </c>
    </row>
    <row r="431" spans="1:20" ht="36" x14ac:dyDescent="0.3">
      <c r="A431" s="457">
        <v>409</v>
      </c>
      <c r="B431" s="484" t="s">
        <v>428</v>
      </c>
      <c r="C431" s="485" t="s">
        <v>206</v>
      </c>
      <c r="D431" s="485" t="s">
        <v>12</v>
      </c>
      <c r="E431" s="485" t="s">
        <v>288</v>
      </c>
      <c r="F431" s="486">
        <v>45505</v>
      </c>
      <c r="G431" s="487">
        <v>2.99</v>
      </c>
      <c r="H431" s="337"/>
      <c r="I431" s="83"/>
      <c r="J431" s="85">
        <f t="shared" si="61"/>
        <v>0</v>
      </c>
      <c r="K431" s="308"/>
      <c r="L431" s="85">
        <f t="shared" si="67"/>
        <v>0</v>
      </c>
      <c r="M431" s="687"/>
      <c r="N431" s="85">
        <f t="shared" si="68"/>
        <v>0</v>
      </c>
      <c r="O431" s="83"/>
      <c r="P431" s="85">
        <f t="shared" si="69"/>
        <v>0</v>
      </c>
      <c r="Q431" s="83"/>
      <c r="R431" s="377">
        <f t="shared" si="70"/>
        <v>0</v>
      </c>
      <c r="S431" s="1028"/>
      <c r="T431" s="1013">
        <f>S431*Tabla310[[#This Row],[P.U$]]</f>
        <v>0</v>
      </c>
    </row>
    <row r="432" spans="1:20" ht="36" x14ac:dyDescent="0.3">
      <c r="A432" s="457">
        <v>410</v>
      </c>
      <c r="B432" s="484" t="s">
        <v>779</v>
      </c>
      <c r="C432" s="485" t="s">
        <v>736</v>
      </c>
      <c r="D432" s="485" t="s">
        <v>12</v>
      </c>
      <c r="E432" s="485" t="s">
        <v>288</v>
      </c>
      <c r="F432" s="486">
        <v>45992</v>
      </c>
      <c r="G432" s="487">
        <v>2.99</v>
      </c>
      <c r="H432" s="337"/>
      <c r="I432" s="83"/>
      <c r="J432" s="85">
        <f t="shared" si="61"/>
        <v>0</v>
      </c>
      <c r="K432" s="308"/>
      <c r="L432" s="85">
        <f t="shared" si="67"/>
        <v>0</v>
      </c>
      <c r="M432" s="687"/>
      <c r="N432" s="85">
        <f t="shared" si="68"/>
        <v>0</v>
      </c>
      <c r="O432" s="83"/>
      <c r="P432" s="85">
        <f t="shared" si="69"/>
        <v>0</v>
      </c>
      <c r="Q432" s="83"/>
      <c r="R432" s="377">
        <f t="shared" si="70"/>
        <v>0</v>
      </c>
      <c r="S432" s="1030"/>
      <c r="T432" s="1013">
        <f>S432*Tabla310[[#This Row],[P.U$]]</f>
        <v>0</v>
      </c>
    </row>
    <row r="433" spans="1:20" ht="54" x14ac:dyDescent="0.3">
      <c r="A433" s="457">
        <v>411</v>
      </c>
      <c r="B433" s="484" t="s">
        <v>1240</v>
      </c>
      <c r="C433" s="485" t="s">
        <v>1234</v>
      </c>
      <c r="D433" s="485" t="s">
        <v>12</v>
      </c>
      <c r="E433" s="485" t="s">
        <v>272</v>
      </c>
      <c r="F433" s="486">
        <v>46054</v>
      </c>
      <c r="G433" s="487">
        <v>2.08</v>
      </c>
      <c r="H433" s="337"/>
      <c r="I433" s="593">
        <v>6</v>
      </c>
      <c r="J433" s="355">
        <f>G433*I433</f>
        <v>12.48</v>
      </c>
      <c r="K433" s="794">
        <v>6</v>
      </c>
      <c r="L433" s="85">
        <f>G433*K433</f>
        <v>12.48</v>
      </c>
      <c r="M433" s="684">
        <v>6</v>
      </c>
      <c r="N433" s="357">
        <f t="shared" si="68"/>
        <v>12.48</v>
      </c>
      <c r="O433" s="356">
        <v>5</v>
      </c>
      <c r="P433" s="357">
        <f t="shared" si="69"/>
        <v>10.4</v>
      </c>
      <c r="Q433" s="356">
        <v>5</v>
      </c>
      <c r="R433" s="377">
        <f t="shared" si="70"/>
        <v>10.4</v>
      </c>
      <c r="S433" s="1027">
        <v>5</v>
      </c>
      <c r="T433" s="1013">
        <f>S433*Tabla310[[#This Row],[P.U$]]</f>
        <v>10.4</v>
      </c>
    </row>
    <row r="434" spans="1:20" ht="36" x14ac:dyDescent="0.3">
      <c r="A434" s="457">
        <v>412</v>
      </c>
      <c r="B434" s="484" t="s">
        <v>429</v>
      </c>
      <c r="C434" s="485" t="s">
        <v>197</v>
      </c>
      <c r="D434" s="485" t="s">
        <v>12</v>
      </c>
      <c r="E434" s="485" t="s">
        <v>288</v>
      </c>
      <c r="F434" s="486">
        <v>45658</v>
      </c>
      <c r="G434" s="487">
        <v>2.4900000000000002</v>
      </c>
      <c r="H434" s="337"/>
      <c r="I434" s="83"/>
      <c r="J434" s="85">
        <f t="shared" si="61"/>
        <v>0</v>
      </c>
      <c r="K434" s="308"/>
      <c r="L434" s="85">
        <f t="shared" si="67"/>
        <v>0</v>
      </c>
      <c r="M434" s="687"/>
      <c r="N434" s="85">
        <f t="shared" si="68"/>
        <v>0</v>
      </c>
      <c r="O434" s="83"/>
      <c r="P434" s="85">
        <f t="shared" si="69"/>
        <v>0</v>
      </c>
      <c r="Q434" s="83"/>
      <c r="R434" s="377">
        <f t="shared" si="70"/>
        <v>0</v>
      </c>
      <c r="S434" s="1030"/>
      <c r="T434" s="1013">
        <f>S434*Tabla310[[#This Row],[P.U$]]</f>
        <v>0</v>
      </c>
    </row>
    <row r="435" spans="1:20" ht="28.5" x14ac:dyDescent="0.3">
      <c r="A435" s="457">
        <v>413</v>
      </c>
      <c r="B435" s="201" t="s">
        <v>17767</v>
      </c>
      <c r="C435" s="14" t="s">
        <v>610</v>
      </c>
      <c r="D435" s="14" t="s">
        <v>12</v>
      </c>
      <c r="E435" s="14" t="s">
        <v>773</v>
      </c>
      <c r="F435" s="15">
        <v>45536</v>
      </c>
      <c r="G435" s="37">
        <v>3.95</v>
      </c>
      <c r="H435" s="337"/>
      <c r="I435" s="83"/>
      <c r="J435" s="85">
        <f t="shared" si="61"/>
        <v>0</v>
      </c>
      <c r="K435" s="308"/>
      <c r="L435" s="85">
        <f t="shared" si="67"/>
        <v>0</v>
      </c>
      <c r="M435" s="687"/>
      <c r="N435" s="85">
        <f t="shared" si="68"/>
        <v>0</v>
      </c>
      <c r="O435" s="83"/>
      <c r="P435" s="85">
        <f t="shared" si="69"/>
        <v>0</v>
      </c>
      <c r="Q435" s="83"/>
      <c r="R435" s="377">
        <f t="shared" si="70"/>
        <v>0</v>
      </c>
      <c r="S435" s="1028"/>
      <c r="T435" s="1013">
        <f>S435*Tabla310[[#This Row],[P.U$]]</f>
        <v>0</v>
      </c>
    </row>
    <row r="436" spans="1:20" ht="36" x14ac:dyDescent="0.3">
      <c r="A436" s="457">
        <v>414</v>
      </c>
      <c r="B436" s="484" t="s">
        <v>430</v>
      </c>
      <c r="C436" s="485" t="s">
        <v>203</v>
      </c>
      <c r="D436" s="485" t="s">
        <v>12</v>
      </c>
      <c r="E436" s="485" t="s">
        <v>688</v>
      </c>
      <c r="F436" s="486">
        <v>45078</v>
      </c>
      <c r="G436" s="487">
        <v>2.46</v>
      </c>
      <c r="H436" s="337"/>
      <c r="I436" s="593"/>
      <c r="J436" s="85">
        <f t="shared" si="61"/>
        <v>0</v>
      </c>
      <c r="K436" s="784"/>
      <c r="L436" s="236">
        <f t="shared" si="67"/>
        <v>0</v>
      </c>
      <c r="M436" s="684"/>
      <c r="N436" s="236">
        <f t="shared" si="68"/>
        <v>0</v>
      </c>
      <c r="O436" s="237"/>
      <c r="P436" s="236">
        <f t="shared" si="69"/>
        <v>0</v>
      </c>
      <c r="Q436" s="237"/>
      <c r="R436" s="377">
        <f t="shared" si="70"/>
        <v>0</v>
      </c>
      <c r="S436" s="1029"/>
      <c r="T436" s="1013">
        <f>S436*Tabla310[[#This Row],[P.U$]]</f>
        <v>0</v>
      </c>
    </row>
    <row r="437" spans="1:20" ht="36" x14ac:dyDescent="0.3">
      <c r="A437" s="457">
        <v>415</v>
      </c>
      <c r="B437" s="503" t="s">
        <v>431</v>
      </c>
      <c r="C437" s="504" t="s">
        <v>206</v>
      </c>
      <c r="D437" s="507" t="s">
        <v>345</v>
      </c>
      <c r="E437" s="507" t="s">
        <v>269</v>
      </c>
      <c r="F437" s="528">
        <v>45474</v>
      </c>
      <c r="G437" s="529">
        <v>3.3</v>
      </c>
      <c r="H437" s="337"/>
      <c r="I437" s="83"/>
      <c r="J437" s="85">
        <f t="shared" si="61"/>
        <v>0</v>
      </c>
      <c r="K437" s="308"/>
      <c r="L437" s="85">
        <f t="shared" si="67"/>
        <v>0</v>
      </c>
      <c r="M437" s="687"/>
      <c r="N437" s="85">
        <f t="shared" si="68"/>
        <v>0</v>
      </c>
      <c r="O437" s="83"/>
      <c r="P437" s="85">
        <f t="shared" si="69"/>
        <v>0</v>
      </c>
      <c r="Q437" s="83"/>
      <c r="R437" s="377">
        <f t="shared" si="70"/>
        <v>0</v>
      </c>
      <c r="S437" s="1028"/>
      <c r="T437" s="1013">
        <f>S437*Tabla310[[#This Row],[P.U$]]</f>
        <v>0</v>
      </c>
    </row>
    <row r="438" spans="1:20" ht="18.75" x14ac:dyDescent="0.3">
      <c r="A438" s="457">
        <v>416</v>
      </c>
      <c r="B438" s="503" t="s">
        <v>431</v>
      </c>
      <c r="C438" s="504" t="s">
        <v>602</v>
      </c>
      <c r="D438" s="507" t="s">
        <v>345</v>
      </c>
      <c r="E438" s="507" t="s">
        <v>269</v>
      </c>
      <c r="F438" s="528">
        <v>45352</v>
      </c>
      <c r="G438" s="529">
        <v>3.3</v>
      </c>
      <c r="H438" s="337"/>
      <c r="I438" s="83"/>
      <c r="J438" s="85">
        <f t="shared" si="61"/>
        <v>0</v>
      </c>
      <c r="K438" s="308"/>
      <c r="L438" s="85">
        <f t="shared" si="67"/>
        <v>0</v>
      </c>
      <c r="M438" s="687"/>
      <c r="N438" s="85">
        <f t="shared" si="68"/>
        <v>0</v>
      </c>
      <c r="O438" s="83"/>
      <c r="P438" s="85">
        <f t="shared" si="69"/>
        <v>0</v>
      </c>
      <c r="Q438" s="83"/>
      <c r="R438" s="377">
        <f t="shared" si="70"/>
        <v>0</v>
      </c>
      <c r="S438" s="1030"/>
      <c r="T438" s="1013">
        <f>S438*Tabla310[[#This Row],[P.U$]]</f>
        <v>0</v>
      </c>
    </row>
    <row r="439" spans="1:20" ht="36" x14ac:dyDescent="0.3">
      <c r="A439" s="457">
        <v>417</v>
      </c>
      <c r="B439" s="503" t="s">
        <v>432</v>
      </c>
      <c r="C439" s="504" t="s">
        <v>603</v>
      </c>
      <c r="D439" s="507" t="s">
        <v>345</v>
      </c>
      <c r="E439" s="507" t="s">
        <v>689</v>
      </c>
      <c r="F439" s="528">
        <v>45139</v>
      </c>
      <c r="G439" s="529">
        <v>2.97</v>
      </c>
      <c r="H439" s="337"/>
      <c r="I439" s="83"/>
      <c r="J439" s="85">
        <f t="shared" si="61"/>
        <v>0</v>
      </c>
      <c r="K439" s="308"/>
      <c r="L439" s="85">
        <f>G439*K439</f>
        <v>0</v>
      </c>
      <c r="M439" s="687"/>
      <c r="N439" s="85">
        <f>G439*M439</f>
        <v>0</v>
      </c>
      <c r="O439" s="83"/>
      <c r="P439" s="85">
        <f>G439*O439</f>
        <v>0</v>
      </c>
      <c r="Q439" s="83"/>
      <c r="R439" s="377">
        <f>G439*Q439</f>
        <v>0</v>
      </c>
      <c r="S439" s="1028"/>
      <c r="T439" s="1013">
        <f>S439*Tabla310[[#This Row],[P.U$]]</f>
        <v>0</v>
      </c>
    </row>
    <row r="440" spans="1:20" ht="36" x14ac:dyDescent="0.3">
      <c r="A440" s="457">
        <v>418</v>
      </c>
      <c r="B440" s="503" t="s">
        <v>962</v>
      </c>
      <c r="C440" s="509" t="s">
        <v>624</v>
      </c>
      <c r="D440" s="509" t="s">
        <v>345</v>
      </c>
      <c r="E440" s="509" t="s">
        <v>689</v>
      </c>
      <c r="F440" s="510">
        <v>45597</v>
      </c>
      <c r="G440" s="511">
        <v>3.85</v>
      </c>
      <c r="H440" s="337"/>
      <c r="I440" s="83"/>
      <c r="J440" s="85">
        <f t="shared" si="61"/>
        <v>0</v>
      </c>
      <c r="K440" s="308"/>
      <c r="L440" s="85">
        <f>G440*K440</f>
        <v>0</v>
      </c>
      <c r="M440" s="687"/>
      <c r="N440" s="85">
        <f>G440*M440</f>
        <v>0</v>
      </c>
      <c r="O440" s="83"/>
      <c r="P440" s="85">
        <f>G440*O440</f>
        <v>0</v>
      </c>
      <c r="Q440" s="83"/>
      <c r="R440" s="377">
        <f>G440*Q440</f>
        <v>0</v>
      </c>
      <c r="S440" s="1030"/>
      <c r="T440" s="1013">
        <f>S440*Tabla310[[#This Row],[P.U$]]</f>
        <v>0</v>
      </c>
    </row>
    <row r="441" spans="1:20" ht="36" x14ac:dyDescent="0.3">
      <c r="A441" s="457">
        <v>419</v>
      </c>
      <c r="B441" s="503" t="s">
        <v>433</v>
      </c>
      <c r="C441" s="504" t="s">
        <v>604</v>
      </c>
      <c r="D441" s="507" t="s">
        <v>345</v>
      </c>
      <c r="E441" s="507" t="s">
        <v>324</v>
      </c>
      <c r="F441" s="528">
        <v>45505</v>
      </c>
      <c r="G441" s="529">
        <v>3.83</v>
      </c>
      <c r="H441" s="337"/>
      <c r="I441" s="83"/>
      <c r="J441" s="85">
        <f t="shared" si="61"/>
        <v>0</v>
      </c>
      <c r="K441" s="308"/>
      <c r="L441" s="85">
        <f t="shared" si="67"/>
        <v>0</v>
      </c>
      <c r="M441" s="687"/>
      <c r="N441" s="85">
        <f t="shared" si="68"/>
        <v>0</v>
      </c>
      <c r="O441" s="83"/>
      <c r="P441" s="85">
        <f t="shared" si="69"/>
        <v>0</v>
      </c>
      <c r="Q441" s="83"/>
      <c r="R441" s="377">
        <f t="shared" si="70"/>
        <v>0</v>
      </c>
      <c r="S441" s="1028"/>
      <c r="T441" s="1013">
        <f>S441*Tabla310[[#This Row],[P.U$]]</f>
        <v>0</v>
      </c>
    </row>
    <row r="442" spans="1:20" ht="36" x14ac:dyDescent="0.3">
      <c r="A442" s="457">
        <v>420</v>
      </c>
      <c r="B442" s="503" t="s">
        <v>434</v>
      </c>
      <c r="C442" s="504" t="s">
        <v>605</v>
      </c>
      <c r="D442" s="507" t="s">
        <v>345</v>
      </c>
      <c r="E442" s="507" t="s">
        <v>690</v>
      </c>
      <c r="F442" s="528">
        <v>45292</v>
      </c>
      <c r="G442" s="529">
        <v>2.57</v>
      </c>
      <c r="H442" s="337"/>
      <c r="I442" s="83"/>
      <c r="J442" s="85">
        <f t="shared" si="61"/>
        <v>0</v>
      </c>
      <c r="K442" s="308"/>
      <c r="L442" s="85">
        <f t="shared" si="67"/>
        <v>0</v>
      </c>
      <c r="M442" s="687"/>
      <c r="N442" s="85">
        <f t="shared" si="68"/>
        <v>0</v>
      </c>
      <c r="O442" s="83"/>
      <c r="P442" s="85">
        <f t="shared" si="69"/>
        <v>0</v>
      </c>
      <c r="Q442" s="83"/>
      <c r="R442" s="377">
        <f t="shared" si="70"/>
        <v>0</v>
      </c>
      <c r="S442" s="1030"/>
      <c r="T442" s="1013">
        <f>S442*Tabla310[[#This Row],[P.U$]]</f>
        <v>0</v>
      </c>
    </row>
    <row r="443" spans="1:20" ht="36" x14ac:dyDescent="0.3">
      <c r="A443" s="457">
        <v>421</v>
      </c>
      <c r="B443" s="503" t="s">
        <v>435</v>
      </c>
      <c r="C443" s="504" t="s">
        <v>206</v>
      </c>
      <c r="D443" s="507" t="s">
        <v>345</v>
      </c>
      <c r="E443" s="507" t="s">
        <v>683</v>
      </c>
      <c r="F443" s="528">
        <v>45383</v>
      </c>
      <c r="G443" s="529">
        <v>3.3</v>
      </c>
      <c r="H443" s="337"/>
      <c r="I443" s="83"/>
      <c r="J443" s="85">
        <f t="shared" si="61"/>
        <v>0</v>
      </c>
      <c r="K443" s="308"/>
      <c r="L443" s="85">
        <f t="shared" si="67"/>
        <v>0</v>
      </c>
      <c r="M443" s="687"/>
      <c r="N443" s="85">
        <f t="shared" si="68"/>
        <v>0</v>
      </c>
      <c r="O443" s="83"/>
      <c r="P443" s="85">
        <f t="shared" si="69"/>
        <v>0</v>
      </c>
      <c r="Q443" s="83"/>
      <c r="R443" s="377">
        <f t="shared" si="70"/>
        <v>0</v>
      </c>
      <c r="S443" s="1028"/>
      <c r="T443" s="1013">
        <f>S443*Tabla310[[#This Row],[P.U$]]</f>
        <v>0</v>
      </c>
    </row>
    <row r="444" spans="1:20" ht="36" x14ac:dyDescent="0.3">
      <c r="A444" s="457">
        <v>422</v>
      </c>
      <c r="B444" s="503" t="s">
        <v>435</v>
      </c>
      <c r="C444" s="504" t="s">
        <v>246</v>
      </c>
      <c r="D444" s="507" t="s">
        <v>334</v>
      </c>
      <c r="E444" s="507" t="s">
        <v>683</v>
      </c>
      <c r="F444" s="528">
        <v>45778</v>
      </c>
      <c r="G444" s="529">
        <v>3.86</v>
      </c>
      <c r="H444" s="337"/>
      <c r="I444" s="83"/>
      <c r="J444" s="85">
        <f t="shared" si="61"/>
        <v>0</v>
      </c>
      <c r="K444" s="308"/>
      <c r="L444" s="85">
        <f t="shared" si="67"/>
        <v>0</v>
      </c>
      <c r="M444" s="687"/>
      <c r="N444" s="85">
        <f t="shared" si="68"/>
        <v>0</v>
      </c>
      <c r="O444" s="83"/>
      <c r="P444" s="85">
        <f t="shared" si="69"/>
        <v>0</v>
      </c>
      <c r="Q444" s="83"/>
      <c r="R444" s="377">
        <f t="shared" si="70"/>
        <v>0</v>
      </c>
      <c r="S444" s="1030"/>
      <c r="T444" s="1013">
        <f>S444*Tabla310[[#This Row],[P.U$]]</f>
        <v>0</v>
      </c>
    </row>
    <row r="445" spans="1:20" ht="36" x14ac:dyDescent="0.3">
      <c r="A445" s="457">
        <v>423</v>
      </c>
      <c r="B445" s="503" t="s">
        <v>436</v>
      </c>
      <c r="C445" s="504" t="s">
        <v>606</v>
      </c>
      <c r="D445" s="507" t="s">
        <v>345</v>
      </c>
      <c r="E445" s="507" t="s">
        <v>691</v>
      </c>
      <c r="F445" s="528">
        <v>45748</v>
      </c>
      <c r="G445" s="529">
        <v>5.53</v>
      </c>
      <c r="H445" s="337"/>
      <c r="I445" s="83"/>
      <c r="J445" s="85">
        <f t="shared" ref="J445:J535" si="72">G445*I445</f>
        <v>0</v>
      </c>
      <c r="K445" s="308"/>
      <c r="L445" s="85">
        <f t="shared" si="67"/>
        <v>0</v>
      </c>
      <c r="M445" s="687"/>
      <c r="N445" s="85">
        <f t="shared" si="68"/>
        <v>0</v>
      </c>
      <c r="O445" s="83"/>
      <c r="P445" s="85">
        <f t="shared" si="69"/>
        <v>0</v>
      </c>
      <c r="Q445" s="83"/>
      <c r="R445" s="377">
        <f t="shared" si="70"/>
        <v>0</v>
      </c>
      <c r="S445" s="1028"/>
      <c r="T445" s="1013">
        <f>S445*Tabla310[[#This Row],[P.U$]]</f>
        <v>0</v>
      </c>
    </row>
    <row r="446" spans="1:20" ht="36" x14ac:dyDescent="0.3">
      <c r="A446" s="457">
        <v>424</v>
      </c>
      <c r="B446" s="503" t="s">
        <v>437</v>
      </c>
      <c r="C446" s="504" t="s">
        <v>606</v>
      </c>
      <c r="D446" s="507" t="s">
        <v>345</v>
      </c>
      <c r="E446" s="507" t="s">
        <v>691</v>
      </c>
      <c r="F446" s="528">
        <v>45717</v>
      </c>
      <c r="G446" s="529">
        <v>5.53</v>
      </c>
      <c r="H446" s="337"/>
      <c r="I446" s="83"/>
      <c r="J446" s="85">
        <f t="shared" si="72"/>
        <v>0</v>
      </c>
      <c r="K446" s="308"/>
      <c r="L446" s="85">
        <f>G446*K446</f>
        <v>0</v>
      </c>
      <c r="M446" s="687"/>
      <c r="N446" s="85">
        <f>G446*M446</f>
        <v>0</v>
      </c>
      <c r="O446" s="83"/>
      <c r="P446" s="85">
        <f>G446*O446</f>
        <v>0</v>
      </c>
      <c r="Q446" s="83"/>
      <c r="R446" s="377">
        <f>G446*Q446</f>
        <v>0</v>
      </c>
      <c r="S446" s="1030"/>
      <c r="T446" s="1013">
        <f>S446*Tabla310[[#This Row],[P.U$]]</f>
        <v>0</v>
      </c>
    </row>
    <row r="447" spans="1:20" ht="18.75" x14ac:dyDescent="0.3">
      <c r="A447" s="457">
        <v>425</v>
      </c>
      <c r="B447" s="508" t="s">
        <v>963</v>
      </c>
      <c r="C447" s="509" t="s">
        <v>964</v>
      </c>
      <c r="D447" s="509" t="s">
        <v>346</v>
      </c>
      <c r="E447" s="509"/>
      <c r="F447" s="510">
        <v>45962</v>
      </c>
      <c r="G447" s="511">
        <v>6.44</v>
      </c>
      <c r="H447" s="337"/>
      <c r="I447" s="83"/>
      <c r="J447" s="85">
        <f>G447*I447</f>
        <v>0</v>
      </c>
      <c r="K447" s="308"/>
      <c r="L447" s="85">
        <f>G447*K447</f>
        <v>0</v>
      </c>
      <c r="M447" s="687"/>
      <c r="N447" s="85">
        <f>G447*M447</f>
        <v>0</v>
      </c>
      <c r="O447" s="83"/>
      <c r="P447" s="85">
        <f>G447*O447</f>
        <v>0</v>
      </c>
      <c r="Q447" s="83"/>
      <c r="R447" s="377">
        <f>G447*Q447</f>
        <v>0</v>
      </c>
      <c r="S447" s="1028"/>
      <c r="T447" s="1013">
        <f>S447*Tabla310[[#This Row],[P.U$]]</f>
        <v>0</v>
      </c>
    </row>
    <row r="448" spans="1:20" ht="18.75" x14ac:dyDescent="0.3">
      <c r="A448" s="457">
        <v>426</v>
      </c>
      <c r="B448" s="512" t="s">
        <v>1056</v>
      </c>
      <c r="C448" s="512" t="s">
        <v>623</v>
      </c>
      <c r="D448" s="507" t="s">
        <v>334</v>
      </c>
      <c r="E448" s="512" t="s">
        <v>690</v>
      </c>
      <c r="F448" s="513">
        <v>45170</v>
      </c>
      <c r="G448" s="514">
        <v>4.2699999999999996</v>
      </c>
      <c r="H448" s="337"/>
      <c r="I448" s="83"/>
      <c r="J448" s="85">
        <f t="shared" si="72"/>
        <v>0</v>
      </c>
      <c r="K448" s="308"/>
      <c r="L448" s="85">
        <f t="shared" si="67"/>
        <v>0</v>
      </c>
      <c r="M448" s="687"/>
      <c r="N448" s="85">
        <f t="shared" si="68"/>
        <v>0</v>
      </c>
      <c r="O448" s="83"/>
      <c r="P448" s="85">
        <f t="shared" si="69"/>
        <v>0</v>
      </c>
      <c r="Q448" s="83"/>
      <c r="R448" s="377">
        <f t="shared" si="70"/>
        <v>0</v>
      </c>
      <c r="S448" s="1030"/>
      <c r="T448" s="1013">
        <f>S448*Tabla310[[#This Row],[P.U$]]</f>
        <v>0</v>
      </c>
    </row>
    <row r="449" spans="1:20" ht="93.75" x14ac:dyDescent="0.3">
      <c r="A449" s="457">
        <v>427</v>
      </c>
      <c r="B449" s="716" t="s">
        <v>17785</v>
      </c>
      <c r="C449" s="717" t="s">
        <v>17786</v>
      </c>
      <c r="D449" s="507" t="s">
        <v>334</v>
      </c>
      <c r="E449" s="512" t="s">
        <v>17787</v>
      </c>
      <c r="F449" s="718">
        <v>45839</v>
      </c>
      <c r="G449" s="719">
        <v>4.78</v>
      </c>
      <c r="H449" s="337"/>
      <c r="I449" s="83"/>
      <c r="J449" s="85">
        <f t="shared" si="72"/>
        <v>0</v>
      </c>
      <c r="K449" s="308"/>
      <c r="L449" s="85">
        <f t="shared" si="67"/>
        <v>0</v>
      </c>
      <c r="M449" s="687"/>
      <c r="N449" s="85">
        <f t="shared" si="68"/>
        <v>0</v>
      </c>
      <c r="O449" s="83"/>
      <c r="P449" s="85">
        <f t="shared" si="69"/>
        <v>0</v>
      </c>
      <c r="Q449" s="83"/>
      <c r="R449" s="377">
        <f t="shared" si="70"/>
        <v>0</v>
      </c>
      <c r="S449" s="1028"/>
      <c r="T449" s="1013">
        <f>S449*Tabla310[[#This Row],[P.U$]]</f>
        <v>0</v>
      </c>
    </row>
    <row r="450" spans="1:20" ht="54" x14ac:dyDescent="0.3">
      <c r="A450" s="457">
        <v>428</v>
      </c>
      <c r="B450" s="503" t="s">
        <v>781</v>
      </c>
      <c r="C450" s="504" t="s">
        <v>736</v>
      </c>
      <c r="D450" s="507" t="s">
        <v>334</v>
      </c>
      <c r="E450" s="507" t="s">
        <v>304</v>
      </c>
      <c r="F450" s="528">
        <v>45627</v>
      </c>
      <c r="G450" s="529">
        <v>4.1500000000000004</v>
      </c>
      <c r="H450" s="337"/>
      <c r="I450" s="83">
        <v>3</v>
      </c>
      <c r="J450" s="85">
        <f t="shared" si="72"/>
        <v>12.450000000000001</v>
      </c>
      <c r="K450" s="793">
        <v>3</v>
      </c>
      <c r="L450" s="85">
        <f>G450*K450</f>
        <v>12.450000000000001</v>
      </c>
      <c r="M450" s="687">
        <v>2</v>
      </c>
      <c r="N450" s="85">
        <f t="shared" si="68"/>
        <v>8.3000000000000007</v>
      </c>
      <c r="O450" s="83">
        <v>2</v>
      </c>
      <c r="P450" s="85">
        <f t="shared" si="69"/>
        <v>8.3000000000000007</v>
      </c>
      <c r="Q450" s="83">
        <v>2</v>
      </c>
      <c r="R450" s="377">
        <f t="shared" si="70"/>
        <v>8.3000000000000007</v>
      </c>
      <c r="S450" s="1030">
        <v>2</v>
      </c>
      <c r="T450" s="1013">
        <f>S450*Tabla310[[#This Row],[P.U$]]</f>
        <v>8.3000000000000007</v>
      </c>
    </row>
    <row r="451" spans="1:20" ht="36" x14ac:dyDescent="0.3">
      <c r="A451" s="457">
        <v>429</v>
      </c>
      <c r="B451" s="503" t="s">
        <v>438</v>
      </c>
      <c r="C451" s="504" t="s">
        <v>605</v>
      </c>
      <c r="D451" s="507" t="s">
        <v>345</v>
      </c>
      <c r="E451" s="507" t="s">
        <v>269</v>
      </c>
      <c r="F451" s="528">
        <v>45261</v>
      </c>
      <c r="G451" s="529">
        <v>3.3</v>
      </c>
      <c r="H451" s="337"/>
      <c r="I451" s="83"/>
      <c r="J451" s="85">
        <f t="shared" si="72"/>
        <v>0</v>
      </c>
      <c r="K451" s="308"/>
      <c r="L451" s="85">
        <f t="shared" si="67"/>
        <v>0</v>
      </c>
      <c r="M451" s="687"/>
      <c r="N451" s="85">
        <f t="shared" si="68"/>
        <v>0</v>
      </c>
      <c r="O451" s="83"/>
      <c r="P451" s="85">
        <f t="shared" si="69"/>
        <v>0</v>
      </c>
      <c r="Q451" s="83"/>
      <c r="R451" s="377">
        <f t="shared" si="70"/>
        <v>0</v>
      </c>
      <c r="S451" s="1028"/>
      <c r="T451" s="1013">
        <f>S451*Tabla310[[#This Row],[P.U$]]</f>
        <v>0</v>
      </c>
    </row>
    <row r="452" spans="1:20" ht="54" x14ac:dyDescent="0.3">
      <c r="A452" s="457">
        <v>430</v>
      </c>
      <c r="B452" s="503" t="s">
        <v>439</v>
      </c>
      <c r="C452" s="504" t="s">
        <v>607</v>
      </c>
      <c r="D452" s="507" t="s">
        <v>345</v>
      </c>
      <c r="E452" s="507" t="s">
        <v>269</v>
      </c>
      <c r="F452" s="528">
        <v>45444</v>
      </c>
      <c r="G452" s="529">
        <v>5.51</v>
      </c>
      <c r="H452" s="337"/>
      <c r="I452" s="83"/>
      <c r="J452" s="85">
        <f t="shared" si="72"/>
        <v>0</v>
      </c>
      <c r="K452" s="308"/>
      <c r="L452" s="85">
        <f t="shared" si="67"/>
        <v>0</v>
      </c>
      <c r="M452" s="687"/>
      <c r="N452" s="85">
        <f t="shared" si="68"/>
        <v>0</v>
      </c>
      <c r="O452" s="83"/>
      <c r="P452" s="85">
        <f t="shared" si="69"/>
        <v>0</v>
      </c>
      <c r="Q452" s="83"/>
      <c r="R452" s="377">
        <f t="shared" si="70"/>
        <v>0</v>
      </c>
      <c r="S452" s="1030"/>
      <c r="T452" s="1013">
        <f>S452*Tabla310[[#This Row],[P.U$]]</f>
        <v>0</v>
      </c>
    </row>
    <row r="453" spans="1:20" ht="54" x14ac:dyDescent="0.3">
      <c r="A453" s="457">
        <v>431</v>
      </c>
      <c r="B453" s="503" t="s">
        <v>440</v>
      </c>
      <c r="C453" s="504" t="s">
        <v>608</v>
      </c>
      <c r="D453" s="507" t="s">
        <v>345</v>
      </c>
      <c r="E453" s="507" t="s">
        <v>269</v>
      </c>
      <c r="F453" s="528">
        <v>45444</v>
      </c>
      <c r="G453" s="529">
        <v>5.51</v>
      </c>
      <c r="H453" s="337"/>
      <c r="I453" s="83"/>
      <c r="J453" s="85">
        <f t="shared" si="72"/>
        <v>0</v>
      </c>
      <c r="K453" s="308"/>
      <c r="L453" s="85">
        <f t="shared" si="67"/>
        <v>0</v>
      </c>
      <c r="M453" s="687"/>
      <c r="N453" s="85">
        <f t="shared" si="68"/>
        <v>0</v>
      </c>
      <c r="O453" s="83"/>
      <c r="P453" s="85">
        <f t="shared" si="69"/>
        <v>0</v>
      </c>
      <c r="Q453" s="83"/>
      <c r="R453" s="377">
        <f t="shared" si="70"/>
        <v>0</v>
      </c>
      <c r="S453" s="1028"/>
      <c r="T453" s="1013">
        <f>S453*Tabla310[[#This Row],[P.U$]]</f>
        <v>0</v>
      </c>
    </row>
    <row r="454" spans="1:20" ht="36" x14ac:dyDescent="0.3">
      <c r="A454" s="457">
        <v>432</v>
      </c>
      <c r="B454" s="503" t="s">
        <v>441</v>
      </c>
      <c r="C454" s="504" t="s">
        <v>609</v>
      </c>
      <c r="D454" s="507" t="s">
        <v>345</v>
      </c>
      <c r="E454" s="507" t="s">
        <v>692</v>
      </c>
      <c r="F454" s="528">
        <v>45809</v>
      </c>
      <c r="G454" s="529">
        <v>3.25</v>
      </c>
      <c r="H454" s="337"/>
      <c r="I454" s="233"/>
      <c r="J454" s="85">
        <f t="shared" si="72"/>
        <v>0</v>
      </c>
      <c r="K454" s="784"/>
      <c r="L454" s="232">
        <f>G454*K454</f>
        <v>0</v>
      </c>
      <c r="M454" s="684"/>
      <c r="N454" s="232">
        <f>G454*M454</f>
        <v>0</v>
      </c>
      <c r="O454" s="233"/>
      <c r="P454" s="232">
        <f>G454*O454</f>
        <v>0</v>
      </c>
      <c r="Q454" s="233"/>
      <c r="R454" s="377">
        <f>G454*Q454</f>
        <v>0</v>
      </c>
      <c r="S454" s="1029"/>
      <c r="T454" s="1013">
        <f>S454*Tabla310[[#This Row],[P.U$]]</f>
        <v>0</v>
      </c>
    </row>
    <row r="455" spans="1:20" ht="36" x14ac:dyDescent="0.3">
      <c r="A455" s="457">
        <v>433</v>
      </c>
      <c r="B455" s="503" t="s">
        <v>442</v>
      </c>
      <c r="C455" s="504" t="s">
        <v>610</v>
      </c>
      <c r="D455" s="507" t="s">
        <v>346</v>
      </c>
      <c r="E455" s="507" t="s">
        <v>287</v>
      </c>
      <c r="F455" s="528">
        <v>45901</v>
      </c>
      <c r="G455" s="529">
        <v>4.78</v>
      </c>
      <c r="H455" s="337"/>
      <c r="I455" s="83">
        <v>3</v>
      </c>
      <c r="J455" s="85">
        <f t="shared" si="72"/>
        <v>14.34</v>
      </c>
      <c r="K455" s="793">
        <v>3</v>
      </c>
      <c r="L455" s="85">
        <f>G455*K455</f>
        <v>14.34</v>
      </c>
      <c r="M455" s="687">
        <v>3</v>
      </c>
      <c r="N455" s="85">
        <f t="shared" si="68"/>
        <v>14.34</v>
      </c>
      <c r="O455" s="83">
        <v>3</v>
      </c>
      <c r="P455" s="85">
        <f t="shared" si="69"/>
        <v>14.34</v>
      </c>
      <c r="Q455" s="83">
        <v>3</v>
      </c>
      <c r="R455" s="377">
        <f t="shared" si="70"/>
        <v>14.34</v>
      </c>
      <c r="S455" s="1028">
        <v>3</v>
      </c>
      <c r="T455" s="1013">
        <f>S455*Tabla310[[#This Row],[P.U$]]</f>
        <v>14.34</v>
      </c>
    </row>
    <row r="456" spans="1:20" ht="36" x14ac:dyDescent="0.3">
      <c r="A456" s="457">
        <v>434</v>
      </c>
      <c r="B456" s="503" t="s">
        <v>443</v>
      </c>
      <c r="C456" s="504" t="s">
        <v>206</v>
      </c>
      <c r="D456" s="507" t="s">
        <v>345</v>
      </c>
      <c r="E456" s="507" t="s">
        <v>287</v>
      </c>
      <c r="F456" s="528">
        <v>45658</v>
      </c>
      <c r="G456" s="529">
        <v>4.45</v>
      </c>
      <c r="H456" s="337"/>
      <c r="I456" s="83">
        <v>4</v>
      </c>
      <c r="J456" s="85">
        <f t="shared" si="72"/>
        <v>17.8</v>
      </c>
      <c r="K456" s="793">
        <v>4</v>
      </c>
      <c r="L456" s="85">
        <f>G456*K456</f>
        <v>17.8</v>
      </c>
      <c r="M456" s="687">
        <v>4</v>
      </c>
      <c r="N456" s="85">
        <f t="shared" si="68"/>
        <v>17.8</v>
      </c>
      <c r="O456" s="83">
        <v>4</v>
      </c>
      <c r="P456" s="85">
        <f t="shared" si="69"/>
        <v>17.8</v>
      </c>
      <c r="Q456" s="83">
        <v>4</v>
      </c>
      <c r="R456" s="377">
        <f t="shared" si="70"/>
        <v>17.8</v>
      </c>
      <c r="S456" s="1030">
        <v>4</v>
      </c>
      <c r="T456" s="1013">
        <f>S456*Tabla310[[#This Row],[P.U$]]</f>
        <v>17.8</v>
      </c>
    </row>
    <row r="457" spans="1:20" ht="36" x14ac:dyDescent="0.3">
      <c r="A457" s="457">
        <v>435</v>
      </c>
      <c r="B457" s="503" t="s">
        <v>444</v>
      </c>
      <c r="C457" s="504" t="s">
        <v>203</v>
      </c>
      <c r="D457" s="507" t="s">
        <v>345</v>
      </c>
      <c r="E457" s="507" t="s">
        <v>282</v>
      </c>
      <c r="F457" s="528">
        <v>45717</v>
      </c>
      <c r="G457" s="529">
        <v>1.58</v>
      </c>
      <c r="H457" s="337"/>
      <c r="I457" s="83"/>
      <c r="J457" s="85">
        <f t="shared" si="72"/>
        <v>0</v>
      </c>
      <c r="K457" s="308"/>
      <c r="L457" s="85">
        <f t="shared" si="67"/>
        <v>0</v>
      </c>
      <c r="M457" s="687"/>
      <c r="N457" s="85">
        <f t="shared" si="68"/>
        <v>0</v>
      </c>
      <c r="O457" s="83"/>
      <c r="P457" s="85">
        <f t="shared" si="69"/>
        <v>0</v>
      </c>
      <c r="Q457" s="83"/>
      <c r="R457" s="377">
        <f t="shared" si="70"/>
        <v>0</v>
      </c>
      <c r="S457" s="1028"/>
      <c r="T457" s="1013">
        <f>S457*Tabla310[[#This Row],[P.U$]]</f>
        <v>0</v>
      </c>
    </row>
    <row r="458" spans="1:20" ht="36" x14ac:dyDescent="0.3">
      <c r="A458" s="457">
        <v>436</v>
      </c>
      <c r="B458" s="503" t="s">
        <v>17788</v>
      </c>
      <c r="C458" s="504" t="s">
        <v>206</v>
      </c>
      <c r="D458" s="507" t="s">
        <v>334</v>
      </c>
      <c r="E458" s="507" t="s">
        <v>289</v>
      </c>
      <c r="F458" s="528">
        <v>45962</v>
      </c>
      <c r="G458" s="529">
        <v>4.46</v>
      </c>
      <c r="H458" s="337"/>
      <c r="I458" s="83"/>
      <c r="J458" s="85">
        <f t="shared" si="72"/>
        <v>0</v>
      </c>
      <c r="K458" s="308"/>
      <c r="L458" s="85">
        <f t="shared" si="67"/>
        <v>0</v>
      </c>
      <c r="M458" s="687"/>
      <c r="N458" s="85">
        <f t="shared" si="68"/>
        <v>0</v>
      </c>
      <c r="O458" s="83"/>
      <c r="P458" s="85">
        <f t="shared" si="69"/>
        <v>0</v>
      </c>
      <c r="Q458" s="83"/>
      <c r="R458" s="377">
        <f t="shared" si="70"/>
        <v>0</v>
      </c>
      <c r="S458" s="1030"/>
      <c r="T458" s="1013">
        <f>S458*Tabla310[[#This Row],[P.U$]]</f>
        <v>0</v>
      </c>
    </row>
    <row r="459" spans="1:20" ht="18.75" x14ac:dyDescent="0.3">
      <c r="A459" s="457">
        <v>437</v>
      </c>
      <c r="B459" s="503" t="s">
        <v>445</v>
      </c>
      <c r="C459" s="504" t="s">
        <v>194</v>
      </c>
      <c r="D459" s="507" t="s">
        <v>345</v>
      </c>
      <c r="E459" s="507" t="s">
        <v>269</v>
      </c>
      <c r="F459" s="528">
        <v>45597</v>
      </c>
      <c r="G459" s="529">
        <v>6.23</v>
      </c>
      <c r="H459" s="337"/>
      <c r="I459" s="83"/>
      <c r="J459" s="85">
        <f t="shared" si="72"/>
        <v>0</v>
      </c>
      <c r="K459" s="308"/>
      <c r="L459" s="85">
        <f t="shared" si="67"/>
        <v>0</v>
      </c>
      <c r="M459" s="687"/>
      <c r="N459" s="85">
        <f t="shared" si="68"/>
        <v>0</v>
      </c>
      <c r="O459" s="83"/>
      <c r="P459" s="85">
        <f t="shared" si="69"/>
        <v>0</v>
      </c>
      <c r="Q459" s="83"/>
      <c r="R459" s="377">
        <f t="shared" si="70"/>
        <v>0</v>
      </c>
      <c r="S459" s="1028"/>
      <c r="T459" s="1013">
        <f>S459*Tabla310[[#This Row],[P.U$]]</f>
        <v>0</v>
      </c>
    </row>
    <row r="460" spans="1:20" ht="36" x14ac:dyDescent="0.3">
      <c r="A460" s="457">
        <v>438</v>
      </c>
      <c r="B460" s="503" t="s">
        <v>446</v>
      </c>
      <c r="C460" s="504" t="s">
        <v>610</v>
      </c>
      <c r="D460" s="507" t="s">
        <v>345</v>
      </c>
      <c r="E460" s="507" t="s">
        <v>692</v>
      </c>
      <c r="F460" s="528">
        <v>45901</v>
      </c>
      <c r="G460" s="529">
        <v>5.89</v>
      </c>
      <c r="H460" s="337"/>
      <c r="I460" s="83"/>
      <c r="J460" s="85">
        <f t="shared" si="72"/>
        <v>0</v>
      </c>
      <c r="K460" s="308"/>
      <c r="L460" s="85">
        <f t="shared" si="67"/>
        <v>0</v>
      </c>
      <c r="M460" s="687"/>
      <c r="N460" s="85">
        <f t="shared" si="68"/>
        <v>0</v>
      </c>
      <c r="O460" s="83"/>
      <c r="P460" s="85">
        <f t="shared" si="69"/>
        <v>0</v>
      </c>
      <c r="Q460" s="83"/>
      <c r="R460" s="377">
        <f t="shared" si="70"/>
        <v>0</v>
      </c>
      <c r="S460" s="1030"/>
      <c r="T460" s="1013">
        <f>S460*Tabla310[[#This Row],[P.U$]]</f>
        <v>0</v>
      </c>
    </row>
    <row r="461" spans="1:20" ht="37.5" x14ac:dyDescent="0.3">
      <c r="A461" s="457">
        <v>439</v>
      </c>
      <c r="B461" s="508" t="s">
        <v>976</v>
      </c>
      <c r="C461" s="509" t="s">
        <v>610</v>
      </c>
      <c r="D461" s="509" t="s">
        <v>334</v>
      </c>
      <c r="E461" s="507" t="s">
        <v>692</v>
      </c>
      <c r="F461" s="510">
        <v>46023</v>
      </c>
      <c r="G461" s="511">
        <v>4.29</v>
      </c>
      <c r="H461" s="337"/>
      <c r="I461" s="233"/>
      <c r="J461" s="85">
        <f t="shared" si="72"/>
        <v>0</v>
      </c>
      <c r="K461" s="784"/>
      <c r="L461" s="232">
        <f>G461*K461</f>
        <v>0</v>
      </c>
      <c r="M461" s="687"/>
      <c r="N461" s="232">
        <f>G461*M461</f>
        <v>0</v>
      </c>
      <c r="O461" s="233"/>
      <c r="P461" s="232">
        <f>G461*O461</f>
        <v>0</v>
      </c>
      <c r="Q461" s="233"/>
      <c r="R461" s="377">
        <f>G461*Q461</f>
        <v>0</v>
      </c>
      <c r="S461" s="1027"/>
      <c r="T461" s="1013">
        <f>S461*Tabla310[[#This Row],[P.U$]]</f>
        <v>0</v>
      </c>
    </row>
    <row r="462" spans="1:20" ht="36" x14ac:dyDescent="0.3">
      <c r="A462" s="457">
        <v>440</v>
      </c>
      <c r="B462" s="503" t="s">
        <v>447</v>
      </c>
      <c r="C462" s="504" t="s">
        <v>611</v>
      </c>
      <c r="D462" s="507" t="s">
        <v>345</v>
      </c>
      <c r="E462" s="507" t="s">
        <v>287</v>
      </c>
      <c r="F462" s="528">
        <v>45413</v>
      </c>
      <c r="G462" s="529">
        <v>2.77</v>
      </c>
      <c r="H462" s="337"/>
      <c r="I462" s="83"/>
      <c r="J462" s="85">
        <f t="shared" si="72"/>
        <v>0</v>
      </c>
      <c r="K462" s="308"/>
      <c r="L462" s="85">
        <f>G462*K462</f>
        <v>0</v>
      </c>
      <c r="M462" s="687"/>
      <c r="N462" s="85">
        <f>G462*M462</f>
        <v>0</v>
      </c>
      <c r="O462" s="83"/>
      <c r="P462" s="85">
        <f>G462*O462</f>
        <v>0</v>
      </c>
      <c r="Q462" s="83"/>
      <c r="R462" s="377">
        <f>G462*Q462</f>
        <v>0</v>
      </c>
      <c r="S462" s="1030"/>
      <c r="T462" s="1013">
        <f>S462*Tabla310[[#This Row],[P.U$]]</f>
        <v>0</v>
      </c>
    </row>
    <row r="463" spans="1:20" ht="36" x14ac:dyDescent="0.3">
      <c r="A463" s="457">
        <v>441</v>
      </c>
      <c r="B463" s="503" t="s">
        <v>448</v>
      </c>
      <c r="C463" s="504" t="s">
        <v>17790</v>
      </c>
      <c r="D463" s="507" t="s">
        <v>347</v>
      </c>
      <c r="E463" s="507" t="s">
        <v>693</v>
      </c>
      <c r="F463" s="528">
        <v>45839</v>
      </c>
      <c r="G463" s="529">
        <v>3.86</v>
      </c>
      <c r="H463" s="337"/>
      <c r="I463" s="83">
        <v>4</v>
      </c>
      <c r="J463" s="85">
        <f t="shared" si="72"/>
        <v>15.44</v>
      </c>
      <c r="K463" s="793">
        <v>4</v>
      </c>
      <c r="L463" s="85">
        <f>G463*K463</f>
        <v>15.44</v>
      </c>
      <c r="M463" s="687">
        <v>4</v>
      </c>
      <c r="N463" s="85">
        <f t="shared" si="68"/>
        <v>15.44</v>
      </c>
      <c r="O463" s="83">
        <v>4</v>
      </c>
      <c r="P463" s="85">
        <f t="shared" si="69"/>
        <v>15.44</v>
      </c>
      <c r="Q463" s="83">
        <v>4</v>
      </c>
      <c r="R463" s="377">
        <f t="shared" si="70"/>
        <v>15.44</v>
      </c>
      <c r="S463" s="1028">
        <v>4</v>
      </c>
      <c r="T463" s="1013">
        <f>S463*Tabla310[[#This Row],[P.U$]]</f>
        <v>15.44</v>
      </c>
    </row>
    <row r="464" spans="1:20" ht="36" x14ac:dyDescent="0.3">
      <c r="A464" s="457">
        <v>442</v>
      </c>
      <c r="B464" s="503" t="s">
        <v>449</v>
      </c>
      <c r="C464" s="504" t="s">
        <v>599</v>
      </c>
      <c r="D464" s="507" t="s">
        <v>345</v>
      </c>
      <c r="E464" s="507" t="s">
        <v>694</v>
      </c>
      <c r="F464" s="528">
        <v>45658</v>
      </c>
      <c r="G464" s="529">
        <v>3.83</v>
      </c>
      <c r="H464" s="337"/>
      <c r="I464" s="83"/>
      <c r="J464" s="85">
        <f t="shared" si="72"/>
        <v>0</v>
      </c>
      <c r="K464" s="308"/>
      <c r="L464" s="85">
        <f t="shared" si="67"/>
        <v>0</v>
      </c>
      <c r="M464" s="687"/>
      <c r="N464" s="85">
        <f t="shared" si="68"/>
        <v>0</v>
      </c>
      <c r="O464" s="83"/>
      <c r="P464" s="85">
        <f t="shared" si="69"/>
        <v>0</v>
      </c>
      <c r="Q464" s="83"/>
      <c r="R464" s="377">
        <f t="shared" si="70"/>
        <v>0</v>
      </c>
      <c r="S464" s="1030"/>
      <c r="T464" s="1013">
        <f>S464*Tabla310[[#This Row],[P.U$]]</f>
        <v>0</v>
      </c>
    </row>
    <row r="465" spans="1:21" ht="18.75" x14ac:dyDescent="0.3">
      <c r="A465" s="457">
        <v>443</v>
      </c>
      <c r="B465" s="503" t="s">
        <v>450</v>
      </c>
      <c r="C465" s="504" t="s">
        <v>612</v>
      </c>
      <c r="D465" s="507" t="s">
        <v>348</v>
      </c>
      <c r="E465" s="507" t="s">
        <v>695</v>
      </c>
      <c r="F465" s="528">
        <v>45659</v>
      </c>
      <c r="G465" s="529">
        <v>10.8</v>
      </c>
      <c r="H465" s="337"/>
      <c r="I465" s="83"/>
      <c r="J465" s="85">
        <f t="shared" si="72"/>
        <v>0</v>
      </c>
      <c r="K465" s="308"/>
      <c r="L465" s="85">
        <f t="shared" si="67"/>
        <v>0</v>
      </c>
      <c r="M465" s="687"/>
      <c r="N465" s="85">
        <f t="shared" si="68"/>
        <v>0</v>
      </c>
      <c r="O465" s="83"/>
      <c r="P465" s="85">
        <f t="shared" si="69"/>
        <v>0</v>
      </c>
      <c r="Q465" s="83"/>
      <c r="R465" s="377">
        <f t="shared" si="70"/>
        <v>0</v>
      </c>
      <c r="S465" s="1028"/>
      <c r="T465" s="1013">
        <f>S465*Tabla310[[#This Row],[P.U$]]</f>
        <v>0</v>
      </c>
    </row>
    <row r="466" spans="1:21" ht="18.75" x14ac:dyDescent="0.3">
      <c r="A466" s="457">
        <v>444</v>
      </c>
      <c r="B466" s="503" t="s">
        <v>767</v>
      </c>
      <c r="C466" s="504" t="s">
        <v>612</v>
      </c>
      <c r="D466" s="507" t="s">
        <v>348</v>
      </c>
      <c r="E466" s="507" t="s">
        <v>696</v>
      </c>
      <c r="F466" s="528">
        <v>45660</v>
      </c>
      <c r="G466" s="529">
        <v>3</v>
      </c>
      <c r="H466" s="337"/>
      <c r="I466" s="83"/>
      <c r="J466" s="85">
        <f t="shared" si="72"/>
        <v>0</v>
      </c>
      <c r="K466" s="308"/>
      <c r="L466" s="85">
        <f t="shared" si="67"/>
        <v>0</v>
      </c>
      <c r="M466" s="687"/>
      <c r="N466" s="85">
        <f t="shared" si="68"/>
        <v>0</v>
      </c>
      <c r="O466" s="83"/>
      <c r="P466" s="85">
        <f t="shared" si="69"/>
        <v>0</v>
      </c>
      <c r="Q466" s="83"/>
      <c r="R466" s="377">
        <f t="shared" si="70"/>
        <v>0</v>
      </c>
      <c r="S466" s="1030"/>
      <c r="T466" s="1013">
        <f>S466*Tabla310[[#This Row],[P.U$]]</f>
        <v>0</v>
      </c>
    </row>
    <row r="467" spans="1:21" ht="18.75" x14ac:dyDescent="0.3">
      <c r="A467" s="457">
        <v>445</v>
      </c>
      <c r="B467" s="503" t="s">
        <v>768</v>
      </c>
      <c r="C467" s="504" t="s">
        <v>612</v>
      </c>
      <c r="D467" s="507" t="s">
        <v>348</v>
      </c>
      <c r="E467" s="507" t="s">
        <v>348</v>
      </c>
      <c r="F467" s="528">
        <v>45661</v>
      </c>
      <c r="G467" s="529">
        <v>3</v>
      </c>
      <c r="H467" s="337"/>
      <c r="I467" s="83"/>
      <c r="J467" s="85">
        <f t="shared" si="72"/>
        <v>0</v>
      </c>
      <c r="K467" s="308"/>
      <c r="L467" s="85">
        <f t="shared" si="67"/>
        <v>0</v>
      </c>
      <c r="M467" s="687"/>
      <c r="N467" s="85">
        <f t="shared" si="68"/>
        <v>0</v>
      </c>
      <c r="O467" s="83"/>
      <c r="P467" s="85">
        <f t="shared" si="69"/>
        <v>0</v>
      </c>
      <c r="Q467" s="83"/>
      <c r="R467" s="377">
        <f t="shared" si="70"/>
        <v>0</v>
      </c>
      <c r="S467" s="1028"/>
      <c r="T467" s="1013">
        <f>S467*Tabla310[[#This Row],[P.U$]]</f>
        <v>0</v>
      </c>
    </row>
    <row r="468" spans="1:21" ht="18.75" x14ac:dyDescent="0.3">
      <c r="A468" s="457">
        <v>446</v>
      </c>
      <c r="B468" s="503" t="s">
        <v>451</v>
      </c>
      <c r="C468" s="504" t="s">
        <v>194</v>
      </c>
      <c r="D468" s="507" t="s">
        <v>345</v>
      </c>
      <c r="E468" s="507" t="s">
        <v>287</v>
      </c>
      <c r="F468" s="528">
        <v>45383</v>
      </c>
      <c r="G468" s="529">
        <v>4.62</v>
      </c>
      <c r="H468" s="337"/>
      <c r="I468" s="83"/>
      <c r="J468" s="85">
        <f t="shared" si="72"/>
        <v>0</v>
      </c>
      <c r="K468" s="308"/>
      <c r="L468" s="85">
        <f t="shared" si="67"/>
        <v>0</v>
      </c>
      <c r="M468" s="687"/>
      <c r="N468" s="85">
        <f t="shared" si="68"/>
        <v>0</v>
      </c>
      <c r="O468" s="83"/>
      <c r="P468" s="85">
        <f t="shared" si="69"/>
        <v>0</v>
      </c>
      <c r="Q468" s="83"/>
      <c r="R468" s="377">
        <f t="shared" si="70"/>
        <v>0</v>
      </c>
      <c r="S468" s="1030"/>
      <c r="T468" s="1013">
        <f>S468*Tabla310[[#This Row],[P.U$]]</f>
        <v>0</v>
      </c>
    </row>
    <row r="469" spans="1:21" ht="36" x14ac:dyDescent="0.3">
      <c r="A469" s="457">
        <v>447</v>
      </c>
      <c r="B469" s="503" t="s">
        <v>452</v>
      </c>
      <c r="C469" s="504" t="s">
        <v>613</v>
      </c>
      <c r="D469" s="504" t="s">
        <v>349</v>
      </c>
      <c r="E469" s="504" t="s">
        <v>697</v>
      </c>
      <c r="F469" s="528">
        <v>45689</v>
      </c>
      <c r="G469" s="529">
        <v>4.3899999999999997</v>
      </c>
      <c r="H469" s="337"/>
      <c r="I469" s="83"/>
      <c r="J469" s="85">
        <f t="shared" si="72"/>
        <v>0</v>
      </c>
      <c r="K469" s="308"/>
      <c r="L469" s="85">
        <f t="shared" si="67"/>
        <v>0</v>
      </c>
      <c r="M469" s="687"/>
      <c r="N469" s="85">
        <f t="shared" si="68"/>
        <v>0</v>
      </c>
      <c r="O469" s="83"/>
      <c r="P469" s="85">
        <f t="shared" si="69"/>
        <v>0</v>
      </c>
      <c r="Q469" s="83"/>
      <c r="R469" s="377">
        <f t="shared" si="70"/>
        <v>0</v>
      </c>
      <c r="S469" s="1028"/>
      <c r="T469" s="1013">
        <f>S469*Tabla310[[#This Row],[P.U$]]</f>
        <v>0</v>
      </c>
      <c r="U469" t="s">
        <v>1032</v>
      </c>
    </row>
    <row r="470" spans="1:21" ht="36" x14ac:dyDescent="0.3">
      <c r="A470" s="457">
        <v>448</v>
      </c>
      <c r="B470" s="503" t="s">
        <v>453</v>
      </c>
      <c r="C470" s="504" t="s">
        <v>614</v>
      </c>
      <c r="D470" s="504" t="s">
        <v>350</v>
      </c>
      <c r="E470" s="504" t="s">
        <v>680</v>
      </c>
      <c r="F470" s="528">
        <v>45323</v>
      </c>
      <c r="G470" s="529">
        <v>0.51</v>
      </c>
      <c r="H470" s="337"/>
      <c r="I470" s="83"/>
      <c r="J470" s="85">
        <f t="shared" si="72"/>
        <v>0</v>
      </c>
      <c r="K470" s="308"/>
      <c r="L470" s="85">
        <f t="shared" si="67"/>
        <v>0</v>
      </c>
      <c r="M470" s="687"/>
      <c r="N470" s="85">
        <f t="shared" si="68"/>
        <v>0</v>
      </c>
      <c r="O470" s="83"/>
      <c r="P470" s="85">
        <f t="shared" si="69"/>
        <v>0</v>
      </c>
      <c r="Q470" s="83"/>
      <c r="R470" s="377">
        <f t="shared" si="70"/>
        <v>0</v>
      </c>
      <c r="S470" s="1030"/>
      <c r="T470" s="1013">
        <f>S470*Tabla310[[#This Row],[P.U$]]</f>
        <v>0</v>
      </c>
    </row>
    <row r="471" spans="1:21" ht="54" x14ac:dyDescent="0.3">
      <c r="A471" s="457">
        <v>449</v>
      </c>
      <c r="B471" s="503" t="s">
        <v>454</v>
      </c>
      <c r="C471" s="504" t="s">
        <v>615</v>
      </c>
      <c r="D471" s="504" t="s">
        <v>351</v>
      </c>
      <c r="E471" s="504" t="s">
        <v>287</v>
      </c>
      <c r="F471" s="528">
        <v>45108</v>
      </c>
      <c r="G471" s="529">
        <v>4.68</v>
      </c>
      <c r="H471" s="337"/>
      <c r="I471" s="83"/>
      <c r="J471" s="85">
        <f t="shared" si="72"/>
        <v>0</v>
      </c>
      <c r="K471" s="308"/>
      <c r="L471" s="85">
        <f t="shared" si="67"/>
        <v>0</v>
      </c>
      <c r="M471" s="687"/>
      <c r="N471" s="85">
        <f t="shared" si="68"/>
        <v>0</v>
      </c>
      <c r="O471" s="83"/>
      <c r="P471" s="85">
        <f t="shared" si="69"/>
        <v>0</v>
      </c>
      <c r="Q471" s="83"/>
      <c r="R471" s="377">
        <f t="shared" si="70"/>
        <v>0</v>
      </c>
      <c r="S471" s="1028"/>
      <c r="T471" s="1013">
        <f>S471*Tabla310[[#This Row],[P.U$]]</f>
        <v>0</v>
      </c>
    </row>
    <row r="472" spans="1:21" ht="18.75" x14ac:dyDescent="0.3">
      <c r="A472" s="457">
        <v>450</v>
      </c>
      <c r="B472" s="204" t="s">
        <v>17732</v>
      </c>
      <c r="C472" s="21"/>
      <c r="D472" s="21" t="s">
        <v>350</v>
      </c>
      <c r="E472" s="21"/>
      <c r="F472" s="28">
        <v>45809</v>
      </c>
      <c r="G472" s="39">
        <v>3.09</v>
      </c>
      <c r="H472" s="337"/>
      <c r="I472" s="83"/>
      <c r="J472" s="85">
        <f t="shared" si="72"/>
        <v>0</v>
      </c>
      <c r="K472" s="308"/>
      <c r="L472" s="85">
        <f t="shared" si="67"/>
        <v>0</v>
      </c>
      <c r="M472" s="687"/>
      <c r="N472" s="85">
        <f t="shared" si="68"/>
        <v>0</v>
      </c>
      <c r="O472" s="83"/>
      <c r="P472" s="85">
        <f t="shared" si="69"/>
        <v>0</v>
      </c>
      <c r="Q472" s="83"/>
      <c r="R472" s="377">
        <f t="shared" si="70"/>
        <v>0</v>
      </c>
      <c r="S472" s="1030"/>
      <c r="T472" s="1013">
        <f>S472*Tabla310[[#This Row],[P.U$]]</f>
        <v>0</v>
      </c>
    </row>
    <row r="473" spans="1:21" ht="37.5" x14ac:dyDescent="0.3">
      <c r="A473" s="457">
        <v>451</v>
      </c>
      <c r="B473" s="508" t="s">
        <v>1026</v>
      </c>
      <c r="C473" s="519" t="s">
        <v>613</v>
      </c>
      <c r="D473" s="509" t="s">
        <v>334</v>
      </c>
      <c r="E473" s="509" t="s">
        <v>304</v>
      </c>
      <c r="F473" s="510">
        <v>45809</v>
      </c>
      <c r="G473" s="511">
        <v>3.8</v>
      </c>
      <c r="H473" s="337"/>
      <c r="I473" s="233"/>
      <c r="J473" s="85">
        <f t="shared" si="72"/>
        <v>0</v>
      </c>
      <c r="K473" s="784"/>
      <c r="L473" s="232">
        <f>G473*K473</f>
        <v>0</v>
      </c>
      <c r="M473" s="684"/>
      <c r="N473" s="232">
        <f>G473*M473</f>
        <v>0</v>
      </c>
      <c r="O473" s="233"/>
      <c r="P473" s="232">
        <f>G473*O473</f>
        <v>0</v>
      </c>
      <c r="Q473" s="233"/>
      <c r="R473" s="377">
        <f>G473*Q473</f>
        <v>0</v>
      </c>
      <c r="S473" s="1027"/>
      <c r="T473" s="1013">
        <f>S473*Tabla310[[#This Row],[P.U$]]</f>
        <v>0</v>
      </c>
    </row>
    <row r="474" spans="1:21" ht="37.5" x14ac:dyDescent="0.3">
      <c r="A474" s="457">
        <v>452</v>
      </c>
      <c r="B474" s="508" t="s">
        <v>1006</v>
      </c>
      <c r="C474" s="509" t="s">
        <v>1007</v>
      </c>
      <c r="D474" s="509" t="s">
        <v>349</v>
      </c>
      <c r="E474" s="509"/>
      <c r="F474" s="510">
        <v>45473</v>
      </c>
      <c r="G474" s="511">
        <v>2.5099999999999998</v>
      </c>
      <c r="H474" s="337"/>
      <c r="I474" s="83"/>
      <c r="J474" s="85">
        <f t="shared" si="72"/>
        <v>0</v>
      </c>
      <c r="K474" s="308"/>
      <c r="L474" s="85">
        <f t="shared" si="67"/>
        <v>0</v>
      </c>
      <c r="M474" s="687"/>
      <c r="N474" s="85">
        <f t="shared" si="68"/>
        <v>0</v>
      </c>
      <c r="O474" s="83"/>
      <c r="P474" s="85">
        <f t="shared" si="69"/>
        <v>0</v>
      </c>
      <c r="Q474" s="83"/>
      <c r="R474" s="377">
        <f t="shared" si="70"/>
        <v>0</v>
      </c>
      <c r="S474" s="1030"/>
      <c r="T474" s="1013">
        <f>S474*Tabla310[[#This Row],[P.U$]]</f>
        <v>0</v>
      </c>
    </row>
    <row r="475" spans="1:21" ht="37.5" x14ac:dyDescent="0.3">
      <c r="A475" s="457">
        <v>453</v>
      </c>
      <c r="B475" s="512" t="s">
        <v>1052</v>
      </c>
      <c r="C475" s="512" t="s">
        <v>237</v>
      </c>
      <c r="D475" s="512"/>
      <c r="E475" s="504" t="s">
        <v>698</v>
      </c>
      <c r="F475" s="513">
        <v>45474</v>
      </c>
      <c r="G475" s="514">
        <v>3.19</v>
      </c>
      <c r="H475" s="337"/>
      <c r="I475" s="83"/>
      <c r="J475" s="85">
        <f t="shared" si="72"/>
        <v>0</v>
      </c>
      <c r="K475" s="308"/>
      <c r="L475" s="85">
        <f t="shared" si="67"/>
        <v>0</v>
      </c>
      <c r="M475" s="687"/>
      <c r="N475" s="85">
        <f t="shared" si="68"/>
        <v>0</v>
      </c>
      <c r="O475" s="83"/>
      <c r="P475" s="85">
        <f t="shared" si="69"/>
        <v>0</v>
      </c>
      <c r="Q475" s="83"/>
      <c r="R475" s="377">
        <f t="shared" si="70"/>
        <v>0</v>
      </c>
      <c r="S475" s="1028"/>
      <c r="T475" s="1013">
        <f>S475*Tabla310[[#This Row],[P.U$]]</f>
        <v>0</v>
      </c>
    </row>
    <row r="476" spans="1:21" ht="90" x14ac:dyDescent="0.3">
      <c r="A476" s="457">
        <v>454</v>
      </c>
      <c r="B476" s="503" t="s">
        <v>455</v>
      </c>
      <c r="C476" s="504" t="s">
        <v>616</v>
      </c>
      <c r="D476" s="504" t="s">
        <v>352</v>
      </c>
      <c r="E476" s="504" t="s">
        <v>698</v>
      </c>
      <c r="F476" s="528">
        <v>46054</v>
      </c>
      <c r="G476" s="529">
        <v>5.5</v>
      </c>
      <c r="H476" s="337"/>
      <c r="I476" s="593"/>
      <c r="J476" s="355">
        <f>G476*I476</f>
        <v>0</v>
      </c>
      <c r="K476" s="784"/>
      <c r="L476" s="357">
        <f>G476*K476</f>
        <v>0</v>
      </c>
      <c r="M476" s="684"/>
      <c r="N476" s="357">
        <f>G476*M476</f>
        <v>0</v>
      </c>
      <c r="O476" s="356"/>
      <c r="P476" s="357">
        <f>G476*O476</f>
        <v>0</v>
      </c>
      <c r="Q476" s="356"/>
      <c r="R476" s="377">
        <f>G476*Q476</f>
        <v>0</v>
      </c>
      <c r="S476" s="1029"/>
      <c r="T476" s="1013">
        <f>S476*Tabla310[[#This Row],[P.U$]]</f>
        <v>0</v>
      </c>
    </row>
    <row r="477" spans="1:21" ht="54" x14ac:dyDescent="0.3">
      <c r="A477" s="457">
        <v>455</v>
      </c>
      <c r="B477" s="503" t="s">
        <v>17789</v>
      </c>
      <c r="C477" s="504" t="s">
        <v>1234</v>
      </c>
      <c r="D477" s="504" t="s">
        <v>17842</v>
      </c>
      <c r="E477" s="504" t="s">
        <v>304</v>
      </c>
      <c r="F477" s="528">
        <v>45536</v>
      </c>
      <c r="G477" s="529">
        <v>3.79</v>
      </c>
      <c r="H477" s="337"/>
      <c r="I477" s="593"/>
      <c r="J477" s="355">
        <f>G477*I477</f>
        <v>0</v>
      </c>
      <c r="K477" s="784"/>
      <c r="L477" s="357">
        <f>G477*K477</f>
        <v>0</v>
      </c>
      <c r="M477" s="684"/>
      <c r="N477" s="357">
        <f>G477*M477</f>
        <v>0</v>
      </c>
      <c r="O477" s="356"/>
      <c r="P477" s="357">
        <f>G477*O477</f>
        <v>0</v>
      </c>
      <c r="Q477" s="356"/>
      <c r="R477" s="377">
        <f>G477*Q477</f>
        <v>0</v>
      </c>
      <c r="S477" s="1027"/>
      <c r="T477" s="1013">
        <f>S477*Tabla310[[#This Row],[P.U$]]</f>
        <v>0</v>
      </c>
    </row>
    <row r="478" spans="1:21" ht="36" x14ac:dyDescent="0.3">
      <c r="A478" s="457">
        <v>456</v>
      </c>
      <c r="B478" s="503" t="s">
        <v>456</v>
      </c>
      <c r="C478" s="504" t="s">
        <v>617</v>
      </c>
      <c r="D478" s="504" t="s">
        <v>352</v>
      </c>
      <c r="E478" s="504" t="s">
        <v>699</v>
      </c>
      <c r="F478" s="528">
        <v>45139</v>
      </c>
      <c r="G478" s="529">
        <v>9.11</v>
      </c>
      <c r="H478" s="337"/>
      <c r="I478" s="593"/>
      <c r="J478" s="355">
        <f>G478*I478</f>
        <v>0</v>
      </c>
      <c r="K478" s="784"/>
      <c r="L478" s="357">
        <f>G478*K478</f>
        <v>0</v>
      </c>
      <c r="M478" s="684"/>
      <c r="N478" s="357">
        <f>G478*M478</f>
        <v>0</v>
      </c>
      <c r="O478" s="356"/>
      <c r="P478" s="357">
        <f>G478*O478</f>
        <v>0</v>
      </c>
      <c r="Q478" s="356"/>
      <c r="R478" s="377">
        <f>G478*Q478</f>
        <v>0</v>
      </c>
      <c r="S478" s="1029"/>
      <c r="T478" s="1013">
        <f>S478*Tabla310[[#This Row],[P.U$]]</f>
        <v>0</v>
      </c>
    </row>
    <row r="479" spans="1:21" ht="42.75" x14ac:dyDescent="0.3">
      <c r="A479" s="457">
        <v>457</v>
      </c>
      <c r="B479" s="204" t="s">
        <v>17761</v>
      </c>
      <c r="C479" s="21" t="s">
        <v>220</v>
      </c>
      <c r="D479" s="21" t="s">
        <v>17843</v>
      </c>
      <c r="E479" s="14" t="s">
        <v>288</v>
      </c>
      <c r="F479" s="28">
        <v>45962</v>
      </c>
      <c r="G479" s="39">
        <v>4.58</v>
      </c>
      <c r="H479" s="337"/>
      <c r="I479" s="593"/>
      <c r="J479" s="355">
        <f>G479*I479</f>
        <v>0</v>
      </c>
      <c r="K479" s="784"/>
      <c r="L479" s="357">
        <f>G479*K479</f>
        <v>0</v>
      </c>
      <c r="M479" s="684"/>
      <c r="N479" s="357">
        <f>G479*M479</f>
        <v>0</v>
      </c>
      <c r="O479" s="356"/>
      <c r="P479" s="357">
        <f>G479*O479</f>
        <v>0</v>
      </c>
      <c r="Q479" s="356"/>
      <c r="R479" s="377">
        <f>G479*Q479</f>
        <v>0</v>
      </c>
      <c r="S479" s="1027"/>
      <c r="T479" s="1013">
        <f>S479*Tabla310[[#This Row],[P.U$]]</f>
        <v>0</v>
      </c>
    </row>
    <row r="480" spans="1:21" ht="36" x14ac:dyDescent="0.3">
      <c r="A480" s="457">
        <v>458</v>
      </c>
      <c r="B480" s="503" t="s">
        <v>457</v>
      </c>
      <c r="C480" s="504" t="s">
        <v>617</v>
      </c>
      <c r="D480" s="504" t="s">
        <v>352</v>
      </c>
      <c r="E480" s="504" t="s">
        <v>699</v>
      </c>
      <c r="F480" s="528">
        <v>45139</v>
      </c>
      <c r="G480" s="529">
        <v>10.97</v>
      </c>
      <c r="H480" s="337"/>
      <c r="I480" s="83"/>
      <c r="J480" s="85">
        <f t="shared" si="72"/>
        <v>0</v>
      </c>
      <c r="K480" s="308"/>
      <c r="L480" s="85">
        <f t="shared" si="67"/>
        <v>0</v>
      </c>
      <c r="M480" s="687"/>
      <c r="N480" s="85">
        <f t="shared" si="68"/>
        <v>0</v>
      </c>
      <c r="O480" s="83"/>
      <c r="P480" s="85">
        <f t="shared" si="69"/>
        <v>0</v>
      </c>
      <c r="Q480" s="83"/>
      <c r="R480" s="377">
        <f t="shared" si="70"/>
        <v>0</v>
      </c>
      <c r="S480" s="1030"/>
      <c r="T480" s="1013">
        <f>S480*Tabla310[[#This Row],[P.U$]]</f>
        <v>0</v>
      </c>
    </row>
    <row r="481" spans="1:20" ht="36" x14ac:dyDescent="0.3">
      <c r="A481" s="457">
        <v>459</v>
      </c>
      <c r="B481" s="503" t="s">
        <v>458</v>
      </c>
      <c r="C481" s="504" t="s">
        <v>613</v>
      </c>
      <c r="D481" s="504" t="s">
        <v>352</v>
      </c>
      <c r="E481" s="504" t="s">
        <v>700</v>
      </c>
      <c r="F481" s="528">
        <v>45323</v>
      </c>
      <c r="G481" s="529">
        <v>2.54</v>
      </c>
      <c r="H481" s="337"/>
      <c r="I481" s="83"/>
      <c r="J481" s="85">
        <f t="shared" si="72"/>
        <v>0</v>
      </c>
      <c r="K481" s="308"/>
      <c r="L481" s="85">
        <f t="shared" si="67"/>
        <v>0</v>
      </c>
      <c r="M481" s="687"/>
      <c r="N481" s="85">
        <f t="shared" si="68"/>
        <v>0</v>
      </c>
      <c r="O481" s="83"/>
      <c r="P481" s="85">
        <f t="shared" si="69"/>
        <v>0</v>
      </c>
      <c r="Q481" s="83"/>
      <c r="R481" s="377">
        <f t="shared" si="70"/>
        <v>0</v>
      </c>
      <c r="S481" s="1028"/>
      <c r="T481" s="1013">
        <f>S481*Tabla310[[#This Row],[P.U$]]</f>
        <v>0</v>
      </c>
    </row>
    <row r="482" spans="1:20" ht="36" x14ac:dyDescent="0.3">
      <c r="A482" s="457">
        <v>460</v>
      </c>
      <c r="B482" s="484" t="s">
        <v>459</v>
      </c>
      <c r="C482" s="485" t="s">
        <v>194</v>
      </c>
      <c r="D482" s="485" t="s">
        <v>335</v>
      </c>
      <c r="E482" s="485" t="s">
        <v>289</v>
      </c>
      <c r="F482" s="486">
        <v>45231</v>
      </c>
      <c r="G482" s="487">
        <v>4.32</v>
      </c>
      <c r="H482" s="337"/>
      <c r="I482" s="83"/>
      <c r="J482" s="85">
        <f t="shared" si="72"/>
        <v>0</v>
      </c>
      <c r="K482" s="308"/>
      <c r="L482" s="85">
        <f t="shared" si="67"/>
        <v>0</v>
      </c>
      <c r="M482" s="687"/>
      <c r="N482" s="85">
        <f t="shared" si="68"/>
        <v>0</v>
      </c>
      <c r="O482" s="83"/>
      <c r="P482" s="85">
        <f t="shared" si="69"/>
        <v>0</v>
      </c>
      <c r="Q482" s="83"/>
      <c r="R482" s="377">
        <f t="shared" si="70"/>
        <v>0</v>
      </c>
      <c r="S482" s="1030"/>
      <c r="T482" s="1013">
        <f>S482*Tabla310[[#This Row],[P.U$]]</f>
        <v>0</v>
      </c>
    </row>
    <row r="483" spans="1:20" ht="36" x14ac:dyDescent="0.3">
      <c r="A483" s="457">
        <v>461</v>
      </c>
      <c r="B483" s="484" t="s">
        <v>785</v>
      </c>
      <c r="C483" s="485" t="s">
        <v>596</v>
      </c>
      <c r="D483" s="485" t="s">
        <v>335</v>
      </c>
      <c r="E483" s="485"/>
      <c r="F483" s="486">
        <v>45383</v>
      </c>
      <c r="G483" s="487">
        <v>1.66</v>
      </c>
      <c r="H483" s="337"/>
      <c r="I483" s="83"/>
      <c r="J483" s="85">
        <f t="shared" si="72"/>
        <v>0</v>
      </c>
      <c r="K483" s="308"/>
      <c r="L483" s="85">
        <f t="shared" si="67"/>
        <v>0</v>
      </c>
      <c r="M483" s="687"/>
      <c r="N483" s="85">
        <f t="shared" si="68"/>
        <v>0</v>
      </c>
      <c r="O483" s="83"/>
      <c r="P483" s="85">
        <f t="shared" si="69"/>
        <v>0</v>
      </c>
      <c r="Q483" s="83"/>
      <c r="R483" s="377">
        <f t="shared" si="70"/>
        <v>0</v>
      </c>
      <c r="S483" s="1028"/>
      <c r="T483" s="1013">
        <f>S483*Tabla310[[#This Row],[P.U$]]</f>
        <v>0</v>
      </c>
    </row>
    <row r="484" spans="1:20" ht="18.75" x14ac:dyDescent="0.3">
      <c r="A484" s="457">
        <v>462</v>
      </c>
      <c r="B484" s="496" t="s">
        <v>1057</v>
      </c>
      <c r="C484" s="496" t="s">
        <v>1058</v>
      </c>
      <c r="D484" s="485" t="s">
        <v>335</v>
      </c>
      <c r="E484" s="496"/>
      <c r="F484" s="497">
        <v>45444</v>
      </c>
      <c r="G484" s="498">
        <v>2.5499999999999998</v>
      </c>
      <c r="H484" s="337"/>
      <c r="I484" s="83"/>
      <c r="J484" s="85">
        <f t="shared" si="72"/>
        <v>0</v>
      </c>
      <c r="K484" s="308"/>
      <c r="L484" s="85">
        <f t="shared" si="67"/>
        <v>0</v>
      </c>
      <c r="M484" s="687"/>
      <c r="N484" s="85">
        <f t="shared" si="68"/>
        <v>0</v>
      </c>
      <c r="O484" s="83"/>
      <c r="P484" s="85">
        <f t="shared" si="69"/>
        <v>0</v>
      </c>
      <c r="Q484" s="83"/>
      <c r="R484" s="377">
        <f t="shared" si="70"/>
        <v>0</v>
      </c>
      <c r="S484" s="1030"/>
      <c r="T484" s="1013">
        <f>S484*Tabla310[[#This Row],[P.U$]]</f>
        <v>0</v>
      </c>
    </row>
    <row r="485" spans="1:20" ht="18.75" x14ac:dyDescent="0.3">
      <c r="A485" s="457">
        <v>463</v>
      </c>
      <c r="B485" s="496" t="s">
        <v>1119</v>
      </c>
      <c r="C485" s="496" t="s">
        <v>229</v>
      </c>
      <c r="D485" s="485" t="s">
        <v>335</v>
      </c>
      <c r="E485" s="496" t="s">
        <v>266</v>
      </c>
      <c r="F485" s="497">
        <v>45231</v>
      </c>
      <c r="G485" s="498">
        <v>5</v>
      </c>
      <c r="H485" s="337"/>
      <c r="I485" s="83"/>
      <c r="J485" s="85">
        <f t="shared" si="72"/>
        <v>0</v>
      </c>
      <c r="K485" s="308"/>
      <c r="L485" s="85">
        <f t="shared" si="67"/>
        <v>0</v>
      </c>
      <c r="M485" s="687"/>
      <c r="N485" s="85">
        <f t="shared" si="68"/>
        <v>0</v>
      </c>
      <c r="O485" s="83"/>
      <c r="P485" s="85">
        <f t="shared" si="69"/>
        <v>0</v>
      </c>
      <c r="Q485" s="83"/>
      <c r="R485" s="377">
        <f t="shared" si="70"/>
        <v>0</v>
      </c>
      <c r="S485" s="1028"/>
      <c r="T485" s="1013">
        <f>S485*Tabla310[[#This Row],[P.U$]]</f>
        <v>0</v>
      </c>
    </row>
    <row r="486" spans="1:20" ht="54" x14ac:dyDescent="0.3">
      <c r="A486" s="457">
        <v>464</v>
      </c>
      <c r="B486" s="484" t="s">
        <v>461</v>
      </c>
      <c r="C486" s="485" t="s">
        <v>593</v>
      </c>
      <c r="D486" s="485" t="s">
        <v>335</v>
      </c>
      <c r="E486" s="485" t="s">
        <v>701</v>
      </c>
      <c r="F486" s="486">
        <v>45352</v>
      </c>
      <c r="G486" s="487">
        <v>6.65</v>
      </c>
      <c r="H486" s="337"/>
      <c r="I486" s="83"/>
      <c r="J486" s="85">
        <f t="shared" si="72"/>
        <v>0</v>
      </c>
      <c r="K486" s="308"/>
      <c r="L486" s="85">
        <f t="shared" si="67"/>
        <v>0</v>
      </c>
      <c r="M486" s="687"/>
      <c r="N486" s="85">
        <f t="shared" si="68"/>
        <v>0</v>
      </c>
      <c r="O486" s="83"/>
      <c r="P486" s="85">
        <f t="shared" si="69"/>
        <v>0</v>
      </c>
      <c r="Q486" s="83"/>
      <c r="R486" s="377">
        <f t="shared" si="70"/>
        <v>0</v>
      </c>
      <c r="S486" s="1030"/>
      <c r="T486" s="1013">
        <f>S486*Tabla310[[#This Row],[P.U$]]</f>
        <v>0</v>
      </c>
    </row>
    <row r="487" spans="1:20" ht="54" x14ac:dyDescent="0.3">
      <c r="A487" s="457">
        <v>465</v>
      </c>
      <c r="B487" s="484" t="s">
        <v>460</v>
      </c>
      <c r="C487" s="485" t="s">
        <v>593</v>
      </c>
      <c r="D487" s="485" t="s">
        <v>335</v>
      </c>
      <c r="E487" s="485" t="s">
        <v>701</v>
      </c>
      <c r="F487" s="486">
        <v>45170</v>
      </c>
      <c r="G487" s="487">
        <v>6.02</v>
      </c>
      <c r="H487" s="337"/>
      <c r="I487" s="83"/>
      <c r="J487" s="85">
        <f t="shared" si="72"/>
        <v>0</v>
      </c>
      <c r="K487" s="308"/>
      <c r="L487" s="85">
        <f t="shared" ref="L487:L594" si="73">G487*K487</f>
        <v>0</v>
      </c>
      <c r="M487" s="687"/>
      <c r="N487" s="85">
        <f t="shared" ref="N487:N595" si="74">G487*M487</f>
        <v>0</v>
      </c>
      <c r="O487" s="83"/>
      <c r="P487" s="85">
        <f t="shared" ref="P487:P595" si="75">G487*O487</f>
        <v>0</v>
      </c>
      <c r="Q487" s="83"/>
      <c r="R487" s="377">
        <f t="shared" ref="R487:R595" si="76">G487*Q487</f>
        <v>0</v>
      </c>
      <c r="S487" s="1028"/>
      <c r="T487" s="1013">
        <f>S487*Tabla310[[#This Row],[P.U$]]</f>
        <v>0</v>
      </c>
    </row>
    <row r="488" spans="1:20" ht="37.5" x14ac:dyDescent="0.3">
      <c r="A488" s="457">
        <v>466</v>
      </c>
      <c r="B488" s="489" t="s">
        <v>1018</v>
      </c>
      <c r="C488" s="389" t="s">
        <v>593</v>
      </c>
      <c r="D488" s="389" t="s">
        <v>335</v>
      </c>
      <c r="E488" s="389"/>
      <c r="F488" s="490"/>
      <c r="G488" s="491">
        <v>8.0299999999999994</v>
      </c>
      <c r="H488" s="337"/>
      <c r="I488" s="593"/>
      <c r="J488" s="85">
        <f t="shared" si="72"/>
        <v>0</v>
      </c>
      <c r="K488" s="784"/>
      <c r="L488" s="236">
        <f>G488*K488</f>
        <v>0</v>
      </c>
      <c r="M488" s="684"/>
      <c r="N488" s="236">
        <f>G488*M488</f>
        <v>0</v>
      </c>
      <c r="O488" s="237"/>
      <c r="P488" s="236">
        <f>G488*O488</f>
        <v>0</v>
      </c>
      <c r="Q488" s="237"/>
      <c r="R488" s="377">
        <f>G488*Q488</f>
        <v>0</v>
      </c>
      <c r="S488" s="1029"/>
      <c r="T488" s="1013">
        <f>S488*Tabla310[[#This Row],[P.U$]]</f>
        <v>0</v>
      </c>
    </row>
    <row r="489" spans="1:20" ht="36" x14ac:dyDescent="0.3">
      <c r="A489" s="457">
        <v>467</v>
      </c>
      <c r="B489" s="484" t="s">
        <v>462</v>
      </c>
      <c r="C489" s="485" t="s">
        <v>593</v>
      </c>
      <c r="D489" s="485" t="s">
        <v>335</v>
      </c>
      <c r="E489" s="485" t="s">
        <v>702</v>
      </c>
      <c r="F489" s="486">
        <v>45474</v>
      </c>
      <c r="G489" s="487">
        <v>4.87</v>
      </c>
      <c r="H489" s="341"/>
      <c r="I489" s="343"/>
      <c r="J489" s="85">
        <f t="shared" si="72"/>
        <v>0</v>
      </c>
      <c r="K489" s="786"/>
      <c r="L489" s="342">
        <f>G489*K489</f>
        <v>0</v>
      </c>
      <c r="M489" s="684"/>
      <c r="N489" s="342">
        <f>G489*M489</f>
        <v>0</v>
      </c>
      <c r="O489" s="343"/>
      <c r="P489" s="342">
        <f>G489*O489</f>
        <v>0</v>
      </c>
      <c r="Q489" s="343"/>
      <c r="R489" s="382">
        <f>G489*Q489</f>
        <v>0</v>
      </c>
      <c r="S489" s="1042"/>
      <c r="T489" s="1013">
        <f>S489*Tabla310[[#This Row],[P.U$]]</f>
        <v>0</v>
      </c>
    </row>
    <row r="490" spans="1:20" ht="37.5" x14ac:dyDescent="0.3">
      <c r="A490" s="457">
        <v>468</v>
      </c>
      <c r="B490" s="496" t="s">
        <v>1054</v>
      </c>
      <c r="C490" s="496" t="s">
        <v>1055</v>
      </c>
      <c r="D490" s="496" t="s">
        <v>335</v>
      </c>
      <c r="E490" s="496"/>
      <c r="F490" s="497">
        <v>45536</v>
      </c>
      <c r="G490" s="498">
        <v>2.67</v>
      </c>
      <c r="H490" s="337"/>
      <c r="I490" s="83"/>
      <c r="J490" s="85">
        <f t="shared" si="72"/>
        <v>0</v>
      </c>
      <c r="K490" s="308"/>
      <c r="L490" s="85">
        <f t="shared" si="73"/>
        <v>0</v>
      </c>
      <c r="M490" s="687"/>
      <c r="N490" s="85">
        <f t="shared" si="74"/>
        <v>0</v>
      </c>
      <c r="O490" s="83"/>
      <c r="P490" s="85">
        <f t="shared" si="75"/>
        <v>0</v>
      </c>
      <c r="Q490" s="83"/>
      <c r="R490" s="377">
        <f t="shared" si="76"/>
        <v>0</v>
      </c>
      <c r="S490" s="1030"/>
      <c r="T490" s="1013">
        <f>S490*Tabla310[[#This Row],[P.U$]]</f>
        <v>0</v>
      </c>
    </row>
    <row r="491" spans="1:20" ht="54" x14ac:dyDescent="0.3">
      <c r="A491" s="457">
        <v>469</v>
      </c>
      <c r="B491" s="484" t="s">
        <v>463</v>
      </c>
      <c r="C491" s="485" t="s">
        <v>194</v>
      </c>
      <c r="D491" s="485" t="s">
        <v>335</v>
      </c>
      <c r="E491" s="485" t="s">
        <v>676</v>
      </c>
      <c r="F491" s="486">
        <v>45383</v>
      </c>
      <c r="G491" s="487">
        <v>11.3</v>
      </c>
      <c r="H491" s="337"/>
      <c r="I491" s="83"/>
      <c r="J491" s="85">
        <f t="shared" si="72"/>
        <v>0</v>
      </c>
      <c r="K491" s="308"/>
      <c r="L491" s="85">
        <f t="shared" si="73"/>
        <v>0</v>
      </c>
      <c r="M491" s="687"/>
      <c r="N491" s="85">
        <f t="shared" si="74"/>
        <v>0</v>
      </c>
      <c r="O491" s="83"/>
      <c r="P491" s="85">
        <f t="shared" si="75"/>
        <v>0</v>
      </c>
      <c r="Q491" s="83"/>
      <c r="R491" s="377">
        <f t="shared" si="76"/>
        <v>0</v>
      </c>
      <c r="S491" s="1028"/>
      <c r="T491" s="1013">
        <f>S491*Tabla310[[#This Row],[P.U$]]</f>
        <v>0</v>
      </c>
    </row>
    <row r="492" spans="1:20" ht="18.75" x14ac:dyDescent="0.3">
      <c r="A492" s="457">
        <v>470</v>
      </c>
      <c r="B492" s="201" t="s">
        <v>464</v>
      </c>
      <c r="C492" s="14" t="s">
        <v>618</v>
      </c>
      <c r="D492" s="14" t="s">
        <v>335</v>
      </c>
      <c r="E492" s="14" t="s">
        <v>676</v>
      </c>
      <c r="F492" s="15">
        <v>46023</v>
      </c>
      <c r="G492" s="37">
        <v>3.92</v>
      </c>
      <c r="H492" s="337"/>
      <c r="I492" s="83">
        <v>2</v>
      </c>
      <c r="J492" s="85">
        <f>G492*I492</f>
        <v>7.84</v>
      </c>
      <c r="K492" s="793">
        <v>6</v>
      </c>
      <c r="L492" s="85">
        <f>G492*K492</f>
        <v>23.52</v>
      </c>
      <c r="M492" s="687">
        <v>6</v>
      </c>
      <c r="N492" s="85">
        <f>G492*M492</f>
        <v>23.52</v>
      </c>
      <c r="O492" s="83">
        <v>6</v>
      </c>
      <c r="P492" s="85">
        <f>G492*O492</f>
        <v>23.52</v>
      </c>
      <c r="Q492" s="83">
        <v>6</v>
      </c>
      <c r="R492" s="377">
        <f>G492*Q492</f>
        <v>23.52</v>
      </c>
      <c r="S492" s="1030">
        <v>6</v>
      </c>
      <c r="T492" s="1013">
        <f>S492*Tabla310[[#This Row],[P.U$]]</f>
        <v>23.52</v>
      </c>
    </row>
    <row r="493" spans="1:20" ht="37.5" x14ac:dyDescent="0.3">
      <c r="A493" s="457">
        <v>471</v>
      </c>
      <c r="B493" s="489" t="s">
        <v>1017</v>
      </c>
      <c r="C493" s="389" t="s">
        <v>1062</v>
      </c>
      <c r="D493" s="485" t="s">
        <v>335</v>
      </c>
      <c r="E493" s="389"/>
      <c r="F493" s="490">
        <v>45413</v>
      </c>
      <c r="G493" s="491">
        <v>1.91</v>
      </c>
      <c r="H493" s="337"/>
      <c r="I493" s="83"/>
      <c r="J493" s="85">
        <f t="shared" si="72"/>
        <v>0</v>
      </c>
      <c r="K493" s="308"/>
      <c r="L493" s="85">
        <f t="shared" si="73"/>
        <v>0</v>
      </c>
      <c r="M493" s="687"/>
      <c r="N493" s="85">
        <f t="shared" si="74"/>
        <v>0</v>
      </c>
      <c r="O493" s="83"/>
      <c r="P493" s="85">
        <f t="shared" si="75"/>
        <v>0</v>
      </c>
      <c r="Q493" s="83">
        <v>10</v>
      </c>
      <c r="R493" s="377">
        <f t="shared" si="76"/>
        <v>19.099999999999998</v>
      </c>
      <c r="S493" s="1028">
        <v>10</v>
      </c>
      <c r="T493" s="1013">
        <f>S493*Tabla310[[#This Row],[P.U$]]</f>
        <v>19.099999999999998</v>
      </c>
    </row>
    <row r="494" spans="1:20" ht="36" x14ac:dyDescent="0.3">
      <c r="A494" s="457">
        <v>472</v>
      </c>
      <c r="B494" s="484" t="s">
        <v>737</v>
      </c>
      <c r="C494" s="485" t="s">
        <v>658</v>
      </c>
      <c r="D494" s="485" t="s">
        <v>335</v>
      </c>
      <c r="E494" s="485"/>
      <c r="F494" s="486">
        <v>45717</v>
      </c>
      <c r="G494" s="487">
        <v>11</v>
      </c>
      <c r="H494" s="337"/>
      <c r="I494" s="83"/>
      <c r="J494" s="85">
        <f t="shared" si="72"/>
        <v>0</v>
      </c>
      <c r="K494" s="308"/>
      <c r="L494" s="85">
        <f t="shared" si="73"/>
        <v>0</v>
      </c>
      <c r="M494" s="687"/>
      <c r="N494" s="85">
        <f t="shared" si="74"/>
        <v>0</v>
      </c>
      <c r="O494" s="83"/>
      <c r="P494" s="85">
        <f t="shared" si="75"/>
        <v>0</v>
      </c>
      <c r="Q494" s="83"/>
      <c r="R494" s="377">
        <f t="shared" si="76"/>
        <v>0</v>
      </c>
      <c r="S494" s="1030"/>
      <c r="T494" s="1013">
        <f>S494*Tabla310[[#This Row],[P.U$]]</f>
        <v>0</v>
      </c>
    </row>
    <row r="495" spans="1:20" ht="18.75" x14ac:dyDescent="0.3">
      <c r="A495" s="457">
        <v>473</v>
      </c>
      <c r="B495" s="496" t="s">
        <v>1059</v>
      </c>
      <c r="C495" s="496" t="s">
        <v>1060</v>
      </c>
      <c r="D495" s="485" t="s">
        <v>335</v>
      </c>
      <c r="E495" s="496"/>
      <c r="F495" s="497">
        <v>45231</v>
      </c>
      <c r="G495" s="498">
        <v>8.0299999999999994</v>
      </c>
      <c r="H495" s="337"/>
      <c r="I495" s="83"/>
      <c r="J495" s="85">
        <f t="shared" si="72"/>
        <v>0</v>
      </c>
      <c r="K495" s="308"/>
      <c r="L495" s="85">
        <f t="shared" si="73"/>
        <v>0</v>
      </c>
      <c r="M495" s="687"/>
      <c r="N495" s="85">
        <f t="shared" si="74"/>
        <v>0</v>
      </c>
      <c r="O495" s="83"/>
      <c r="P495" s="85">
        <f t="shared" si="75"/>
        <v>0</v>
      </c>
      <c r="Q495" s="83"/>
      <c r="R495" s="377">
        <f t="shared" si="76"/>
        <v>0</v>
      </c>
      <c r="S495" s="1028"/>
      <c r="T495" s="1013">
        <f>S495*Tabla310[[#This Row],[P.U$]]</f>
        <v>0</v>
      </c>
    </row>
    <row r="496" spans="1:20" ht="36" x14ac:dyDescent="0.3">
      <c r="A496" s="457">
        <v>474</v>
      </c>
      <c r="B496" s="484" t="s">
        <v>465</v>
      </c>
      <c r="C496" s="485" t="s">
        <v>248</v>
      </c>
      <c r="D496" s="485" t="s">
        <v>335</v>
      </c>
      <c r="E496" s="485" t="s">
        <v>283</v>
      </c>
      <c r="F496" s="486">
        <v>45717</v>
      </c>
      <c r="G496" s="487">
        <v>2.0699999999999998</v>
      </c>
      <c r="H496" s="337"/>
      <c r="I496" s="83"/>
      <c r="J496" s="85">
        <f t="shared" si="72"/>
        <v>0</v>
      </c>
      <c r="K496" s="308"/>
      <c r="L496" s="85">
        <f>G496*K496</f>
        <v>0</v>
      </c>
      <c r="M496" s="687"/>
      <c r="N496" s="85">
        <f>G496*M496</f>
        <v>0</v>
      </c>
      <c r="O496" s="83"/>
      <c r="P496" s="85">
        <f>G496*O496</f>
        <v>0</v>
      </c>
      <c r="Q496" s="83"/>
      <c r="R496" s="377">
        <f>G496*Q496</f>
        <v>0</v>
      </c>
      <c r="S496" s="1030"/>
      <c r="T496" s="1013">
        <f>S496*Tabla310[[#This Row],[P.U$]]</f>
        <v>0</v>
      </c>
    </row>
    <row r="497" spans="1:20" ht="36" x14ac:dyDescent="0.3">
      <c r="A497" s="457">
        <v>475</v>
      </c>
      <c r="B497" s="484" t="s">
        <v>466</v>
      </c>
      <c r="C497" s="485" t="s">
        <v>213</v>
      </c>
      <c r="D497" s="485" t="s">
        <v>335</v>
      </c>
      <c r="E497" s="485" t="s">
        <v>282</v>
      </c>
      <c r="F497" s="486">
        <v>45383</v>
      </c>
      <c r="G497" s="487">
        <v>2.15</v>
      </c>
      <c r="H497" s="337"/>
      <c r="I497" s="593"/>
      <c r="J497" s="355">
        <f>G497*I497</f>
        <v>0</v>
      </c>
      <c r="K497" s="784"/>
      <c r="L497" s="357">
        <f>G497*K497</f>
        <v>0</v>
      </c>
      <c r="M497" s="684"/>
      <c r="N497" s="357">
        <f>G497*M497</f>
        <v>0</v>
      </c>
      <c r="O497" s="356"/>
      <c r="P497" s="357">
        <f>G497*O497</f>
        <v>0</v>
      </c>
      <c r="Q497" s="356"/>
      <c r="R497" s="377">
        <f>G497*Q497</f>
        <v>0</v>
      </c>
      <c r="S497" s="1027"/>
      <c r="T497" s="1013">
        <f>S497*Tabla310[[#This Row],[P.U$]]</f>
        <v>0</v>
      </c>
    </row>
    <row r="498" spans="1:20" ht="18.75" x14ac:dyDescent="0.3">
      <c r="A498" s="457">
        <v>476</v>
      </c>
      <c r="B498" s="484" t="s">
        <v>467</v>
      </c>
      <c r="C498" s="485" t="s">
        <v>205</v>
      </c>
      <c r="D498" s="485" t="s">
        <v>353</v>
      </c>
      <c r="E498" s="485" t="s">
        <v>282</v>
      </c>
      <c r="F498" s="486">
        <v>45139</v>
      </c>
      <c r="G498" s="487">
        <v>1.65</v>
      </c>
      <c r="H498" s="337"/>
      <c r="I498" s="83"/>
      <c r="J498" s="590">
        <f t="shared" si="72"/>
        <v>0</v>
      </c>
      <c r="K498" s="308"/>
      <c r="L498" s="85">
        <f>G498*K498</f>
        <v>0</v>
      </c>
      <c r="M498" s="687"/>
      <c r="N498" s="85">
        <f>G498*M498</f>
        <v>0</v>
      </c>
      <c r="O498" s="83"/>
      <c r="P498" s="85">
        <f>G498*O498</f>
        <v>0</v>
      </c>
      <c r="Q498" s="83"/>
      <c r="R498" s="377">
        <f>G498*Q498</f>
        <v>0</v>
      </c>
      <c r="S498" s="1030"/>
      <c r="T498" s="1013">
        <f>S498*Tabla310[[#This Row],[P.U$]]</f>
        <v>0</v>
      </c>
    </row>
    <row r="499" spans="1:20" ht="36" x14ac:dyDescent="0.3">
      <c r="A499" s="457">
        <v>477</v>
      </c>
      <c r="B499" s="484" t="s">
        <v>468</v>
      </c>
      <c r="C499" s="485" t="s">
        <v>596</v>
      </c>
      <c r="D499" s="485" t="s">
        <v>335</v>
      </c>
      <c r="E499" s="485" t="s">
        <v>703</v>
      </c>
      <c r="F499" s="486">
        <v>45597</v>
      </c>
      <c r="G499" s="487">
        <v>2.34</v>
      </c>
      <c r="H499" s="337"/>
      <c r="I499" s="83"/>
      <c r="J499" s="590">
        <f t="shared" si="72"/>
        <v>0</v>
      </c>
      <c r="K499" s="308"/>
      <c r="L499" s="85">
        <f t="shared" si="73"/>
        <v>0</v>
      </c>
      <c r="M499" s="687"/>
      <c r="N499" s="85">
        <f t="shared" si="74"/>
        <v>0</v>
      </c>
      <c r="O499" s="83"/>
      <c r="P499" s="85">
        <f t="shared" si="75"/>
        <v>0</v>
      </c>
      <c r="Q499" s="83"/>
      <c r="R499" s="377">
        <f t="shared" si="76"/>
        <v>0</v>
      </c>
      <c r="S499" s="1028"/>
      <c r="T499" s="1013">
        <f>S499*Tabla310[[#This Row],[P.U$]]</f>
        <v>0</v>
      </c>
    </row>
    <row r="500" spans="1:20" ht="36" x14ac:dyDescent="0.3">
      <c r="A500" s="457">
        <v>478</v>
      </c>
      <c r="B500" s="484" t="s">
        <v>469</v>
      </c>
      <c r="C500" s="485" t="s">
        <v>596</v>
      </c>
      <c r="D500" s="485" t="s">
        <v>335</v>
      </c>
      <c r="E500" s="485" t="s">
        <v>703</v>
      </c>
      <c r="F500" s="486">
        <v>45962</v>
      </c>
      <c r="G500" s="487">
        <v>1.86</v>
      </c>
      <c r="H500" s="337"/>
      <c r="I500" s="593"/>
      <c r="J500" s="590">
        <f t="shared" si="72"/>
        <v>0</v>
      </c>
      <c r="K500" s="784"/>
      <c r="L500" s="236">
        <f>G500*K500</f>
        <v>0</v>
      </c>
      <c r="M500" s="684"/>
      <c r="N500" s="236">
        <f>G500*M500</f>
        <v>0</v>
      </c>
      <c r="O500" s="237"/>
      <c r="P500" s="236">
        <f>G500*O500</f>
        <v>0</v>
      </c>
      <c r="Q500" s="237"/>
      <c r="R500" s="377">
        <f>G500*Q500</f>
        <v>0</v>
      </c>
      <c r="S500" s="1029"/>
      <c r="T500" s="1013">
        <f>S500*Tabla310[[#This Row],[P.U$]]</f>
        <v>0</v>
      </c>
    </row>
    <row r="501" spans="1:20" ht="28.5" x14ac:dyDescent="0.3">
      <c r="A501" s="457"/>
      <c r="B501" s="201" t="s">
        <v>18054</v>
      </c>
      <c r="C501" s="14" t="s">
        <v>623</v>
      </c>
      <c r="D501" s="14" t="s">
        <v>335</v>
      </c>
      <c r="E501" s="946"/>
      <c r="F501" s="15">
        <v>45809</v>
      </c>
      <c r="G501" s="37"/>
      <c r="H501" s="337"/>
      <c r="I501" s="593"/>
      <c r="J501" s="590">
        <f t="shared" ref="J501" si="77">G501*I501</f>
        <v>0</v>
      </c>
      <c r="K501" s="784"/>
      <c r="L501" s="236">
        <f>G501*K501</f>
        <v>0</v>
      </c>
      <c r="M501" s="684"/>
      <c r="N501" s="236">
        <f>G501*M501</f>
        <v>0</v>
      </c>
      <c r="O501" s="237"/>
      <c r="P501" s="236">
        <f>G501*O501</f>
        <v>0</v>
      </c>
      <c r="Q501" s="237"/>
      <c r="R501" s="377">
        <f>G501*Q501</f>
        <v>0</v>
      </c>
      <c r="S501" s="1027"/>
      <c r="T501" s="1013">
        <f>S501*Tabla310[[#This Row],[P.U$]]</f>
        <v>0</v>
      </c>
    </row>
    <row r="502" spans="1:20" ht="56.25" x14ac:dyDescent="0.3">
      <c r="A502" s="457">
        <v>479</v>
      </c>
      <c r="B502" s="489" t="s">
        <v>1016</v>
      </c>
      <c r="C502" s="389" t="s">
        <v>1045</v>
      </c>
      <c r="D502" s="485" t="s">
        <v>335</v>
      </c>
      <c r="E502" s="485" t="s">
        <v>702</v>
      </c>
      <c r="F502" s="490">
        <v>45901</v>
      </c>
      <c r="G502" s="491">
        <v>2.21</v>
      </c>
      <c r="H502" s="337"/>
      <c r="I502" s="83"/>
      <c r="J502" s="590">
        <f t="shared" si="72"/>
        <v>0</v>
      </c>
      <c r="K502" s="308"/>
      <c r="L502" s="85">
        <f t="shared" si="73"/>
        <v>0</v>
      </c>
      <c r="M502" s="687"/>
      <c r="N502" s="85">
        <f t="shared" si="74"/>
        <v>0</v>
      </c>
      <c r="O502" s="83"/>
      <c r="P502" s="85">
        <f t="shared" si="75"/>
        <v>0</v>
      </c>
      <c r="Q502" s="83"/>
      <c r="R502" s="377">
        <f t="shared" si="76"/>
        <v>0</v>
      </c>
      <c r="S502" s="1030"/>
      <c r="T502" s="1013">
        <f>S502*Tabla310[[#This Row],[P.U$]]</f>
        <v>0</v>
      </c>
    </row>
    <row r="503" spans="1:20" ht="36" x14ac:dyDescent="0.3">
      <c r="A503" s="457">
        <v>480</v>
      </c>
      <c r="B503" s="484" t="s">
        <v>470</v>
      </c>
      <c r="C503" s="485" t="s">
        <v>231</v>
      </c>
      <c r="D503" s="485" t="s">
        <v>353</v>
      </c>
      <c r="E503" s="485" t="s">
        <v>704</v>
      </c>
      <c r="F503" s="486">
        <v>45689</v>
      </c>
      <c r="G503" s="487">
        <v>2.08</v>
      </c>
      <c r="H503" s="337"/>
      <c r="I503" s="83"/>
      <c r="J503" s="590">
        <f t="shared" si="72"/>
        <v>0</v>
      </c>
      <c r="K503" s="308"/>
      <c r="L503" s="85">
        <f t="shared" si="73"/>
        <v>0</v>
      </c>
      <c r="M503" s="687"/>
      <c r="N503" s="85">
        <f t="shared" si="74"/>
        <v>0</v>
      </c>
      <c r="O503" s="83"/>
      <c r="P503" s="85">
        <f t="shared" si="75"/>
        <v>0</v>
      </c>
      <c r="Q503" s="83"/>
      <c r="R503" s="377">
        <f t="shared" si="76"/>
        <v>0</v>
      </c>
      <c r="S503" s="1028"/>
      <c r="T503" s="1013">
        <f>S503*Tabla310[[#This Row],[P.U$]]</f>
        <v>0</v>
      </c>
    </row>
    <row r="504" spans="1:20" ht="54" x14ac:dyDescent="0.3">
      <c r="A504" s="457">
        <v>481</v>
      </c>
      <c r="B504" s="484" t="s">
        <v>471</v>
      </c>
      <c r="C504" s="485" t="s">
        <v>203</v>
      </c>
      <c r="D504" s="485" t="s">
        <v>335</v>
      </c>
      <c r="E504" s="485" t="s">
        <v>702</v>
      </c>
      <c r="F504" s="486">
        <v>45413</v>
      </c>
      <c r="G504" s="487">
        <v>2.2799999999999998</v>
      </c>
      <c r="H504" s="337"/>
      <c r="I504" s="83"/>
      <c r="J504" s="590">
        <f t="shared" si="72"/>
        <v>0</v>
      </c>
      <c r="K504" s="308"/>
      <c r="L504" s="85">
        <f t="shared" si="73"/>
        <v>0</v>
      </c>
      <c r="M504" s="687"/>
      <c r="N504" s="85">
        <f t="shared" si="74"/>
        <v>0</v>
      </c>
      <c r="O504" s="83"/>
      <c r="P504" s="85">
        <f t="shared" si="75"/>
        <v>0</v>
      </c>
      <c r="Q504" s="83"/>
      <c r="R504" s="377">
        <f t="shared" si="76"/>
        <v>0</v>
      </c>
      <c r="S504" s="1030"/>
      <c r="T504" s="1013">
        <f>S504*Tabla310[[#This Row],[P.U$]]</f>
        <v>0</v>
      </c>
    </row>
    <row r="505" spans="1:20" ht="36" x14ac:dyDescent="0.3">
      <c r="A505" s="457">
        <v>482</v>
      </c>
      <c r="B505" s="484" t="s">
        <v>472</v>
      </c>
      <c r="C505" s="485" t="s">
        <v>619</v>
      </c>
      <c r="D505" s="485" t="s">
        <v>335</v>
      </c>
      <c r="E505" s="485" t="s">
        <v>286</v>
      </c>
      <c r="F505" s="486">
        <v>45200</v>
      </c>
      <c r="G505" s="487">
        <v>7.06</v>
      </c>
      <c r="H505" s="337"/>
      <c r="I505" s="83"/>
      <c r="J505" s="590">
        <f t="shared" si="72"/>
        <v>0</v>
      </c>
      <c r="K505" s="308"/>
      <c r="L505" s="85">
        <f>G505*K505</f>
        <v>0</v>
      </c>
      <c r="M505" s="687"/>
      <c r="N505" s="85">
        <f>G505*M505</f>
        <v>0</v>
      </c>
      <c r="O505" s="83"/>
      <c r="P505" s="85">
        <f>G505*O505</f>
        <v>0</v>
      </c>
      <c r="Q505" s="83"/>
      <c r="R505" s="377">
        <f>G505*Q505</f>
        <v>0</v>
      </c>
      <c r="S505" s="1028"/>
      <c r="T505" s="1013">
        <f>S505*Tabla310[[#This Row],[P.U$]]</f>
        <v>0</v>
      </c>
    </row>
    <row r="506" spans="1:20" ht="36" x14ac:dyDescent="0.3">
      <c r="A506" s="457">
        <v>483</v>
      </c>
      <c r="B506" s="484" t="s">
        <v>473</v>
      </c>
      <c r="C506" s="485" t="s">
        <v>197</v>
      </c>
      <c r="D506" s="485" t="s">
        <v>335</v>
      </c>
      <c r="E506" s="485" t="s">
        <v>705</v>
      </c>
      <c r="F506" s="486">
        <v>45413</v>
      </c>
      <c r="G506" s="487">
        <v>2.67</v>
      </c>
      <c r="H506" s="337"/>
      <c r="I506" s="83"/>
      <c r="J506" s="590">
        <f t="shared" si="72"/>
        <v>0</v>
      </c>
      <c r="K506" s="308"/>
      <c r="L506" s="85">
        <f t="shared" si="73"/>
        <v>0</v>
      </c>
      <c r="M506" s="687"/>
      <c r="N506" s="85">
        <f t="shared" si="74"/>
        <v>0</v>
      </c>
      <c r="O506" s="83"/>
      <c r="P506" s="85">
        <f t="shared" si="75"/>
        <v>0</v>
      </c>
      <c r="Q506" s="83"/>
      <c r="R506" s="377">
        <f t="shared" si="76"/>
        <v>0</v>
      </c>
      <c r="S506" s="1030"/>
      <c r="T506" s="1013">
        <f>S506*Tabla310[[#This Row],[P.U$]]</f>
        <v>0</v>
      </c>
    </row>
    <row r="507" spans="1:20" ht="36" x14ac:dyDescent="0.3">
      <c r="A507" s="457">
        <v>484</v>
      </c>
      <c r="B507" s="484" t="s">
        <v>475</v>
      </c>
      <c r="C507" s="485" t="s">
        <v>620</v>
      </c>
      <c r="D507" s="485" t="s">
        <v>335</v>
      </c>
      <c r="E507" s="485" t="s">
        <v>706</v>
      </c>
      <c r="F507" s="486">
        <v>45689</v>
      </c>
      <c r="G507" s="487">
        <v>2.08</v>
      </c>
      <c r="H507" s="337"/>
      <c r="I507" s="83"/>
      <c r="J507" s="590">
        <f t="shared" si="72"/>
        <v>0</v>
      </c>
      <c r="K507" s="308"/>
      <c r="L507" s="85">
        <f t="shared" si="73"/>
        <v>0</v>
      </c>
      <c r="M507" s="687"/>
      <c r="N507" s="85">
        <f t="shared" si="74"/>
        <v>0</v>
      </c>
      <c r="O507" s="83"/>
      <c r="P507" s="85">
        <f t="shared" si="75"/>
        <v>0</v>
      </c>
      <c r="Q507" s="83"/>
      <c r="R507" s="377">
        <f t="shared" si="76"/>
        <v>0</v>
      </c>
      <c r="S507" s="1028"/>
      <c r="T507" s="1013">
        <f>S507*Tabla310[[#This Row],[P.U$]]</f>
        <v>0</v>
      </c>
    </row>
    <row r="508" spans="1:20" ht="36" x14ac:dyDescent="0.3">
      <c r="A508" s="457">
        <v>485</v>
      </c>
      <c r="B508" s="530" t="s">
        <v>478</v>
      </c>
      <c r="C508" s="507" t="s">
        <v>599</v>
      </c>
      <c r="D508" s="507" t="s">
        <v>337</v>
      </c>
      <c r="E508" s="507" t="s">
        <v>707</v>
      </c>
      <c r="F508" s="531">
        <v>45200</v>
      </c>
      <c r="G508" s="532">
        <v>1.98</v>
      </c>
      <c r="H508" s="337"/>
      <c r="I508" s="83"/>
      <c r="J508" s="590">
        <f t="shared" si="72"/>
        <v>0</v>
      </c>
      <c r="K508" s="308"/>
      <c r="L508" s="85">
        <f t="shared" si="73"/>
        <v>0</v>
      </c>
      <c r="M508" s="687"/>
      <c r="N508" s="85">
        <f t="shared" si="74"/>
        <v>0</v>
      </c>
      <c r="O508" s="83"/>
      <c r="P508" s="85">
        <f t="shared" si="75"/>
        <v>0</v>
      </c>
      <c r="Q508" s="83"/>
      <c r="R508" s="377">
        <f t="shared" si="76"/>
        <v>0</v>
      </c>
      <c r="S508" s="1030"/>
      <c r="T508" s="1013">
        <f>S508*Tabla310[[#This Row],[P.U$]]</f>
        <v>0</v>
      </c>
    </row>
    <row r="509" spans="1:20" ht="37.5" x14ac:dyDescent="0.3">
      <c r="A509" s="457">
        <v>486</v>
      </c>
      <c r="B509" s="508" t="s">
        <v>992</v>
      </c>
      <c r="C509" s="509" t="s">
        <v>757</v>
      </c>
      <c r="D509" s="507" t="s">
        <v>337</v>
      </c>
      <c r="E509" s="509" t="s">
        <v>710</v>
      </c>
      <c r="F509" s="510">
        <v>45717</v>
      </c>
      <c r="G509" s="511">
        <v>6.95</v>
      </c>
      <c r="H509" s="337"/>
      <c r="I509" s="83"/>
      <c r="J509" s="590">
        <f t="shared" si="72"/>
        <v>0</v>
      </c>
      <c r="K509" s="793"/>
      <c r="L509" s="85">
        <f>G509*K509</f>
        <v>0</v>
      </c>
      <c r="M509" s="687"/>
      <c r="N509" s="85">
        <f t="shared" si="74"/>
        <v>0</v>
      </c>
      <c r="O509" s="83"/>
      <c r="P509" s="85">
        <f t="shared" si="75"/>
        <v>0</v>
      </c>
      <c r="Q509" s="83"/>
      <c r="R509" s="377">
        <f t="shared" si="76"/>
        <v>0</v>
      </c>
      <c r="S509" s="1028"/>
      <c r="T509" s="1013">
        <f>S509*Tabla310[[#This Row],[P.U$]]</f>
        <v>0</v>
      </c>
    </row>
    <row r="510" spans="1:20" ht="36" x14ac:dyDescent="0.3">
      <c r="A510" s="457">
        <v>487</v>
      </c>
      <c r="B510" s="530" t="s">
        <v>479</v>
      </c>
      <c r="C510" s="507" t="s">
        <v>623</v>
      </c>
      <c r="D510" s="507" t="s">
        <v>337</v>
      </c>
      <c r="E510" s="507" t="s">
        <v>276</v>
      </c>
      <c r="F510" s="531">
        <v>45597</v>
      </c>
      <c r="G510" s="532">
        <v>2.34</v>
      </c>
      <c r="H510" s="337"/>
      <c r="I510" s="83"/>
      <c r="J510" s="590">
        <f t="shared" si="72"/>
        <v>0</v>
      </c>
      <c r="K510" s="308"/>
      <c r="L510" s="85">
        <f t="shared" si="73"/>
        <v>0</v>
      </c>
      <c r="M510" s="687"/>
      <c r="N510" s="85">
        <f t="shared" si="74"/>
        <v>0</v>
      </c>
      <c r="O510" s="83"/>
      <c r="P510" s="85">
        <f t="shared" si="75"/>
        <v>0</v>
      </c>
      <c r="Q510" s="83"/>
      <c r="R510" s="377">
        <f t="shared" si="76"/>
        <v>0</v>
      </c>
      <c r="S510" s="1030"/>
      <c r="T510" s="1013">
        <f>S510*Tabla310[[#This Row],[P.U$]]</f>
        <v>0</v>
      </c>
    </row>
    <row r="511" spans="1:20" ht="36" x14ac:dyDescent="0.3">
      <c r="A511" s="457">
        <v>488</v>
      </c>
      <c r="B511" s="508" t="s">
        <v>961</v>
      </c>
      <c r="C511" s="509" t="s">
        <v>624</v>
      </c>
      <c r="D511" s="507" t="s">
        <v>337</v>
      </c>
      <c r="E511" s="507" t="s">
        <v>708</v>
      </c>
      <c r="F511" s="510">
        <v>45658</v>
      </c>
      <c r="G511" s="511">
        <v>2.75</v>
      </c>
      <c r="H511" s="337"/>
      <c r="I511" s="83"/>
      <c r="J511" s="590">
        <f t="shared" si="72"/>
        <v>0</v>
      </c>
      <c r="K511" s="308"/>
      <c r="L511" s="85">
        <f t="shared" si="73"/>
        <v>0</v>
      </c>
      <c r="M511" s="687"/>
      <c r="N511" s="85">
        <f t="shared" si="74"/>
        <v>0</v>
      </c>
      <c r="O511" s="83"/>
      <c r="P511" s="85">
        <f t="shared" si="75"/>
        <v>0</v>
      </c>
      <c r="Q511" s="83"/>
      <c r="R511" s="377">
        <f t="shared" si="76"/>
        <v>0</v>
      </c>
      <c r="S511" s="1028"/>
      <c r="T511" s="1013">
        <f>S511*Tabla310[[#This Row],[P.U$]]</f>
        <v>0</v>
      </c>
    </row>
    <row r="512" spans="1:20" ht="37.5" x14ac:dyDescent="0.3">
      <c r="A512" s="457">
        <v>489</v>
      </c>
      <c r="B512" s="508" t="s">
        <v>965</v>
      </c>
      <c r="C512" s="509" t="s">
        <v>757</v>
      </c>
      <c r="D512" s="507" t="s">
        <v>337</v>
      </c>
      <c r="E512" s="509" t="s">
        <v>710</v>
      </c>
      <c r="F512" s="510">
        <v>45474</v>
      </c>
      <c r="G512" s="511">
        <v>5.95</v>
      </c>
      <c r="H512" s="337"/>
      <c r="I512" s="83">
        <v>2</v>
      </c>
      <c r="J512" s="590">
        <f t="shared" si="72"/>
        <v>11.9</v>
      </c>
      <c r="K512" s="308">
        <v>1</v>
      </c>
      <c r="L512" s="85">
        <f t="shared" si="73"/>
        <v>5.95</v>
      </c>
      <c r="M512" s="687">
        <v>1</v>
      </c>
      <c r="N512" s="85">
        <f t="shared" si="74"/>
        <v>5.95</v>
      </c>
      <c r="O512" s="83">
        <v>1</v>
      </c>
      <c r="P512" s="85">
        <f t="shared" si="75"/>
        <v>5.95</v>
      </c>
      <c r="Q512" s="83">
        <v>1</v>
      </c>
      <c r="R512" s="377">
        <f t="shared" si="76"/>
        <v>5.95</v>
      </c>
      <c r="S512" s="1030">
        <v>1</v>
      </c>
      <c r="T512" s="1013">
        <f>S512*Tabla310[[#This Row],[P.U$]]</f>
        <v>5.95</v>
      </c>
    </row>
    <row r="513" spans="1:20" ht="37.5" x14ac:dyDescent="0.3">
      <c r="A513" s="457">
        <v>490</v>
      </c>
      <c r="B513" s="656" t="s">
        <v>17729</v>
      </c>
      <c r="C513" s="509" t="s">
        <v>17730</v>
      </c>
      <c r="D513" s="507" t="s">
        <v>337</v>
      </c>
      <c r="E513" s="509" t="s">
        <v>710</v>
      </c>
      <c r="F513" s="657">
        <v>45748</v>
      </c>
      <c r="G513" s="511">
        <v>1.29</v>
      </c>
      <c r="H513" s="337"/>
      <c r="I513" s="83">
        <v>5</v>
      </c>
      <c r="J513" s="590">
        <f t="shared" si="72"/>
        <v>6.45</v>
      </c>
      <c r="K513" s="793">
        <v>5</v>
      </c>
      <c r="L513" s="85">
        <f>G513*K513</f>
        <v>6.45</v>
      </c>
      <c r="M513" s="687">
        <v>5</v>
      </c>
      <c r="N513" s="85">
        <f t="shared" si="74"/>
        <v>6.45</v>
      </c>
      <c r="O513" s="83">
        <v>5</v>
      </c>
      <c r="P513" s="85">
        <f t="shared" si="75"/>
        <v>6.45</v>
      </c>
      <c r="Q513" s="83">
        <v>5</v>
      </c>
      <c r="R513" s="377">
        <f t="shared" si="76"/>
        <v>6.45</v>
      </c>
      <c r="S513" s="1028">
        <v>5</v>
      </c>
      <c r="T513" s="1013">
        <f>S513*Tabla310[[#This Row],[P.U$]]</f>
        <v>6.45</v>
      </c>
    </row>
    <row r="514" spans="1:20" ht="36" x14ac:dyDescent="0.3">
      <c r="A514" s="457">
        <v>491</v>
      </c>
      <c r="B514" s="530" t="s">
        <v>738</v>
      </c>
      <c r="C514" s="507" t="s">
        <v>739</v>
      </c>
      <c r="D514" s="507" t="s">
        <v>337</v>
      </c>
      <c r="E514" s="507" t="s">
        <v>707</v>
      </c>
      <c r="F514" s="531">
        <v>45200</v>
      </c>
      <c r="G514" s="532">
        <v>0.6</v>
      </c>
      <c r="H514" s="337"/>
      <c r="I514" s="233"/>
      <c r="J514" s="590">
        <f t="shared" ref="J514:J527" si="78">G514*I514</f>
        <v>0</v>
      </c>
      <c r="K514" s="784"/>
      <c r="L514" s="232">
        <f t="shared" ref="L514:L528" si="79">G514*K514</f>
        <v>0</v>
      </c>
      <c r="M514" s="687"/>
      <c r="N514" s="232">
        <f t="shared" ref="N514:N528" si="80">G514*M514</f>
        <v>0</v>
      </c>
      <c r="O514" s="233"/>
      <c r="P514" s="232">
        <f t="shared" ref="P514:P528" si="81">G514*O514</f>
        <v>0</v>
      </c>
      <c r="Q514" s="233"/>
      <c r="R514" s="377">
        <f t="shared" ref="R514:R528" si="82">G514*Q514</f>
        <v>0</v>
      </c>
      <c r="S514" s="1029"/>
      <c r="T514" s="1013">
        <f>S514*Tabla310[[#This Row],[P.U$]]</f>
        <v>0</v>
      </c>
    </row>
    <row r="515" spans="1:20" ht="37.5" x14ac:dyDescent="0.3">
      <c r="A515" s="457">
        <v>492</v>
      </c>
      <c r="B515" s="508" t="s">
        <v>993</v>
      </c>
      <c r="C515" s="509" t="s">
        <v>757</v>
      </c>
      <c r="D515" s="509" t="s">
        <v>337</v>
      </c>
      <c r="E515" s="509" t="s">
        <v>707</v>
      </c>
      <c r="F515" s="510">
        <v>45536</v>
      </c>
      <c r="G515" s="511">
        <v>1.87</v>
      </c>
      <c r="H515" s="337"/>
      <c r="I515" s="83"/>
      <c r="J515" s="590">
        <f t="shared" si="78"/>
        <v>0</v>
      </c>
      <c r="K515" s="308"/>
      <c r="L515" s="85">
        <f t="shared" si="79"/>
        <v>0</v>
      </c>
      <c r="M515" s="687"/>
      <c r="N515" s="85">
        <f t="shared" si="80"/>
        <v>0</v>
      </c>
      <c r="O515" s="83"/>
      <c r="P515" s="85">
        <f t="shared" si="81"/>
        <v>0</v>
      </c>
      <c r="Q515" s="83"/>
      <c r="R515" s="377">
        <f t="shared" si="82"/>
        <v>0</v>
      </c>
      <c r="S515" s="1028"/>
      <c r="T515" s="1013">
        <f>S515*Tabla310[[#This Row],[P.U$]]</f>
        <v>0</v>
      </c>
    </row>
    <row r="516" spans="1:20" ht="36" x14ac:dyDescent="0.3">
      <c r="A516" s="457">
        <v>493</v>
      </c>
      <c r="B516" s="530" t="s">
        <v>482</v>
      </c>
      <c r="C516" s="507" t="s">
        <v>197</v>
      </c>
      <c r="D516" s="507" t="s">
        <v>337</v>
      </c>
      <c r="E516" s="507" t="s">
        <v>709</v>
      </c>
      <c r="F516" s="531">
        <v>45413</v>
      </c>
      <c r="G516" s="532">
        <v>3</v>
      </c>
      <c r="H516" s="337"/>
      <c r="I516" s="83"/>
      <c r="J516" s="590">
        <f t="shared" si="78"/>
        <v>0</v>
      </c>
      <c r="K516" s="308"/>
      <c r="L516" s="85">
        <f t="shared" si="79"/>
        <v>0</v>
      </c>
      <c r="M516" s="687"/>
      <c r="N516" s="85">
        <f t="shared" si="80"/>
        <v>0</v>
      </c>
      <c r="O516" s="83"/>
      <c r="P516" s="85">
        <f t="shared" si="81"/>
        <v>0</v>
      </c>
      <c r="Q516" s="83"/>
      <c r="R516" s="377">
        <f t="shared" si="82"/>
        <v>0</v>
      </c>
      <c r="S516" s="1030"/>
      <c r="T516" s="1013">
        <f>S516*Tabla310[[#This Row],[P.U$]]</f>
        <v>0</v>
      </c>
    </row>
    <row r="517" spans="1:20" ht="36" x14ac:dyDescent="0.3">
      <c r="A517" s="457">
        <v>494</v>
      </c>
      <c r="B517" s="530" t="s">
        <v>483</v>
      </c>
      <c r="C517" s="507" t="s">
        <v>623</v>
      </c>
      <c r="D517" s="507" t="s">
        <v>337</v>
      </c>
      <c r="E517" s="507" t="s">
        <v>707</v>
      </c>
      <c r="F517" s="531">
        <v>45839</v>
      </c>
      <c r="G517" s="532">
        <v>3.58</v>
      </c>
      <c r="H517" s="337"/>
      <c r="I517" s="233"/>
      <c r="J517" s="590">
        <f t="shared" si="78"/>
        <v>0</v>
      </c>
      <c r="K517" s="784"/>
      <c r="L517" s="232">
        <f t="shared" si="79"/>
        <v>0</v>
      </c>
      <c r="M517" s="684"/>
      <c r="N517" s="232">
        <f t="shared" si="80"/>
        <v>0</v>
      </c>
      <c r="O517" s="233"/>
      <c r="P517" s="232">
        <f t="shared" si="81"/>
        <v>0</v>
      </c>
      <c r="Q517" s="233"/>
      <c r="R517" s="377">
        <f t="shared" si="82"/>
        <v>0</v>
      </c>
      <c r="S517" s="1027"/>
      <c r="T517" s="1013">
        <f>S517*Tabla310[[#This Row],[P.U$]]</f>
        <v>0</v>
      </c>
    </row>
    <row r="518" spans="1:20" ht="54" x14ac:dyDescent="0.3">
      <c r="A518" s="457">
        <v>495</v>
      </c>
      <c r="B518" s="530" t="s">
        <v>780</v>
      </c>
      <c r="C518" s="507" t="s">
        <v>736</v>
      </c>
      <c r="D518" s="507" t="s">
        <v>337</v>
      </c>
      <c r="E518" s="507" t="s">
        <v>707</v>
      </c>
      <c r="F518" s="531">
        <v>45809</v>
      </c>
      <c r="G518" s="532">
        <v>0.46</v>
      </c>
      <c r="H518" s="337"/>
      <c r="I518" s="233"/>
      <c r="J518" s="590">
        <f t="shared" si="78"/>
        <v>0</v>
      </c>
      <c r="K518" s="784"/>
      <c r="L518" s="232">
        <f t="shared" si="79"/>
        <v>0</v>
      </c>
      <c r="M518" s="684"/>
      <c r="N518" s="232">
        <f t="shared" si="80"/>
        <v>0</v>
      </c>
      <c r="O518" s="233"/>
      <c r="P518" s="232">
        <f t="shared" si="81"/>
        <v>0</v>
      </c>
      <c r="Q518" s="233"/>
      <c r="R518" s="377">
        <f t="shared" si="82"/>
        <v>0</v>
      </c>
      <c r="S518" s="1029"/>
      <c r="T518" s="1013">
        <f>S518*Tabla310[[#This Row],[P.U$]]</f>
        <v>0</v>
      </c>
    </row>
    <row r="519" spans="1:20" ht="36" x14ac:dyDescent="0.3">
      <c r="A519" s="457">
        <v>496</v>
      </c>
      <c r="B519" s="530" t="s">
        <v>484</v>
      </c>
      <c r="C519" s="507" t="s">
        <v>249</v>
      </c>
      <c r="D519" s="507" t="s">
        <v>337</v>
      </c>
      <c r="E519" s="507" t="s">
        <v>292</v>
      </c>
      <c r="F519" s="531">
        <v>44958</v>
      </c>
      <c r="G519" s="532">
        <v>2.0699999999999998</v>
      </c>
      <c r="H519" s="337"/>
      <c r="I519" s="83"/>
      <c r="J519" s="590">
        <f t="shared" si="78"/>
        <v>0</v>
      </c>
      <c r="K519" s="308"/>
      <c r="L519" s="85">
        <f t="shared" si="79"/>
        <v>0</v>
      </c>
      <c r="M519" s="687"/>
      <c r="N519" s="85">
        <f t="shared" si="80"/>
        <v>0</v>
      </c>
      <c r="O519" s="83"/>
      <c r="P519" s="85">
        <f t="shared" si="81"/>
        <v>0</v>
      </c>
      <c r="Q519" s="83"/>
      <c r="R519" s="377">
        <f t="shared" si="82"/>
        <v>0</v>
      </c>
      <c r="S519" s="1028"/>
      <c r="T519" s="1013">
        <f>S519*Tabla310[[#This Row],[P.U$]]</f>
        <v>0</v>
      </c>
    </row>
    <row r="520" spans="1:20" ht="90" x14ac:dyDescent="0.3">
      <c r="A520" s="457">
        <v>497</v>
      </c>
      <c r="B520" s="530" t="s">
        <v>487</v>
      </c>
      <c r="C520" s="507" t="s">
        <v>239</v>
      </c>
      <c r="D520" s="507" t="s">
        <v>337</v>
      </c>
      <c r="E520" s="507" t="s">
        <v>711</v>
      </c>
      <c r="F520" s="531">
        <v>45505</v>
      </c>
      <c r="G520" s="532">
        <v>3.52</v>
      </c>
      <c r="H520" s="337"/>
      <c r="I520" s="83"/>
      <c r="J520" s="590">
        <f t="shared" si="78"/>
        <v>0</v>
      </c>
      <c r="K520" s="308"/>
      <c r="L520" s="85">
        <f t="shared" si="79"/>
        <v>0</v>
      </c>
      <c r="M520" s="687"/>
      <c r="N520" s="85">
        <f t="shared" si="80"/>
        <v>0</v>
      </c>
      <c r="O520" s="83"/>
      <c r="P520" s="85">
        <f t="shared" si="81"/>
        <v>0</v>
      </c>
      <c r="Q520" s="83"/>
      <c r="R520" s="377">
        <f t="shared" si="82"/>
        <v>0</v>
      </c>
      <c r="S520" s="1030"/>
      <c r="T520" s="1013">
        <f>S520*Tabla310[[#This Row],[P.U$]]</f>
        <v>0</v>
      </c>
    </row>
    <row r="521" spans="1:20" ht="37.5" x14ac:dyDescent="0.3">
      <c r="A521" s="457">
        <v>498</v>
      </c>
      <c r="B521" s="508" t="s">
        <v>978</v>
      </c>
      <c r="C521" s="509" t="s">
        <v>980</v>
      </c>
      <c r="D521" s="509" t="s">
        <v>337</v>
      </c>
      <c r="E521" s="509" t="s">
        <v>710</v>
      </c>
      <c r="F521" s="510"/>
      <c r="G521" s="511">
        <v>1.98</v>
      </c>
      <c r="H521" s="337"/>
      <c r="I521" s="83"/>
      <c r="J521" s="590">
        <f t="shared" si="78"/>
        <v>0</v>
      </c>
      <c r="K521" s="308"/>
      <c r="L521" s="85">
        <f t="shared" si="79"/>
        <v>0</v>
      </c>
      <c r="M521" s="687"/>
      <c r="N521" s="85">
        <f t="shared" si="80"/>
        <v>0</v>
      </c>
      <c r="O521" s="83"/>
      <c r="P521" s="85">
        <f t="shared" si="81"/>
        <v>0</v>
      </c>
      <c r="Q521" s="83"/>
      <c r="R521" s="377">
        <f t="shared" si="82"/>
        <v>0</v>
      </c>
      <c r="S521" s="1028"/>
      <c r="T521" s="1013">
        <f>S521*Tabla310[[#This Row],[P.U$]]</f>
        <v>0</v>
      </c>
    </row>
    <row r="522" spans="1:20" ht="37.5" x14ac:dyDescent="0.3">
      <c r="A522" s="457">
        <v>499</v>
      </c>
      <c r="B522" s="508" t="s">
        <v>979</v>
      </c>
      <c r="C522" s="509" t="s">
        <v>980</v>
      </c>
      <c r="D522" s="509" t="s">
        <v>337</v>
      </c>
      <c r="E522" s="509" t="s">
        <v>710</v>
      </c>
      <c r="F522" s="510"/>
      <c r="G522" s="511">
        <v>1.98</v>
      </c>
      <c r="H522" s="337"/>
      <c r="I522" s="233"/>
      <c r="J522" s="590">
        <f t="shared" si="78"/>
        <v>0</v>
      </c>
      <c r="K522" s="784"/>
      <c r="L522" s="232">
        <f t="shared" si="79"/>
        <v>0</v>
      </c>
      <c r="M522" s="684"/>
      <c r="N522" s="232">
        <f t="shared" si="80"/>
        <v>0</v>
      </c>
      <c r="O522" s="233"/>
      <c r="P522" s="232">
        <f t="shared" si="81"/>
        <v>0</v>
      </c>
      <c r="Q522" s="233"/>
      <c r="R522" s="377">
        <f t="shared" si="82"/>
        <v>0</v>
      </c>
      <c r="S522" s="1029"/>
      <c r="T522" s="1013">
        <f>S522*Tabla310[[#This Row],[P.U$]]</f>
        <v>0</v>
      </c>
    </row>
    <row r="523" spans="1:20" ht="56.25" x14ac:dyDescent="0.3">
      <c r="A523" s="457">
        <v>500</v>
      </c>
      <c r="B523" s="508" t="s">
        <v>981</v>
      </c>
      <c r="C523" s="509" t="s">
        <v>983</v>
      </c>
      <c r="D523" s="509" t="s">
        <v>337</v>
      </c>
      <c r="E523" s="509" t="s">
        <v>710</v>
      </c>
      <c r="F523" s="510"/>
      <c r="G523" s="511">
        <v>3.03</v>
      </c>
      <c r="H523" s="337"/>
      <c r="I523" s="233"/>
      <c r="J523" s="590">
        <f t="shared" si="78"/>
        <v>0</v>
      </c>
      <c r="K523" s="784"/>
      <c r="L523" s="232">
        <f t="shared" si="79"/>
        <v>0</v>
      </c>
      <c r="M523" s="684"/>
      <c r="N523" s="232">
        <f t="shared" si="80"/>
        <v>0</v>
      </c>
      <c r="O523" s="233"/>
      <c r="P523" s="232">
        <f t="shared" si="81"/>
        <v>0</v>
      </c>
      <c r="Q523" s="233"/>
      <c r="R523" s="377">
        <f t="shared" si="82"/>
        <v>0</v>
      </c>
      <c r="S523" s="1027"/>
      <c r="T523" s="1013">
        <f>S523*Tabla310[[#This Row],[P.U$]]</f>
        <v>0</v>
      </c>
    </row>
    <row r="524" spans="1:20" ht="37.5" x14ac:dyDescent="0.3">
      <c r="A524" s="457">
        <v>501</v>
      </c>
      <c r="B524" s="508" t="s">
        <v>984</v>
      </c>
      <c r="C524" s="509" t="s">
        <v>983</v>
      </c>
      <c r="D524" s="509" t="s">
        <v>337</v>
      </c>
      <c r="E524" s="509" t="s">
        <v>710</v>
      </c>
      <c r="F524" s="510">
        <v>45566</v>
      </c>
      <c r="G524" s="511">
        <v>3.04</v>
      </c>
      <c r="H524" s="337"/>
      <c r="I524" s="83"/>
      <c r="J524" s="590">
        <f t="shared" si="78"/>
        <v>0</v>
      </c>
      <c r="K524" s="308"/>
      <c r="L524" s="85">
        <f t="shared" si="79"/>
        <v>0</v>
      </c>
      <c r="M524" s="687"/>
      <c r="N524" s="85">
        <f t="shared" si="80"/>
        <v>0</v>
      </c>
      <c r="O524" s="83"/>
      <c r="P524" s="85">
        <f t="shared" si="81"/>
        <v>0</v>
      </c>
      <c r="Q524" s="83"/>
      <c r="R524" s="377">
        <f t="shared" si="82"/>
        <v>0</v>
      </c>
      <c r="S524" s="1030"/>
      <c r="T524" s="1013">
        <f>S524*Tabla310[[#This Row],[P.U$]]</f>
        <v>0</v>
      </c>
    </row>
    <row r="525" spans="1:20" ht="37.5" x14ac:dyDescent="0.3">
      <c r="A525" s="457">
        <v>502</v>
      </c>
      <c r="B525" s="508" t="s">
        <v>985</v>
      </c>
      <c r="C525" s="509" t="s">
        <v>759</v>
      </c>
      <c r="D525" s="509" t="s">
        <v>337</v>
      </c>
      <c r="E525" s="509" t="s">
        <v>710</v>
      </c>
      <c r="F525" s="510">
        <v>45962</v>
      </c>
      <c r="G525" s="511">
        <v>1.63</v>
      </c>
      <c r="H525" s="337"/>
      <c r="I525" s="233"/>
      <c r="J525" s="590">
        <f t="shared" si="78"/>
        <v>0</v>
      </c>
      <c r="K525" s="784"/>
      <c r="L525" s="232">
        <f t="shared" si="79"/>
        <v>0</v>
      </c>
      <c r="M525" s="684"/>
      <c r="N525" s="232">
        <f t="shared" si="80"/>
        <v>0</v>
      </c>
      <c r="O525" s="233"/>
      <c r="P525" s="232">
        <f t="shared" si="81"/>
        <v>0</v>
      </c>
      <c r="Q525" s="233"/>
      <c r="R525" s="377">
        <f t="shared" si="82"/>
        <v>0</v>
      </c>
      <c r="S525" s="1027"/>
      <c r="T525" s="1013">
        <f>S525*Tabla310[[#This Row],[P.U$]]</f>
        <v>0</v>
      </c>
    </row>
    <row r="526" spans="1:20" ht="37.5" x14ac:dyDescent="0.3">
      <c r="A526" s="457">
        <v>503</v>
      </c>
      <c r="B526" s="508" t="s">
        <v>982</v>
      </c>
      <c r="C526" s="509" t="s">
        <v>983</v>
      </c>
      <c r="D526" s="509" t="s">
        <v>337</v>
      </c>
      <c r="E526" s="509" t="s">
        <v>710</v>
      </c>
      <c r="F526" s="510">
        <v>45962</v>
      </c>
      <c r="G526" s="511">
        <v>3.03</v>
      </c>
      <c r="H526" s="337"/>
      <c r="I526" s="83"/>
      <c r="J526" s="590">
        <f t="shared" si="78"/>
        <v>0</v>
      </c>
      <c r="K526" s="308"/>
      <c r="L526" s="85">
        <f t="shared" si="79"/>
        <v>0</v>
      </c>
      <c r="M526" s="687"/>
      <c r="N526" s="85">
        <f t="shared" si="80"/>
        <v>0</v>
      </c>
      <c r="O526" s="83"/>
      <c r="P526" s="85">
        <f t="shared" si="81"/>
        <v>0</v>
      </c>
      <c r="Q526" s="83"/>
      <c r="R526" s="377">
        <f t="shared" si="82"/>
        <v>0</v>
      </c>
      <c r="S526" s="1030"/>
      <c r="T526" s="1013">
        <f>S526*Tabla310[[#This Row],[P.U$]]</f>
        <v>0</v>
      </c>
    </row>
    <row r="527" spans="1:20" ht="36" x14ac:dyDescent="0.3">
      <c r="A527" s="457">
        <v>504</v>
      </c>
      <c r="B527" s="530" t="s">
        <v>488</v>
      </c>
      <c r="C527" s="507" t="s">
        <v>599</v>
      </c>
      <c r="D527" s="507" t="s">
        <v>337</v>
      </c>
      <c r="E527" s="507" t="s">
        <v>712</v>
      </c>
      <c r="F527" s="531">
        <v>45658</v>
      </c>
      <c r="G527" s="532">
        <v>3</v>
      </c>
      <c r="H527" s="337"/>
      <c r="I527" s="83"/>
      <c r="J527" s="590">
        <f t="shared" si="78"/>
        <v>0</v>
      </c>
      <c r="K527" s="308"/>
      <c r="L527" s="85">
        <f t="shared" si="79"/>
        <v>0</v>
      </c>
      <c r="M527" s="687"/>
      <c r="N527" s="85">
        <f t="shared" si="80"/>
        <v>0</v>
      </c>
      <c r="O527" s="83"/>
      <c r="P527" s="85">
        <f t="shared" si="81"/>
        <v>0</v>
      </c>
      <c r="Q527" s="83"/>
      <c r="R527" s="377">
        <f t="shared" si="82"/>
        <v>0</v>
      </c>
      <c r="S527" s="1028"/>
      <c r="T527" s="1013">
        <f>S527*Tabla310[[#This Row],[P.U$]]</f>
        <v>0</v>
      </c>
    </row>
    <row r="528" spans="1:20" ht="36" x14ac:dyDescent="0.3">
      <c r="A528" s="457">
        <v>505</v>
      </c>
      <c r="B528" s="530" t="s">
        <v>755</v>
      </c>
      <c r="C528" s="507" t="s">
        <v>744</v>
      </c>
      <c r="D528" s="507" t="s">
        <v>338</v>
      </c>
      <c r="E528" s="507" t="s">
        <v>710</v>
      </c>
      <c r="F528" s="531">
        <v>45566</v>
      </c>
      <c r="G528" s="532">
        <v>5.17</v>
      </c>
      <c r="H528" s="337"/>
      <c r="I528" s="593"/>
      <c r="J528" s="590">
        <f t="shared" si="72"/>
        <v>0</v>
      </c>
      <c r="K528" s="784"/>
      <c r="L528" s="236">
        <f t="shared" si="79"/>
        <v>0</v>
      </c>
      <c r="M528" s="684"/>
      <c r="N528" s="236">
        <f t="shared" si="80"/>
        <v>0</v>
      </c>
      <c r="O528" s="237"/>
      <c r="P528" s="236">
        <f t="shared" si="81"/>
        <v>0</v>
      </c>
      <c r="Q528" s="237"/>
      <c r="R528" s="377">
        <f t="shared" si="82"/>
        <v>0</v>
      </c>
      <c r="S528" s="1029"/>
      <c r="T528" s="1013">
        <f>S528*Tabla310[[#This Row],[P.U$]]</f>
        <v>0</v>
      </c>
    </row>
    <row r="529" spans="1:20" ht="36" x14ac:dyDescent="0.3">
      <c r="A529" s="457">
        <v>506</v>
      </c>
      <c r="B529" s="530" t="s">
        <v>742</v>
      </c>
      <c r="C529" s="507" t="s">
        <v>628</v>
      </c>
      <c r="D529" s="507" t="s">
        <v>338</v>
      </c>
      <c r="E529" s="507" t="s">
        <v>710</v>
      </c>
      <c r="F529" s="531">
        <v>45383</v>
      </c>
      <c r="G529" s="532">
        <v>2.78</v>
      </c>
      <c r="H529" s="337"/>
      <c r="I529" s="83"/>
      <c r="J529" s="590">
        <f t="shared" si="72"/>
        <v>0</v>
      </c>
      <c r="K529" s="308"/>
      <c r="L529" s="85">
        <f t="shared" si="73"/>
        <v>0</v>
      </c>
      <c r="M529" s="687"/>
      <c r="N529" s="85">
        <f t="shared" si="74"/>
        <v>0</v>
      </c>
      <c r="O529" s="83"/>
      <c r="P529" s="85">
        <f t="shared" si="75"/>
        <v>0</v>
      </c>
      <c r="Q529" s="83"/>
      <c r="R529" s="377">
        <f t="shared" si="76"/>
        <v>0</v>
      </c>
      <c r="S529" s="1028"/>
      <c r="T529" s="1013">
        <f>S529*Tabla310[[#This Row],[P.U$]]</f>
        <v>0</v>
      </c>
    </row>
    <row r="530" spans="1:20" ht="36" x14ac:dyDescent="0.3">
      <c r="A530" s="457">
        <v>507</v>
      </c>
      <c r="B530" s="530" t="s">
        <v>481</v>
      </c>
      <c r="C530" s="507" t="s">
        <v>599</v>
      </c>
      <c r="D530" s="507" t="s">
        <v>337</v>
      </c>
      <c r="E530" s="507" t="s">
        <v>707</v>
      </c>
      <c r="F530" s="531">
        <v>45078</v>
      </c>
      <c r="G530" s="532">
        <v>1</v>
      </c>
      <c r="H530" s="337"/>
      <c r="I530" s="83"/>
      <c r="J530" s="590">
        <f t="shared" si="72"/>
        <v>0</v>
      </c>
      <c r="K530" s="308"/>
      <c r="L530" s="85">
        <f t="shared" si="73"/>
        <v>0</v>
      </c>
      <c r="M530" s="687"/>
      <c r="N530" s="85">
        <f t="shared" si="74"/>
        <v>0</v>
      </c>
      <c r="O530" s="83"/>
      <c r="P530" s="85">
        <f t="shared" si="75"/>
        <v>0</v>
      </c>
      <c r="Q530" s="83"/>
      <c r="R530" s="377">
        <f t="shared" si="76"/>
        <v>0</v>
      </c>
      <c r="S530" s="1030"/>
      <c r="T530" s="1013">
        <f>S530*Tabla310[[#This Row],[P.U$]]</f>
        <v>0</v>
      </c>
    </row>
    <row r="531" spans="1:20" ht="36" x14ac:dyDescent="0.3">
      <c r="A531" s="457">
        <v>508</v>
      </c>
      <c r="B531" s="530" t="s">
        <v>1063</v>
      </c>
      <c r="C531" s="507" t="s">
        <v>750</v>
      </c>
      <c r="D531" s="507" t="s">
        <v>338</v>
      </c>
      <c r="E531" s="507" t="s">
        <v>710</v>
      </c>
      <c r="F531" s="531">
        <v>45628</v>
      </c>
      <c r="G531" s="532">
        <v>3.8</v>
      </c>
      <c r="H531" s="337"/>
      <c r="I531" s="83"/>
      <c r="J531" s="590">
        <f t="shared" si="72"/>
        <v>0</v>
      </c>
      <c r="K531" s="308"/>
      <c r="L531" s="85">
        <f t="shared" si="73"/>
        <v>0</v>
      </c>
      <c r="M531" s="687"/>
      <c r="N531" s="85">
        <f t="shared" si="74"/>
        <v>0</v>
      </c>
      <c r="O531" s="83"/>
      <c r="P531" s="85">
        <f t="shared" si="75"/>
        <v>0</v>
      </c>
      <c r="Q531" s="83"/>
      <c r="R531" s="377">
        <f t="shared" si="76"/>
        <v>0</v>
      </c>
      <c r="S531" s="1028"/>
      <c r="T531" s="1013">
        <f>S531*Tabla310[[#This Row],[P.U$]]</f>
        <v>0</v>
      </c>
    </row>
    <row r="532" spans="1:20" ht="36" x14ac:dyDescent="0.3">
      <c r="A532" s="457">
        <v>509</v>
      </c>
      <c r="B532" s="530" t="s">
        <v>880</v>
      </c>
      <c r="C532" s="507" t="s">
        <v>750</v>
      </c>
      <c r="D532" s="507" t="s">
        <v>338</v>
      </c>
      <c r="E532" s="507" t="s">
        <v>710</v>
      </c>
      <c r="F532" s="531">
        <v>45629</v>
      </c>
      <c r="G532" s="532">
        <v>3.8</v>
      </c>
      <c r="H532" s="337"/>
      <c r="I532" s="83"/>
      <c r="J532" s="590">
        <f t="shared" si="72"/>
        <v>0</v>
      </c>
      <c r="K532" s="308"/>
      <c r="L532" s="85">
        <f t="shared" si="73"/>
        <v>0</v>
      </c>
      <c r="M532" s="687"/>
      <c r="N532" s="85">
        <f t="shared" si="74"/>
        <v>0</v>
      </c>
      <c r="O532" s="83"/>
      <c r="P532" s="85">
        <f t="shared" si="75"/>
        <v>0</v>
      </c>
      <c r="Q532" s="83"/>
      <c r="R532" s="377">
        <f t="shared" si="76"/>
        <v>0</v>
      </c>
      <c r="S532" s="1030"/>
      <c r="T532" s="1013">
        <f>S532*Tabla310[[#This Row],[P.U$]]</f>
        <v>0</v>
      </c>
    </row>
    <row r="533" spans="1:20" ht="37.5" x14ac:dyDescent="0.3">
      <c r="A533" s="457">
        <v>510</v>
      </c>
      <c r="B533" s="508" t="s">
        <v>969</v>
      </c>
      <c r="C533" s="509" t="s">
        <v>610</v>
      </c>
      <c r="D533" s="509" t="s">
        <v>338</v>
      </c>
      <c r="E533" s="509" t="s">
        <v>710</v>
      </c>
      <c r="F533" s="510">
        <v>46082</v>
      </c>
      <c r="G533" s="511">
        <v>2.94</v>
      </c>
      <c r="H533" s="337"/>
      <c r="I533" s="83"/>
      <c r="J533" s="590">
        <f t="shared" si="72"/>
        <v>0</v>
      </c>
      <c r="K533" s="308"/>
      <c r="L533" s="85">
        <f t="shared" si="73"/>
        <v>0</v>
      </c>
      <c r="M533" s="687"/>
      <c r="N533" s="85">
        <f t="shared" si="74"/>
        <v>0</v>
      </c>
      <c r="O533" s="83"/>
      <c r="P533" s="85">
        <f t="shared" si="75"/>
        <v>0</v>
      </c>
      <c r="Q533" s="83"/>
      <c r="R533" s="377">
        <f t="shared" si="76"/>
        <v>0</v>
      </c>
      <c r="S533" s="1028"/>
      <c r="T533" s="1013">
        <f>S533*Tabla310[[#This Row],[P.U$]]</f>
        <v>0</v>
      </c>
    </row>
    <row r="534" spans="1:20" ht="37.5" x14ac:dyDescent="0.3">
      <c r="A534" s="457">
        <v>511</v>
      </c>
      <c r="B534" s="508" t="s">
        <v>968</v>
      </c>
      <c r="C534" s="509" t="s">
        <v>610</v>
      </c>
      <c r="D534" s="509" t="s">
        <v>338</v>
      </c>
      <c r="E534" s="509" t="s">
        <v>710</v>
      </c>
      <c r="F534" s="510">
        <v>46113</v>
      </c>
      <c r="G534" s="511">
        <v>2.94</v>
      </c>
      <c r="H534" s="337"/>
      <c r="I534" s="83"/>
      <c r="J534" s="590">
        <f t="shared" si="72"/>
        <v>0</v>
      </c>
      <c r="K534" s="308"/>
      <c r="L534" s="85">
        <f t="shared" si="73"/>
        <v>0</v>
      </c>
      <c r="M534" s="687"/>
      <c r="N534" s="85">
        <f t="shared" si="74"/>
        <v>0</v>
      </c>
      <c r="O534" s="83"/>
      <c r="P534" s="85">
        <f t="shared" si="75"/>
        <v>0</v>
      </c>
      <c r="Q534" s="83"/>
      <c r="R534" s="377">
        <f t="shared" si="76"/>
        <v>0</v>
      </c>
      <c r="S534" s="1030"/>
      <c r="T534" s="1013">
        <f>S534*Tabla310[[#This Row],[P.U$]]</f>
        <v>0</v>
      </c>
    </row>
    <row r="535" spans="1:20" ht="36" x14ac:dyDescent="0.3">
      <c r="A535" s="457">
        <v>512</v>
      </c>
      <c r="B535" s="530" t="s">
        <v>485</v>
      </c>
      <c r="C535" s="507" t="s">
        <v>626</v>
      </c>
      <c r="D535" s="507" t="s">
        <v>338</v>
      </c>
      <c r="E535" s="507" t="s">
        <v>710</v>
      </c>
      <c r="F535" s="531">
        <v>45292</v>
      </c>
      <c r="G535" s="532">
        <v>10.68</v>
      </c>
      <c r="H535" s="337"/>
      <c r="I535" s="83"/>
      <c r="J535" s="590">
        <f t="shared" si="72"/>
        <v>0</v>
      </c>
      <c r="K535" s="308"/>
      <c r="L535" s="85">
        <f>G535*K535</f>
        <v>0</v>
      </c>
      <c r="M535" s="687"/>
      <c r="N535" s="85">
        <f>G535*M535</f>
        <v>0</v>
      </c>
      <c r="O535" s="83"/>
      <c r="P535" s="85">
        <f>G535*O535</f>
        <v>0</v>
      </c>
      <c r="Q535" s="83"/>
      <c r="R535" s="377">
        <f>G535*Q535</f>
        <v>0</v>
      </c>
      <c r="S535" s="1028"/>
      <c r="T535" s="1013">
        <f>S535*Tabla310[[#This Row],[P.U$]]</f>
        <v>0</v>
      </c>
    </row>
    <row r="536" spans="1:20" ht="36" x14ac:dyDescent="0.3">
      <c r="A536" s="457">
        <v>513</v>
      </c>
      <c r="B536" s="530" t="s">
        <v>486</v>
      </c>
      <c r="C536" s="507" t="s">
        <v>626</v>
      </c>
      <c r="D536" s="507" t="s">
        <v>338</v>
      </c>
      <c r="E536" s="507" t="s">
        <v>710</v>
      </c>
      <c r="F536" s="531">
        <v>45292</v>
      </c>
      <c r="G536" s="532">
        <v>11</v>
      </c>
      <c r="H536" s="337"/>
      <c r="I536" s="83"/>
      <c r="J536" s="590">
        <f t="shared" ref="J536:J598" si="83">G536*I536</f>
        <v>0</v>
      </c>
      <c r="K536" s="308"/>
      <c r="L536" s="85">
        <f t="shared" si="73"/>
        <v>0</v>
      </c>
      <c r="M536" s="687"/>
      <c r="N536" s="85">
        <f t="shared" si="74"/>
        <v>0</v>
      </c>
      <c r="O536" s="83"/>
      <c r="P536" s="85">
        <f t="shared" si="75"/>
        <v>0</v>
      </c>
      <c r="Q536" s="83"/>
      <c r="R536" s="377">
        <f t="shared" si="76"/>
        <v>0</v>
      </c>
      <c r="S536" s="1030"/>
      <c r="T536" s="1013">
        <f>S536*Tabla310[[#This Row],[P.U$]]</f>
        <v>0</v>
      </c>
    </row>
    <row r="537" spans="1:20" ht="36" x14ac:dyDescent="0.3">
      <c r="A537" s="457">
        <v>514</v>
      </c>
      <c r="B537" s="530" t="s">
        <v>489</v>
      </c>
      <c r="C537" s="507" t="s">
        <v>627</v>
      </c>
      <c r="D537" s="507" t="s">
        <v>338</v>
      </c>
      <c r="E537" s="507" t="s">
        <v>710</v>
      </c>
      <c r="F537" s="531">
        <v>45658</v>
      </c>
      <c r="G537" s="532">
        <v>5.43</v>
      </c>
      <c r="H537" s="337"/>
      <c r="I537" s="83"/>
      <c r="J537" s="590">
        <f t="shared" si="83"/>
        <v>0</v>
      </c>
      <c r="K537" s="308"/>
      <c r="L537" s="85">
        <f t="shared" si="73"/>
        <v>0</v>
      </c>
      <c r="M537" s="687"/>
      <c r="N537" s="85">
        <f t="shared" si="74"/>
        <v>0</v>
      </c>
      <c r="O537" s="83"/>
      <c r="P537" s="85">
        <f t="shared" si="75"/>
        <v>0</v>
      </c>
      <c r="Q537" s="83"/>
      <c r="R537" s="377">
        <f t="shared" si="76"/>
        <v>0</v>
      </c>
      <c r="S537" s="1028"/>
      <c r="T537" s="1013">
        <f>S537*Tabla310[[#This Row],[P.U$]]</f>
        <v>0</v>
      </c>
    </row>
    <row r="538" spans="1:20" ht="36" x14ac:dyDescent="0.3">
      <c r="A538" s="457">
        <v>515</v>
      </c>
      <c r="B538" s="530" t="s">
        <v>490</v>
      </c>
      <c r="C538" s="507" t="s">
        <v>628</v>
      </c>
      <c r="D538" s="507" t="s">
        <v>338</v>
      </c>
      <c r="E538" s="507" t="s">
        <v>710</v>
      </c>
      <c r="F538" s="531">
        <v>45383</v>
      </c>
      <c r="G538" s="532">
        <v>2.78</v>
      </c>
      <c r="H538" s="337"/>
      <c r="I538" s="83"/>
      <c r="J538" s="590">
        <f t="shared" si="83"/>
        <v>0</v>
      </c>
      <c r="K538" s="308"/>
      <c r="L538" s="85">
        <f t="shared" si="73"/>
        <v>0</v>
      </c>
      <c r="M538" s="687"/>
      <c r="N538" s="85">
        <f t="shared" si="74"/>
        <v>0</v>
      </c>
      <c r="O538" s="83"/>
      <c r="P538" s="85">
        <f t="shared" si="75"/>
        <v>0</v>
      </c>
      <c r="Q538" s="83"/>
      <c r="R538" s="377">
        <f t="shared" si="76"/>
        <v>0</v>
      </c>
      <c r="S538" s="1030"/>
      <c r="T538" s="1013">
        <f>S538*Tabla310[[#This Row],[P.U$]]</f>
        <v>0</v>
      </c>
    </row>
    <row r="539" spans="1:20" ht="37.5" x14ac:dyDescent="0.3">
      <c r="A539" s="457">
        <v>516</v>
      </c>
      <c r="B539" s="508" t="s">
        <v>970</v>
      </c>
      <c r="C539" s="509" t="s">
        <v>971</v>
      </c>
      <c r="D539" s="509" t="s">
        <v>338</v>
      </c>
      <c r="E539" s="509" t="s">
        <v>710</v>
      </c>
      <c r="F539" s="510">
        <v>47270</v>
      </c>
      <c r="G539" s="511">
        <v>1.05</v>
      </c>
      <c r="H539" s="337"/>
      <c r="I539" s="83"/>
      <c r="J539" s="590">
        <f t="shared" si="83"/>
        <v>0</v>
      </c>
      <c r="K539" s="308"/>
      <c r="L539" s="85">
        <f t="shared" si="73"/>
        <v>0</v>
      </c>
      <c r="M539" s="687"/>
      <c r="N539" s="85">
        <f t="shared" si="74"/>
        <v>0</v>
      </c>
      <c r="O539" s="83"/>
      <c r="P539" s="85">
        <f t="shared" si="75"/>
        <v>0</v>
      </c>
      <c r="Q539" s="83"/>
      <c r="R539" s="377">
        <f t="shared" si="76"/>
        <v>0</v>
      </c>
      <c r="S539" s="1028"/>
      <c r="T539" s="1013">
        <f>S539*Tabla310[[#This Row],[P.U$]]</f>
        <v>0</v>
      </c>
    </row>
    <row r="540" spans="1:20" ht="56.25" x14ac:dyDescent="0.3">
      <c r="A540" s="457">
        <v>517</v>
      </c>
      <c r="B540" s="508" t="s">
        <v>972</v>
      </c>
      <c r="C540" s="509" t="s">
        <v>971</v>
      </c>
      <c r="D540" s="509" t="s">
        <v>338</v>
      </c>
      <c r="E540" s="509" t="s">
        <v>710</v>
      </c>
      <c r="F540" s="510">
        <v>47270</v>
      </c>
      <c r="G540" s="511">
        <v>1.05</v>
      </c>
      <c r="H540" s="337"/>
      <c r="I540" s="593"/>
      <c r="J540" s="599">
        <f>G540*I540</f>
        <v>0</v>
      </c>
      <c r="K540" s="784"/>
      <c r="L540" s="357">
        <f>G540*K540</f>
        <v>0</v>
      </c>
      <c r="M540" s="684"/>
      <c r="N540" s="357">
        <f>G540*M540</f>
        <v>0</v>
      </c>
      <c r="O540" s="356"/>
      <c r="P540" s="357">
        <f>G540*O540</f>
        <v>0</v>
      </c>
      <c r="Q540" s="356"/>
      <c r="R540" s="377">
        <f>G540*Q540</f>
        <v>0</v>
      </c>
      <c r="S540" s="1029"/>
      <c r="T540" s="1013">
        <f>S540*Tabla310[[#This Row],[P.U$]]</f>
        <v>0</v>
      </c>
    </row>
    <row r="541" spans="1:20" ht="36" x14ac:dyDescent="0.3">
      <c r="A541" s="457">
        <v>518</v>
      </c>
      <c r="B541" s="530" t="s">
        <v>740</v>
      </c>
      <c r="C541" s="507" t="s">
        <v>741</v>
      </c>
      <c r="D541" s="507" t="s">
        <v>338</v>
      </c>
      <c r="E541" s="507" t="s">
        <v>707</v>
      </c>
      <c r="F541" s="531">
        <v>45689</v>
      </c>
      <c r="G541" s="532">
        <v>1.6</v>
      </c>
      <c r="H541" s="337"/>
      <c r="I541" s="83"/>
      <c r="J541" s="590">
        <f t="shared" si="83"/>
        <v>0</v>
      </c>
      <c r="K541" s="308"/>
      <c r="L541" s="85">
        <f t="shared" si="73"/>
        <v>0</v>
      </c>
      <c r="M541" s="687"/>
      <c r="N541" s="85">
        <f t="shared" si="74"/>
        <v>0</v>
      </c>
      <c r="O541" s="83"/>
      <c r="P541" s="85">
        <f t="shared" si="75"/>
        <v>0</v>
      </c>
      <c r="Q541" s="83"/>
      <c r="R541" s="377">
        <f t="shared" si="76"/>
        <v>0</v>
      </c>
      <c r="S541" s="1028"/>
      <c r="T541" s="1013">
        <f>S541*Tabla310[[#This Row],[P.U$]]</f>
        <v>0</v>
      </c>
    </row>
    <row r="542" spans="1:20" ht="36" x14ac:dyDescent="0.3">
      <c r="A542" s="457">
        <v>519</v>
      </c>
      <c r="B542" s="530" t="s">
        <v>747</v>
      </c>
      <c r="C542" s="507" t="s">
        <v>748</v>
      </c>
      <c r="D542" s="507" t="s">
        <v>338</v>
      </c>
      <c r="E542" s="507" t="s">
        <v>710</v>
      </c>
      <c r="F542" s="531">
        <v>45627</v>
      </c>
      <c r="G542" s="532">
        <v>1.6</v>
      </c>
      <c r="H542" s="337"/>
      <c r="I542" s="233"/>
      <c r="J542" s="590">
        <f t="shared" si="83"/>
        <v>0</v>
      </c>
      <c r="K542" s="784"/>
      <c r="L542" s="232">
        <f t="shared" si="73"/>
        <v>0</v>
      </c>
      <c r="M542" s="684"/>
      <c r="N542" s="232">
        <f t="shared" si="74"/>
        <v>0</v>
      </c>
      <c r="O542" s="233"/>
      <c r="P542" s="232">
        <f t="shared" si="75"/>
        <v>0</v>
      </c>
      <c r="Q542" s="233"/>
      <c r="R542" s="377">
        <f t="shared" si="76"/>
        <v>0</v>
      </c>
      <c r="S542" s="1029"/>
      <c r="T542" s="1013">
        <f>S542*Tabla310[[#This Row],[P.U$]]</f>
        <v>0</v>
      </c>
    </row>
    <row r="543" spans="1:20" ht="54" x14ac:dyDescent="0.3">
      <c r="A543" s="457">
        <v>520</v>
      </c>
      <c r="B543" s="530" t="s">
        <v>491</v>
      </c>
      <c r="C543" s="507" t="s">
        <v>629</v>
      </c>
      <c r="D543" s="507" t="s">
        <v>338</v>
      </c>
      <c r="E543" s="507" t="s">
        <v>710</v>
      </c>
      <c r="F543" s="531">
        <v>45170</v>
      </c>
      <c r="G543" s="532">
        <v>4.1100000000000003</v>
      </c>
      <c r="H543" s="337"/>
      <c r="I543" s="233"/>
      <c r="J543" s="590">
        <f t="shared" si="83"/>
        <v>0</v>
      </c>
      <c r="K543" s="784"/>
      <c r="L543" s="232">
        <f t="shared" si="73"/>
        <v>0</v>
      </c>
      <c r="M543" s="684"/>
      <c r="N543" s="232">
        <f t="shared" si="74"/>
        <v>0</v>
      </c>
      <c r="O543" s="233"/>
      <c r="P543" s="232">
        <f t="shared" si="75"/>
        <v>0</v>
      </c>
      <c r="Q543" s="233"/>
      <c r="R543" s="377">
        <f t="shared" si="76"/>
        <v>0</v>
      </c>
      <c r="S543" s="1027"/>
      <c r="T543" s="1013">
        <f>S543*Tabla310[[#This Row],[P.U$]]</f>
        <v>0</v>
      </c>
    </row>
    <row r="544" spans="1:20" ht="36" x14ac:dyDescent="0.3">
      <c r="A544" s="457">
        <v>521</v>
      </c>
      <c r="B544" s="530" t="s">
        <v>889</v>
      </c>
      <c r="C544" s="507"/>
      <c r="D544" s="507" t="s">
        <v>338</v>
      </c>
      <c r="E544" s="507" t="s">
        <v>710</v>
      </c>
      <c r="F544" s="531"/>
      <c r="G544" s="532">
        <v>1.71</v>
      </c>
      <c r="H544" s="337"/>
      <c r="I544" s="233"/>
      <c r="J544" s="590">
        <f t="shared" si="83"/>
        <v>0</v>
      </c>
      <c r="K544" s="784"/>
      <c r="L544" s="232">
        <f t="shared" si="73"/>
        <v>0</v>
      </c>
      <c r="M544" s="684"/>
      <c r="N544" s="232">
        <f t="shared" si="74"/>
        <v>0</v>
      </c>
      <c r="O544" s="233"/>
      <c r="P544" s="232">
        <f t="shared" si="75"/>
        <v>0</v>
      </c>
      <c r="Q544" s="233"/>
      <c r="R544" s="377">
        <f t="shared" si="76"/>
        <v>0</v>
      </c>
      <c r="S544" s="1029"/>
      <c r="T544" s="1013">
        <f>S544*Tabla310[[#This Row],[P.U$]]</f>
        <v>0</v>
      </c>
    </row>
    <row r="545" spans="1:23" ht="36" x14ac:dyDescent="0.3">
      <c r="A545" s="457">
        <v>522</v>
      </c>
      <c r="B545" s="530" t="s">
        <v>890</v>
      </c>
      <c r="C545" s="507"/>
      <c r="D545" s="507" t="s">
        <v>338</v>
      </c>
      <c r="E545" s="507" t="s">
        <v>710</v>
      </c>
      <c r="F545" s="531"/>
      <c r="G545" s="532">
        <v>1.71</v>
      </c>
      <c r="H545" s="337"/>
      <c r="I545" s="233"/>
      <c r="J545" s="590">
        <f t="shared" si="83"/>
        <v>0</v>
      </c>
      <c r="K545" s="784"/>
      <c r="L545" s="232">
        <f t="shared" si="73"/>
        <v>0</v>
      </c>
      <c r="M545" s="684"/>
      <c r="N545" s="232">
        <f t="shared" si="74"/>
        <v>0</v>
      </c>
      <c r="O545" s="233"/>
      <c r="P545" s="232">
        <f t="shared" si="75"/>
        <v>0</v>
      </c>
      <c r="Q545" s="233"/>
      <c r="R545" s="377">
        <f t="shared" si="76"/>
        <v>0</v>
      </c>
      <c r="S545" s="1027"/>
      <c r="T545" s="1013">
        <f>S545*Tabla310[[#This Row],[P.U$]]</f>
        <v>0</v>
      </c>
    </row>
    <row r="546" spans="1:23" ht="36" x14ac:dyDescent="0.3">
      <c r="A546" s="457">
        <v>523</v>
      </c>
      <c r="B546" s="530" t="s">
        <v>842</v>
      </c>
      <c r="C546" s="507" t="s">
        <v>741</v>
      </c>
      <c r="D546" s="507" t="s">
        <v>338</v>
      </c>
      <c r="E546" s="507" t="s">
        <v>710</v>
      </c>
      <c r="F546" s="531">
        <v>45870</v>
      </c>
      <c r="G546" s="532">
        <v>1.71</v>
      </c>
      <c r="H546" s="337"/>
      <c r="I546" s="233"/>
      <c r="J546" s="590">
        <f t="shared" si="83"/>
        <v>0</v>
      </c>
      <c r="K546" s="784"/>
      <c r="L546" s="232">
        <f t="shared" si="73"/>
        <v>0</v>
      </c>
      <c r="M546" s="684"/>
      <c r="N546" s="232">
        <f t="shared" si="74"/>
        <v>0</v>
      </c>
      <c r="O546" s="233"/>
      <c r="P546" s="232">
        <f t="shared" si="75"/>
        <v>0</v>
      </c>
      <c r="Q546" s="233"/>
      <c r="R546" s="377">
        <f t="shared" si="76"/>
        <v>0</v>
      </c>
      <c r="S546" s="1029"/>
      <c r="T546" s="1013">
        <f>S546*Tabla310[[#This Row],[P.U$]]</f>
        <v>0</v>
      </c>
    </row>
    <row r="547" spans="1:23" ht="36" x14ac:dyDescent="0.3">
      <c r="A547" s="457">
        <v>524</v>
      </c>
      <c r="B547" s="530" t="s">
        <v>492</v>
      </c>
      <c r="C547" s="507" t="s">
        <v>630</v>
      </c>
      <c r="D547" s="507" t="s">
        <v>338</v>
      </c>
      <c r="E547" s="507" t="s">
        <v>710</v>
      </c>
      <c r="F547" s="531">
        <v>45839</v>
      </c>
      <c r="G547" s="532">
        <v>3.54</v>
      </c>
      <c r="H547" s="337"/>
      <c r="I547" s="233"/>
      <c r="J547" s="590">
        <f t="shared" si="83"/>
        <v>0</v>
      </c>
      <c r="K547" s="784"/>
      <c r="L547" s="232">
        <f t="shared" si="73"/>
        <v>0</v>
      </c>
      <c r="M547" s="684"/>
      <c r="N547" s="232">
        <f t="shared" si="74"/>
        <v>0</v>
      </c>
      <c r="O547" s="233"/>
      <c r="P547" s="232">
        <f t="shared" si="75"/>
        <v>0</v>
      </c>
      <c r="Q547" s="233"/>
      <c r="R547" s="377">
        <f t="shared" si="76"/>
        <v>0</v>
      </c>
      <c r="S547" s="1027"/>
      <c r="T547" s="1013">
        <f>S547*Tabla310[[#This Row],[P.U$]]</f>
        <v>0</v>
      </c>
    </row>
    <row r="548" spans="1:23" ht="36" x14ac:dyDescent="0.3">
      <c r="A548" s="457">
        <v>525</v>
      </c>
      <c r="B548" s="530" t="s">
        <v>762</v>
      </c>
      <c r="C548" s="507" t="s">
        <v>763</v>
      </c>
      <c r="D548" s="507" t="s">
        <v>338</v>
      </c>
      <c r="E548" s="507" t="s">
        <v>710</v>
      </c>
      <c r="F548" s="531">
        <v>45352</v>
      </c>
      <c r="G548" s="532">
        <v>3.9</v>
      </c>
      <c r="H548" s="337"/>
      <c r="I548" s="83"/>
      <c r="J548" s="590">
        <f t="shared" si="83"/>
        <v>0</v>
      </c>
      <c r="K548" s="308"/>
      <c r="L548" s="85">
        <f t="shared" si="73"/>
        <v>0</v>
      </c>
      <c r="M548" s="687"/>
      <c r="N548" s="85">
        <f t="shared" si="74"/>
        <v>0</v>
      </c>
      <c r="O548" s="83"/>
      <c r="P548" s="85">
        <f t="shared" si="75"/>
        <v>0</v>
      </c>
      <c r="Q548" s="83"/>
      <c r="R548" s="377">
        <f t="shared" si="76"/>
        <v>0</v>
      </c>
      <c r="S548" s="1030"/>
      <c r="T548" s="1013">
        <f>S548*Tabla310[[#This Row],[P.U$]]</f>
        <v>0</v>
      </c>
    </row>
    <row r="549" spans="1:23" ht="90" x14ac:dyDescent="0.3">
      <c r="A549" s="457">
        <v>526</v>
      </c>
      <c r="B549" s="530" t="s">
        <v>17793</v>
      </c>
      <c r="C549" s="507" t="s">
        <v>628</v>
      </c>
      <c r="D549" s="507" t="s">
        <v>338</v>
      </c>
      <c r="E549" s="507" t="s">
        <v>710</v>
      </c>
      <c r="F549" s="531">
        <v>45689</v>
      </c>
      <c r="G549" s="532">
        <v>4.55</v>
      </c>
      <c r="H549" s="337"/>
      <c r="I549" s="83">
        <v>3</v>
      </c>
      <c r="J549" s="590">
        <f t="shared" si="83"/>
        <v>13.649999999999999</v>
      </c>
      <c r="K549" s="308">
        <v>4</v>
      </c>
      <c r="L549" s="85">
        <f t="shared" si="73"/>
        <v>18.2</v>
      </c>
      <c r="M549" s="687">
        <v>4</v>
      </c>
      <c r="N549" s="85">
        <f t="shared" si="74"/>
        <v>18.2</v>
      </c>
      <c r="O549" s="83">
        <v>4</v>
      </c>
      <c r="P549" s="85">
        <f t="shared" si="75"/>
        <v>18.2</v>
      </c>
      <c r="Q549" s="83">
        <v>4</v>
      </c>
      <c r="R549" s="377">
        <f t="shared" si="76"/>
        <v>18.2</v>
      </c>
      <c r="S549" s="1028">
        <v>4</v>
      </c>
      <c r="T549" s="1013">
        <f>S549*Tabla310[[#This Row],[P.U$]]</f>
        <v>18.2</v>
      </c>
    </row>
    <row r="550" spans="1:23" ht="36" x14ac:dyDescent="0.3">
      <c r="A550" s="457">
        <v>527</v>
      </c>
      <c r="B550" s="530" t="s">
        <v>17837</v>
      </c>
      <c r="C550" s="507" t="s">
        <v>628</v>
      </c>
      <c r="D550" s="507" t="s">
        <v>338</v>
      </c>
      <c r="E550" s="507" t="s">
        <v>710</v>
      </c>
      <c r="F550" s="531">
        <v>45901</v>
      </c>
      <c r="G550" s="532">
        <v>1.43</v>
      </c>
      <c r="H550" s="337"/>
      <c r="I550" s="83">
        <v>2</v>
      </c>
      <c r="J550" s="590">
        <f t="shared" si="83"/>
        <v>2.86</v>
      </c>
      <c r="K550" s="793">
        <v>2</v>
      </c>
      <c r="L550" s="85">
        <f>G550*K550</f>
        <v>2.86</v>
      </c>
      <c r="M550" s="687">
        <v>2</v>
      </c>
      <c r="N550" s="85">
        <f t="shared" si="74"/>
        <v>2.86</v>
      </c>
      <c r="O550" s="83">
        <v>1</v>
      </c>
      <c r="P550" s="85">
        <f t="shared" si="75"/>
        <v>1.43</v>
      </c>
      <c r="Q550" s="83">
        <v>1</v>
      </c>
      <c r="R550" s="377">
        <f t="shared" si="76"/>
        <v>1.43</v>
      </c>
      <c r="S550" s="1030">
        <v>1</v>
      </c>
      <c r="T550" s="1013">
        <f>S550*Tabla310[[#This Row],[P.U$]]</f>
        <v>1.43</v>
      </c>
    </row>
    <row r="551" spans="1:23" ht="56.25" x14ac:dyDescent="0.3">
      <c r="A551" s="457">
        <v>528</v>
      </c>
      <c r="B551" s="508" t="s">
        <v>17794</v>
      </c>
      <c r="C551" s="509" t="s">
        <v>966</v>
      </c>
      <c r="D551" s="507" t="s">
        <v>338</v>
      </c>
      <c r="E551" s="509" t="s">
        <v>710</v>
      </c>
      <c r="F551" s="531">
        <v>45748</v>
      </c>
      <c r="G551" s="532">
        <v>3.13</v>
      </c>
      <c r="H551" s="337"/>
      <c r="I551" s="233"/>
      <c r="J551" s="590">
        <f t="shared" si="83"/>
        <v>0</v>
      </c>
      <c r="K551" s="784"/>
      <c r="L551" s="232">
        <f>G551*K551</f>
        <v>0</v>
      </c>
      <c r="M551" s="687"/>
      <c r="N551" s="232">
        <f>G551*M551</f>
        <v>0</v>
      </c>
      <c r="O551" s="233"/>
      <c r="P551" s="232">
        <f>G551*O551</f>
        <v>0</v>
      </c>
      <c r="Q551" s="233"/>
      <c r="R551" s="377">
        <f>G551*Q551</f>
        <v>0</v>
      </c>
      <c r="S551" s="1027"/>
      <c r="T551" s="1013">
        <f>S551*Tabla310[[#This Row],[P.U$]]</f>
        <v>0</v>
      </c>
    </row>
    <row r="552" spans="1:23" ht="36" x14ac:dyDescent="0.3">
      <c r="A552" s="457">
        <v>529</v>
      </c>
      <c r="B552" s="530" t="s">
        <v>494</v>
      </c>
      <c r="C552" s="507" t="s">
        <v>631</v>
      </c>
      <c r="D552" s="507" t="s">
        <v>338</v>
      </c>
      <c r="E552" s="507" t="s">
        <v>710</v>
      </c>
      <c r="F552" s="531"/>
      <c r="G552" s="532">
        <v>0.63</v>
      </c>
      <c r="H552" s="337"/>
      <c r="I552" s="83"/>
      <c r="J552" s="590">
        <f t="shared" si="83"/>
        <v>0</v>
      </c>
      <c r="K552" s="308"/>
      <c r="L552" s="85">
        <f>G552*K552</f>
        <v>0</v>
      </c>
      <c r="M552" s="687"/>
      <c r="N552" s="85">
        <f>G552*M552</f>
        <v>0</v>
      </c>
      <c r="O552" s="83"/>
      <c r="P552" s="85">
        <f>G552*O552</f>
        <v>0</v>
      </c>
      <c r="Q552" s="83"/>
      <c r="R552" s="377">
        <f>G552*Q552</f>
        <v>0</v>
      </c>
      <c r="S552" s="1030"/>
      <c r="T552" s="1013">
        <f>S552*Tabla310[[#This Row],[P.U$]]</f>
        <v>0</v>
      </c>
    </row>
    <row r="553" spans="1:23" ht="36" x14ac:dyDescent="0.3">
      <c r="A553" s="457">
        <v>530</v>
      </c>
      <c r="B553" s="530" t="s">
        <v>495</v>
      </c>
      <c r="C553" s="507" t="s">
        <v>632</v>
      </c>
      <c r="D553" s="507" t="s">
        <v>338</v>
      </c>
      <c r="E553" s="507" t="s">
        <v>710</v>
      </c>
      <c r="F553" s="531">
        <v>45870</v>
      </c>
      <c r="G553" s="532">
        <v>5.0199999999999996</v>
      </c>
      <c r="H553" s="337"/>
      <c r="I553" s="83"/>
      <c r="J553" s="590">
        <f t="shared" si="83"/>
        <v>0</v>
      </c>
      <c r="K553" s="308"/>
      <c r="L553" s="85">
        <f>G553*K553</f>
        <v>0</v>
      </c>
      <c r="M553" s="687"/>
      <c r="N553" s="85">
        <f>G553*M553</f>
        <v>0</v>
      </c>
      <c r="O553" s="83"/>
      <c r="P553" s="85">
        <f>G553*O553</f>
        <v>0</v>
      </c>
      <c r="Q553" s="83"/>
      <c r="R553" s="377">
        <f>G553*Q553</f>
        <v>0</v>
      </c>
      <c r="S553" s="1028"/>
      <c r="T553" s="1013">
        <f>S553*Tabla310[[#This Row],[P.U$]]</f>
        <v>0</v>
      </c>
    </row>
    <row r="554" spans="1:23" ht="36" x14ac:dyDescent="0.3">
      <c r="A554" s="457">
        <v>531</v>
      </c>
      <c r="B554" s="503" t="s">
        <v>1046</v>
      </c>
      <c r="C554" s="504" t="s">
        <v>596</v>
      </c>
      <c r="D554" s="507" t="s">
        <v>338</v>
      </c>
      <c r="E554" s="507" t="s">
        <v>710</v>
      </c>
      <c r="F554" s="513"/>
      <c r="G554" s="514">
        <v>1.53</v>
      </c>
      <c r="H554" s="337"/>
      <c r="I554" s="83"/>
      <c r="J554" s="590">
        <f t="shared" si="83"/>
        <v>0</v>
      </c>
      <c r="K554" s="308"/>
      <c r="L554" s="85">
        <f t="shared" si="73"/>
        <v>0</v>
      </c>
      <c r="M554" s="687"/>
      <c r="N554" s="85">
        <f t="shared" si="74"/>
        <v>0</v>
      </c>
      <c r="O554" s="83"/>
      <c r="P554" s="85">
        <f t="shared" si="75"/>
        <v>0</v>
      </c>
      <c r="Q554" s="83"/>
      <c r="R554" s="377">
        <f t="shared" si="76"/>
        <v>0</v>
      </c>
      <c r="S554" s="1030"/>
      <c r="T554" s="1013">
        <f>S554*Tabla310[[#This Row],[P.U$]]</f>
        <v>0</v>
      </c>
    </row>
    <row r="555" spans="1:23" ht="36" x14ac:dyDescent="0.3">
      <c r="A555" s="457">
        <v>532</v>
      </c>
      <c r="B555" s="530" t="s">
        <v>496</v>
      </c>
      <c r="C555" s="507" t="s">
        <v>633</v>
      </c>
      <c r="D555" s="507" t="s">
        <v>338</v>
      </c>
      <c r="E555" s="507" t="s">
        <v>710</v>
      </c>
      <c r="F555" s="531">
        <v>46478</v>
      </c>
      <c r="G555" s="532">
        <v>0.88</v>
      </c>
      <c r="H555" s="337"/>
      <c r="I555" s="83"/>
      <c r="J555" s="590">
        <f t="shared" si="83"/>
        <v>0</v>
      </c>
      <c r="K555" s="308"/>
      <c r="L555" s="85">
        <f t="shared" ref="L555:L563" si="84">G555*K555</f>
        <v>0</v>
      </c>
      <c r="M555" s="687"/>
      <c r="N555" s="85">
        <f>G555*M555</f>
        <v>0</v>
      </c>
      <c r="O555" s="83"/>
      <c r="P555" s="85">
        <f>G555*O555</f>
        <v>0</v>
      </c>
      <c r="Q555" s="83"/>
      <c r="R555" s="377">
        <f>G555*Q555</f>
        <v>0</v>
      </c>
      <c r="S555" s="1028"/>
      <c r="T555" s="1013">
        <f>S555*Tabla310[[#This Row],[P.U$]]</f>
        <v>0</v>
      </c>
      <c r="V555" s="174"/>
      <c r="W555" s="176"/>
    </row>
    <row r="556" spans="1:23" ht="36" x14ac:dyDescent="0.3">
      <c r="A556" s="457">
        <v>533</v>
      </c>
      <c r="B556" s="530" t="s">
        <v>497</v>
      </c>
      <c r="C556" s="507" t="s">
        <v>634</v>
      </c>
      <c r="D556" s="507" t="s">
        <v>338</v>
      </c>
      <c r="E556" s="507" t="s">
        <v>710</v>
      </c>
      <c r="F556" s="531">
        <v>46082</v>
      </c>
      <c r="G556" s="532">
        <v>5.2</v>
      </c>
      <c r="H556" s="337"/>
      <c r="I556" s="83">
        <v>3</v>
      </c>
      <c r="J556" s="590">
        <f t="shared" si="83"/>
        <v>15.600000000000001</v>
      </c>
      <c r="K556" s="308">
        <v>3</v>
      </c>
      <c r="L556" s="85">
        <f t="shared" si="84"/>
        <v>15.600000000000001</v>
      </c>
      <c r="M556" s="687">
        <v>3</v>
      </c>
      <c r="N556" s="85">
        <f>G556*M556</f>
        <v>15.600000000000001</v>
      </c>
      <c r="O556" s="83">
        <v>3</v>
      </c>
      <c r="P556" s="85">
        <f>G556*O556</f>
        <v>15.600000000000001</v>
      </c>
      <c r="Q556" s="83">
        <v>3</v>
      </c>
      <c r="R556" s="377">
        <f>G556*Q556</f>
        <v>15.600000000000001</v>
      </c>
      <c r="S556" s="1030">
        <v>3</v>
      </c>
      <c r="T556" s="1013">
        <f>S556*Tabla310[[#This Row],[P.U$]]</f>
        <v>15.600000000000001</v>
      </c>
      <c r="V556" s="174"/>
      <c r="W556" s="176"/>
    </row>
    <row r="557" spans="1:23" ht="30" x14ac:dyDescent="0.3">
      <c r="A557" s="457">
        <v>534</v>
      </c>
      <c r="B557" s="151" t="s">
        <v>988</v>
      </c>
      <c r="C557" s="151" t="s">
        <v>966</v>
      </c>
      <c r="D557" s="655" t="s">
        <v>338</v>
      </c>
      <c r="E557" s="151" t="s">
        <v>710</v>
      </c>
      <c r="F557" s="579">
        <v>45748</v>
      </c>
      <c r="G557" s="580">
        <v>3.43</v>
      </c>
      <c r="H557" s="337"/>
      <c r="I557" s="83">
        <v>6</v>
      </c>
      <c r="J557" s="590">
        <f t="shared" si="83"/>
        <v>20.580000000000002</v>
      </c>
      <c r="K557" s="793">
        <v>6</v>
      </c>
      <c r="L557" s="85">
        <f t="shared" si="84"/>
        <v>20.580000000000002</v>
      </c>
      <c r="M557" s="687">
        <v>5</v>
      </c>
      <c r="N557" s="85">
        <f>G557*M557</f>
        <v>17.150000000000002</v>
      </c>
      <c r="O557" s="83">
        <v>2</v>
      </c>
      <c r="P557" s="85">
        <f>G557*O557</f>
        <v>6.86</v>
      </c>
      <c r="Q557" s="83">
        <v>2</v>
      </c>
      <c r="R557" s="377">
        <f>G557*Q557</f>
        <v>6.86</v>
      </c>
      <c r="S557" s="1028">
        <v>2</v>
      </c>
      <c r="T557" s="1013">
        <f>S557*Tabla310[[#This Row],[P.U$]]</f>
        <v>6.86</v>
      </c>
    </row>
    <row r="558" spans="1:23" ht="30" x14ac:dyDescent="0.3">
      <c r="A558" s="457">
        <v>535</v>
      </c>
      <c r="B558" s="151" t="s">
        <v>989</v>
      </c>
      <c r="C558" s="151" t="s">
        <v>966</v>
      </c>
      <c r="D558" s="655" t="s">
        <v>338</v>
      </c>
      <c r="E558" s="151" t="s">
        <v>710</v>
      </c>
      <c r="F558" s="579">
        <v>45717</v>
      </c>
      <c r="G558" s="580">
        <v>2.81</v>
      </c>
      <c r="H558" s="337"/>
      <c r="I558" s="83">
        <v>5</v>
      </c>
      <c r="J558" s="590">
        <f t="shared" si="83"/>
        <v>14.05</v>
      </c>
      <c r="K558" s="793">
        <v>5</v>
      </c>
      <c r="L558" s="85">
        <f t="shared" si="84"/>
        <v>14.05</v>
      </c>
      <c r="M558" s="687">
        <v>5</v>
      </c>
      <c r="N558" s="85">
        <f t="shared" si="74"/>
        <v>14.05</v>
      </c>
      <c r="O558" s="83">
        <v>3</v>
      </c>
      <c r="P558" s="85">
        <f t="shared" si="75"/>
        <v>8.43</v>
      </c>
      <c r="Q558" s="83">
        <v>3</v>
      </c>
      <c r="R558" s="377">
        <f t="shared" si="76"/>
        <v>8.43</v>
      </c>
      <c r="S558" s="1030">
        <v>3</v>
      </c>
      <c r="T558" s="1013">
        <f>S558*Tabla310[[#This Row],[P.U$]]</f>
        <v>8.43</v>
      </c>
    </row>
    <row r="559" spans="1:23" ht="36" x14ac:dyDescent="0.3">
      <c r="A559" s="457">
        <v>536</v>
      </c>
      <c r="B559" s="530" t="s">
        <v>498</v>
      </c>
      <c r="C559" s="507" t="s">
        <v>635</v>
      </c>
      <c r="D559" s="507" t="s">
        <v>338</v>
      </c>
      <c r="E559" s="507" t="s">
        <v>710</v>
      </c>
      <c r="F559" s="531">
        <v>45323</v>
      </c>
      <c r="G559" s="532">
        <v>1.29</v>
      </c>
      <c r="H559" s="337"/>
      <c r="I559" s="83"/>
      <c r="J559" s="590">
        <f t="shared" si="83"/>
        <v>0</v>
      </c>
      <c r="K559" s="705"/>
      <c r="L559" s="85">
        <f t="shared" si="84"/>
        <v>0</v>
      </c>
      <c r="M559" s="687"/>
      <c r="N559" s="85">
        <f>G559*M559</f>
        <v>0</v>
      </c>
      <c r="O559" s="83"/>
      <c r="P559" s="85">
        <f>G559*O559</f>
        <v>0</v>
      </c>
      <c r="Q559" s="83"/>
      <c r="R559" s="377">
        <f>G559*Q559</f>
        <v>0</v>
      </c>
      <c r="S559" s="1028"/>
      <c r="T559" s="1013">
        <f>S559*Tabla310[[#This Row],[P.U$]]</f>
        <v>0</v>
      </c>
    </row>
    <row r="560" spans="1:23" ht="54" x14ac:dyDescent="0.3">
      <c r="A560" s="457">
        <v>537</v>
      </c>
      <c r="B560" s="530" t="s">
        <v>17839</v>
      </c>
      <c r="C560" s="507" t="s">
        <v>757</v>
      </c>
      <c r="D560" s="507" t="s">
        <v>338</v>
      </c>
      <c r="E560" s="507" t="s">
        <v>710</v>
      </c>
      <c r="F560" s="531">
        <v>45962</v>
      </c>
      <c r="G560" s="532">
        <v>1.63</v>
      </c>
      <c r="H560" s="337"/>
      <c r="I560" s="83">
        <v>4</v>
      </c>
      <c r="J560" s="590">
        <f t="shared" si="83"/>
        <v>6.52</v>
      </c>
      <c r="K560" s="821">
        <v>4</v>
      </c>
      <c r="L560" s="85">
        <f t="shared" si="84"/>
        <v>6.52</v>
      </c>
      <c r="M560" s="687">
        <v>6</v>
      </c>
      <c r="N560" s="85">
        <f t="shared" si="74"/>
        <v>9.7799999999999994</v>
      </c>
      <c r="O560" s="83">
        <v>6</v>
      </c>
      <c r="P560" s="85">
        <f t="shared" si="75"/>
        <v>9.7799999999999994</v>
      </c>
      <c r="Q560" s="83">
        <v>6</v>
      </c>
      <c r="R560" s="377">
        <f t="shared" si="76"/>
        <v>9.7799999999999994</v>
      </c>
      <c r="S560" s="1030">
        <v>6</v>
      </c>
      <c r="T560" s="1013">
        <f>S560*Tabla310[[#This Row],[P.U$]]</f>
        <v>9.7799999999999994</v>
      </c>
    </row>
    <row r="561" spans="1:20" ht="54" x14ac:dyDescent="0.3">
      <c r="A561" s="457">
        <v>538</v>
      </c>
      <c r="B561" s="530" t="s">
        <v>758</v>
      </c>
      <c r="C561" s="507" t="s">
        <v>759</v>
      </c>
      <c r="D561" s="507" t="s">
        <v>338</v>
      </c>
      <c r="E561" s="507" t="s">
        <v>710</v>
      </c>
      <c r="F561" s="531">
        <v>45809</v>
      </c>
      <c r="G561" s="532">
        <v>2.99</v>
      </c>
      <c r="H561" s="337"/>
      <c r="I561" s="83"/>
      <c r="J561" s="590">
        <f t="shared" si="83"/>
        <v>0</v>
      </c>
      <c r="K561" s="705"/>
      <c r="L561" s="85">
        <f t="shared" si="84"/>
        <v>0</v>
      </c>
      <c r="M561" s="687"/>
      <c r="N561" s="85">
        <f>G561*M561</f>
        <v>0</v>
      </c>
      <c r="O561" s="83"/>
      <c r="P561" s="85">
        <f>G561*O561</f>
        <v>0</v>
      </c>
      <c r="Q561" s="83"/>
      <c r="R561" s="377">
        <f>G561*Q561</f>
        <v>0</v>
      </c>
      <c r="S561" s="1028"/>
      <c r="T561" s="1013">
        <f>S561*Tabla310[[#This Row],[P.U$]]</f>
        <v>0</v>
      </c>
    </row>
    <row r="562" spans="1:20" ht="72" x14ac:dyDescent="0.3">
      <c r="A562" s="457">
        <v>539</v>
      </c>
      <c r="B562" s="530" t="s">
        <v>17840</v>
      </c>
      <c r="C562" s="507" t="s">
        <v>757</v>
      </c>
      <c r="D562" s="507" t="s">
        <v>338</v>
      </c>
      <c r="E562" s="507" t="s">
        <v>710</v>
      </c>
      <c r="F562" s="531">
        <v>45778</v>
      </c>
      <c r="G562" s="532">
        <v>3.32</v>
      </c>
      <c r="H562" s="337"/>
      <c r="I562" s="233">
        <v>1</v>
      </c>
      <c r="J562" s="590">
        <f t="shared" si="83"/>
        <v>3.32</v>
      </c>
      <c r="K562" s="821">
        <v>1</v>
      </c>
      <c r="L562" s="85">
        <f t="shared" si="84"/>
        <v>3.32</v>
      </c>
      <c r="M562" s="684">
        <v>0</v>
      </c>
      <c r="N562" s="232">
        <f>G562*M562</f>
        <v>0</v>
      </c>
      <c r="O562" s="233">
        <v>0</v>
      </c>
      <c r="P562" s="232">
        <f>G562*O562</f>
        <v>0</v>
      </c>
      <c r="Q562" s="233">
        <v>0</v>
      </c>
      <c r="R562" s="377">
        <f>G562*Q562</f>
        <v>0</v>
      </c>
      <c r="S562" s="1029">
        <v>0</v>
      </c>
      <c r="T562" s="1013">
        <f>S562*Tabla310[[#This Row],[P.U$]]</f>
        <v>0</v>
      </c>
    </row>
    <row r="563" spans="1:20" ht="90" x14ac:dyDescent="0.3">
      <c r="A563" s="457">
        <v>540</v>
      </c>
      <c r="B563" s="530" t="s">
        <v>1241</v>
      </c>
      <c r="C563" s="507" t="s">
        <v>761</v>
      </c>
      <c r="D563" s="507" t="s">
        <v>338</v>
      </c>
      <c r="E563" s="507" t="s">
        <v>710</v>
      </c>
      <c r="F563" s="531">
        <v>45085</v>
      </c>
      <c r="G563" s="532">
        <v>3.04</v>
      </c>
      <c r="H563" s="337"/>
      <c r="I563" s="83"/>
      <c r="J563" s="590">
        <f t="shared" si="83"/>
        <v>0</v>
      </c>
      <c r="K563" s="787"/>
      <c r="L563" s="85">
        <f t="shared" si="84"/>
        <v>0</v>
      </c>
      <c r="M563" s="687"/>
      <c r="N563" s="85">
        <f>G563*M563</f>
        <v>0</v>
      </c>
      <c r="O563" s="83"/>
      <c r="P563" s="85">
        <f>G563*O563</f>
        <v>0</v>
      </c>
      <c r="Q563" s="83"/>
      <c r="R563" s="377">
        <f>G563*Q563</f>
        <v>0</v>
      </c>
      <c r="S563" s="1028"/>
      <c r="T563" s="1013">
        <f>S563*Tabla310[[#This Row],[P.U$]]</f>
        <v>0</v>
      </c>
    </row>
    <row r="564" spans="1:20" ht="36" x14ac:dyDescent="0.3">
      <c r="A564" s="457">
        <v>541</v>
      </c>
      <c r="B564" s="530" t="s">
        <v>835</v>
      </c>
      <c r="C564" s="507" t="s">
        <v>761</v>
      </c>
      <c r="D564" s="507" t="s">
        <v>338</v>
      </c>
      <c r="E564" s="507" t="s">
        <v>710</v>
      </c>
      <c r="F564" s="531">
        <v>45566</v>
      </c>
      <c r="G564" s="532">
        <v>3.04</v>
      </c>
      <c r="H564" s="337"/>
      <c r="I564" s="83"/>
      <c r="J564" s="590">
        <f t="shared" si="83"/>
        <v>0</v>
      </c>
      <c r="K564" s="705"/>
      <c r="L564" s="85">
        <f t="shared" si="73"/>
        <v>0</v>
      </c>
      <c r="M564" s="687"/>
      <c r="N564" s="85">
        <f t="shared" si="74"/>
        <v>0</v>
      </c>
      <c r="O564" s="83"/>
      <c r="P564" s="85">
        <f t="shared" si="75"/>
        <v>0</v>
      </c>
      <c r="Q564" s="83"/>
      <c r="R564" s="377">
        <f t="shared" si="76"/>
        <v>0</v>
      </c>
      <c r="S564" s="1030"/>
      <c r="T564" s="1013">
        <f>S564*Tabla310[[#This Row],[P.U$]]</f>
        <v>0</v>
      </c>
    </row>
    <row r="565" spans="1:20" ht="36" x14ac:dyDescent="0.3">
      <c r="A565" s="457">
        <v>542</v>
      </c>
      <c r="B565" s="530" t="s">
        <v>499</v>
      </c>
      <c r="C565" s="507" t="s">
        <v>635</v>
      </c>
      <c r="D565" s="507" t="s">
        <v>338</v>
      </c>
      <c r="E565" s="507" t="s">
        <v>710</v>
      </c>
      <c r="F565" s="531">
        <v>45085</v>
      </c>
      <c r="G565" s="532">
        <v>4.21</v>
      </c>
      <c r="H565" s="337"/>
      <c r="I565" s="83"/>
      <c r="J565" s="590">
        <f t="shared" si="83"/>
        <v>0</v>
      </c>
      <c r="K565" s="705"/>
      <c r="L565" s="85">
        <f t="shared" si="73"/>
        <v>0</v>
      </c>
      <c r="M565" s="687"/>
      <c r="N565" s="85">
        <f t="shared" si="74"/>
        <v>0</v>
      </c>
      <c r="O565" s="83"/>
      <c r="P565" s="85">
        <f t="shared" si="75"/>
        <v>0</v>
      </c>
      <c r="Q565" s="83"/>
      <c r="R565" s="377">
        <f t="shared" si="76"/>
        <v>0</v>
      </c>
      <c r="S565" s="1028"/>
      <c r="T565" s="1013">
        <f>S565*Tabla310[[#This Row],[P.U$]]</f>
        <v>0</v>
      </c>
    </row>
    <row r="566" spans="1:20" ht="36" x14ac:dyDescent="0.3">
      <c r="A566" s="457">
        <v>543</v>
      </c>
      <c r="B566" s="530" t="s">
        <v>500</v>
      </c>
      <c r="C566" s="507" t="s">
        <v>635</v>
      </c>
      <c r="D566" s="507" t="s">
        <v>338</v>
      </c>
      <c r="E566" s="507" t="s">
        <v>710</v>
      </c>
      <c r="F566" s="531">
        <v>45085</v>
      </c>
      <c r="G566" s="532">
        <v>3.2</v>
      </c>
      <c r="H566" s="337"/>
      <c r="I566" s="83"/>
      <c r="J566" s="590">
        <f t="shared" si="83"/>
        <v>0</v>
      </c>
      <c r="K566" s="705"/>
      <c r="L566" s="85">
        <f t="shared" si="73"/>
        <v>0</v>
      </c>
      <c r="M566" s="687"/>
      <c r="N566" s="85">
        <f t="shared" si="74"/>
        <v>0</v>
      </c>
      <c r="O566" s="83"/>
      <c r="P566" s="85">
        <f t="shared" si="75"/>
        <v>0</v>
      </c>
      <c r="Q566" s="83"/>
      <c r="R566" s="377">
        <f t="shared" si="76"/>
        <v>0</v>
      </c>
      <c r="S566" s="1030"/>
      <c r="T566" s="1013">
        <f>S566*Tabla310[[#This Row],[P.U$]]</f>
        <v>0</v>
      </c>
    </row>
    <row r="567" spans="1:20" ht="36" x14ac:dyDescent="0.3">
      <c r="A567" s="457">
        <v>544</v>
      </c>
      <c r="B567" s="530" t="s">
        <v>501</v>
      </c>
      <c r="C567" s="507" t="s">
        <v>636</v>
      </c>
      <c r="D567" s="507" t="s">
        <v>338</v>
      </c>
      <c r="E567" s="507" t="s">
        <v>710</v>
      </c>
      <c r="F567" s="531">
        <v>45108</v>
      </c>
      <c r="G567" s="532">
        <v>2.5299999999999998</v>
      </c>
      <c r="H567" s="337"/>
      <c r="I567" s="83"/>
      <c r="J567" s="590">
        <f t="shared" si="83"/>
        <v>0</v>
      </c>
      <c r="K567" s="705"/>
      <c r="L567" s="85">
        <f t="shared" si="73"/>
        <v>0</v>
      </c>
      <c r="M567" s="687"/>
      <c r="N567" s="85">
        <f t="shared" si="74"/>
        <v>0</v>
      </c>
      <c r="O567" s="83"/>
      <c r="P567" s="85">
        <f t="shared" si="75"/>
        <v>0</v>
      </c>
      <c r="Q567" s="83"/>
      <c r="R567" s="377">
        <f t="shared" si="76"/>
        <v>0</v>
      </c>
      <c r="S567" s="1028"/>
      <c r="T567" s="1013">
        <f>S567*Tabla310[[#This Row],[P.U$]]</f>
        <v>0</v>
      </c>
    </row>
    <row r="568" spans="1:20" ht="28.5" x14ac:dyDescent="0.3">
      <c r="A568" s="457">
        <v>545</v>
      </c>
      <c r="B568" s="204" t="s">
        <v>17733</v>
      </c>
      <c r="C568" s="23" t="s">
        <v>636</v>
      </c>
      <c r="D568" s="23" t="s">
        <v>338</v>
      </c>
      <c r="E568" s="23" t="s">
        <v>710</v>
      </c>
      <c r="F568" s="28">
        <v>45748</v>
      </c>
      <c r="G568" s="39">
        <v>2.84</v>
      </c>
      <c r="H568" s="337"/>
      <c r="I568" s="83">
        <v>6</v>
      </c>
      <c r="J568" s="590">
        <f t="shared" si="83"/>
        <v>17.04</v>
      </c>
      <c r="K568" s="821">
        <v>6</v>
      </c>
      <c r="L568" s="85">
        <f>G568*K568</f>
        <v>17.04</v>
      </c>
      <c r="M568" s="687">
        <v>6</v>
      </c>
      <c r="N568" s="85">
        <f t="shared" si="74"/>
        <v>17.04</v>
      </c>
      <c r="O568" s="83">
        <v>6</v>
      </c>
      <c r="P568" s="85">
        <f t="shared" si="75"/>
        <v>17.04</v>
      </c>
      <c r="Q568" s="83">
        <v>6</v>
      </c>
      <c r="R568" s="377">
        <f t="shared" si="76"/>
        <v>17.04</v>
      </c>
      <c r="S568" s="1030">
        <v>6</v>
      </c>
      <c r="T568" s="1013">
        <f>S568*Tabla310[[#This Row],[P.U$]]</f>
        <v>17.04</v>
      </c>
    </row>
    <row r="569" spans="1:20" ht="36" x14ac:dyDescent="0.3">
      <c r="A569" s="457">
        <v>546</v>
      </c>
      <c r="B569" s="503" t="s">
        <v>502</v>
      </c>
      <c r="C569" s="504"/>
      <c r="D569" s="507" t="s">
        <v>338</v>
      </c>
      <c r="E569" s="507" t="s">
        <v>710</v>
      </c>
      <c r="F569" s="528">
        <v>45323</v>
      </c>
      <c r="G569" s="529">
        <v>3.76</v>
      </c>
      <c r="H569" s="337"/>
      <c r="I569" s="233"/>
      <c r="J569" s="590">
        <f t="shared" si="83"/>
        <v>0</v>
      </c>
      <c r="K569" s="705"/>
      <c r="L569" s="232">
        <f>G569*K569</f>
        <v>0</v>
      </c>
      <c r="M569" s="684"/>
      <c r="N569" s="232">
        <f>G569*M569</f>
        <v>0</v>
      </c>
      <c r="O569" s="233"/>
      <c r="P569" s="232">
        <f>G569*O569</f>
        <v>0</v>
      </c>
      <c r="Q569" s="233"/>
      <c r="R569" s="377">
        <f>G569*Q569</f>
        <v>0</v>
      </c>
      <c r="S569" s="1027"/>
      <c r="T569" s="1013">
        <f>S569*Tabla310[[#This Row],[P.U$]]</f>
        <v>0</v>
      </c>
    </row>
    <row r="570" spans="1:20" ht="36" x14ac:dyDescent="0.3">
      <c r="A570" s="457">
        <v>547</v>
      </c>
      <c r="B570" s="503" t="s">
        <v>503</v>
      </c>
      <c r="C570" s="504" t="s">
        <v>637</v>
      </c>
      <c r="D570" s="507" t="s">
        <v>338</v>
      </c>
      <c r="E570" s="507" t="s">
        <v>710</v>
      </c>
      <c r="F570" s="528"/>
      <c r="G570" s="529">
        <v>4.16</v>
      </c>
      <c r="H570" s="337"/>
      <c r="I570" s="233"/>
      <c r="J570" s="590">
        <f t="shared" si="83"/>
        <v>0</v>
      </c>
      <c r="K570" s="705"/>
      <c r="L570" s="232">
        <f>G570*K570</f>
        <v>0</v>
      </c>
      <c r="M570" s="684"/>
      <c r="N570" s="232">
        <f>G570*M570</f>
        <v>0</v>
      </c>
      <c r="O570" s="233"/>
      <c r="P570" s="232">
        <f>G570*O570</f>
        <v>0</v>
      </c>
      <c r="Q570" s="233"/>
      <c r="R570" s="377">
        <f>G570*Q570</f>
        <v>0</v>
      </c>
      <c r="S570" s="1029"/>
      <c r="T570" s="1013">
        <f>S570*Tabla310[[#This Row],[P.U$]]</f>
        <v>0</v>
      </c>
    </row>
    <row r="571" spans="1:20" ht="36" x14ac:dyDescent="0.3">
      <c r="A571" s="457">
        <v>548</v>
      </c>
      <c r="B571" s="503" t="s">
        <v>504</v>
      </c>
      <c r="C571" s="504" t="s">
        <v>637</v>
      </c>
      <c r="D571" s="507" t="s">
        <v>338</v>
      </c>
      <c r="E571" s="507" t="s">
        <v>710</v>
      </c>
      <c r="F571" s="528">
        <v>45017</v>
      </c>
      <c r="G571" s="529">
        <v>4.0999999999999996</v>
      </c>
      <c r="H571" s="337"/>
      <c r="I571" s="83"/>
      <c r="J571" s="590">
        <f t="shared" si="83"/>
        <v>0</v>
      </c>
      <c r="K571" s="705"/>
      <c r="L571" s="85">
        <f t="shared" si="73"/>
        <v>0</v>
      </c>
      <c r="M571" s="687"/>
      <c r="N571" s="85">
        <f t="shared" si="74"/>
        <v>0</v>
      </c>
      <c r="O571" s="83"/>
      <c r="P571" s="85">
        <f t="shared" si="75"/>
        <v>0</v>
      </c>
      <c r="Q571" s="83"/>
      <c r="R571" s="377">
        <f t="shared" si="76"/>
        <v>0</v>
      </c>
      <c r="S571" s="1028"/>
      <c r="T571" s="1013">
        <f>S571*Tabla310[[#This Row],[P.U$]]</f>
        <v>0</v>
      </c>
    </row>
    <row r="572" spans="1:20" ht="36" x14ac:dyDescent="0.3">
      <c r="A572" s="457">
        <v>549</v>
      </c>
      <c r="B572" s="503" t="s">
        <v>505</v>
      </c>
      <c r="C572" s="504" t="s">
        <v>637</v>
      </c>
      <c r="D572" s="507" t="s">
        <v>338</v>
      </c>
      <c r="E572" s="507" t="s">
        <v>710</v>
      </c>
      <c r="F572" s="528">
        <v>44986</v>
      </c>
      <c r="G572" s="529">
        <v>4.2</v>
      </c>
      <c r="H572" s="337"/>
      <c r="I572" s="83"/>
      <c r="J572" s="590">
        <f t="shared" si="83"/>
        <v>0</v>
      </c>
      <c r="K572" s="705"/>
      <c r="L572" s="85">
        <f>G572*K572</f>
        <v>0</v>
      </c>
      <c r="M572" s="687"/>
      <c r="N572" s="85">
        <f>G572*M572</f>
        <v>0</v>
      </c>
      <c r="O572" s="83"/>
      <c r="P572" s="85">
        <f>G572*O572</f>
        <v>0</v>
      </c>
      <c r="Q572" s="83"/>
      <c r="R572" s="377">
        <f>G572*Q572</f>
        <v>0</v>
      </c>
      <c r="S572" s="1030"/>
      <c r="T572" s="1013">
        <f>S572*Tabla310[[#This Row],[P.U$]]</f>
        <v>0</v>
      </c>
    </row>
    <row r="573" spans="1:20" ht="36" x14ac:dyDescent="0.3">
      <c r="A573" s="457">
        <v>550</v>
      </c>
      <c r="B573" s="530" t="s">
        <v>506</v>
      </c>
      <c r="C573" s="504" t="s">
        <v>637</v>
      </c>
      <c r="D573" s="507" t="s">
        <v>338</v>
      </c>
      <c r="E573" s="507" t="s">
        <v>710</v>
      </c>
      <c r="F573" s="531">
        <v>45627</v>
      </c>
      <c r="G573" s="532">
        <v>1.8</v>
      </c>
      <c r="H573" s="337"/>
      <c r="I573" s="83"/>
      <c r="J573" s="590">
        <f t="shared" si="83"/>
        <v>0</v>
      </c>
      <c r="K573" s="705"/>
      <c r="L573" s="85">
        <f>G573*K573</f>
        <v>0</v>
      </c>
      <c r="M573" s="687"/>
      <c r="N573" s="85">
        <f>G573*M573</f>
        <v>0</v>
      </c>
      <c r="O573" s="83"/>
      <c r="P573" s="85">
        <f>G573*O573</f>
        <v>0</v>
      </c>
      <c r="Q573" s="83"/>
      <c r="R573" s="377">
        <f>G573*Q573</f>
        <v>0</v>
      </c>
      <c r="S573" s="1028"/>
      <c r="T573" s="1013">
        <f>S573*Tabla310[[#This Row],[P.U$]]</f>
        <v>0</v>
      </c>
    </row>
    <row r="574" spans="1:20" ht="36" x14ac:dyDescent="0.3">
      <c r="A574" s="457">
        <v>551</v>
      </c>
      <c r="B574" s="530" t="s">
        <v>507</v>
      </c>
      <c r="C574" s="504" t="s">
        <v>637</v>
      </c>
      <c r="D574" s="507" t="s">
        <v>338</v>
      </c>
      <c r="E574" s="507" t="s">
        <v>710</v>
      </c>
      <c r="F574" s="531">
        <v>45627</v>
      </c>
      <c r="G574" s="532">
        <v>1.8</v>
      </c>
      <c r="H574" s="337"/>
      <c r="I574" s="83"/>
      <c r="J574" s="590">
        <f t="shared" si="83"/>
        <v>0</v>
      </c>
      <c r="K574" s="705"/>
      <c r="L574" s="85">
        <f>G574*K574</f>
        <v>0</v>
      </c>
      <c r="M574" s="687"/>
      <c r="N574" s="85">
        <f>G574*M574</f>
        <v>0</v>
      </c>
      <c r="O574" s="83"/>
      <c r="P574" s="85">
        <f>G574*O574</f>
        <v>0</v>
      </c>
      <c r="Q574" s="83"/>
      <c r="R574" s="377">
        <f>G574*Q574</f>
        <v>0</v>
      </c>
      <c r="S574" s="1030"/>
      <c r="T574" s="1013">
        <f>S574*Tabla310[[#This Row],[P.U$]]</f>
        <v>0</v>
      </c>
    </row>
    <row r="575" spans="1:20" ht="36" x14ac:dyDescent="0.3">
      <c r="A575" s="457">
        <v>552</v>
      </c>
      <c r="B575" s="530" t="s">
        <v>508</v>
      </c>
      <c r="C575" s="504" t="s">
        <v>637</v>
      </c>
      <c r="D575" s="507" t="s">
        <v>338</v>
      </c>
      <c r="E575" s="507" t="s">
        <v>710</v>
      </c>
      <c r="F575" s="531">
        <v>45628</v>
      </c>
      <c r="G575" s="529">
        <v>4.3890000000000002</v>
      </c>
      <c r="H575" s="337"/>
      <c r="I575" s="83"/>
      <c r="J575" s="590">
        <f t="shared" si="83"/>
        <v>0</v>
      </c>
      <c r="K575" s="705"/>
      <c r="L575" s="85">
        <f>G575*K575</f>
        <v>0</v>
      </c>
      <c r="M575" s="687"/>
      <c r="N575" s="85">
        <f>G575*M575</f>
        <v>0</v>
      </c>
      <c r="O575" s="83"/>
      <c r="P575" s="85">
        <f>G575*O575</f>
        <v>0</v>
      </c>
      <c r="Q575" s="83"/>
      <c r="R575" s="377">
        <f>G575*Q575</f>
        <v>0</v>
      </c>
      <c r="S575" s="1028"/>
      <c r="T575" s="1013">
        <f>S575*Tabla310[[#This Row],[P.U$]]</f>
        <v>0</v>
      </c>
    </row>
    <row r="576" spans="1:20" ht="28.5" x14ac:dyDescent="0.3">
      <c r="A576" s="457">
        <v>553</v>
      </c>
      <c r="B576" s="204" t="s">
        <v>17745</v>
      </c>
      <c r="C576" s="21" t="s">
        <v>623</v>
      </c>
      <c r="D576" s="23" t="s">
        <v>338</v>
      </c>
      <c r="E576" s="23" t="s">
        <v>710</v>
      </c>
      <c r="F576" s="28">
        <v>45778</v>
      </c>
      <c r="G576" s="39">
        <v>4.88</v>
      </c>
      <c r="H576" s="337"/>
      <c r="I576" s="83"/>
      <c r="J576" s="590">
        <f t="shared" si="83"/>
        <v>0</v>
      </c>
      <c r="K576" s="705"/>
      <c r="L576" s="85">
        <f t="shared" si="73"/>
        <v>0</v>
      </c>
      <c r="M576" s="687"/>
      <c r="N576" s="85">
        <f t="shared" si="74"/>
        <v>0</v>
      </c>
      <c r="O576" s="83"/>
      <c r="P576" s="85">
        <f t="shared" si="75"/>
        <v>0</v>
      </c>
      <c r="Q576" s="83"/>
      <c r="R576" s="377">
        <f t="shared" si="76"/>
        <v>0</v>
      </c>
      <c r="S576" s="1030"/>
      <c r="T576" s="1013">
        <f>S576*Tabla310[[#This Row],[P.U$]]</f>
        <v>0</v>
      </c>
    </row>
    <row r="577" spans="1:20" ht="54" x14ac:dyDescent="0.3">
      <c r="A577" s="457">
        <v>554</v>
      </c>
      <c r="B577" s="530" t="s">
        <v>510</v>
      </c>
      <c r="C577" s="504" t="s">
        <v>638</v>
      </c>
      <c r="D577" s="507" t="s">
        <v>338</v>
      </c>
      <c r="E577" s="507" t="s">
        <v>710</v>
      </c>
      <c r="F577" s="531">
        <v>45292</v>
      </c>
      <c r="G577" s="532">
        <v>8.8000000000000007</v>
      </c>
      <c r="H577" s="337"/>
      <c r="I577" s="83"/>
      <c r="J577" s="590">
        <f t="shared" si="83"/>
        <v>0</v>
      </c>
      <c r="K577" s="705"/>
      <c r="L577" s="85">
        <f t="shared" si="73"/>
        <v>0</v>
      </c>
      <c r="M577" s="687"/>
      <c r="N577" s="85">
        <f t="shared" si="74"/>
        <v>0</v>
      </c>
      <c r="O577" s="83"/>
      <c r="P577" s="85">
        <f t="shared" si="75"/>
        <v>0</v>
      </c>
      <c r="Q577" s="83"/>
      <c r="R577" s="377">
        <f t="shared" si="76"/>
        <v>0</v>
      </c>
      <c r="S577" s="1028"/>
      <c r="T577" s="1013">
        <f>S577*Tabla310[[#This Row],[P.U$]]</f>
        <v>0</v>
      </c>
    </row>
    <row r="578" spans="1:20" ht="28.5" x14ac:dyDescent="0.3">
      <c r="A578" s="457">
        <v>555</v>
      </c>
      <c r="B578" s="205" t="s">
        <v>511</v>
      </c>
      <c r="C578" s="21" t="s">
        <v>639</v>
      </c>
      <c r="D578" s="23" t="s">
        <v>338</v>
      </c>
      <c r="E578" s="23" t="s">
        <v>710</v>
      </c>
      <c r="F578" s="29">
        <v>46082</v>
      </c>
      <c r="G578" s="40">
        <v>3.84</v>
      </c>
      <c r="H578" s="337"/>
      <c r="I578" s="83"/>
      <c r="J578" s="590">
        <f t="shared" si="83"/>
        <v>0</v>
      </c>
      <c r="K578" s="705"/>
      <c r="L578" s="85">
        <f t="shared" si="73"/>
        <v>0</v>
      </c>
      <c r="M578" s="687"/>
      <c r="N578" s="85">
        <f t="shared" si="74"/>
        <v>0</v>
      </c>
      <c r="O578" s="83"/>
      <c r="P578" s="85">
        <f t="shared" si="75"/>
        <v>0</v>
      </c>
      <c r="Q578" s="83"/>
      <c r="R578" s="377">
        <f t="shared" si="76"/>
        <v>0</v>
      </c>
      <c r="S578" s="1030"/>
      <c r="T578" s="1013">
        <f>S578*Tabla310[[#This Row],[P.U$]]</f>
        <v>0</v>
      </c>
    </row>
    <row r="579" spans="1:20" ht="28.5" x14ac:dyDescent="0.3">
      <c r="A579" s="457">
        <v>556</v>
      </c>
      <c r="B579" s="205" t="s">
        <v>17731</v>
      </c>
      <c r="C579" s="21" t="s">
        <v>639</v>
      </c>
      <c r="D579" s="23" t="s">
        <v>338</v>
      </c>
      <c r="E579" s="23" t="s">
        <v>710</v>
      </c>
      <c r="F579" s="28">
        <v>46082</v>
      </c>
      <c r="G579" s="39">
        <v>3.84</v>
      </c>
      <c r="H579" s="337"/>
      <c r="I579" s="83"/>
      <c r="J579" s="590">
        <f t="shared" si="83"/>
        <v>0</v>
      </c>
      <c r="K579" s="705"/>
      <c r="L579" s="85">
        <f t="shared" si="73"/>
        <v>0</v>
      </c>
      <c r="M579" s="687"/>
      <c r="N579" s="85">
        <f t="shared" si="74"/>
        <v>0</v>
      </c>
      <c r="O579" s="83"/>
      <c r="P579" s="85">
        <f t="shared" si="75"/>
        <v>0</v>
      </c>
      <c r="Q579" s="83"/>
      <c r="R579" s="377">
        <f t="shared" si="76"/>
        <v>0</v>
      </c>
      <c r="S579" s="1028"/>
      <c r="T579" s="1013">
        <f>S579*Tabla310[[#This Row],[P.U$]]</f>
        <v>0</v>
      </c>
    </row>
    <row r="580" spans="1:20" ht="54" x14ac:dyDescent="0.3">
      <c r="A580" s="457">
        <v>557</v>
      </c>
      <c r="B580" s="503" t="s">
        <v>766</v>
      </c>
      <c r="C580" s="504" t="s">
        <v>748</v>
      </c>
      <c r="D580" s="507" t="s">
        <v>338</v>
      </c>
      <c r="E580" s="507" t="s">
        <v>710</v>
      </c>
      <c r="F580" s="528">
        <v>45566</v>
      </c>
      <c r="G580" s="529">
        <v>3.11</v>
      </c>
      <c r="H580" s="337"/>
      <c r="I580" s="83"/>
      <c r="J580" s="590">
        <f t="shared" si="83"/>
        <v>0</v>
      </c>
      <c r="K580" s="705"/>
      <c r="L580" s="85">
        <f t="shared" si="73"/>
        <v>0</v>
      </c>
      <c r="M580" s="687"/>
      <c r="N580" s="85">
        <f t="shared" si="74"/>
        <v>0</v>
      </c>
      <c r="O580" s="83"/>
      <c r="P580" s="85">
        <f t="shared" si="75"/>
        <v>0</v>
      </c>
      <c r="Q580" s="83"/>
      <c r="R580" s="377">
        <f t="shared" si="76"/>
        <v>0</v>
      </c>
      <c r="S580" s="1030"/>
      <c r="T580" s="1013">
        <f>S580*Tabla310[[#This Row],[P.U$]]</f>
        <v>0</v>
      </c>
    </row>
    <row r="581" spans="1:20" ht="36" x14ac:dyDescent="0.3">
      <c r="A581" s="457">
        <v>558</v>
      </c>
      <c r="B581" s="503" t="s">
        <v>512</v>
      </c>
      <c r="C581" s="504" t="s">
        <v>640</v>
      </c>
      <c r="D581" s="507" t="s">
        <v>338</v>
      </c>
      <c r="E581" s="507" t="s">
        <v>710</v>
      </c>
      <c r="F581" s="528">
        <v>46478</v>
      </c>
      <c r="G581" s="529">
        <v>1.1000000000000001</v>
      </c>
      <c r="H581" s="337"/>
      <c r="I581" s="83"/>
      <c r="J581" s="590">
        <f t="shared" si="83"/>
        <v>0</v>
      </c>
      <c r="K581" s="705"/>
      <c r="L581" s="85">
        <f t="shared" si="73"/>
        <v>0</v>
      </c>
      <c r="M581" s="687"/>
      <c r="N581" s="85">
        <f t="shared" si="74"/>
        <v>0</v>
      </c>
      <c r="O581" s="83"/>
      <c r="P581" s="85">
        <f t="shared" si="75"/>
        <v>0</v>
      </c>
      <c r="Q581" s="83"/>
      <c r="R581" s="377">
        <f t="shared" si="76"/>
        <v>0</v>
      </c>
      <c r="S581" s="1028"/>
      <c r="T581" s="1013">
        <f>S581*Tabla310[[#This Row],[P.U$]]</f>
        <v>0</v>
      </c>
    </row>
    <row r="582" spans="1:20" ht="36" x14ac:dyDescent="0.3">
      <c r="A582" s="457">
        <v>559</v>
      </c>
      <c r="B582" s="530" t="s">
        <v>513</v>
      </c>
      <c r="C582" s="504" t="s">
        <v>640</v>
      </c>
      <c r="D582" s="507" t="s">
        <v>338</v>
      </c>
      <c r="E582" s="507" t="s">
        <v>710</v>
      </c>
      <c r="F582" s="531">
        <v>46478</v>
      </c>
      <c r="G582" s="532">
        <v>1.1000000000000001</v>
      </c>
      <c r="H582" s="337"/>
      <c r="I582" s="83"/>
      <c r="J582" s="590">
        <f t="shared" si="83"/>
        <v>0</v>
      </c>
      <c r="K582" s="705"/>
      <c r="L582" s="85">
        <f t="shared" si="73"/>
        <v>0</v>
      </c>
      <c r="M582" s="687"/>
      <c r="N582" s="85">
        <f t="shared" si="74"/>
        <v>0</v>
      </c>
      <c r="O582" s="83"/>
      <c r="P582" s="85">
        <f t="shared" si="75"/>
        <v>0</v>
      </c>
      <c r="Q582" s="83"/>
      <c r="R582" s="377">
        <f t="shared" si="76"/>
        <v>0</v>
      </c>
      <c r="S582" s="1030"/>
      <c r="T582" s="1013">
        <f>S582*Tabla310[[#This Row],[P.U$]]</f>
        <v>0</v>
      </c>
    </row>
    <row r="583" spans="1:20" ht="36" x14ac:dyDescent="0.3">
      <c r="A583" s="457">
        <v>560</v>
      </c>
      <c r="B583" s="530" t="s">
        <v>514</v>
      </c>
      <c r="C583" s="504" t="s">
        <v>640</v>
      </c>
      <c r="D583" s="507" t="s">
        <v>338</v>
      </c>
      <c r="E583" s="507" t="s">
        <v>710</v>
      </c>
      <c r="F583" s="531">
        <v>46478</v>
      </c>
      <c r="G583" s="532">
        <v>1.1000000000000001</v>
      </c>
      <c r="H583" s="337"/>
      <c r="I583" s="83"/>
      <c r="J583" s="590">
        <f t="shared" si="83"/>
        <v>0</v>
      </c>
      <c r="K583" s="705"/>
      <c r="L583" s="85">
        <f t="shared" si="73"/>
        <v>0</v>
      </c>
      <c r="M583" s="687"/>
      <c r="N583" s="85">
        <f t="shared" si="74"/>
        <v>0</v>
      </c>
      <c r="O583" s="83"/>
      <c r="P583" s="85">
        <f t="shared" si="75"/>
        <v>0</v>
      </c>
      <c r="Q583" s="83"/>
      <c r="R583" s="377">
        <f t="shared" si="76"/>
        <v>0</v>
      </c>
      <c r="S583" s="1028"/>
      <c r="T583" s="1013">
        <f>S583*Tabla310[[#This Row],[P.U$]]</f>
        <v>0</v>
      </c>
    </row>
    <row r="584" spans="1:20" ht="36" x14ac:dyDescent="0.3">
      <c r="A584" s="457">
        <v>561</v>
      </c>
      <c r="B584" s="503" t="s">
        <v>515</v>
      </c>
      <c r="C584" s="504" t="s">
        <v>217</v>
      </c>
      <c r="D584" s="507" t="s">
        <v>338</v>
      </c>
      <c r="E584" s="507" t="s">
        <v>710</v>
      </c>
      <c r="F584" s="528">
        <v>45536</v>
      </c>
      <c r="G584" s="529">
        <v>4</v>
      </c>
      <c r="H584" s="337"/>
      <c r="I584" s="83"/>
      <c r="J584" s="590">
        <f t="shared" si="83"/>
        <v>0</v>
      </c>
      <c r="K584" s="705"/>
      <c r="L584" s="85">
        <f t="shared" si="73"/>
        <v>0</v>
      </c>
      <c r="M584" s="687"/>
      <c r="N584" s="85">
        <f t="shared" si="74"/>
        <v>0</v>
      </c>
      <c r="O584" s="83"/>
      <c r="P584" s="85">
        <f t="shared" si="75"/>
        <v>0</v>
      </c>
      <c r="Q584" s="83"/>
      <c r="R584" s="377">
        <f t="shared" si="76"/>
        <v>0</v>
      </c>
      <c r="S584" s="1030"/>
      <c r="T584" s="1013">
        <f>S584*Tabla310[[#This Row],[P.U$]]</f>
        <v>0</v>
      </c>
    </row>
    <row r="585" spans="1:20" ht="36" x14ac:dyDescent="0.3">
      <c r="A585" s="457">
        <v>562</v>
      </c>
      <c r="B585" s="503" t="s">
        <v>516</v>
      </c>
      <c r="C585" s="504" t="s">
        <v>641</v>
      </c>
      <c r="D585" s="507" t="s">
        <v>338</v>
      </c>
      <c r="E585" s="507" t="s">
        <v>710</v>
      </c>
      <c r="F585" s="528">
        <v>45292</v>
      </c>
      <c r="G585" s="529">
        <v>4.5999999999999996</v>
      </c>
      <c r="H585" s="337"/>
      <c r="I585" s="83"/>
      <c r="J585" s="590">
        <f t="shared" si="83"/>
        <v>0</v>
      </c>
      <c r="K585" s="705"/>
      <c r="L585" s="85">
        <f t="shared" si="73"/>
        <v>0</v>
      </c>
      <c r="M585" s="687"/>
      <c r="N585" s="85">
        <f t="shared" si="74"/>
        <v>0</v>
      </c>
      <c r="O585" s="83"/>
      <c r="P585" s="85">
        <f t="shared" si="75"/>
        <v>0</v>
      </c>
      <c r="Q585" s="83"/>
      <c r="R585" s="377">
        <f t="shared" si="76"/>
        <v>0</v>
      </c>
      <c r="S585" s="1028"/>
      <c r="T585" s="1013">
        <f>S585*Tabla310[[#This Row],[P.U$]]</f>
        <v>0</v>
      </c>
    </row>
    <row r="586" spans="1:20" ht="54" x14ac:dyDescent="0.3">
      <c r="A586" s="457">
        <v>563</v>
      </c>
      <c r="B586" s="503" t="s">
        <v>517</v>
      </c>
      <c r="C586" s="504" t="s">
        <v>642</v>
      </c>
      <c r="D586" s="507" t="s">
        <v>338</v>
      </c>
      <c r="E586" s="507" t="s">
        <v>710</v>
      </c>
      <c r="F586" s="528">
        <v>45293</v>
      </c>
      <c r="G586" s="529">
        <v>0.66</v>
      </c>
      <c r="H586" s="337"/>
      <c r="I586" s="83"/>
      <c r="J586" s="590">
        <f t="shared" si="83"/>
        <v>0</v>
      </c>
      <c r="K586" s="705"/>
      <c r="L586" s="85">
        <f t="shared" si="73"/>
        <v>0</v>
      </c>
      <c r="M586" s="687"/>
      <c r="N586" s="85">
        <f t="shared" si="74"/>
        <v>0</v>
      </c>
      <c r="O586" s="83"/>
      <c r="P586" s="85">
        <f t="shared" si="75"/>
        <v>0</v>
      </c>
      <c r="Q586" s="83"/>
      <c r="R586" s="377">
        <f t="shared" si="76"/>
        <v>0</v>
      </c>
      <c r="S586" s="1030"/>
      <c r="T586" s="1013">
        <f>S586*Tabla310[[#This Row],[P.U$]]</f>
        <v>0</v>
      </c>
    </row>
    <row r="587" spans="1:20" ht="36" x14ac:dyDescent="0.3">
      <c r="A587" s="457">
        <v>564</v>
      </c>
      <c r="B587" s="530" t="s">
        <v>518</v>
      </c>
      <c r="C587" s="504" t="s">
        <v>643</v>
      </c>
      <c r="D587" s="507" t="s">
        <v>338</v>
      </c>
      <c r="E587" s="507" t="s">
        <v>710</v>
      </c>
      <c r="F587" s="531">
        <v>45627</v>
      </c>
      <c r="G587" s="532">
        <v>12.67</v>
      </c>
      <c r="H587" s="337"/>
      <c r="I587" s="83"/>
      <c r="J587" s="590">
        <f t="shared" si="83"/>
        <v>0</v>
      </c>
      <c r="K587" s="705"/>
      <c r="L587" s="85">
        <f t="shared" si="73"/>
        <v>0</v>
      </c>
      <c r="M587" s="687"/>
      <c r="N587" s="85">
        <f t="shared" si="74"/>
        <v>0</v>
      </c>
      <c r="O587" s="83"/>
      <c r="P587" s="85">
        <f t="shared" si="75"/>
        <v>0</v>
      </c>
      <c r="Q587" s="83"/>
      <c r="R587" s="377">
        <f t="shared" si="76"/>
        <v>0</v>
      </c>
      <c r="S587" s="1028"/>
      <c r="T587" s="1013">
        <f>S587*Tabla310[[#This Row],[P.U$]]</f>
        <v>0</v>
      </c>
    </row>
    <row r="588" spans="1:20" ht="54" x14ac:dyDescent="0.3">
      <c r="A588" s="457">
        <v>565</v>
      </c>
      <c r="B588" s="503" t="s">
        <v>519</v>
      </c>
      <c r="C588" s="504" t="s">
        <v>217</v>
      </c>
      <c r="D588" s="507" t="s">
        <v>338</v>
      </c>
      <c r="E588" s="507" t="s">
        <v>710</v>
      </c>
      <c r="F588" s="533">
        <v>45017</v>
      </c>
      <c r="G588" s="534">
        <v>6.38</v>
      </c>
      <c r="H588" s="337"/>
      <c r="I588" s="83"/>
      <c r="J588" s="590">
        <f t="shared" si="83"/>
        <v>0</v>
      </c>
      <c r="K588" s="705"/>
      <c r="L588" s="85">
        <f t="shared" si="73"/>
        <v>0</v>
      </c>
      <c r="M588" s="687"/>
      <c r="N588" s="85">
        <f t="shared" si="74"/>
        <v>0</v>
      </c>
      <c r="O588" s="83"/>
      <c r="P588" s="85">
        <f t="shared" si="75"/>
        <v>0</v>
      </c>
      <c r="Q588" s="83"/>
      <c r="R588" s="377">
        <f t="shared" si="76"/>
        <v>0</v>
      </c>
      <c r="S588" s="1030"/>
      <c r="T588" s="1013">
        <f>S588*Tabla310[[#This Row],[P.U$]]</f>
        <v>0</v>
      </c>
    </row>
    <row r="589" spans="1:20" ht="75" x14ac:dyDescent="0.3">
      <c r="A589" s="457">
        <v>566</v>
      </c>
      <c r="B589" s="508" t="s">
        <v>995</v>
      </c>
      <c r="C589" s="509" t="s">
        <v>750</v>
      </c>
      <c r="D589" s="509" t="s">
        <v>338</v>
      </c>
      <c r="E589" s="509" t="s">
        <v>710</v>
      </c>
      <c r="F589" s="510">
        <v>45627</v>
      </c>
      <c r="G589" s="511">
        <v>3.8</v>
      </c>
      <c r="H589" s="337"/>
      <c r="I589" s="83"/>
      <c r="J589" s="590">
        <f t="shared" si="83"/>
        <v>0</v>
      </c>
      <c r="K589" s="705"/>
      <c r="L589" s="85">
        <f t="shared" si="73"/>
        <v>0</v>
      </c>
      <c r="M589" s="687"/>
      <c r="N589" s="85">
        <f t="shared" si="74"/>
        <v>0</v>
      </c>
      <c r="O589" s="83"/>
      <c r="P589" s="85">
        <f t="shared" si="75"/>
        <v>0</v>
      </c>
      <c r="Q589" s="83"/>
      <c r="R589" s="377">
        <f t="shared" si="76"/>
        <v>0</v>
      </c>
      <c r="S589" s="1028"/>
      <c r="T589" s="1013">
        <f>S589*Tabla310[[#This Row],[P.U$]]</f>
        <v>0</v>
      </c>
    </row>
    <row r="590" spans="1:20" ht="30" x14ac:dyDescent="0.3">
      <c r="A590" s="457">
        <v>567</v>
      </c>
      <c r="B590" s="151" t="s">
        <v>17734</v>
      </c>
      <c r="C590" s="151" t="s">
        <v>750</v>
      </c>
      <c r="D590" s="655" t="s">
        <v>338</v>
      </c>
      <c r="E590" s="151" t="s">
        <v>710</v>
      </c>
      <c r="F590" s="579">
        <v>46054</v>
      </c>
      <c r="G590" s="580">
        <v>3.99</v>
      </c>
      <c r="H590" s="337"/>
      <c r="I590" s="83">
        <v>5</v>
      </c>
      <c r="J590" s="590">
        <f t="shared" si="83"/>
        <v>19.950000000000003</v>
      </c>
      <c r="K590" s="821">
        <v>5</v>
      </c>
      <c r="L590" s="85">
        <f t="shared" si="73"/>
        <v>19.950000000000003</v>
      </c>
      <c r="M590" s="687">
        <v>2</v>
      </c>
      <c r="N590" s="85">
        <f t="shared" si="74"/>
        <v>7.98</v>
      </c>
      <c r="O590" s="83">
        <v>2</v>
      </c>
      <c r="P590" s="85">
        <f t="shared" si="75"/>
        <v>7.98</v>
      </c>
      <c r="Q590" s="83">
        <v>2</v>
      </c>
      <c r="R590" s="377">
        <f t="shared" si="76"/>
        <v>7.98</v>
      </c>
      <c r="S590" s="1030">
        <v>2</v>
      </c>
      <c r="T590" s="1013">
        <f>S590*Tabla310[[#This Row],[P.U$]]</f>
        <v>7.98</v>
      </c>
    </row>
    <row r="591" spans="1:20" ht="30" x14ac:dyDescent="0.3">
      <c r="A591" s="457">
        <v>568</v>
      </c>
      <c r="B591" s="151" t="s">
        <v>17741</v>
      </c>
      <c r="C591" s="151" t="s">
        <v>750</v>
      </c>
      <c r="D591" s="655" t="s">
        <v>338</v>
      </c>
      <c r="E591" s="151" t="s">
        <v>710</v>
      </c>
      <c r="F591" s="579">
        <v>45778</v>
      </c>
      <c r="G591" s="580">
        <v>3.99</v>
      </c>
      <c r="H591" s="337"/>
      <c r="I591" s="83">
        <v>2</v>
      </c>
      <c r="J591" s="590">
        <f t="shared" si="83"/>
        <v>7.98</v>
      </c>
      <c r="K591" s="821">
        <v>2</v>
      </c>
      <c r="L591" s="85">
        <f t="shared" si="73"/>
        <v>7.98</v>
      </c>
      <c r="M591" s="687">
        <v>2</v>
      </c>
      <c r="N591" s="85">
        <f t="shared" si="74"/>
        <v>7.98</v>
      </c>
      <c r="O591" s="83">
        <v>1</v>
      </c>
      <c r="P591" s="85">
        <f t="shared" si="75"/>
        <v>3.99</v>
      </c>
      <c r="Q591" s="83">
        <v>1</v>
      </c>
      <c r="R591" s="377">
        <f t="shared" si="76"/>
        <v>3.99</v>
      </c>
      <c r="S591" s="1028">
        <v>1</v>
      </c>
      <c r="T591" s="1013">
        <f>S591*Tabla310[[#This Row],[P.U$]]</f>
        <v>3.99</v>
      </c>
    </row>
    <row r="592" spans="1:20" ht="56.25" x14ac:dyDescent="0.3">
      <c r="A592" s="457">
        <v>569</v>
      </c>
      <c r="B592" s="508" t="s">
        <v>17770</v>
      </c>
      <c r="C592" s="509" t="s">
        <v>750</v>
      </c>
      <c r="D592" s="509" t="s">
        <v>338</v>
      </c>
      <c r="E592" s="509" t="s">
        <v>710</v>
      </c>
      <c r="F592" s="510">
        <v>45627</v>
      </c>
      <c r="G592" s="511">
        <v>3.8</v>
      </c>
      <c r="H592" s="337"/>
      <c r="I592" s="83"/>
      <c r="J592" s="590">
        <f t="shared" si="83"/>
        <v>0</v>
      </c>
      <c r="K592" s="705"/>
      <c r="L592" s="85">
        <f t="shared" si="73"/>
        <v>0</v>
      </c>
      <c r="M592" s="687"/>
      <c r="N592" s="85">
        <f t="shared" si="74"/>
        <v>0</v>
      </c>
      <c r="O592" s="83"/>
      <c r="P592" s="85">
        <f t="shared" si="75"/>
        <v>0</v>
      </c>
      <c r="Q592" s="83"/>
      <c r="R592" s="377">
        <f t="shared" si="76"/>
        <v>0</v>
      </c>
      <c r="S592" s="1030"/>
      <c r="T592" s="1013">
        <f>S592*Tabla310[[#This Row],[P.U$]]</f>
        <v>0</v>
      </c>
    </row>
    <row r="593" spans="1:20" ht="18.75" x14ac:dyDescent="0.3">
      <c r="A593" s="457">
        <v>570</v>
      </c>
      <c r="B593" s="204" t="s">
        <v>17742</v>
      </c>
      <c r="C593" s="21" t="s">
        <v>642</v>
      </c>
      <c r="D593" s="23" t="s">
        <v>338</v>
      </c>
      <c r="E593" s="23" t="s">
        <v>710</v>
      </c>
      <c r="F593" s="28">
        <v>45689</v>
      </c>
      <c r="G593" s="39">
        <v>1</v>
      </c>
      <c r="H593" s="337"/>
      <c r="I593" s="83">
        <v>8</v>
      </c>
      <c r="J593" s="590">
        <f t="shared" si="83"/>
        <v>8</v>
      </c>
      <c r="K593" s="821">
        <v>8</v>
      </c>
      <c r="L593" s="85">
        <f>G593*K593</f>
        <v>8</v>
      </c>
      <c r="M593" s="687">
        <v>8</v>
      </c>
      <c r="N593" s="85">
        <f>G593*M593</f>
        <v>8</v>
      </c>
      <c r="O593" s="83">
        <v>7</v>
      </c>
      <c r="P593" s="85">
        <f>G593*O593</f>
        <v>7</v>
      </c>
      <c r="Q593" s="83">
        <v>7</v>
      </c>
      <c r="R593" s="377">
        <f>G593*Q593</f>
        <v>7</v>
      </c>
      <c r="S593" s="1028">
        <v>7</v>
      </c>
      <c r="T593" s="1013">
        <f>S593*Tabla310[[#This Row],[P.U$]]</f>
        <v>7</v>
      </c>
    </row>
    <row r="594" spans="1:20" ht="36" x14ac:dyDescent="0.3">
      <c r="A594" s="457">
        <v>571</v>
      </c>
      <c r="B594" s="503" t="s">
        <v>521</v>
      </c>
      <c r="C594" s="504" t="s">
        <v>642</v>
      </c>
      <c r="D594" s="507" t="s">
        <v>338</v>
      </c>
      <c r="E594" s="507" t="s">
        <v>710</v>
      </c>
      <c r="F594" s="528">
        <v>44562</v>
      </c>
      <c r="G594" s="529">
        <v>0.8</v>
      </c>
      <c r="H594" s="337"/>
      <c r="I594" s="83"/>
      <c r="J594" s="590">
        <f t="shared" si="83"/>
        <v>0</v>
      </c>
      <c r="K594" s="705"/>
      <c r="L594" s="85">
        <f t="shared" si="73"/>
        <v>0</v>
      </c>
      <c r="M594" s="687"/>
      <c r="N594" s="85">
        <f t="shared" si="74"/>
        <v>0</v>
      </c>
      <c r="O594" s="83"/>
      <c r="P594" s="85">
        <f t="shared" si="75"/>
        <v>0</v>
      </c>
      <c r="Q594" s="83"/>
      <c r="R594" s="377">
        <f t="shared" si="76"/>
        <v>0</v>
      </c>
      <c r="S594" s="1030"/>
      <c r="T594" s="1013">
        <f>S594*Tabla310[[#This Row],[P.U$]]</f>
        <v>0</v>
      </c>
    </row>
    <row r="595" spans="1:20" ht="37.5" x14ac:dyDescent="0.3">
      <c r="A595" s="457">
        <v>572</v>
      </c>
      <c r="B595" s="508" t="s">
        <v>990</v>
      </c>
      <c r="C595" s="509" t="s">
        <v>966</v>
      </c>
      <c r="D595" s="509" t="s">
        <v>338</v>
      </c>
      <c r="E595" s="509" t="s">
        <v>710</v>
      </c>
      <c r="F595" s="510">
        <v>45748</v>
      </c>
      <c r="G595" s="511">
        <v>6.95</v>
      </c>
      <c r="H595" s="337"/>
      <c r="I595" s="83">
        <v>4</v>
      </c>
      <c r="J595" s="590">
        <f t="shared" si="83"/>
        <v>27.8</v>
      </c>
      <c r="K595" s="821">
        <v>4</v>
      </c>
      <c r="L595" s="85">
        <f>G595*K595</f>
        <v>27.8</v>
      </c>
      <c r="M595" s="687">
        <v>4</v>
      </c>
      <c r="N595" s="85">
        <f t="shared" si="74"/>
        <v>27.8</v>
      </c>
      <c r="O595" s="83">
        <v>1</v>
      </c>
      <c r="P595" s="85">
        <f t="shared" si="75"/>
        <v>6.95</v>
      </c>
      <c r="Q595" s="83">
        <v>1</v>
      </c>
      <c r="R595" s="377">
        <f t="shared" si="76"/>
        <v>6.95</v>
      </c>
      <c r="S595" s="1028">
        <v>1</v>
      </c>
      <c r="T595" s="1013">
        <f>S595*Tabla310[[#This Row],[P.U$]]</f>
        <v>6.95</v>
      </c>
    </row>
    <row r="596" spans="1:20" ht="36" x14ac:dyDescent="0.3">
      <c r="A596" s="457">
        <v>573</v>
      </c>
      <c r="B596" s="503" t="s">
        <v>752</v>
      </c>
      <c r="C596" s="504" t="s">
        <v>751</v>
      </c>
      <c r="D596" s="507" t="s">
        <v>338</v>
      </c>
      <c r="E596" s="507" t="s">
        <v>710</v>
      </c>
      <c r="F596" s="528">
        <v>45627</v>
      </c>
      <c r="G596" s="529">
        <v>3.33</v>
      </c>
      <c r="H596" s="337"/>
      <c r="I596" s="83"/>
      <c r="J596" s="590">
        <f t="shared" si="83"/>
        <v>0</v>
      </c>
      <c r="K596" s="705"/>
      <c r="L596" s="85">
        <f t="shared" ref="L596:L612" si="85">G596*K596</f>
        <v>0</v>
      </c>
      <c r="M596" s="687"/>
      <c r="N596" s="85">
        <f t="shared" ref="N596:N612" si="86">G596*M596</f>
        <v>0</v>
      </c>
      <c r="O596" s="83"/>
      <c r="P596" s="85">
        <f t="shared" ref="P596:P612" si="87">G596*O596</f>
        <v>0</v>
      </c>
      <c r="Q596" s="83"/>
      <c r="R596" s="377">
        <f t="shared" ref="R596:R612" si="88">G596*Q596</f>
        <v>0</v>
      </c>
      <c r="S596" s="1030"/>
      <c r="T596" s="1013">
        <f>S596*Tabla310[[#This Row],[P.U$]]</f>
        <v>0</v>
      </c>
    </row>
    <row r="597" spans="1:20" ht="28.5" x14ac:dyDescent="0.3">
      <c r="A597" s="457">
        <v>574</v>
      </c>
      <c r="B597" s="204" t="s">
        <v>998</v>
      </c>
      <c r="C597" s="21" t="s">
        <v>997</v>
      </c>
      <c r="D597" s="23" t="s">
        <v>338</v>
      </c>
      <c r="E597" s="23" t="s">
        <v>710</v>
      </c>
      <c r="F597" s="28">
        <v>45323</v>
      </c>
      <c r="G597" s="39">
        <v>3.61</v>
      </c>
      <c r="H597" s="337"/>
      <c r="I597" s="83">
        <v>12</v>
      </c>
      <c r="J597" s="590">
        <f t="shared" si="83"/>
        <v>43.32</v>
      </c>
      <c r="K597" s="821">
        <v>12</v>
      </c>
      <c r="L597" s="85">
        <f>G597*K597</f>
        <v>43.32</v>
      </c>
      <c r="M597" s="687">
        <v>12</v>
      </c>
      <c r="N597" s="85"/>
      <c r="O597" s="83">
        <v>5</v>
      </c>
      <c r="P597" s="85"/>
      <c r="Q597" s="83">
        <v>5</v>
      </c>
      <c r="R597" s="377"/>
      <c r="S597" s="1028">
        <v>5</v>
      </c>
      <c r="T597" s="1013">
        <f>S597*Tabla310[[#This Row],[P.U$]]</f>
        <v>18.05</v>
      </c>
    </row>
    <row r="598" spans="1:20" ht="36" x14ac:dyDescent="0.3">
      <c r="A598" s="457">
        <v>575</v>
      </c>
      <c r="B598" s="503" t="s">
        <v>17728</v>
      </c>
      <c r="C598" s="504" t="s">
        <v>744</v>
      </c>
      <c r="D598" s="507" t="s">
        <v>338</v>
      </c>
      <c r="E598" s="507" t="s">
        <v>710</v>
      </c>
      <c r="F598" s="528">
        <v>45689</v>
      </c>
      <c r="G598" s="529">
        <v>3.13</v>
      </c>
      <c r="H598" s="337"/>
      <c r="I598" s="83"/>
      <c r="J598" s="590">
        <f t="shared" si="83"/>
        <v>0</v>
      </c>
      <c r="K598" s="705"/>
      <c r="L598" s="85">
        <f t="shared" si="85"/>
        <v>0</v>
      </c>
      <c r="M598" s="687"/>
      <c r="N598" s="85">
        <f t="shared" si="86"/>
        <v>0</v>
      </c>
      <c r="O598" s="83"/>
      <c r="P598" s="85">
        <f t="shared" si="87"/>
        <v>0</v>
      </c>
      <c r="Q598" s="83"/>
      <c r="R598" s="377">
        <f t="shared" si="88"/>
        <v>0</v>
      </c>
      <c r="S598" s="1030"/>
      <c r="T598" s="1013">
        <f>S598*Tabla310[[#This Row],[P.U$]]</f>
        <v>0</v>
      </c>
    </row>
    <row r="599" spans="1:20" ht="18.75" x14ac:dyDescent="0.3">
      <c r="A599" s="457">
        <v>576</v>
      </c>
      <c r="B599" s="151" t="s">
        <v>746</v>
      </c>
      <c r="C599" s="151" t="s">
        <v>966</v>
      </c>
      <c r="D599" s="655" t="s">
        <v>338</v>
      </c>
      <c r="E599" s="151" t="s">
        <v>710</v>
      </c>
      <c r="F599" s="579">
        <v>45689</v>
      </c>
      <c r="G599" s="580">
        <v>4.55</v>
      </c>
      <c r="H599" s="337"/>
      <c r="I599" s="83"/>
      <c r="J599" s="590">
        <f t="shared" ref="J599:J665" si="89">G599*I599</f>
        <v>0</v>
      </c>
      <c r="K599" s="705"/>
      <c r="L599" s="85">
        <f t="shared" si="85"/>
        <v>0</v>
      </c>
      <c r="M599" s="687"/>
      <c r="N599" s="85">
        <f t="shared" si="86"/>
        <v>0</v>
      </c>
      <c r="O599" s="83"/>
      <c r="P599" s="85">
        <f t="shared" si="87"/>
        <v>0</v>
      </c>
      <c r="Q599" s="83"/>
      <c r="R599" s="377">
        <f t="shared" si="88"/>
        <v>0</v>
      </c>
      <c r="S599" s="1028"/>
      <c r="T599" s="1013">
        <f>S599*Tabla310[[#This Row],[P.U$]]</f>
        <v>0</v>
      </c>
    </row>
    <row r="600" spans="1:20" ht="56.25" x14ac:dyDescent="0.3">
      <c r="A600" s="457">
        <v>577</v>
      </c>
      <c r="B600" s="508" t="s">
        <v>1168</v>
      </c>
      <c r="C600" s="509" t="s">
        <v>966</v>
      </c>
      <c r="D600" s="509" t="s">
        <v>338</v>
      </c>
      <c r="E600" s="509" t="s">
        <v>710</v>
      </c>
      <c r="F600" s="510">
        <v>45689</v>
      </c>
      <c r="G600" s="511">
        <v>4.8499999999999996</v>
      </c>
      <c r="H600" s="337"/>
      <c r="I600" s="83"/>
      <c r="J600" s="590">
        <f t="shared" si="89"/>
        <v>0</v>
      </c>
      <c r="K600" s="705"/>
      <c r="L600" s="85">
        <f t="shared" si="85"/>
        <v>0</v>
      </c>
      <c r="M600" s="687"/>
      <c r="N600" s="85">
        <f t="shared" si="86"/>
        <v>0</v>
      </c>
      <c r="O600" s="83"/>
      <c r="P600" s="85">
        <f t="shared" si="87"/>
        <v>0</v>
      </c>
      <c r="Q600" s="83"/>
      <c r="R600" s="377">
        <f t="shared" si="88"/>
        <v>0</v>
      </c>
      <c r="S600" s="1030"/>
      <c r="T600" s="1013">
        <f>S600*Tabla310[[#This Row],[P.U$]]</f>
        <v>0</v>
      </c>
    </row>
    <row r="601" spans="1:20" ht="54" x14ac:dyDescent="0.3">
      <c r="A601" s="457">
        <v>578</v>
      </c>
      <c r="B601" s="530" t="s">
        <v>522</v>
      </c>
      <c r="C601" s="504" t="s">
        <v>644</v>
      </c>
      <c r="D601" s="507" t="s">
        <v>338</v>
      </c>
      <c r="E601" s="507" t="s">
        <v>710</v>
      </c>
      <c r="F601" s="531">
        <v>45627</v>
      </c>
      <c r="G601" s="532">
        <v>5.16</v>
      </c>
      <c r="H601" s="337"/>
      <c r="I601" s="83"/>
      <c r="J601" s="590">
        <f t="shared" si="89"/>
        <v>0</v>
      </c>
      <c r="K601" s="705"/>
      <c r="L601" s="85">
        <f t="shared" si="85"/>
        <v>0</v>
      </c>
      <c r="M601" s="687"/>
      <c r="N601" s="85">
        <f t="shared" si="86"/>
        <v>0</v>
      </c>
      <c r="O601" s="83"/>
      <c r="P601" s="85">
        <f t="shared" si="87"/>
        <v>0</v>
      </c>
      <c r="Q601" s="83"/>
      <c r="R601" s="377">
        <f t="shared" si="88"/>
        <v>0</v>
      </c>
      <c r="S601" s="1028"/>
      <c r="T601" s="1013">
        <f>S601*Tabla310[[#This Row],[P.U$]]</f>
        <v>0</v>
      </c>
    </row>
    <row r="602" spans="1:20" ht="54" x14ac:dyDescent="0.3">
      <c r="A602" s="457">
        <v>579</v>
      </c>
      <c r="B602" s="530" t="s">
        <v>523</v>
      </c>
      <c r="C602" s="504" t="s">
        <v>944</v>
      </c>
      <c r="D602" s="507" t="s">
        <v>338</v>
      </c>
      <c r="E602" s="507" t="s">
        <v>710</v>
      </c>
      <c r="F602" s="531">
        <v>45627</v>
      </c>
      <c r="G602" s="532">
        <v>5.16</v>
      </c>
      <c r="H602" s="337"/>
      <c r="I602" s="233"/>
      <c r="J602" s="590">
        <f t="shared" si="89"/>
        <v>0</v>
      </c>
      <c r="K602" s="705"/>
      <c r="L602" s="232">
        <f t="shared" si="85"/>
        <v>0</v>
      </c>
      <c r="M602" s="684"/>
      <c r="N602" s="232">
        <f t="shared" si="86"/>
        <v>0</v>
      </c>
      <c r="O602" s="233"/>
      <c r="P602" s="232">
        <f t="shared" si="87"/>
        <v>0</v>
      </c>
      <c r="Q602" s="233"/>
      <c r="R602" s="377">
        <f t="shared" si="88"/>
        <v>0</v>
      </c>
      <c r="S602" s="1029"/>
      <c r="T602" s="1013">
        <f>S602*Tabla310[[#This Row],[P.U$]]</f>
        <v>0</v>
      </c>
    </row>
    <row r="603" spans="1:20" ht="54" x14ac:dyDescent="0.3">
      <c r="A603" s="457">
        <v>580</v>
      </c>
      <c r="B603" s="530" t="s">
        <v>524</v>
      </c>
      <c r="C603" s="504" t="s">
        <v>645</v>
      </c>
      <c r="D603" s="507" t="s">
        <v>338</v>
      </c>
      <c r="E603" s="507" t="s">
        <v>710</v>
      </c>
      <c r="F603" s="531">
        <v>45261</v>
      </c>
      <c r="G603" s="532">
        <v>6.31</v>
      </c>
      <c r="H603" s="337"/>
      <c r="I603" s="233"/>
      <c r="J603" s="590">
        <f t="shared" si="89"/>
        <v>0</v>
      </c>
      <c r="K603" s="705"/>
      <c r="L603" s="232">
        <f t="shared" si="85"/>
        <v>0</v>
      </c>
      <c r="M603" s="684"/>
      <c r="N603" s="232">
        <f t="shared" si="86"/>
        <v>0</v>
      </c>
      <c r="O603" s="233"/>
      <c r="P603" s="232">
        <f t="shared" si="87"/>
        <v>0</v>
      </c>
      <c r="Q603" s="233"/>
      <c r="R603" s="377">
        <f t="shared" si="88"/>
        <v>0</v>
      </c>
      <c r="S603" s="1027"/>
      <c r="T603" s="1013">
        <f>S603*Tabla310[[#This Row],[P.U$]]</f>
        <v>0</v>
      </c>
    </row>
    <row r="604" spans="1:20" ht="54" x14ac:dyDescent="0.3">
      <c r="A604" s="457">
        <v>581</v>
      </c>
      <c r="B604" s="530" t="s">
        <v>525</v>
      </c>
      <c r="C604" s="504" t="s">
        <v>645</v>
      </c>
      <c r="D604" s="507" t="s">
        <v>338</v>
      </c>
      <c r="E604" s="507" t="s">
        <v>710</v>
      </c>
      <c r="F604" s="531">
        <v>45262</v>
      </c>
      <c r="G604" s="529">
        <v>6.31</v>
      </c>
      <c r="H604" s="337"/>
      <c r="I604" s="83"/>
      <c r="J604" s="590">
        <f t="shared" si="89"/>
        <v>0</v>
      </c>
      <c r="K604" s="705"/>
      <c r="L604" s="85">
        <f t="shared" si="85"/>
        <v>0</v>
      </c>
      <c r="M604" s="687"/>
      <c r="N604" s="85">
        <f t="shared" si="86"/>
        <v>0</v>
      </c>
      <c r="O604" s="83"/>
      <c r="P604" s="85">
        <f t="shared" si="87"/>
        <v>0</v>
      </c>
      <c r="Q604" s="83"/>
      <c r="R604" s="377">
        <f t="shared" si="88"/>
        <v>0</v>
      </c>
      <c r="S604" s="1030"/>
      <c r="T604" s="1013">
        <f>S604*Tabla310[[#This Row],[P.U$]]</f>
        <v>0</v>
      </c>
    </row>
    <row r="605" spans="1:20" ht="36" x14ac:dyDescent="0.3">
      <c r="A605" s="457">
        <v>582</v>
      </c>
      <c r="B605" s="503" t="s">
        <v>754</v>
      </c>
      <c r="C605" s="504" t="s">
        <v>751</v>
      </c>
      <c r="D605" s="507" t="s">
        <v>338</v>
      </c>
      <c r="E605" s="507" t="s">
        <v>710</v>
      </c>
      <c r="F605" s="531">
        <v>45931</v>
      </c>
      <c r="G605" s="529">
        <v>3.85</v>
      </c>
      <c r="H605" s="337"/>
      <c r="I605" s="83"/>
      <c r="J605" s="590">
        <f t="shared" si="89"/>
        <v>0</v>
      </c>
      <c r="K605" s="705"/>
      <c r="L605" s="85">
        <f t="shared" si="85"/>
        <v>0</v>
      </c>
      <c r="M605" s="687"/>
      <c r="N605" s="85">
        <f t="shared" si="86"/>
        <v>0</v>
      </c>
      <c r="O605" s="83"/>
      <c r="P605" s="85">
        <f t="shared" si="87"/>
        <v>0</v>
      </c>
      <c r="Q605" s="83"/>
      <c r="R605" s="377">
        <f t="shared" si="88"/>
        <v>0</v>
      </c>
      <c r="S605" s="1028"/>
      <c r="T605" s="1013">
        <f>S605*Tabla310[[#This Row],[P.U$]]</f>
        <v>0</v>
      </c>
    </row>
    <row r="606" spans="1:20" ht="36" x14ac:dyDescent="0.3">
      <c r="A606" s="457">
        <v>583</v>
      </c>
      <c r="B606" s="503" t="s">
        <v>765</v>
      </c>
      <c r="C606" s="504" t="s">
        <v>763</v>
      </c>
      <c r="D606" s="507" t="s">
        <v>338</v>
      </c>
      <c r="E606" s="507" t="s">
        <v>710</v>
      </c>
      <c r="F606" s="531">
        <v>45352</v>
      </c>
      <c r="G606" s="529">
        <v>4.0999999999999996</v>
      </c>
      <c r="H606" s="337"/>
      <c r="I606" s="83"/>
      <c r="J606" s="590">
        <f t="shared" si="89"/>
        <v>0</v>
      </c>
      <c r="K606" s="705"/>
      <c r="L606" s="85">
        <f t="shared" si="85"/>
        <v>0</v>
      </c>
      <c r="M606" s="687"/>
      <c r="N606" s="85">
        <f t="shared" si="86"/>
        <v>0</v>
      </c>
      <c r="O606" s="83"/>
      <c r="P606" s="85">
        <f t="shared" si="87"/>
        <v>0</v>
      </c>
      <c r="Q606" s="83"/>
      <c r="R606" s="377">
        <f t="shared" si="88"/>
        <v>0</v>
      </c>
      <c r="S606" s="1030"/>
      <c r="T606" s="1013">
        <f>S606*Tabla310[[#This Row],[P.U$]]</f>
        <v>0</v>
      </c>
    </row>
    <row r="607" spans="1:20" ht="36" x14ac:dyDescent="0.3">
      <c r="A607" s="457">
        <v>584</v>
      </c>
      <c r="B607" s="503" t="s">
        <v>753</v>
      </c>
      <c r="C607" s="504" t="s">
        <v>751</v>
      </c>
      <c r="D607" s="507" t="s">
        <v>338</v>
      </c>
      <c r="E607" s="507" t="s">
        <v>710</v>
      </c>
      <c r="F607" s="531">
        <v>45931</v>
      </c>
      <c r="G607" s="529">
        <v>3.85</v>
      </c>
      <c r="H607" s="337"/>
      <c r="I607" s="233"/>
      <c r="J607" s="590">
        <f t="shared" si="89"/>
        <v>0</v>
      </c>
      <c r="K607" s="705"/>
      <c r="L607" s="232">
        <f t="shared" si="85"/>
        <v>0</v>
      </c>
      <c r="M607" s="684"/>
      <c r="N607" s="232">
        <f t="shared" si="86"/>
        <v>0</v>
      </c>
      <c r="O607" s="233"/>
      <c r="P607" s="232">
        <f t="shared" si="87"/>
        <v>0</v>
      </c>
      <c r="Q607" s="233"/>
      <c r="R607" s="377">
        <f t="shared" si="88"/>
        <v>0</v>
      </c>
      <c r="S607" s="1027"/>
      <c r="T607" s="1013">
        <f>S607*Tabla310[[#This Row],[P.U$]]</f>
        <v>0</v>
      </c>
    </row>
    <row r="608" spans="1:20" ht="37.5" x14ac:dyDescent="0.3">
      <c r="A608" s="457">
        <v>585</v>
      </c>
      <c r="B608" s="508" t="s">
        <v>17792</v>
      </c>
      <c r="C608" s="509" t="s">
        <v>966</v>
      </c>
      <c r="D608" s="509" t="s">
        <v>338</v>
      </c>
      <c r="E608" s="509" t="s">
        <v>710</v>
      </c>
      <c r="F608" s="510">
        <v>45717</v>
      </c>
      <c r="G608" s="511">
        <v>4.8499999999999996</v>
      </c>
      <c r="H608" s="337"/>
      <c r="I608" s="233"/>
      <c r="J608" s="590">
        <f t="shared" si="89"/>
        <v>0</v>
      </c>
      <c r="K608" s="705"/>
      <c r="L608" s="232">
        <f t="shared" si="85"/>
        <v>0</v>
      </c>
      <c r="M608" s="684"/>
      <c r="N608" s="232">
        <f t="shared" si="86"/>
        <v>0</v>
      </c>
      <c r="O608" s="233"/>
      <c r="P608" s="232">
        <f t="shared" si="87"/>
        <v>0</v>
      </c>
      <c r="Q608" s="233"/>
      <c r="R608" s="377">
        <f t="shared" si="88"/>
        <v>0</v>
      </c>
      <c r="S608" s="1029"/>
      <c r="T608" s="1013">
        <f>S608*Tabla310[[#This Row],[P.U$]]</f>
        <v>0</v>
      </c>
    </row>
    <row r="609" spans="1:20" ht="37.5" x14ac:dyDescent="0.3">
      <c r="A609" s="457">
        <v>586</v>
      </c>
      <c r="B609" s="508" t="s">
        <v>17791</v>
      </c>
      <c r="C609" s="509" t="s">
        <v>966</v>
      </c>
      <c r="D609" s="509" t="s">
        <v>338</v>
      </c>
      <c r="E609" s="509" t="s">
        <v>710</v>
      </c>
      <c r="F609" s="510">
        <v>45717</v>
      </c>
      <c r="G609" s="511">
        <v>3.3</v>
      </c>
      <c r="H609" s="337"/>
      <c r="I609" s="83"/>
      <c r="J609" s="590">
        <f t="shared" si="89"/>
        <v>0</v>
      </c>
      <c r="K609" s="705"/>
      <c r="L609" s="85">
        <f t="shared" si="85"/>
        <v>0</v>
      </c>
      <c r="M609" s="687"/>
      <c r="N609" s="85">
        <f t="shared" si="86"/>
        <v>0</v>
      </c>
      <c r="O609" s="83"/>
      <c r="P609" s="85">
        <f t="shared" si="87"/>
        <v>0</v>
      </c>
      <c r="Q609" s="83"/>
      <c r="R609" s="377">
        <f t="shared" si="88"/>
        <v>0</v>
      </c>
      <c r="S609" s="1028"/>
      <c r="T609" s="1013">
        <f>S609*Tabla310[[#This Row],[P.U$]]</f>
        <v>0</v>
      </c>
    </row>
    <row r="610" spans="1:20" ht="37.5" x14ac:dyDescent="0.3">
      <c r="A610" s="457">
        <v>587</v>
      </c>
      <c r="B610" s="508" t="s">
        <v>973</v>
      </c>
      <c r="C610" s="509" t="s">
        <v>750</v>
      </c>
      <c r="D610" s="509" t="s">
        <v>338</v>
      </c>
      <c r="E610" s="509" t="s">
        <v>710</v>
      </c>
      <c r="F610" s="510">
        <v>45261</v>
      </c>
      <c r="G610" s="511">
        <v>5.94</v>
      </c>
      <c r="H610" s="337"/>
      <c r="I610" s="83"/>
      <c r="J610" s="590">
        <f t="shared" si="89"/>
        <v>0</v>
      </c>
      <c r="K610" s="705"/>
      <c r="L610" s="85">
        <f t="shared" si="85"/>
        <v>0</v>
      </c>
      <c r="M610" s="687"/>
      <c r="N610" s="85">
        <f t="shared" si="86"/>
        <v>0</v>
      </c>
      <c r="O610" s="83"/>
      <c r="P610" s="85">
        <f t="shared" si="87"/>
        <v>0</v>
      </c>
      <c r="Q610" s="83"/>
      <c r="R610" s="377">
        <f t="shared" si="88"/>
        <v>0</v>
      </c>
      <c r="S610" s="1030"/>
      <c r="T610" s="1013">
        <f>S610*Tabla310[[#This Row],[P.U$]]</f>
        <v>0</v>
      </c>
    </row>
    <row r="611" spans="1:20" ht="37.5" x14ac:dyDescent="0.3">
      <c r="A611" s="457">
        <v>588</v>
      </c>
      <c r="B611" s="508" t="s">
        <v>974</v>
      </c>
      <c r="C611" s="509" t="s">
        <v>750</v>
      </c>
      <c r="D611" s="509" t="s">
        <v>338</v>
      </c>
      <c r="E611" s="509" t="s">
        <v>710</v>
      </c>
      <c r="F611" s="510">
        <v>45292</v>
      </c>
      <c r="G611" s="511">
        <v>5.94</v>
      </c>
      <c r="H611" s="337"/>
      <c r="I611" s="83"/>
      <c r="J611" s="590">
        <f t="shared" si="89"/>
        <v>0</v>
      </c>
      <c r="K611" s="705"/>
      <c r="L611" s="85">
        <f t="shared" si="85"/>
        <v>0</v>
      </c>
      <c r="M611" s="687"/>
      <c r="N611" s="85">
        <f t="shared" si="86"/>
        <v>0</v>
      </c>
      <c r="O611" s="83"/>
      <c r="P611" s="85">
        <f t="shared" si="87"/>
        <v>0</v>
      </c>
      <c r="Q611" s="83"/>
      <c r="R611" s="377">
        <f t="shared" si="88"/>
        <v>0</v>
      </c>
      <c r="S611" s="1028"/>
      <c r="T611" s="1013">
        <f>S611*Tabla310[[#This Row],[P.U$]]</f>
        <v>0</v>
      </c>
    </row>
    <row r="612" spans="1:20" ht="37.5" x14ac:dyDescent="0.3">
      <c r="A612" s="457">
        <v>589</v>
      </c>
      <c r="B612" s="508" t="s">
        <v>986</v>
      </c>
      <c r="C612" s="509" t="s">
        <v>966</v>
      </c>
      <c r="D612" s="509" t="s">
        <v>338</v>
      </c>
      <c r="E612" s="509" t="s">
        <v>710</v>
      </c>
      <c r="F612" s="510">
        <v>45778</v>
      </c>
      <c r="G612" s="511">
        <v>7.47</v>
      </c>
      <c r="H612" s="337"/>
      <c r="I612" s="233"/>
      <c r="J612" s="590">
        <f t="shared" si="89"/>
        <v>0</v>
      </c>
      <c r="K612" s="705"/>
      <c r="L612" s="232">
        <f t="shared" si="85"/>
        <v>0</v>
      </c>
      <c r="M612" s="684"/>
      <c r="N612" s="232">
        <f t="shared" si="86"/>
        <v>0</v>
      </c>
      <c r="O612" s="233"/>
      <c r="P612" s="232">
        <f t="shared" si="87"/>
        <v>0</v>
      </c>
      <c r="Q612" s="233"/>
      <c r="R612" s="377">
        <f t="shared" si="88"/>
        <v>0</v>
      </c>
      <c r="S612" s="1029"/>
      <c r="T612" s="1013">
        <f>S612*Tabla310[[#This Row],[P.U$]]</f>
        <v>0</v>
      </c>
    </row>
    <row r="613" spans="1:20" ht="30" x14ac:dyDescent="0.3">
      <c r="A613" s="457">
        <v>590</v>
      </c>
      <c r="B613" s="151" t="s">
        <v>987</v>
      </c>
      <c r="C613" s="151" t="s">
        <v>966</v>
      </c>
      <c r="D613" s="655" t="s">
        <v>338</v>
      </c>
      <c r="E613" s="151" t="s">
        <v>710</v>
      </c>
      <c r="F613" s="579">
        <v>45689</v>
      </c>
      <c r="G613" s="580">
        <v>3.25</v>
      </c>
      <c r="H613" s="337"/>
      <c r="I613" s="83">
        <v>6</v>
      </c>
      <c r="J613" s="590">
        <f t="shared" si="89"/>
        <v>19.5</v>
      </c>
      <c r="K613" s="705">
        <v>6</v>
      </c>
      <c r="L613" s="85">
        <f>G613*K613</f>
        <v>19.5</v>
      </c>
      <c r="M613" s="687">
        <v>5</v>
      </c>
      <c r="N613" s="85">
        <f>G613*M613</f>
        <v>16.25</v>
      </c>
      <c r="O613" s="83">
        <v>5</v>
      </c>
      <c r="P613" s="85">
        <f>G613*O613</f>
        <v>16.25</v>
      </c>
      <c r="Q613" s="83">
        <v>5</v>
      </c>
      <c r="R613" s="377">
        <f>G613*Q613</f>
        <v>16.25</v>
      </c>
      <c r="S613" s="1028">
        <v>5</v>
      </c>
      <c r="T613" s="1013">
        <f>S613*Tabla310[[#This Row],[P.U$]]</f>
        <v>16.25</v>
      </c>
    </row>
    <row r="614" spans="1:20" ht="36" x14ac:dyDescent="0.3">
      <c r="A614" s="457">
        <v>591</v>
      </c>
      <c r="B614" s="503" t="s">
        <v>526</v>
      </c>
      <c r="C614" s="504" t="s">
        <v>635</v>
      </c>
      <c r="D614" s="507" t="s">
        <v>338</v>
      </c>
      <c r="E614" s="507" t="s">
        <v>710</v>
      </c>
      <c r="F614" s="531">
        <v>45263</v>
      </c>
      <c r="G614" s="529">
        <v>7.55</v>
      </c>
      <c r="H614" s="337"/>
      <c r="I614" s="83"/>
      <c r="J614" s="590">
        <f t="shared" si="89"/>
        <v>0</v>
      </c>
      <c r="K614" s="705"/>
      <c r="L614" s="85">
        <f>G614*K614</f>
        <v>0</v>
      </c>
      <c r="M614" s="687"/>
      <c r="N614" s="85">
        <f>G614*M614</f>
        <v>0</v>
      </c>
      <c r="O614" s="83"/>
      <c r="P614" s="85">
        <f>G614*O614</f>
        <v>0</v>
      </c>
      <c r="Q614" s="83"/>
      <c r="R614" s="377">
        <f>G614*Q614</f>
        <v>0</v>
      </c>
      <c r="S614" s="1030"/>
      <c r="T614" s="1013">
        <f>S614*Tabla310[[#This Row],[P.U$]]</f>
        <v>0</v>
      </c>
    </row>
    <row r="615" spans="1:20" ht="36" x14ac:dyDescent="0.3">
      <c r="A615" s="457">
        <v>592</v>
      </c>
      <c r="B615" s="503" t="s">
        <v>527</v>
      </c>
      <c r="C615" s="504" t="s">
        <v>603</v>
      </c>
      <c r="D615" s="507" t="s">
        <v>338</v>
      </c>
      <c r="E615" s="507" t="s">
        <v>708</v>
      </c>
      <c r="F615" s="531">
        <v>45627</v>
      </c>
      <c r="G615" s="529">
        <v>3</v>
      </c>
      <c r="H615" s="337"/>
      <c r="I615" s="83"/>
      <c r="J615" s="590">
        <f t="shared" si="89"/>
        <v>0</v>
      </c>
      <c r="K615" s="705"/>
      <c r="L615" s="85">
        <f>G615*K615</f>
        <v>0</v>
      </c>
      <c r="M615" s="687"/>
      <c r="N615" s="85">
        <f>G615*M615</f>
        <v>0</v>
      </c>
      <c r="O615" s="83"/>
      <c r="P615" s="85">
        <f>G615*O615</f>
        <v>0</v>
      </c>
      <c r="Q615" s="83"/>
      <c r="R615" s="377">
        <f>G615*Q615</f>
        <v>0</v>
      </c>
      <c r="S615" s="1028"/>
      <c r="T615" s="1013">
        <f>S615*Tabla310[[#This Row],[P.U$]]</f>
        <v>0</v>
      </c>
    </row>
    <row r="616" spans="1:20" ht="54" x14ac:dyDescent="0.3">
      <c r="A616" s="457">
        <v>593</v>
      </c>
      <c r="B616" s="503" t="s">
        <v>528</v>
      </c>
      <c r="C616" s="504" t="s">
        <v>646</v>
      </c>
      <c r="D616" s="507" t="s">
        <v>338</v>
      </c>
      <c r="E616" s="507" t="s">
        <v>708</v>
      </c>
      <c r="F616" s="531">
        <v>46113</v>
      </c>
      <c r="G616" s="529">
        <v>2.5</v>
      </c>
      <c r="H616" s="337"/>
      <c r="I616" s="83">
        <v>5</v>
      </c>
      <c r="J616" s="590">
        <f t="shared" si="89"/>
        <v>12.5</v>
      </c>
      <c r="K616" s="705">
        <v>5</v>
      </c>
      <c r="L616" s="85">
        <f>G616*K616</f>
        <v>12.5</v>
      </c>
      <c r="M616" s="687">
        <v>5</v>
      </c>
      <c r="N616" s="85">
        <f>G616*M616</f>
        <v>12.5</v>
      </c>
      <c r="O616" s="83">
        <v>5</v>
      </c>
      <c r="P616" s="85">
        <f>G616*O616</f>
        <v>12.5</v>
      </c>
      <c r="Q616" s="83">
        <v>5</v>
      </c>
      <c r="R616" s="377">
        <f>G616*Q616</f>
        <v>12.5</v>
      </c>
      <c r="S616" s="1030">
        <v>5</v>
      </c>
      <c r="T616" s="1013">
        <f>S616*Tabla310[[#This Row],[P.U$]]</f>
        <v>12.5</v>
      </c>
    </row>
    <row r="617" spans="1:20" ht="54" x14ac:dyDescent="0.3">
      <c r="A617" s="457">
        <v>594</v>
      </c>
      <c r="B617" s="503" t="s">
        <v>529</v>
      </c>
      <c r="C617" s="504" t="s">
        <v>647</v>
      </c>
      <c r="D617" s="507" t="s">
        <v>338</v>
      </c>
      <c r="E617" s="507" t="s">
        <v>708</v>
      </c>
      <c r="F617" s="528">
        <v>45383</v>
      </c>
      <c r="G617" s="529">
        <v>0.16</v>
      </c>
      <c r="H617" s="337"/>
      <c r="I617" s="83"/>
      <c r="J617" s="590">
        <f t="shared" si="89"/>
        <v>0</v>
      </c>
      <c r="K617" s="705"/>
      <c r="L617" s="85">
        <f t="shared" ref="L617:L681" si="90">G617*K617</f>
        <v>0</v>
      </c>
      <c r="M617" s="687"/>
      <c r="N617" s="85">
        <f t="shared" ref="N617:N681" si="91">G617*M617</f>
        <v>0</v>
      </c>
      <c r="O617" s="83"/>
      <c r="P617" s="85">
        <f t="shared" ref="P617:P681" si="92">G617*O617</f>
        <v>0</v>
      </c>
      <c r="Q617" s="83"/>
      <c r="R617" s="377">
        <f t="shared" ref="R617:R681" si="93">G617*Q617</f>
        <v>0</v>
      </c>
      <c r="S617" s="1028"/>
      <c r="T617" s="1013">
        <f>S617*Tabla310[[#This Row],[P.U$]]</f>
        <v>0</v>
      </c>
    </row>
    <row r="618" spans="1:20" ht="36" x14ac:dyDescent="0.3">
      <c r="A618" s="457">
        <v>595</v>
      </c>
      <c r="B618" s="503" t="s">
        <v>1123</v>
      </c>
      <c r="C618" s="504" t="s">
        <v>635</v>
      </c>
      <c r="D618" s="507" t="s">
        <v>338</v>
      </c>
      <c r="E618" s="507" t="s">
        <v>710</v>
      </c>
      <c r="F618" s="528">
        <v>45658</v>
      </c>
      <c r="G618" s="529">
        <v>2.97</v>
      </c>
      <c r="H618" s="337"/>
      <c r="I618" s="83"/>
      <c r="J618" s="590">
        <f t="shared" si="89"/>
        <v>0</v>
      </c>
      <c r="K618" s="705"/>
      <c r="L618" s="85">
        <f t="shared" si="90"/>
        <v>0</v>
      </c>
      <c r="M618" s="687"/>
      <c r="N618" s="85">
        <f t="shared" si="91"/>
        <v>0</v>
      </c>
      <c r="O618" s="83"/>
      <c r="P618" s="85">
        <f t="shared" si="92"/>
        <v>0</v>
      </c>
      <c r="Q618" s="83"/>
      <c r="R618" s="377">
        <f t="shared" si="93"/>
        <v>0</v>
      </c>
      <c r="S618" s="1030"/>
      <c r="T618" s="1013">
        <f>S618*Tabla310[[#This Row],[P.U$]]</f>
        <v>0</v>
      </c>
    </row>
    <row r="619" spans="1:20" ht="28.5" x14ac:dyDescent="0.3">
      <c r="A619" s="457">
        <v>596</v>
      </c>
      <c r="B619" s="204" t="s">
        <v>834</v>
      </c>
      <c r="C619" s="21" t="s">
        <v>635</v>
      </c>
      <c r="D619" s="23" t="s">
        <v>338</v>
      </c>
      <c r="E619" s="23" t="s">
        <v>710</v>
      </c>
      <c r="F619" s="28">
        <v>45689</v>
      </c>
      <c r="G619" s="39">
        <v>3.25</v>
      </c>
      <c r="H619" s="337"/>
      <c r="I619" s="83">
        <v>6</v>
      </c>
      <c r="J619" s="590">
        <f t="shared" si="89"/>
        <v>19.5</v>
      </c>
      <c r="K619" s="705">
        <v>6</v>
      </c>
      <c r="L619" s="85">
        <f t="shared" si="90"/>
        <v>19.5</v>
      </c>
      <c r="M619" s="687">
        <v>5</v>
      </c>
      <c r="N619" s="85">
        <f t="shared" si="91"/>
        <v>16.25</v>
      </c>
      <c r="O619" s="83">
        <v>5</v>
      </c>
      <c r="P619" s="85">
        <f t="shared" si="92"/>
        <v>16.25</v>
      </c>
      <c r="Q619" s="83">
        <v>5</v>
      </c>
      <c r="R619" s="377">
        <f t="shared" si="93"/>
        <v>16.25</v>
      </c>
      <c r="S619" s="1028">
        <v>5</v>
      </c>
      <c r="T619" s="1013">
        <f>S619*Tabla310[[#This Row],[P.U$]]</f>
        <v>16.25</v>
      </c>
    </row>
    <row r="620" spans="1:20" ht="36" x14ac:dyDescent="0.3">
      <c r="A620" s="457">
        <v>597</v>
      </c>
      <c r="B620" s="503" t="s">
        <v>530</v>
      </c>
      <c r="C620" s="504" t="s">
        <v>648</v>
      </c>
      <c r="D620" s="507" t="s">
        <v>338</v>
      </c>
      <c r="E620" s="507" t="s">
        <v>710</v>
      </c>
      <c r="F620" s="528">
        <v>45413</v>
      </c>
      <c r="G620" s="529">
        <v>0.6</v>
      </c>
      <c r="H620" s="337"/>
      <c r="I620" s="233"/>
      <c r="J620" s="590">
        <f t="shared" si="89"/>
        <v>0</v>
      </c>
      <c r="K620" s="705"/>
      <c r="L620" s="232">
        <f t="shared" si="90"/>
        <v>0</v>
      </c>
      <c r="M620" s="684"/>
      <c r="N620" s="232">
        <f t="shared" si="91"/>
        <v>0</v>
      </c>
      <c r="O620" s="233"/>
      <c r="P620" s="232">
        <f t="shared" si="92"/>
        <v>0</v>
      </c>
      <c r="Q620" s="233"/>
      <c r="R620" s="377">
        <f t="shared" si="93"/>
        <v>0</v>
      </c>
      <c r="S620" s="1029"/>
      <c r="T620" s="1013">
        <f>S620*Tabla310[[#This Row],[P.U$]]</f>
        <v>0</v>
      </c>
    </row>
    <row r="621" spans="1:20" ht="36" x14ac:dyDescent="0.3">
      <c r="A621" s="457">
        <v>598</v>
      </c>
      <c r="B621" s="503" t="s">
        <v>531</v>
      </c>
      <c r="C621" s="504" t="s">
        <v>649</v>
      </c>
      <c r="D621" s="507" t="s">
        <v>338</v>
      </c>
      <c r="E621" s="507" t="s">
        <v>708</v>
      </c>
      <c r="F621" s="528">
        <v>45170</v>
      </c>
      <c r="G621" s="529">
        <v>0.6</v>
      </c>
      <c r="H621" s="337"/>
      <c r="I621" s="233"/>
      <c r="J621" s="590">
        <f t="shared" si="89"/>
        <v>0</v>
      </c>
      <c r="K621" s="705"/>
      <c r="L621" s="232">
        <f t="shared" si="90"/>
        <v>0</v>
      </c>
      <c r="M621" s="687"/>
      <c r="N621" s="232">
        <f t="shared" si="91"/>
        <v>0</v>
      </c>
      <c r="O621" s="233"/>
      <c r="P621" s="232">
        <f t="shared" si="92"/>
        <v>0</v>
      </c>
      <c r="Q621" s="233"/>
      <c r="R621" s="377">
        <f t="shared" si="93"/>
        <v>0</v>
      </c>
      <c r="S621" s="1027"/>
      <c r="T621" s="1013">
        <f>S621*Tabla310[[#This Row],[P.U$]]</f>
        <v>0</v>
      </c>
    </row>
    <row r="622" spans="1:20" ht="18.75" x14ac:dyDescent="0.3">
      <c r="A622" s="457">
        <v>599</v>
      </c>
      <c r="B622" s="204" t="s">
        <v>832</v>
      </c>
      <c r="C622" s="151" t="s">
        <v>802</v>
      </c>
      <c r="D622" s="23" t="s">
        <v>338</v>
      </c>
      <c r="E622" s="23" t="s">
        <v>710</v>
      </c>
      <c r="F622" s="28">
        <v>45839</v>
      </c>
      <c r="G622" s="39">
        <v>4.88</v>
      </c>
      <c r="H622" s="337"/>
      <c r="I622" s="233"/>
      <c r="J622" s="590">
        <f t="shared" si="89"/>
        <v>0</v>
      </c>
      <c r="K622" s="705"/>
      <c r="L622" s="232">
        <f t="shared" si="90"/>
        <v>0</v>
      </c>
      <c r="M622" s="684"/>
      <c r="N622" s="232">
        <f t="shared" si="91"/>
        <v>0</v>
      </c>
      <c r="O622" s="233"/>
      <c r="P622" s="232">
        <f t="shared" si="92"/>
        <v>0</v>
      </c>
      <c r="Q622" s="233"/>
      <c r="R622" s="377">
        <f t="shared" si="93"/>
        <v>0</v>
      </c>
      <c r="S622" s="1029"/>
      <c r="T622" s="1013">
        <f>S622*Tabla310[[#This Row],[P.U$]]</f>
        <v>0</v>
      </c>
    </row>
    <row r="623" spans="1:20" ht="56.25" x14ac:dyDescent="0.3">
      <c r="A623" s="457">
        <v>600</v>
      </c>
      <c r="B623" s="508" t="s">
        <v>17838</v>
      </c>
      <c r="C623" s="509" t="s">
        <v>802</v>
      </c>
      <c r="D623" s="509" t="s">
        <v>338</v>
      </c>
      <c r="E623" s="509" t="s">
        <v>710</v>
      </c>
      <c r="F623" s="510">
        <v>45839</v>
      </c>
      <c r="G623" s="511">
        <v>4.88</v>
      </c>
      <c r="H623" s="337"/>
      <c r="I623" s="233"/>
      <c r="J623" s="590">
        <f t="shared" si="89"/>
        <v>0</v>
      </c>
      <c r="K623" s="821"/>
      <c r="L623" s="85">
        <f>G623*K623</f>
        <v>0</v>
      </c>
      <c r="M623" s="687"/>
      <c r="N623" s="232">
        <f t="shared" si="91"/>
        <v>0</v>
      </c>
      <c r="O623" s="233"/>
      <c r="P623" s="232">
        <f t="shared" si="92"/>
        <v>0</v>
      </c>
      <c r="Q623" s="233"/>
      <c r="R623" s="377">
        <f t="shared" si="93"/>
        <v>0</v>
      </c>
      <c r="S623" s="1027"/>
      <c r="T623" s="1013">
        <f>S623*Tabla310[[#This Row],[P.U$]]</f>
        <v>0</v>
      </c>
    </row>
    <row r="624" spans="1:20" ht="28.5" x14ac:dyDescent="0.3">
      <c r="A624" s="457">
        <v>601</v>
      </c>
      <c r="B624" s="204" t="s">
        <v>17744</v>
      </c>
      <c r="C624" s="21" t="s">
        <v>650</v>
      </c>
      <c r="D624" s="23" t="s">
        <v>338</v>
      </c>
      <c r="E624" s="23" t="s">
        <v>710</v>
      </c>
      <c r="F624" s="28">
        <v>45748</v>
      </c>
      <c r="G624" s="39">
        <v>6.65</v>
      </c>
      <c r="H624" s="337"/>
      <c r="I624" s="233"/>
      <c r="J624" s="590">
        <f t="shared" si="89"/>
        <v>0</v>
      </c>
      <c r="K624" s="705"/>
      <c r="L624" s="232">
        <f t="shared" si="90"/>
        <v>0</v>
      </c>
      <c r="M624" s="687"/>
      <c r="N624" s="232">
        <f t="shared" si="91"/>
        <v>0</v>
      </c>
      <c r="O624" s="233"/>
      <c r="P624" s="232">
        <f t="shared" si="92"/>
        <v>0</v>
      </c>
      <c r="Q624" s="233"/>
      <c r="R624" s="377">
        <f t="shared" si="93"/>
        <v>0</v>
      </c>
      <c r="S624" s="1029"/>
      <c r="T624" s="1013">
        <f>S624*Tabla310[[#This Row],[P.U$]]</f>
        <v>0</v>
      </c>
    </row>
    <row r="625" spans="1:23" ht="28.5" x14ac:dyDescent="0.3">
      <c r="A625" s="457">
        <v>602</v>
      </c>
      <c r="B625" s="204" t="s">
        <v>17743</v>
      </c>
      <c r="C625" s="21" t="s">
        <v>650</v>
      </c>
      <c r="D625" s="23" t="s">
        <v>338</v>
      </c>
      <c r="E625" s="23" t="s">
        <v>710</v>
      </c>
      <c r="F625" s="28">
        <v>45689</v>
      </c>
      <c r="G625" s="39">
        <v>7.15</v>
      </c>
      <c r="H625" s="337"/>
      <c r="I625" s="233"/>
      <c r="J625" s="590">
        <f t="shared" si="89"/>
        <v>0</v>
      </c>
      <c r="K625" s="821"/>
      <c r="L625" s="85">
        <f>G625*K625</f>
        <v>0</v>
      </c>
      <c r="M625" s="684"/>
      <c r="N625" s="232">
        <f t="shared" si="91"/>
        <v>0</v>
      </c>
      <c r="O625" s="233"/>
      <c r="P625" s="232">
        <f t="shared" si="92"/>
        <v>0</v>
      </c>
      <c r="Q625" s="233"/>
      <c r="R625" s="377">
        <f t="shared" si="93"/>
        <v>0</v>
      </c>
      <c r="S625" s="1027"/>
      <c r="T625" s="1013">
        <f>S625*Tabla310[[#This Row],[P.U$]]</f>
        <v>0</v>
      </c>
      <c r="U625" t="e">
        <f>+[1]!ALMACEN[[#This Row],[ENTRADAS]]-[1]!ALMACEN[[#This Row],[SALIDAS]]</f>
        <v>#REF!</v>
      </c>
      <c r="V625" s="174" t="e">
        <f>SUM([1]!ALMACEN[[#This Row],[P.U$]]*[1]!ALMACEN[[#This Row],[EXISTENCIA]])</f>
        <v>#REF!</v>
      </c>
      <c r="W625" s="176" t="e">
        <f>SUM([1]!ALMACEN[[#This Row],[SALIDAS]]*[1]!ALMACEN[[#This Row],[P.U$]])</f>
        <v>#REF!</v>
      </c>
    </row>
    <row r="626" spans="1:23" ht="36" x14ac:dyDescent="0.3">
      <c r="A626" s="457">
        <v>603</v>
      </c>
      <c r="B626" s="503" t="s">
        <v>533</v>
      </c>
      <c r="C626" s="504" t="s">
        <v>635</v>
      </c>
      <c r="D626" s="507" t="s">
        <v>338</v>
      </c>
      <c r="E626" s="507" t="s">
        <v>710</v>
      </c>
      <c r="F626" s="528">
        <v>45505</v>
      </c>
      <c r="G626" s="529">
        <v>6.57</v>
      </c>
      <c r="H626" s="337"/>
      <c r="I626" s="83"/>
      <c r="J626" s="590">
        <f t="shared" si="89"/>
        <v>0</v>
      </c>
      <c r="K626" s="705"/>
      <c r="L626" s="85">
        <f t="shared" si="90"/>
        <v>0</v>
      </c>
      <c r="M626" s="687"/>
      <c r="N626" s="85">
        <f t="shared" si="91"/>
        <v>0</v>
      </c>
      <c r="O626" s="83"/>
      <c r="P626" s="85">
        <f t="shared" si="92"/>
        <v>0</v>
      </c>
      <c r="Q626" s="83"/>
      <c r="R626" s="377">
        <f t="shared" si="93"/>
        <v>0</v>
      </c>
      <c r="S626" s="1030"/>
      <c r="T626" s="1013">
        <f>S626*Tabla310[[#This Row],[P.U$]]</f>
        <v>0</v>
      </c>
      <c r="U626" t="e">
        <f>+[1]!ALMACEN[[#This Row],[ENTRADAS]]-[1]!ALMACEN[[#This Row],[SALIDAS]]</f>
        <v>#REF!</v>
      </c>
      <c r="V626" s="174" t="e">
        <f>SUM([1]!ALMACEN[[#This Row],[P.U$]]*[1]!ALMACEN[[#This Row],[EXISTENCIA]])</f>
        <v>#REF!</v>
      </c>
      <c r="W626" s="176" t="e">
        <f>SUM([1]!ALMACEN[[#This Row],[SALIDAS]]*[1]!ALMACEN[[#This Row],[P.U$]])</f>
        <v>#REF!</v>
      </c>
    </row>
    <row r="627" spans="1:23" ht="54" x14ac:dyDescent="0.3">
      <c r="A627" s="457">
        <v>604</v>
      </c>
      <c r="B627" s="495" t="s">
        <v>534</v>
      </c>
      <c r="C627" s="494" t="s">
        <v>651</v>
      </c>
      <c r="D627" s="494" t="s">
        <v>339</v>
      </c>
      <c r="E627" s="494" t="s">
        <v>713</v>
      </c>
      <c r="F627" s="535">
        <v>45658</v>
      </c>
      <c r="G627" s="502">
        <v>1.71</v>
      </c>
      <c r="H627" s="337"/>
      <c r="I627" s="83"/>
      <c r="J627" s="590">
        <f t="shared" si="89"/>
        <v>0</v>
      </c>
      <c r="K627" s="705"/>
      <c r="L627" s="85">
        <f t="shared" si="90"/>
        <v>0</v>
      </c>
      <c r="M627" s="687"/>
      <c r="N627" s="85">
        <f t="shared" si="91"/>
        <v>0</v>
      </c>
      <c r="O627" s="83"/>
      <c r="P627" s="85">
        <f t="shared" si="92"/>
        <v>0</v>
      </c>
      <c r="Q627" s="83"/>
      <c r="R627" s="377">
        <f t="shared" si="93"/>
        <v>0</v>
      </c>
      <c r="S627" s="1028"/>
      <c r="T627" s="1013">
        <f>S627*Tabla310[[#This Row],[P.U$]]</f>
        <v>0</v>
      </c>
    </row>
    <row r="628" spans="1:23" ht="37.5" x14ac:dyDescent="0.3">
      <c r="A628" s="457">
        <v>605</v>
      </c>
      <c r="B628" s="489" t="s">
        <v>959</v>
      </c>
      <c r="C628" s="389" t="s">
        <v>960</v>
      </c>
      <c r="D628" s="494" t="s">
        <v>339</v>
      </c>
      <c r="E628" s="494" t="s">
        <v>713</v>
      </c>
      <c r="F628" s="536">
        <v>45717</v>
      </c>
      <c r="G628" s="491">
        <v>2.74</v>
      </c>
      <c r="H628" s="337"/>
      <c r="I628" s="83">
        <v>4</v>
      </c>
      <c r="J628" s="590">
        <f t="shared" si="89"/>
        <v>10.96</v>
      </c>
      <c r="K628" s="821">
        <v>4</v>
      </c>
      <c r="L628" s="85">
        <f t="shared" si="90"/>
        <v>10.96</v>
      </c>
      <c r="M628" s="687"/>
      <c r="N628" s="85">
        <f t="shared" si="91"/>
        <v>0</v>
      </c>
      <c r="O628" s="83">
        <v>4</v>
      </c>
      <c r="P628" s="85">
        <f t="shared" si="92"/>
        <v>10.96</v>
      </c>
      <c r="Q628" s="83">
        <v>4</v>
      </c>
      <c r="R628" s="377">
        <f t="shared" si="93"/>
        <v>10.96</v>
      </c>
      <c r="S628" s="1030">
        <v>4</v>
      </c>
      <c r="T628" s="1013">
        <f>S628*Tabla310[[#This Row],[P.U$]]</f>
        <v>10.96</v>
      </c>
    </row>
    <row r="629" spans="1:23" ht="37.5" x14ac:dyDescent="0.3">
      <c r="A629" s="457">
        <v>606</v>
      </c>
      <c r="B629" s="489" t="s">
        <v>957</v>
      </c>
      <c r="C629" s="389" t="s">
        <v>960</v>
      </c>
      <c r="D629" s="494" t="s">
        <v>339</v>
      </c>
      <c r="E629" s="494" t="s">
        <v>713</v>
      </c>
      <c r="F629" s="536">
        <v>45717</v>
      </c>
      <c r="G629" s="491">
        <v>1.67</v>
      </c>
      <c r="H629" s="337"/>
      <c r="I629" s="83">
        <v>10</v>
      </c>
      <c r="J629" s="590">
        <f t="shared" si="89"/>
        <v>16.7</v>
      </c>
      <c r="K629" s="821">
        <v>10</v>
      </c>
      <c r="L629" s="85">
        <f t="shared" si="90"/>
        <v>16.7</v>
      </c>
      <c r="M629" s="687">
        <v>6</v>
      </c>
      <c r="N629" s="85">
        <f t="shared" si="91"/>
        <v>10.02</v>
      </c>
      <c r="O629" s="83">
        <v>6</v>
      </c>
      <c r="P629" s="85">
        <f t="shared" si="92"/>
        <v>10.02</v>
      </c>
      <c r="Q629" s="83">
        <v>6</v>
      </c>
      <c r="R629" s="377">
        <f t="shared" si="93"/>
        <v>10.02</v>
      </c>
      <c r="S629" s="1028">
        <v>6</v>
      </c>
      <c r="T629" s="1013">
        <f>S629*Tabla310[[#This Row],[P.U$]]</f>
        <v>10.02</v>
      </c>
    </row>
    <row r="630" spans="1:23" ht="54" x14ac:dyDescent="0.3">
      <c r="A630" s="457">
        <v>607</v>
      </c>
      <c r="B630" s="495" t="s">
        <v>535</v>
      </c>
      <c r="C630" s="494" t="s">
        <v>652</v>
      </c>
      <c r="D630" s="494" t="s">
        <v>339</v>
      </c>
      <c r="E630" s="494" t="s">
        <v>713</v>
      </c>
      <c r="F630" s="537">
        <v>45627</v>
      </c>
      <c r="G630" s="502">
        <v>1.92</v>
      </c>
      <c r="H630" s="337"/>
      <c r="I630" s="83"/>
      <c r="J630" s="590">
        <f t="shared" si="89"/>
        <v>0</v>
      </c>
      <c r="K630" s="705"/>
      <c r="L630" s="85">
        <f t="shared" si="90"/>
        <v>0</v>
      </c>
      <c r="M630" s="687"/>
      <c r="N630" s="85">
        <f t="shared" si="91"/>
        <v>0</v>
      </c>
      <c r="O630" s="83"/>
      <c r="P630" s="85">
        <f t="shared" si="92"/>
        <v>0</v>
      </c>
      <c r="Q630" s="83"/>
      <c r="R630" s="377">
        <f t="shared" si="93"/>
        <v>0</v>
      </c>
      <c r="S630" s="1030"/>
      <c r="T630" s="1013">
        <f>S630*Tabla310[[#This Row],[P.U$]]</f>
        <v>0</v>
      </c>
    </row>
    <row r="631" spans="1:23" ht="54" x14ac:dyDescent="0.3">
      <c r="A631" s="457">
        <v>608</v>
      </c>
      <c r="B631" s="495" t="s">
        <v>836</v>
      </c>
      <c r="C631" s="494" t="s">
        <v>652</v>
      </c>
      <c r="D631" s="494" t="s">
        <v>339</v>
      </c>
      <c r="E631" s="494" t="s">
        <v>713</v>
      </c>
      <c r="F631" s="537">
        <v>45627</v>
      </c>
      <c r="G631" s="502">
        <v>1.92</v>
      </c>
      <c r="H631" s="337"/>
      <c r="I631" s="83"/>
      <c r="J631" s="590">
        <f t="shared" si="89"/>
        <v>0</v>
      </c>
      <c r="K631" s="705"/>
      <c r="L631" s="85">
        <f t="shared" si="90"/>
        <v>0</v>
      </c>
      <c r="M631" s="687"/>
      <c r="N631" s="85">
        <f t="shared" si="91"/>
        <v>0</v>
      </c>
      <c r="O631" s="83"/>
      <c r="P631" s="85">
        <f t="shared" si="92"/>
        <v>0</v>
      </c>
      <c r="Q631" s="83"/>
      <c r="R631" s="377">
        <f t="shared" si="93"/>
        <v>0</v>
      </c>
      <c r="S631" s="1028"/>
      <c r="T631" s="1013">
        <f>S631*Tabla310[[#This Row],[P.U$]]</f>
        <v>0</v>
      </c>
      <c r="U631" t="e">
        <f>+[1]!ALMACEN[[#This Row],[ENTRADAS]]-[1]!ALMACEN[[#This Row],[SALIDAS]]</f>
        <v>#REF!</v>
      </c>
      <c r="V631" s="174" t="e">
        <f>SUM([1]!ALMACEN[[#This Row],[P.U$]]*[1]!ALMACEN[[#This Row],[EXISTENCIA]])</f>
        <v>#REF!</v>
      </c>
      <c r="W631" s="176" t="e">
        <f>SUM([1]!ALMACEN[[#This Row],[SALIDAS]]*[1]!ALMACEN[[#This Row],[P.U$]])</f>
        <v>#REF!</v>
      </c>
    </row>
    <row r="632" spans="1:23" ht="72" x14ac:dyDescent="0.3">
      <c r="A632" s="457">
        <v>609</v>
      </c>
      <c r="B632" s="495" t="s">
        <v>17798</v>
      </c>
      <c r="C632" s="494" t="s">
        <v>908</v>
      </c>
      <c r="D632" s="494" t="s">
        <v>339</v>
      </c>
      <c r="E632" s="494" t="s">
        <v>713</v>
      </c>
      <c r="F632" s="537">
        <v>45628</v>
      </c>
      <c r="G632" s="502">
        <v>10.18</v>
      </c>
      <c r="H632" s="337"/>
      <c r="I632" s="83"/>
      <c r="J632" s="590">
        <f t="shared" si="89"/>
        <v>0</v>
      </c>
      <c r="K632" s="705"/>
      <c r="L632" s="85">
        <f t="shared" si="90"/>
        <v>0</v>
      </c>
      <c r="M632" s="687"/>
      <c r="N632" s="85">
        <f t="shared" si="91"/>
        <v>0</v>
      </c>
      <c r="O632" s="83"/>
      <c r="P632" s="85">
        <f t="shared" si="92"/>
        <v>0</v>
      </c>
      <c r="Q632" s="83"/>
      <c r="R632" s="377">
        <f t="shared" si="93"/>
        <v>0</v>
      </c>
      <c r="S632" s="1030"/>
      <c r="T632" s="1013">
        <f>S632*Tabla310[[#This Row],[P.U$]]</f>
        <v>0</v>
      </c>
    </row>
    <row r="633" spans="1:23" ht="54" x14ac:dyDescent="0.3">
      <c r="A633" s="457">
        <v>610</v>
      </c>
      <c r="B633" s="495" t="s">
        <v>17797</v>
      </c>
      <c r="C633" s="494" t="s">
        <v>654</v>
      </c>
      <c r="D633" s="494" t="s">
        <v>339</v>
      </c>
      <c r="E633" s="494" t="s">
        <v>714</v>
      </c>
      <c r="F633" s="537">
        <v>46235</v>
      </c>
      <c r="G633" s="502">
        <v>1.92</v>
      </c>
      <c r="H633" s="337"/>
      <c r="I633" s="83"/>
      <c r="J633" s="590">
        <f t="shared" si="89"/>
        <v>0</v>
      </c>
      <c r="K633" s="705"/>
      <c r="L633" s="85">
        <f t="shared" si="90"/>
        <v>0</v>
      </c>
      <c r="M633" s="687"/>
      <c r="N633" s="85">
        <f t="shared" si="91"/>
        <v>0</v>
      </c>
      <c r="O633" s="83"/>
      <c r="P633" s="85">
        <f t="shared" si="92"/>
        <v>0</v>
      </c>
      <c r="Q633" s="83"/>
      <c r="R633" s="377">
        <f t="shared" si="93"/>
        <v>0</v>
      </c>
      <c r="S633" s="1028"/>
      <c r="T633" s="1013">
        <f>S633*Tabla310[[#This Row],[P.U$]]</f>
        <v>0</v>
      </c>
    </row>
    <row r="634" spans="1:23" ht="37.5" x14ac:dyDescent="0.3">
      <c r="A634" s="457">
        <v>611</v>
      </c>
      <c r="B634" s="489" t="s">
        <v>17841</v>
      </c>
      <c r="C634" s="389" t="s">
        <v>966</v>
      </c>
      <c r="D634" s="494" t="s">
        <v>339</v>
      </c>
      <c r="E634" s="494" t="s">
        <v>714</v>
      </c>
      <c r="F634" s="490">
        <v>45689</v>
      </c>
      <c r="G634" s="491">
        <v>4.97</v>
      </c>
      <c r="H634" s="337"/>
      <c r="I634" s="233">
        <v>4</v>
      </c>
      <c r="J634" s="590">
        <f t="shared" si="89"/>
        <v>19.88</v>
      </c>
      <c r="K634" s="822">
        <v>4</v>
      </c>
      <c r="L634" s="85">
        <f>G634*K634</f>
        <v>19.88</v>
      </c>
      <c r="M634" s="687">
        <v>5</v>
      </c>
      <c r="N634" s="232">
        <f t="shared" si="91"/>
        <v>24.849999999999998</v>
      </c>
      <c r="O634" s="233">
        <v>5</v>
      </c>
      <c r="P634" s="232">
        <f t="shared" si="92"/>
        <v>24.849999999999998</v>
      </c>
      <c r="Q634" s="233">
        <v>5</v>
      </c>
      <c r="R634" s="377">
        <f t="shared" si="93"/>
        <v>24.849999999999998</v>
      </c>
      <c r="S634" s="1029">
        <v>5</v>
      </c>
      <c r="T634" s="1013">
        <f>S634*Tabla310[[#This Row],[P.U$]]</f>
        <v>24.849999999999998</v>
      </c>
    </row>
    <row r="635" spans="1:23" ht="36" x14ac:dyDescent="0.3">
      <c r="A635" s="457">
        <v>612</v>
      </c>
      <c r="B635" s="495" t="s">
        <v>539</v>
      </c>
      <c r="C635" s="494" t="s">
        <v>654</v>
      </c>
      <c r="D635" s="494" t="s">
        <v>339</v>
      </c>
      <c r="E635" s="494" t="s">
        <v>710</v>
      </c>
      <c r="F635" s="537">
        <v>45631</v>
      </c>
      <c r="G635" s="502">
        <v>3.4</v>
      </c>
      <c r="H635" s="337"/>
      <c r="I635" s="83"/>
      <c r="J635" s="590">
        <f t="shared" si="89"/>
        <v>0</v>
      </c>
      <c r="K635" s="705"/>
      <c r="L635" s="85">
        <f t="shared" si="90"/>
        <v>0</v>
      </c>
      <c r="M635" s="687"/>
      <c r="N635" s="85">
        <f t="shared" si="91"/>
        <v>0</v>
      </c>
      <c r="O635" s="83"/>
      <c r="P635" s="85">
        <f t="shared" si="92"/>
        <v>0</v>
      </c>
      <c r="Q635" s="83"/>
      <c r="R635" s="377">
        <f t="shared" si="93"/>
        <v>0</v>
      </c>
      <c r="S635" s="1028"/>
      <c r="T635" s="1013">
        <f>S635*Tabla310[[#This Row],[P.U$]]</f>
        <v>0</v>
      </c>
    </row>
    <row r="636" spans="1:23" ht="36" x14ac:dyDescent="0.3">
      <c r="A636" s="457">
        <v>613</v>
      </c>
      <c r="B636" s="495" t="s">
        <v>17796</v>
      </c>
      <c r="C636" s="489" t="s">
        <v>911</v>
      </c>
      <c r="D636" s="494" t="s">
        <v>339</v>
      </c>
      <c r="E636" s="494" t="s">
        <v>710</v>
      </c>
      <c r="F636" s="490">
        <v>46692</v>
      </c>
      <c r="G636" s="491">
        <v>1.55</v>
      </c>
      <c r="H636" s="337"/>
      <c r="I636" s="83"/>
      <c r="J636" s="590">
        <f t="shared" si="89"/>
        <v>0</v>
      </c>
      <c r="K636" s="821"/>
      <c r="L636" s="85">
        <f>G636*K636</f>
        <v>0</v>
      </c>
      <c r="M636" s="687"/>
      <c r="N636" s="85">
        <f t="shared" si="91"/>
        <v>0</v>
      </c>
      <c r="O636" s="83"/>
      <c r="P636" s="85">
        <f t="shared" si="92"/>
        <v>0</v>
      </c>
      <c r="Q636" s="83"/>
      <c r="R636" s="377">
        <f t="shared" si="93"/>
        <v>0</v>
      </c>
      <c r="S636" s="1030"/>
      <c r="T636" s="1013">
        <f>S636*Tabla310[[#This Row],[P.U$]]</f>
        <v>0</v>
      </c>
    </row>
    <row r="637" spans="1:23" ht="36" x14ac:dyDescent="0.3">
      <c r="A637" s="457">
        <v>614</v>
      </c>
      <c r="B637" s="495" t="s">
        <v>782</v>
      </c>
      <c r="C637" s="494" t="s">
        <v>736</v>
      </c>
      <c r="D637" s="494" t="s">
        <v>339</v>
      </c>
      <c r="E637" s="494" t="s">
        <v>710</v>
      </c>
      <c r="F637" s="537">
        <v>46539</v>
      </c>
      <c r="G637" s="502">
        <v>1.8</v>
      </c>
      <c r="H637" s="337"/>
      <c r="I637" s="83"/>
      <c r="J637" s="590">
        <f t="shared" si="89"/>
        <v>0</v>
      </c>
      <c r="K637" s="705"/>
      <c r="L637" s="85">
        <f t="shared" si="90"/>
        <v>0</v>
      </c>
      <c r="M637" s="687"/>
      <c r="N637" s="85">
        <f t="shared" si="91"/>
        <v>0</v>
      </c>
      <c r="O637" s="83"/>
      <c r="P637" s="85">
        <f t="shared" si="92"/>
        <v>0</v>
      </c>
      <c r="Q637" s="83"/>
      <c r="R637" s="377">
        <f t="shared" si="93"/>
        <v>0</v>
      </c>
      <c r="S637" s="1028"/>
      <c r="T637" s="1013">
        <f>S637*Tabla310[[#This Row],[P.U$]]</f>
        <v>0</v>
      </c>
    </row>
    <row r="638" spans="1:23" ht="28.5" x14ac:dyDescent="0.3">
      <c r="A638" s="457">
        <v>615</v>
      </c>
      <c r="B638" s="206" t="s">
        <v>540</v>
      </c>
      <c r="C638" s="24" t="s">
        <v>17737</v>
      </c>
      <c r="D638" s="24" t="s">
        <v>339</v>
      </c>
      <c r="E638" s="24" t="s">
        <v>710</v>
      </c>
      <c r="F638" s="32">
        <v>46508</v>
      </c>
      <c r="G638" s="42">
        <v>0.9</v>
      </c>
      <c r="H638" s="337"/>
      <c r="I638" s="83"/>
      <c r="J638" s="590">
        <f t="shared" si="89"/>
        <v>0</v>
      </c>
      <c r="K638" s="705"/>
      <c r="L638" s="85">
        <f t="shared" si="90"/>
        <v>0</v>
      </c>
      <c r="M638" s="687"/>
      <c r="N638" s="85">
        <f t="shared" si="91"/>
        <v>0</v>
      </c>
      <c r="O638" s="83"/>
      <c r="P638" s="85">
        <f t="shared" si="92"/>
        <v>0</v>
      </c>
      <c r="Q638" s="83"/>
      <c r="R638" s="377">
        <f t="shared" si="93"/>
        <v>0</v>
      </c>
      <c r="S638" s="1030"/>
      <c r="T638" s="1013">
        <f>S638*Tabla310[[#This Row],[P.U$]]</f>
        <v>0</v>
      </c>
    </row>
    <row r="639" spans="1:23" ht="54" x14ac:dyDescent="0.3">
      <c r="A639" s="457">
        <v>616</v>
      </c>
      <c r="B639" s="495" t="s">
        <v>541</v>
      </c>
      <c r="C639" s="494" t="s">
        <v>655</v>
      </c>
      <c r="D639" s="494" t="s">
        <v>339</v>
      </c>
      <c r="E639" s="494" t="s">
        <v>710</v>
      </c>
      <c r="F639" s="537">
        <v>45633</v>
      </c>
      <c r="G639" s="502">
        <v>3.74</v>
      </c>
      <c r="H639" s="337"/>
      <c r="I639" s="233"/>
      <c r="J639" s="590">
        <f t="shared" si="89"/>
        <v>0</v>
      </c>
      <c r="K639" s="705"/>
      <c r="L639" s="232">
        <f t="shared" si="90"/>
        <v>0</v>
      </c>
      <c r="M639" s="684"/>
      <c r="N639" s="232">
        <f t="shared" si="91"/>
        <v>0</v>
      </c>
      <c r="O639" s="233"/>
      <c r="P639" s="232">
        <f t="shared" si="92"/>
        <v>0</v>
      </c>
      <c r="Q639" s="233"/>
      <c r="R639" s="377">
        <f t="shared" si="93"/>
        <v>0</v>
      </c>
      <c r="S639" s="1027"/>
      <c r="T639" s="1013">
        <f>S639*Tabla310[[#This Row],[P.U$]]</f>
        <v>0</v>
      </c>
    </row>
    <row r="640" spans="1:23" ht="37.5" x14ac:dyDescent="0.3">
      <c r="A640" s="457">
        <v>617</v>
      </c>
      <c r="B640" s="489" t="s">
        <v>912</v>
      </c>
      <c r="C640" s="389" t="s">
        <v>913</v>
      </c>
      <c r="D640" s="494" t="s">
        <v>339</v>
      </c>
      <c r="E640" s="494" t="s">
        <v>710</v>
      </c>
      <c r="F640" s="490">
        <v>46082</v>
      </c>
      <c r="G640" s="491">
        <v>2.27</v>
      </c>
      <c r="H640" s="337"/>
      <c r="I640" s="233">
        <v>4</v>
      </c>
      <c r="J640" s="590">
        <f t="shared" si="89"/>
        <v>9.08</v>
      </c>
      <c r="K640" s="830">
        <v>2</v>
      </c>
      <c r="L640" s="85">
        <f>G640*K640</f>
        <v>4.54</v>
      </c>
      <c r="M640" s="684">
        <v>4</v>
      </c>
      <c r="N640" s="232">
        <f t="shared" si="91"/>
        <v>9.08</v>
      </c>
      <c r="O640" s="233">
        <v>4</v>
      </c>
      <c r="P640" s="232">
        <f t="shared" si="92"/>
        <v>9.08</v>
      </c>
      <c r="Q640" s="233">
        <v>4</v>
      </c>
      <c r="R640" s="377">
        <f t="shared" si="93"/>
        <v>9.08</v>
      </c>
      <c r="S640" s="1029">
        <v>4</v>
      </c>
      <c r="T640" s="1013">
        <f>S640*Tabla310[[#This Row],[P.U$]]</f>
        <v>9.08</v>
      </c>
    </row>
    <row r="641" spans="1:20" ht="36" x14ac:dyDescent="0.3">
      <c r="A641" s="457">
        <v>618</v>
      </c>
      <c r="B641" s="484" t="s">
        <v>914</v>
      </c>
      <c r="C641" s="538" t="s">
        <v>915</v>
      </c>
      <c r="D641" s="494" t="s">
        <v>339</v>
      </c>
      <c r="E641" s="494" t="s">
        <v>710</v>
      </c>
      <c r="F641" s="486">
        <v>46539</v>
      </c>
      <c r="G641" s="487">
        <v>0.52</v>
      </c>
      <c r="H641" s="337"/>
      <c r="I641" s="83"/>
      <c r="J641" s="590">
        <f t="shared" si="89"/>
        <v>0</v>
      </c>
      <c r="K641" s="705"/>
      <c r="L641" s="85">
        <f t="shared" si="90"/>
        <v>0</v>
      </c>
      <c r="M641" s="687"/>
      <c r="N641" s="85">
        <f t="shared" si="91"/>
        <v>0</v>
      </c>
      <c r="O641" s="83"/>
      <c r="P641" s="85">
        <f t="shared" si="92"/>
        <v>0</v>
      </c>
      <c r="Q641" s="83"/>
      <c r="R641" s="377">
        <f t="shared" si="93"/>
        <v>0</v>
      </c>
      <c r="S641" s="1028"/>
      <c r="T641" s="1013">
        <f>S641*Tabla310[[#This Row],[P.U$]]</f>
        <v>0</v>
      </c>
    </row>
    <row r="642" spans="1:20" ht="37.5" x14ac:dyDescent="0.3">
      <c r="A642" s="457">
        <v>619</v>
      </c>
      <c r="B642" s="489" t="s">
        <v>918</v>
      </c>
      <c r="C642" s="389" t="s">
        <v>919</v>
      </c>
      <c r="D642" s="494" t="s">
        <v>339</v>
      </c>
      <c r="E642" s="494" t="s">
        <v>710</v>
      </c>
      <c r="F642" s="490">
        <v>45658</v>
      </c>
      <c r="G642" s="491">
        <v>0.5</v>
      </c>
      <c r="H642" s="337"/>
      <c r="I642" s="83"/>
      <c r="J642" s="590">
        <f t="shared" si="89"/>
        <v>0</v>
      </c>
      <c r="K642" s="705"/>
      <c r="L642" s="85">
        <f t="shared" si="90"/>
        <v>0</v>
      </c>
      <c r="M642" s="687"/>
      <c r="N642" s="85">
        <f t="shared" si="91"/>
        <v>0</v>
      </c>
      <c r="O642" s="83"/>
      <c r="P642" s="85">
        <f t="shared" si="92"/>
        <v>0</v>
      </c>
      <c r="Q642" s="83"/>
      <c r="R642" s="377">
        <f t="shared" si="93"/>
        <v>0</v>
      </c>
      <c r="S642" s="1030"/>
      <c r="T642" s="1013">
        <f>S642*Tabla310[[#This Row],[P.U$]]</f>
        <v>0</v>
      </c>
    </row>
    <row r="643" spans="1:20" ht="37.5" x14ac:dyDescent="0.3">
      <c r="A643" s="457">
        <v>620</v>
      </c>
      <c r="B643" s="489" t="s">
        <v>916</v>
      </c>
      <c r="C643" s="389" t="s">
        <v>917</v>
      </c>
      <c r="D643" s="494" t="s">
        <v>339</v>
      </c>
      <c r="E643" s="494" t="s">
        <v>710</v>
      </c>
      <c r="F643" s="490"/>
      <c r="G643" s="491">
        <v>0.57999999999999996</v>
      </c>
      <c r="H643" s="337"/>
      <c r="I643" s="83"/>
      <c r="J643" s="590">
        <f t="shared" si="89"/>
        <v>0</v>
      </c>
      <c r="K643" s="705"/>
      <c r="L643" s="85">
        <f t="shared" si="90"/>
        <v>0</v>
      </c>
      <c r="M643" s="687"/>
      <c r="N643" s="85">
        <f t="shared" si="91"/>
        <v>0</v>
      </c>
      <c r="O643" s="83"/>
      <c r="P643" s="85">
        <f t="shared" si="92"/>
        <v>0</v>
      </c>
      <c r="Q643" s="83"/>
      <c r="R643" s="377">
        <f t="shared" si="93"/>
        <v>0</v>
      </c>
      <c r="S643" s="1028"/>
      <c r="T643" s="1013">
        <f>S643*Tabla310[[#This Row],[P.U$]]</f>
        <v>0</v>
      </c>
    </row>
    <row r="644" spans="1:20" ht="37.5" x14ac:dyDescent="0.3">
      <c r="A644" s="457">
        <v>621</v>
      </c>
      <c r="B644" s="489" t="s">
        <v>975</v>
      </c>
      <c r="C644" s="389" t="s">
        <v>610</v>
      </c>
      <c r="D644" s="494" t="s">
        <v>339</v>
      </c>
      <c r="E644" s="389" t="s">
        <v>710</v>
      </c>
      <c r="F644" s="490">
        <v>45870</v>
      </c>
      <c r="G644" s="491">
        <v>1.75</v>
      </c>
      <c r="H644" s="337"/>
      <c r="I644" s="83"/>
      <c r="J644" s="590">
        <f t="shared" si="89"/>
        <v>0</v>
      </c>
      <c r="K644" s="705"/>
      <c r="L644" s="85">
        <f t="shared" si="90"/>
        <v>0</v>
      </c>
      <c r="M644" s="687"/>
      <c r="N644" s="85">
        <f t="shared" si="91"/>
        <v>0</v>
      </c>
      <c r="O644" s="83"/>
      <c r="P644" s="85">
        <f t="shared" si="92"/>
        <v>0</v>
      </c>
      <c r="Q644" s="83"/>
      <c r="R644" s="377">
        <f t="shared" si="93"/>
        <v>0</v>
      </c>
      <c r="S644" s="1030"/>
      <c r="T644" s="1013">
        <f>S644*Tabla310[[#This Row],[P.U$]]</f>
        <v>0</v>
      </c>
    </row>
    <row r="645" spans="1:20" ht="25.5" x14ac:dyDescent="0.3">
      <c r="A645" s="457">
        <v>622</v>
      </c>
      <c r="B645" s="184" t="s">
        <v>1113</v>
      </c>
      <c r="C645" s="578" t="s">
        <v>911</v>
      </c>
      <c r="D645" s="24" t="s">
        <v>339</v>
      </c>
      <c r="E645" s="24" t="s">
        <v>710</v>
      </c>
      <c r="F645" s="490">
        <v>46692</v>
      </c>
      <c r="G645" s="603">
        <v>0.5</v>
      </c>
      <c r="H645" s="337"/>
      <c r="I645" s="83">
        <v>0</v>
      </c>
      <c r="J645" s="590">
        <f t="shared" si="89"/>
        <v>0</v>
      </c>
      <c r="K645" s="821"/>
      <c r="L645" s="85">
        <f>G645*K645</f>
        <v>0</v>
      </c>
      <c r="M645" s="687"/>
      <c r="N645" s="85">
        <f t="shared" si="91"/>
        <v>0</v>
      </c>
      <c r="O645" s="83"/>
      <c r="P645" s="85">
        <f t="shared" si="92"/>
        <v>0</v>
      </c>
      <c r="Q645" s="83"/>
      <c r="R645" s="377">
        <f t="shared" si="93"/>
        <v>0</v>
      </c>
      <c r="S645" s="1028"/>
      <c r="T645" s="1013">
        <f>S645*Tabla310[[#This Row],[P.U$]]</f>
        <v>0</v>
      </c>
    </row>
    <row r="646" spans="1:20" ht="37.5" x14ac:dyDescent="0.3">
      <c r="A646" s="457">
        <v>623</v>
      </c>
      <c r="B646" s="489" t="s">
        <v>924</v>
      </c>
      <c r="C646" s="389" t="s">
        <v>925</v>
      </c>
      <c r="D646" s="494" t="s">
        <v>339</v>
      </c>
      <c r="E646" s="494" t="s">
        <v>710</v>
      </c>
      <c r="F646" s="490"/>
      <c r="G646" s="491">
        <v>2.8</v>
      </c>
      <c r="H646" s="337"/>
      <c r="I646" s="83"/>
      <c r="J646" s="590">
        <f t="shared" si="89"/>
        <v>0</v>
      </c>
      <c r="K646" s="705"/>
      <c r="L646" s="85">
        <f t="shared" si="90"/>
        <v>0</v>
      </c>
      <c r="M646" s="687"/>
      <c r="N646" s="85">
        <f t="shared" si="91"/>
        <v>0</v>
      </c>
      <c r="O646" s="83"/>
      <c r="P646" s="85">
        <f t="shared" si="92"/>
        <v>0</v>
      </c>
      <c r="Q646" s="83"/>
      <c r="R646" s="377">
        <f t="shared" si="93"/>
        <v>0</v>
      </c>
      <c r="S646" s="1030"/>
      <c r="T646" s="1013">
        <f>S646*Tabla310[[#This Row],[P.U$]]</f>
        <v>0</v>
      </c>
    </row>
    <row r="647" spans="1:20" ht="36" x14ac:dyDescent="0.3">
      <c r="A647" s="457">
        <v>624</v>
      </c>
      <c r="B647" s="484" t="s">
        <v>542</v>
      </c>
      <c r="C647" s="485" t="s">
        <v>656</v>
      </c>
      <c r="D647" s="494" t="s">
        <v>339</v>
      </c>
      <c r="E647" s="494" t="s">
        <v>710</v>
      </c>
      <c r="F647" s="486">
        <v>46327</v>
      </c>
      <c r="G647" s="487">
        <v>1.84</v>
      </c>
      <c r="H647" s="337"/>
      <c r="I647" s="233"/>
      <c r="J647" s="590">
        <f t="shared" si="89"/>
        <v>0</v>
      </c>
      <c r="K647" s="705"/>
      <c r="L647" s="232">
        <f t="shared" si="90"/>
        <v>0</v>
      </c>
      <c r="M647" s="684"/>
      <c r="N647" s="232">
        <f t="shared" si="91"/>
        <v>0</v>
      </c>
      <c r="O647" s="233"/>
      <c r="P647" s="232">
        <f t="shared" si="92"/>
        <v>0</v>
      </c>
      <c r="Q647" s="233"/>
      <c r="R647" s="377">
        <f t="shared" si="93"/>
        <v>0</v>
      </c>
      <c r="S647" s="1027"/>
      <c r="T647" s="1013">
        <f>S647*Tabla310[[#This Row],[P.U$]]</f>
        <v>0</v>
      </c>
    </row>
    <row r="648" spans="1:20" ht="36" x14ac:dyDescent="0.3">
      <c r="A648" s="457">
        <v>625</v>
      </c>
      <c r="B648" s="484" t="s">
        <v>17799</v>
      </c>
      <c r="C648" s="485" t="s">
        <v>736</v>
      </c>
      <c r="D648" s="494" t="s">
        <v>339</v>
      </c>
      <c r="E648" s="494" t="s">
        <v>710</v>
      </c>
      <c r="F648" s="486">
        <v>46569</v>
      </c>
      <c r="G648" s="487">
        <v>1.84</v>
      </c>
      <c r="H648" s="337"/>
      <c r="I648" s="83"/>
      <c r="J648" s="590">
        <f t="shared" si="89"/>
        <v>0</v>
      </c>
      <c r="K648" s="705"/>
      <c r="L648" s="85">
        <f t="shared" si="90"/>
        <v>0</v>
      </c>
      <c r="M648" s="687"/>
      <c r="N648" s="85">
        <f t="shared" si="91"/>
        <v>0</v>
      </c>
      <c r="O648" s="83"/>
      <c r="P648" s="85">
        <f t="shared" si="92"/>
        <v>0</v>
      </c>
      <c r="Q648" s="83"/>
      <c r="R648" s="377">
        <f t="shared" si="93"/>
        <v>0</v>
      </c>
      <c r="S648" s="1030"/>
      <c r="T648" s="1013">
        <f>S648*Tabla310[[#This Row],[P.U$]]</f>
        <v>0</v>
      </c>
    </row>
    <row r="649" spans="1:20" ht="37.5" x14ac:dyDescent="0.3">
      <c r="A649" s="457">
        <v>626</v>
      </c>
      <c r="B649" s="489" t="s">
        <v>930</v>
      </c>
      <c r="C649" s="389" t="s">
        <v>929</v>
      </c>
      <c r="D649" s="494" t="s">
        <v>339</v>
      </c>
      <c r="E649" s="494" t="s">
        <v>710</v>
      </c>
      <c r="F649" s="490">
        <v>46539</v>
      </c>
      <c r="G649" s="491">
        <v>0.84</v>
      </c>
      <c r="H649" s="337"/>
      <c r="I649" s="593">
        <v>25</v>
      </c>
      <c r="J649" s="590">
        <f t="shared" si="89"/>
        <v>21</v>
      </c>
      <c r="K649" s="821">
        <v>24</v>
      </c>
      <c r="L649" s="85">
        <f t="shared" si="90"/>
        <v>20.16</v>
      </c>
      <c r="M649" s="684">
        <v>130</v>
      </c>
      <c r="N649" s="242">
        <f t="shared" si="91"/>
        <v>109.2</v>
      </c>
      <c r="O649" s="243">
        <v>130</v>
      </c>
      <c r="P649" s="242">
        <f t="shared" si="92"/>
        <v>109.2</v>
      </c>
      <c r="Q649" s="243">
        <v>130</v>
      </c>
      <c r="R649" s="377">
        <f t="shared" si="93"/>
        <v>109.2</v>
      </c>
      <c r="S649" s="1027">
        <v>130</v>
      </c>
      <c r="T649" s="1013">
        <f>S649*Tabla310[[#This Row],[P.U$]]</f>
        <v>109.2</v>
      </c>
    </row>
    <row r="650" spans="1:20" ht="37.5" x14ac:dyDescent="0.3">
      <c r="A650" s="457">
        <v>627</v>
      </c>
      <c r="B650" s="489" t="s">
        <v>928</v>
      </c>
      <c r="C650" s="389" t="s">
        <v>929</v>
      </c>
      <c r="D650" s="494" t="s">
        <v>339</v>
      </c>
      <c r="E650" s="494" t="s">
        <v>710</v>
      </c>
      <c r="F650" s="490">
        <v>46539</v>
      </c>
      <c r="G650" s="491">
        <v>0.84</v>
      </c>
      <c r="H650" s="337"/>
      <c r="I650" s="83">
        <v>50</v>
      </c>
      <c r="J650" s="590">
        <f t="shared" si="89"/>
        <v>42</v>
      </c>
      <c r="K650" s="821">
        <v>50</v>
      </c>
      <c r="L650" s="85">
        <f t="shared" si="90"/>
        <v>42</v>
      </c>
      <c r="M650" s="687"/>
      <c r="N650" s="85">
        <f t="shared" si="91"/>
        <v>0</v>
      </c>
      <c r="O650" s="83"/>
      <c r="P650" s="85">
        <f t="shared" si="92"/>
        <v>0</v>
      </c>
      <c r="Q650" s="83"/>
      <c r="R650" s="377">
        <f t="shared" si="93"/>
        <v>0</v>
      </c>
      <c r="S650" s="1030"/>
      <c r="T650" s="1013">
        <f>S650*Tabla310[[#This Row],[P.U$]]</f>
        <v>0</v>
      </c>
    </row>
    <row r="651" spans="1:20" ht="37.5" x14ac:dyDescent="0.3">
      <c r="A651" s="457">
        <v>628</v>
      </c>
      <c r="B651" s="489" t="s">
        <v>931</v>
      </c>
      <c r="C651" s="389" t="s">
        <v>952</v>
      </c>
      <c r="D651" s="494" t="s">
        <v>339</v>
      </c>
      <c r="E651" s="494" t="s">
        <v>710</v>
      </c>
      <c r="F651" s="490">
        <v>46539</v>
      </c>
      <c r="G651" s="491">
        <v>0.72</v>
      </c>
      <c r="H651" s="337"/>
      <c r="I651" s="83">
        <v>50</v>
      </c>
      <c r="J651" s="590">
        <f t="shared" si="89"/>
        <v>36</v>
      </c>
      <c r="K651" s="821">
        <v>50</v>
      </c>
      <c r="L651" s="85">
        <f t="shared" si="90"/>
        <v>36</v>
      </c>
      <c r="M651" s="687"/>
      <c r="N651" s="85">
        <f t="shared" si="91"/>
        <v>0</v>
      </c>
      <c r="O651" s="83"/>
      <c r="P651" s="85">
        <f t="shared" si="92"/>
        <v>0</v>
      </c>
      <c r="Q651" s="83"/>
      <c r="R651" s="377">
        <f t="shared" si="93"/>
        <v>0</v>
      </c>
      <c r="S651" s="1028"/>
      <c r="T651" s="1013">
        <f>S651*Tabla310[[#This Row],[P.U$]]</f>
        <v>0</v>
      </c>
    </row>
    <row r="652" spans="1:20" ht="37.5" x14ac:dyDescent="0.3">
      <c r="A652" s="457">
        <v>629</v>
      </c>
      <c r="B652" s="489" t="s">
        <v>933</v>
      </c>
      <c r="C652" s="389" t="s">
        <v>932</v>
      </c>
      <c r="D652" s="494" t="s">
        <v>339</v>
      </c>
      <c r="E652" s="494" t="s">
        <v>710</v>
      </c>
      <c r="F652" s="490">
        <v>46539</v>
      </c>
      <c r="G652" s="491">
        <v>0.84</v>
      </c>
      <c r="H652" s="337"/>
      <c r="I652" s="83"/>
      <c r="J652" s="590">
        <f t="shared" si="89"/>
        <v>0</v>
      </c>
      <c r="K652" s="705"/>
      <c r="L652" s="85">
        <f t="shared" si="90"/>
        <v>0</v>
      </c>
      <c r="M652" s="687"/>
      <c r="N652" s="85">
        <f t="shared" si="91"/>
        <v>0</v>
      </c>
      <c r="O652" s="83"/>
      <c r="P652" s="85">
        <f t="shared" si="92"/>
        <v>0</v>
      </c>
      <c r="Q652" s="83"/>
      <c r="R652" s="377">
        <f t="shared" si="93"/>
        <v>0</v>
      </c>
      <c r="S652" s="1030"/>
      <c r="T652" s="1013">
        <f>S652*Tabla310[[#This Row],[P.U$]]</f>
        <v>0</v>
      </c>
    </row>
    <row r="653" spans="1:20" ht="36" x14ac:dyDescent="0.3">
      <c r="A653" s="457">
        <v>630</v>
      </c>
      <c r="B653" s="484" t="s">
        <v>838</v>
      </c>
      <c r="C653" s="485" t="s">
        <v>852</v>
      </c>
      <c r="D653" s="494" t="s">
        <v>339</v>
      </c>
      <c r="E653" s="494" t="s">
        <v>710</v>
      </c>
      <c r="F653" s="486">
        <v>46113</v>
      </c>
      <c r="G653" s="487">
        <v>1.84</v>
      </c>
      <c r="H653" s="337"/>
      <c r="I653" s="233"/>
      <c r="J653" s="590">
        <f t="shared" si="89"/>
        <v>0</v>
      </c>
      <c r="K653" s="705"/>
      <c r="L653" s="232">
        <f t="shared" si="90"/>
        <v>0</v>
      </c>
      <c r="M653" s="684"/>
      <c r="N653" s="232">
        <f t="shared" si="91"/>
        <v>0</v>
      </c>
      <c r="O653" s="233"/>
      <c r="P653" s="232">
        <f t="shared" si="92"/>
        <v>0</v>
      </c>
      <c r="Q653" s="233"/>
      <c r="R653" s="377">
        <f t="shared" si="93"/>
        <v>0</v>
      </c>
      <c r="S653" s="1027"/>
      <c r="T653" s="1013">
        <f>S653*Tabla310[[#This Row],[P.U$]]</f>
        <v>0</v>
      </c>
    </row>
    <row r="654" spans="1:20" ht="36" x14ac:dyDescent="0.3">
      <c r="A654" s="457">
        <v>631</v>
      </c>
      <c r="B654" s="484" t="s">
        <v>543</v>
      </c>
      <c r="C654" s="485" t="s">
        <v>657</v>
      </c>
      <c r="D654" s="494" t="s">
        <v>339</v>
      </c>
      <c r="E654" s="494" t="s">
        <v>710</v>
      </c>
      <c r="F654" s="486">
        <v>46328</v>
      </c>
      <c r="G654" s="487"/>
      <c r="H654" s="337"/>
      <c r="I654" s="83"/>
      <c r="J654" s="590">
        <f t="shared" si="89"/>
        <v>0</v>
      </c>
      <c r="K654" s="705"/>
      <c r="L654" s="85">
        <f t="shared" si="90"/>
        <v>0</v>
      </c>
      <c r="M654" s="687"/>
      <c r="N654" s="85">
        <f t="shared" si="91"/>
        <v>0</v>
      </c>
      <c r="O654" s="83"/>
      <c r="P654" s="85">
        <f t="shared" si="92"/>
        <v>0</v>
      </c>
      <c r="Q654" s="83"/>
      <c r="R654" s="377">
        <f t="shared" si="93"/>
        <v>0</v>
      </c>
      <c r="S654" s="1030"/>
      <c r="T654" s="1013">
        <f>S654*Tabla310[[#This Row],[P.U$]]</f>
        <v>0</v>
      </c>
    </row>
    <row r="655" spans="1:20" ht="37.5" x14ac:dyDescent="0.3">
      <c r="A655" s="457">
        <v>632</v>
      </c>
      <c r="B655" s="489" t="s">
        <v>926</v>
      </c>
      <c r="C655" s="389" t="s">
        <v>921</v>
      </c>
      <c r="D655" s="494" t="s">
        <v>339</v>
      </c>
      <c r="E655" s="494" t="s">
        <v>710</v>
      </c>
      <c r="F655" s="490">
        <v>45536</v>
      </c>
      <c r="G655" s="491">
        <v>0.15</v>
      </c>
      <c r="H655" s="337"/>
      <c r="I655" s="233"/>
      <c r="J655" s="590">
        <f t="shared" si="89"/>
        <v>0</v>
      </c>
      <c r="K655" s="705"/>
      <c r="L655" s="232">
        <f t="shared" si="90"/>
        <v>0</v>
      </c>
      <c r="M655" s="684"/>
      <c r="N655" s="232">
        <f t="shared" si="91"/>
        <v>0</v>
      </c>
      <c r="O655" s="233"/>
      <c r="P655" s="232">
        <f t="shared" si="92"/>
        <v>0</v>
      </c>
      <c r="Q655" s="233"/>
      <c r="R655" s="377">
        <f t="shared" si="93"/>
        <v>0</v>
      </c>
      <c r="S655" s="1027"/>
      <c r="T655" s="1013">
        <f>S655*Tabla310[[#This Row],[P.U$]]</f>
        <v>0</v>
      </c>
    </row>
    <row r="656" spans="1:20" ht="37.5" x14ac:dyDescent="0.3">
      <c r="A656" s="457">
        <v>633</v>
      </c>
      <c r="B656" s="489" t="s">
        <v>927</v>
      </c>
      <c r="C656" s="389" t="s">
        <v>921</v>
      </c>
      <c r="D656" s="494" t="s">
        <v>339</v>
      </c>
      <c r="E656" s="494" t="s">
        <v>710</v>
      </c>
      <c r="F656" s="490">
        <v>45536</v>
      </c>
      <c r="G656" s="491">
        <v>0.15</v>
      </c>
      <c r="H656" s="337"/>
      <c r="I656" s="233"/>
      <c r="J656" s="590">
        <f t="shared" si="89"/>
        <v>0</v>
      </c>
      <c r="K656" s="705"/>
      <c r="L656" s="232">
        <f t="shared" si="90"/>
        <v>0</v>
      </c>
      <c r="M656" s="684"/>
      <c r="N656" s="232">
        <f t="shared" si="91"/>
        <v>0</v>
      </c>
      <c r="O656" s="233"/>
      <c r="P656" s="232">
        <f t="shared" si="92"/>
        <v>0</v>
      </c>
      <c r="Q656" s="233"/>
      <c r="R656" s="377">
        <f t="shared" si="93"/>
        <v>0</v>
      </c>
      <c r="S656" s="1029"/>
      <c r="T656" s="1013">
        <f>S656*Tabla310[[#This Row],[P.U$]]</f>
        <v>0</v>
      </c>
    </row>
    <row r="657" spans="1:20" ht="36" x14ac:dyDescent="0.3">
      <c r="A657" s="457">
        <v>634</v>
      </c>
      <c r="B657" s="489" t="s">
        <v>934</v>
      </c>
      <c r="C657" s="389" t="s">
        <v>935</v>
      </c>
      <c r="D657" s="494" t="s">
        <v>339</v>
      </c>
      <c r="E657" s="494" t="s">
        <v>710</v>
      </c>
      <c r="F657" s="490">
        <v>46478</v>
      </c>
      <c r="G657" s="491">
        <v>0.12</v>
      </c>
      <c r="H657" s="337"/>
      <c r="I657" s="233"/>
      <c r="J657" s="590">
        <f t="shared" si="89"/>
        <v>0</v>
      </c>
      <c r="K657" s="708"/>
      <c r="L657" s="232">
        <f t="shared" si="90"/>
        <v>0</v>
      </c>
      <c r="M657" s="684"/>
      <c r="N657" s="232">
        <f t="shared" si="91"/>
        <v>0</v>
      </c>
      <c r="O657" s="233"/>
      <c r="P657" s="232">
        <f t="shared" si="92"/>
        <v>0</v>
      </c>
      <c r="Q657" s="233"/>
      <c r="R657" s="377">
        <f t="shared" si="93"/>
        <v>0</v>
      </c>
      <c r="S657" s="1027"/>
      <c r="T657" s="1013">
        <f>S657*Tabla310[[#This Row],[P.U$]]</f>
        <v>0</v>
      </c>
    </row>
    <row r="658" spans="1:20" ht="36" x14ac:dyDescent="0.3">
      <c r="A658" s="457">
        <v>635</v>
      </c>
      <c r="B658" s="489" t="s">
        <v>937</v>
      </c>
      <c r="C658" s="389" t="s">
        <v>921</v>
      </c>
      <c r="D658" s="494" t="s">
        <v>339</v>
      </c>
      <c r="E658" s="494" t="s">
        <v>710</v>
      </c>
      <c r="F658" s="490">
        <v>46478</v>
      </c>
      <c r="G658" s="491">
        <v>0.12</v>
      </c>
      <c r="H658" s="337"/>
      <c r="I658" s="233"/>
      <c r="J658" s="590">
        <f t="shared" si="89"/>
        <v>0</v>
      </c>
      <c r="K658" s="708"/>
      <c r="L658" s="232">
        <f t="shared" si="90"/>
        <v>0</v>
      </c>
      <c r="M658" s="684"/>
      <c r="N658" s="232">
        <f t="shared" si="91"/>
        <v>0</v>
      </c>
      <c r="O658" s="233"/>
      <c r="P658" s="232">
        <f t="shared" si="92"/>
        <v>0</v>
      </c>
      <c r="Q658" s="233"/>
      <c r="R658" s="377">
        <f t="shared" si="93"/>
        <v>0</v>
      </c>
      <c r="S658" s="1029"/>
      <c r="T658" s="1013">
        <f>S658*Tabla310[[#This Row],[P.U$]]</f>
        <v>0</v>
      </c>
    </row>
    <row r="659" spans="1:20" ht="36" x14ac:dyDescent="0.3">
      <c r="A659" s="457">
        <v>636</v>
      </c>
      <c r="B659" s="489" t="s">
        <v>936</v>
      </c>
      <c r="C659" s="389" t="s">
        <v>935</v>
      </c>
      <c r="D659" s="494" t="s">
        <v>339</v>
      </c>
      <c r="E659" s="494" t="s">
        <v>710</v>
      </c>
      <c r="F659" s="490">
        <v>46478</v>
      </c>
      <c r="G659" s="491">
        <v>0.12</v>
      </c>
      <c r="H659" s="337"/>
      <c r="I659" s="593"/>
      <c r="J659" s="599">
        <f>G659*I659</f>
        <v>0</v>
      </c>
      <c r="K659" s="707"/>
      <c r="L659" s="357">
        <f>G659*K659</f>
        <v>0</v>
      </c>
      <c r="M659" s="684"/>
      <c r="N659" s="357">
        <f>G659*M659</f>
        <v>0</v>
      </c>
      <c r="O659" s="356"/>
      <c r="P659" s="357">
        <f>G659*O659</f>
        <v>0</v>
      </c>
      <c r="Q659" s="356"/>
      <c r="R659" s="377">
        <f>G659*Q659</f>
        <v>0</v>
      </c>
      <c r="S659" s="1027"/>
      <c r="T659" s="1013">
        <f>S659*Tabla310[[#This Row],[P.U$]]</f>
        <v>0</v>
      </c>
    </row>
    <row r="660" spans="1:20" ht="36" x14ac:dyDescent="0.3">
      <c r="A660" s="457">
        <v>637</v>
      </c>
      <c r="B660" s="489" t="s">
        <v>938</v>
      </c>
      <c r="C660" s="389" t="s">
        <v>921</v>
      </c>
      <c r="D660" s="494" t="s">
        <v>339</v>
      </c>
      <c r="E660" s="494" t="s">
        <v>710</v>
      </c>
      <c r="F660" s="490">
        <v>46478</v>
      </c>
      <c r="G660" s="491">
        <v>0.12</v>
      </c>
      <c r="H660" s="337"/>
      <c r="I660" s="83"/>
      <c r="J660" s="590">
        <f t="shared" si="89"/>
        <v>0</v>
      </c>
      <c r="K660" s="705"/>
      <c r="L660" s="85">
        <f t="shared" si="90"/>
        <v>0</v>
      </c>
      <c r="M660" s="687"/>
      <c r="N660" s="85">
        <f t="shared" si="91"/>
        <v>0</v>
      </c>
      <c r="O660" s="83"/>
      <c r="P660" s="85">
        <f t="shared" si="92"/>
        <v>0</v>
      </c>
      <c r="Q660" s="83"/>
      <c r="R660" s="377">
        <f t="shared" si="93"/>
        <v>0</v>
      </c>
      <c r="S660" s="1030"/>
      <c r="T660" s="1013">
        <f>S660*Tabla310[[#This Row],[P.U$]]</f>
        <v>0</v>
      </c>
    </row>
    <row r="661" spans="1:20" ht="36" x14ac:dyDescent="0.3">
      <c r="A661" s="457">
        <v>638</v>
      </c>
      <c r="B661" s="484" t="s">
        <v>544</v>
      </c>
      <c r="C661" s="485" t="s">
        <v>658</v>
      </c>
      <c r="D661" s="485" t="s">
        <v>335</v>
      </c>
      <c r="E661" s="485" t="s">
        <v>708</v>
      </c>
      <c r="F661" s="486">
        <v>45717</v>
      </c>
      <c r="G661" s="487">
        <v>11</v>
      </c>
      <c r="H661" s="337"/>
      <c r="I661" s="83"/>
      <c r="J661" s="590">
        <f t="shared" si="89"/>
        <v>0</v>
      </c>
      <c r="K661" s="705"/>
      <c r="L661" s="85">
        <f t="shared" si="90"/>
        <v>0</v>
      </c>
      <c r="M661" s="687"/>
      <c r="N661" s="85">
        <f t="shared" si="91"/>
        <v>0</v>
      </c>
      <c r="O661" s="83"/>
      <c r="P661" s="85">
        <f t="shared" si="92"/>
        <v>0</v>
      </c>
      <c r="Q661" s="83"/>
      <c r="R661" s="377">
        <f t="shared" si="93"/>
        <v>0</v>
      </c>
      <c r="S661" s="1028"/>
      <c r="T661" s="1013">
        <f>S661*Tabla310[[#This Row],[P.U$]]</f>
        <v>0</v>
      </c>
    </row>
    <row r="662" spans="1:20" ht="36" x14ac:dyDescent="0.3">
      <c r="A662" s="457">
        <v>639</v>
      </c>
      <c r="B662" s="484" t="s">
        <v>545</v>
      </c>
      <c r="C662" s="485" t="s">
        <v>659</v>
      </c>
      <c r="D662" s="494" t="s">
        <v>339</v>
      </c>
      <c r="E662" s="494" t="s">
        <v>710</v>
      </c>
      <c r="F662" s="486">
        <v>46113</v>
      </c>
      <c r="G662" s="487">
        <v>0.19</v>
      </c>
      <c r="H662" s="337"/>
      <c r="I662" s="233"/>
      <c r="J662" s="590">
        <f t="shared" si="89"/>
        <v>0</v>
      </c>
      <c r="K662" s="705"/>
      <c r="L662" s="232">
        <f t="shared" si="90"/>
        <v>0</v>
      </c>
      <c r="M662" s="684"/>
      <c r="N662" s="232">
        <f t="shared" si="91"/>
        <v>0</v>
      </c>
      <c r="O662" s="233"/>
      <c r="P662" s="232">
        <f t="shared" si="92"/>
        <v>0</v>
      </c>
      <c r="Q662" s="233"/>
      <c r="R662" s="377">
        <f t="shared" si="93"/>
        <v>0</v>
      </c>
      <c r="S662" s="1029"/>
      <c r="T662" s="1013">
        <f>S662*Tabla310[[#This Row],[P.U$]]</f>
        <v>0</v>
      </c>
    </row>
    <row r="663" spans="1:20" ht="36" x14ac:dyDescent="0.3">
      <c r="A663" s="457">
        <v>640</v>
      </c>
      <c r="B663" s="489" t="s">
        <v>545</v>
      </c>
      <c r="C663" s="389" t="s">
        <v>929</v>
      </c>
      <c r="D663" s="494" t="s">
        <v>339</v>
      </c>
      <c r="E663" s="494" t="s">
        <v>710</v>
      </c>
      <c r="F663" s="490">
        <v>46600</v>
      </c>
      <c r="G663" s="491">
        <v>0.19</v>
      </c>
      <c r="H663" s="337"/>
      <c r="I663" s="233">
        <v>19</v>
      </c>
      <c r="J663" s="590">
        <f t="shared" si="89"/>
        <v>3.61</v>
      </c>
      <c r="K663" s="822">
        <v>19</v>
      </c>
      <c r="L663" s="85">
        <f>G663*K663</f>
        <v>3.61</v>
      </c>
      <c r="M663" s="684"/>
      <c r="N663" s="232">
        <f t="shared" si="91"/>
        <v>0</v>
      </c>
      <c r="O663" s="233"/>
      <c r="P663" s="232">
        <f t="shared" si="92"/>
        <v>0</v>
      </c>
      <c r="Q663" s="233"/>
      <c r="R663" s="377">
        <f t="shared" si="93"/>
        <v>0</v>
      </c>
      <c r="S663" s="1027"/>
      <c r="T663" s="1013">
        <f>S663*Tabla310[[#This Row],[P.U$]]</f>
        <v>0</v>
      </c>
    </row>
    <row r="664" spans="1:20" ht="36" x14ac:dyDescent="0.3">
      <c r="A664" s="457">
        <v>641</v>
      </c>
      <c r="B664" s="484" t="s">
        <v>546</v>
      </c>
      <c r="C664" s="485" t="s">
        <v>660</v>
      </c>
      <c r="D664" s="494" t="s">
        <v>339</v>
      </c>
      <c r="E664" s="494" t="s">
        <v>710</v>
      </c>
      <c r="F664" s="486">
        <v>45597</v>
      </c>
      <c r="G664" s="487">
        <v>0.21</v>
      </c>
      <c r="H664" s="337"/>
      <c r="I664" s="233"/>
      <c r="J664" s="590">
        <f t="shared" si="89"/>
        <v>0</v>
      </c>
      <c r="K664" s="706"/>
      <c r="L664" s="232">
        <f t="shared" si="90"/>
        <v>0</v>
      </c>
      <c r="M664" s="684"/>
      <c r="N664" s="232">
        <f t="shared" si="91"/>
        <v>0</v>
      </c>
      <c r="O664" s="233"/>
      <c r="P664" s="232">
        <f t="shared" si="92"/>
        <v>0</v>
      </c>
      <c r="Q664" s="233"/>
      <c r="R664" s="377">
        <f t="shared" si="93"/>
        <v>0</v>
      </c>
      <c r="S664" s="1029"/>
      <c r="T664" s="1013">
        <f>S664*Tabla310[[#This Row],[P.U$]]</f>
        <v>0</v>
      </c>
    </row>
    <row r="665" spans="1:20" ht="36" x14ac:dyDescent="0.3">
      <c r="A665" s="457">
        <v>642</v>
      </c>
      <c r="B665" s="489" t="s">
        <v>939</v>
      </c>
      <c r="C665" s="389" t="s">
        <v>929</v>
      </c>
      <c r="D665" s="494" t="s">
        <v>339</v>
      </c>
      <c r="E665" s="494" t="s">
        <v>710</v>
      </c>
      <c r="F665" s="490">
        <v>46600</v>
      </c>
      <c r="G665" s="491">
        <v>0.21</v>
      </c>
      <c r="H665" s="337"/>
      <c r="I665" s="233">
        <v>0</v>
      </c>
      <c r="J665" s="590">
        <f t="shared" si="89"/>
        <v>0</v>
      </c>
      <c r="K665" s="821"/>
      <c r="L665" s="85">
        <f>G665*K665</f>
        <v>0</v>
      </c>
      <c r="M665" s="684"/>
      <c r="N665" s="232">
        <f t="shared" si="91"/>
        <v>0</v>
      </c>
      <c r="O665" s="233"/>
      <c r="P665" s="232">
        <f t="shared" si="92"/>
        <v>0</v>
      </c>
      <c r="Q665" s="233"/>
      <c r="R665" s="377">
        <f t="shared" si="93"/>
        <v>0</v>
      </c>
      <c r="S665" s="1027"/>
      <c r="T665" s="1013">
        <f>S665*Tabla310[[#This Row],[P.U$]]</f>
        <v>0</v>
      </c>
    </row>
    <row r="666" spans="1:20" ht="36" x14ac:dyDescent="0.3">
      <c r="A666" s="457">
        <v>643</v>
      </c>
      <c r="B666" s="484" t="s">
        <v>547</v>
      </c>
      <c r="C666" s="485" t="s">
        <v>661</v>
      </c>
      <c r="D666" s="494" t="s">
        <v>339</v>
      </c>
      <c r="E666" s="494" t="s">
        <v>710</v>
      </c>
      <c r="F666" s="486">
        <v>46569</v>
      </c>
      <c r="G666" s="487">
        <v>0.17</v>
      </c>
      <c r="H666" s="337"/>
      <c r="I666" s="83"/>
      <c r="J666" s="590">
        <f t="shared" ref="J666:J732" si="94">G666*I666</f>
        <v>0</v>
      </c>
      <c r="K666" s="705"/>
      <c r="L666" s="85">
        <f t="shared" si="90"/>
        <v>0</v>
      </c>
      <c r="M666" s="687"/>
      <c r="N666" s="85">
        <f t="shared" si="91"/>
        <v>0</v>
      </c>
      <c r="O666" s="83"/>
      <c r="P666" s="85">
        <f t="shared" si="92"/>
        <v>0</v>
      </c>
      <c r="Q666" s="83"/>
      <c r="R666" s="377">
        <f t="shared" si="93"/>
        <v>0</v>
      </c>
      <c r="S666" s="1030"/>
      <c r="T666" s="1013">
        <f>S666*Tabla310[[#This Row],[P.U$]]</f>
        <v>0</v>
      </c>
    </row>
    <row r="667" spans="1:20" ht="36" x14ac:dyDescent="0.3">
      <c r="A667" s="457">
        <v>644</v>
      </c>
      <c r="B667" s="484" t="s">
        <v>547</v>
      </c>
      <c r="C667" s="485" t="s">
        <v>844</v>
      </c>
      <c r="D667" s="494" t="s">
        <v>339</v>
      </c>
      <c r="E667" s="494" t="s">
        <v>710</v>
      </c>
      <c r="F667" s="486">
        <v>46569</v>
      </c>
      <c r="G667" s="487">
        <v>0.17</v>
      </c>
      <c r="H667" s="337"/>
      <c r="I667" s="83"/>
      <c r="J667" s="590">
        <f t="shared" si="94"/>
        <v>0</v>
      </c>
      <c r="K667" s="705"/>
      <c r="L667" s="85">
        <f t="shared" si="90"/>
        <v>0</v>
      </c>
      <c r="M667" s="687"/>
      <c r="N667" s="85">
        <f t="shared" si="91"/>
        <v>0</v>
      </c>
      <c r="O667" s="83"/>
      <c r="P667" s="85">
        <f t="shared" si="92"/>
        <v>0</v>
      </c>
      <c r="Q667" s="83"/>
      <c r="R667" s="377">
        <f t="shared" si="93"/>
        <v>0</v>
      </c>
      <c r="S667" s="1028"/>
      <c r="T667" s="1013">
        <f>S667*Tabla310[[#This Row],[P.U$]]</f>
        <v>0</v>
      </c>
    </row>
    <row r="668" spans="1:20" ht="36" x14ac:dyDescent="0.3">
      <c r="A668" s="457">
        <v>645</v>
      </c>
      <c r="B668" s="489" t="s">
        <v>941</v>
      </c>
      <c r="C668" s="389" t="s">
        <v>929</v>
      </c>
      <c r="D668" s="494" t="s">
        <v>339</v>
      </c>
      <c r="E668" s="494" t="s">
        <v>710</v>
      </c>
      <c r="F668" s="490">
        <v>46600</v>
      </c>
      <c r="G668" s="491">
        <v>0.22</v>
      </c>
      <c r="H668" s="337"/>
      <c r="I668" s="233">
        <v>15</v>
      </c>
      <c r="J668" s="590">
        <f t="shared" si="94"/>
        <v>3.3</v>
      </c>
      <c r="K668" s="821">
        <v>15</v>
      </c>
      <c r="L668" s="85">
        <f>G668*K668</f>
        <v>3.3</v>
      </c>
      <c r="M668" s="687"/>
      <c r="N668" s="232">
        <f t="shared" si="91"/>
        <v>0</v>
      </c>
      <c r="O668" s="233"/>
      <c r="P668" s="232">
        <f t="shared" si="92"/>
        <v>0</v>
      </c>
      <c r="Q668" s="233"/>
      <c r="R668" s="377">
        <f t="shared" si="93"/>
        <v>0</v>
      </c>
      <c r="S668" s="1029"/>
      <c r="T668" s="1013">
        <f>S668*Tabla310[[#This Row],[P.U$]]</f>
        <v>0</v>
      </c>
    </row>
    <row r="669" spans="1:20" ht="36" x14ac:dyDescent="0.3">
      <c r="A669" s="457">
        <v>646</v>
      </c>
      <c r="B669" s="484" t="s">
        <v>548</v>
      </c>
      <c r="C669" s="485" t="s">
        <v>575</v>
      </c>
      <c r="D669" s="494" t="s">
        <v>339</v>
      </c>
      <c r="E669" s="494" t="s">
        <v>710</v>
      </c>
      <c r="F669" s="486">
        <v>45597</v>
      </c>
      <c r="G669" s="487">
        <v>0.26</v>
      </c>
      <c r="H669" s="337"/>
      <c r="I669" s="233"/>
      <c r="J669" s="590">
        <f t="shared" si="94"/>
        <v>0</v>
      </c>
      <c r="K669" s="706"/>
      <c r="L669" s="232">
        <f t="shared" si="90"/>
        <v>0</v>
      </c>
      <c r="M669" s="684"/>
      <c r="N669" s="232">
        <f t="shared" si="91"/>
        <v>0</v>
      </c>
      <c r="O669" s="233"/>
      <c r="P669" s="232">
        <f t="shared" si="92"/>
        <v>0</v>
      </c>
      <c r="Q669" s="233"/>
      <c r="R669" s="377">
        <f t="shared" si="93"/>
        <v>0</v>
      </c>
      <c r="S669" s="1027"/>
      <c r="T669" s="1013">
        <f>S669*Tabla310[[#This Row],[P.U$]]</f>
        <v>0</v>
      </c>
    </row>
    <row r="670" spans="1:20" ht="36" x14ac:dyDescent="0.3">
      <c r="A670" s="457">
        <v>647</v>
      </c>
      <c r="B670" s="484" t="s">
        <v>548</v>
      </c>
      <c r="C670" s="485" t="s">
        <v>840</v>
      </c>
      <c r="D670" s="494" t="s">
        <v>339</v>
      </c>
      <c r="E670" s="494" t="s">
        <v>710</v>
      </c>
      <c r="F670" s="486">
        <v>45597</v>
      </c>
      <c r="G670" s="487">
        <v>0.24</v>
      </c>
      <c r="H670" s="337"/>
      <c r="I670" s="233">
        <v>26</v>
      </c>
      <c r="J670" s="590">
        <f t="shared" si="94"/>
        <v>6.24</v>
      </c>
      <c r="K670" s="822">
        <v>26</v>
      </c>
      <c r="L670" s="85">
        <f>G670*K670</f>
        <v>6.24</v>
      </c>
      <c r="M670" s="687"/>
      <c r="N670" s="232">
        <f t="shared" si="91"/>
        <v>0</v>
      </c>
      <c r="O670" s="233"/>
      <c r="P670" s="232">
        <f t="shared" si="92"/>
        <v>0</v>
      </c>
      <c r="Q670" s="233"/>
      <c r="R670" s="377">
        <f t="shared" si="93"/>
        <v>0</v>
      </c>
      <c r="S670" s="1029"/>
      <c r="T670" s="1013">
        <f>S670*Tabla310[[#This Row],[P.U$]]</f>
        <v>0</v>
      </c>
    </row>
    <row r="671" spans="1:20" ht="36" x14ac:dyDescent="0.3">
      <c r="A671" s="457">
        <v>648</v>
      </c>
      <c r="B671" s="484" t="s">
        <v>549</v>
      </c>
      <c r="C671" s="485" t="s">
        <v>840</v>
      </c>
      <c r="D671" s="494" t="s">
        <v>339</v>
      </c>
      <c r="E671" s="494" t="s">
        <v>710</v>
      </c>
      <c r="F671" s="486">
        <v>46054</v>
      </c>
      <c r="G671" s="487">
        <v>0.37</v>
      </c>
      <c r="H671" s="337"/>
      <c r="I671" s="233"/>
      <c r="J671" s="590">
        <f t="shared" si="94"/>
        <v>0</v>
      </c>
      <c r="K671" s="705"/>
      <c r="L671" s="232">
        <f t="shared" si="90"/>
        <v>0</v>
      </c>
      <c r="M671" s="687"/>
      <c r="N671" s="232">
        <f t="shared" si="91"/>
        <v>0</v>
      </c>
      <c r="O671" s="233"/>
      <c r="P671" s="232">
        <f t="shared" si="92"/>
        <v>0</v>
      </c>
      <c r="Q671" s="233"/>
      <c r="R671" s="377">
        <f t="shared" si="93"/>
        <v>0</v>
      </c>
      <c r="S671" s="1027"/>
      <c r="T671" s="1013">
        <f>S671*Tabla310[[#This Row],[P.U$]]</f>
        <v>0</v>
      </c>
    </row>
    <row r="672" spans="1:20" ht="25.5" x14ac:dyDescent="0.3">
      <c r="A672" s="457">
        <v>649</v>
      </c>
      <c r="B672" s="201" t="s">
        <v>940</v>
      </c>
      <c r="C672" s="184" t="s">
        <v>17737</v>
      </c>
      <c r="D672" s="24" t="s">
        <v>339</v>
      </c>
      <c r="E672" s="24" t="s">
        <v>710</v>
      </c>
      <c r="F672" s="576">
        <v>46447</v>
      </c>
      <c r="G672" s="577">
        <v>0.37</v>
      </c>
      <c r="H672" s="337"/>
      <c r="I672" s="233">
        <v>25</v>
      </c>
      <c r="J672" s="590">
        <f t="shared" si="94"/>
        <v>9.25</v>
      </c>
      <c r="K672" s="830">
        <v>24</v>
      </c>
      <c r="L672" s="85">
        <f>G672*K672</f>
        <v>8.879999999999999</v>
      </c>
      <c r="M672" s="684">
        <v>25</v>
      </c>
      <c r="N672" s="232">
        <f t="shared" si="91"/>
        <v>9.25</v>
      </c>
      <c r="O672" s="233">
        <v>25</v>
      </c>
      <c r="P672" s="232">
        <f t="shared" si="92"/>
        <v>9.25</v>
      </c>
      <c r="Q672" s="233">
        <v>25</v>
      </c>
      <c r="R672" s="377">
        <f t="shared" si="93"/>
        <v>9.25</v>
      </c>
      <c r="S672" s="1029">
        <v>25</v>
      </c>
      <c r="T672" s="1013">
        <f>S672*Tabla310[[#This Row],[P.U$]]</f>
        <v>9.25</v>
      </c>
    </row>
    <row r="673" spans="1:20" ht="36" x14ac:dyDescent="0.3">
      <c r="A673" s="457">
        <v>650</v>
      </c>
      <c r="B673" s="484" t="s">
        <v>550</v>
      </c>
      <c r="C673" s="496" t="s">
        <v>662</v>
      </c>
      <c r="D673" s="494" t="s">
        <v>339</v>
      </c>
      <c r="E673" s="494" t="s">
        <v>710</v>
      </c>
      <c r="F673" s="497">
        <v>46235</v>
      </c>
      <c r="G673" s="498">
        <v>1.93</v>
      </c>
      <c r="H673" s="337"/>
      <c r="I673" s="233"/>
      <c r="J673" s="590">
        <f t="shared" si="94"/>
        <v>0</v>
      </c>
      <c r="K673" s="706"/>
      <c r="L673" s="232">
        <f t="shared" si="90"/>
        <v>0</v>
      </c>
      <c r="M673" s="687"/>
      <c r="N673" s="232">
        <f t="shared" si="91"/>
        <v>0</v>
      </c>
      <c r="O673" s="233"/>
      <c r="P673" s="232">
        <f t="shared" si="92"/>
        <v>0</v>
      </c>
      <c r="Q673" s="233"/>
      <c r="R673" s="377">
        <f t="shared" si="93"/>
        <v>0</v>
      </c>
      <c r="S673" s="1027"/>
      <c r="T673" s="1013">
        <f>S673*Tabla310[[#This Row],[P.U$]]</f>
        <v>0</v>
      </c>
    </row>
    <row r="674" spans="1:20" ht="36" x14ac:dyDescent="0.3">
      <c r="A674" s="457">
        <v>651</v>
      </c>
      <c r="B674" s="484" t="s">
        <v>550</v>
      </c>
      <c r="C674" s="485" t="s">
        <v>839</v>
      </c>
      <c r="D674" s="494" t="s">
        <v>339</v>
      </c>
      <c r="E674" s="494" t="s">
        <v>710</v>
      </c>
      <c r="F674" s="486">
        <v>45413</v>
      </c>
      <c r="G674" s="487">
        <v>1.93</v>
      </c>
      <c r="H674" s="337"/>
      <c r="I674" s="83"/>
      <c r="J674" s="590">
        <f t="shared" si="94"/>
        <v>0</v>
      </c>
      <c r="K674" s="705"/>
      <c r="L674" s="85">
        <f t="shared" si="90"/>
        <v>0</v>
      </c>
      <c r="M674" s="687"/>
      <c r="N674" s="85">
        <f t="shared" si="91"/>
        <v>0</v>
      </c>
      <c r="O674" s="83"/>
      <c r="P674" s="85">
        <f t="shared" si="92"/>
        <v>0</v>
      </c>
      <c r="Q674" s="83"/>
      <c r="R674" s="377">
        <f t="shared" si="93"/>
        <v>0</v>
      </c>
      <c r="S674" s="1030"/>
      <c r="T674" s="1013">
        <f>S674*Tabla310[[#This Row],[P.U$]]</f>
        <v>0</v>
      </c>
    </row>
    <row r="675" spans="1:20" ht="36" x14ac:dyDescent="0.3">
      <c r="A675" s="457">
        <v>652</v>
      </c>
      <c r="B675" s="484" t="s">
        <v>843</v>
      </c>
      <c r="C675" s="485" t="s">
        <v>844</v>
      </c>
      <c r="D675" s="494" t="s">
        <v>339</v>
      </c>
      <c r="E675" s="494" t="s">
        <v>710</v>
      </c>
      <c r="F675" s="486">
        <v>46327</v>
      </c>
      <c r="G675" s="487">
        <v>1.1200000000000001</v>
      </c>
      <c r="H675" s="337"/>
      <c r="I675" s="83"/>
      <c r="J675" s="590">
        <f t="shared" si="94"/>
        <v>0</v>
      </c>
      <c r="K675" s="705"/>
      <c r="L675" s="85">
        <f t="shared" si="90"/>
        <v>0</v>
      </c>
      <c r="M675" s="687"/>
      <c r="N675" s="85">
        <f t="shared" si="91"/>
        <v>0</v>
      </c>
      <c r="O675" s="83"/>
      <c r="P675" s="85">
        <f t="shared" si="92"/>
        <v>0</v>
      </c>
      <c r="Q675" s="83"/>
      <c r="R675" s="377">
        <f t="shared" si="93"/>
        <v>0</v>
      </c>
      <c r="S675" s="1028"/>
      <c r="T675" s="1013">
        <f>S675*Tabla310[[#This Row],[P.U$]]</f>
        <v>0</v>
      </c>
    </row>
    <row r="676" spans="1:20" ht="36" x14ac:dyDescent="0.3">
      <c r="A676" s="457">
        <v>653</v>
      </c>
      <c r="B676" s="484" t="s">
        <v>843</v>
      </c>
      <c r="C676" s="485" t="s">
        <v>663</v>
      </c>
      <c r="D676" s="494" t="s">
        <v>339</v>
      </c>
      <c r="E676" s="494" t="s">
        <v>710</v>
      </c>
      <c r="F676" s="486">
        <v>46266</v>
      </c>
      <c r="G676" s="487">
        <v>1.93</v>
      </c>
      <c r="H676" s="337"/>
      <c r="I676" s="233"/>
      <c r="J676" s="590">
        <f t="shared" si="94"/>
        <v>0</v>
      </c>
      <c r="K676" s="705"/>
      <c r="L676" s="232">
        <f t="shared" si="90"/>
        <v>0</v>
      </c>
      <c r="M676" s="684"/>
      <c r="N676" s="232">
        <f t="shared" si="91"/>
        <v>0</v>
      </c>
      <c r="O676" s="233"/>
      <c r="P676" s="232">
        <f t="shared" si="92"/>
        <v>0</v>
      </c>
      <c r="Q676" s="233"/>
      <c r="R676" s="377">
        <f t="shared" si="93"/>
        <v>0</v>
      </c>
      <c r="S676" s="1029"/>
      <c r="T676" s="1013">
        <f>S676*Tabla310[[#This Row],[P.U$]]</f>
        <v>0</v>
      </c>
    </row>
    <row r="677" spans="1:20" ht="36" x14ac:dyDescent="0.3">
      <c r="A677" s="457">
        <v>654</v>
      </c>
      <c r="B677" s="484" t="s">
        <v>551</v>
      </c>
      <c r="C677" s="485" t="s">
        <v>844</v>
      </c>
      <c r="D677" s="494" t="s">
        <v>339</v>
      </c>
      <c r="E677" s="494" t="s">
        <v>710</v>
      </c>
      <c r="F677" s="486">
        <v>46447</v>
      </c>
      <c r="G677" s="487">
        <v>1.17</v>
      </c>
      <c r="H677" s="337"/>
      <c r="I677" s="233"/>
      <c r="J677" s="590">
        <f t="shared" si="94"/>
        <v>0</v>
      </c>
      <c r="K677" s="705"/>
      <c r="L677" s="232">
        <f t="shared" si="90"/>
        <v>0</v>
      </c>
      <c r="M677" s="684"/>
      <c r="N677" s="232">
        <f t="shared" si="91"/>
        <v>0</v>
      </c>
      <c r="O677" s="233"/>
      <c r="P677" s="232">
        <f t="shared" si="92"/>
        <v>0</v>
      </c>
      <c r="Q677" s="233"/>
      <c r="R677" s="377">
        <f t="shared" si="93"/>
        <v>0</v>
      </c>
      <c r="S677" s="1027"/>
      <c r="T677" s="1013">
        <f>S677*Tabla310[[#This Row],[P.U$]]</f>
        <v>0</v>
      </c>
    </row>
    <row r="678" spans="1:20" ht="36" x14ac:dyDescent="0.3">
      <c r="A678" s="457">
        <v>655</v>
      </c>
      <c r="B678" s="484" t="s">
        <v>847</v>
      </c>
      <c r="C678" s="485" t="s">
        <v>844</v>
      </c>
      <c r="D678" s="494" t="s">
        <v>339</v>
      </c>
      <c r="E678" s="494" t="s">
        <v>710</v>
      </c>
      <c r="F678" s="486">
        <v>46447</v>
      </c>
      <c r="G678" s="487">
        <v>1.17</v>
      </c>
      <c r="H678" s="337"/>
      <c r="I678" s="83"/>
      <c r="J678" s="590">
        <f t="shared" si="94"/>
        <v>0</v>
      </c>
      <c r="K678" s="705"/>
      <c r="L678" s="85">
        <f t="shared" si="90"/>
        <v>0</v>
      </c>
      <c r="M678" s="687"/>
      <c r="N678" s="85">
        <f t="shared" si="91"/>
        <v>0</v>
      </c>
      <c r="O678" s="83"/>
      <c r="P678" s="85">
        <f t="shared" si="92"/>
        <v>0</v>
      </c>
      <c r="Q678" s="83"/>
      <c r="R678" s="377">
        <f t="shared" si="93"/>
        <v>0</v>
      </c>
      <c r="S678" s="1030"/>
      <c r="T678" s="1013">
        <f>S678*Tabla310[[#This Row],[P.U$]]</f>
        <v>0</v>
      </c>
    </row>
    <row r="679" spans="1:20" ht="36" x14ac:dyDescent="0.3">
      <c r="A679" s="457">
        <v>656</v>
      </c>
      <c r="B679" s="484" t="s">
        <v>552</v>
      </c>
      <c r="C679" s="485" t="s">
        <v>664</v>
      </c>
      <c r="D679" s="494" t="s">
        <v>339</v>
      </c>
      <c r="E679" s="494" t="s">
        <v>710</v>
      </c>
      <c r="F679" s="486">
        <v>46447</v>
      </c>
      <c r="G679" s="487">
        <v>1.93</v>
      </c>
      <c r="H679" s="337"/>
      <c r="I679" s="83"/>
      <c r="J679" s="590">
        <f t="shared" si="94"/>
        <v>0</v>
      </c>
      <c r="K679" s="705"/>
      <c r="L679" s="85">
        <f t="shared" si="90"/>
        <v>0</v>
      </c>
      <c r="M679" s="687"/>
      <c r="N679" s="85">
        <f t="shared" si="91"/>
        <v>0</v>
      </c>
      <c r="O679" s="83"/>
      <c r="P679" s="85">
        <f t="shared" si="92"/>
        <v>0</v>
      </c>
      <c r="Q679" s="83"/>
      <c r="R679" s="377">
        <f t="shared" si="93"/>
        <v>0</v>
      </c>
      <c r="S679" s="1028"/>
      <c r="T679" s="1013">
        <f>S679*Tabla310[[#This Row],[P.U$]]</f>
        <v>0</v>
      </c>
    </row>
    <row r="680" spans="1:20" ht="36" x14ac:dyDescent="0.3">
      <c r="A680" s="457">
        <v>657</v>
      </c>
      <c r="B680" s="484" t="s">
        <v>849</v>
      </c>
      <c r="C680" s="485" t="s">
        <v>844</v>
      </c>
      <c r="D680" s="494" t="s">
        <v>339</v>
      </c>
      <c r="E680" s="494" t="s">
        <v>710</v>
      </c>
      <c r="F680" s="486">
        <v>46447</v>
      </c>
      <c r="G680" s="487">
        <v>1.17</v>
      </c>
      <c r="H680" s="337"/>
      <c r="I680" s="233"/>
      <c r="J680" s="590">
        <f t="shared" si="94"/>
        <v>0</v>
      </c>
      <c r="K680" s="705"/>
      <c r="L680" s="232">
        <f t="shared" si="90"/>
        <v>0</v>
      </c>
      <c r="M680" s="687"/>
      <c r="N680" s="232">
        <f t="shared" si="91"/>
        <v>0</v>
      </c>
      <c r="O680" s="233"/>
      <c r="P680" s="232">
        <f t="shared" si="92"/>
        <v>0</v>
      </c>
      <c r="Q680" s="233"/>
      <c r="R680" s="377">
        <f t="shared" si="93"/>
        <v>0</v>
      </c>
      <c r="S680" s="1029"/>
      <c r="T680" s="1013">
        <f>S680*Tabla310[[#This Row],[P.U$]]</f>
        <v>0</v>
      </c>
    </row>
    <row r="681" spans="1:20" ht="36" x14ac:dyDescent="0.3">
      <c r="A681" s="457">
        <v>658</v>
      </c>
      <c r="B681" s="484" t="s">
        <v>553</v>
      </c>
      <c r="C681" s="485" t="s">
        <v>663</v>
      </c>
      <c r="D681" s="494" t="s">
        <v>339</v>
      </c>
      <c r="E681" s="494" t="s">
        <v>710</v>
      </c>
      <c r="F681" s="486">
        <v>46447</v>
      </c>
      <c r="G681" s="487">
        <v>1.93</v>
      </c>
      <c r="H681" s="337"/>
      <c r="I681" s="83"/>
      <c r="J681" s="590">
        <f t="shared" si="94"/>
        <v>0</v>
      </c>
      <c r="K681" s="705"/>
      <c r="L681" s="85">
        <f t="shared" si="90"/>
        <v>0</v>
      </c>
      <c r="M681" s="687"/>
      <c r="N681" s="85">
        <f t="shared" si="91"/>
        <v>0</v>
      </c>
      <c r="O681" s="83"/>
      <c r="P681" s="85">
        <f t="shared" si="92"/>
        <v>0</v>
      </c>
      <c r="Q681" s="83"/>
      <c r="R681" s="377">
        <f t="shared" si="93"/>
        <v>0</v>
      </c>
      <c r="S681" s="1028"/>
      <c r="T681" s="1013">
        <f>S681*Tabla310[[#This Row],[P.U$]]</f>
        <v>0</v>
      </c>
    </row>
    <row r="682" spans="1:20" ht="37.5" x14ac:dyDescent="0.3">
      <c r="A682" s="457">
        <v>659</v>
      </c>
      <c r="B682" s="489" t="s">
        <v>942</v>
      </c>
      <c r="C682" s="389" t="s">
        <v>913</v>
      </c>
      <c r="D682" s="494" t="s">
        <v>339</v>
      </c>
      <c r="E682" s="494" t="s">
        <v>710</v>
      </c>
      <c r="F682" s="490">
        <v>45717</v>
      </c>
      <c r="G682" s="491">
        <v>15.59</v>
      </c>
      <c r="H682" s="337"/>
      <c r="I682" s="83"/>
      <c r="J682" s="590">
        <f t="shared" si="94"/>
        <v>0</v>
      </c>
      <c r="K682" s="787"/>
      <c r="L682" s="85">
        <f t="shared" ref="L682:L704" si="95">G682*K682</f>
        <v>0</v>
      </c>
      <c r="M682" s="687"/>
      <c r="N682" s="85">
        <f t="shared" ref="N682:N704" si="96">G682*M682</f>
        <v>0</v>
      </c>
      <c r="O682" s="83"/>
      <c r="P682" s="85">
        <f t="shared" ref="P682:P704" si="97">G682*O682</f>
        <v>0</v>
      </c>
      <c r="Q682" s="83"/>
      <c r="R682" s="377">
        <f t="shared" ref="R682:R704" si="98">G682*Q682</f>
        <v>0</v>
      </c>
      <c r="S682" s="1030"/>
      <c r="T682" s="1013">
        <f>S682*Tabla310[[#This Row],[P.U$]]</f>
        <v>0</v>
      </c>
    </row>
    <row r="683" spans="1:20" ht="37.5" x14ac:dyDescent="0.3">
      <c r="A683" s="457">
        <v>660</v>
      </c>
      <c r="B683" s="489" t="s">
        <v>943</v>
      </c>
      <c r="C683" s="389" t="s">
        <v>944</v>
      </c>
      <c r="D683" s="494" t="s">
        <v>339</v>
      </c>
      <c r="E683" s="494" t="s">
        <v>710</v>
      </c>
      <c r="F683" s="490">
        <v>46539</v>
      </c>
      <c r="G683" s="491">
        <v>1.27</v>
      </c>
      <c r="H683" s="337"/>
      <c r="I683" s="83"/>
      <c r="J683" s="590">
        <f t="shared" si="94"/>
        <v>0</v>
      </c>
      <c r="K683" s="705"/>
      <c r="L683" s="85">
        <f t="shared" si="95"/>
        <v>0</v>
      </c>
      <c r="M683" s="687"/>
      <c r="N683" s="85">
        <f t="shared" si="96"/>
        <v>0</v>
      </c>
      <c r="O683" s="83"/>
      <c r="P683" s="85">
        <f t="shared" si="97"/>
        <v>0</v>
      </c>
      <c r="Q683" s="83"/>
      <c r="R683" s="377">
        <f t="shared" si="98"/>
        <v>0</v>
      </c>
      <c r="S683" s="1028"/>
      <c r="T683" s="1013">
        <f>S683*Tabla310[[#This Row],[P.U$]]</f>
        <v>0</v>
      </c>
    </row>
    <row r="684" spans="1:20" ht="36" x14ac:dyDescent="0.3">
      <c r="A684" s="457">
        <v>661</v>
      </c>
      <c r="B684" s="484" t="s">
        <v>554</v>
      </c>
      <c r="C684" s="485" t="s">
        <v>659</v>
      </c>
      <c r="D684" s="494" t="s">
        <v>339</v>
      </c>
      <c r="E684" s="494" t="s">
        <v>710</v>
      </c>
      <c r="F684" s="486" t="s">
        <v>720</v>
      </c>
      <c r="G684" s="487">
        <v>4.5</v>
      </c>
      <c r="H684" s="337"/>
      <c r="I684" s="83"/>
      <c r="J684" s="590">
        <f t="shared" si="94"/>
        <v>0</v>
      </c>
      <c r="K684" s="705"/>
      <c r="L684" s="85">
        <f t="shared" si="95"/>
        <v>0</v>
      </c>
      <c r="M684" s="687"/>
      <c r="N684" s="85">
        <f t="shared" si="96"/>
        <v>0</v>
      </c>
      <c r="O684" s="83"/>
      <c r="P684" s="85">
        <f t="shared" si="97"/>
        <v>0</v>
      </c>
      <c r="Q684" s="83"/>
      <c r="R684" s="377">
        <f t="shared" si="98"/>
        <v>0</v>
      </c>
      <c r="S684" s="1030"/>
      <c r="T684" s="1013">
        <f>S684*Tabla310[[#This Row],[P.U$]]</f>
        <v>0</v>
      </c>
    </row>
    <row r="685" spans="1:20" ht="36" x14ac:dyDescent="0.3">
      <c r="A685" s="457">
        <v>662</v>
      </c>
      <c r="B685" s="484" t="s">
        <v>555</v>
      </c>
      <c r="C685" s="485" t="s">
        <v>665</v>
      </c>
      <c r="D685" s="494" t="s">
        <v>339</v>
      </c>
      <c r="E685" s="494" t="s">
        <v>710</v>
      </c>
      <c r="F685" s="486">
        <v>45992</v>
      </c>
      <c r="G685" s="487">
        <v>4.5</v>
      </c>
      <c r="H685" s="337"/>
      <c r="I685" s="233"/>
      <c r="J685" s="590">
        <f t="shared" si="94"/>
        <v>0</v>
      </c>
      <c r="K685" s="708"/>
      <c r="L685" s="232">
        <f t="shared" si="95"/>
        <v>0</v>
      </c>
      <c r="M685" s="684"/>
      <c r="N685" s="232">
        <f t="shared" si="96"/>
        <v>0</v>
      </c>
      <c r="O685" s="233"/>
      <c r="P685" s="232">
        <f t="shared" si="97"/>
        <v>0</v>
      </c>
      <c r="Q685" s="233"/>
      <c r="R685" s="377">
        <f t="shared" si="98"/>
        <v>0</v>
      </c>
      <c r="S685" s="1027"/>
      <c r="T685" s="1013">
        <f>S685*Tabla310[[#This Row],[P.U$]]</f>
        <v>0</v>
      </c>
    </row>
    <row r="686" spans="1:20" ht="36" x14ac:dyDescent="0.3">
      <c r="A686" s="457">
        <v>663</v>
      </c>
      <c r="B686" s="484" t="s">
        <v>556</v>
      </c>
      <c r="C686" s="485" t="s">
        <v>666</v>
      </c>
      <c r="D686" s="494" t="s">
        <v>339</v>
      </c>
      <c r="E686" s="494" t="s">
        <v>710</v>
      </c>
      <c r="F686" s="486">
        <v>46539</v>
      </c>
      <c r="G686" s="487">
        <v>1.82</v>
      </c>
      <c r="H686" s="337"/>
      <c r="I686" s="83"/>
      <c r="J686" s="590">
        <f t="shared" si="94"/>
        <v>0</v>
      </c>
      <c r="K686" s="705"/>
      <c r="L686" s="85">
        <f t="shared" si="95"/>
        <v>0</v>
      </c>
      <c r="M686" s="687"/>
      <c r="N686" s="85">
        <f t="shared" si="96"/>
        <v>0</v>
      </c>
      <c r="O686" s="83"/>
      <c r="P686" s="85">
        <f t="shared" si="97"/>
        <v>0</v>
      </c>
      <c r="Q686" s="83"/>
      <c r="R686" s="377">
        <f t="shared" si="98"/>
        <v>0</v>
      </c>
      <c r="S686" s="1030"/>
      <c r="T686" s="1013">
        <f>S686*Tabla310[[#This Row],[P.U$]]</f>
        <v>0</v>
      </c>
    </row>
    <row r="687" spans="1:20" ht="28.5" x14ac:dyDescent="0.3">
      <c r="A687" s="457">
        <v>664</v>
      </c>
      <c r="B687" s="201" t="s">
        <v>17739</v>
      </c>
      <c r="C687" s="14" t="s">
        <v>17740</v>
      </c>
      <c r="D687" s="24" t="s">
        <v>339</v>
      </c>
      <c r="E687" s="24" t="s">
        <v>710</v>
      </c>
      <c r="F687" s="15">
        <v>46813</v>
      </c>
      <c r="G687" s="37">
        <v>1.44</v>
      </c>
      <c r="H687" s="337"/>
      <c r="I687" s="83">
        <v>25</v>
      </c>
      <c r="J687" s="590">
        <f t="shared" si="94"/>
        <v>36</v>
      </c>
      <c r="K687" s="821">
        <v>25</v>
      </c>
      <c r="L687" s="85">
        <f>G687*K687</f>
        <v>36</v>
      </c>
      <c r="M687" s="687">
        <v>25</v>
      </c>
      <c r="N687" s="85">
        <f t="shared" si="96"/>
        <v>36</v>
      </c>
      <c r="O687" s="83">
        <v>25</v>
      </c>
      <c r="P687" s="85">
        <f t="shared" si="97"/>
        <v>36</v>
      </c>
      <c r="Q687" s="83">
        <v>25</v>
      </c>
      <c r="R687" s="377">
        <f t="shared" si="98"/>
        <v>36</v>
      </c>
      <c r="S687" s="1028">
        <v>25</v>
      </c>
      <c r="T687" s="1013">
        <f>S687*Tabla310[[#This Row],[P.U$]]</f>
        <v>36</v>
      </c>
    </row>
    <row r="688" spans="1:20" ht="37.5" x14ac:dyDescent="0.3">
      <c r="A688" s="457">
        <v>665</v>
      </c>
      <c r="B688" s="489" t="s">
        <v>945</v>
      </c>
      <c r="C688" s="389" t="s">
        <v>921</v>
      </c>
      <c r="D688" s="494" t="s">
        <v>339</v>
      </c>
      <c r="E688" s="494" t="s">
        <v>710</v>
      </c>
      <c r="F688" s="490">
        <v>46539</v>
      </c>
      <c r="G688" s="491">
        <v>1.44</v>
      </c>
      <c r="H688" s="337"/>
      <c r="I688" s="83"/>
      <c r="J688" s="590">
        <f t="shared" si="94"/>
        <v>0</v>
      </c>
      <c r="K688" s="705"/>
      <c r="L688" s="85">
        <f t="shared" si="95"/>
        <v>0</v>
      </c>
      <c r="M688" s="687"/>
      <c r="N688" s="85">
        <f t="shared" si="96"/>
        <v>0</v>
      </c>
      <c r="O688" s="83"/>
      <c r="P688" s="85">
        <f t="shared" si="97"/>
        <v>0</v>
      </c>
      <c r="Q688" s="83"/>
      <c r="R688" s="377">
        <f t="shared" si="98"/>
        <v>0</v>
      </c>
      <c r="S688" s="1030"/>
      <c r="T688" s="1013">
        <f>S688*Tabla310[[#This Row],[P.U$]]</f>
        <v>0</v>
      </c>
    </row>
    <row r="689" spans="1:20" ht="36" x14ac:dyDescent="0.3">
      <c r="A689" s="457">
        <v>666</v>
      </c>
      <c r="B689" s="484" t="s">
        <v>17771</v>
      </c>
      <c r="C689" s="485" t="s">
        <v>659</v>
      </c>
      <c r="D689" s="494" t="s">
        <v>339</v>
      </c>
      <c r="E689" s="494" t="s">
        <v>710</v>
      </c>
      <c r="F689" s="486">
        <v>45717</v>
      </c>
      <c r="G689" s="487">
        <v>1.44</v>
      </c>
      <c r="H689" s="337"/>
      <c r="I689" s="83"/>
      <c r="J689" s="590">
        <f t="shared" si="94"/>
        <v>0</v>
      </c>
      <c r="K689" s="705"/>
      <c r="L689" s="85">
        <f t="shared" si="95"/>
        <v>0</v>
      </c>
      <c r="M689" s="687"/>
      <c r="N689" s="85">
        <f t="shared" si="96"/>
        <v>0</v>
      </c>
      <c r="O689" s="83"/>
      <c r="P689" s="85">
        <f t="shared" si="97"/>
        <v>0</v>
      </c>
      <c r="Q689" s="83"/>
      <c r="R689" s="377">
        <f t="shared" si="98"/>
        <v>0</v>
      </c>
      <c r="S689" s="1028"/>
      <c r="T689" s="1013">
        <f>S689*Tabla310[[#This Row],[P.U$]]</f>
        <v>0</v>
      </c>
    </row>
    <row r="690" spans="1:20" ht="56.25" x14ac:dyDescent="0.3">
      <c r="A690" s="457">
        <v>667</v>
      </c>
      <c r="B690" s="489" t="s">
        <v>946</v>
      </c>
      <c r="C690" s="389" t="s">
        <v>952</v>
      </c>
      <c r="D690" s="494" t="s">
        <v>339</v>
      </c>
      <c r="E690" s="494" t="s">
        <v>710</v>
      </c>
      <c r="F690" s="490">
        <v>46539</v>
      </c>
      <c r="G690" s="491">
        <v>0.91</v>
      </c>
      <c r="H690" s="337"/>
      <c r="I690" s="83"/>
      <c r="J690" s="590">
        <f t="shared" si="94"/>
        <v>0</v>
      </c>
      <c r="K690" s="705"/>
      <c r="L690" s="85">
        <f t="shared" si="95"/>
        <v>0</v>
      </c>
      <c r="M690" s="687"/>
      <c r="N690" s="85">
        <f t="shared" si="96"/>
        <v>0</v>
      </c>
      <c r="O690" s="83"/>
      <c r="P690" s="85">
        <f t="shared" si="97"/>
        <v>0</v>
      </c>
      <c r="Q690" s="83"/>
      <c r="R690" s="377">
        <f t="shared" si="98"/>
        <v>0</v>
      </c>
      <c r="S690" s="1030"/>
      <c r="T690" s="1013">
        <f>S690*Tabla310[[#This Row],[P.U$]]</f>
        <v>0</v>
      </c>
    </row>
    <row r="691" spans="1:20" ht="37.5" x14ac:dyDescent="0.3">
      <c r="A691" s="457">
        <v>668</v>
      </c>
      <c r="B691" s="489" t="s">
        <v>947</v>
      </c>
      <c r="C691" s="389" t="s">
        <v>952</v>
      </c>
      <c r="D691" s="494" t="s">
        <v>339</v>
      </c>
      <c r="E691" s="494" t="s">
        <v>710</v>
      </c>
      <c r="F691" s="490">
        <v>46569</v>
      </c>
      <c r="G691" s="491">
        <v>0.91</v>
      </c>
      <c r="H691" s="337"/>
      <c r="I691" s="83"/>
      <c r="J691" s="590">
        <f t="shared" si="94"/>
        <v>0</v>
      </c>
      <c r="K691" s="705"/>
      <c r="L691" s="85">
        <f t="shared" si="95"/>
        <v>0</v>
      </c>
      <c r="M691" s="687"/>
      <c r="N691" s="85">
        <f t="shared" si="96"/>
        <v>0</v>
      </c>
      <c r="O691" s="83"/>
      <c r="P691" s="85">
        <f t="shared" si="97"/>
        <v>0</v>
      </c>
      <c r="Q691" s="83"/>
      <c r="R691" s="377">
        <f t="shared" si="98"/>
        <v>0</v>
      </c>
      <c r="S691" s="1028"/>
      <c r="T691" s="1013">
        <f>S691*Tabla310[[#This Row],[P.U$]]</f>
        <v>0</v>
      </c>
    </row>
    <row r="692" spans="1:20" ht="56.25" x14ac:dyDescent="0.3">
      <c r="A692" s="457">
        <v>669</v>
      </c>
      <c r="B692" s="489" t="s">
        <v>920</v>
      </c>
      <c r="C692" s="389" t="s">
        <v>921</v>
      </c>
      <c r="D692" s="494" t="s">
        <v>339</v>
      </c>
      <c r="E692" s="494" t="s">
        <v>710</v>
      </c>
      <c r="F692" s="490">
        <v>46692</v>
      </c>
      <c r="G692" s="491">
        <v>0.18</v>
      </c>
      <c r="H692" s="337"/>
      <c r="I692" s="83"/>
      <c r="J692" s="590">
        <f t="shared" si="94"/>
        <v>0</v>
      </c>
      <c r="K692" s="705"/>
      <c r="L692" s="85">
        <f t="shared" si="95"/>
        <v>0</v>
      </c>
      <c r="M692" s="687"/>
      <c r="N692" s="85">
        <f t="shared" si="96"/>
        <v>0</v>
      </c>
      <c r="O692" s="83"/>
      <c r="P692" s="85">
        <f t="shared" si="97"/>
        <v>0</v>
      </c>
      <c r="Q692" s="83"/>
      <c r="R692" s="377">
        <f t="shared" si="98"/>
        <v>0</v>
      </c>
      <c r="S692" s="1030"/>
      <c r="T692" s="1013">
        <f>S692*Tabla310[[#This Row],[P.U$]]</f>
        <v>0</v>
      </c>
    </row>
    <row r="693" spans="1:20" ht="56.25" x14ac:dyDescent="0.3">
      <c r="A693" s="457">
        <v>670</v>
      </c>
      <c r="B693" s="489" t="s">
        <v>922</v>
      </c>
      <c r="C693" s="389" t="s">
        <v>915</v>
      </c>
      <c r="D693" s="494" t="s">
        <v>339</v>
      </c>
      <c r="E693" s="494" t="s">
        <v>710</v>
      </c>
      <c r="F693" s="490">
        <v>45413</v>
      </c>
      <c r="G693" s="491">
        <v>4.1500000000000004</v>
      </c>
      <c r="H693" s="337"/>
      <c r="I693" s="83"/>
      <c r="J693" s="590">
        <f t="shared" si="94"/>
        <v>0</v>
      </c>
      <c r="K693" s="705"/>
      <c r="L693" s="85">
        <f t="shared" si="95"/>
        <v>0</v>
      </c>
      <c r="M693" s="687"/>
      <c r="N693" s="85">
        <f t="shared" si="96"/>
        <v>0</v>
      </c>
      <c r="O693" s="83"/>
      <c r="P693" s="85">
        <f t="shared" si="97"/>
        <v>0</v>
      </c>
      <c r="Q693" s="83"/>
      <c r="R693" s="377">
        <f t="shared" si="98"/>
        <v>0</v>
      </c>
      <c r="S693" s="1028"/>
      <c r="T693" s="1013">
        <f>S693*Tabla310[[#This Row],[P.U$]]</f>
        <v>0</v>
      </c>
    </row>
    <row r="694" spans="1:20" ht="37.5" x14ac:dyDescent="0.3">
      <c r="A694" s="457">
        <v>671</v>
      </c>
      <c r="B694" s="489" t="s">
        <v>923</v>
      </c>
      <c r="C694" s="389" t="s">
        <v>921</v>
      </c>
      <c r="D694" s="494" t="s">
        <v>339</v>
      </c>
      <c r="E694" s="494" t="s">
        <v>710</v>
      </c>
      <c r="F694" s="490" t="s">
        <v>710</v>
      </c>
      <c r="G694" s="491">
        <v>0.08</v>
      </c>
      <c r="H694" s="337"/>
      <c r="I694" s="83"/>
      <c r="J694" s="590">
        <f t="shared" si="94"/>
        <v>0</v>
      </c>
      <c r="K694" s="705"/>
      <c r="L694" s="85">
        <f t="shared" si="95"/>
        <v>0</v>
      </c>
      <c r="M694" s="687"/>
      <c r="N694" s="85">
        <f t="shared" si="96"/>
        <v>0</v>
      </c>
      <c r="O694" s="83"/>
      <c r="P694" s="85">
        <f t="shared" si="97"/>
        <v>0</v>
      </c>
      <c r="Q694" s="83"/>
      <c r="R694" s="377">
        <f t="shared" si="98"/>
        <v>0</v>
      </c>
      <c r="S694" s="1030"/>
      <c r="T694" s="1013">
        <f>S694*Tabla310[[#This Row],[P.U$]]</f>
        <v>0</v>
      </c>
    </row>
    <row r="695" spans="1:20" ht="36" x14ac:dyDescent="0.3">
      <c r="A695" s="457">
        <v>672</v>
      </c>
      <c r="B695" s="484" t="s">
        <v>559</v>
      </c>
      <c r="C695" s="485" t="s">
        <v>668</v>
      </c>
      <c r="D695" s="494" t="s">
        <v>339</v>
      </c>
      <c r="E695" s="494" t="s">
        <v>710</v>
      </c>
      <c r="F695" s="486">
        <v>45717</v>
      </c>
      <c r="G695" s="487">
        <v>0.33</v>
      </c>
      <c r="H695" s="337"/>
      <c r="I695" s="233"/>
      <c r="J695" s="590">
        <f t="shared" si="94"/>
        <v>0</v>
      </c>
      <c r="K695" s="705"/>
      <c r="L695" s="232">
        <f t="shared" si="95"/>
        <v>0</v>
      </c>
      <c r="M695" s="684"/>
      <c r="N695" s="232">
        <f t="shared" si="96"/>
        <v>0</v>
      </c>
      <c r="O695" s="233"/>
      <c r="P695" s="232">
        <f t="shared" si="97"/>
        <v>0</v>
      </c>
      <c r="Q695" s="233"/>
      <c r="R695" s="377">
        <f t="shared" si="98"/>
        <v>0</v>
      </c>
      <c r="S695" s="1027"/>
      <c r="T695" s="1013">
        <f>S695*Tabla310[[#This Row],[P.U$]]</f>
        <v>0</v>
      </c>
    </row>
    <row r="696" spans="1:20" ht="36" x14ac:dyDescent="0.3">
      <c r="A696" s="457">
        <v>673</v>
      </c>
      <c r="B696" s="489" t="s">
        <v>950</v>
      </c>
      <c r="C696" s="389" t="s">
        <v>949</v>
      </c>
      <c r="D696" s="494" t="s">
        <v>339</v>
      </c>
      <c r="E696" s="494" t="s">
        <v>710</v>
      </c>
      <c r="F696" s="490">
        <v>46447</v>
      </c>
      <c r="G696" s="491">
        <v>0.18</v>
      </c>
      <c r="H696" s="337"/>
      <c r="I696" s="233"/>
      <c r="J696" s="590">
        <f t="shared" si="94"/>
        <v>0</v>
      </c>
      <c r="K696" s="705"/>
      <c r="L696" s="232">
        <f t="shared" si="95"/>
        <v>0</v>
      </c>
      <c r="M696" s="684"/>
      <c r="N696" s="232">
        <f t="shared" si="96"/>
        <v>0</v>
      </c>
      <c r="O696" s="233"/>
      <c r="P696" s="232">
        <f t="shared" si="97"/>
        <v>0</v>
      </c>
      <c r="Q696" s="233"/>
      <c r="R696" s="377">
        <f t="shared" si="98"/>
        <v>0</v>
      </c>
      <c r="S696" s="1029"/>
      <c r="T696" s="1013">
        <f>S696*Tabla310[[#This Row],[P.U$]]</f>
        <v>0</v>
      </c>
    </row>
    <row r="697" spans="1:20" ht="36" x14ac:dyDescent="0.3">
      <c r="A697" s="457">
        <v>674</v>
      </c>
      <c r="B697" s="484" t="s">
        <v>560</v>
      </c>
      <c r="C697" s="485" t="s">
        <v>669</v>
      </c>
      <c r="D697" s="494" t="s">
        <v>339</v>
      </c>
      <c r="E697" s="494" t="s">
        <v>710</v>
      </c>
      <c r="F697" s="486">
        <v>45718</v>
      </c>
      <c r="G697" s="487">
        <v>0.33</v>
      </c>
      <c r="H697" s="337"/>
      <c r="I697" s="83"/>
      <c r="J697" s="590">
        <f t="shared" si="94"/>
        <v>0</v>
      </c>
      <c r="K697" s="705"/>
      <c r="L697" s="85">
        <f t="shared" si="95"/>
        <v>0</v>
      </c>
      <c r="M697" s="687"/>
      <c r="N697" s="85">
        <f t="shared" si="96"/>
        <v>0</v>
      </c>
      <c r="O697" s="83"/>
      <c r="P697" s="85">
        <f t="shared" si="97"/>
        <v>0</v>
      </c>
      <c r="Q697" s="83"/>
      <c r="R697" s="377">
        <f t="shared" si="98"/>
        <v>0</v>
      </c>
      <c r="S697" s="1028"/>
      <c r="T697" s="1013">
        <f>S697*Tabla310[[#This Row],[P.U$]]</f>
        <v>0</v>
      </c>
    </row>
    <row r="698" spans="1:20" ht="36" x14ac:dyDescent="0.3">
      <c r="A698" s="457">
        <v>675</v>
      </c>
      <c r="B698" s="489" t="s">
        <v>561</v>
      </c>
      <c r="C698" s="389" t="s">
        <v>949</v>
      </c>
      <c r="D698" s="494" t="s">
        <v>339</v>
      </c>
      <c r="E698" s="494" t="s">
        <v>710</v>
      </c>
      <c r="F698" s="494" t="s">
        <v>710</v>
      </c>
      <c r="G698" s="491">
        <v>0.1</v>
      </c>
      <c r="H698" s="337"/>
      <c r="I698" s="83"/>
      <c r="J698" s="590">
        <f t="shared" si="94"/>
        <v>0</v>
      </c>
      <c r="K698" s="705"/>
      <c r="L698" s="85">
        <f t="shared" si="95"/>
        <v>0</v>
      </c>
      <c r="M698" s="687"/>
      <c r="N698" s="85">
        <f t="shared" si="96"/>
        <v>0</v>
      </c>
      <c r="O698" s="83"/>
      <c r="P698" s="85">
        <f t="shared" si="97"/>
        <v>0</v>
      </c>
      <c r="Q698" s="83"/>
      <c r="R698" s="377">
        <f t="shared" si="98"/>
        <v>0</v>
      </c>
      <c r="S698" s="1030"/>
      <c r="T698" s="1013">
        <f>S698*Tabla310[[#This Row],[P.U$]]</f>
        <v>0</v>
      </c>
    </row>
    <row r="699" spans="1:20" ht="36" x14ac:dyDescent="0.3">
      <c r="A699" s="457">
        <v>676</v>
      </c>
      <c r="B699" s="484" t="s">
        <v>561</v>
      </c>
      <c r="C699" s="485" t="s">
        <v>661</v>
      </c>
      <c r="D699" s="494" t="s">
        <v>339</v>
      </c>
      <c r="E699" s="494" t="s">
        <v>710</v>
      </c>
      <c r="F699" s="486">
        <v>45718</v>
      </c>
      <c r="G699" s="487">
        <v>0.28999999999999998</v>
      </c>
      <c r="H699" s="337"/>
      <c r="I699" s="83"/>
      <c r="J699" s="590">
        <f t="shared" si="94"/>
        <v>0</v>
      </c>
      <c r="K699" s="705"/>
      <c r="L699" s="85">
        <f t="shared" si="95"/>
        <v>0</v>
      </c>
      <c r="M699" s="687"/>
      <c r="N699" s="85">
        <f t="shared" si="96"/>
        <v>0</v>
      </c>
      <c r="O699" s="83"/>
      <c r="P699" s="85">
        <f t="shared" si="97"/>
        <v>0</v>
      </c>
      <c r="Q699" s="83"/>
      <c r="R699" s="377">
        <f t="shared" si="98"/>
        <v>0</v>
      </c>
      <c r="S699" s="1028"/>
      <c r="T699" s="1013">
        <f>S699*Tabla310[[#This Row],[P.U$]]</f>
        <v>0</v>
      </c>
    </row>
    <row r="700" spans="1:20" ht="72" x14ac:dyDescent="0.3">
      <c r="A700" s="457">
        <v>677</v>
      </c>
      <c r="B700" s="484" t="s">
        <v>562</v>
      </c>
      <c r="C700" s="485"/>
      <c r="D700" s="494" t="s">
        <v>339</v>
      </c>
      <c r="E700" s="494" t="s">
        <v>710</v>
      </c>
      <c r="F700" s="486">
        <v>45383</v>
      </c>
      <c r="G700" s="487">
        <v>4.26</v>
      </c>
      <c r="H700" s="337"/>
      <c r="I700" s="83"/>
      <c r="J700" s="590">
        <f t="shared" si="94"/>
        <v>0</v>
      </c>
      <c r="K700" s="705"/>
      <c r="L700" s="85">
        <f t="shared" si="95"/>
        <v>0</v>
      </c>
      <c r="M700" s="687"/>
      <c r="N700" s="85">
        <f t="shared" si="96"/>
        <v>0</v>
      </c>
      <c r="O700" s="83"/>
      <c r="P700" s="85">
        <f t="shared" si="97"/>
        <v>0</v>
      </c>
      <c r="Q700" s="83"/>
      <c r="R700" s="377">
        <f t="shared" si="98"/>
        <v>0</v>
      </c>
      <c r="S700" s="1030"/>
      <c r="T700" s="1013">
        <f>S700*Tabla310[[#This Row],[P.U$]]</f>
        <v>0</v>
      </c>
    </row>
    <row r="701" spans="1:20" ht="36" x14ac:dyDescent="0.3">
      <c r="A701" s="457">
        <v>678</v>
      </c>
      <c r="B701" s="489" t="s">
        <v>948</v>
      </c>
      <c r="C701" s="389" t="s">
        <v>915</v>
      </c>
      <c r="D701" s="494" t="s">
        <v>339</v>
      </c>
      <c r="E701" s="494" t="s">
        <v>710</v>
      </c>
      <c r="F701" s="490">
        <v>46508</v>
      </c>
      <c r="G701" s="491">
        <v>0.2</v>
      </c>
      <c r="H701" s="337"/>
      <c r="I701" s="233"/>
      <c r="J701" s="590">
        <f t="shared" si="94"/>
        <v>0</v>
      </c>
      <c r="K701" s="705"/>
      <c r="L701" s="232">
        <f t="shared" si="95"/>
        <v>0</v>
      </c>
      <c r="M701" s="684"/>
      <c r="N701" s="232">
        <f t="shared" si="96"/>
        <v>0</v>
      </c>
      <c r="O701" s="233"/>
      <c r="P701" s="232">
        <f t="shared" si="97"/>
        <v>0</v>
      </c>
      <c r="Q701" s="233"/>
      <c r="R701" s="377">
        <f t="shared" si="98"/>
        <v>0</v>
      </c>
      <c r="S701" s="1027"/>
      <c r="T701" s="1013">
        <f>S701*Tabla310[[#This Row],[P.U$]]</f>
        <v>0</v>
      </c>
    </row>
    <row r="702" spans="1:20" ht="36" x14ac:dyDescent="0.3">
      <c r="A702" s="457">
        <v>679</v>
      </c>
      <c r="B702" s="484" t="s">
        <v>563</v>
      </c>
      <c r="C702" s="485" t="s">
        <v>670</v>
      </c>
      <c r="D702" s="494" t="s">
        <v>339</v>
      </c>
      <c r="E702" s="494" t="s">
        <v>710</v>
      </c>
      <c r="F702" s="486">
        <v>45992</v>
      </c>
      <c r="G702" s="487">
        <v>3.91</v>
      </c>
      <c r="H702" s="337"/>
      <c r="I702" s="83">
        <v>5</v>
      </c>
      <c r="J702" s="590">
        <f t="shared" si="94"/>
        <v>19.55</v>
      </c>
      <c r="K702" s="821">
        <v>5</v>
      </c>
      <c r="L702" s="85">
        <f>G702*K702</f>
        <v>19.55</v>
      </c>
      <c r="M702" s="687"/>
      <c r="N702" s="85">
        <f t="shared" si="96"/>
        <v>0</v>
      </c>
      <c r="O702" s="83"/>
      <c r="P702" s="85">
        <f t="shared" si="97"/>
        <v>0</v>
      </c>
      <c r="Q702" s="83"/>
      <c r="R702" s="377">
        <f t="shared" si="98"/>
        <v>0</v>
      </c>
      <c r="S702" s="1030"/>
      <c r="T702" s="1013">
        <f>S702*Tabla310[[#This Row],[P.U$]]</f>
        <v>0</v>
      </c>
    </row>
    <row r="703" spans="1:20" ht="36" x14ac:dyDescent="0.3">
      <c r="A703" s="457">
        <v>680</v>
      </c>
      <c r="B703" s="484" t="s">
        <v>837</v>
      </c>
      <c r="C703" s="485" t="s">
        <v>651</v>
      </c>
      <c r="D703" s="494" t="s">
        <v>339</v>
      </c>
      <c r="E703" s="494" t="s">
        <v>710</v>
      </c>
      <c r="F703" s="486">
        <v>45839</v>
      </c>
      <c r="G703" s="487">
        <v>4.3</v>
      </c>
      <c r="H703" s="337"/>
      <c r="I703" s="233"/>
      <c r="J703" s="590">
        <f t="shared" si="94"/>
        <v>0</v>
      </c>
      <c r="K703" s="705"/>
      <c r="L703" s="232">
        <f t="shared" si="95"/>
        <v>0</v>
      </c>
      <c r="M703" s="684"/>
      <c r="N703" s="232">
        <f t="shared" si="96"/>
        <v>0</v>
      </c>
      <c r="O703" s="233"/>
      <c r="P703" s="232">
        <f t="shared" si="97"/>
        <v>0</v>
      </c>
      <c r="Q703" s="233"/>
      <c r="R703" s="377">
        <f t="shared" si="98"/>
        <v>0</v>
      </c>
      <c r="S703" s="1027"/>
      <c r="T703" s="1013">
        <f>S703*Tabla310[[#This Row],[P.U$]]</f>
        <v>0</v>
      </c>
    </row>
    <row r="704" spans="1:20" ht="36" x14ac:dyDescent="0.3">
      <c r="A704" s="457">
        <v>681</v>
      </c>
      <c r="B704" s="484" t="s">
        <v>845</v>
      </c>
      <c r="C704" s="485"/>
      <c r="D704" s="494" t="s">
        <v>339</v>
      </c>
      <c r="E704" s="494" t="s">
        <v>710</v>
      </c>
      <c r="F704" s="486">
        <v>46447</v>
      </c>
      <c r="G704" s="487">
        <v>0.2</v>
      </c>
      <c r="H704" s="337"/>
      <c r="I704" s="233"/>
      <c r="J704" s="590">
        <f t="shared" si="94"/>
        <v>0</v>
      </c>
      <c r="K704" s="708"/>
      <c r="L704" s="232">
        <f t="shared" si="95"/>
        <v>0</v>
      </c>
      <c r="M704" s="684"/>
      <c r="N704" s="232">
        <f t="shared" si="96"/>
        <v>0</v>
      </c>
      <c r="O704" s="233"/>
      <c r="P704" s="232">
        <f t="shared" si="97"/>
        <v>0</v>
      </c>
      <c r="Q704" s="233"/>
      <c r="R704" s="377">
        <f t="shared" si="98"/>
        <v>0</v>
      </c>
      <c r="S704" s="1029"/>
      <c r="T704" s="1013">
        <f>S704*Tabla310[[#This Row],[P.U$]]</f>
        <v>0</v>
      </c>
    </row>
    <row r="705" spans="1:20" ht="56.25" x14ac:dyDescent="0.3">
      <c r="A705" s="457">
        <v>682</v>
      </c>
      <c r="B705" s="489" t="s">
        <v>954</v>
      </c>
      <c r="C705" s="389" t="s">
        <v>659</v>
      </c>
      <c r="D705" s="494" t="s">
        <v>339</v>
      </c>
      <c r="E705" s="494" t="s">
        <v>710</v>
      </c>
      <c r="F705" s="490">
        <v>46447</v>
      </c>
      <c r="G705" s="491">
        <v>1.24</v>
      </c>
      <c r="H705" s="337"/>
      <c r="I705" s="593"/>
      <c r="J705" s="599">
        <f>G705*I705</f>
        <v>0</v>
      </c>
      <c r="K705" s="707"/>
      <c r="L705" s="357">
        <f>G705*K705</f>
        <v>0</v>
      </c>
      <c r="M705" s="684"/>
      <c r="N705" s="357">
        <f>G705*M705</f>
        <v>0</v>
      </c>
      <c r="O705" s="356"/>
      <c r="P705" s="357">
        <f>G705*O705</f>
        <v>0</v>
      </c>
      <c r="Q705" s="356"/>
      <c r="R705" s="377">
        <f>G705*Q705</f>
        <v>0</v>
      </c>
      <c r="S705" s="1027"/>
      <c r="T705" s="1013">
        <f>S705*Tabla310[[#This Row],[P.U$]]</f>
        <v>0</v>
      </c>
    </row>
    <row r="706" spans="1:20" ht="36" x14ac:dyDescent="0.3">
      <c r="A706" s="457">
        <v>683</v>
      </c>
      <c r="B706" s="484" t="s">
        <v>784</v>
      </c>
      <c r="C706" s="485" t="s">
        <v>736</v>
      </c>
      <c r="D706" s="494" t="s">
        <v>339</v>
      </c>
      <c r="E706" s="494" t="s">
        <v>710</v>
      </c>
      <c r="F706" s="486">
        <v>45839</v>
      </c>
      <c r="G706" s="487">
        <v>0.77</v>
      </c>
      <c r="H706" s="337"/>
      <c r="I706" s="233"/>
      <c r="J706" s="590">
        <f t="shared" si="94"/>
        <v>0</v>
      </c>
      <c r="K706" s="708"/>
      <c r="L706" s="232">
        <f t="shared" ref="L706:L739" si="99">G706*K706</f>
        <v>0</v>
      </c>
      <c r="M706" s="684"/>
      <c r="N706" s="232">
        <f t="shared" ref="N706:N739" si="100">G706*M706</f>
        <v>0</v>
      </c>
      <c r="O706" s="233"/>
      <c r="P706" s="232">
        <f t="shared" ref="P706:P739" si="101">G706*O706</f>
        <v>0</v>
      </c>
      <c r="Q706" s="233"/>
      <c r="R706" s="377">
        <f t="shared" ref="R706:R739" si="102">G706*Q706</f>
        <v>0</v>
      </c>
      <c r="S706" s="1029"/>
      <c r="T706" s="1013">
        <f>S706*Tabla310[[#This Row],[P.U$]]</f>
        <v>0</v>
      </c>
    </row>
    <row r="707" spans="1:20" ht="37.5" x14ac:dyDescent="0.3">
      <c r="A707" s="457">
        <v>684</v>
      </c>
      <c r="B707" s="496" t="s">
        <v>1197</v>
      </c>
      <c r="C707" s="496"/>
      <c r="D707" s="494" t="s">
        <v>339</v>
      </c>
      <c r="E707" s="494" t="s">
        <v>710</v>
      </c>
      <c r="F707" s="497">
        <v>45809</v>
      </c>
      <c r="G707" s="498">
        <v>1.82</v>
      </c>
      <c r="H707" s="337"/>
      <c r="I707" s="233"/>
      <c r="J707" s="590">
        <f t="shared" si="94"/>
        <v>0</v>
      </c>
      <c r="K707" s="705"/>
      <c r="L707" s="232">
        <f t="shared" si="99"/>
        <v>0</v>
      </c>
      <c r="M707" s="684"/>
      <c r="N707" s="232">
        <f t="shared" si="100"/>
        <v>0</v>
      </c>
      <c r="O707" s="233"/>
      <c r="P707" s="232">
        <f t="shared" si="101"/>
        <v>0</v>
      </c>
      <c r="Q707" s="233"/>
      <c r="R707" s="377">
        <f t="shared" si="102"/>
        <v>0</v>
      </c>
      <c r="S707" s="1027"/>
      <c r="T707" s="1013">
        <f>S707*Tabla310[[#This Row],[P.U$]]</f>
        <v>0</v>
      </c>
    </row>
    <row r="708" spans="1:20" ht="45" x14ac:dyDescent="0.3">
      <c r="A708" s="457">
        <v>685</v>
      </c>
      <c r="B708" s="184" t="s">
        <v>17736</v>
      </c>
      <c r="C708" s="578" t="s">
        <v>736</v>
      </c>
      <c r="D708" s="24" t="s">
        <v>339</v>
      </c>
      <c r="E708" s="24" t="s">
        <v>710</v>
      </c>
      <c r="F708" s="604">
        <v>45505</v>
      </c>
      <c r="G708" s="603">
        <v>2.67</v>
      </c>
      <c r="H708" s="337" t="s">
        <v>791</v>
      </c>
      <c r="I708" s="233">
        <v>2</v>
      </c>
      <c r="J708" s="590">
        <f t="shared" si="94"/>
        <v>5.34</v>
      </c>
      <c r="K708" s="705">
        <v>1</v>
      </c>
      <c r="L708" s="232">
        <f t="shared" si="99"/>
        <v>2.67</v>
      </c>
      <c r="M708" s="684"/>
      <c r="N708" s="232">
        <f t="shared" si="100"/>
        <v>0</v>
      </c>
      <c r="O708" s="233"/>
      <c r="P708" s="232">
        <f t="shared" si="101"/>
        <v>0</v>
      </c>
      <c r="Q708" s="233"/>
      <c r="R708" s="377">
        <f t="shared" si="102"/>
        <v>0</v>
      </c>
      <c r="S708" s="1029"/>
      <c r="T708" s="1013">
        <f>S708*Tabla310[[#This Row],[P.U$]]</f>
        <v>0</v>
      </c>
    </row>
    <row r="709" spans="1:20" ht="56.25" x14ac:dyDescent="0.3">
      <c r="A709" s="457">
        <v>686</v>
      </c>
      <c r="B709" s="489" t="s">
        <v>1112</v>
      </c>
      <c r="C709" s="493" t="s">
        <v>736</v>
      </c>
      <c r="D709" s="494" t="s">
        <v>339</v>
      </c>
      <c r="E709" s="494" t="s">
        <v>710</v>
      </c>
      <c r="F709" s="497">
        <v>45689</v>
      </c>
      <c r="G709" s="498">
        <v>2.4700000000000002</v>
      </c>
      <c r="H709" s="337"/>
      <c r="I709" s="233"/>
      <c r="J709" s="590">
        <f t="shared" si="94"/>
        <v>0</v>
      </c>
      <c r="K709" s="821"/>
      <c r="L709" s="85">
        <f t="shared" si="99"/>
        <v>0</v>
      </c>
      <c r="M709" s="684"/>
      <c r="N709" s="232">
        <f t="shared" si="100"/>
        <v>0</v>
      </c>
      <c r="O709" s="233"/>
      <c r="P709" s="232">
        <f t="shared" si="101"/>
        <v>0</v>
      </c>
      <c r="Q709" s="233"/>
      <c r="R709" s="377">
        <f t="shared" si="102"/>
        <v>0</v>
      </c>
      <c r="S709" s="1027"/>
      <c r="T709" s="1013">
        <f>S709*Tabla310[[#This Row],[P.U$]]</f>
        <v>0</v>
      </c>
    </row>
    <row r="710" spans="1:20" ht="36" x14ac:dyDescent="0.3">
      <c r="A710" s="457">
        <v>687</v>
      </c>
      <c r="B710" s="489" t="s">
        <v>951</v>
      </c>
      <c r="C710" s="389" t="s">
        <v>952</v>
      </c>
      <c r="D710" s="494" t="s">
        <v>339</v>
      </c>
      <c r="E710" s="494" t="s">
        <v>710</v>
      </c>
      <c r="F710" s="490">
        <v>46508</v>
      </c>
      <c r="G710" s="491">
        <v>0.2</v>
      </c>
      <c r="H710" s="337"/>
      <c r="I710" s="83">
        <v>14</v>
      </c>
      <c r="J710" s="590">
        <f t="shared" si="94"/>
        <v>2.8000000000000003</v>
      </c>
      <c r="K710" s="821">
        <v>15</v>
      </c>
      <c r="L710" s="85">
        <f t="shared" si="99"/>
        <v>3</v>
      </c>
      <c r="M710" s="687">
        <v>15</v>
      </c>
      <c r="N710" s="85">
        <f t="shared" si="100"/>
        <v>3</v>
      </c>
      <c r="O710" s="83">
        <v>15</v>
      </c>
      <c r="P710" s="85">
        <f t="shared" si="101"/>
        <v>3</v>
      </c>
      <c r="Q710" s="83">
        <v>15</v>
      </c>
      <c r="R710" s="377">
        <f t="shared" si="102"/>
        <v>3</v>
      </c>
      <c r="S710" s="1030">
        <v>15</v>
      </c>
      <c r="T710" s="1013">
        <f>S710*Tabla310[[#This Row],[P.U$]]</f>
        <v>3</v>
      </c>
    </row>
    <row r="711" spans="1:20" ht="36" x14ac:dyDescent="0.3">
      <c r="A711" s="457">
        <v>688</v>
      </c>
      <c r="B711" s="489" t="s">
        <v>564</v>
      </c>
      <c r="C711" s="389" t="s">
        <v>952</v>
      </c>
      <c r="D711" s="494" t="s">
        <v>339</v>
      </c>
      <c r="E711" s="494" t="s">
        <v>710</v>
      </c>
      <c r="F711" s="490">
        <v>46508</v>
      </c>
      <c r="G711" s="491">
        <v>0.2</v>
      </c>
      <c r="H711" s="337"/>
      <c r="I711" s="233">
        <v>15</v>
      </c>
      <c r="J711" s="590">
        <f t="shared" si="94"/>
        <v>3</v>
      </c>
      <c r="K711" s="830">
        <v>15</v>
      </c>
      <c r="L711" s="85">
        <f t="shared" si="99"/>
        <v>3</v>
      </c>
      <c r="M711" s="687">
        <v>15</v>
      </c>
      <c r="N711" s="232">
        <f t="shared" si="100"/>
        <v>3</v>
      </c>
      <c r="O711" s="233">
        <v>15</v>
      </c>
      <c r="P711" s="232">
        <f t="shared" si="101"/>
        <v>3</v>
      </c>
      <c r="Q711" s="233">
        <v>15</v>
      </c>
      <c r="R711" s="377">
        <f t="shared" si="102"/>
        <v>3</v>
      </c>
      <c r="S711" s="1027">
        <v>15</v>
      </c>
      <c r="T711" s="1013">
        <f>S711*Tabla310[[#This Row],[P.U$]]</f>
        <v>3</v>
      </c>
    </row>
    <row r="712" spans="1:20" ht="36" x14ac:dyDescent="0.3">
      <c r="A712" s="457">
        <v>689</v>
      </c>
      <c r="B712" s="484" t="s">
        <v>846</v>
      </c>
      <c r="C712" s="389" t="s">
        <v>1124</v>
      </c>
      <c r="D712" s="494" t="s">
        <v>339</v>
      </c>
      <c r="E712" s="494" t="s">
        <v>710</v>
      </c>
      <c r="F712" s="539">
        <v>45078</v>
      </c>
      <c r="G712" s="487">
        <v>0.2</v>
      </c>
      <c r="H712" s="337"/>
      <c r="I712" s="83"/>
      <c r="J712" s="590">
        <f t="shared" si="94"/>
        <v>0</v>
      </c>
      <c r="K712" s="705"/>
      <c r="L712" s="85"/>
      <c r="M712" s="687"/>
      <c r="N712" s="85">
        <f t="shared" si="100"/>
        <v>0</v>
      </c>
      <c r="O712" s="83"/>
      <c r="P712" s="85">
        <f t="shared" si="101"/>
        <v>0</v>
      </c>
      <c r="Q712" s="83"/>
      <c r="R712" s="377">
        <f t="shared" si="102"/>
        <v>0</v>
      </c>
      <c r="S712" s="1030"/>
      <c r="T712" s="1013">
        <f>S712*Tabla310[[#This Row],[P.U$]]</f>
        <v>0</v>
      </c>
    </row>
    <row r="713" spans="1:20" ht="36" x14ac:dyDescent="0.3">
      <c r="A713" s="457">
        <v>690</v>
      </c>
      <c r="B713" s="489" t="s">
        <v>565</v>
      </c>
      <c r="C713" s="389" t="s">
        <v>952</v>
      </c>
      <c r="D713" s="494" t="s">
        <v>339</v>
      </c>
      <c r="E713" s="494" t="s">
        <v>710</v>
      </c>
      <c r="F713" s="490">
        <v>46508</v>
      </c>
      <c r="G713" s="491">
        <v>0.25</v>
      </c>
      <c r="H713" s="337"/>
      <c r="I713" s="233">
        <v>15</v>
      </c>
      <c r="J713" s="590">
        <f t="shared" si="94"/>
        <v>3.75</v>
      </c>
      <c r="K713" s="822">
        <v>15</v>
      </c>
      <c r="L713" s="85">
        <f>G713*K713</f>
        <v>3.75</v>
      </c>
      <c r="M713" s="684">
        <v>15</v>
      </c>
      <c r="N713" s="232">
        <f t="shared" si="100"/>
        <v>3.75</v>
      </c>
      <c r="O713" s="233">
        <v>15</v>
      </c>
      <c r="P713" s="232">
        <f t="shared" si="101"/>
        <v>3.75</v>
      </c>
      <c r="Q713" s="233">
        <v>15</v>
      </c>
      <c r="R713" s="377">
        <f t="shared" si="102"/>
        <v>3.75</v>
      </c>
      <c r="S713" s="1027">
        <v>15</v>
      </c>
      <c r="T713" s="1013">
        <f>S713*Tabla310[[#This Row],[P.U$]]</f>
        <v>3.75</v>
      </c>
    </row>
    <row r="714" spans="1:20" ht="36" x14ac:dyDescent="0.3">
      <c r="A714" s="457">
        <v>691</v>
      </c>
      <c r="B714" s="484" t="s">
        <v>565</v>
      </c>
      <c r="C714" s="485" t="s">
        <v>1124</v>
      </c>
      <c r="D714" s="494" t="s">
        <v>339</v>
      </c>
      <c r="E714" s="494" t="s">
        <v>710</v>
      </c>
      <c r="F714" s="539">
        <v>45078</v>
      </c>
      <c r="G714" s="487">
        <v>0.25</v>
      </c>
      <c r="H714" s="337"/>
      <c r="I714" s="83"/>
      <c r="J714" s="590">
        <f t="shared" si="94"/>
        <v>0</v>
      </c>
      <c r="K714" s="705"/>
      <c r="L714" s="85">
        <f t="shared" si="99"/>
        <v>0</v>
      </c>
      <c r="M714" s="687"/>
      <c r="N714" s="85">
        <f t="shared" si="100"/>
        <v>0</v>
      </c>
      <c r="O714" s="83"/>
      <c r="P714" s="85">
        <f t="shared" si="101"/>
        <v>0</v>
      </c>
      <c r="Q714" s="83"/>
      <c r="R714" s="377">
        <f t="shared" si="102"/>
        <v>0</v>
      </c>
      <c r="S714" s="1030"/>
      <c r="T714" s="1013">
        <f>S714*Tabla310[[#This Row],[P.U$]]</f>
        <v>0</v>
      </c>
    </row>
    <row r="715" spans="1:20" ht="36" x14ac:dyDescent="0.3">
      <c r="A715" s="457">
        <v>692</v>
      </c>
      <c r="B715" s="484" t="s">
        <v>848</v>
      </c>
      <c r="C715" s="485" t="s">
        <v>661</v>
      </c>
      <c r="D715" s="494" t="s">
        <v>339</v>
      </c>
      <c r="E715" s="494" t="s">
        <v>710</v>
      </c>
      <c r="F715" s="539">
        <v>46327</v>
      </c>
      <c r="G715" s="487">
        <v>0.25</v>
      </c>
      <c r="H715" s="337"/>
      <c r="I715" s="83"/>
      <c r="J715" s="590">
        <f t="shared" si="94"/>
        <v>0</v>
      </c>
      <c r="K715" s="705"/>
      <c r="L715" s="85">
        <f t="shared" si="99"/>
        <v>0</v>
      </c>
      <c r="M715" s="687"/>
      <c r="N715" s="85">
        <f t="shared" si="100"/>
        <v>0</v>
      </c>
      <c r="O715" s="83"/>
      <c r="P715" s="85">
        <f t="shared" si="101"/>
        <v>0</v>
      </c>
      <c r="Q715" s="83"/>
      <c r="R715" s="377">
        <f t="shared" si="102"/>
        <v>0</v>
      </c>
      <c r="S715" s="1028"/>
      <c r="T715" s="1013">
        <f>S715*Tabla310[[#This Row],[P.U$]]</f>
        <v>0</v>
      </c>
    </row>
    <row r="716" spans="1:20" ht="36" x14ac:dyDescent="0.3">
      <c r="A716" s="457">
        <v>693</v>
      </c>
      <c r="B716" s="489" t="s">
        <v>566</v>
      </c>
      <c r="C716" s="389" t="s">
        <v>952</v>
      </c>
      <c r="D716" s="494" t="s">
        <v>339</v>
      </c>
      <c r="E716" s="494" t="s">
        <v>710</v>
      </c>
      <c r="F716" s="742">
        <v>46508</v>
      </c>
      <c r="G716" s="491">
        <v>0.25</v>
      </c>
      <c r="H716" s="337"/>
      <c r="I716" s="233">
        <v>15</v>
      </c>
      <c r="J716" s="590">
        <f t="shared" si="94"/>
        <v>3.75</v>
      </c>
      <c r="K716" s="821">
        <v>15</v>
      </c>
      <c r="L716" s="85">
        <f>G716*K716</f>
        <v>3.75</v>
      </c>
      <c r="M716" s="684">
        <v>15</v>
      </c>
      <c r="N716" s="232">
        <f t="shared" si="100"/>
        <v>3.75</v>
      </c>
      <c r="O716" s="233">
        <v>15</v>
      </c>
      <c r="P716" s="232">
        <f t="shared" si="101"/>
        <v>3.75</v>
      </c>
      <c r="Q716" s="233">
        <v>15</v>
      </c>
      <c r="R716" s="377">
        <f t="shared" si="102"/>
        <v>3.75</v>
      </c>
      <c r="S716" s="1029">
        <v>15</v>
      </c>
      <c r="T716" s="1013">
        <f>S716*Tabla310[[#This Row],[P.U$]]</f>
        <v>3.75</v>
      </c>
    </row>
    <row r="717" spans="1:20" ht="36" x14ac:dyDescent="0.3">
      <c r="A717" s="457">
        <v>694</v>
      </c>
      <c r="B717" s="484" t="s">
        <v>566</v>
      </c>
      <c r="C717" s="485" t="s">
        <v>662</v>
      </c>
      <c r="D717" s="494" t="s">
        <v>339</v>
      </c>
      <c r="E717" s="494" t="s">
        <v>710</v>
      </c>
      <c r="F717" s="539">
        <v>46204</v>
      </c>
      <c r="G717" s="487">
        <v>0.25</v>
      </c>
      <c r="H717" s="337"/>
      <c r="I717" s="83"/>
      <c r="J717" s="590">
        <f t="shared" si="94"/>
        <v>0</v>
      </c>
      <c r="K717" s="705"/>
      <c r="L717" s="85">
        <f t="shared" si="99"/>
        <v>0</v>
      </c>
      <c r="M717" s="687"/>
      <c r="N717" s="85">
        <f t="shared" si="100"/>
        <v>0</v>
      </c>
      <c r="O717" s="83"/>
      <c r="P717" s="85">
        <f t="shared" si="101"/>
        <v>0</v>
      </c>
      <c r="Q717" s="83"/>
      <c r="R717" s="377">
        <f t="shared" si="102"/>
        <v>0</v>
      </c>
      <c r="S717" s="1028"/>
      <c r="T717" s="1013">
        <f>S717*Tabla310[[#This Row],[P.U$]]</f>
        <v>0</v>
      </c>
    </row>
    <row r="718" spans="1:20" ht="37.5" x14ac:dyDescent="0.3">
      <c r="A718" s="457">
        <v>695</v>
      </c>
      <c r="B718" s="489" t="s">
        <v>953</v>
      </c>
      <c r="C718" s="389" t="s">
        <v>952</v>
      </c>
      <c r="D718" s="494" t="s">
        <v>339</v>
      </c>
      <c r="E718" s="494" t="s">
        <v>710</v>
      </c>
      <c r="F718" s="540">
        <v>46266</v>
      </c>
      <c r="G718" s="491">
        <v>1.78</v>
      </c>
      <c r="H718" s="337"/>
      <c r="I718" s="83"/>
      <c r="J718" s="590">
        <f t="shared" si="94"/>
        <v>0</v>
      </c>
      <c r="K718" s="705"/>
      <c r="L718" s="85">
        <f t="shared" si="99"/>
        <v>0</v>
      </c>
      <c r="M718" s="687"/>
      <c r="N718" s="85">
        <f t="shared" si="100"/>
        <v>0</v>
      </c>
      <c r="O718" s="83"/>
      <c r="P718" s="85">
        <f t="shared" si="101"/>
        <v>0</v>
      </c>
      <c r="Q718" s="83"/>
      <c r="R718" s="377">
        <f t="shared" si="102"/>
        <v>0</v>
      </c>
      <c r="S718" s="1030"/>
      <c r="T718" s="1013">
        <f>S718*Tabla310[[#This Row],[P.U$]]</f>
        <v>0</v>
      </c>
    </row>
    <row r="719" spans="1:20" ht="37.5" x14ac:dyDescent="0.3">
      <c r="A719" s="457">
        <v>696</v>
      </c>
      <c r="B719" s="489" t="s">
        <v>955</v>
      </c>
      <c r="C719" s="389" t="s">
        <v>952</v>
      </c>
      <c r="D719" s="494" t="s">
        <v>339</v>
      </c>
      <c r="E719" s="494" t="s">
        <v>710</v>
      </c>
      <c r="F719" s="540">
        <v>46600</v>
      </c>
      <c r="G719" s="491">
        <v>0.65</v>
      </c>
      <c r="H719" s="337"/>
      <c r="I719" s="83"/>
      <c r="J719" s="590">
        <f t="shared" si="94"/>
        <v>0</v>
      </c>
      <c r="K719" s="705"/>
      <c r="L719" s="85">
        <f t="shared" si="99"/>
        <v>0</v>
      </c>
      <c r="M719" s="687"/>
      <c r="N719" s="85">
        <f t="shared" si="100"/>
        <v>0</v>
      </c>
      <c r="O719" s="83"/>
      <c r="P719" s="85">
        <f t="shared" si="101"/>
        <v>0</v>
      </c>
      <c r="Q719" s="83"/>
      <c r="R719" s="377">
        <f t="shared" si="102"/>
        <v>0</v>
      </c>
      <c r="S719" s="1028"/>
      <c r="T719" s="1013">
        <f>S719*Tabla310[[#This Row],[P.U$]]</f>
        <v>0</v>
      </c>
    </row>
    <row r="720" spans="1:20" ht="36" x14ac:dyDescent="0.3">
      <c r="A720" s="457">
        <v>697</v>
      </c>
      <c r="B720" s="484" t="s">
        <v>851</v>
      </c>
      <c r="C720" s="485" t="s">
        <v>672</v>
      </c>
      <c r="D720" s="494" t="s">
        <v>339</v>
      </c>
      <c r="E720" s="494" t="s">
        <v>710</v>
      </c>
      <c r="F720" s="539">
        <v>47058</v>
      </c>
      <c r="G720" s="487">
        <v>2.65</v>
      </c>
      <c r="H720" s="337"/>
      <c r="I720" s="233"/>
      <c r="J720" s="590">
        <f t="shared" si="94"/>
        <v>0</v>
      </c>
      <c r="K720" s="705"/>
      <c r="L720" s="232">
        <f t="shared" si="99"/>
        <v>0</v>
      </c>
      <c r="M720" s="684"/>
      <c r="N720" s="232">
        <f t="shared" si="100"/>
        <v>0</v>
      </c>
      <c r="O720" s="233"/>
      <c r="P720" s="232">
        <f t="shared" si="101"/>
        <v>0</v>
      </c>
      <c r="Q720" s="233"/>
      <c r="R720" s="377">
        <f t="shared" si="102"/>
        <v>0</v>
      </c>
      <c r="S720" s="1029"/>
      <c r="T720" s="1013">
        <f>S720*Tabla310[[#This Row],[P.U$]]</f>
        <v>0</v>
      </c>
    </row>
    <row r="721" spans="1:20" ht="37.5" x14ac:dyDescent="0.3">
      <c r="A721" s="457">
        <v>698</v>
      </c>
      <c r="B721" s="489" t="s">
        <v>956</v>
      </c>
      <c r="C721" s="389" t="s">
        <v>952</v>
      </c>
      <c r="D721" s="494" t="s">
        <v>339</v>
      </c>
      <c r="E721" s="494" t="s">
        <v>710</v>
      </c>
      <c r="F721" s="540">
        <v>46600</v>
      </c>
      <c r="G721" s="491">
        <v>1.1499999999999999</v>
      </c>
      <c r="H721" s="337"/>
      <c r="I721" s="83"/>
      <c r="J721" s="590">
        <f t="shared" si="94"/>
        <v>0</v>
      </c>
      <c r="K721" s="705"/>
      <c r="L721" s="85">
        <f t="shared" si="99"/>
        <v>0</v>
      </c>
      <c r="M721" s="687"/>
      <c r="N721" s="85">
        <f t="shared" si="100"/>
        <v>0</v>
      </c>
      <c r="O721" s="83"/>
      <c r="P721" s="85">
        <f t="shared" si="101"/>
        <v>0</v>
      </c>
      <c r="Q721" s="83"/>
      <c r="R721" s="377">
        <f t="shared" si="102"/>
        <v>0</v>
      </c>
      <c r="S721" s="1028"/>
      <c r="T721" s="1013">
        <f>S721*Tabla310[[#This Row],[P.U$]]</f>
        <v>0</v>
      </c>
    </row>
    <row r="722" spans="1:20" ht="36" x14ac:dyDescent="0.3">
      <c r="A722" s="457">
        <v>699</v>
      </c>
      <c r="B722" s="484" t="s">
        <v>850</v>
      </c>
      <c r="C722" s="485" t="s">
        <v>672</v>
      </c>
      <c r="D722" s="494" t="s">
        <v>339</v>
      </c>
      <c r="E722" s="494" t="s">
        <v>710</v>
      </c>
      <c r="F722" s="539">
        <v>47058</v>
      </c>
      <c r="G722" s="487">
        <v>3.28</v>
      </c>
      <c r="H722" s="337"/>
      <c r="I722" s="233"/>
      <c r="J722" s="590">
        <f t="shared" si="94"/>
        <v>0</v>
      </c>
      <c r="K722" s="705"/>
      <c r="L722" s="232">
        <f t="shared" si="99"/>
        <v>0</v>
      </c>
      <c r="M722" s="684"/>
      <c r="N722" s="232">
        <f t="shared" si="100"/>
        <v>0</v>
      </c>
      <c r="O722" s="233"/>
      <c r="P722" s="232">
        <f t="shared" si="101"/>
        <v>0</v>
      </c>
      <c r="Q722" s="233"/>
      <c r="R722" s="377">
        <f t="shared" si="102"/>
        <v>0</v>
      </c>
      <c r="S722" s="1029"/>
      <c r="T722" s="1013">
        <f>S722*Tabla310[[#This Row],[P.U$]]</f>
        <v>0</v>
      </c>
    </row>
    <row r="723" spans="1:20" ht="36" x14ac:dyDescent="0.3">
      <c r="A723" s="457">
        <v>700</v>
      </c>
      <c r="B723" s="484" t="s">
        <v>567</v>
      </c>
      <c r="C723" s="485" t="s">
        <v>672</v>
      </c>
      <c r="D723" s="494" t="s">
        <v>339</v>
      </c>
      <c r="E723" s="494" t="s">
        <v>710</v>
      </c>
      <c r="F723" s="539">
        <v>5.25</v>
      </c>
      <c r="G723" s="487">
        <v>3.5</v>
      </c>
      <c r="H723" s="337"/>
      <c r="I723" s="233"/>
      <c r="J723" s="590">
        <f t="shared" si="94"/>
        <v>0</v>
      </c>
      <c r="K723" s="705"/>
      <c r="L723" s="232">
        <f t="shared" si="99"/>
        <v>0</v>
      </c>
      <c r="M723" s="684"/>
      <c r="N723" s="232">
        <f t="shared" si="100"/>
        <v>0</v>
      </c>
      <c r="O723" s="233"/>
      <c r="P723" s="232">
        <f t="shared" si="101"/>
        <v>0</v>
      </c>
      <c r="Q723" s="233"/>
      <c r="R723" s="377">
        <f t="shared" si="102"/>
        <v>0</v>
      </c>
      <c r="S723" s="1027"/>
      <c r="T723" s="1013">
        <f>S723*Tabla310[[#This Row],[P.U$]]</f>
        <v>0</v>
      </c>
    </row>
    <row r="724" spans="1:20" ht="36" x14ac:dyDescent="0.3">
      <c r="A724" s="457">
        <v>701</v>
      </c>
      <c r="B724" s="484" t="s">
        <v>568</v>
      </c>
      <c r="C724" s="485" t="s">
        <v>673</v>
      </c>
      <c r="D724" s="494" t="s">
        <v>339</v>
      </c>
      <c r="E724" s="494" t="s">
        <v>710</v>
      </c>
      <c r="F724" s="486">
        <v>45231</v>
      </c>
      <c r="G724" s="487">
        <v>2.93</v>
      </c>
      <c r="H724" s="337"/>
      <c r="I724" s="83"/>
      <c r="J724" s="590">
        <f t="shared" si="94"/>
        <v>0</v>
      </c>
      <c r="K724" s="705"/>
      <c r="L724" s="85">
        <f t="shared" si="99"/>
        <v>0</v>
      </c>
      <c r="M724" s="687"/>
      <c r="N724" s="85">
        <f t="shared" si="100"/>
        <v>0</v>
      </c>
      <c r="O724" s="83"/>
      <c r="P724" s="85">
        <f t="shared" si="101"/>
        <v>0</v>
      </c>
      <c r="Q724" s="83"/>
      <c r="R724" s="377">
        <f t="shared" si="102"/>
        <v>0</v>
      </c>
      <c r="S724" s="1030"/>
      <c r="T724" s="1013">
        <f>S724*Tabla310[[#This Row],[P.U$]]</f>
        <v>0</v>
      </c>
    </row>
    <row r="725" spans="1:20" ht="36" x14ac:dyDescent="0.3">
      <c r="A725" s="457">
        <v>702</v>
      </c>
      <c r="B725" s="489" t="s">
        <v>907</v>
      </c>
      <c r="C725" s="389" t="s">
        <v>908</v>
      </c>
      <c r="D725" s="494" t="s">
        <v>339</v>
      </c>
      <c r="E725" s="494" t="s">
        <v>710</v>
      </c>
      <c r="F725" s="490">
        <v>45809</v>
      </c>
      <c r="G725" s="491">
        <v>1.93</v>
      </c>
      <c r="H725" s="337"/>
      <c r="I725" s="233">
        <v>4</v>
      </c>
      <c r="J725" s="590">
        <f t="shared" si="94"/>
        <v>7.72</v>
      </c>
      <c r="K725" s="821">
        <v>4</v>
      </c>
      <c r="L725" s="85">
        <f>G725*K725</f>
        <v>7.72</v>
      </c>
      <c r="M725" s="684">
        <v>4</v>
      </c>
      <c r="N725" s="232">
        <f t="shared" si="100"/>
        <v>7.72</v>
      </c>
      <c r="O725" s="233">
        <v>4</v>
      </c>
      <c r="P725" s="232">
        <f t="shared" si="101"/>
        <v>7.72</v>
      </c>
      <c r="Q725" s="233">
        <v>3</v>
      </c>
      <c r="R725" s="377">
        <f t="shared" si="102"/>
        <v>5.79</v>
      </c>
      <c r="S725" s="1027">
        <v>3</v>
      </c>
      <c r="T725" s="1013">
        <f>S725*Tabla310[[#This Row],[P.U$]]</f>
        <v>5.79</v>
      </c>
    </row>
    <row r="726" spans="1:20" ht="36" x14ac:dyDescent="0.3">
      <c r="A726" s="457">
        <v>703</v>
      </c>
      <c r="B726" s="541" t="s">
        <v>569</v>
      </c>
      <c r="C726" s="542" t="s">
        <v>595</v>
      </c>
      <c r="D726" s="542" t="s">
        <v>13</v>
      </c>
      <c r="E726" s="542" t="s">
        <v>715</v>
      </c>
      <c r="F726" s="543">
        <v>45323</v>
      </c>
      <c r="G726" s="544">
        <v>3.3</v>
      </c>
      <c r="H726" s="337"/>
      <c r="I726" s="83"/>
      <c r="J726" s="590">
        <f t="shared" si="94"/>
        <v>0</v>
      </c>
      <c r="K726" s="705"/>
      <c r="L726" s="85">
        <f t="shared" si="99"/>
        <v>0</v>
      </c>
      <c r="M726" s="687"/>
      <c r="N726" s="85">
        <f t="shared" si="100"/>
        <v>0</v>
      </c>
      <c r="O726" s="83"/>
      <c r="P726" s="85">
        <f t="shared" si="101"/>
        <v>0</v>
      </c>
      <c r="Q726" s="83"/>
      <c r="R726" s="86">
        <f t="shared" si="102"/>
        <v>0</v>
      </c>
      <c r="S726" s="1030"/>
      <c r="T726" s="1013">
        <f>S726*Tabla310[[#This Row],[P.U$]]</f>
        <v>0</v>
      </c>
    </row>
    <row r="727" spans="1:20" ht="36" x14ac:dyDescent="0.3">
      <c r="A727" s="457">
        <v>704</v>
      </c>
      <c r="B727" s="541" t="s">
        <v>570</v>
      </c>
      <c r="C727" s="542" t="s">
        <v>674</v>
      </c>
      <c r="D727" s="542" t="s">
        <v>13</v>
      </c>
      <c r="E727" s="542" t="s">
        <v>716</v>
      </c>
      <c r="F727" s="543">
        <v>45717</v>
      </c>
      <c r="G727" s="544">
        <v>4.29</v>
      </c>
      <c r="H727" s="337"/>
      <c r="I727" s="83"/>
      <c r="J727" s="590">
        <f t="shared" si="94"/>
        <v>0</v>
      </c>
      <c r="K727" s="705"/>
      <c r="L727" s="85">
        <f t="shared" si="99"/>
        <v>0</v>
      </c>
      <c r="M727" s="687"/>
      <c r="N727" s="85">
        <f t="shared" si="100"/>
        <v>0</v>
      </c>
      <c r="O727" s="83"/>
      <c r="P727" s="85">
        <f t="shared" si="101"/>
        <v>0</v>
      </c>
      <c r="Q727" s="83"/>
      <c r="R727" s="86">
        <f t="shared" si="102"/>
        <v>0</v>
      </c>
      <c r="S727" s="1028"/>
      <c r="T727" s="1013">
        <f>S727*Tabla310[[#This Row],[P.U$]]</f>
        <v>0</v>
      </c>
    </row>
    <row r="728" spans="1:20" ht="36" x14ac:dyDescent="0.3">
      <c r="A728" s="457">
        <v>705</v>
      </c>
      <c r="B728" s="545" t="s">
        <v>571</v>
      </c>
      <c r="C728" s="541" t="s">
        <v>197</v>
      </c>
      <c r="D728" s="542" t="s">
        <v>13</v>
      </c>
      <c r="E728" s="542" t="s">
        <v>717</v>
      </c>
      <c r="F728" s="546">
        <v>45778</v>
      </c>
      <c r="G728" s="547">
        <v>9.16</v>
      </c>
      <c r="H728" s="337"/>
      <c r="I728" s="233"/>
      <c r="J728" s="590">
        <f t="shared" si="94"/>
        <v>0</v>
      </c>
      <c r="K728" s="705"/>
      <c r="L728" s="232">
        <f t="shared" si="99"/>
        <v>0</v>
      </c>
      <c r="M728" s="684"/>
      <c r="N728" s="232">
        <f t="shared" si="100"/>
        <v>0</v>
      </c>
      <c r="O728" s="233"/>
      <c r="P728" s="232">
        <f t="shared" si="101"/>
        <v>0</v>
      </c>
      <c r="Q728" s="233"/>
      <c r="R728" s="377">
        <f t="shared" si="102"/>
        <v>0</v>
      </c>
      <c r="S728" s="1029"/>
      <c r="T728" s="1013">
        <f>S728*Tabla310[[#This Row],[P.U$]]</f>
        <v>0</v>
      </c>
    </row>
    <row r="729" spans="1:20" ht="36" x14ac:dyDescent="0.3">
      <c r="A729" s="457">
        <v>706</v>
      </c>
      <c r="B729" s="541" t="s">
        <v>572</v>
      </c>
      <c r="C729" s="541" t="s">
        <v>674</v>
      </c>
      <c r="D729" s="542" t="s">
        <v>13</v>
      </c>
      <c r="E729" s="542" t="s">
        <v>718</v>
      </c>
      <c r="F729" s="546">
        <v>45717</v>
      </c>
      <c r="G729" s="547">
        <v>3.3</v>
      </c>
      <c r="H729" s="337"/>
      <c r="I729" s="83"/>
      <c r="J729" s="590">
        <f t="shared" si="94"/>
        <v>0</v>
      </c>
      <c r="K729" s="705"/>
      <c r="L729" s="85">
        <f t="shared" si="99"/>
        <v>0</v>
      </c>
      <c r="M729" s="687"/>
      <c r="N729" s="85">
        <f t="shared" si="100"/>
        <v>0</v>
      </c>
      <c r="O729" s="83"/>
      <c r="P729" s="85">
        <f t="shared" si="101"/>
        <v>0</v>
      </c>
      <c r="Q729" s="83"/>
      <c r="R729" s="86">
        <f t="shared" si="102"/>
        <v>0</v>
      </c>
      <c r="S729" s="1028"/>
      <c r="T729" s="1013">
        <f>S729*Tabla310[[#This Row],[P.U$]]</f>
        <v>0</v>
      </c>
    </row>
    <row r="730" spans="1:20" ht="18.75" x14ac:dyDescent="0.3">
      <c r="A730" s="179"/>
      <c r="B730" s="184"/>
      <c r="C730" s="578"/>
      <c r="D730" s="24"/>
      <c r="E730" s="24"/>
      <c r="F730" s="604"/>
      <c r="G730" s="603"/>
      <c r="H730" s="337"/>
      <c r="I730" s="593"/>
      <c r="J730" s="599">
        <f>G730*I730</f>
        <v>0</v>
      </c>
      <c r="K730" s="784"/>
      <c r="L730" s="357">
        <f>G730*K730</f>
        <v>0</v>
      </c>
      <c r="M730" s="684"/>
      <c r="N730" s="357">
        <f>G730*M730</f>
        <v>0</v>
      </c>
      <c r="O730" s="356"/>
      <c r="P730" s="357">
        <f>G730*O730</f>
        <v>0</v>
      </c>
      <c r="Q730" s="356"/>
      <c r="R730" s="377">
        <f>G730*Q730</f>
        <v>0</v>
      </c>
      <c r="S730" s="1029"/>
      <c r="T730" s="1013">
        <f>S730*Tabla310[[#This Row],[P.U$]]</f>
        <v>0</v>
      </c>
    </row>
    <row r="731" spans="1:20" ht="18.75" x14ac:dyDescent="0.3">
      <c r="A731" s="179"/>
      <c r="B731" s="184"/>
      <c r="C731" s="184"/>
      <c r="D731" s="24"/>
      <c r="E731" s="24"/>
      <c r="F731" s="604"/>
      <c r="G731" s="577"/>
      <c r="H731" s="337"/>
      <c r="I731" s="233"/>
      <c r="J731" s="590">
        <f t="shared" si="94"/>
        <v>0</v>
      </c>
      <c r="K731" s="784"/>
      <c r="L731" s="232">
        <f t="shared" si="99"/>
        <v>0</v>
      </c>
      <c r="M731" s="687"/>
      <c r="N731" s="232">
        <f t="shared" si="100"/>
        <v>0</v>
      </c>
      <c r="O731" s="233"/>
      <c r="P731" s="232">
        <f t="shared" si="101"/>
        <v>0</v>
      </c>
      <c r="Q731" s="233"/>
      <c r="R731" s="377">
        <f t="shared" si="102"/>
        <v>0</v>
      </c>
      <c r="S731" s="1027"/>
      <c r="T731" s="1013">
        <f>S731*Tabla310[[#This Row],[P.U$]]</f>
        <v>0</v>
      </c>
    </row>
    <row r="732" spans="1:20" ht="18.75" x14ac:dyDescent="0.3">
      <c r="A732" s="179"/>
      <c r="B732" s="184"/>
      <c r="C732" s="184"/>
      <c r="D732" s="24"/>
      <c r="E732" s="24"/>
      <c r="F732" s="604"/>
      <c r="G732" s="577"/>
      <c r="H732" s="337"/>
      <c r="I732" s="233"/>
      <c r="J732" s="590">
        <f t="shared" si="94"/>
        <v>0</v>
      </c>
      <c r="K732" s="784"/>
      <c r="L732" s="232">
        <f t="shared" si="99"/>
        <v>0</v>
      </c>
      <c r="M732" s="684"/>
      <c r="N732" s="232">
        <f t="shared" si="100"/>
        <v>0</v>
      </c>
      <c r="O732" s="233"/>
      <c r="P732" s="232">
        <f t="shared" si="101"/>
        <v>0</v>
      </c>
      <c r="Q732" s="233"/>
      <c r="R732" s="377">
        <f t="shared" si="102"/>
        <v>0</v>
      </c>
      <c r="S732" s="1029"/>
      <c r="T732" s="1013">
        <f>S732*Tabla310[[#This Row],[P.U$]]</f>
        <v>0</v>
      </c>
    </row>
    <row r="733" spans="1:20" ht="18.75" x14ac:dyDescent="0.3">
      <c r="A733" s="179"/>
      <c r="B733" s="201"/>
      <c r="C733" s="14"/>
      <c r="D733" s="24"/>
      <c r="E733" s="24"/>
      <c r="F733" s="409"/>
      <c r="G733" s="37"/>
      <c r="H733" s="337"/>
      <c r="I733" s="83"/>
      <c r="J733" s="590">
        <f t="shared" ref="J733:J773" si="103">G733*I733</f>
        <v>0</v>
      </c>
      <c r="K733" s="308"/>
      <c r="L733" s="85">
        <f t="shared" si="99"/>
        <v>0</v>
      </c>
      <c r="M733" s="687"/>
      <c r="N733" s="85">
        <f t="shared" si="100"/>
        <v>0</v>
      </c>
      <c r="O733" s="83"/>
      <c r="P733" s="85">
        <f t="shared" si="101"/>
        <v>0</v>
      </c>
      <c r="Q733" s="83"/>
      <c r="R733" s="86">
        <f t="shared" si="102"/>
        <v>0</v>
      </c>
      <c r="S733" s="1028"/>
      <c r="T733" s="1013">
        <f>S733*Tabla310[[#This Row],[P.U$]]</f>
        <v>0</v>
      </c>
    </row>
    <row r="734" spans="1:20" ht="18.75" x14ac:dyDescent="0.3">
      <c r="A734" s="179"/>
      <c r="B734" s="184"/>
      <c r="C734" s="184"/>
      <c r="D734" s="24"/>
      <c r="E734" s="24"/>
      <c r="F734" s="604"/>
      <c r="G734" s="577"/>
      <c r="H734" s="337"/>
      <c r="I734" s="233"/>
      <c r="J734" s="590">
        <f t="shared" si="103"/>
        <v>0</v>
      </c>
      <c r="K734" s="784"/>
      <c r="L734" s="232">
        <f t="shared" si="99"/>
        <v>0</v>
      </c>
      <c r="M734" s="687"/>
      <c r="N734" s="232">
        <f t="shared" si="100"/>
        <v>0</v>
      </c>
      <c r="O734" s="233"/>
      <c r="P734" s="232">
        <f t="shared" si="101"/>
        <v>0</v>
      </c>
      <c r="Q734" s="233"/>
      <c r="R734" s="377">
        <f t="shared" si="102"/>
        <v>0</v>
      </c>
      <c r="S734" s="1029"/>
      <c r="T734" s="1013">
        <f>S734*Tabla310[[#This Row],[P.U$]]</f>
        <v>0</v>
      </c>
    </row>
    <row r="735" spans="1:20" ht="18.75" x14ac:dyDescent="0.3">
      <c r="A735" s="179"/>
      <c r="B735" s="201"/>
      <c r="C735" s="14"/>
      <c r="D735" s="24"/>
      <c r="E735" s="24"/>
      <c r="F735" s="409"/>
      <c r="G735" s="37"/>
      <c r="H735" s="337"/>
      <c r="I735" s="83"/>
      <c r="J735" s="590">
        <f t="shared" si="103"/>
        <v>0</v>
      </c>
      <c r="K735" s="308"/>
      <c r="L735" s="85">
        <f t="shared" si="99"/>
        <v>0</v>
      </c>
      <c r="M735" s="687"/>
      <c r="N735" s="85">
        <f t="shared" si="100"/>
        <v>0</v>
      </c>
      <c r="O735" s="83"/>
      <c r="P735" s="85">
        <f t="shared" si="101"/>
        <v>0</v>
      </c>
      <c r="Q735" s="83"/>
      <c r="R735" s="86">
        <f t="shared" si="102"/>
        <v>0</v>
      </c>
      <c r="S735" s="1028"/>
      <c r="T735" s="1013">
        <f>S735*Tabla310[[#This Row],[P.U$]]</f>
        <v>0</v>
      </c>
    </row>
    <row r="736" spans="1:20" ht="18.75" x14ac:dyDescent="0.3">
      <c r="A736" s="179"/>
      <c r="B736" s="201"/>
      <c r="C736" s="14"/>
      <c r="D736" s="24"/>
      <c r="E736" s="24"/>
      <c r="F736" s="409"/>
      <c r="G736" s="37"/>
      <c r="H736" s="337"/>
      <c r="I736" s="83"/>
      <c r="J736" s="590">
        <f t="shared" si="103"/>
        <v>0</v>
      </c>
      <c r="K736" s="308"/>
      <c r="L736" s="85">
        <f t="shared" si="99"/>
        <v>0</v>
      </c>
      <c r="M736" s="687"/>
      <c r="N736" s="85">
        <f t="shared" si="100"/>
        <v>0</v>
      </c>
      <c r="O736" s="83"/>
      <c r="P736" s="85">
        <f t="shared" si="101"/>
        <v>0</v>
      </c>
      <c r="Q736" s="83"/>
      <c r="R736" s="86">
        <f t="shared" si="102"/>
        <v>0</v>
      </c>
      <c r="S736" s="1030"/>
      <c r="T736" s="1013">
        <f>S736*Tabla310[[#This Row],[P.U$]]</f>
        <v>0</v>
      </c>
    </row>
    <row r="737" spans="1:20" ht="18.75" x14ac:dyDescent="0.3">
      <c r="A737" s="179"/>
      <c r="B737" s="201"/>
      <c r="C737" s="14"/>
      <c r="D737" s="24"/>
      <c r="E737" s="24"/>
      <c r="F737" s="409"/>
      <c r="G737" s="37"/>
      <c r="H737" s="337"/>
      <c r="I737" s="83"/>
      <c r="J737" s="590">
        <f t="shared" si="103"/>
        <v>0</v>
      </c>
      <c r="K737" s="308"/>
      <c r="L737" s="85">
        <f t="shared" si="99"/>
        <v>0</v>
      </c>
      <c r="M737" s="687"/>
      <c r="N737" s="85">
        <f t="shared" si="100"/>
        <v>0</v>
      </c>
      <c r="O737" s="83"/>
      <c r="P737" s="85">
        <f t="shared" si="101"/>
        <v>0</v>
      </c>
      <c r="Q737" s="83"/>
      <c r="R737" s="86">
        <f t="shared" si="102"/>
        <v>0</v>
      </c>
      <c r="S737" s="1028"/>
      <c r="T737" s="1013">
        <f>S737*Tabla310[[#This Row],[P.U$]]</f>
        <v>0</v>
      </c>
    </row>
    <row r="738" spans="1:20" ht="18.75" x14ac:dyDescent="0.3">
      <c r="A738" s="179"/>
      <c r="B738" s="184"/>
      <c r="C738" s="184"/>
      <c r="D738" s="24"/>
      <c r="E738" s="24"/>
      <c r="F738" s="576"/>
      <c r="G738" s="577"/>
      <c r="H738" s="337"/>
      <c r="I738" s="593"/>
      <c r="J738" s="590">
        <f t="shared" si="103"/>
        <v>0</v>
      </c>
      <c r="K738" s="784"/>
      <c r="L738" s="242">
        <f t="shared" si="99"/>
        <v>0</v>
      </c>
      <c r="M738" s="684"/>
      <c r="N738" s="242">
        <f t="shared" si="100"/>
        <v>0</v>
      </c>
      <c r="O738" s="243"/>
      <c r="P738" s="242">
        <f t="shared" si="101"/>
        <v>0</v>
      </c>
      <c r="Q738" s="243"/>
      <c r="R738" s="377">
        <f t="shared" si="102"/>
        <v>0</v>
      </c>
      <c r="S738" s="1029"/>
      <c r="T738" s="1013">
        <f>S738*Tabla310[[#This Row],[P.U$]]</f>
        <v>0</v>
      </c>
    </row>
    <row r="739" spans="1:20" ht="18.75" x14ac:dyDescent="0.3">
      <c r="A739" s="179"/>
      <c r="B739" s="207"/>
      <c r="C739" s="26"/>
      <c r="D739" s="26"/>
      <c r="E739" s="26"/>
      <c r="F739" s="34"/>
      <c r="G739" s="43"/>
      <c r="H739" s="337"/>
      <c r="I739" s="83"/>
      <c r="J739" s="590">
        <f t="shared" si="103"/>
        <v>0</v>
      </c>
      <c r="K739" s="308"/>
      <c r="L739" s="85">
        <f t="shared" si="99"/>
        <v>0</v>
      </c>
      <c r="M739" s="687"/>
      <c r="N739" s="85">
        <f t="shared" si="100"/>
        <v>0</v>
      </c>
      <c r="O739" s="83"/>
      <c r="P739" s="85">
        <f t="shared" si="101"/>
        <v>0</v>
      </c>
      <c r="Q739" s="83"/>
      <c r="R739" s="86">
        <f t="shared" si="102"/>
        <v>0</v>
      </c>
      <c r="S739" s="1028"/>
      <c r="T739" s="1013">
        <f>S739*Tabla310[[#This Row],[P.U$]]</f>
        <v>0</v>
      </c>
    </row>
    <row r="740" spans="1:20" ht="18.75" x14ac:dyDescent="0.3">
      <c r="A740" s="179"/>
      <c r="B740" s="207"/>
      <c r="C740" s="26"/>
      <c r="D740" s="26"/>
      <c r="E740" s="26"/>
      <c r="F740" s="34"/>
      <c r="G740" s="43"/>
      <c r="H740" s="337"/>
      <c r="I740" s="83"/>
      <c r="J740" s="590">
        <f t="shared" si="103"/>
        <v>0</v>
      </c>
      <c r="K740" s="308"/>
      <c r="L740" s="85">
        <f>G740*K740</f>
        <v>0</v>
      </c>
      <c r="M740" s="687"/>
      <c r="N740" s="85">
        <f>G740*M740</f>
        <v>0</v>
      </c>
      <c r="O740" s="83"/>
      <c r="P740" s="85">
        <f>G740*O740</f>
        <v>0</v>
      </c>
      <c r="Q740" s="83"/>
      <c r="R740" s="86">
        <f>G740*Q740</f>
        <v>0</v>
      </c>
      <c r="S740" s="1030"/>
      <c r="T740" s="1013">
        <f>S740*Tabla310[[#This Row],[P.U$]]</f>
        <v>0</v>
      </c>
    </row>
    <row r="741" spans="1:20" ht="18.75" x14ac:dyDescent="0.3">
      <c r="A741" s="179"/>
      <c r="B741" s="208"/>
      <c r="C741" s="25"/>
      <c r="D741" s="26"/>
      <c r="E741" s="26"/>
      <c r="F741" s="248"/>
      <c r="G741" s="147"/>
      <c r="H741" s="337"/>
      <c r="I741" s="83"/>
      <c r="J741" s="590">
        <f t="shared" si="103"/>
        <v>0</v>
      </c>
      <c r="K741" s="308"/>
      <c r="L741" s="85">
        <f>G741*K741</f>
        <v>0</v>
      </c>
      <c r="M741" s="687"/>
      <c r="N741" s="85">
        <f>G741*M741</f>
        <v>0</v>
      </c>
      <c r="O741" s="83"/>
      <c r="P741" s="85">
        <f>G741*O741</f>
        <v>0</v>
      </c>
      <c r="Q741" s="83"/>
      <c r="R741" s="86">
        <f>G741*Q741</f>
        <v>0</v>
      </c>
      <c r="S741" s="1028"/>
      <c r="T741" s="1013">
        <f>S741*Tabla310[[#This Row],[P.U$]]</f>
        <v>0</v>
      </c>
    </row>
    <row r="742" spans="1:20" ht="18.75" x14ac:dyDescent="0.3">
      <c r="A742" s="179"/>
      <c r="B742" s="207"/>
      <c r="C742" s="25"/>
      <c r="D742" s="26"/>
      <c r="E742" s="26"/>
      <c r="F742" s="248"/>
      <c r="G742" s="147"/>
      <c r="H742" s="337"/>
      <c r="I742" s="83"/>
      <c r="J742" s="590">
        <f t="shared" si="103"/>
        <v>0</v>
      </c>
      <c r="K742" s="308"/>
      <c r="L742" s="85">
        <f>G742*K742</f>
        <v>0</v>
      </c>
      <c r="M742" s="687"/>
      <c r="N742" s="85">
        <f>G742*M742</f>
        <v>0</v>
      </c>
      <c r="O742" s="83"/>
      <c r="P742" s="85">
        <f>G742*O742</f>
        <v>0</v>
      </c>
      <c r="Q742" s="83"/>
      <c r="R742" s="86">
        <f>G742*Q742</f>
        <v>0</v>
      </c>
      <c r="S742" s="1030"/>
      <c r="T742" s="1013">
        <f>S742*Tabla310[[#This Row],[P.U$]]</f>
        <v>0</v>
      </c>
    </row>
    <row r="743" spans="1:20" ht="18.75" x14ac:dyDescent="0.3">
      <c r="A743" s="179"/>
      <c r="B743" s="209"/>
      <c r="C743" s="83"/>
      <c r="D743" s="83"/>
      <c r="E743" s="83"/>
      <c r="F743" s="248"/>
      <c r="G743" s="85"/>
      <c r="H743" s="209"/>
      <c r="I743" s="83"/>
      <c r="J743" s="85">
        <f t="shared" si="103"/>
        <v>0</v>
      </c>
      <c r="K743" s="308"/>
      <c r="L743" s="85">
        <f>G743*K743</f>
        <v>0</v>
      </c>
      <c r="M743" s="687"/>
      <c r="N743" s="85">
        <f>G743*M743</f>
        <v>0</v>
      </c>
      <c r="O743" s="83"/>
      <c r="P743" s="85">
        <f>G743*O743</f>
        <v>0</v>
      </c>
      <c r="Q743" s="83"/>
      <c r="R743" s="86">
        <f>G743*Q743</f>
        <v>0</v>
      </c>
      <c r="S743" s="1028"/>
      <c r="T743" s="1013">
        <f>S743*Tabla310[[#This Row],[P.U$]]</f>
        <v>0</v>
      </c>
    </row>
    <row r="744" spans="1:20" ht="18.75" x14ac:dyDescent="0.3">
      <c r="A744" s="457">
        <v>590</v>
      </c>
      <c r="B744" s="496"/>
      <c r="C744" s="496"/>
      <c r="D744" s="496"/>
      <c r="E744" s="496"/>
      <c r="F744" s="549"/>
      <c r="G744" s="548"/>
      <c r="H744" s="496"/>
      <c r="I744" s="459"/>
      <c r="J744" s="488">
        <f t="shared" si="103"/>
        <v>0</v>
      </c>
      <c r="K744" s="413"/>
      <c r="L744" s="488">
        <f t="shared" ref="L744:L773" si="104">G744*K744</f>
        <v>0</v>
      </c>
      <c r="M744" s="687"/>
      <c r="N744" s="458">
        <f t="shared" ref="N744:N773" si="105">G744*M744</f>
        <v>0</v>
      </c>
      <c r="O744" s="459"/>
      <c r="P744" s="460">
        <f t="shared" ref="P744:P773" si="106">G744*O744</f>
        <v>0</v>
      </c>
      <c r="Q744" s="459"/>
      <c r="R744" s="6">
        <f t="shared" ref="R744:R773" si="107">G744*Q744</f>
        <v>0</v>
      </c>
      <c r="S744" s="1043"/>
      <c r="T744" s="1013">
        <f>S744*Tabla310[[#This Row],[P.U$]]</f>
        <v>0</v>
      </c>
    </row>
    <row r="745" spans="1:20" ht="18.75" x14ac:dyDescent="0.3">
      <c r="A745" s="457">
        <v>591</v>
      </c>
      <c r="B745" s="496"/>
      <c r="C745" s="496"/>
      <c r="D745" s="496"/>
      <c r="E745" s="496"/>
      <c r="F745" s="549"/>
      <c r="G745" s="548"/>
      <c r="H745" s="496"/>
      <c r="I745" s="459"/>
      <c r="J745" s="488">
        <f t="shared" si="103"/>
        <v>0</v>
      </c>
      <c r="K745" s="413"/>
      <c r="L745" s="488">
        <f t="shared" si="104"/>
        <v>0</v>
      </c>
      <c r="M745" s="687"/>
      <c r="N745" s="458">
        <f t="shared" si="105"/>
        <v>0</v>
      </c>
      <c r="O745" s="459"/>
      <c r="P745" s="460">
        <f t="shared" si="106"/>
        <v>0</v>
      </c>
      <c r="Q745" s="459"/>
      <c r="R745" s="6">
        <f t="shared" si="107"/>
        <v>0</v>
      </c>
      <c r="S745" s="1044"/>
      <c r="T745" s="1013">
        <f>S745*Tabla310[[#This Row],[P.U$]]</f>
        <v>0</v>
      </c>
    </row>
    <row r="746" spans="1:20" ht="18.75" x14ac:dyDescent="0.3">
      <c r="A746" s="457">
        <v>592</v>
      </c>
      <c r="B746" s="496"/>
      <c r="C746" s="496"/>
      <c r="D746" s="496"/>
      <c r="E746" s="496"/>
      <c r="F746" s="549"/>
      <c r="G746" s="548"/>
      <c r="H746" s="496"/>
      <c r="I746" s="459"/>
      <c r="J746" s="488">
        <f t="shared" si="103"/>
        <v>0</v>
      </c>
      <c r="K746" s="413"/>
      <c r="L746" s="488">
        <f t="shared" si="104"/>
        <v>0</v>
      </c>
      <c r="M746" s="687"/>
      <c r="N746" s="458">
        <f t="shared" si="105"/>
        <v>0</v>
      </c>
      <c r="O746" s="459"/>
      <c r="P746" s="460">
        <f t="shared" si="106"/>
        <v>0</v>
      </c>
      <c r="Q746" s="459"/>
      <c r="R746" s="6">
        <f t="shared" si="107"/>
        <v>0</v>
      </c>
      <c r="S746" s="1043"/>
      <c r="T746" s="1013">
        <f>S746*Tabla310[[#This Row],[P.U$]]</f>
        <v>0</v>
      </c>
    </row>
    <row r="747" spans="1:20" ht="18.75" x14ac:dyDescent="0.3">
      <c r="A747" s="457">
        <v>593</v>
      </c>
      <c r="B747" s="496"/>
      <c r="C747" s="496"/>
      <c r="D747" s="496"/>
      <c r="E747" s="496"/>
      <c r="F747" s="549"/>
      <c r="G747" s="548"/>
      <c r="H747" s="496"/>
      <c r="I747" s="459"/>
      <c r="J747" s="488">
        <f t="shared" si="103"/>
        <v>0</v>
      </c>
      <c r="K747" s="413"/>
      <c r="L747" s="488">
        <f t="shared" si="104"/>
        <v>0</v>
      </c>
      <c r="M747" s="687"/>
      <c r="N747" s="458">
        <f t="shared" si="105"/>
        <v>0</v>
      </c>
      <c r="O747" s="459"/>
      <c r="P747" s="460">
        <f t="shared" si="106"/>
        <v>0</v>
      </c>
      <c r="Q747" s="459"/>
      <c r="R747" s="6">
        <f t="shared" si="107"/>
        <v>0</v>
      </c>
      <c r="S747" s="1044"/>
      <c r="T747" s="1013">
        <f>S747*Tabla310[[#This Row],[P.U$]]</f>
        <v>0</v>
      </c>
    </row>
    <row r="748" spans="1:20" ht="18.75" x14ac:dyDescent="0.3">
      <c r="A748" s="457">
        <v>594</v>
      </c>
      <c r="B748" s="496"/>
      <c r="C748" s="496"/>
      <c r="D748" s="496"/>
      <c r="E748" s="496"/>
      <c r="F748" s="549"/>
      <c r="G748" s="548"/>
      <c r="H748" s="496"/>
      <c r="I748" s="459"/>
      <c r="J748" s="488">
        <f t="shared" si="103"/>
        <v>0</v>
      </c>
      <c r="K748" s="413"/>
      <c r="L748" s="488">
        <f t="shared" si="104"/>
        <v>0</v>
      </c>
      <c r="M748" s="687"/>
      <c r="N748" s="458">
        <f t="shared" si="105"/>
        <v>0</v>
      </c>
      <c r="O748" s="459"/>
      <c r="P748" s="460">
        <f t="shared" si="106"/>
        <v>0</v>
      </c>
      <c r="Q748" s="459"/>
      <c r="R748" s="6">
        <f t="shared" si="107"/>
        <v>0</v>
      </c>
      <c r="S748" s="1043"/>
      <c r="T748" s="1013">
        <f>S748*Tabla310[[#This Row],[P.U$]]</f>
        <v>0</v>
      </c>
    </row>
    <row r="749" spans="1:20" ht="18.75" x14ac:dyDescent="0.3">
      <c r="A749" s="457">
        <v>595</v>
      </c>
      <c r="B749" s="496"/>
      <c r="C749" s="496"/>
      <c r="D749" s="496"/>
      <c r="E749" s="496"/>
      <c r="F749" s="549"/>
      <c r="G749" s="548"/>
      <c r="H749" s="496"/>
      <c r="I749" s="459"/>
      <c r="J749" s="488">
        <f t="shared" si="103"/>
        <v>0</v>
      </c>
      <c r="K749" s="413"/>
      <c r="L749" s="488">
        <f t="shared" si="104"/>
        <v>0</v>
      </c>
      <c r="M749" s="687"/>
      <c r="N749" s="458">
        <f t="shared" si="105"/>
        <v>0</v>
      </c>
      <c r="O749" s="459"/>
      <c r="P749" s="460">
        <f t="shared" si="106"/>
        <v>0</v>
      </c>
      <c r="Q749" s="459"/>
      <c r="R749" s="6">
        <f t="shared" si="107"/>
        <v>0</v>
      </c>
      <c r="S749" s="1044"/>
      <c r="T749" s="1013">
        <f>S749*Tabla310[[#This Row],[P.U$]]</f>
        <v>0</v>
      </c>
    </row>
    <row r="750" spans="1:20" ht="18.75" x14ac:dyDescent="0.3">
      <c r="A750" s="457">
        <v>596</v>
      </c>
      <c r="B750" s="496"/>
      <c r="C750" s="496"/>
      <c r="D750" s="496"/>
      <c r="E750" s="496"/>
      <c r="F750" s="549"/>
      <c r="G750" s="548"/>
      <c r="H750" s="496"/>
      <c r="I750" s="459"/>
      <c r="J750" s="488">
        <f t="shared" si="103"/>
        <v>0</v>
      </c>
      <c r="K750" s="413"/>
      <c r="L750" s="488">
        <f t="shared" si="104"/>
        <v>0</v>
      </c>
      <c r="M750" s="687"/>
      <c r="N750" s="458">
        <f t="shared" si="105"/>
        <v>0</v>
      </c>
      <c r="O750" s="459"/>
      <c r="P750" s="460">
        <f t="shared" si="106"/>
        <v>0</v>
      </c>
      <c r="Q750" s="459"/>
      <c r="R750" s="6">
        <f t="shared" si="107"/>
        <v>0</v>
      </c>
      <c r="S750" s="1043"/>
      <c r="T750" s="1013">
        <f>S750*Tabla310[[#This Row],[P.U$]]</f>
        <v>0</v>
      </c>
    </row>
    <row r="751" spans="1:20" ht="18.75" x14ac:dyDescent="0.3">
      <c r="A751" s="457">
        <v>597</v>
      </c>
      <c r="B751" s="496"/>
      <c r="C751" s="496"/>
      <c r="D751" s="496"/>
      <c r="E751" s="496"/>
      <c r="F751" s="549"/>
      <c r="G751" s="548"/>
      <c r="H751" s="496"/>
      <c r="I751" s="459"/>
      <c r="J751" s="488">
        <f t="shared" si="103"/>
        <v>0</v>
      </c>
      <c r="K751" s="413"/>
      <c r="L751" s="488">
        <f t="shared" si="104"/>
        <v>0</v>
      </c>
      <c r="M751" s="687"/>
      <c r="N751" s="458">
        <f t="shared" si="105"/>
        <v>0</v>
      </c>
      <c r="O751" s="459"/>
      <c r="P751" s="460">
        <f t="shared" si="106"/>
        <v>0</v>
      </c>
      <c r="Q751" s="459"/>
      <c r="R751" s="6">
        <f t="shared" si="107"/>
        <v>0</v>
      </c>
      <c r="S751" s="1044"/>
      <c r="T751" s="1013">
        <f>S751*Tabla310[[#This Row],[P.U$]]</f>
        <v>0</v>
      </c>
    </row>
    <row r="752" spans="1:20" ht="18.75" x14ac:dyDescent="0.3">
      <c r="A752" s="457">
        <v>598</v>
      </c>
      <c r="B752" s="496"/>
      <c r="C752" s="496"/>
      <c r="D752" s="496"/>
      <c r="E752" s="496"/>
      <c r="F752" s="549"/>
      <c r="G752" s="548"/>
      <c r="H752" s="496"/>
      <c r="I752" s="459"/>
      <c r="J752" s="488">
        <f t="shared" si="103"/>
        <v>0</v>
      </c>
      <c r="K752" s="413"/>
      <c r="L752" s="488">
        <f t="shared" si="104"/>
        <v>0</v>
      </c>
      <c r="M752" s="687"/>
      <c r="N752" s="458">
        <f t="shared" si="105"/>
        <v>0</v>
      </c>
      <c r="O752" s="459"/>
      <c r="P752" s="460">
        <f t="shared" si="106"/>
        <v>0</v>
      </c>
      <c r="Q752" s="459"/>
      <c r="R752" s="6">
        <f t="shared" si="107"/>
        <v>0</v>
      </c>
      <c r="S752" s="1043"/>
      <c r="T752" s="1013">
        <f>S752*Tabla310[[#This Row],[P.U$]]</f>
        <v>0</v>
      </c>
    </row>
    <row r="753" spans="1:20" ht="18.75" x14ac:dyDescent="0.3">
      <c r="A753" s="457">
        <v>599</v>
      </c>
      <c r="B753" s="496"/>
      <c r="C753" s="496"/>
      <c r="D753" s="496"/>
      <c r="E753" s="496"/>
      <c r="F753" s="549"/>
      <c r="G753" s="548"/>
      <c r="H753" s="496"/>
      <c r="I753" s="459"/>
      <c r="J753" s="488">
        <f t="shared" si="103"/>
        <v>0</v>
      </c>
      <c r="K753" s="413"/>
      <c r="L753" s="488">
        <f t="shared" si="104"/>
        <v>0</v>
      </c>
      <c r="M753" s="687"/>
      <c r="N753" s="458">
        <f t="shared" si="105"/>
        <v>0</v>
      </c>
      <c r="O753" s="459"/>
      <c r="P753" s="460">
        <f t="shared" si="106"/>
        <v>0</v>
      </c>
      <c r="Q753" s="459"/>
      <c r="R753" s="6">
        <f t="shared" si="107"/>
        <v>0</v>
      </c>
      <c r="S753" s="1044"/>
      <c r="T753" s="1013">
        <f>S753*Tabla310[[#This Row],[P.U$]]</f>
        <v>0</v>
      </c>
    </row>
    <row r="754" spans="1:20" ht="18.75" x14ac:dyDescent="0.3">
      <c r="A754" s="457">
        <v>600</v>
      </c>
      <c r="B754" s="496"/>
      <c r="C754" s="496"/>
      <c r="D754" s="496"/>
      <c r="E754" s="496"/>
      <c r="F754" s="549"/>
      <c r="G754" s="548"/>
      <c r="H754" s="496"/>
      <c r="I754" s="459"/>
      <c r="J754" s="488">
        <f t="shared" si="103"/>
        <v>0</v>
      </c>
      <c r="K754" s="413"/>
      <c r="L754" s="488">
        <f t="shared" si="104"/>
        <v>0</v>
      </c>
      <c r="M754" s="687"/>
      <c r="N754" s="458">
        <f t="shared" si="105"/>
        <v>0</v>
      </c>
      <c r="O754" s="459"/>
      <c r="P754" s="460">
        <f t="shared" si="106"/>
        <v>0</v>
      </c>
      <c r="Q754" s="459"/>
      <c r="R754" s="6">
        <f t="shared" si="107"/>
        <v>0</v>
      </c>
      <c r="S754" s="1043"/>
      <c r="T754" s="1013">
        <f>S754*Tabla310[[#This Row],[P.U$]]</f>
        <v>0</v>
      </c>
    </row>
    <row r="755" spans="1:20" ht="18.75" x14ac:dyDescent="0.3">
      <c r="A755" s="457">
        <v>601</v>
      </c>
      <c r="B755" s="496"/>
      <c r="C755" s="496"/>
      <c r="D755" s="496"/>
      <c r="E755" s="496"/>
      <c r="F755" s="549"/>
      <c r="G755" s="548"/>
      <c r="H755" s="496"/>
      <c r="I755" s="459"/>
      <c r="J755" s="488">
        <f t="shared" si="103"/>
        <v>0</v>
      </c>
      <c r="K755" s="413"/>
      <c r="L755" s="488">
        <f t="shared" si="104"/>
        <v>0</v>
      </c>
      <c r="M755" s="687"/>
      <c r="N755" s="458">
        <f t="shared" si="105"/>
        <v>0</v>
      </c>
      <c r="O755" s="459"/>
      <c r="P755" s="460">
        <f t="shared" si="106"/>
        <v>0</v>
      </c>
      <c r="Q755" s="459"/>
      <c r="R755" s="6">
        <f t="shared" si="107"/>
        <v>0</v>
      </c>
      <c r="S755" s="1044"/>
      <c r="T755" s="1013">
        <f>S755*Tabla310[[#This Row],[P.U$]]</f>
        <v>0</v>
      </c>
    </row>
    <row r="756" spans="1:20" ht="18.75" x14ac:dyDescent="0.3">
      <c r="A756" s="457">
        <v>602</v>
      </c>
      <c r="B756" s="496"/>
      <c r="C756" s="496"/>
      <c r="D756" s="496"/>
      <c r="E756" s="496"/>
      <c r="F756" s="549"/>
      <c r="G756" s="548"/>
      <c r="H756" s="496"/>
      <c r="I756" s="459"/>
      <c r="J756" s="488">
        <f t="shared" si="103"/>
        <v>0</v>
      </c>
      <c r="K756" s="413"/>
      <c r="L756" s="488">
        <f t="shared" si="104"/>
        <v>0</v>
      </c>
      <c r="M756" s="687"/>
      <c r="N756" s="458">
        <f t="shared" si="105"/>
        <v>0</v>
      </c>
      <c r="O756" s="459"/>
      <c r="P756" s="460">
        <f t="shared" si="106"/>
        <v>0</v>
      </c>
      <c r="Q756" s="459"/>
      <c r="R756" s="6">
        <f t="shared" si="107"/>
        <v>0</v>
      </c>
      <c r="S756" s="1043"/>
      <c r="T756" s="1013">
        <f>S756*Tabla310[[#This Row],[P.U$]]</f>
        <v>0</v>
      </c>
    </row>
    <row r="757" spans="1:20" ht="18.75" x14ac:dyDescent="0.3">
      <c r="A757" s="457">
        <v>603</v>
      </c>
      <c r="B757" s="496"/>
      <c r="C757" s="496"/>
      <c r="D757" s="496"/>
      <c r="E757" s="496"/>
      <c r="F757" s="549"/>
      <c r="G757" s="548"/>
      <c r="H757" s="496"/>
      <c r="I757" s="459"/>
      <c r="J757" s="488">
        <f t="shared" si="103"/>
        <v>0</v>
      </c>
      <c r="K757" s="413"/>
      <c r="L757" s="488">
        <f t="shared" si="104"/>
        <v>0</v>
      </c>
      <c r="M757" s="687"/>
      <c r="N757" s="458">
        <f t="shared" si="105"/>
        <v>0</v>
      </c>
      <c r="O757" s="459"/>
      <c r="P757" s="460">
        <f t="shared" si="106"/>
        <v>0</v>
      </c>
      <c r="Q757" s="459"/>
      <c r="R757" s="6">
        <f t="shared" si="107"/>
        <v>0</v>
      </c>
      <c r="S757" s="1044"/>
      <c r="T757" s="1013">
        <f>S757*Tabla310[[#This Row],[P.U$]]</f>
        <v>0</v>
      </c>
    </row>
    <row r="758" spans="1:20" ht="18.75" x14ac:dyDescent="0.3">
      <c r="A758" s="457">
        <v>604</v>
      </c>
      <c r="B758" s="496"/>
      <c r="C758" s="496"/>
      <c r="D758" s="496"/>
      <c r="E758" s="496"/>
      <c r="F758" s="549"/>
      <c r="G758" s="548"/>
      <c r="H758" s="496"/>
      <c r="I758" s="459"/>
      <c r="J758" s="488">
        <f t="shared" si="103"/>
        <v>0</v>
      </c>
      <c r="K758" s="413"/>
      <c r="L758" s="488">
        <f t="shared" si="104"/>
        <v>0</v>
      </c>
      <c r="M758" s="687"/>
      <c r="N758" s="458">
        <f t="shared" si="105"/>
        <v>0</v>
      </c>
      <c r="O758" s="459"/>
      <c r="P758" s="460">
        <f t="shared" si="106"/>
        <v>0</v>
      </c>
      <c r="Q758" s="459"/>
      <c r="R758" s="6">
        <f t="shared" si="107"/>
        <v>0</v>
      </c>
      <c r="S758" s="1043"/>
      <c r="T758" s="1013">
        <f>S758*Tabla310[[#This Row],[P.U$]]</f>
        <v>0</v>
      </c>
    </row>
    <row r="759" spans="1:20" ht="18.75" x14ac:dyDescent="0.3">
      <c r="A759" s="457">
        <v>605</v>
      </c>
      <c r="B759" s="496"/>
      <c r="C759" s="496"/>
      <c r="D759" s="496"/>
      <c r="E759" s="496"/>
      <c r="F759" s="549"/>
      <c r="G759" s="548"/>
      <c r="H759" s="496"/>
      <c r="I759" s="459"/>
      <c r="J759" s="488">
        <f t="shared" si="103"/>
        <v>0</v>
      </c>
      <c r="K759" s="413"/>
      <c r="L759" s="488">
        <f t="shared" si="104"/>
        <v>0</v>
      </c>
      <c r="M759" s="687"/>
      <c r="N759" s="458">
        <f t="shared" si="105"/>
        <v>0</v>
      </c>
      <c r="O759" s="459"/>
      <c r="P759" s="460">
        <f t="shared" si="106"/>
        <v>0</v>
      </c>
      <c r="Q759" s="459"/>
      <c r="R759" s="6">
        <f t="shared" si="107"/>
        <v>0</v>
      </c>
      <c r="S759" s="1044"/>
      <c r="T759" s="1013">
        <f>S759*Tabla310[[#This Row],[P.U$]]</f>
        <v>0</v>
      </c>
    </row>
    <row r="760" spans="1:20" ht="18.75" x14ac:dyDescent="0.3">
      <c r="A760" s="457">
        <v>606</v>
      </c>
      <c r="B760" s="496"/>
      <c r="C760" s="496"/>
      <c r="D760" s="496"/>
      <c r="E760" s="496"/>
      <c r="F760" s="549"/>
      <c r="G760" s="548"/>
      <c r="H760" s="496"/>
      <c r="I760" s="459"/>
      <c r="J760" s="488">
        <f t="shared" si="103"/>
        <v>0</v>
      </c>
      <c r="K760" s="413"/>
      <c r="L760" s="488">
        <f t="shared" si="104"/>
        <v>0</v>
      </c>
      <c r="M760" s="687"/>
      <c r="N760" s="458">
        <f t="shared" si="105"/>
        <v>0</v>
      </c>
      <c r="O760" s="459"/>
      <c r="P760" s="460">
        <f t="shared" si="106"/>
        <v>0</v>
      </c>
      <c r="Q760" s="459"/>
      <c r="R760" s="6">
        <f t="shared" si="107"/>
        <v>0</v>
      </c>
      <c r="S760" s="1043"/>
      <c r="T760" s="1013">
        <f>S760*Tabla310[[#This Row],[P.U$]]</f>
        <v>0</v>
      </c>
    </row>
    <row r="761" spans="1:20" ht="18.75" x14ac:dyDescent="0.3">
      <c r="A761" s="457">
        <v>607</v>
      </c>
      <c r="B761" s="496"/>
      <c r="C761" s="496"/>
      <c r="D761" s="496"/>
      <c r="E761" s="496"/>
      <c r="F761" s="549"/>
      <c r="G761" s="548"/>
      <c r="H761" s="496"/>
      <c r="I761" s="459"/>
      <c r="J761" s="488">
        <f t="shared" si="103"/>
        <v>0</v>
      </c>
      <c r="K761" s="413"/>
      <c r="L761" s="488">
        <f t="shared" si="104"/>
        <v>0</v>
      </c>
      <c r="M761" s="687"/>
      <c r="N761" s="458">
        <f t="shared" si="105"/>
        <v>0</v>
      </c>
      <c r="O761" s="459"/>
      <c r="P761" s="460">
        <f t="shared" si="106"/>
        <v>0</v>
      </c>
      <c r="Q761" s="459"/>
      <c r="R761" s="6">
        <f t="shared" si="107"/>
        <v>0</v>
      </c>
      <c r="S761" s="1044"/>
      <c r="T761" s="1013">
        <f>S761*Tabla310[[#This Row],[P.U$]]</f>
        <v>0</v>
      </c>
    </row>
    <row r="762" spans="1:20" ht="18.75" x14ac:dyDescent="0.3">
      <c r="A762" s="457">
        <v>608</v>
      </c>
      <c r="B762" s="496"/>
      <c r="C762" s="496"/>
      <c r="D762" s="496"/>
      <c r="E762" s="496"/>
      <c r="F762" s="549"/>
      <c r="G762" s="548"/>
      <c r="H762" s="496"/>
      <c r="I762" s="459"/>
      <c r="J762" s="488">
        <f t="shared" si="103"/>
        <v>0</v>
      </c>
      <c r="K762" s="413"/>
      <c r="L762" s="488">
        <f t="shared" si="104"/>
        <v>0</v>
      </c>
      <c r="M762" s="687"/>
      <c r="N762" s="458">
        <f t="shared" si="105"/>
        <v>0</v>
      </c>
      <c r="O762" s="459"/>
      <c r="P762" s="460">
        <f t="shared" si="106"/>
        <v>0</v>
      </c>
      <c r="Q762" s="459"/>
      <c r="R762" s="6">
        <f t="shared" si="107"/>
        <v>0</v>
      </c>
      <c r="S762" s="1043"/>
      <c r="T762" s="1013">
        <f>S762*Tabla310[[#This Row],[P.U$]]</f>
        <v>0</v>
      </c>
    </row>
    <row r="763" spans="1:20" ht="18.75" x14ac:dyDescent="0.3">
      <c r="A763" s="457">
        <v>609</v>
      </c>
      <c r="B763" s="496"/>
      <c r="C763" s="496"/>
      <c r="D763" s="496"/>
      <c r="E763" s="496"/>
      <c r="F763" s="549"/>
      <c r="G763" s="548"/>
      <c r="H763" s="496"/>
      <c r="I763" s="459"/>
      <c r="J763" s="488">
        <f t="shared" si="103"/>
        <v>0</v>
      </c>
      <c r="K763" s="413"/>
      <c r="L763" s="488">
        <f t="shared" si="104"/>
        <v>0</v>
      </c>
      <c r="M763" s="687"/>
      <c r="N763" s="458">
        <f t="shared" si="105"/>
        <v>0</v>
      </c>
      <c r="O763" s="459"/>
      <c r="P763" s="460">
        <f t="shared" si="106"/>
        <v>0</v>
      </c>
      <c r="Q763" s="459"/>
      <c r="R763" s="6">
        <f t="shared" si="107"/>
        <v>0</v>
      </c>
      <c r="S763" s="1044"/>
      <c r="T763" s="1013">
        <f>S763*Tabla310[[#This Row],[P.U$]]</f>
        <v>0</v>
      </c>
    </row>
    <row r="764" spans="1:20" ht="18.75" x14ac:dyDescent="0.3">
      <c r="A764" s="457">
        <v>610</v>
      </c>
      <c r="B764" s="496"/>
      <c r="C764" s="496"/>
      <c r="D764" s="496"/>
      <c r="E764" s="496"/>
      <c r="F764" s="549"/>
      <c r="G764" s="548"/>
      <c r="H764" s="496"/>
      <c r="I764" s="459"/>
      <c r="J764" s="488">
        <f t="shared" si="103"/>
        <v>0</v>
      </c>
      <c r="K764" s="413"/>
      <c r="L764" s="488">
        <f t="shared" si="104"/>
        <v>0</v>
      </c>
      <c r="M764" s="687"/>
      <c r="N764" s="458">
        <f t="shared" si="105"/>
        <v>0</v>
      </c>
      <c r="O764" s="459"/>
      <c r="P764" s="460">
        <f t="shared" si="106"/>
        <v>0</v>
      </c>
      <c r="Q764" s="459"/>
      <c r="R764" s="6">
        <f t="shared" si="107"/>
        <v>0</v>
      </c>
      <c r="S764" s="1043"/>
      <c r="T764" s="1013">
        <f>S764*Tabla310[[#This Row],[P.U$]]</f>
        <v>0</v>
      </c>
    </row>
    <row r="765" spans="1:20" ht="18.75" x14ac:dyDescent="0.3">
      <c r="A765" s="457">
        <v>611</v>
      </c>
      <c r="B765" s="496"/>
      <c r="C765" s="496"/>
      <c r="D765" s="496"/>
      <c r="E765" s="496"/>
      <c r="F765" s="549"/>
      <c r="G765" s="548"/>
      <c r="H765" s="496"/>
      <c r="I765" s="459"/>
      <c r="J765" s="488">
        <f t="shared" si="103"/>
        <v>0</v>
      </c>
      <c r="K765" s="413"/>
      <c r="L765" s="488">
        <f t="shared" si="104"/>
        <v>0</v>
      </c>
      <c r="M765" s="687"/>
      <c r="N765" s="458">
        <f t="shared" si="105"/>
        <v>0</v>
      </c>
      <c r="O765" s="459"/>
      <c r="P765" s="460">
        <f t="shared" si="106"/>
        <v>0</v>
      </c>
      <c r="Q765" s="459"/>
      <c r="R765" s="6">
        <f t="shared" si="107"/>
        <v>0</v>
      </c>
      <c r="S765" s="1044"/>
      <c r="T765" s="1013">
        <f>S765*Tabla310[[#This Row],[P.U$]]</f>
        <v>0</v>
      </c>
    </row>
    <row r="766" spans="1:20" ht="18.75" x14ac:dyDescent="0.3">
      <c r="A766" s="457">
        <v>612</v>
      </c>
      <c r="B766" s="496"/>
      <c r="C766" s="496"/>
      <c r="D766" s="496"/>
      <c r="E766" s="496"/>
      <c r="F766" s="549"/>
      <c r="G766" s="548"/>
      <c r="H766" s="496"/>
      <c r="I766" s="711"/>
      <c r="J766" s="488">
        <f t="shared" si="103"/>
        <v>0</v>
      </c>
      <c r="K766" s="413"/>
      <c r="L766" s="488">
        <f t="shared" si="104"/>
        <v>0</v>
      </c>
      <c r="M766" s="687"/>
      <c r="N766" s="458">
        <f t="shared" si="105"/>
        <v>0</v>
      </c>
      <c r="O766" s="459"/>
      <c r="P766" s="460">
        <f t="shared" si="106"/>
        <v>0</v>
      </c>
      <c r="Q766" s="459"/>
      <c r="R766" s="6">
        <f t="shared" si="107"/>
        <v>0</v>
      </c>
      <c r="S766" s="1043"/>
      <c r="T766" s="1013">
        <f>S766*Tabla310[[#This Row],[P.U$]]</f>
        <v>0</v>
      </c>
    </row>
    <row r="767" spans="1:20" ht="18.75" x14ac:dyDescent="0.3">
      <c r="A767" s="457">
        <v>613</v>
      </c>
      <c r="B767" s="496"/>
      <c r="C767" s="496"/>
      <c r="D767" s="496"/>
      <c r="E767" s="496"/>
      <c r="F767" s="549"/>
      <c r="G767" s="548"/>
      <c r="H767" s="496"/>
      <c r="I767" s="711"/>
      <c r="J767" s="488">
        <f t="shared" si="103"/>
        <v>0</v>
      </c>
      <c r="K767" s="413"/>
      <c r="L767" s="488">
        <f t="shared" si="104"/>
        <v>0</v>
      </c>
      <c r="M767" s="687"/>
      <c r="N767" s="458">
        <f t="shared" si="105"/>
        <v>0</v>
      </c>
      <c r="O767" s="459"/>
      <c r="P767" s="460">
        <f t="shared" si="106"/>
        <v>0</v>
      </c>
      <c r="Q767" s="459"/>
      <c r="R767" s="6">
        <f t="shared" si="107"/>
        <v>0</v>
      </c>
      <c r="S767" s="1044"/>
      <c r="T767" s="1013">
        <f>S767*Tabla310[[#This Row],[P.U$]]</f>
        <v>0</v>
      </c>
    </row>
    <row r="768" spans="1:20" ht="18.75" x14ac:dyDescent="0.3">
      <c r="A768" s="457">
        <v>614</v>
      </c>
      <c r="B768" s="496"/>
      <c r="C768" s="496"/>
      <c r="D768" s="496"/>
      <c r="E768" s="496"/>
      <c r="F768" s="549"/>
      <c r="G768" s="548"/>
      <c r="H768" s="496"/>
      <c r="I768" s="711"/>
      <c r="J768" s="488">
        <f t="shared" si="103"/>
        <v>0</v>
      </c>
      <c r="K768" s="413"/>
      <c r="L768" s="488">
        <f t="shared" si="104"/>
        <v>0</v>
      </c>
      <c r="M768" s="687"/>
      <c r="N768" s="458">
        <f t="shared" si="105"/>
        <v>0</v>
      </c>
      <c r="O768" s="459"/>
      <c r="P768" s="460">
        <f t="shared" si="106"/>
        <v>0</v>
      </c>
      <c r="Q768" s="459"/>
      <c r="R768" s="6">
        <f t="shared" si="107"/>
        <v>0</v>
      </c>
      <c r="S768" s="1043"/>
      <c r="T768" s="1013">
        <f>S768*Tabla310[[#This Row],[P.U$]]</f>
        <v>0</v>
      </c>
    </row>
    <row r="769" spans="1:20" ht="18.75" x14ac:dyDescent="0.3">
      <c r="A769" s="457">
        <v>615</v>
      </c>
      <c r="B769" s="496"/>
      <c r="C769" s="496"/>
      <c r="D769" s="496"/>
      <c r="E769" s="496"/>
      <c r="F769" s="549"/>
      <c r="G769" s="548"/>
      <c r="H769" s="496"/>
      <c r="I769" s="711"/>
      <c r="J769" s="488">
        <f t="shared" si="103"/>
        <v>0</v>
      </c>
      <c r="K769" s="413"/>
      <c r="L769" s="488">
        <f t="shared" si="104"/>
        <v>0</v>
      </c>
      <c r="M769" s="687"/>
      <c r="N769" s="458">
        <f t="shared" si="105"/>
        <v>0</v>
      </c>
      <c r="O769" s="459"/>
      <c r="P769" s="460">
        <f t="shared" si="106"/>
        <v>0</v>
      </c>
      <c r="Q769" s="459"/>
      <c r="R769" s="6">
        <f t="shared" si="107"/>
        <v>0</v>
      </c>
      <c r="S769" s="1044"/>
      <c r="T769" s="1013">
        <f>S769*Tabla310[[#This Row],[P.U$]]</f>
        <v>0</v>
      </c>
    </row>
    <row r="770" spans="1:20" ht="18.75" x14ac:dyDescent="0.3">
      <c r="A770" s="457">
        <v>616</v>
      </c>
      <c r="B770" s="496"/>
      <c r="C770" s="496"/>
      <c r="D770" s="496"/>
      <c r="E770" s="496"/>
      <c r="F770" s="549"/>
      <c r="G770" s="548"/>
      <c r="H770" s="496"/>
      <c r="I770" s="711"/>
      <c r="J770" s="488">
        <f t="shared" si="103"/>
        <v>0</v>
      </c>
      <c r="K770" s="413"/>
      <c r="L770" s="488">
        <f t="shared" si="104"/>
        <v>0</v>
      </c>
      <c r="M770" s="687"/>
      <c r="N770" s="458">
        <f t="shared" si="105"/>
        <v>0</v>
      </c>
      <c r="O770" s="459"/>
      <c r="P770" s="460">
        <f t="shared" si="106"/>
        <v>0</v>
      </c>
      <c r="Q770" s="459"/>
      <c r="R770" s="6">
        <f t="shared" si="107"/>
        <v>0</v>
      </c>
      <c r="S770" s="1043"/>
      <c r="T770" s="1013">
        <f>S770*Tabla310[[#This Row],[P.U$]]</f>
        <v>0</v>
      </c>
    </row>
    <row r="771" spans="1:20" ht="18.75" x14ac:dyDescent="0.3">
      <c r="A771" s="457">
        <v>617</v>
      </c>
      <c r="B771" s="496"/>
      <c r="C771" s="496"/>
      <c r="D771" s="496"/>
      <c r="E771" s="496"/>
      <c r="F771" s="549"/>
      <c r="G771" s="548"/>
      <c r="H771" s="496"/>
      <c r="I771" s="711"/>
      <c r="J771" s="488">
        <f t="shared" si="103"/>
        <v>0</v>
      </c>
      <c r="K771" s="413"/>
      <c r="L771" s="488">
        <f t="shared" si="104"/>
        <v>0</v>
      </c>
      <c r="M771" s="687"/>
      <c r="N771" s="458">
        <f t="shared" si="105"/>
        <v>0</v>
      </c>
      <c r="O771" s="459"/>
      <c r="P771" s="460">
        <f t="shared" si="106"/>
        <v>0</v>
      </c>
      <c r="Q771" s="459"/>
      <c r="R771" s="6">
        <f t="shared" si="107"/>
        <v>0</v>
      </c>
      <c r="S771" s="1044"/>
      <c r="T771" s="1013">
        <f>S771*Tabla310[[#This Row],[P.U$]]</f>
        <v>0</v>
      </c>
    </row>
    <row r="772" spans="1:20" ht="18.75" x14ac:dyDescent="0.3">
      <c r="A772" s="457">
        <v>618</v>
      </c>
      <c r="B772" s="496"/>
      <c r="C772" s="496"/>
      <c r="D772" s="496"/>
      <c r="E772" s="496"/>
      <c r="F772" s="549"/>
      <c r="G772" s="548"/>
      <c r="H772" s="496"/>
      <c r="I772" s="711"/>
      <c r="J772" s="488">
        <f t="shared" si="103"/>
        <v>0</v>
      </c>
      <c r="K772" s="413"/>
      <c r="L772" s="488">
        <f t="shared" si="104"/>
        <v>0</v>
      </c>
      <c r="M772" s="687"/>
      <c r="N772" s="458">
        <f t="shared" si="105"/>
        <v>0</v>
      </c>
      <c r="O772" s="459"/>
      <c r="P772" s="460">
        <f t="shared" si="106"/>
        <v>0</v>
      </c>
      <c r="Q772" s="459"/>
      <c r="R772" s="6">
        <f t="shared" si="107"/>
        <v>0</v>
      </c>
      <c r="S772" s="1043"/>
      <c r="T772" s="1013">
        <f>S772*Tabla310[[#This Row],[P.U$]]</f>
        <v>0</v>
      </c>
    </row>
    <row r="773" spans="1:20" ht="18.75" x14ac:dyDescent="0.3">
      <c r="A773" s="457">
        <v>619</v>
      </c>
      <c r="B773" s="496"/>
      <c r="C773" s="496"/>
      <c r="D773" s="496"/>
      <c r="E773" s="496"/>
      <c r="F773" s="549"/>
      <c r="G773" s="548"/>
      <c r="H773" s="496"/>
      <c r="I773" s="712"/>
      <c r="J773" s="488">
        <f t="shared" si="103"/>
        <v>0</v>
      </c>
      <c r="K773" s="415"/>
      <c r="L773" s="488">
        <f t="shared" si="104"/>
        <v>0</v>
      </c>
      <c r="M773" s="688"/>
      <c r="N773" s="458">
        <f t="shared" si="105"/>
        <v>0</v>
      </c>
      <c r="O773" s="465"/>
      <c r="P773" s="460">
        <f t="shared" si="106"/>
        <v>0</v>
      </c>
      <c r="Q773" s="459"/>
      <c r="R773" s="6">
        <f t="shared" si="107"/>
        <v>0</v>
      </c>
      <c r="S773" s="1044"/>
      <c r="T773" s="1013">
        <f>S773*Tabla310[[#This Row],[P.U$]]</f>
        <v>0</v>
      </c>
    </row>
    <row r="774" spans="1:20" ht="19.5" thickBot="1" x14ac:dyDescent="0.35">
      <c r="A774" s="457">
        <v>620</v>
      </c>
      <c r="B774" s="489"/>
      <c r="C774" s="550"/>
      <c r="D774" s="550"/>
      <c r="E774" s="550"/>
      <c r="F774" s="551"/>
      <c r="G774" s="552"/>
      <c r="H774" s="553"/>
      <c r="I774" s="697"/>
      <c r="J774" s="492">
        <f>G774*I774</f>
        <v>0</v>
      </c>
      <c r="K774" s="414"/>
      <c r="L774" s="492">
        <f>G774*K774</f>
        <v>0</v>
      </c>
      <c r="M774" s="684"/>
      <c r="N774" s="462">
        <f>G774*M774</f>
        <v>0</v>
      </c>
      <c r="O774" s="463"/>
      <c r="P774" s="464">
        <f>G774*O774</f>
        <v>0</v>
      </c>
      <c r="Q774" s="463"/>
      <c r="R774" s="137">
        <f>G774*Q774</f>
        <v>0</v>
      </c>
      <c r="S774" s="1043"/>
      <c r="T774" s="1013">
        <f>S774*Tabla310[[#This Row],[P.U$]]</f>
        <v>0</v>
      </c>
    </row>
    <row r="775" spans="1:20" ht="19.5" thickBot="1" x14ac:dyDescent="0.35">
      <c r="A775" s="466"/>
      <c r="B775" s="475"/>
      <c r="C775" s="475"/>
      <c r="D775" s="475"/>
      <c r="E775" s="475"/>
      <c r="F775" s="554"/>
      <c r="G775" s="555"/>
      <c r="H775" s="475"/>
      <c r="I775" s="823">
        <f>SUM(I10:I774)</f>
        <v>667</v>
      </c>
      <c r="J775" s="556">
        <f>SUM(J10:J773)</f>
        <v>1068.17</v>
      </c>
      <c r="K775" s="416">
        <f>SUM(K10:K773)</f>
        <v>658</v>
      </c>
      <c r="L775" s="556">
        <f>SUM(L10:L773)</f>
        <v>1056.4700000000003</v>
      </c>
      <c r="M775" s="689">
        <f>SUM(M10:M773)</f>
        <v>596</v>
      </c>
      <c r="N775" s="467">
        <f>SUM(N10:N773)</f>
        <v>957.12000000000023</v>
      </c>
      <c r="O775" s="468">
        <f>SUM(O10:O774)</f>
        <v>565</v>
      </c>
      <c r="P775" s="469">
        <f>SUM(P10:P773)</f>
        <v>893.15000000000009</v>
      </c>
      <c r="Q775" s="448">
        <f>SUM(Q10:Q773)</f>
        <v>753</v>
      </c>
      <c r="R775" s="11">
        <f>SUM(R10:R774)</f>
        <v>1123.9000000000001</v>
      </c>
    </row>
    <row r="776" spans="1:20" ht="19.5" thickBot="1" x14ac:dyDescent="0.35">
      <c r="A776" s="448"/>
      <c r="B776" s="475"/>
      <c r="C776" s="282"/>
      <c r="D776" s="282"/>
      <c r="E776" s="282"/>
      <c r="F776" s="476"/>
      <c r="G776" s="479"/>
      <c r="H776" s="282"/>
      <c r="I776" s="714"/>
      <c r="J776" s="285">
        <f>SUM(J12:J767)</f>
        <v>1049.0300000000002</v>
      </c>
      <c r="K776" s="417"/>
      <c r="L776" s="285">
        <f>SUM(L12:L767)</f>
        <v>1038.6500000000003</v>
      </c>
      <c r="M776" s="690"/>
      <c r="N776" s="470">
        <f>SUM(N12:N767)</f>
        <v>940.62000000000023</v>
      </c>
      <c r="O776" s="471">
        <f>SUM(O10:O775)</f>
        <v>1130</v>
      </c>
      <c r="P776" s="470">
        <f>SUM(P12:P767)</f>
        <v>876.65000000000009</v>
      </c>
      <c r="Q776" s="472">
        <f>SUM(Q12:Q767)</f>
        <v>719</v>
      </c>
      <c r="R776" s="299">
        <f>SUM(R10:R775)</f>
        <v>2247.8000000000002</v>
      </c>
      <c r="S776">
        <f>SUM(S10:S775)</f>
        <v>753</v>
      </c>
      <c r="T776" s="1045">
        <f>SUM(T10:T775)</f>
        <v>1148.81</v>
      </c>
    </row>
    <row r="780" spans="1:20" x14ac:dyDescent="0.35">
      <c r="C780" s="314"/>
      <c r="D780" s="300"/>
      <c r="E780" s="300"/>
    </row>
    <row r="781" spans="1:20" ht="21.75" thickBot="1" x14ac:dyDescent="0.4">
      <c r="C781" s="314"/>
      <c r="D781" s="315"/>
      <c r="E781" s="300"/>
      <c r="G781" s="1115" t="s">
        <v>330</v>
      </c>
      <c r="H781" s="1116"/>
      <c r="I781" s="1116"/>
      <c r="J781" s="1116"/>
      <c r="K781" s="1116"/>
      <c r="L781" s="1116"/>
      <c r="M781" s="1116"/>
      <c r="N781" s="1116"/>
    </row>
    <row r="782" spans="1:20" ht="21.75" thickBot="1" x14ac:dyDescent="0.4">
      <c r="C782" s="300"/>
      <c r="D782" s="315"/>
      <c r="E782" s="300"/>
      <c r="G782" s="426" t="s">
        <v>792</v>
      </c>
      <c r="H782" s="303" t="s">
        <v>331</v>
      </c>
      <c r="I782" s="698" t="s">
        <v>725</v>
      </c>
      <c r="J782" s="906" t="s">
        <v>17972</v>
      </c>
      <c r="K782" s="907" t="s">
        <v>17973</v>
      </c>
      <c r="L782" s="906" t="s">
        <v>17974</v>
      </c>
      <c r="M782" s="908" t="s">
        <v>17976</v>
      </c>
      <c r="N782" s="908" t="s">
        <v>17977</v>
      </c>
      <c r="R782" s="282"/>
    </row>
    <row r="783" spans="1:20" ht="21.75" thickBot="1" x14ac:dyDescent="0.4">
      <c r="C783" s="300"/>
      <c r="D783" s="315"/>
      <c r="E783" s="300"/>
      <c r="G783" s="427">
        <v>1</v>
      </c>
      <c r="H783" s="304" t="s">
        <v>10</v>
      </c>
      <c r="I783" s="699">
        <f>SUM(I10:I299)</f>
        <v>154</v>
      </c>
      <c r="J783" s="699">
        <f>SUM(K10:K299)</f>
        <v>145</v>
      </c>
      <c r="K783" s="699">
        <f>SUM(M10:M299)</f>
        <v>153</v>
      </c>
      <c r="L783" s="759">
        <f>SUM(O10:O299)</f>
        <v>142</v>
      </c>
      <c r="M783" s="699">
        <f>SUM(Q10:Q299)</f>
        <v>281</v>
      </c>
      <c r="N783" s="699">
        <f>SUM(S10:S299)</f>
        <v>281</v>
      </c>
      <c r="P783" s="765"/>
      <c r="Q783" s="765"/>
      <c r="R783" s="765"/>
      <c r="S783" s="765"/>
    </row>
    <row r="784" spans="1:20" ht="21.75" thickBot="1" x14ac:dyDescent="0.4">
      <c r="C784" s="300"/>
      <c r="D784" s="315"/>
      <c r="E784" s="300"/>
      <c r="G784" s="428">
        <v>2</v>
      </c>
      <c r="H784" s="305" t="s">
        <v>332</v>
      </c>
      <c r="I784" s="700">
        <f>SUM(I300:I372)</f>
        <v>56</v>
      </c>
      <c r="J784" s="700">
        <f>SUM(K300:K372)</f>
        <v>56</v>
      </c>
      <c r="K784" s="700">
        <f>SUM(M300:M372)</f>
        <v>56</v>
      </c>
      <c r="L784" s="760">
        <f>SUM(O300:O372)</f>
        <v>53</v>
      </c>
      <c r="M784" s="700">
        <f>SUM(Q300:Q372)</f>
        <v>73</v>
      </c>
      <c r="N784" s="700">
        <f>SUM(S300:S372)</f>
        <v>73</v>
      </c>
      <c r="P784" s="765"/>
      <c r="Q784" s="765"/>
      <c r="R784" s="765"/>
      <c r="S784" s="765"/>
    </row>
    <row r="785" spans="1:19" ht="21.75" thickBot="1" x14ac:dyDescent="0.4">
      <c r="A785"/>
      <c r="B785"/>
      <c r="C785" s="300"/>
      <c r="D785" s="315"/>
      <c r="E785" s="300"/>
      <c r="G785" s="428">
        <v>3</v>
      </c>
      <c r="H785" s="305" t="s">
        <v>333</v>
      </c>
      <c r="I785" s="701">
        <f>SUM(I373:I436)</f>
        <v>29</v>
      </c>
      <c r="J785" s="701">
        <f>SUM(K373:K436)</f>
        <v>29</v>
      </c>
      <c r="K785" s="701">
        <f>SUM(M373:M436)</f>
        <v>29</v>
      </c>
      <c r="L785" s="761">
        <f>SUM(O373:O436)</f>
        <v>26</v>
      </c>
      <c r="M785" s="701">
        <f>SUM(Q373:Q436)</f>
        <v>46</v>
      </c>
      <c r="N785" s="701">
        <f>SUM(S373:S436)</f>
        <v>46</v>
      </c>
      <c r="P785" s="765"/>
      <c r="Q785" s="765"/>
      <c r="R785" s="765"/>
      <c r="S785" s="765"/>
    </row>
    <row r="786" spans="1:19" ht="21.75" thickBot="1" x14ac:dyDescent="0.4">
      <c r="A786"/>
      <c r="B786"/>
      <c r="C786" s="300"/>
      <c r="D786" s="315"/>
      <c r="E786" s="300"/>
      <c r="G786" s="428">
        <v>4</v>
      </c>
      <c r="H786" s="305" t="s">
        <v>334</v>
      </c>
      <c r="I786" s="700">
        <f>SUM(I437:I468)</f>
        <v>14</v>
      </c>
      <c r="J786" s="700">
        <f>SUM(K437:K468)</f>
        <v>14</v>
      </c>
      <c r="K786" s="700">
        <f>SUM(M437:M468)</f>
        <v>13</v>
      </c>
      <c r="L786" s="760">
        <f>SUM(O437:O468)</f>
        <v>13</v>
      </c>
      <c r="M786" s="700">
        <f>SUM(Q437:Q468)</f>
        <v>13</v>
      </c>
      <c r="N786" s="700">
        <f>SUM(S437:S468)</f>
        <v>13</v>
      </c>
      <c r="P786" s="765"/>
      <c r="Q786" s="765"/>
      <c r="R786" s="765"/>
      <c r="S786" s="765"/>
    </row>
    <row r="787" spans="1:19" ht="21.75" thickBot="1" x14ac:dyDescent="0.4">
      <c r="A787"/>
      <c r="B787"/>
      <c r="C787" s="300"/>
      <c r="D787" s="315"/>
      <c r="E787" s="300"/>
      <c r="G787" s="428">
        <v>5</v>
      </c>
      <c r="H787" s="305" t="s">
        <v>335</v>
      </c>
      <c r="I787" s="701">
        <f>SUM(I482:I507)</f>
        <v>2</v>
      </c>
      <c r="J787" s="701">
        <f>SUM(K482:K507)</f>
        <v>6</v>
      </c>
      <c r="K787" s="701">
        <f>SUM(M482:M507)</f>
        <v>6</v>
      </c>
      <c r="L787" s="761">
        <f>SUM(O482:O507)</f>
        <v>6</v>
      </c>
      <c r="M787" s="701">
        <f>SUM(Q482:Q507)</f>
        <v>16</v>
      </c>
      <c r="N787" s="701">
        <f>SUM(S482:S507)</f>
        <v>16</v>
      </c>
      <c r="P787" s="765"/>
      <c r="Q787" s="765"/>
      <c r="R787" s="765"/>
      <c r="S787" s="765"/>
    </row>
    <row r="788" spans="1:19" ht="21.75" thickBot="1" x14ac:dyDescent="0.4">
      <c r="A788"/>
      <c r="B788"/>
      <c r="C788" s="316"/>
      <c r="D788" s="315"/>
      <c r="E788" s="300"/>
      <c r="G788" s="428">
        <v>6</v>
      </c>
      <c r="H788" s="305" t="s">
        <v>336</v>
      </c>
      <c r="I788" s="700">
        <f>SUM(I469:I481)</f>
        <v>0</v>
      </c>
      <c r="J788" s="700">
        <f>SUM(K469:K481)</f>
        <v>0</v>
      </c>
      <c r="K788" s="700">
        <f>SUM(M469:M481)</f>
        <v>0</v>
      </c>
      <c r="L788" s="760">
        <f>SUM(O469:O481)</f>
        <v>0</v>
      </c>
      <c r="M788" s="700">
        <f>SUM(Q469:Q481)</f>
        <v>0</v>
      </c>
      <c r="N788" s="700">
        <f>SUM(S469:S481)</f>
        <v>0</v>
      </c>
      <c r="P788" s="765"/>
      <c r="Q788" s="765"/>
      <c r="R788" s="765"/>
      <c r="S788" s="765"/>
    </row>
    <row r="789" spans="1:19" ht="21.75" thickBot="1" x14ac:dyDescent="0.4">
      <c r="A789"/>
      <c r="B789"/>
      <c r="C789" s="300"/>
      <c r="D789" s="300"/>
      <c r="E789" s="300"/>
      <c r="G789" s="428">
        <v>7</v>
      </c>
      <c r="H789" s="305" t="s">
        <v>337</v>
      </c>
      <c r="I789" s="702">
        <f>SUM(I508:I527)</f>
        <v>7</v>
      </c>
      <c r="J789" s="702">
        <f>SUM(K508:K527)</f>
        <v>6</v>
      </c>
      <c r="K789" s="702">
        <f>SUM(M508:M527)</f>
        <v>6</v>
      </c>
      <c r="L789" s="762">
        <f>SUM(O508:O527)</f>
        <v>6</v>
      </c>
      <c r="M789" s="702">
        <f>SUM(Q508:Q527)</f>
        <v>6</v>
      </c>
      <c r="N789" s="702">
        <f>SUM(S508:S527)</f>
        <v>6</v>
      </c>
      <c r="P789" s="765"/>
      <c r="Q789" s="765"/>
      <c r="R789" s="765"/>
      <c r="S789" s="765"/>
    </row>
    <row r="790" spans="1:19" ht="21.75" thickBot="1" x14ac:dyDescent="0.4">
      <c r="A790"/>
      <c r="B790"/>
      <c r="C790" s="300"/>
      <c r="D790" s="300"/>
      <c r="E790" s="300"/>
      <c r="G790" s="428">
        <v>8</v>
      </c>
      <c r="H790" s="305" t="s">
        <v>338</v>
      </c>
      <c r="I790" s="702">
        <f>SUM(I528:I626)</f>
        <v>78</v>
      </c>
      <c r="J790" s="702">
        <f>SUM(K528:K626)</f>
        <v>79</v>
      </c>
      <c r="K790" s="702">
        <f>SUM(M528:M626)</f>
        <v>74</v>
      </c>
      <c r="L790" s="762">
        <f>SUM(O528:O626)</f>
        <v>56</v>
      </c>
      <c r="M790" s="702">
        <f>SUM(Q528:Q626)</f>
        <v>56</v>
      </c>
      <c r="N790" s="702">
        <f>SUM(S528:S626)</f>
        <v>56</v>
      </c>
      <c r="P790" s="765"/>
      <c r="Q790" s="765"/>
      <c r="R790" s="765"/>
      <c r="S790" s="765"/>
    </row>
    <row r="791" spans="1:19" ht="21.75" thickBot="1" x14ac:dyDescent="0.4">
      <c r="A791"/>
      <c r="B791"/>
      <c r="C791" s="300"/>
      <c r="D791" s="300"/>
      <c r="E791" s="300"/>
      <c r="G791" s="428">
        <v>9</v>
      </c>
      <c r="H791" s="305" t="s">
        <v>339</v>
      </c>
      <c r="I791" s="702">
        <f>SUM(I627:I725)</f>
        <v>327</v>
      </c>
      <c r="J791" s="702">
        <f>SUM(K627:K725)</f>
        <v>323</v>
      </c>
      <c r="K791" s="702">
        <f>SUM(M627:M725)</f>
        <v>259</v>
      </c>
      <c r="L791" s="762">
        <f>SUM(O627:O725)</f>
        <v>263</v>
      </c>
      <c r="M791" s="702">
        <f>SUM(Q627:Q725)</f>
        <v>262</v>
      </c>
      <c r="N791" s="702">
        <f>SUM(S627:S725)</f>
        <v>262</v>
      </c>
      <c r="P791" s="765"/>
      <c r="Q791" s="765"/>
      <c r="R791" s="765"/>
      <c r="S791" s="765"/>
    </row>
    <row r="792" spans="1:19" ht="21.75" thickBot="1" x14ac:dyDescent="0.4">
      <c r="A792"/>
      <c r="B792"/>
      <c r="G792" s="429">
        <v>10</v>
      </c>
      <c r="H792" s="306" t="s">
        <v>13</v>
      </c>
      <c r="I792" s="703">
        <f>SUM(I726:I729)</f>
        <v>0</v>
      </c>
      <c r="J792" s="703">
        <f>SUM(K726:K729)</f>
        <v>0</v>
      </c>
      <c r="K792" s="703">
        <f>SUM(M726:M729)</f>
        <v>0</v>
      </c>
      <c r="L792" s="763">
        <f>SUM(O726:O729)</f>
        <v>0</v>
      </c>
      <c r="M792" s="703">
        <f>SUM(Q726:Q729)</f>
        <v>0</v>
      </c>
      <c r="N792" s="703">
        <f>SUM(S726:S729)</f>
        <v>0</v>
      </c>
      <c r="P792" s="765"/>
      <c r="Q792" s="765"/>
      <c r="R792" s="765"/>
      <c r="S792" s="765"/>
    </row>
    <row r="793" spans="1:19" ht="21.75" thickBot="1" x14ac:dyDescent="0.4">
      <c r="A793"/>
      <c r="B793"/>
      <c r="F793" s="317"/>
      <c r="G793" s="430"/>
      <c r="H793" s="307" t="s">
        <v>340</v>
      </c>
      <c r="I793" s="704">
        <f t="shared" ref="I793:N793" si="108">SUM(I783:I792)</f>
        <v>667</v>
      </c>
      <c r="J793" s="704">
        <f t="shared" si="108"/>
        <v>658</v>
      </c>
      <c r="K793" s="704">
        <f t="shared" si="108"/>
        <v>596</v>
      </c>
      <c r="L793" s="764">
        <f t="shared" si="108"/>
        <v>565</v>
      </c>
      <c r="M793" s="764">
        <f t="shared" si="108"/>
        <v>753</v>
      </c>
      <c r="N793" s="910">
        <f t="shared" si="108"/>
        <v>753</v>
      </c>
      <c r="O793" s="766"/>
      <c r="P793" s="765"/>
      <c r="Q793" s="767"/>
      <c r="R793" s="765"/>
    </row>
  </sheetData>
  <mergeCells count="5">
    <mergeCell ref="A2:Q2"/>
    <mergeCell ref="A3:Q3"/>
    <mergeCell ref="A4:Q4"/>
    <mergeCell ref="H6:J6"/>
    <mergeCell ref="G781:N781"/>
  </mergeCells>
  <conditionalFormatting sqref="I773:I774">
    <cfRule type="iconSet" priority="20">
      <iconSet>
        <cfvo type="percent" val="0"/>
        <cfvo type="num" val="20"/>
        <cfvo type="num" val="50"/>
      </iconSet>
    </cfRule>
    <cfRule type="iconSet" priority="21">
      <iconSet>
        <cfvo type="percent" val="0"/>
        <cfvo type="num" val="20"/>
        <cfvo type="num" val="70"/>
      </iconSet>
    </cfRule>
  </conditionalFormatting>
  <conditionalFormatting sqref="I766:I772">
    <cfRule type="iconSet" priority="22">
      <iconSet>
        <cfvo type="percent" val="0"/>
        <cfvo type="num" val="20"/>
        <cfvo type="num" val="50"/>
      </iconSet>
    </cfRule>
    <cfRule type="iconSet" priority="23">
      <iconSet>
        <cfvo type="percent" val="0"/>
        <cfvo type="percent" val="20"/>
        <cfvo type="percent" val="80"/>
      </iconSet>
    </cfRule>
  </conditionalFormatting>
  <conditionalFormatting sqref="I766:I772">
    <cfRule type="iconSet" priority="24">
      <iconSet>
        <cfvo type="percent" val="0"/>
        <cfvo type="num" val="25"/>
        <cfvo type="num" val="50"/>
      </iconSet>
    </cfRule>
    <cfRule type="iconSet" priority="25">
      <iconSet>
        <cfvo type="percent" val="0"/>
        <cfvo type="num" val="0"/>
        <cfvo type="num" val="50"/>
      </iconSet>
    </cfRule>
  </conditionalFormatting>
  <conditionalFormatting sqref="H744:H774">
    <cfRule type="iconSet" priority="26">
      <iconSet>
        <cfvo type="percent" val="0"/>
        <cfvo type="num" val="20"/>
        <cfvo type="num" val="50"/>
      </iconSet>
    </cfRule>
    <cfRule type="iconSet" priority="27">
      <iconSet>
        <cfvo type="percent" val="0"/>
        <cfvo type="percent" val="20"/>
        <cfvo type="percent" val="80"/>
      </iconSet>
    </cfRule>
  </conditionalFormatting>
  <conditionalFormatting sqref="K744:K774">
    <cfRule type="iconSet" priority="28">
      <iconSet>
        <cfvo type="percent" val="0"/>
        <cfvo type="num" val="10"/>
        <cfvo type="num" val="50"/>
      </iconSet>
    </cfRule>
  </conditionalFormatting>
  <conditionalFormatting sqref="M744:M774">
    <cfRule type="iconSet" priority="29">
      <iconSet>
        <cfvo type="percent" val="0"/>
        <cfvo type="num" val="20"/>
        <cfvo type="num" val="50"/>
      </iconSet>
    </cfRule>
  </conditionalFormatting>
  <conditionalFormatting sqref="O744:O774">
    <cfRule type="iconSet" priority="30">
      <iconSet>
        <cfvo type="percent" val="0"/>
        <cfvo type="num" val="20"/>
        <cfvo type="num" val="50"/>
      </iconSet>
    </cfRule>
  </conditionalFormatting>
  <conditionalFormatting sqref="Q753:Q774">
    <cfRule type="iconSet" priority="31">
      <iconSet>
        <cfvo type="percent" val="0"/>
        <cfvo type="num" val="20"/>
        <cfvo type="num" val="50"/>
      </iconSet>
    </cfRule>
  </conditionalFormatting>
  <conditionalFormatting sqref="H744:H774">
    <cfRule type="iconSet" priority="32">
      <iconSet>
        <cfvo type="percent" val="0"/>
        <cfvo type="num" val="25"/>
        <cfvo type="num" val="50"/>
      </iconSet>
    </cfRule>
    <cfRule type="iconSet" priority="33">
      <iconSet>
        <cfvo type="percent" val="0"/>
        <cfvo type="num" val="0"/>
        <cfvo type="num" val="50"/>
      </iconSet>
    </cfRule>
  </conditionalFormatting>
  <conditionalFormatting sqref="H10:H21">
    <cfRule type="iconSet" priority="19">
      <iconSet>
        <cfvo type="percent" val="0"/>
        <cfvo type="num" val="33"/>
        <cfvo type="num" val="100"/>
      </iconSet>
    </cfRule>
  </conditionalFormatting>
  <conditionalFormatting sqref="H498">
    <cfRule type="iconSet" priority="17">
      <iconSet>
        <cfvo type="percent" val="0"/>
        <cfvo type="num" val="20"/>
        <cfvo type="num" val="50"/>
      </iconSet>
    </cfRule>
    <cfRule type="iconSet" priority="18">
      <iconSet>
        <cfvo type="percent" val="0"/>
        <cfvo type="percent" val="20"/>
        <cfvo type="percent" val="80"/>
      </iconSet>
    </cfRule>
  </conditionalFormatting>
  <conditionalFormatting sqref="F10:F14 F16:F17">
    <cfRule type="iconSet" priority="13">
      <iconSet iconSet="3Signs">
        <cfvo type="percent" val="0"/>
        <cfvo type="percent" val="&quot;6 MESE&quot;"/>
        <cfvo type="percent" val="&quot;1 AÑO &quot;"/>
      </iconSet>
    </cfRule>
  </conditionalFormatting>
  <conditionalFormatting sqref="F15">
    <cfRule type="iconSet" priority="12">
      <iconSet iconSet="3Signs">
        <cfvo type="percent" val="0"/>
        <cfvo type="percent" val="&quot;6 MESE&quot;"/>
        <cfvo type="percent" val="&quot;1 AÑO &quot;"/>
      </iconSet>
    </cfRule>
  </conditionalFormatting>
  <conditionalFormatting sqref="K636:K639 K559 K561:K562 K581:K583 K585:K588 K593:K594 K644 K646:K656 K661:K662 K665 K667:K668 K671 K675:K681 K686 K689:K691 K693:K697 K699:K703 K716 K719:K728 K564:K579 K707:K709 K596:K632">
    <cfRule type="iconSet" priority="11">
      <iconSet>
        <cfvo type="percent" val="0"/>
        <cfvo type="num" val="33"/>
        <cfvo type="num" val="100"/>
      </iconSet>
    </cfRule>
  </conditionalFormatting>
  <conditionalFormatting sqref="K559:K729">
    <cfRule type="iconSet" priority="46">
      <iconSet>
        <cfvo type="percent" val="0"/>
        <cfvo type="num" val="20"/>
        <cfvo type="num" val="50"/>
      </iconSet>
    </cfRule>
    <cfRule type="iconSet" priority="47">
      <iconSet>
        <cfvo type="percent" val="0"/>
        <cfvo type="percent" val="20"/>
        <cfvo type="percent" val="80"/>
      </iconSet>
    </cfRule>
  </conditionalFormatting>
  <conditionalFormatting sqref="K559:K729">
    <cfRule type="iconSet" priority="48">
      <iconSet>
        <cfvo type="percent" val="0"/>
        <cfvo type="num" val="25"/>
        <cfvo type="num" val="50"/>
      </iconSet>
    </cfRule>
    <cfRule type="iconSet" priority="49">
      <iconSet>
        <cfvo type="percent" val="0"/>
        <cfvo type="num" val="0"/>
        <cfvo type="num" val="50"/>
      </iconSet>
    </cfRule>
  </conditionalFormatting>
  <conditionalFormatting sqref="K730:K743 K10:K130 K134:K558">
    <cfRule type="iconSet" priority="5354">
      <iconSet>
        <cfvo type="percent" val="0"/>
        <cfvo type="num" val="10"/>
        <cfvo type="num" val="50"/>
      </iconSet>
    </cfRule>
  </conditionalFormatting>
  <conditionalFormatting sqref="H10:H743">
    <cfRule type="iconSet" priority="5367">
      <iconSet>
        <cfvo type="percent" val="0"/>
        <cfvo type="num" val="20"/>
        <cfvo type="num" val="50"/>
      </iconSet>
    </cfRule>
    <cfRule type="iconSet" priority="5368">
      <iconSet>
        <cfvo type="percent" val="0"/>
        <cfvo type="percent" val="20"/>
        <cfvo type="percent" val="80"/>
      </iconSet>
    </cfRule>
  </conditionalFormatting>
  <conditionalFormatting sqref="M10:M743">
    <cfRule type="iconSet" priority="5375">
      <iconSet>
        <cfvo type="percent" val="0"/>
        <cfvo type="num" val="20"/>
        <cfvo type="num" val="50"/>
      </iconSet>
    </cfRule>
  </conditionalFormatting>
  <conditionalFormatting sqref="O10:O743">
    <cfRule type="iconSet" priority="5379">
      <iconSet>
        <cfvo type="percent" val="0"/>
        <cfvo type="num" val="20"/>
        <cfvo type="num" val="50"/>
      </iconSet>
    </cfRule>
  </conditionalFormatting>
  <conditionalFormatting sqref="H10:H743">
    <cfRule type="iconSet" priority="5387">
      <iconSet>
        <cfvo type="percent" val="0"/>
        <cfvo type="num" val="25"/>
        <cfvo type="num" val="50"/>
      </iconSet>
    </cfRule>
    <cfRule type="iconSet" priority="5388">
      <iconSet>
        <cfvo type="percent" val="0"/>
        <cfvo type="num" val="0"/>
        <cfvo type="num" val="50"/>
      </iconSet>
    </cfRule>
  </conditionalFormatting>
  <conditionalFormatting sqref="K131:K133">
    <cfRule type="iconSet" priority="7">
      <iconSet>
        <cfvo type="percent" val="0"/>
        <cfvo type="num" val="20"/>
        <cfvo type="num" val="50"/>
      </iconSet>
    </cfRule>
    <cfRule type="iconSet" priority="8">
      <iconSet>
        <cfvo type="percent" val="0"/>
        <cfvo type="percent" val="20"/>
        <cfvo type="percent" val="80"/>
      </iconSet>
    </cfRule>
  </conditionalFormatting>
  <conditionalFormatting sqref="K131:K133">
    <cfRule type="iconSet" priority="9">
      <iconSet>
        <cfvo type="percent" val="0"/>
        <cfvo type="num" val="25"/>
        <cfvo type="num" val="50"/>
      </iconSet>
    </cfRule>
    <cfRule type="iconSet" priority="10">
      <iconSet>
        <cfvo type="percent" val="0"/>
        <cfvo type="num" val="0"/>
        <cfvo type="num" val="50"/>
      </iconSet>
    </cfRule>
  </conditionalFormatting>
  <conditionalFormatting sqref="I744:I765">
    <cfRule type="iconSet" priority="5">
      <iconSet>
        <cfvo type="percent" val="0"/>
        <cfvo type="num" val="20"/>
        <cfvo type="num" val="50"/>
      </iconSet>
    </cfRule>
  </conditionalFormatting>
  <conditionalFormatting sqref="I10:I743">
    <cfRule type="iconSet" priority="6">
      <iconSet>
        <cfvo type="percent" val="0"/>
        <cfvo type="num" val="20"/>
        <cfvo type="num" val="50"/>
      </iconSet>
    </cfRule>
  </conditionalFormatting>
  <conditionalFormatting sqref="Q744:Q752">
    <cfRule type="iconSet" priority="3">
      <iconSet>
        <cfvo type="percent" val="0"/>
        <cfvo type="num" val="20"/>
        <cfvo type="num" val="50"/>
      </iconSet>
    </cfRule>
  </conditionalFormatting>
  <conditionalFormatting sqref="Q10:Q743">
    <cfRule type="iconSet" priority="4">
      <iconSet>
        <cfvo type="percent" val="0"/>
        <cfvo type="num" val="20"/>
        <cfvo type="num" val="50"/>
      </iconSet>
    </cfRule>
  </conditionalFormatting>
  <conditionalFormatting sqref="S744:S774">
    <cfRule type="iconSet" priority="1">
      <iconSet>
        <cfvo type="percent" val="0"/>
        <cfvo type="num" val="20"/>
        <cfvo type="num" val="50"/>
      </iconSet>
    </cfRule>
  </conditionalFormatting>
  <conditionalFormatting sqref="S10:S743">
    <cfRule type="iconSet" priority="2">
      <iconSet>
        <cfvo type="percent" val="0"/>
        <cfvo type="num" val="20"/>
        <cfvo type="num" val="50"/>
      </iconSet>
    </cfRule>
  </conditionalFormatting>
  <pageMargins left="0.7" right="0.7" top="0.75" bottom="0.75" header="0.3" footer="0.3"/>
  <pageSetup paperSize="9" orientation="portrait" verticalDpi="0" r:id="rId1"/>
  <drawing r:id="rId2"/>
  <tableParts count="2">
    <tablePart r:id="rId3"/>
    <tablePart r:id="rId4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U706"/>
  <sheetViews>
    <sheetView zoomScale="70" zoomScaleNormal="70" workbookViewId="0">
      <pane ySplit="9" topLeftCell="A49" activePane="bottomLeft" state="frozen"/>
      <selection pane="bottomLeft" activeCell="U51" sqref="U51"/>
    </sheetView>
  </sheetViews>
  <sheetFormatPr baseColWidth="10" defaultRowHeight="15" x14ac:dyDescent="0.25"/>
  <cols>
    <col min="1" max="1" width="16.28515625" style="132" customWidth="1"/>
    <col min="2" max="2" width="33.42578125" style="200" customWidth="1"/>
    <col min="3" max="3" width="22.140625" style="200" customWidth="1"/>
    <col min="4" max="5" width="15.7109375" style="200" customWidth="1"/>
    <col min="6" max="6" width="16.7109375" style="620" customWidth="1"/>
    <col min="7" max="7" width="16.7109375" style="617" customWidth="1"/>
    <col min="8" max="8" width="16.7109375" style="132" customWidth="1"/>
    <col min="9" max="9" width="7.140625" style="829" customWidth="1"/>
    <col min="10" max="10" width="6.28515625" style="218" customWidth="1"/>
    <col min="11" max="11" width="8" style="324" customWidth="1"/>
    <col min="12" max="12" width="5.85546875" style="218" customWidth="1"/>
    <col min="13" max="13" width="6.28515625" style="324" customWidth="1"/>
    <col min="14" max="14" width="5.85546875" style="218" customWidth="1"/>
    <col min="15" max="15" width="5.85546875" style="829" customWidth="1"/>
    <col min="16" max="16" width="5.140625" style="218" customWidth="1"/>
    <col min="17" max="17" width="6.28515625" style="132" customWidth="1"/>
    <col min="18" max="18" width="8.140625" style="218" customWidth="1"/>
    <col min="19" max="19" width="8" style="132" customWidth="1"/>
  </cols>
  <sheetData>
    <row r="1" spans="1:21" x14ac:dyDescent="0.25">
      <c r="A1" s="225"/>
      <c r="B1" s="18"/>
      <c r="C1" s="18"/>
      <c r="D1" s="18"/>
      <c r="E1" s="18"/>
      <c r="F1" s="18"/>
      <c r="G1" s="615"/>
      <c r="H1" s="18"/>
      <c r="I1" s="825"/>
      <c r="J1" s="18"/>
      <c r="K1" s="323" t="s">
        <v>791</v>
      </c>
      <c r="L1" s="18"/>
      <c r="M1" s="323"/>
      <c r="N1" s="18"/>
      <c r="O1" s="825"/>
      <c r="P1" s="18"/>
      <c r="Q1" s="18"/>
    </row>
    <row r="2" spans="1:21" ht="44.25" x14ac:dyDescent="0.25">
      <c r="A2" s="1126" t="s">
        <v>327</v>
      </c>
      <c r="B2" s="1126"/>
      <c r="C2" s="1126"/>
      <c r="D2" s="1126"/>
      <c r="E2" s="1126"/>
      <c r="F2" s="1126"/>
      <c r="G2" s="1126"/>
      <c r="H2" s="1126"/>
      <c r="I2" s="1126"/>
      <c r="J2" s="1126"/>
      <c r="K2" s="1126"/>
      <c r="L2" s="1126"/>
      <c r="M2" s="1126"/>
      <c r="N2" s="1126"/>
      <c r="O2" s="1126"/>
      <c r="P2" s="1126"/>
      <c r="Q2" s="1126"/>
    </row>
    <row r="3" spans="1:21" ht="25.5" x14ac:dyDescent="0.25">
      <c r="A3" s="1112" t="s">
        <v>328</v>
      </c>
      <c r="B3" s="1112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2"/>
      <c r="O3" s="1112"/>
      <c r="P3" s="1112"/>
      <c r="Q3" s="1112"/>
    </row>
    <row r="4" spans="1:21" ht="24" thickBot="1" x14ac:dyDescent="0.3">
      <c r="A4" s="1127" t="s">
        <v>17978</v>
      </c>
      <c r="B4" s="1127"/>
      <c r="C4" s="1127"/>
      <c r="D4" s="1127"/>
      <c r="E4" s="1127"/>
      <c r="F4" s="1127"/>
      <c r="G4" s="1127"/>
      <c r="H4" s="1127"/>
      <c r="I4" s="1127"/>
      <c r="J4" s="1127"/>
      <c r="K4" s="1127"/>
      <c r="L4" s="1127"/>
      <c r="M4" s="1127"/>
      <c r="N4" s="1127"/>
      <c r="O4" s="1127"/>
      <c r="P4" s="1127"/>
      <c r="Q4" s="1127"/>
    </row>
    <row r="5" spans="1:21" ht="21.75" thickBot="1" x14ac:dyDescent="0.4">
      <c r="A5" s="616"/>
      <c r="B5" s="18"/>
      <c r="C5" s="18"/>
      <c r="D5" s="18"/>
      <c r="E5" s="18"/>
      <c r="F5" s="18"/>
      <c r="H5" s="219"/>
      <c r="I5" s="851" t="s">
        <v>329</v>
      </c>
      <c r="J5" s="221">
        <f>J686</f>
        <v>4576.9199999999992</v>
      </c>
      <c r="K5" s="854"/>
      <c r="L5" s="221">
        <f>L686</f>
        <v>4256.9399999999969</v>
      </c>
      <c r="M5" s="854"/>
      <c r="N5" s="221">
        <f>N686</f>
        <v>3977.0099999999993</v>
      </c>
      <c r="O5" s="618"/>
      <c r="P5" s="221">
        <f>P686</f>
        <v>3673.5699999999997</v>
      </c>
      <c r="Q5" s="222"/>
      <c r="R5" s="370">
        <f>R686</f>
        <v>3175.7899999999995</v>
      </c>
      <c r="T5" s="1084">
        <f>T686</f>
        <v>2981.1900000000005</v>
      </c>
    </row>
    <row r="6" spans="1:21" x14ac:dyDescent="0.25">
      <c r="A6" s="225"/>
      <c r="B6" s="18"/>
      <c r="C6" s="18"/>
      <c r="D6" s="18"/>
      <c r="E6" s="18"/>
      <c r="F6" s="18"/>
      <c r="G6" s="619"/>
      <c r="H6" s="1114"/>
      <c r="I6" s="1114"/>
      <c r="J6" s="1114"/>
      <c r="K6" s="323"/>
      <c r="L6" s="18"/>
      <c r="M6" s="323"/>
      <c r="N6" s="18"/>
      <c r="O6" s="825"/>
      <c r="P6" s="18"/>
      <c r="Q6" s="18"/>
    </row>
    <row r="7" spans="1:21" x14ac:dyDescent="0.25">
      <c r="G7" s="334"/>
      <c r="H7" s="225"/>
      <c r="I7" s="826"/>
      <c r="J7" s="219"/>
      <c r="K7" s="274"/>
    </row>
    <row r="8" spans="1:21" ht="19.5" thickBot="1" x14ac:dyDescent="0.35">
      <c r="I8" s="1086"/>
      <c r="J8" s="1033"/>
      <c r="K8" s="1034">
        <v>45170</v>
      </c>
      <c r="L8" s="1033"/>
      <c r="M8" s="1035">
        <v>45177</v>
      </c>
      <c r="N8" s="406"/>
      <c r="O8" s="1036">
        <v>45184</v>
      </c>
      <c r="P8" s="1087"/>
      <c r="Q8" s="405">
        <v>45191</v>
      </c>
      <c r="R8" s="451"/>
      <c r="S8" s="891">
        <v>45199</v>
      </c>
    </row>
    <row r="9" spans="1:21" s="79" customFormat="1" ht="36.75" customHeight="1" thickBot="1" x14ac:dyDescent="0.3">
      <c r="A9" s="189" t="s">
        <v>0</v>
      </c>
      <c r="B9" s="210" t="s">
        <v>1</v>
      </c>
      <c r="C9" s="210" t="s">
        <v>2</v>
      </c>
      <c r="D9" s="210" t="s">
        <v>3</v>
      </c>
      <c r="E9" s="210" t="s">
        <v>258</v>
      </c>
      <c r="F9" s="621" t="s">
        <v>4</v>
      </c>
      <c r="G9" s="622" t="s">
        <v>5</v>
      </c>
      <c r="H9" s="72" t="s">
        <v>793</v>
      </c>
      <c r="I9" s="824" t="s">
        <v>725</v>
      </c>
      <c r="J9" s="228" t="s">
        <v>340</v>
      </c>
      <c r="K9" s="857" t="s">
        <v>1195</v>
      </c>
      <c r="L9" s="228" t="s">
        <v>721</v>
      </c>
      <c r="M9" s="855" t="s">
        <v>6</v>
      </c>
      <c r="N9" s="228" t="s">
        <v>722</v>
      </c>
      <c r="O9" s="827" t="s">
        <v>1196</v>
      </c>
      <c r="P9" s="373" t="s">
        <v>723</v>
      </c>
      <c r="Q9" s="374" t="s">
        <v>9</v>
      </c>
      <c r="R9" s="375" t="s">
        <v>724</v>
      </c>
      <c r="S9" s="374" t="s">
        <v>17975</v>
      </c>
      <c r="T9" s="912" t="s">
        <v>1288</v>
      </c>
      <c r="U9" s="434" t="s">
        <v>1289</v>
      </c>
    </row>
    <row r="10" spans="1:21" ht="28.5" x14ac:dyDescent="0.25">
      <c r="A10" s="179">
        <v>1</v>
      </c>
      <c r="B10" s="201" t="s">
        <v>14</v>
      </c>
      <c r="C10" s="14" t="s">
        <v>17724</v>
      </c>
      <c r="D10" s="14" t="s">
        <v>10</v>
      </c>
      <c r="E10" s="14" t="s">
        <v>259</v>
      </c>
      <c r="F10" s="15">
        <v>45689</v>
      </c>
      <c r="G10" s="37">
        <v>0.66</v>
      </c>
      <c r="H10" s="337"/>
      <c r="I10" s="83">
        <v>52</v>
      </c>
      <c r="J10" s="85">
        <f>G10*I10</f>
        <v>34.32</v>
      </c>
      <c r="K10" s="308">
        <v>34</v>
      </c>
      <c r="L10" s="85">
        <f>G10*K10</f>
        <v>22.44</v>
      </c>
      <c r="M10" s="308">
        <v>23</v>
      </c>
      <c r="N10" s="85">
        <f>G10*M10</f>
        <v>15.180000000000001</v>
      </c>
      <c r="O10" s="793">
        <v>12</v>
      </c>
      <c r="P10" s="85">
        <f>G10*O10</f>
        <v>7.92</v>
      </c>
      <c r="Q10" s="83">
        <v>0</v>
      </c>
      <c r="R10" s="377">
        <f>G10*Q10</f>
        <v>0</v>
      </c>
      <c r="S10" s="913"/>
      <c r="T10" s="83">
        <f>Tabla321[[#This Row],[TOTAL EXITENTE82]]*Tabla321[[#This Row],[P.U$]]</f>
        <v>0</v>
      </c>
      <c r="U10" s="132">
        <v>10</v>
      </c>
    </row>
    <row r="11" spans="1:21" ht="28.5" customHeight="1" x14ac:dyDescent="0.25">
      <c r="A11" s="179">
        <v>2</v>
      </c>
      <c r="B11" s="201" t="s">
        <v>15</v>
      </c>
      <c r="C11" s="14" t="s">
        <v>194</v>
      </c>
      <c r="D11" s="14" t="s">
        <v>10</v>
      </c>
      <c r="E11" s="14" t="s">
        <v>259</v>
      </c>
      <c r="F11" s="15">
        <v>45505</v>
      </c>
      <c r="G11" s="37">
        <v>1.43</v>
      </c>
      <c r="H11" s="337"/>
      <c r="I11" s="83"/>
      <c r="J11" s="85">
        <f t="shared" ref="J11:J86" si="0">G11*I11</f>
        <v>0</v>
      </c>
      <c r="K11" s="308"/>
      <c r="L11" s="85">
        <f t="shared" ref="L11:L103" si="1">G11*K11</f>
        <v>0</v>
      </c>
      <c r="M11" s="308"/>
      <c r="N11" s="85">
        <f t="shared" ref="N11:N103" si="2">G11*M11</f>
        <v>0</v>
      </c>
      <c r="O11" s="793"/>
      <c r="P11" s="85">
        <f t="shared" ref="P11:P103" si="3">G11*O11</f>
        <v>0</v>
      </c>
      <c r="Q11" s="83"/>
      <c r="R11" s="377">
        <f t="shared" ref="R11:R103" si="4">G11*Q11</f>
        <v>0</v>
      </c>
      <c r="S11" s="83"/>
      <c r="T11" s="83">
        <f>Tabla321[[#This Row],[TOTAL EXITENTE82]]*Tabla321[[#This Row],[P.U$]]</f>
        <v>0</v>
      </c>
      <c r="U11" s="132"/>
    </row>
    <row r="12" spans="1:21" ht="28.5" customHeight="1" x14ac:dyDescent="0.25">
      <c r="A12" s="179">
        <v>3</v>
      </c>
      <c r="B12" s="201" t="s">
        <v>811</v>
      </c>
      <c r="C12" s="14" t="s">
        <v>195</v>
      </c>
      <c r="D12" s="14" t="s">
        <v>10</v>
      </c>
      <c r="E12" s="14" t="s">
        <v>259</v>
      </c>
      <c r="F12" s="15">
        <v>45413</v>
      </c>
      <c r="G12" s="37">
        <v>1.32</v>
      </c>
      <c r="H12" s="337"/>
      <c r="I12" s="83"/>
      <c r="J12" s="85">
        <f t="shared" si="0"/>
        <v>0</v>
      </c>
      <c r="K12" s="308"/>
      <c r="L12" s="85">
        <f>G12*K12</f>
        <v>0</v>
      </c>
      <c r="M12" s="308"/>
      <c r="N12" s="85">
        <f>G12*M12</f>
        <v>0</v>
      </c>
      <c r="O12" s="793"/>
      <c r="P12" s="85">
        <f>G12*O12</f>
        <v>0</v>
      </c>
      <c r="Q12" s="83"/>
      <c r="R12" s="377">
        <f>G12*Q12</f>
        <v>0</v>
      </c>
      <c r="S12" s="83"/>
      <c r="T12" s="83">
        <f>Tabla321[[#This Row],[TOTAL EXITENTE82]]*Tabla321[[#This Row],[P.U$]]</f>
        <v>0</v>
      </c>
      <c r="U12" s="132"/>
    </row>
    <row r="13" spans="1:21" ht="24.75" customHeight="1" x14ac:dyDescent="0.25">
      <c r="A13" s="179">
        <v>4</v>
      </c>
      <c r="B13" s="184" t="s">
        <v>958</v>
      </c>
      <c r="C13" s="184" t="s">
        <v>254</v>
      </c>
      <c r="D13" s="184" t="s">
        <v>10</v>
      </c>
      <c r="E13" s="14" t="s">
        <v>259</v>
      </c>
      <c r="F13" s="576">
        <v>45901</v>
      </c>
      <c r="G13" s="577">
        <v>0.66</v>
      </c>
      <c r="H13" s="337"/>
      <c r="I13" s="83"/>
      <c r="J13" s="85">
        <f t="shared" si="0"/>
        <v>0</v>
      </c>
      <c r="K13" s="308"/>
      <c r="L13" s="85">
        <f t="shared" si="1"/>
        <v>0</v>
      </c>
      <c r="M13" s="308"/>
      <c r="N13" s="85">
        <f t="shared" si="2"/>
        <v>0</v>
      </c>
      <c r="O13" s="793"/>
      <c r="P13" s="85">
        <f t="shared" si="3"/>
        <v>0</v>
      </c>
      <c r="Q13" s="83"/>
      <c r="R13" s="377">
        <f t="shared" si="4"/>
        <v>0</v>
      </c>
      <c r="S13" s="83"/>
      <c r="T13" s="83">
        <f>Tabla321[[#This Row],[TOTAL EXITENTE82]]*Tabla321[[#This Row],[P.U$]]</f>
        <v>0</v>
      </c>
      <c r="U13" s="132"/>
    </row>
    <row r="14" spans="1:21" ht="42.75" customHeight="1" x14ac:dyDescent="0.25">
      <c r="A14" s="179">
        <v>5</v>
      </c>
      <c r="B14" s="201" t="s">
        <v>16</v>
      </c>
      <c r="C14" s="14" t="s">
        <v>194</v>
      </c>
      <c r="D14" s="14" t="s">
        <v>10</v>
      </c>
      <c r="E14" s="14" t="s">
        <v>260</v>
      </c>
      <c r="F14" s="15">
        <v>45566</v>
      </c>
      <c r="G14" s="37">
        <v>6.42</v>
      </c>
      <c r="H14" s="337"/>
      <c r="I14" s="233"/>
      <c r="J14" s="85">
        <f t="shared" si="0"/>
        <v>0</v>
      </c>
      <c r="K14" s="308"/>
      <c r="L14" s="232">
        <f>G14*K14</f>
        <v>0</v>
      </c>
      <c r="M14" s="308"/>
      <c r="N14" s="232">
        <f>G14*M14</f>
        <v>0</v>
      </c>
      <c r="O14" s="793"/>
      <c r="P14" s="232">
        <f>G14*O14</f>
        <v>0</v>
      </c>
      <c r="Q14" s="233"/>
      <c r="R14" s="377">
        <f>G14*Q14</f>
        <v>0</v>
      </c>
      <c r="S14" s="83"/>
      <c r="T14" s="83">
        <f>Tabla321[[#This Row],[TOTAL EXITENTE82]]*Tabla321[[#This Row],[P.U$]]</f>
        <v>0</v>
      </c>
      <c r="U14" s="132"/>
    </row>
    <row r="15" spans="1:21" ht="42.75" customHeight="1" x14ac:dyDescent="0.25">
      <c r="A15" s="179">
        <v>6</v>
      </c>
      <c r="B15" s="201" t="s">
        <v>17919</v>
      </c>
      <c r="C15" s="14" t="s">
        <v>194</v>
      </c>
      <c r="D15" s="14" t="s">
        <v>10</v>
      </c>
      <c r="E15" s="14" t="s">
        <v>261</v>
      </c>
      <c r="F15" s="15">
        <v>45474</v>
      </c>
      <c r="G15" s="37">
        <v>6.42</v>
      </c>
      <c r="H15" s="337"/>
      <c r="I15" s="233">
        <v>17</v>
      </c>
      <c r="J15" s="85">
        <f>G15*I15</f>
        <v>109.14</v>
      </c>
      <c r="K15" s="856">
        <v>17</v>
      </c>
      <c r="L15" s="85">
        <f>G15*K15</f>
        <v>109.14</v>
      </c>
      <c r="M15" s="856">
        <v>17</v>
      </c>
      <c r="N15" s="85">
        <f>G15*M15</f>
        <v>109.14</v>
      </c>
      <c r="O15" s="794">
        <v>16</v>
      </c>
      <c r="P15" s="232"/>
      <c r="Q15" s="233">
        <v>16</v>
      </c>
      <c r="R15" s="377">
        <f t="shared" ref="R15:R16" si="5">G15*Q15</f>
        <v>102.72</v>
      </c>
      <c r="S15" s="83">
        <v>16</v>
      </c>
      <c r="T15" s="83">
        <f>Tabla321[[#This Row],[TOTAL EXITENTE82]]*Tabla321[[#This Row],[P.U$]]</f>
        <v>102.72</v>
      </c>
      <c r="U15" s="132">
        <v>16</v>
      </c>
    </row>
    <row r="16" spans="1:21" ht="42.75" x14ac:dyDescent="0.25">
      <c r="A16" s="179">
        <v>7</v>
      </c>
      <c r="B16" s="201" t="s">
        <v>17</v>
      </c>
      <c r="C16" s="14" t="s">
        <v>194</v>
      </c>
      <c r="D16" s="14" t="s">
        <v>10</v>
      </c>
      <c r="E16" s="14" t="s">
        <v>261</v>
      </c>
      <c r="F16" s="15">
        <v>45474</v>
      </c>
      <c r="G16" s="37">
        <v>4.0999999999999996</v>
      </c>
      <c r="H16" s="337"/>
      <c r="I16" s="83">
        <v>6</v>
      </c>
      <c r="J16" s="85">
        <f t="shared" si="0"/>
        <v>24.599999999999998</v>
      </c>
      <c r="K16" s="308">
        <v>5</v>
      </c>
      <c r="L16" s="85">
        <f t="shared" si="1"/>
        <v>20.5</v>
      </c>
      <c r="M16" s="308">
        <v>5</v>
      </c>
      <c r="N16" s="85">
        <f t="shared" si="2"/>
        <v>20.5</v>
      </c>
      <c r="O16" s="793">
        <v>4</v>
      </c>
      <c r="P16" s="85">
        <f t="shared" si="3"/>
        <v>16.399999999999999</v>
      </c>
      <c r="Q16" s="83">
        <v>2</v>
      </c>
      <c r="R16" s="377">
        <f t="shared" si="5"/>
        <v>8.1999999999999993</v>
      </c>
      <c r="S16" s="83">
        <v>1</v>
      </c>
      <c r="T16" s="83">
        <f>Tabla321[[#This Row],[TOTAL EXITENTE82]]*Tabla321[[#This Row],[P.U$]]</f>
        <v>4.0999999999999996</v>
      </c>
      <c r="U16" s="132">
        <v>1</v>
      </c>
    </row>
    <row r="17" spans="1:21" ht="42.75" customHeight="1" x14ac:dyDescent="0.25">
      <c r="A17" s="179">
        <v>8</v>
      </c>
      <c r="B17" s="201" t="s">
        <v>18</v>
      </c>
      <c r="C17" s="14" t="s">
        <v>196</v>
      </c>
      <c r="D17" s="14" t="s">
        <v>10</v>
      </c>
      <c r="E17" s="14" t="s">
        <v>262</v>
      </c>
      <c r="F17" s="15">
        <v>45474</v>
      </c>
      <c r="G17" s="37">
        <v>1.64</v>
      </c>
      <c r="H17" s="337"/>
      <c r="I17" s="83"/>
      <c r="J17" s="85">
        <f t="shared" si="0"/>
        <v>0</v>
      </c>
      <c r="K17" s="308"/>
      <c r="L17" s="85">
        <f t="shared" si="1"/>
        <v>0</v>
      </c>
      <c r="M17" s="308"/>
      <c r="N17" s="85">
        <f t="shared" si="2"/>
        <v>0</v>
      </c>
      <c r="O17" s="793"/>
      <c r="P17" s="85">
        <f t="shared" si="3"/>
        <v>0</v>
      </c>
      <c r="Q17" s="83"/>
      <c r="R17" s="377">
        <f t="shared" si="4"/>
        <v>0</v>
      </c>
      <c r="S17" s="83"/>
      <c r="T17" s="83">
        <f>Tabla321[[#This Row],[TOTAL EXITENTE82]]*Tabla321[[#This Row],[P.U$]]</f>
        <v>0</v>
      </c>
      <c r="U17" s="132"/>
    </row>
    <row r="18" spans="1:21" ht="28.5" x14ac:dyDescent="0.25">
      <c r="A18" s="179">
        <v>9</v>
      </c>
      <c r="B18" s="201" t="s">
        <v>19</v>
      </c>
      <c r="C18" s="14" t="s">
        <v>197</v>
      </c>
      <c r="D18" s="14" t="s">
        <v>10</v>
      </c>
      <c r="E18" s="14" t="s">
        <v>263</v>
      </c>
      <c r="F18" s="15">
        <v>45261</v>
      </c>
      <c r="G18" s="37">
        <v>2.5499999999999998</v>
      </c>
      <c r="H18" s="337"/>
      <c r="I18" s="83">
        <v>6</v>
      </c>
      <c r="J18" s="85">
        <f t="shared" si="0"/>
        <v>15.299999999999999</v>
      </c>
      <c r="K18" s="308">
        <v>6</v>
      </c>
      <c r="L18" s="85">
        <f t="shared" si="1"/>
        <v>15.299999999999999</v>
      </c>
      <c r="M18" s="308">
        <v>6</v>
      </c>
      <c r="N18" s="85">
        <f t="shared" si="2"/>
        <v>15.299999999999999</v>
      </c>
      <c r="O18" s="793">
        <v>6</v>
      </c>
      <c r="P18" s="85">
        <f t="shared" si="3"/>
        <v>15.299999999999999</v>
      </c>
      <c r="Q18" s="83">
        <v>6</v>
      </c>
      <c r="R18" s="377">
        <f>G18*Q18</f>
        <v>15.299999999999999</v>
      </c>
      <c r="S18" s="83">
        <v>4</v>
      </c>
      <c r="T18" s="83">
        <f>Tabla321[[#This Row],[TOTAL EXITENTE82]]*Tabla321[[#This Row],[P.U$]]</f>
        <v>10.199999999999999</v>
      </c>
      <c r="U18" s="132">
        <v>4</v>
      </c>
    </row>
    <row r="19" spans="1:21" ht="15" customHeight="1" x14ac:dyDescent="0.25">
      <c r="A19" s="179">
        <v>10</v>
      </c>
      <c r="B19" s="201" t="s">
        <v>20</v>
      </c>
      <c r="C19" s="14" t="s">
        <v>198</v>
      </c>
      <c r="D19" s="14" t="s">
        <v>10</v>
      </c>
      <c r="E19" s="14" t="s">
        <v>263</v>
      </c>
      <c r="F19" s="15">
        <v>45536</v>
      </c>
      <c r="G19" s="37">
        <v>2.09</v>
      </c>
      <c r="H19" s="337"/>
      <c r="I19" s="83"/>
      <c r="J19" s="85">
        <f t="shared" si="0"/>
        <v>0</v>
      </c>
      <c r="K19" s="308"/>
      <c r="L19" s="85">
        <f t="shared" si="1"/>
        <v>0</v>
      </c>
      <c r="M19" s="308"/>
      <c r="N19" s="85">
        <f t="shared" si="2"/>
        <v>0</v>
      </c>
      <c r="O19" s="793"/>
      <c r="P19" s="85">
        <f t="shared" si="3"/>
        <v>0</v>
      </c>
      <c r="Q19" s="83"/>
      <c r="R19" s="377">
        <f t="shared" si="4"/>
        <v>0</v>
      </c>
      <c r="S19" s="83"/>
      <c r="T19" s="83">
        <f>Tabla321[[#This Row],[TOTAL EXITENTE82]]*Tabla321[[#This Row],[P.U$]]</f>
        <v>0</v>
      </c>
      <c r="U19" s="132"/>
    </row>
    <row r="20" spans="1:21" ht="15" customHeight="1" x14ac:dyDescent="0.25">
      <c r="A20" s="179">
        <v>11</v>
      </c>
      <c r="B20" s="201" t="s">
        <v>21</v>
      </c>
      <c r="C20" s="14" t="s">
        <v>199</v>
      </c>
      <c r="D20" s="14" t="s">
        <v>10</v>
      </c>
      <c r="E20" s="14" t="s">
        <v>264</v>
      </c>
      <c r="F20" s="15">
        <v>45139</v>
      </c>
      <c r="G20" s="37">
        <v>0.72</v>
      </c>
      <c r="H20" s="337"/>
      <c r="I20" s="83"/>
      <c r="J20" s="85">
        <f t="shared" si="0"/>
        <v>0</v>
      </c>
      <c r="K20" s="308"/>
      <c r="L20" s="85">
        <f t="shared" si="1"/>
        <v>0</v>
      </c>
      <c r="M20" s="308"/>
      <c r="N20" s="85">
        <f t="shared" si="2"/>
        <v>0</v>
      </c>
      <c r="O20" s="793"/>
      <c r="P20" s="85">
        <f t="shared" si="3"/>
        <v>0</v>
      </c>
      <c r="Q20" s="83"/>
      <c r="R20" s="377">
        <f t="shared" si="4"/>
        <v>0</v>
      </c>
      <c r="S20" s="83"/>
      <c r="T20" s="83">
        <f>Tabla321[[#This Row],[TOTAL EXITENTE82]]*Tabla321[[#This Row],[P.U$]]</f>
        <v>0</v>
      </c>
      <c r="U20" s="132"/>
    </row>
    <row r="21" spans="1:21" ht="28.5" customHeight="1" x14ac:dyDescent="0.25">
      <c r="A21" s="179">
        <v>12</v>
      </c>
      <c r="B21" s="201" t="s">
        <v>22</v>
      </c>
      <c r="C21" s="14" t="s">
        <v>200</v>
      </c>
      <c r="D21" s="14" t="s">
        <v>10</v>
      </c>
      <c r="E21" s="14" t="s">
        <v>265</v>
      </c>
      <c r="F21" s="15">
        <v>45505</v>
      </c>
      <c r="G21" s="37">
        <v>0.77</v>
      </c>
      <c r="H21" s="337"/>
      <c r="I21" s="83"/>
      <c r="J21" s="85">
        <f t="shared" si="0"/>
        <v>0</v>
      </c>
      <c r="K21" s="308"/>
      <c r="L21" s="85">
        <f t="shared" si="1"/>
        <v>0</v>
      </c>
      <c r="M21" s="308"/>
      <c r="N21" s="85">
        <f t="shared" si="2"/>
        <v>0</v>
      </c>
      <c r="O21" s="793"/>
      <c r="P21" s="85">
        <f t="shared" si="3"/>
        <v>0</v>
      </c>
      <c r="Q21" s="83"/>
      <c r="R21" s="377">
        <f t="shared" si="4"/>
        <v>0</v>
      </c>
      <c r="S21" s="83"/>
      <c r="T21" s="83">
        <f>Tabla321[[#This Row],[TOTAL EXITENTE82]]*Tabla321[[#This Row],[P.U$]]</f>
        <v>0</v>
      </c>
      <c r="U21" s="132"/>
    </row>
    <row r="22" spans="1:21" ht="28.5" x14ac:dyDescent="0.25">
      <c r="A22" s="179">
        <v>13</v>
      </c>
      <c r="B22" s="201" t="s">
        <v>22</v>
      </c>
      <c r="C22" s="14" t="s">
        <v>201</v>
      </c>
      <c r="D22" s="14" t="s">
        <v>10</v>
      </c>
      <c r="E22" s="14" t="s">
        <v>265</v>
      </c>
      <c r="F22" s="15">
        <v>45778</v>
      </c>
      <c r="G22" s="37">
        <v>0.77</v>
      </c>
      <c r="H22" s="337"/>
      <c r="I22" s="83">
        <v>9</v>
      </c>
      <c r="J22" s="85">
        <f t="shared" si="0"/>
        <v>6.93</v>
      </c>
      <c r="K22" s="308">
        <v>5</v>
      </c>
      <c r="L22" s="85">
        <f t="shared" si="1"/>
        <v>3.85</v>
      </c>
      <c r="M22" s="308">
        <v>3</v>
      </c>
      <c r="N22" s="85">
        <f t="shared" si="2"/>
        <v>2.31</v>
      </c>
      <c r="O22" s="793">
        <v>3</v>
      </c>
      <c r="P22" s="85">
        <f t="shared" si="3"/>
        <v>2.31</v>
      </c>
      <c r="Q22" s="83">
        <v>3</v>
      </c>
      <c r="R22" s="377">
        <f t="shared" si="4"/>
        <v>2.31</v>
      </c>
      <c r="S22" s="83">
        <v>2</v>
      </c>
      <c r="T22" s="83">
        <f>Tabla321[[#This Row],[TOTAL EXITENTE82]]*Tabla321[[#This Row],[P.U$]]</f>
        <v>1.54</v>
      </c>
      <c r="U22" s="132">
        <v>0</v>
      </c>
    </row>
    <row r="23" spans="1:21" x14ac:dyDescent="0.25">
      <c r="A23" s="179">
        <v>14</v>
      </c>
      <c r="B23" s="201" t="s">
        <v>1068</v>
      </c>
      <c r="C23" s="14" t="s">
        <v>1223</v>
      </c>
      <c r="D23" s="14" t="s">
        <v>10</v>
      </c>
      <c r="E23" s="14" t="s">
        <v>266</v>
      </c>
      <c r="F23" s="15">
        <v>45536</v>
      </c>
      <c r="G23" s="37">
        <v>1.06</v>
      </c>
      <c r="H23" s="337"/>
      <c r="I23" s="83">
        <v>32</v>
      </c>
      <c r="J23" s="85">
        <f t="shared" si="0"/>
        <v>33.92</v>
      </c>
      <c r="K23" s="308">
        <v>30</v>
      </c>
      <c r="L23" s="85">
        <f t="shared" si="1"/>
        <v>31.8</v>
      </c>
      <c r="M23" s="308">
        <v>13</v>
      </c>
      <c r="N23" s="85">
        <f t="shared" si="2"/>
        <v>13.780000000000001</v>
      </c>
      <c r="O23" s="793">
        <v>19</v>
      </c>
      <c r="P23" s="85">
        <f>G23*O23</f>
        <v>20.14</v>
      </c>
      <c r="Q23" s="83">
        <v>17</v>
      </c>
      <c r="R23" s="377">
        <f t="shared" si="4"/>
        <v>18.02</v>
      </c>
      <c r="S23" s="83">
        <v>14</v>
      </c>
      <c r="T23" s="83">
        <f>Tabla321[[#This Row],[TOTAL EXITENTE82]]*Tabla321[[#This Row],[P.U$]]</f>
        <v>14.84</v>
      </c>
      <c r="U23" s="132">
        <v>16</v>
      </c>
    </row>
    <row r="24" spans="1:21" x14ac:dyDescent="0.25">
      <c r="A24" s="179">
        <v>15</v>
      </c>
      <c r="B24" s="201" t="s">
        <v>1068</v>
      </c>
      <c r="C24" s="14" t="s">
        <v>202</v>
      </c>
      <c r="D24" s="14" t="s">
        <v>10</v>
      </c>
      <c r="E24" s="14" t="s">
        <v>266</v>
      </c>
      <c r="F24" s="15">
        <v>45200</v>
      </c>
      <c r="G24" s="37">
        <v>2.12</v>
      </c>
      <c r="H24" s="337"/>
      <c r="I24" s="83">
        <v>16</v>
      </c>
      <c r="J24" s="85">
        <f t="shared" si="0"/>
        <v>33.92</v>
      </c>
      <c r="K24" s="308">
        <v>16</v>
      </c>
      <c r="L24" s="85">
        <f t="shared" si="1"/>
        <v>33.92</v>
      </c>
      <c r="M24" s="308">
        <v>16</v>
      </c>
      <c r="N24" s="85">
        <f t="shared" si="2"/>
        <v>33.92</v>
      </c>
      <c r="O24" s="793">
        <v>16</v>
      </c>
      <c r="P24" s="85">
        <f t="shared" si="3"/>
        <v>33.92</v>
      </c>
      <c r="Q24" s="83">
        <v>0</v>
      </c>
      <c r="R24" s="377">
        <f t="shared" si="4"/>
        <v>0</v>
      </c>
      <c r="S24" s="83"/>
      <c r="T24" s="83">
        <f>Tabla321[[#This Row],[TOTAL EXITENTE82]]*Tabla321[[#This Row],[P.U$]]</f>
        <v>0</v>
      </c>
      <c r="U24" s="132"/>
    </row>
    <row r="25" spans="1:21" ht="28.5" customHeight="1" x14ac:dyDescent="0.25">
      <c r="A25" s="179">
        <v>16</v>
      </c>
      <c r="B25" s="201" t="s">
        <v>893</v>
      </c>
      <c r="C25" s="14" t="s">
        <v>202</v>
      </c>
      <c r="D25" s="14" t="s">
        <v>10</v>
      </c>
      <c r="E25" s="14" t="s">
        <v>266</v>
      </c>
      <c r="F25" s="15">
        <v>45475</v>
      </c>
      <c r="G25" s="37">
        <v>1.99</v>
      </c>
      <c r="H25" s="337"/>
      <c r="I25" s="83"/>
      <c r="J25" s="85">
        <f t="shared" si="0"/>
        <v>0</v>
      </c>
      <c r="K25" s="308"/>
      <c r="L25" s="85">
        <f t="shared" si="1"/>
        <v>0</v>
      </c>
      <c r="M25" s="308"/>
      <c r="N25" s="85">
        <f>G25*M25</f>
        <v>0</v>
      </c>
      <c r="O25" s="793"/>
      <c r="P25" s="85">
        <f t="shared" si="3"/>
        <v>0</v>
      </c>
      <c r="Q25" s="83"/>
      <c r="R25" s="377">
        <f t="shared" si="4"/>
        <v>0</v>
      </c>
      <c r="S25" s="83"/>
      <c r="T25" s="83">
        <f>Tabla321[[#This Row],[TOTAL EXITENTE82]]*Tabla321[[#This Row],[P.U$]]</f>
        <v>0</v>
      </c>
      <c r="U25" s="132"/>
    </row>
    <row r="26" spans="1:21" x14ac:dyDescent="0.25">
      <c r="A26" s="179">
        <v>17</v>
      </c>
      <c r="B26" s="201" t="s">
        <v>24</v>
      </c>
      <c r="C26" s="14" t="s">
        <v>736</v>
      </c>
      <c r="D26" s="14" t="s">
        <v>10</v>
      </c>
      <c r="E26" s="14" t="s">
        <v>266</v>
      </c>
      <c r="F26" s="15">
        <v>45323</v>
      </c>
      <c r="G26" s="37">
        <v>0.55000000000000004</v>
      </c>
      <c r="H26" s="337"/>
      <c r="I26" s="83"/>
      <c r="J26" s="85">
        <f t="shared" si="0"/>
        <v>0</v>
      </c>
      <c r="K26" s="308"/>
      <c r="L26" s="85">
        <f>G26*K26</f>
        <v>0</v>
      </c>
      <c r="M26" s="308"/>
      <c r="N26" s="85">
        <f>G26*M26</f>
        <v>0</v>
      </c>
      <c r="O26" s="793"/>
      <c r="P26" s="85">
        <f>G26*O26</f>
        <v>0</v>
      </c>
      <c r="Q26" s="83"/>
      <c r="R26" s="377">
        <f>G26*Q26</f>
        <v>0</v>
      </c>
      <c r="S26" s="83"/>
      <c r="T26" s="83">
        <f>Tabla321[[#This Row],[TOTAL EXITENTE82]]*Tabla321[[#This Row],[P.U$]]</f>
        <v>0</v>
      </c>
      <c r="U26" s="132"/>
    </row>
    <row r="27" spans="1:21" ht="15" customHeight="1" x14ac:dyDescent="0.25">
      <c r="A27" s="179">
        <v>18</v>
      </c>
      <c r="B27" s="201" t="s">
        <v>25</v>
      </c>
      <c r="C27" s="14" t="s">
        <v>204</v>
      </c>
      <c r="D27" s="14" t="s">
        <v>10</v>
      </c>
      <c r="E27" s="14" t="s">
        <v>266</v>
      </c>
      <c r="F27" s="15">
        <v>45505</v>
      </c>
      <c r="G27" s="37">
        <v>2.63</v>
      </c>
      <c r="H27" s="337"/>
      <c r="I27" s="83"/>
      <c r="J27" s="85">
        <f t="shared" si="0"/>
        <v>0</v>
      </c>
      <c r="K27" s="308"/>
      <c r="L27" s="85">
        <f t="shared" si="1"/>
        <v>0</v>
      </c>
      <c r="M27" s="308"/>
      <c r="N27" s="85">
        <f t="shared" si="2"/>
        <v>0</v>
      </c>
      <c r="O27" s="793"/>
      <c r="P27" s="85">
        <f t="shared" si="3"/>
        <v>0</v>
      </c>
      <c r="Q27" s="83"/>
      <c r="R27" s="377">
        <f t="shared" si="4"/>
        <v>0</v>
      </c>
      <c r="S27" s="83"/>
      <c r="T27" s="83">
        <f>Tabla321[[#This Row],[TOTAL EXITENTE82]]*Tabla321[[#This Row],[P.U$]]</f>
        <v>0</v>
      </c>
      <c r="U27" s="132"/>
    </row>
    <row r="28" spans="1:21" ht="28.5" customHeight="1" x14ac:dyDescent="0.25">
      <c r="A28" s="179">
        <v>19</v>
      </c>
      <c r="B28" s="201" t="s">
        <v>26</v>
      </c>
      <c r="C28" s="14" t="s">
        <v>232</v>
      </c>
      <c r="D28" s="14" t="s">
        <v>10</v>
      </c>
      <c r="E28" s="14" t="s">
        <v>267</v>
      </c>
      <c r="F28" s="15">
        <v>45658</v>
      </c>
      <c r="G28" s="37">
        <v>2.9</v>
      </c>
      <c r="H28" s="337"/>
      <c r="I28" s="83"/>
      <c r="J28" s="85">
        <f t="shared" si="0"/>
        <v>0</v>
      </c>
      <c r="K28" s="308"/>
      <c r="L28" s="85">
        <f t="shared" si="1"/>
        <v>0</v>
      </c>
      <c r="M28" s="308"/>
      <c r="N28" s="85">
        <f t="shared" si="2"/>
        <v>0</v>
      </c>
      <c r="O28" s="793"/>
      <c r="P28" s="85">
        <f t="shared" si="3"/>
        <v>0</v>
      </c>
      <c r="Q28" s="83"/>
      <c r="R28" s="377">
        <f t="shared" si="4"/>
        <v>0</v>
      </c>
      <c r="S28" s="83"/>
      <c r="T28" s="83">
        <f>Tabla321[[#This Row],[TOTAL EXITENTE82]]*Tabla321[[#This Row],[P.U$]]</f>
        <v>0</v>
      </c>
      <c r="U28" s="132"/>
    </row>
    <row r="29" spans="1:21" ht="28.5" customHeight="1" x14ac:dyDescent="0.25">
      <c r="A29" s="179">
        <v>20</v>
      </c>
      <c r="B29" s="201" t="s">
        <v>26</v>
      </c>
      <c r="C29" s="14" t="s">
        <v>204</v>
      </c>
      <c r="D29" s="14" t="s">
        <v>10</v>
      </c>
      <c r="E29" s="14" t="s">
        <v>267</v>
      </c>
      <c r="F29" s="15">
        <v>45352</v>
      </c>
      <c r="G29" s="37">
        <v>2.9</v>
      </c>
      <c r="H29" s="337"/>
      <c r="I29" s="83"/>
      <c r="J29" s="85">
        <f t="shared" si="0"/>
        <v>0</v>
      </c>
      <c r="K29" s="308"/>
      <c r="L29" s="85">
        <f t="shared" si="1"/>
        <v>0</v>
      </c>
      <c r="M29" s="308"/>
      <c r="N29" s="85">
        <f t="shared" si="2"/>
        <v>0</v>
      </c>
      <c r="O29" s="793"/>
      <c r="P29" s="85">
        <f t="shared" si="3"/>
        <v>0</v>
      </c>
      <c r="Q29" s="83"/>
      <c r="R29" s="377">
        <f t="shared" si="4"/>
        <v>0</v>
      </c>
      <c r="S29" s="83"/>
      <c r="T29" s="83">
        <f>Tabla321[[#This Row],[TOTAL EXITENTE82]]*Tabla321[[#This Row],[P.U$]]</f>
        <v>0</v>
      </c>
      <c r="U29" s="132"/>
    </row>
    <row r="30" spans="1:21" ht="15" customHeight="1" x14ac:dyDescent="0.25">
      <c r="A30" s="179">
        <v>21</v>
      </c>
      <c r="B30" s="201" t="s">
        <v>27</v>
      </c>
      <c r="C30" s="14" t="s">
        <v>206</v>
      </c>
      <c r="D30" s="14" t="s">
        <v>10</v>
      </c>
      <c r="E30" s="14" t="s">
        <v>268</v>
      </c>
      <c r="F30" s="15">
        <v>45352</v>
      </c>
      <c r="G30" s="37">
        <v>0.63</v>
      </c>
      <c r="H30" s="337"/>
      <c r="I30" s="83"/>
      <c r="J30" s="85">
        <f t="shared" si="0"/>
        <v>0</v>
      </c>
      <c r="K30" s="308"/>
      <c r="L30" s="85">
        <f t="shared" si="1"/>
        <v>0</v>
      </c>
      <c r="M30" s="308"/>
      <c r="N30" s="85">
        <f t="shared" si="2"/>
        <v>0</v>
      </c>
      <c r="O30" s="793"/>
      <c r="P30" s="85">
        <f t="shared" si="3"/>
        <v>0</v>
      </c>
      <c r="Q30" s="83"/>
      <c r="R30" s="377">
        <f t="shared" si="4"/>
        <v>0</v>
      </c>
      <c r="S30" s="83"/>
      <c r="T30" s="83">
        <f>Tabla321[[#This Row],[TOTAL EXITENTE82]]*Tabla321[[#This Row],[P.U$]]</f>
        <v>0</v>
      </c>
      <c r="U30" s="132"/>
    </row>
    <row r="31" spans="1:21" ht="28.5" customHeight="1" x14ac:dyDescent="0.25">
      <c r="A31" s="179">
        <v>22</v>
      </c>
      <c r="B31" s="201" t="s">
        <v>28</v>
      </c>
      <c r="C31" s="14" t="s">
        <v>203</v>
      </c>
      <c r="D31" s="14" t="s">
        <v>10</v>
      </c>
      <c r="E31" s="14" t="s">
        <v>269</v>
      </c>
      <c r="F31" s="15">
        <v>12510</v>
      </c>
      <c r="G31" s="37">
        <v>5.88</v>
      </c>
      <c r="H31" s="337"/>
      <c r="I31" s="83"/>
      <c r="J31" s="85">
        <f t="shared" si="0"/>
        <v>0</v>
      </c>
      <c r="K31" s="308"/>
      <c r="L31" s="85">
        <f t="shared" si="1"/>
        <v>0</v>
      </c>
      <c r="M31" s="308"/>
      <c r="N31" s="85">
        <f t="shared" si="2"/>
        <v>0</v>
      </c>
      <c r="O31" s="793"/>
      <c r="P31" s="85">
        <f t="shared" si="3"/>
        <v>0</v>
      </c>
      <c r="Q31" s="83"/>
      <c r="R31" s="377">
        <f t="shared" si="4"/>
        <v>0</v>
      </c>
      <c r="S31" s="83"/>
      <c r="T31" s="83">
        <f>Tabla321[[#This Row],[TOTAL EXITENTE82]]*Tabla321[[#This Row],[P.U$]]</f>
        <v>0</v>
      </c>
      <c r="U31" s="132"/>
    </row>
    <row r="32" spans="1:21" ht="28.5" customHeight="1" x14ac:dyDescent="0.25">
      <c r="A32" s="179">
        <v>23</v>
      </c>
      <c r="B32" s="201" t="s">
        <v>29</v>
      </c>
      <c r="C32" s="14" t="s">
        <v>198</v>
      </c>
      <c r="D32" s="14" t="s">
        <v>10</v>
      </c>
      <c r="E32" s="14" t="s">
        <v>269</v>
      </c>
      <c r="F32" s="15">
        <v>45536</v>
      </c>
      <c r="G32" s="37">
        <v>2.09</v>
      </c>
      <c r="H32" s="337"/>
      <c r="I32" s="83"/>
      <c r="J32" s="85">
        <f t="shared" si="0"/>
        <v>0</v>
      </c>
      <c r="K32" s="308"/>
      <c r="L32" s="85">
        <f t="shared" si="1"/>
        <v>0</v>
      </c>
      <c r="M32" s="308"/>
      <c r="N32" s="85">
        <f t="shared" si="2"/>
        <v>0</v>
      </c>
      <c r="O32" s="793"/>
      <c r="P32" s="85">
        <f t="shared" si="3"/>
        <v>0</v>
      </c>
      <c r="Q32" s="83"/>
      <c r="R32" s="377">
        <f t="shared" si="4"/>
        <v>0</v>
      </c>
      <c r="S32" s="83"/>
      <c r="T32" s="83">
        <f>Tabla321[[#This Row],[TOTAL EXITENTE82]]*Tabla321[[#This Row],[P.U$]]</f>
        <v>0</v>
      </c>
      <c r="U32" s="132"/>
    </row>
    <row r="33" spans="1:21" x14ac:dyDescent="0.25">
      <c r="A33" s="179">
        <v>24</v>
      </c>
      <c r="B33" s="201" t="s">
        <v>30</v>
      </c>
      <c r="C33" s="14" t="s">
        <v>209</v>
      </c>
      <c r="D33" s="14" t="s">
        <v>10</v>
      </c>
      <c r="E33" s="14" t="s">
        <v>270</v>
      </c>
      <c r="F33" s="15">
        <v>45658</v>
      </c>
      <c r="G33" s="37">
        <v>4.08</v>
      </c>
      <c r="H33" s="337"/>
      <c r="I33" s="83">
        <v>4</v>
      </c>
      <c r="J33" s="85">
        <f t="shared" si="0"/>
        <v>16.32</v>
      </c>
      <c r="K33" s="308">
        <v>4</v>
      </c>
      <c r="L33" s="85">
        <f t="shared" si="1"/>
        <v>16.32</v>
      </c>
      <c r="M33" s="308">
        <v>4</v>
      </c>
      <c r="N33" s="85">
        <f t="shared" si="2"/>
        <v>16.32</v>
      </c>
      <c r="O33" s="793">
        <v>4</v>
      </c>
      <c r="P33" s="85">
        <f t="shared" si="3"/>
        <v>16.32</v>
      </c>
      <c r="Q33" s="83">
        <v>3</v>
      </c>
      <c r="R33" s="377">
        <f>G33*Q33</f>
        <v>12.24</v>
      </c>
      <c r="S33" s="83">
        <v>3</v>
      </c>
      <c r="T33" s="83">
        <f>Tabla321[[#This Row],[TOTAL EXITENTE82]]*Tabla321[[#This Row],[P.U$]]</f>
        <v>12.24</v>
      </c>
      <c r="U33" s="132">
        <v>3</v>
      </c>
    </row>
    <row r="34" spans="1:21" ht="15" customHeight="1" x14ac:dyDescent="0.25">
      <c r="A34" s="179">
        <v>25</v>
      </c>
      <c r="B34" s="201" t="s">
        <v>30</v>
      </c>
      <c r="C34" s="14" t="s">
        <v>207</v>
      </c>
      <c r="D34" s="14" t="s">
        <v>10</v>
      </c>
      <c r="E34" s="14" t="s">
        <v>270</v>
      </c>
      <c r="F34" s="15">
        <v>45352</v>
      </c>
      <c r="G34" s="37">
        <v>4.49</v>
      </c>
      <c r="H34" s="337"/>
      <c r="I34" s="83"/>
      <c r="J34" s="85">
        <f t="shared" si="0"/>
        <v>0</v>
      </c>
      <c r="K34" s="308"/>
      <c r="L34" s="85">
        <f>G34*K34</f>
        <v>0</v>
      </c>
      <c r="M34" s="308"/>
      <c r="N34" s="85">
        <f>G34*M34</f>
        <v>0</v>
      </c>
      <c r="O34" s="793"/>
      <c r="P34" s="85">
        <f>G34*O34</f>
        <v>0</v>
      </c>
      <c r="Q34" s="83"/>
      <c r="R34" s="377">
        <f>G34*Q34</f>
        <v>0</v>
      </c>
      <c r="S34" s="83"/>
      <c r="T34" s="83">
        <f>Tabla321[[#This Row],[TOTAL EXITENTE82]]*Tabla321[[#This Row],[P.U$]]</f>
        <v>0</v>
      </c>
      <c r="U34" s="132"/>
    </row>
    <row r="35" spans="1:21" ht="15" customHeight="1" x14ac:dyDescent="0.25">
      <c r="A35" s="179">
        <v>26</v>
      </c>
      <c r="B35" s="201" t="s">
        <v>903</v>
      </c>
      <c r="C35" s="14" t="s">
        <v>209</v>
      </c>
      <c r="D35" s="14" t="s">
        <v>10</v>
      </c>
      <c r="E35" s="14" t="s">
        <v>270</v>
      </c>
      <c r="F35" s="15"/>
      <c r="G35" s="37"/>
      <c r="H35" s="337"/>
      <c r="I35" s="83"/>
      <c r="J35" s="85">
        <f t="shared" si="0"/>
        <v>0</v>
      </c>
      <c r="K35" s="308"/>
      <c r="L35" s="85">
        <f>G35*K35</f>
        <v>0</v>
      </c>
      <c r="M35" s="308"/>
      <c r="N35" s="85">
        <f>G35*M35</f>
        <v>0</v>
      </c>
      <c r="O35" s="793"/>
      <c r="P35" s="85">
        <f t="shared" si="3"/>
        <v>0</v>
      </c>
      <c r="Q35" s="83"/>
      <c r="R35" s="377">
        <f t="shared" si="4"/>
        <v>0</v>
      </c>
      <c r="S35" s="83"/>
      <c r="T35" s="83">
        <f>Tabla321[[#This Row],[TOTAL EXITENTE82]]*Tabla321[[#This Row],[P.U$]]</f>
        <v>0</v>
      </c>
      <c r="U35" s="132"/>
    </row>
    <row r="36" spans="1:21" ht="25.5" x14ac:dyDescent="0.25">
      <c r="A36" s="179">
        <v>27</v>
      </c>
      <c r="B36" s="201" t="s">
        <v>17800</v>
      </c>
      <c r="C36" s="14" t="s">
        <v>1223</v>
      </c>
      <c r="D36" s="14" t="s">
        <v>10</v>
      </c>
      <c r="E36" s="14" t="s">
        <v>268</v>
      </c>
      <c r="F36" s="15">
        <v>45931</v>
      </c>
      <c r="G36" s="37">
        <v>0.82</v>
      </c>
      <c r="H36" s="337"/>
      <c r="I36" s="83">
        <v>14</v>
      </c>
      <c r="J36" s="85">
        <f t="shared" si="0"/>
        <v>11.479999999999999</v>
      </c>
      <c r="K36" s="308">
        <v>14</v>
      </c>
      <c r="L36" s="85">
        <f>G36*K36</f>
        <v>11.479999999999999</v>
      </c>
      <c r="M36" s="308">
        <v>14</v>
      </c>
      <c r="N36" s="85">
        <f>G36*M36</f>
        <v>11.479999999999999</v>
      </c>
      <c r="O36" s="793">
        <v>14</v>
      </c>
      <c r="P36" s="85">
        <f>G36*O36</f>
        <v>11.479999999999999</v>
      </c>
      <c r="Q36" s="83">
        <v>12</v>
      </c>
      <c r="R36" s="377">
        <f>G36*Q36</f>
        <v>9.84</v>
      </c>
      <c r="S36" s="83">
        <v>12</v>
      </c>
      <c r="T36" s="83">
        <f>Tabla321[[#This Row],[TOTAL EXITENTE82]]*Tabla321[[#This Row],[P.U$]]</f>
        <v>9.84</v>
      </c>
      <c r="U36" s="132">
        <v>12</v>
      </c>
    </row>
    <row r="37" spans="1:21" ht="15" customHeight="1" x14ac:dyDescent="0.25">
      <c r="A37" s="179">
        <v>28</v>
      </c>
      <c r="B37" s="201" t="s">
        <v>31</v>
      </c>
      <c r="C37" s="14" t="s">
        <v>208</v>
      </c>
      <c r="D37" s="14" t="s">
        <v>10</v>
      </c>
      <c r="E37" s="14" t="s">
        <v>268</v>
      </c>
      <c r="F37" s="15">
        <v>45901</v>
      </c>
      <c r="G37" s="37">
        <v>0.96</v>
      </c>
      <c r="H37" s="337"/>
      <c r="I37" s="83"/>
      <c r="J37" s="85">
        <f t="shared" si="0"/>
        <v>0</v>
      </c>
      <c r="K37" s="308"/>
      <c r="L37" s="85">
        <f>G37*K37</f>
        <v>0</v>
      </c>
      <c r="M37" s="308"/>
      <c r="N37" s="85">
        <f>G37*M37</f>
        <v>0</v>
      </c>
      <c r="O37" s="793"/>
      <c r="P37" s="85">
        <f>G37*O37</f>
        <v>0</v>
      </c>
      <c r="Q37" s="83"/>
      <c r="R37" s="377">
        <f>G37*Q37</f>
        <v>0</v>
      </c>
      <c r="S37" s="83"/>
      <c r="T37" s="83">
        <f>Tabla321[[#This Row],[TOTAL EXITENTE82]]*Tabla321[[#This Row],[P.U$]]</f>
        <v>0</v>
      </c>
      <c r="U37" s="132"/>
    </row>
    <row r="38" spans="1:21" ht="25.5" x14ac:dyDescent="0.25">
      <c r="A38" s="179">
        <v>29</v>
      </c>
      <c r="B38" s="184" t="s">
        <v>17801</v>
      </c>
      <c r="C38" s="578" t="s">
        <v>736</v>
      </c>
      <c r="D38" s="184" t="s">
        <v>10</v>
      </c>
      <c r="E38" s="14" t="s">
        <v>268</v>
      </c>
      <c r="F38" s="576">
        <v>45413</v>
      </c>
      <c r="G38" s="37">
        <v>2.09</v>
      </c>
      <c r="H38" s="337"/>
      <c r="I38" s="83">
        <v>26</v>
      </c>
      <c r="J38" s="85">
        <f t="shared" si="0"/>
        <v>54.339999999999996</v>
      </c>
      <c r="K38" s="308">
        <v>26</v>
      </c>
      <c r="L38" s="85">
        <f t="shared" si="1"/>
        <v>54.339999999999996</v>
      </c>
      <c r="M38" s="308">
        <v>26</v>
      </c>
      <c r="N38" s="85">
        <f t="shared" si="2"/>
        <v>54.339999999999996</v>
      </c>
      <c r="O38" s="793">
        <v>26</v>
      </c>
      <c r="P38" s="85">
        <f t="shared" si="3"/>
        <v>54.339999999999996</v>
      </c>
      <c r="Q38" s="83">
        <v>26</v>
      </c>
      <c r="R38" s="377">
        <f t="shared" ref="R38:R39" si="6">G38*Q38</f>
        <v>54.339999999999996</v>
      </c>
      <c r="S38" s="83">
        <v>25</v>
      </c>
      <c r="T38" s="83">
        <f>Tabla321[[#This Row],[TOTAL EXITENTE82]]*Tabla321[[#This Row],[P.U$]]</f>
        <v>52.25</v>
      </c>
      <c r="U38" s="132">
        <v>25</v>
      </c>
    </row>
    <row r="39" spans="1:21" ht="28.5" x14ac:dyDescent="0.25">
      <c r="A39" s="179">
        <v>30</v>
      </c>
      <c r="B39" s="201" t="s">
        <v>32</v>
      </c>
      <c r="C39" s="14" t="s">
        <v>209</v>
      </c>
      <c r="D39" s="14" t="s">
        <v>10</v>
      </c>
      <c r="E39" s="14" t="s">
        <v>271</v>
      </c>
      <c r="F39" s="15">
        <v>45627</v>
      </c>
      <c r="G39" s="37">
        <v>5.67</v>
      </c>
      <c r="H39" s="337"/>
      <c r="I39" s="593">
        <v>4</v>
      </c>
      <c r="J39" s="85">
        <f t="shared" si="0"/>
        <v>22.68</v>
      </c>
      <c r="K39" s="856">
        <v>4</v>
      </c>
      <c r="L39" s="236">
        <f>G39*K39</f>
        <v>22.68</v>
      </c>
      <c r="M39" s="856">
        <v>4</v>
      </c>
      <c r="N39" s="236">
        <f>G39*M39</f>
        <v>22.68</v>
      </c>
      <c r="O39" s="794">
        <v>4</v>
      </c>
      <c r="P39" s="236">
        <f>G39*O39</f>
        <v>22.68</v>
      </c>
      <c r="Q39" s="237">
        <v>4</v>
      </c>
      <c r="R39" s="377">
        <f t="shared" si="6"/>
        <v>22.68</v>
      </c>
      <c r="S39" s="83">
        <v>4</v>
      </c>
      <c r="T39" s="83">
        <f>Tabla321[[#This Row],[TOTAL EXITENTE82]]*Tabla321[[#This Row],[P.U$]]</f>
        <v>22.68</v>
      </c>
      <c r="U39" s="132">
        <v>4</v>
      </c>
    </row>
    <row r="40" spans="1:21" ht="15" customHeight="1" x14ac:dyDescent="0.25">
      <c r="A40" s="179">
        <v>31</v>
      </c>
      <c r="B40" s="201" t="s">
        <v>33</v>
      </c>
      <c r="C40" s="14" t="s">
        <v>206</v>
      </c>
      <c r="D40" s="14" t="s">
        <v>10</v>
      </c>
      <c r="E40" s="14" t="s">
        <v>272</v>
      </c>
      <c r="F40" s="15">
        <v>45352</v>
      </c>
      <c r="G40" s="37">
        <v>2.33</v>
      </c>
      <c r="H40" s="337"/>
      <c r="I40" s="83"/>
      <c r="J40" s="85">
        <f t="shared" si="0"/>
        <v>0</v>
      </c>
      <c r="K40" s="308"/>
      <c r="L40" s="85">
        <f t="shared" si="1"/>
        <v>0</v>
      </c>
      <c r="M40" s="308"/>
      <c r="N40" s="85">
        <f t="shared" si="2"/>
        <v>0</v>
      </c>
      <c r="O40" s="793"/>
      <c r="P40" s="85">
        <f t="shared" si="3"/>
        <v>0</v>
      </c>
      <c r="Q40" s="83"/>
      <c r="R40" s="377">
        <f t="shared" si="4"/>
        <v>0</v>
      </c>
      <c r="S40" s="83"/>
      <c r="T40" s="83">
        <f>Tabla321[[#This Row],[TOTAL EXITENTE82]]*Tabla321[[#This Row],[P.U$]]</f>
        <v>0</v>
      </c>
      <c r="U40" s="132"/>
    </row>
    <row r="41" spans="1:21" ht="15" customHeight="1" x14ac:dyDescent="0.25">
      <c r="A41" s="179">
        <v>32</v>
      </c>
      <c r="B41" s="201" t="s">
        <v>34</v>
      </c>
      <c r="C41" s="14" t="s">
        <v>210</v>
      </c>
      <c r="D41" s="14" t="s">
        <v>10</v>
      </c>
      <c r="E41" s="14" t="s">
        <v>272</v>
      </c>
      <c r="F41" s="15">
        <v>45504</v>
      </c>
      <c r="G41" s="37">
        <v>2.31</v>
      </c>
      <c r="H41" s="337"/>
      <c r="I41" s="83"/>
      <c r="J41" s="85">
        <f t="shared" si="0"/>
        <v>0</v>
      </c>
      <c r="K41" s="308"/>
      <c r="L41" s="85">
        <f t="shared" si="1"/>
        <v>0</v>
      </c>
      <c r="M41" s="308"/>
      <c r="N41" s="85">
        <f t="shared" si="2"/>
        <v>0</v>
      </c>
      <c r="O41" s="793"/>
      <c r="P41" s="85">
        <f t="shared" si="3"/>
        <v>0</v>
      </c>
      <c r="Q41" s="83"/>
      <c r="R41" s="377">
        <f t="shared" si="4"/>
        <v>0</v>
      </c>
      <c r="S41" s="83"/>
      <c r="T41" s="83">
        <f>Tabla321[[#This Row],[TOTAL EXITENTE82]]*Tabla321[[#This Row],[P.U$]]</f>
        <v>0</v>
      </c>
      <c r="U41" s="132"/>
    </row>
    <row r="42" spans="1:21" ht="42.75" customHeight="1" x14ac:dyDescent="0.25">
      <c r="A42" s="179">
        <v>33</v>
      </c>
      <c r="B42" s="201" t="s">
        <v>35</v>
      </c>
      <c r="C42" s="14" t="s">
        <v>211</v>
      </c>
      <c r="D42" s="14" t="s">
        <v>10</v>
      </c>
      <c r="E42" s="14" t="s">
        <v>272</v>
      </c>
      <c r="F42" s="15">
        <v>45717</v>
      </c>
      <c r="G42" s="37">
        <v>8.8000000000000007</v>
      </c>
      <c r="H42" s="337"/>
      <c r="I42" s="83"/>
      <c r="J42" s="85">
        <f t="shared" si="0"/>
        <v>0</v>
      </c>
      <c r="K42" s="308"/>
      <c r="L42" s="85">
        <f t="shared" si="1"/>
        <v>0</v>
      </c>
      <c r="M42" s="308"/>
      <c r="N42" s="85">
        <f t="shared" si="2"/>
        <v>0</v>
      </c>
      <c r="O42" s="793"/>
      <c r="P42" s="85">
        <f t="shared" si="3"/>
        <v>0</v>
      </c>
      <c r="Q42" s="83"/>
      <c r="R42" s="377">
        <f t="shared" si="4"/>
        <v>0</v>
      </c>
      <c r="S42" s="83"/>
      <c r="T42" s="83">
        <f>Tabla321[[#This Row],[TOTAL EXITENTE82]]*Tabla321[[#This Row],[P.U$]]</f>
        <v>0</v>
      </c>
      <c r="U42" s="132"/>
    </row>
    <row r="43" spans="1:21" ht="42.75" customHeight="1" x14ac:dyDescent="0.25">
      <c r="A43" s="179">
        <v>34</v>
      </c>
      <c r="B43" s="201" t="s">
        <v>36</v>
      </c>
      <c r="C43" s="14" t="s">
        <v>212</v>
      </c>
      <c r="D43" s="14" t="s">
        <v>10</v>
      </c>
      <c r="E43" s="14" t="s">
        <v>272</v>
      </c>
      <c r="F43" s="15">
        <v>45292</v>
      </c>
      <c r="G43" s="37">
        <v>8.6</v>
      </c>
      <c r="H43" s="337"/>
      <c r="I43" s="83"/>
      <c r="J43" s="85">
        <f t="shared" si="0"/>
        <v>0</v>
      </c>
      <c r="K43" s="308"/>
      <c r="L43" s="85">
        <f t="shared" si="1"/>
        <v>0</v>
      </c>
      <c r="M43" s="308"/>
      <c r="N43" s="85">
        <f t="shared" si="2"/>
        <v>0</v>
      </c>
      <c r="O43" s="793"/>
      <c r="P43" s="85">
        <f t="shared" si="3"/>
        <v>0</v>
      </c>
      <c r="Q43" s="83"/>
      <c r="R43" s="377">
        <f t="shared" si="4"/>
        <v>0</v>
      </c>
      <c r="S43" s="83"/>
      <c r="T43" s="83">
        <f>Tabla321[[#This Row],[TOTAL EXITENTE82]]*Tabla321[[#This Row],[P.U$]]</f>
        <v>0</v>
      </c>
      <c r="U43" s="132"/>
    </row>
    <row r="44" spans="1:21" ht="38.25" x14ac:dyDescent="0.25">
      <c r="A44" s="179">
        <v>35</v>
      </c>
      <c r="B44" s="201" t="s">
        <v>37</v>
      </c>
      <c r="C44" s="14" t="s">
        <v>234</v>
      </c>
      <c r="D44" s="14" t="s">
        <v>10</v>
      </c>
      <c r="E44" s="14" t="s">
        <v>273</v>
      </c>
      <c r="F44" s="15">
        <v>45352</v>
      </c>
      <c r="G44" s="37">
        <v>0.74</v>
      </c>
      <c r="H44" s="337"/>
      <c r="I44" s="83"/>
      <c r="J44" s="85">
        <f t="shared" si="0"/>
        <v>0</v>
      </c>
      <c r="K44" s="308"/>
      <c r="L44" s="85">
        <f t="shared" si="1"/>
        <v>0</v>
      </c>
      <c r="M44" s="308"/>
      <c r="N44" s="85">
        <f t="shared" si="2"/>
        <v>0</v>
      </c>
      <c r="O44" s="793"/>
      <c r="P44" s="85">
        <f t="shared" si="3"/>
        <v>0</v>
      </c>
      <c r="Q44" s="83"/>
      <c r="R44" s="377">
        <f t="shared" si="4"/>
        <v>0</v>
      </c>
      <c r="S44" s="83"/>
      <c r="T44" s="83">
        <f>Tabla321[[#This Row],[TOTAL EXITENTE82]]*Tabla321[[#This Row],[P.U$]]</f>
        <v>0</v>
      </c>
      <c r="U44" s="132"/>
    </row>
    <row r="45" spans="1:21" ht="25.5" customHeight="1" x14ac:dyDescent="0.25">
      <c r="A45" s="179">
        <v>36</v>
      </c>
      <c r="B45" s="201" t="s">
        <v>38</v>
      </c>
      <c r="C45" s="14" t="s">
        <v>736</v>
      </c>
      <c r="D45" s="14" t="s">
        <v>10</v>
      </c>
      <c r="E45" s="14" t="s">
        <v>273</v>
      </c>
      <c r="F45" s="15">
        <v>45627</v>
      </c>
      <c r="G45" s="37">
        <v>0.92</v>
      </c>
      <c r="H45" s="337"/>
      <c r="I45" s="83"/>
      <c r="J45" s="85">
        <f t="shared" si="0"/>
        <v>0</v>
      </c>
      <c r="K45" s="308"/>
      <c r="L45" s="85">
        <f t="shared" si="1"/>
        <v>0</v>
      </c>
      <c r="M45" s="308"/>
      <c r="N45" s="85">
        <f t="shared" si="2"/>
        <v>0</v>
      </c>
      <c r="O45" s="793"/>
      <c r="P45" s="85">
        <f t="shared" si="3"/>
        <v>0</v>
      </c>
      <c r="Q45" s="83"/>
      <c r="R45" s="377">
        <f t="shared" si="4"/>
        <v>0</v>
      </c>
      <c r="S45" s="83"/>
      <c r="T45" s="83">
        <f>Tabla321[[#This Row],[TOTAL EXITENTE82]]*Tabla321[[#This Row],[P.U$]]</f>
        <v>0</v>
      </c>
      <c r="U45" s="132"/>
    </row>
    <row r="46" spans="1:21" ht="38.25" x14ac:dyDescent="0.25">
      <c r="A46" s="179">
        <v>37</v>
      </c>
      <c r="B46" s="201" t="s">
        <v>37</v>
      </c>
      <c r="C46" s="14" t="s">
        <v>736</v>
      </c>
      <c r="D46" s="14" t="s">
        <v>10</v>
      </c>
      <c r="E46" s="14" t="s">
        <v>273</v>
      </c>
      <c r="F46" s="15">
        <v>45323</v>
      </c>
      <c r="G46" s="37">
        <v>0.74</v>
      </c>
      <c r="H46" s="337"/>
      <c r="I46" s="83">
        <v>3</v>
      </c>
      <c r="J46" s="85">
        <f t="shared" si="0"/>
        <v>2.2199999999999998</v>
      </c>
      <c r="K46" s="308">
        <v>1</v>
      </c>
      <c r="L46" s="85">
        <f>G46*K46</f>
        <v>0.74</v>
      </c>
      <c r="M46" s="308"/>
      <c r="N46" s="85">
        <f>G46*M46</f>
        <v>0</v>
      </c>
      <c r="O46" s="793"/>
      <c r="P46" s="85">
        <f>G46*O46</f>
        <v>0</v>
      </c>
      <c r="Q46" s="83">
        <v>4</v>
      </c>
      <c r="R46" s="377">
        <f>G46*Q46</f>
        <v>2.96</v>
      </c>
      <c r="S46" s="83">
        <v>0</v>
      </c>
      <c r="T46" s="83">
        <f>Tabla321[[#This Row],[TOTAL EXITENTE82]]*Tabla321[[#This Row],[P.U$]]</f>
        <v>0</v>
      </c>
      <c r="U46" s="132">
        <v>0</v>
      </c>
    </row>
    <row r="47" spans="1:21" ht="25.5" customHeight="1" x14ac:dyDescent="0.25">
      <c r="A47" s="179">
        <v>38</v>
      </c>
      <c r="B47" s="201" t="s">
        <v>39</v>
      </c>
      <c r="C47" s="14" t="s">
        <v>213</v>
      </c>
      <c r="D47" s="14" t="s">
        <v>10</v>
      </c>
      <c r="E47" s="14" t="s">
        <v>273</v>
      </c>
      <c r="F47" s="15">
        <v>45108</v>
      </c>
      <c r="G47" s="37">
        <v>0.88</v>
      </c>
      <c r="H47" s="337"/>
      <c r="I47" s="83"/>
      <c r="J47" s="85">
        <f t="shared" si="0"/>
        <v>0</v>
      </c>
      <c r="K47" s="308"/>
      <c r="L47" s="85">
        <f t="shared" si="1"/>
        <v>0</v>
      </c>
      <c r="M47" s="308"/>
      <c r="N47" s="85">
        <f t="shared" si="2"/>
        <v>0</v>
      </c>
      <c r="O47" s="793"/>
      <c r="P47" s="85">
        <f t="shared" si="3"/>
        <v>0</v>
      </c>
      <c r="Q47" s="83"/>
      <c r="R47" s="377">
        <f t="shared" si="4"/>
        <v>0</v>
      </c>
      <c r="S47" s="83"/>
      <c r="T47" s="83">
        <f>Tabla321[[#This Row],[TOTAL EXITENTE82]]*Tabla321[[#This Row],[P.U$]]</f>
        <v>0</v>
      </c>
      <c r="U47" s="132"/>
    </row>
    <row r="48" spans="1:21" ht="28.5" x14ac:dyDescent="0.25">
      <c r="A48" s="179">
        <v>39</v>
      </c>
      <c r="B48" s="201" t="s">
        <v>40</v>
      </c>
      <c r="C48" s="14" t="s">
        <v>209</v>
      </c>
      <c r="D48" s="14" t="s">
        <v>10</v>
      </c>
      <c r="E48" s="14" t="s">
        <v>274</v>
      </c>
      <c r="F48" s="15">
        <v>45627</v>
      </c>
      <c r="G48" s="37">
        <v>2.83</v>
      </c>
      <c r="H48" s="337"/>
      <c r="I48" s="83">
        <v>31</v>
      </c>
      <c r="J48" s="85">
        <f t="shared" si="0"/>
        <v>87.73</v>
      </c>
      <c r="K48" s="308">
        <v>31</v>
      </c>
      <c r="L48" s="85">
        <f t="shared" si="1"/>
        <v>87.73</v>
      </c>
      <c r="M48" s="308">
        <v>31</v>
      </c>
      <c r="N48" s="85">
        <f t="shared" si="2"/>
        <v>87.73</v>
      </c>
      <c r="O48" s="793">
        <v>30</v>
      </c>
      <c r="P48" s="85">
        <f t="shared" si="3"/>
        <v>84.9</v>
      </c>
      <c r="Q48" s="83">
        <v>30</v>
      </c>
      <c r="R48" s="377">
        <f>G48*Q48</f>
        <v>84.9</v>
      </c>
      <c r="S48" s="83">
        <v>29</v>
      </c>
      <c r="T48" s="83">
        <f>Tabla321[[#This Row],[TOTAL EXITENTE82]]*Tabla321[[#This Row],[P.U$]]</f>
        <v>82.070000000000007</v>
      </c>
      <c r="U48" s="132">
        <v>29</v>
      </c>
    </row>
    <row r="49" spans="1:21" ht="28.5" x14ac:dyDescent="0.25">
      <c r="A49" s="179">
        <v>40</v>
      </c>
      <c r="B49" s="201" t="s">
        <v>17803</v>
      </c>
      <c r="C49" s="14" t="s">
        <v>17802</v>
      </c>
      <c r="D49" s="14" t="s">
        <v>10</v>
      </c>
      <c r="E49" s="14" t="s">
        <v>274</v>
      </c>
      <c r="F49" s="15">
        <v>45444</v>
      </c>
      <c r="G49" s="37">
        <v>1.3</v>
      </c>
      <c r="H49" s="353"/>
      <c r="I49" s="593"/>
      <c r="J49" s="355">
        <f>G49*I49</f>
        <v>0</v>
      </c>
      <c r="K49" s="856"/>
      <c r="L49" s="357">
        <f>G49*K49</f>
        <v>0</v>
      </c>
      <c r="M49" s="308"/>
      <c r="N49" s="357">
        <f>G49*M49</f>
        <v>0</v>
      </c>
      <c r="O49" s="793"/>
      <c r="P49" s="357">
        <f>G49*O49</f>
        <v>0</v>
      </c>
      <c r="Q49" s="356"/>
      <c r="R49" s="377">
        <f>G49*Q49</f>
        <v>0</v>
      </c>
      <c r="S49" s="83"/>
      <c r="T49" s="83">
        <f>Tabla321[[#This Row],[TOTAL EXITENTE82]]*Tabla321[[#This Row],[P.U$]]</f>
        <v>0</v>
      </c>
      <c r="U49" s="132"/>
    </row>
    <row r="50" spans="1:21" ht="28.5" x14ac:dyDescent="0.25">
      <c r="A50" s="179">
        <v>41</v>
      </c>
      <c r="B50" s="201" t="s">
        <v>41</v>
      </c>
      <c r="C50" s="14" t="s">
        <v>736</v>
      </c>
      <c r="D50" s="14" t="s">
        <v>10</v>
      </c>
      <c r="E50" s="14" t="s">
        <v>274</v>
      </c>
      <c r="F50" s="15">
        <v>45658</v>
      </c>
      <c r="G50" s="37">
        <v>2.15</v>
      </c>
      <c r="H50" s="337"/>
      <c r="I50" s="83">
        <v>9</v>
      </c>
      <c r="J50" s="85">
        <f t="shared" si="0"/>
        <v>19.349999999999998</v>
      </c>
      <c r="K50" s="308">
        <v>22</v>
      </c>
      <c r="L50" s="85">
        <f t="shared" si="1"/>
        <v>47.3</v>
      </c>
      <c r="M50" s="308">
        <v>22</v>
      </c>
      <c r="N50" s="85">
        <f t="shared" si="2"/>
        <v>47.3</v>
      </c>
      <c r="O50" s="793">
        <v>22</v>
      </c>
      <c r="P50" s="85">
        <f t="shared" si="3"/>
        <v>47.3</v>
      </c>
      <c r="Q50" s="83">
        <v>22</v>
      </c>
      <c r="R50" s="377">
        <f t="shared" ref="R50:R51" si="7">G50*Q50</f>
        <v>47.3</v>
      </c>
      <c r="S50" s="83">
        <v>22</v>
      </c>
      <c r="T50" s="83">
        <f>Tabla321[[#This Row],[TOTAL EXITENTE82]]*Tabla321[[#This Row],[P.U$]]</f>
        <v>47.3</v>
      </c>
      <c r="U50" s="132">
        <v>22</v>
      </c>
    </row>
    <row r="51" spans="1:21" ht="28.5" x14ac:dyDescent="0.25">
      <c r="A51" s="179">
        <v>42</v>
      </c>
      <c r="B51" s="201" t="s">
        <v>803</v>
      </c>
      <c r="C51" s="14" t="s">
        <v>203</v>
      </c>
      <c r="D51" s="14" t="s">
        <v>10</v>
      </c>
      <c r="E51" s="14" t="s">
        <v>274</v>
      </c>
      <c r="F51" s="15">
        <v>45689</v>
      </c>
      <c r="G51" s="37">
        <v>1.3</v>
      </c>
      <c r="H51" s="337"/>
      <c r="I51" s="83">
        <v>22</v>
      </c>
      <c r="J51" s="85">
        <f t="shared" si="0"/>
        <v>28.6</v>
      </c>
      <c r="K51" s="308">
        <v>8</v>
      </c>
      <c r="L51" s="85">
        <f t="shared" si="1"/>
        <v>10.4</v>
      </c>
      <c r="M51" s="308">
        <v>3</v>
      </c>
      <c r="N51" s="85">
        <f t="shared" si="2"/>
        <v>3.9000000000000004</v>
      </c>
      <c r="O51" s="793">
        <v>3</v>
      </c>
      <c r="P51" s="85">
        <f t="shared" si="3"/>
        <v>3.9000000000000004</v>
      </c>
      <c r="Q51" s="83">
        <v>2</v>
      </c>
      <c r="R51" s="377">
        <f t="shared" si="7"/>
        <v>2.6</v>
      </c>
      <c r="S51" s="83">
        <v>2</v>
      </c>
      <c r="T51" s="83">
        <f>Tabla321[[#This Row],[TOTAL EXITENTE82]]*Tabla321[[#This Row],[P.U$]]</f>
        <v>2.6</v>
      </c>
      <c r="U51" s="132">
        <v>2</v>
      </c>
    </row>
    <row r="52" spans="1:21" ht="57" customHeight="1" x14ac:dyDescent="0.25">
      <c r="A52" s="179">
        <v>43</v>
      </c>
      <c r="B52" s="201" t="s">
        <v>726</v>
      </c>
      <c r="C52" s="14" t="s">
        <v>727</v>
      </c>
      <c r="D52" s="14" t="s">
        <v>10</v>
      </c>
      <c r="E52" s="14" t="s">
        <v>728</v>
      </c>
      <c r="F52" s="15">
        <v>45386</v>
      </c>
      <c r="G52" s="37">
        <v>3.81</v>
      </c>
      <c r="H52" s="337"/>
      <c r="I52" s="83"/>
      <c r="J52" s="85">
        <f t="shared" si="0"/>
        <v>0</v>
      </c>
      <c r="K52" s="308"/>
      <c r="L52" s="85">
        <f t="shared" si="1"/>
        <v>0</v>
      </c>
      <c r="M52" s="308"/>
      <c r="N52" s="85">
        <f t="shared" si="2"/>
        <v>0</v>
      </c>
      <c r="O52" s="793"/>
      <c r="P52" s="85">
        <f t="shared" si="3"/>
        <v>0</v>
      </c>
      <c r="Q52" s="83"/>
      <c r="R52" s="377">
        <f t="shared" si="4"/>
        <v>0</v>
      </c>
      <c r="S52" s="83"/>
      <c r="T52" s="83">
        <f>Tabla321[[#This Row],[TOTAL EXITENTE82]]*Tabla321[[#This Row],[P.U$]]</f>
        <v>0</v>
      </c>
      <c r="U52" s="132"/>
    </row>
    <row r="53" spans="1:21" ht="57" customHeight="1" x14ac:dyDescent="0.25">
      <c r="A53" s="179">
        <v>44</v>
      </c>
      <c r="B53" s="201" t="s">
        <v>17920</v>
      </c>
      <c r="C53" s="14" t="s">
        <v>1223</v>
      </c>
      <c r="D53" s="14" t="s">
        <v>10</v>
      </c>
      <c r="E53" s="14" t="s">
        <v>272</v>
      </c>
      <c r="F53" s="15"/>
      <c r="G53" s="37">
        <v>3.72</v>
      </c>
      <c r="H53" s="337"/>
      <c r="I53" s="83">
        <v>4</v>
      </c>
      <c r="J53" s="85">
        <f>G53*I53</f>
        <v>14.88</v>
      </c>
      <c r="K53" s="308">
        <v>3</v>
      </c>
      <c r="L53" s="85">
        <f>G53*K53</f>
        <v>11.16</v>
      </c>
      <c r="M53" s="308">
        <v>2</v>
      </c>
      <c r="N53" s="85">
        <f>G53*M53</f>
        <v>7.44</v>
      </c>
      <c r="O53" s="793">
        <v>1</v>
      </c>
      <c r="P53" s="85">
        <f>G53*O53</f>
        <v>3.72</v>
      </c>
      <c r="Q53" s="83">
        <v>0</v>
      </c>
      <c r="R53" s="377">
        <f>G53*Q53</f>
        <v>0</v>
      </c>
      <c r="S53" s="83"/>
      <c r="T53" s="83">
        <f>Tabla321[[#This Row],[TOTAL EXITENTE82]]*Tabla321[[#This Row],[P.U$]]</f>
        <v>0</v>
      </c>
      <c r="U53" s="132"/>
    </row>
    <row r="54" spans="1:21" x14ac:dyDescent="0.25">
      <c r="A54" s="179">
        <v>45</v>
      </c>
      <c r="B54" s="201" t="s">
        <v>1027</v>
      </c>
      <c r="C54" s="14" t="s">
        <v>216</v>
      </c>
      <c r="D54" s="14" t="s">
        <v>10</v>
      </c>
      <c r="E54" s="14" t="s">
        <v>272</v>
      </c>
      <c r="F54" s="15">
        <v>45627</v>
      </c>
      <c r="G54" s="37">
        <v>3</v>
      </c>
      <c r="H54" s="337"/>
      <c r="I54" s="83"/>
      <c r="J54" s="85">
        <f t="shared" si="0"/>
        <v>0</v>
      </c>
      <c r="K54" s="308"/>
      <c r="L54" s="85">
        <f t="shared" si="1"/>
        <v>0</v>
      </c>
      <c r="M54" s="308"/>
      <c r="N54" s="85">
        <f t="shared" si="2"/>
        <v>0</v>
      </c>
      <c r="O54" s="793"/>
      <c r="P54" s="85">
        <f t="shared" si="3"/>
        <v>0</v>
      </c>
      <c r="Q54" s="83"/>
      <c r="R54" s="377">
        <f t="shared" si="4"/>
        <v>0</v>
      </c>
      <c r="S54" s="83"/>
      <c r="T54" s="83">
        <f>Tabla321[[#This Row],[TOTAL EXITENTE82]]*Tabla321[[#This Row],[P.U$]]</f>
        <v>0</v>
      </c>
      <c r="U54" s="132"/>
    </row>
    <row r="55" spans="1:21" ht="15" customHeight="1" x14ac:dyDescent="0.25">
      <c r="A55" s="179">
        <v>46</v>
      </c>
      <c r="B55" s="201" t="s">
        <v>1027</v>
      </c>
      <c r="C55" s="14" t="s">
        <v>736</v>
      </c>
      <c r="D55" s="14" t="s">
        <v>10</v>
      </c>
      <c r="E55" s="14" t="s">
        <v>272</v>
      </c>
      <c r="F55" s="15">
        <v>45444</v>
      </c>
      <c r="G55" s="37">
        <v>3.72</v>
      </c>
      <c r="H55" s="337"/>
      <c r="I55" s="83">
        <v>19</v>
      </c>
      <c r="J55" s="85">
        <f t="shared" si="0"/>
        <v>70.680000000000007</v>
      </c>
      <c r="K55" s="308">
        <v>19</v>
      </c>
      <c r="L55" s="85">
        <f t="shared" si="1"/>
        <v>70.680000000000007</v>
      </c>
      <c r="M55" s="308">
        <v>14</v>
      </c>
      <c r="N55" s="85">
        <f t="shared" si="2"/>
        <v>52.080000000000005</v>
      </c>
      <c r="O55" s="793">
        <v>13</v>
      </c>
      <c r="P55" s="85">
        <f>G55*O55</f>
        <v>48.36</v>
      </c>
      <c r="Q55" s="83">
        <v>2</v>
      </c>
      <c r="R55" s="377">
        <f>G55*Q55</f>
        <v>7.44</v>
      </c>
      <c r="S55" s="83">
        <v>0</v>
      </c>
      <c r="T55" s="83">
        <f>Tabla321[[#This Row],[TOTAL EXITENTE82]]*Tabla321[[#This Row],[P.U$]]</f>
        <v>0</v>
      </c>
      <c r="U55" s="132"/>
    </row>
    <row r="56" spans="1:21" ht="15" customHeight="1" x14ac:dyDescent="0.25">
      <c r="A56" s="179">
        <v>47</v>
      </c>
      <c r="B56" s="201" t="s">
        <v>774</v>
      </c>
      <c r="C56" s="14" t="s">
        <v>1223</v>
      </c>
      <c r="D56" s="14" t="s">
        <v>10</v>
      </c>
      <c r="E56" s="14" t="s">
        <v>272</v>
      </c>
      <c r="F56" s="15">
        <v>45444</v>
      </c>
      <c r="G56" s="37">
        <v>3.72</v>
      </c>
      <c r="H56" s="337"/>
      <c r="I56" s="83"/>
      <c r="J56" s="85">
        <f t="shared" si="0"/>
        <v>0</v>
      </c>
      <c r="K56" s="308"/>
      <c r="L56" s="85">
        <f>G56*K56</f>
        <v>0</v>
      </c>
      <c r="M56" s="308"/>
      <c r="N56" s="85">
        <f>G56*M56</f>
        <v>0</v>
      </c>
      <c r="O56" s="793"/>
      <c r="P56" s="85">
        <f>G56*O56</f>
        <v>0</v>
      </c>
      <c r="Q56" s="83"/>
      <c r="R56" s="377">
        <f>G56*Q56</f>
        <v>0</v>
      </c>
      <c r="S56" s="83"/>
      <c r="T56" s="83">
        <f>Tabla321[[#This Row],[TOTAL EXITENTE82]]*Tabla321[[#This Row],[P.U$]]</f>
        <v>0</v>
      </c>
      <c r="U56" s="132"/>
    </row>
    <row r="57" spans="1:21" ht="25.5" x14ac:dyDescent="0.25">
      <c r="A57" s="179">
        <v>48</v>
      </c>
      <c r="B57" s="201" t="s">
        <v>42</v>
      </c>
      <c r="C57" s="14" t="s">
        <v>209</v>
      </c>
      <c r="D57" s="14" t="s">
        <v>10</v>
      </c>
      <c r="E57" s="14" t="s">
        <v>275</v>
      </c>
      <c r="F57" s="15">
        <v>45474</v>
      </c>
      <c r="G57" s="37">
        <v>2.15</v>
      </c>
      <c r="H57" s="337"/>
      <c r="I57" s="83">
        <v>16</v>
      </c>
      <c r="J57" s="85">
        <f t="shared" si="0"/>
        <v>34.4</v>
      </c>
      <c r="K57" s="308">
        <v>15</v>
      </c>
      <c r="L57" s="85">
        <f t="shared" si="1"/>
        <v>32.25</v>
      </c>
      <c r="M57" s="308">
        <v>13</v>
      </c>
      <c r="N57" s="85">
        <f t="shared" si="2"/>
        <v>27.95</v>
      </c>
      <c r="O57" s="793">
        <v>13</v>
      </c>
      <c r="P57" s="85">
        <f t="shared" si="3"/>
        <v>27.95</v>
      </c>
      <c r="Q57" s="83">
        <v>9</v>
      </c>
      <c r="R57" s="377">
        <f t="shared" ref="R57:R58" si="8">G57*Q57</f>
        <v>19.349999999999998</v>
      </c>
      <c r="S57" s="83">
        <v>8</v>
      </c>
      <c r="T57" s="83">
        <f>Tabla321[[#This Row],[TOTAL EXITENTE82]]*Tabla321[[#This Row],[P.U$]]</f>
        <v>17.2</v>
      </c>
      <c r="U57" s="132">
        <v>7</v>
      </c>
    </row>
    <row r="58" spans="1:21" x14ac:dyDescent="0.25">
      <c r="A58" s="179">
        <v>49</v>
      </c>
      <c r="B58" s="201" t="s">
        <v>43</v>
      </c>
      <c r="C58" s="14" t="s">
        <v>214</v>
      </c>
      <c r="D58" s="14" t="s">
        <v>10</v>
      </c>
      <c r="E58" s="14" t="s">
        <v>276</v>
      </c>
      <c r="F58" s="15">
        <v>45505</v>
      </c>
      <c r="G58" s="37">
        <v>5.42</v>
      </c>
      <c r="H58" s="337"/>
      <c r="I58" s="83">
        <v>12</v>
      </c>
      <c r="J58" s="85">
        <f>G58*I58</f>
        <v>65.039999999999992</v>
      </c>
      <c r="K58" s="308">
        <v>12</v>
      </c>
      <c r="L58" s="85">
        <f>G58*K58</f>
        <v>65.039999999999992</v>
      </c>
      <c r="M58" s="308">
        <v>12</v>
      </c>
      <c r="N58" s="85">
        <f>G58*M58</f>
        <v>65.039999999999992</v>
      </c>
      <c r="O58" s="793">
        <v>12</v>
      </c>
      <c r="P58" s="85">
        <f>G58*O58</f>
        <v>65.039999999999992</v>
      </c>
      <c r="Q58" s="83">
        <v>11</v>
      </c>
      <c r="R58" s="377">
        <f t="shared" si="8"/>
        <v>59.62</v>
      </c>
      <c r="S58" s="83">
        <v>11</v>
      </c>
      <c r="T58" s="83">
        <f>Tabla321[[#This Row],[TOTAL EXITENTE82]]*Tabla321[[#This Row],[P.U$]]</f>
        <v>59.62</v>
      </c>
      <c r="U58" s="132">
        <v>11</v>
      </c>
    </row>
    <row r="59" spans="1:21" ht="28.5" customHeight="1" x14ac:dyDescent="0.25">
      <c r="A59" s="179">
        <v>50</v>
      </c>
      <c r="B59" s="201" t="s">
        <v>44</v>
      </c>
      <c r="C59" s="14" t="s">
        <v>203</v>
      </c>
      <c r="D59" s="14" t="s">
        <v>10</v>
      </c>
      <c r="E59" s="14" t="s">
        <v>273</v>
      </c>
      <c r="F59" s="15">
        <v>45778</v>
      </c>
      <c r="G59" s="37">
        <v>1.32</v>
      </c>
      <c r="H59" s="337"/>
      <c r="I59" s="83"/>
      <c r="J59" s="85">
        <f t="shared" si="0"/>
        <v>0</v>
      </c>
      <c r="K59" s="308"/>
      <c r="L59" s="85">
        <f>G59*K59</f>
        <v>0</v>
      </c>
      <c r="M59" s="308"/>
      <c r="N59" s="85">
        <f>G59*M59</f>
        <v>0</v>
      </c>
      <c r="O59" s="793"/>
      <c r="P59" s="85">
        <f>G59*O59</f>
        <v>0</v>
      </c>
      <c r="Q59" s="83"/>
      <c r="R59" s="377">
        <f>G59*Q59</f>
        <v>0</v>
      </c>
      <c r="S59" s="83"/>
      <c r="T59" s="83">
        <f>Tabla321[[#This Row],[TOTAL EXITENTE82]]*Tabla321[[#This Row],[P.U$]]</f>
        <v>0</v>
      </c>
      <c r="U59" s="132"/>
    </row>
    <row r="60" spans="1:21" ht="38.25" customHeight="1" x14ac:dyDescent="0.25">
      <c r="A60" s="179">
        <v>51</v>
      </c>
      <c r="B60" s="201" t="s">
        <v>1011</v>
      </c>
      <c r="C60" s="14" t="s">
        <v>1012</v>
      </c>
      <c r="D60" s="14" t="s">
        <v>10</v>
      </c>
      <c r="E60" s="14" t="s">
        <v>277</v>
      </c>
      <c r="F60" s="15">
        <v>45322</v>
      </c>
      <c r="G60" s="37">
        <v>2.2999999999999998</v>
      </c>
      <c r="H60" s="337"/>
      <c r="I60" s="83"/>
      <c r="J60" s="85">
        <f t="shared" si="0"/>
        <v>0</v>
      </c>
      <c r="K60" s="308"/>
      <c r="L60" s="85">
        <f t="shared" si="1"/>
        <v>0</v>
      </c>
      <c r="M60" s="308"/>
      <c r="N60" s="85">
        <f t="shared" si="2"/>
        <v>0</v>
      </c>
      <c r="O60" s="793"/>
      <c r="P60" s="85">
        <f t="shared" si="3"/>
        <v>0</v>
      </c>
      <c r="Q60" s="83"/>
      <c r="R60" s="377">
        <f t="shared" si="4"/>
        <v>0</v>
      </c>
      <c r="S60" s="83"/>
      <c r="T60" s="83">
        <f>Tabla321[[#This Row],[TOTAL EXITENTE82]]*Tabla321[[#This Row],[P.U$]]</f>
        <v>0</v>
      </c>
      <c r="U60" s="132"/>
    </row>
    <row r="61" spans="1:21" ht="28.5" x14ac:dyDescent="0.25">
      <c r="A61" s="179">
        <v>52</v>
      </c>
      <c r="B61" s="201" t="s">
        <v>45</v>
      </c>
      <c r="C61" s="14" t="s">
        <v>216</v>
      </c>
      <c r="D61" s="14" t="s">
        <v>10</v>
      </c>
      <c r="E61" s="14" t="s">
        <v>277</v>
      </c>
      <c r="F61" s="15">
        <v>45444</v>
      </c>
      <c r="G61" s="37">
        <v>3.86</v>
      </c>
      <c r="H61" s="337"/>
      <c r="I61" s="83">
        <v>3</v>
      </c>
      <c r="J61" s="85">
        <f t="shared" si="0"/>
        <v>11.58</v>
      </c>
      <c r="K61" s="308">
        <v>3</v>
      </c>
      <c r="L61" s="85">
        <f t="shared" si="1"/>
        <v>11.58</v>
      </c>
      <c r="M61" s="308">
        <v>3</v>
      </c>
      <c r="N61" s="85">
        <f t="shared" si="2"/>
        <v>11.58</v>
      </c>
      <c r="O61" s="793">
        <v>3</v>
      </c>
      <c r="P61" s="85">
        <f t="shared" si="3"/>
        <v>11.58</v>
      </c>
      <c r="Q61" s="83">
        <v>3</v>
      </c>
      <c r="R61" s="377">
        <f t="shared" si="4"/>
        <v>11.58</v>
      </c>
      <c r="S61" s="83">
        <v>3</v>
      </c>
      <c r="T61" s="83">
        <f>Tabla321[[#This Row],[TOTAL EXITENTE82]]*Tabla321[[#This Row],[P.U$]]</f>
        <v>11.58</v>
      </c>
      <c r="U61" s="132">
        <v>3</v>
      </c>
    </row>
    <row r="62" spans="1:21" ht="42.75" x14ac:dyDescent="0.25">
      <c r="A62" s="179">
        <v>53</v>
      </c>
      <c r="B62" s="201" t="s">
        <v>17955</v>
      </c>
      <c r="C62" s="14" t="s">
        <v>736</v>
      </c>
      <c r="D62" s="14" t="s">
        <v>17957</v>
      </c>
      <c r="E62" s="14" t="s">
        <v>17958</v>
      </c>
      <c r="F62" s="15">
        <v>45839</v>
      </c>
      <c r="G62" s="37">
        <v>0.75</v>
      </c>
      <c r="H62" s="337"/>
      <c r="I62" s="83">
        <v>10</v>
      </c>
      <c r="J62" s="85">
        <f>G62*I62</f>
        <v>7.5</v>
      </c>
      <c r="K62" s="308">
        <v>10</v>
      </c>
      <c r="L62" s="85">
        <f>G62*K62</f>
        <v>7.5</v>
      </c>
      <c r="M62" s="308">
        <v>6</v>
      </c>
      <c r="N62" s="85">
        <f>G62*M62</f>
        <v>4.5</v>
      </c>
      <c r="O62" s="793">
        <v>6</v>
      </c>
      <c r="P62" s="85">
        <f>G62*O62</f>
        <v>4.5</v>
      </c>
      <c r="Q62" s="83">
        <v>4</v>
      </c>
      <c r="R62" s="377">
        <f t="shared" si="4"/>
        <v>3</v>
      </c>
      <c r="S62" s="83">
        <v>2</v>
      </c>
      <c r="T62" s="83">
        <f>Tabla321[[#This Row],[TOTAL EXITENTE82]]*Tabla321[[#This Row],[P.U$]]</f>
        <v>1.5</v>
      </c>
      <c r="U62" s="132">
        <v>2</v>
      </c>
    </row>
    <row r="63" spans="1:21" ht="57" x14ac:dyDescent="0.25">
      <c r="A63" s="179">
        <v>54</v>
      </c>
      <c r="B63" s="201" t="s">
        <v>17956</v>
      </c>
      <c r="C63" s="14" t="s">
        <v>736</v>
      </c>
      <c r="D63" s="14" t="s">
        <v>17957</v>
      </c>
      <c r="E63" s="14" t="s">
        <v>17958</v>
      </c>
      <c r="F63" s="15">
        <v>45839</v>
      </c>
      <c r="G63" s="37">
        <v>0.75</v>
      </c>
      <c r="H63" s="337"/>
      <c r="I63" s="83">
        <v>10</v>
      </c>
      <c r="J63" s="85">
        <f>G63*I63</f>
        <v>7.5</v>
      </c>
      <c r="K63" s="308">
        <v>9</v>
      </c>
      <c r="L63" s="85">
        <f>G63*K63</f>
        <v>6.75</v>
      </c>
      <c r="M63" s="308">
        <v>3</v>
      </c>
      <c r="N63" s="85">
        <f>G63*M63</f>
        <v>2.25</v>
      </c>
      <c r="O63" s="793">
        <v>3</v>
      </c>
      <c r="P63" s="85">
        <f>G63*O63</f>
        <v>2.25</v>
      </c>
      <c r="Q63" s="83">
        <v>2</v>
      </c>
      <c r="R63" s="377">
        <f t="shared" si="4"/>
        <v>1.5</v>
      </c>
      <c r="S63" s="83">
        <v>0</v>
      </c>
      <c r="T63" s="83">
        <f>Tabla321[[#This Row],[TOTAL EXITENTE82]]*Tabla321[[#This Row],[P.U$]]</f>
        <v>0</v>
      </c>
      <c r="U63" s="132"/>
    </row>
    <row r="64" spans="1:21" ht="28.5" customHeight="1" x14ac:dyDescent="0.25">
      <c r="A64" s="179">
        <v>55</v>
      </c>
      <c r="B64" s="201" t="s">
        <v>46</v>
      </c>
      <c r="C64" s="14" t="s">
        <v>217</v>
      </c>
      <c r="D64" s="14" t="s">
        <v>10</v>
      </c>
      <c r="E64" s="14" t="s">
        <v>266</v>
      </c>
      <c r="F64" s="15">
        <v>45839</v>
      </c>
      <c r="G64" s="37">
        <v>6.72</v>
      </c>
      <c r="H64" s="337"/>
      <c r="I64" s="83"/>
      <c r="J64" s="85">
        <f t="shared" si="0"/>
        <v>0</v>
      </c>
      <c r="K64" s="308"/>
      <c r="L64" s="85">
        <f t="shared" si="1"/>
        <v>0</v>
      </c>
      <c r="M64" s="308"/>
      <c r="N64" s="85">
        <f t="shared" si="2"/>
        <v>0</v>
      </c>
      <c r="O64" s="793"/>
      <c r="P64" s="85">
        <f t="shared" si="3"/>
        <v>0</v>
      </c>
      <c r="Q64" s="83"/>
      <c r="R64" s="377">
        <f t="shared" si="4"/>
        <v>0</v>
      </c>
      <c r="S64" s="83"/>
      <c r="T64" s="83">
        <f>Tabla321[[#This Row],[TOTAL EXITENTE82]]*Tabla321[[#This Row],[P.U$]]</f>
        <v>0</v>
      </c>
      <c r="U64" s="132"/>
    </row>
    <row r="65" spans="1:21" x14ac:dyDescent="0.25">
      <c r="A65" s="179">
        <v>56</v>
      </c>
      <c r="B65" s="201" t="s">
        <v>47</v>
      </c>
      <c r="C65" s="14" t="s">
        <v>218</v>
      </c>
      <c r="D65" s="14" t="s">
        <v>10</v>
      </c>
      <c r="E65" s="14" t="s">
        <v>278</v>
      </c>
      <c r="F65" s="15">
        <v>45352</v>
      </c>
      <c r="G65" s="37">
        <v>10.84</v>
      </c>
      <c r="H65" s="337"/>
      <c r="I65" s="83">
        <v>10</v>
      </c>
      <c r="J65" s="85">
        <f t="shared" si="0"/>
        <v>108.4</v>
      </c>
      <c r="K65" s="308">
        <v>10</v>
      </c>
      <c r="L65" s="85">
        <f t="shared" si="1"/>
        <v>108.4</v>
      </c>
      <c r="M65" s="308">
        <v>9</v>
      </c>
      <c r="N65" s="85">
        <f>G65*M65</f>
        <v>97.56</v>
      </c>
      <c r="O65" s="793">
        <v>9</v>
      </c>
      <c r="P65" s="85">
        <f t="shared" si="3"/>
        <v>97.56</v>
      </c>
      <c r="Q65" s="83">
        <v>9</v>
      </c>
      <c r="R65" s="377">
        <f t="shared" si="4"/>
        <v>97.56</v>
      </c>
      <c r="S65" s="83">
        <v>9</v>
      </c>
      <c r="T65" s="83">
        <f>Tabla321[[#This Row],[TOTAL EXITENTE82]]*Tabla321[[#This Row],[P.U$]]</f>
        <v>97.56</v>
      </c>
      <c r="U65" s="132">
        <v>9</v>
      </c>
    </row>
    <row r="66" spans="1:21" ht="28.5" x14ac:dyDescent="0.25">
      <c r="A66" s="179">
        <v>57</v>
      </c>
      <c r="B66" s="201" t="s">
        <v>17804</v>
      </c>
      <c r="C66" s="14" t="s">
        <v>17805</v>
      </c>
      <c r="D66" s="14" t="s">
        <v>10</v>
      </c>
      <c r="E66" s="14" t="s">
        <v>266</v>
      </c>
      <c r="F66" s="15">
        <v>45474</v>
      </c>
      <c r="G66" s="37">
        <v>3.43</v>
      </c>
      <c r="H66" s="337"/>
      <c r="I66" s="83">
        <v>9</v>
      </c>
      <c r="J66" s="85">
        <f>G66*I66</f>
        <v>30.87</v>
      </c>
      <c r="K66" s="308">
        <v>8</v>
      </c>
      <c r="L66" s="85">
        <f>G66*K66</f>
        <v>27.44</v>
      </c>
      <c r="M66" s="308">
        <v>7</v>
      </c>
      <c r="N66" s="85">
        <f>G66*M66</f>
        <v>24.01</v>
      </c>
      <c r="O66" s="793">
        <v>7</v>
      </c>
      <c r="P66" s="85">
        <f>G66*O66</f>
        <v>24.01</v>
      </c>
      <c r="Q66" s="83">
        <v>7</v>
      </c>
      <c r="R66" s="377">
        <f t="shared" si="4"/>
        <v>24.01</v>
      </c>
      <c r="S66" s="83">
        <v>7</v>
      </c>
      <c r="T66" s="83">
        <f>Tabla321[[#This Row],[TOTAL EXITENTE82]]*Tabla321[[#This Row],[P.U$]]</f>
        <v>24.01</v>
      </c>
      <c r="U66" s="132">
        <v>6</v>
      </c>
    </row>
    <row r="67" spans="1:21" ht="28.5" customHeight="1" x14ac:dyDescent="0.25">
      <c r="A67" s="179">
        <v>58</v>
      </c>
      <c r="B67" s="201" t="s">
        <v>48</v>
      </c>
      <c r="C67" s="14" t="s">
        <v>196</v>
      </c>
      <c r="D67" s="14" t="s">
        <v>10</v>
      </c>
      <c r="E67" s="14" t="s">
        <v>279</v>
      </c>
      <c r="F67" s="15">
        <v>45444</v>
      </c>
      <c r="G67" s="37">
        <v>0.75</v>
      </c>
      <c r="H67" s="337"/>
      <c r="I67" s="83"/>
      <c r="J67" s="85">
        <f t="shared" si="0"/>
        <v>0</v>
      </c>
      <c r="K67" s="308"/>
      <c r="L67" s="85">
        <f t="shared" si="1"/>
        <v>0</v>
      </c>
      <c r="M67" s="308"/>
      <c r="N67" s="85">
        <f t="shared" si="2"/>
        <v>0</v>
      </c>
      <c r="O67" s="793"/>
      <c r="P67" s="85">
        <f t="shared" si="3"/>
        <v>0</v>
      </c>
      <c r="Q67" s="83"/>
      <c r="R67" s="377">
        <f t="shared" si="4"/>
        <v>0</v>
      </c>
      <c r="S67" s="83"/>
      <c r="T67" s="83">
        <f>Tabla321[[#This Row],[TOTAL EXITENTE82]]*Tabla321[[#This Row],[P.U$]]</f>
        <v>0</v>
      </c>
      <c r="U67" s="132"/>
    </row>
    <row r="68" spans="1:21" ht="28.5" customHeight="1" x14ac:dyDescent="0.25">
      <c r="A68" s="179">
        <v>59</v>
      </c>
      <c r="B68" s="201" t="s">
        <v>49</v>
      </c>
      <c r="C68" s="14" t="s">
        <v>203</v>
      </c>
      <c r="D68" s="14" t="s">
        <v>10</v>
      </c>
      <c r="E68" s="14" t="s">
        <v>266</v>
      </c>
      <c r="F68" s="15">
        <v>45108</v>
      </c>
      <c r="G68" s="37">
        <v>0.91</v>
      </c>
      <c r="H68" s="337"/>
      <c r="I68" s="593"/>
      <c r="J68" s="355">
        <f>G68*I68</f>
        <v>0</v>
      </c>
      <c r="K68" s="308"/>
      <c r="L68" s="357">
        <f>G68*K68</f>
        <v>0</v>
      </c>
      <c r="M68" s="308"/>
      <c r="N68" s="357">
        <f>G68*M68</f>
        <v>0</v>
      </c>
      <c r="O68" s="793"/>
      <c r="P68" s="357">
        <f>G68*O68</f>
        <v>0</v>
      </c>
      <c r="Q68" s="356"/>
      <c r="R68" s="377">
        <f>G68*Q68</f>
        <v>0</v>
      </c>
      <c r="S68" s="83"/>
      <c r="T68" s="83">
        <f>Tabla321[[#This Row],[TOTAL EXITENTE82]]*Tabla321[[#This Row],[P.U$]]</f>
        <v>0</v>
      </c>
      <c r="U68" s="132"/>
    </row>
    <row r="69" spans="1:21" ht="25.5" customHeight="1" x14ac:dyDescent="0.25">
      <c r="A69" s="179">
        <v>60</v>
      </c>
      <c r="B69" s="201" t="s">
        <v>50</v>
      </c>
      <c r="C69" s="14" t="s">
        <v>196</v>
      </c>
      <c r="D69" s="14" t="s">
        <v>10</v>
      </c>
      <c r="E69" s="14" t="s">
        <v>280</v>
      </c>
      <c r="F69" s="15">
        <v>45444</v>
      </c>
      <c r="G69" s="37">
        <v>1.57</v>
      </c>
      <c r="H69" s="337"/>
      <c r="I69" s="593"/>
      <c r="J69" s="355">
        <f>G69*I69</f>
        <v>0</v>
      </c>
      <c r="K69" s="308"/>
      <c r="L69" s="357">
        <f>G69*K69</f>
        <v>0</v>
      </c>
      <c r="M69" s="308"/>
      <c r="N69" s="357">
        <f>G69*M69</f>
        <v>0</v>
      </c>
      <c r="O69" s="793"/>
      <c r="P69" s="357">
        <f>G69*O69</f>
        <v>0</v>
      </c>
      <c r="Q69" s="356"/>
      <c r="R69" s="377">
        <f>G69*Q69</f>
        <v>0</v>
      </c>
      <c r="S69" s="83"/>
      <c r="T69" s="83">
        <f>Tabla321[[#This Row],[TOTAL EXITENTE82]]*Tabla321[[#This Row],[P.U$]]</f>
        <v>0</v>
      </c>
      <c r="U69" s="132"/>
    </row>
    <row r="70" spans="1:21" ht="38.25" x14ac:dyDescent="0.25">
      <c r="A70" s="179">
        <v>61</v>
      </c>
      <c r="B70" s="201" t="s">
        <v>51</v>
      </c>
      <c r="C70" s="14" t="s">
        <v>200</v>
      </c>
      <c r="D70" s="14" t="s">
        <v>10</v>
      </c>
      <c r="E70" s="14" t="s">
        <v>273</v>
      </c>
      <c r="F70" s="15">
        <v>45748</v>
      </c>
      <c r="G70" s="37">
        <v>1.57</v>
      </c>
      <c r="H70" s="337"/>
      <c r="I70" s="83">
        <v>13</v>
      </c>
      <c r="J70" s="85">
        <f t="shared" si="0"/>
        <v>20.41</v>
      </c>
      <c r="K70" s="308">
        <v>10</v>
      </c>
      <c r="L70" s="85">
        <f t="shared" si="1"/>
        <v>15.700000000000001</v>
      </c>
      <c r="M70" s="308">
        <v>9</v>
      </c>
      <c r="N70" s="85">
        <f t="shared" si="2"/>
        <v>14.13</v>
      </c>
      <c r="O70" s="793">
        <v>9</v>
      </c>
      <c r="P70" s="85">
        <f t="shared" si="3"/>
        <v>14.13</v>
      </c>
      <c r="Q70" s="83">
        <v>6</v>
      </c>
      <c r="R70" s="377">
        <f>G70*Q70</f>
        <v>9.42</v>
      </c>
      <c r="S70" s="83">
        <v>6</v>
      </c>
      <c r="T70" s="83">
        <f>Tabla321[[#This Row],[TOTAL EXITENTE82]]*Tabla321[[#This Row],[P.U$]]</f>
        <v>9.42</v>
      </c>
      <c r="U70" s="132">
        <v>6</v>
      </c>
    </row>
    <row r="71" spans="1:21" ht="25.5" customHeight="1" x14ac:dyDescent="0.25">
      <c r="A71" s="179">
        <v>62</v>
      </c>
      <c r="B71" s="201" t="s">
        <v>51</v>
      </c>
      <c r="C71" s="14" t="s">
        <v>219</v>
      </c>
      <c r="D71" s="14" t="s">
        <v>10</v>
      </c>
      <c r="E71" s="14" t="s">
        <v>273</v>
      </c>
      <c r="F71" s="15">
        <v>45748</v>
      </c>
      <c r="G71" s="37">
        <v>1.57</v>
      </c>
      <c r="H71" s="337"/>
      <c r="I71" s="83"/>
      <c r="J71" s="85">
        <f t="shared" si="0"/>
        <v>0</v>
      </c>
      <c r="K71" s="308"/>
      <c r="L71" s="85">
        <f t="shared" si="1"/>
        <v>0</v>
      </c>
      <c r="M71" s="308"/>
      <c r="N71" s="85">
        <f t="shared" si="2"/>
        <v>0</v>
      </c>
      <c r="O71" s="793"/>
      <c r="P71" s="85">
        <f t="shared" si="3"/>
        <v>0</v>
      </c>
      <c r="Q71" s="83"/>
      <c r="R71" s="377">
        <f t="shared" si="4"/>
        <v>0</v>
      </c>
      <c r="S71" s="83"/>
      <c r="T71" s="83">
        <f>Tabla321[[#This Row],[TOTAL EXITENTE82]]*Tabla321[[#This Row],[P.U$]]</f>
        <v>0</v>
      </c>
      <c r="U71" s="132"/>
    </row>
    <row r="72" spans="1:21" ht="28.5" customHeight="1" x14ac:dyDescent="0.25">
      <c r="A72" s="179">
        <v>63</v>
      </c>
      <c r="B72" s="201" t="s">
        <v>52</v>
      </c>
      <c r="C72" s="14" t="s">
        <v>894</v>
      </c>
      <c r="D72" s="14" t="s">
        <v>10</v>
      </c>
      <c r="E72" s="14" t="s">
        <v>273</v>
      </c>
      <c r="F72" s="15">
        <v>45597</v>
      </c>
      <c r="G72" s="37">
        <v>1.65</v>
      </c>
      <c r="H72" s="337"/>
      <c r="I72" s="83"/>
      <c r="J72" s="85">
        <f t="shared" si="0"/>
        <v>0</v>
      </c>
      <c r="K72" s="308"/>
      <c r="L72" s="85">
        <f t="shared" si="1"/>
        <v>0</v>
      </c>
      <c r="M72" s="308"/>
      <c r="N72" s="85">
        <f t="shared" si="2"/>
        <v>0</v>
      </c>
      <c r="O72" s="793"/>
      <c r="P72" s="85">
        <f t="shared" si="3"/>
        <v>0</v>
      </c>
      <c r="Q72" s="83"/>
      <c r="R72" s="377">
        <f t="shared" si="4"/>
        <v>0</v>
      </c>
      <c r="S72" s="83"/>
      <c r="T72" s="83">
        <f>Tabla321[[#This Row],[TOTAL EXITENTE82]]*Tabla321[[#This Row],[P.U$]]</f>
        <v>0</v>
      </c>
      <c r="U72" s="132"/>
    </row>
    <row r="73" spans="1:21" ht="28.5" customHeight="1" x14ac:dyDescent="0.25">
      <c r="A73" s="179">
        <v>64</v>
      </c>
      <c r="B73" s="201" t="s">
        <v>52</v>
      </c>
      <c r="C73" s="14" t="s">
        <v>221</v>
      </c>
      <c r="D73" s="14" t="s">
        <v>10</v>
      </c>
      <c r="E73" s="14" t="s">
        <v>273</v>
      </c>
      <c r="F73" s="15">
        <v>45566</v>
      </c>
      <c r="G73" s="37">
        <v>3.44</v>
      </c>
      <c r="H73" s="337"/>
      <c r="I73" s="83"/>
      <c r="J73" s="85">
        <f t="shared" si="0"/>
        <v>0</v>
      </c>
      <c r="K73" s="308"/>
      <c r="L73" s="85">
        <f t="shared" si="1"/>
        <v>0</v>
      </c>
      <c r="M73" s="308"/>
      <c r="N73" s="85">
        <f t="shared" si="2"/>
        <v>0</v>
      </c>
      <c r="O73" s="793"/>
      <c r="P73" s="85">
        <f t="shared" si="3"/>
        <v>0</v>
      </c>
      <c r="Q73" s="83"/>
      <c r="R73" s="377">
        <f t="shared" si="4"/>
        <v>0</v>
      </c>
      <c r="S73" s="83"/>
      <c r="T73" s="83">
        <f>Tabla321[[#This Row],[TOTAL EXITENTE82]]*Tabla321[[#This Row],[P.U$]]</f>
        <v>0</v>
      </c>
      <c r="U73" s="132"/>
    </row>
    <row r="74" spans="1:21" ht="38.25" x14ac:dyDescent="0.25">
      <c r="A74" s="179">
        <v>65</v>
      </c>
      <c r="B74" s="201" t="s">
        <v>999</v>
      </c>
      <c r="C74" s="14" t="s">
        <v>234</v>
      </c>
      <c r="D74" s="14" t="s">
        <v>10</v>
      </c>
      <c r="E74" s="14" t="s">
        <v>273</v>
      </c>
      <c r="F74" s="15">
        <v>45567</v>
      </c>
      <c r="G74" s="37">
        <v>1.65</v>
      </c>
      <c r="H74" s="337"/>
      <c r="I74" s="83">
        <v>9</v>
      </c>
      <c r="J74" s="85">
        <f t="shared" si="0"/>
        <v>14.85</v>
      </c>
      <c r="K74" s="308">
        <v>9</v>
      </c>
      <c r="L74" s="85">
        <f t="shared" si="1"/>
        <v>14.85</v>
      </c>
      <c r="M74" s="308">
        <v>7</v>
      </c>
      <c r="N74" s="85">
        <f>G74*M74</f>
        <v>11.549999999999999</v>
      </c>
      <c r="O74" s="793">
        <v>7</v>
      </c>
      <c r="P74" s="85">
        <f t="shared" si="3"/>
        <v>11.549999999999999</v>
      </c>
      <c r="Q74" s="83">
        <v>7</v>
      </c>
      <c r="R74" s="377">
        <f t="shared" si="4"/>
        <v>11.549999999999999</v>
      </c>
      <c r="S74" s="83">
        <v>7</v>
      </c>
      <c r="T74" s="83">
        <f>Tabla321[[#This Row],[TOTAL EXITENTE82]]*Tabla321[[#This Row],[P.U$]]</f>
        <v>11.549999999999999</v>
      </c>
      <c r="U74" s="132">
        <v>7</v>
      </c>
    </row>
    <row r="75" spans="1:21" ht="28.5" x14ac:dyDescent="0.25">
      <c r="A75" s="179">
        <v>66</v>
      </c>
      <c r="B75" s="201" t="s">
        <v>53</v>
      </c>
      <c r="C75" s="14" t="s">
        <v>222</v>
      </c>
      <c r="D75" s="14" t="s">
        <v>10</v>
      </c>
      <c r="E75" s="14" t="s">
        <v>281</v>
      </c>
      <c r="F75" s="15">
        <v>45658</v>
      </c>
      <c r="G75" s="37">
        <v>2.67</v>
      </c>
      <c r="H75" s="337"/>
      <c r="I75" s="83">
        <v>4</v>
      </c>
      <c r="J75" s="85">
        <f t="shared" si="0"/>
        <v>10.68</v>
      </c>
      <c r="K75" s="308">
        <v>4</v>
      </c>
      <c r="L75" s="85">
        <f t="shared" si="1"/>
        <v>10.68</v>
      </c>
      <c r="M75" s="308">
        <v>4</v>
      </c>
      <c r="N75" s="85">
        <f t="shared" si="2"/>
        <v>10.68</v>
      </c>
      <c r="O75" s="793">
        <v>4</v>
      </c>
      <c r="P75" s="85">
        <f t="shared" si="3"/>
        <v>10.68</v>
      </c>
      <c r="Q75" s="83">
        <v>4</v>
      </c>
      <c r="R75" s="377">
        <f t="shared" si="4"/>
        <v>10.68</v>
      </c>
      <c r="S75" s="83">
        <v>2</v>
      </c>
      <c r="T75" s="83">
        <f>Tabla321[[#This Row],[TOTAL EXITENTE82]]*Tabla321[[#This Row],[P.U$]]</f>
        <v>5.34</v>
      </c>
      <c r="U75" s="132">
        <v>1</v>
      </c>
    </row>
    <row r="76" spans="1:21" ht="28.5" customHeight="1" x14ac:dyDescent="0.25">
      <c r="A76" s="179">
        <v>67</v>
      </c>
      <c r="B76" s="201" t="s">
        <v>54</v>
      </c>
      <c r="C76" s="14" t="s">
        <v>729</v>
      </c>
      <c r="D76" s="14" t="s">
        <v>10</v>
      </c>
      <c r="E76" s="14" t="s">
        <v>281</v>
      </c>
      <c r="F76" s="15">
        <v>45323</v>
      </c>
      <c r="G76" s="37">
        <v>1.33</v>
      </c>
      <c r="H76" s="337"/>
      <c r="I76" s="83"/>
      <c r="J76" s="85">
        <f t="shared" si="0"/>
        <v>0</v>
      </c>
      <c r="K76" s="308"/>
      <c r="L76" s="85">
        <f t="shared" si="1"/>
        <v>0</v>
      </c>
      <c r="M76" s="308"/>
      <c r="N76" s="85">
        <f t="shared" si="2"/>
        <v>0</v>
      </c>
      <c r="O76" s="793"/>
      <c r="P76" s="85">
        <f t="shared" si="3"/>
        <v>0</v>
      </c>
      <c r="Q76" s="83"/>
      <c r="R76" s="377">
        <f t="shared" si="4"/>
        <v>0</v>
      </c>
      <c r="S76" s="83"/>
      <c r="T76" s="83">
        <f>Tabla321[[#This Row],[TOTAL EXITENTE82]]*Tabla321[[#This Row],[P.U$]]</f>
        <v>0</v>
      </c>
      <c r="U76" s="132"/>
    </row>
    <row r="77" spans="1:21" ht="28.5" x14ac:dyDescent="0.25">
      <c r="A77" s="179">
        <v>68</v>
      </c>
      <c r="B77" s="201" t="s">
        <v>55</v>
      </c>
      <c r="C77" s="14" t="s">
        <v>205</v>
      </c>
      <c r="D77" s="14" t="s">
        <v>10</v>
      </c>
      <c r="E77" s="14" t="s">
        <v>281</v>
      </c>
      <c r="F77" s="15">
        <v>45566</v>
      </c>
      <c r="G77" s="37">
        <v>2.4300000000000002</v>
      </c>
      <c r="H77" s="337"/>
      <c r="I77" s="83">
        <v>9</v>
      </c>
      <c r="J77" s="85">
        <f t="shared" si="0"/>
        <v>21.87</v>
      </c>
      <c r="K77" s="308">
        <v>9</v>
      </c>
      <c r="L77" s="85">
        <f t="shared" si="1"/>
        <v>21.87</v>
      </c>
      <c r="M77" s="308">
        <v>9</v>
      </c>
      <c r="N77" s="85">
        <f t="shared" si="2"/>
        <v>21.87</v>
      </c>
      <c r="O77" s="793">
        <v>9</v>
      </c>
      <c r="P77" s="85">
        <f t="shared" si="3"/>
        <v>21.87</v>
      </c>
      <c r="Q77" s="83">
        <v>9</v>
      </c>
      <c r="R77" s="377">
        <f>G77*Q77</f>
        <v>21.87</v>
      </c>
      <c r="S77" s="83">
        <v>9</v>
      </c>
      <c r="T77" s="83">
        <f>Tabla321[[#This Row],[TOTAL EXITENTE82]]*Tabla321[[#This Row],[P.U$]]</f>
        <v>21.87</v>
      </c>
      <c r="U77" s="132">
        <v>9</v>
      </c>
    </row>
    <row r="78" spans="1:21" ht="30" customHeight="1" x14ac:dyDescent="0.25">
      <c r="A78" s="179">
        <v>69</v>
      </c>
      <c r="B78" s="184" t="s">
        <v>1025</v>
      </c>
      <c r="C78" s="578" t="s">
        <v>198</v>
      </c>
      <c r="D78" s="184" t="s">
        <v>10</v>
      </c>
      <c r="E78" s="184"/>
      <c r="F78" s="576" t="s">
        <v>1024</v>
      </c>
      <c r="G78" s="577">
        <v>2.35</v>
      </c>
      <c r="H78" s="337"/>
      <c r="I78" s="83"/>
      <c r="J78" s="85">
        <f t="shared" si="0"/>
        <v>0</v>
      </c>
      <c r="K78" s="308"/>
      <c r="L78" s="85">
        <f t="shared" si="1"/>
        <v>0</v>
      </c>
      <c r="M78" s="308"/>
      <c r="N78" s="85">
        <f t="shared" si="2"/>
        <v>0</v>
      </c>
      <c r="O78" s="793"/>
      <c r="P78" s="85">
        <f t="shared" si="3"/>
        <v>0</v>
      </c>
      <c r="Q78" s="83"/>
      <c r="R78" s="377">
        <f t="shared" si="4"/>
        <v>0</v>
      </c>
      <c r="S78" s="83"/>
      <c r="T78" s="83">
        <f>Tabla321[[#This Row],[TOTAL EXITENTE82]]*Tabla321[[#This Row],[P.U$]]</f>
        <v>0</v>
      </c>
      <c r="U78" s="132"/>
    </row>
    <row r="79" spans="1:21" ht="28.5" customHeight="1" x14ac:dyDescent="0.25">
      <c r="A79" s="179">
        <v>70</v>
      </c>
      <c r="B79" s="201" t="s">
        <v>1000</v>
      </c>
      <c r="C79" s="14" t="s">
        <v>212</v>
      </c>
      <c r="D79" s="14" t="s">
        <v>10</v>
      </c>
      <c r="E79" s="14" t="s">
        <v>273</v>
      </c>
      <c r="F79" s="15">
        <v>45536</v>
      </c>
      <c r="G79" s="37">
        <v>2.89</v>
      </c>
      <c r="H79" s="337"/>
      <c r="I79" s="83"/>
      <c r="J79" s="85">
        <f t="shared" si="0"/>
        <v>0</v>
      </c>
      <c r="K79" s="308"/>
      <c r="L79" s="85">
        <f>G79*K79</f>
        <v>0</v>
      </c>
      <c r="M79" s="308"/>
      <c r="N79" s="85">
        <f>G79*M79</f>
        <v>0</v>
      </c>
      <c r="O79" s="793"/>
      <c r="P79" s="85">
        <f>G79*O79</f>
        <v>0</v>
      </c>
      <c r="Q79" s="83"/>
      <c r="R79" s="377">
        <f>G79*Q79</f>
        <v>0</v>
      </c>
      <c r="S79" s="83"/>
      <c r="T79" s="83">
        <f>Tabla321[[#This Row],[TOTAL EXITENTE82]]*Tabla321[[#This Row],[P.U$]]</f>
        <v>0</v>
      </c>
      <c r="U79" s="132"/>
    </row>
    <row r="80" spans="1:21" ht="38.25" x14ac:dyDescent="0.25">
      <c r="A80" s="179">
        <v>71</v>
      </c>
      <c r="B80" s="201" t="s">
        <v>813</v>
      </c>
      <c r="C80" s="14" t="s">
        <v>205</v>
      </c>
      <c r="D80" s="14" t="s">
        <v>10</v>
      </c>
      <c r="E80" s="14" t="s">
        <v>273</v>
      </c>
      <c r="F80" s="15">
        <v>45292</v>
      </c>
      <c r="G80" s="37">
        <v>2.89</v>
      </c>
      <c r="H80" s="337"/>
      <c r="I80" s="83">
        <v>12</v>
      </c>
      <c r="J80" s="85">
        <f t="shared" si="0"/>
        <v>34.68</v>
      </c>
      <c r="K80" s="308">
        <v>10</v>
      </c>
      <c r="L80" s="85">
        <f t="shared" si="1"/>
        <v>28.900000000000002</v>
      </c>
      <c r="M80" s="308">
        <v>10</v>
      </c>
      <c r="N80" s="85">
        <f t="shared" si="2"/>
        <v>28.900000000000002</v>
      </c>
      <c r="O80" s="793">
        <v>10</v>
      </c>
      <c r="P80" s="85">
        <f t="shared" si="3"/>
        <v>28.900000000000002</v>
      </c>
      <c r="Q80" s="83">
        <v>10</v>
      </c>
      <c r="R80" s="377">
        <f>G80*Q80</f>
        <v>28.900000000000002</v>
      </c>
      <c r="S80" s="83">
        <v>9</v>
      </c>
      <c r="T80" s="83">
        <f>Tabla321[[#This Row],[TOTAL EXITENTE82]]*Tabla321[[#This Row],[P.U$]]</f>
        <v>26.01</v>
      </c>
      <c r="U80" s="132">
        <v>9</v>
      </c>
    </row>
    <row r="81" spans="1:21" ht="25.5" customHeight="1" x14ac:dyDescent="0.25">
      <c r="A81" s="179">
        <v>72</v>
      </c>
      <c r="B81" s="184" t="s">
        <v>1028</v>
      </c>
      <c r="C81" s="578" t="s">
        <v>197</v>
      </c>
      <c r="D81" s="184" t="s">
        <v>10</v>
      </c>
      <c r="E81" s="14" t="s">
        <v>273</v>
      </c>
      <c r="F81" s="576">
        <v>45536</v>
      </c>
      <c r="G81" s="577">
        <v>2.89</v>
      </c>
      <c r="H81" s="337"/>
      <c r="I81" s="83"/>
      <c r="J81" s="85">
        <f t="shared" si="0"/>
        <v>0</v>
      </c>
      <c r="K81" s="308"/>
      <c r="L81" s="85">
        <f t="shared" si="1"/>
        <v>0</v>
      </c>
      <c r="M81" s="308"/>
      <c r="N81" s="85">
        <f t="shared" si="2"/>
        <v>0</v>
      </c>
      <c r="O81" s="793"/>
      <c r="P81" s="85">
        <f t="shared" si="3"/>
        <v>0</v>
      </c>
      <c r="Q81" s="83"/>
      <c r="R81" s="377">
        <f t="shared" si="4"/>
        <v>0</v>
      </c>
      <c r="S81" s="83"/>
      <c r="T81" s="83">
        <f>Tabla321[[#This Row],[TOTAL EXITENTE82]]*Tabla321[[#This Row],[P.U$]]</f>
        <v>0</v>
      </c>
      <c r="U81" s="132"/>
    </row>
    <row r="82" spans="1:21" ht="38.25" x14ac:dyDescent="0.25">
      <c r="A82" s="179">
        <v>73</v>
      </c>
      <c r="B82" s="201" t="s">
        <v>56</v>
      </c>
      <c r="C82" s="14" t="s">
        <v>205</v>
      </c>
      <c r="D82" s="14" t="s">
        <v>10</v>
      </c>
      <c r="E82" s="14" t="s">
        <v>273</v>
      </c>
      <c r="F82" s="15">
        <v>45444</v>
      </c>
      <c r="G82" s="37">
        <v>1.49</v>
      </c>
      <c r="H82" s="337"/>
      <c r="I82" s="83">
        <v>19</v>
      </c>
      <c r="J82" s="85">
        <f t="shared" si="0"/>
        <v>28.31</v>
      </c>
      <c r="K82" s="308">
        <v>19</v>
      </c>
      <c r="L82" s="85">
        <f t="shared" si="1"/>
        <v>28.31</v>
      </c>
      <c r="M82" s="308">
        <v>19</v>
      </c>
      <c r="N82" s="85">
        <f t="shared" si="2"/>
        <v>28.31</v>
      </c>
      <c r="O82" s="793">
        <v>19</v>
      </c>
      <c r="P82" s="85">
        <f t="shared" si="3"/>
        <v>28.31</v>
      </c>
      <c r="Q82" s="83">
        <v>19</v>
      </c>
      <c r="R82" s="377">
        <f t="shared" si="4"/>
        <v>28.31</v>
      </c>
      <c r="S82" s="83">
        <v>19</v>
      </c>
      <c r="T82" s="83">
        <f>Tabla321[[#This Row],[TOTAL EXITENTE82]]*Tabla321[[#This Row],[P.U$]]</f>
        <v>28.31</v>
      </c>
      <c r="U82" s="132">
        <v>19</v>
      </c>
    </row>
    <row r="83" spans="1:21" ht="28.5" customHeight="1" x14ac:dyDescent="0.25">
      <c r="A83" s="179">
        <v>74</v>
      </c>
      <c r="B83" s="202" t="s">
        <v>57</v>
      </c>
      <c r="C83" s="14" t="s">
        <v>203</v>
      </c>
      <c r="D83" s="14" t="s">
        <v>10</v>
      </c>
      <c r="E83" s="14" t="s">
        <v>272</v>
      </c>
      <c r="F83" s="15">
        <v>45108</v>
      </c>
      <c r="G83" s="37">
        <v>4</v>
      </c>
      <c r="H83" s="337"/>
      <c r="I83" s="593"/>
      <c r="J83" s="85">
        <f t="shared" si="0"/>
        <v>0</v>
      </c>
      <c r="K83" s="308">
        <v>10</v>
      </c>
      <c r="L83" s="236">
        <f>G83*K83</f>
        <v>40</v>
      </c>
      <c r="M83" s="308">
        <v>9</v>
      </c>
      <c r="N83" s="236">
        <f>G83*M83</f>
        <v>36</v>
      </c>
      <c r="O83" s="793">
        <v>9</v>
      </c>
      <c r="P83" s="236">
        <f>G83*O83</f>
        <v>36</v>
      </c>
      <c r="Q83" s="237">
        <v>9</v>
      </c>
      <c r="R83" s="377">
        <f t="shared" si="4"/>
        <v>36</v>
      </c>
      <c r="S83" s="83">
        <v>8</v>
      </c>
      <c r="T83" s="83">
        <f>Tabla321[[#This Row],[TOTAL EXITENTE82]]*Tabla321[[#This Row],[P.U$]]</f>
        <v>32</v>
      </c>
      <c r="U83" s="132">
        <v>5</v>
      </c>
    </row>
    <row r="84" spans="1:21" ht="15" customHeight="1" x14ac:dyDescent="0.25">
      <c r="A84" s="179">
        <v>75</v>
      </c>
      <c r="B84" s="201" t="s">
        <v>58</v>
      </c>
      <c r="C84" s="14" t="s">
        <v>814</v>
      </c>
      <c r="D84" s="14" t="s">
        <v>10</v>
      </c>
      <c r="E84" s="14" t="s">
        <v>272</v>
      </c>
      <c r="F84" s="15">
        <v>45291</v>
      </c>
      <c r="G84" s="37">
        <v>5.58</v>
      </c>
      <c r="H84" s="337"/>
      <c r="I84" s="83"/>
      <c r="J84" s="85">
        <f t="shared" si="0"/>
        <v>0</v>
      </c>
      <c r="K84" s="308"/>
      <c r="L84" s="85">
        <f t="shared" si="1"/>
        <v>0</v>
      </c>
      <c r="M84" s="308"/>
      <c r="N84" s="85">
        <f t="shared" si="2"/>
        <v>0</v>
      </c>
      <c r="O84" s="793"/>
      <c r="P84" s="85">
        <f t="shared" si="3"/>
        <v>0</v>
      </c>
      <c r="Q84" s="83"/>
      <c r="R84" s="377">
        <f t="shared" si="4"/>
        <v>0</v>
      </c>
      <c r="S84" s="83"/>
      <c r="T84" s="83">
        <f>Tabla321[[#This Row],[TOTAL EXITENTE82]]*Tabla321[[#This Row],[P.U$]]</f>
        <v>0</v>
      </c>
      <c r="U84" s="132"/>
    </row>
    <row r="85" spans="1:21" x14ac:dyDescent="0.25">
      <c r="A85" s="179">
        <v>76</v>
      </c>
      <c r="B85" s="201" t="s">
        <v>58</v>
      </c>
      <c r="C85" s="14" t="s">
        <v>222</v>
      </c>
      <c r="D85" s="14" t="s">
        <v>10</v>
      </c>
      <c r="E85" s="14" t="s">
        <v>272</v>
      </c>
      <c r="F85" s="15">
        <v>45292</v>
      </c>
      <c r="G85" s="37">
        <v>6.58</v>
      </c>
      <c r="H85" s="337"/>
      <c r="I85" s="83">
        <v>8</v>
      </c>
      <c r="J85" s="85">
        <f t="shared" si="0"/>
        <v>52.64</v>
      </c>
      <c r="K85" s="308">
        <v>7</v>
      </c>
      <c r="L85" s="85">
        <f t="shared" si="1"/>
        <v>46.06</v>
      </c>
      <c r="M85" s="308">
        <v>7</v>
      </c>
      <c r="N85" s="85">
        <f t="shared" si="2"/>
        <v>46.06</v>
      </c>
      <c r="O85" s="793">
        <v>7</v>
      </c>
      <c r="P85" s="85">
        <f t="shared" si="3"/>
        <v>46.06</v>
      </c>
      <c r="Q85" s="83">
        <v>6</v>
      </c>
      <c r="R85" s="377">
        <f>G85*Q85</f>
        <v>39.480000000000004</v>
      </c>
      <c r="S85" s="83">
        <v>6</v>
      </c>
      <c r="T85" s="83">
        <f>Tabla321[[#This Row],[TOTAL EXITENTE82]]*Tabla321[[#This Row],[P.U$]]</f>
        <v>39.480000000000004</v>
      </c>
      <c r="U85" s="132">
        <v>6</v>
      </c>
    </row>
    <row r="86" spans="1:21" ht="28.5" customHeight="1" x14ac:dyDescent="0.25">
      <c r="A86" s="179">
        <v>77</v>
      </c>
      <c r="B86" s="201" t="s">
        <v>59</v>
      </c>
      <c r="C86" s="14" t="s">
        <v>210</v>
      </c>
      <c r="D86" s="14" t="s">
        <v>10</v>
      </c>
      <c r="E86" s="14" t="s">
        <v>282</v>
      </c>
      <c r="F86" s="15">
        <v>45748</v>
      </c>
      <c r="G86" s="37">
        <v>3.78</v>
      </c>
      <c r="H86" s="337"/>
      <c r="I86" s="593"/>
      <c r="J86" s="85">
        <f t="shared" si="0"/>
        <v>0</v>
      </c>
      <c r="K86" s="308"/>
      <c r="L86" s="236">
        <f>G86*K86</f>
        <v>0</v>
      </c>
      <c r="M86" s="308"/>
      <c r="N86" s="236">
        <f>G86*M86</f>
        <v>0</v>
      </c>
      <c r="O86" s="793"/>
      <c r="P86" s="236">
        <f>G86*O86</f>
        <v>0</v>
      </c>
      <c r="Q86" s="237"/>
      <c r="R86" s="377">
        <f>G86*Q86</f>
        <v>0</v>
      </c>
      <c r="S86" s="83"/>
      <c r="T86" s="83">
        <f>Tabla321[[#This Row],[TOTAL EXITENTE82]]*Tabla321[[#This Row],[P.U$]]</f>
        <v>0</v>
      </c>
      <c r="U86" s="132"/>
    </row>
    <row r="87" spans="1:21" ht="28.5" customHeight="1" x14ac:dyDescent="0.25">
      <c r="A87" s="179">
        <v>78</v>
      </c>
      <c r="B87" s="201" t="s">
        <v>60</v>
      </c>
      <c r="C87" s="14" t="s">
        <v>223</v>
      </c>
      <c r="D87" s="14" t="s">
        <v>10</v>
      </c>
      <c r="E87" s="14" t="s">
        <v>283</v>
      </c>
      <c r="F87" s="15">
        <v>45170</v>
      </c>
      <c r="G87" s="37">
        <v>1.72</v>
      </c>
      <c r="H87" s="337"/>
      <c r="I87" s="83"/>
      <c r="J87" s="85">
        <f t="shared" ref="J87:J154" si="9">G87*I87</f>
        <v>0</v>
      </c>
      <c r="K87" s="308"/>
      <c r="L87" s="85">
        <f t="shared" si="1"/>
        <v>0</v>
      </c>
      <c r="M87" s="308"/>
      <c r="N87" s="85">
        <f t="shared" si="2"/>
        <v>0</v>
      </c>
      <c r="O87" s="793"/>
      <c r="P87" s="85">
        <f t="shared" si="3"/>
        <v>0</v>
      </c>
      <c r="Q87" s="83"/>
      <c r="R87" s="377">
        <f t="shared" si="4"/>
        <v>0</v>
      </c>
      <c r="S87" s="83"/>
      <c r="T87" s="83">
        <f>Tabla321[[#This Row],[TOTAL EXITENTE82]]*Tabla321[[#This Row],[P.U$]]</f>
        <v>0</v>
      </c>
      <c r="U87" s="132"/>
    </row>
    <row r="88" spans="1:21" ht="15" customHeight="1" x14ac:dyDescent="0.25">
      <c r="A88" s="179">
        <v>79</v>
      </c>
      <c r="B88" s="201" t="s">
        <v>61</v>
      </c>
      <c r="C88" s="14" t="s">
        <v>736</v>
      </c>
      <c r="D88" s="14" t="s">
        <v>10</v>
      </c>
      <c r="E88" s="14" t="s">
        <v>283</v>
      </c>
      <c r="F88" s="15">
        <v>45444</v>
      </c>
      <c r="G88" s="37">
        <v>1.1000000000000001</v>
      </c>
      <c r="H88" s="337"/>
      <c r="I88" s="83">
        <v>17</v>
      </c>
      <c r="J88" s="85">
        <f t="shared" si="9"/>
        <v>18.700000000000003</v>
      </c>
      <c r="K88" s="308">
        <v>16</v>
      </c>
      <c r="L88" s="85">
        <f t="shared" si="1"/>
        <v>17.600000000000001</v>
      </c>
      <c r="M88" s="308">
        <v>13</v>
      </c>
      <c r="N88" s="85">
        <f t="shared" si="2"/>
        <v>14.3</v>
      </c>
      <c r="O88" s="793">
        <v>10</v>
      </c>
      <c r="P88" s="85">
        <f t="shared" si="3"/>
        <v>11</v>
      </c>
      <c r="Q88" s="83">
        <v>0</v>
      </c>
      <c r="R88" s="377">
        <f>G88*Q88</f>
        <v>0</v>
      </c>
      <c r="S88" s="83"/>
      <c r="T88" s="83">
        <f>Tabla321[[#This Row],[TOTAL EXITENTE82]]*Tabla321[[#This Row],[P.U$]]</f>
        <v>0</v>
      </c>
      <c r="U88" s="132"/>
    </row>
    <row r="89" spans="1:21" ht="15" customHeight="1" x14ac:dyDescent="0.25">
      <c r="A89" s="179">
        <v>80</v>
      </c>
      <c r="B89" s="201" t="s">
        <v>62</v>
      </c>
      <c r="C89" s="14" t="s">
        <v>209</v>
      </c>
      <c r="D89" s="14" t="s">
        <v>10</v>
      </c>
      <c r="E89" s="14" t="s">
        <v>283</v>
      </c>
      <c r="F89" s="15">
        <v>45474</v>
      </c>
      <c r="G89" s="37">
        <v>1.1000000000000001</v>
      </c>
      <c r="H89" s="337"/>
      <c r="I89" s="83"/>
      <c r="J89" s="85">
        <f t="shared" si="9"/>
        <v>0</v>
      </c>
      <c r="K89" s="308"/>
      <c r="L89" s="85">
        <f>G89*K89</f>
        <v>0</v>
      </c>
      <c r="M89" s="308"/>
      <c r="N89" s="85">
        <f>G89*M89</f>
        <v>0</v>
      </c>
      <c r="O89" s="793"/>
      <c r="P89" s="85">
        <f>G89*O89</f>
        <v>0</v>
      </c>
      <c r="Q89" s="83"/>
      <c r="R89" s="377">
        <f>G89*Q89</f>
        <v>0</v>
      </c>
      <c r="S89" s="83"/>
      <c r="T89" s="83">
        <f>Tabla321[[#This Row],[TOTAL EXITENTE82]]*Tabla321[[#This Row],[P.U$]]</f>
        <v>0</v>
      </c>
      <c r="U89" s="132"/>
    </row>
    <row r="90" spans="1:21" ht="28.5" x14ac:dyDescent="0.25">
      <c r="A90" s="179">
        <v>81</v>
      </c>
      <c r="B90" s="201" t="s">
        <v>63</v>
      </c>
      <c r="C90" s="14" t="s">
        <v>209</v>
      </c>
      <c r="D90" s="14" t="s">
        <v>10</v>
      </c>
      <c r="E90" s="14" t="s">
        <v>284</v>
      </c>
      <c r="F90" s="15">
        <v>45474</v>
      </c>
      <c r="G90" s="37">
        <v>6.5</v>
      </c>
      <c r="H90" s="337"/>
      <c r="I90" s="83">
        <v>6</v>
      </c>
      <c r="J90" s="85">
        <f t="shared" si="9"/>
        <v>39</v>
      </c>
      <c r="K90" s="308">
        <v>6</v>
      </c>
      <c r="L90" s="85">
        <f t="shared" si="1"/>
        <v>39</v>
      </c>
      <c r="M90" s="308">
        <v>6</v>
      </c>
      <c r="N90" s="85">
        <f t="shared" si="2"/>
        <v>39</v>
      </c>
      <c r="O90" s="793">
        <v>6</v>
      </c>
      <c r="P90" s="85">
        <f t="shared" si="3"/>
        <v>39</v>
      </c>
      <c r="Q90" s="83">
        <v>6</v>
      </c>
      <c r="R90" s="377">
        <f>G90*Q90</f>
        <v>39</v>
      </c>
      <c r="S90" s="83">
        <v>6</v>
      </c>
      <c r="T90" s="83">
        <f>Tabla321[[#This Row],[TOTAL EXITENTE82]]*Tabla321[[#This Row],[P.U$]]</f>
        <v>39</v>
      </c>
      <c r="U90" s="132">
        <v>6</v>
      </c>
    </row>
    <row r="91" spans="1:21" ht="28.5" customHeight="1" x14ac:dyDescent="0.25">
      <c r="A91" s="179">
        <v>82</v>
      </c>
      <c r="B91" s="201" t="s">
        <v>775</v>
      </c>
      <c r="C91" s="14" t="s">
        <v>736</v>
      </c>
      <c r="D91" s="14" t="s">
        <v>10</v>
      </c>
      <c r="E91" s="14" t="s">
        <v>272</v>
      </c>
      <c r="F91" s="15">
        <v>45566</v>
      </c>
      <c r="G91" s="37">
        <v>2.1800000000000002</v>
      </c>
      <c r="H91" s="337"/>
      <c r="I91" s="83"/>
      <c r="J91" s="85">
        <f t="shared" si="9"/>
        <v>0</v>
      </c>
      <c r="K91" s="308"/>
      <c r="L91" s="85">
        <f t="shared" si="1"/>
        <v>0</v>
      </c>
      <c r="M91" s="308"/>
      <c r="N91" s="85">
        <f t="shared" si="2"/>
        <v>0</v>
      </c>
      <c r="O91" s="793"/>
      <c r="P91" s="85">
        <f t="shared" si="3"/>
        <v>0</v>
      </c>
      <c r="Q91" s="83"/>
      <c r="R91" s="377">
        <f t="shared" si="4"/>
        <v>0</v>
      </c>
      <c r="S91" s="83"/>
      <c r="T91" s="83">
        <f>Tabla321[[#This Row],[TOTAL EXITENTE82]]*Tabla321[[#This Row],[P.U$]]</f>
        <v>0</v>
      </c>
      <c r="U91" s="132"/>
    </row>
    <row r="92" spans="1:21" ht="28.5" customHeight="1" x14ac:dyDescent="0.25">
      <c r="A92" s="179">
        <v>83</v>
      </c>
      <c r="B92" s="201" t="s">
        <v>775</v>
      </c>
      <c r="C92" s="578" t="s">
        <v>247</v>
      </c>
      <c r="D92" s="184" t="s">
        <v>10</v>
      </c>
      <c r="E92" s="14" t="s">
        <v>272</v>
      </c>
      <c r="F92" s="576">
        <v>45689</v>
      </c>
      <c r="G92" s="37">
        <v>2.1800000000000002</v>
      </c>
      <c r="H92" s="337"/>
      <c r="I92" s="83">
        <v>15</v>
      </c>
      <c r="J92" s="85">
        <f t="shared" si="9"/>
        <v>32.700000000000003</v>
      </c>
      <c r="K92" s="308">
        <v>10</v>
      </c>
      <c r="L92" s="85">
        <f t="shared" si="1"/>
        <v>21.8</v>
      </c>
      <c r="M92" s="308">
        <v>1</v>
      </c>
      <c r="N92" s="85">
        <f t="shared" si="2"/>
        <v>2.1800000000000002</v>
      </c>
      <c r="O92" s="793">
        <v>0</v>
      </c>
      <c r="P92" s="85">
        <f t="shared" si="3"/>
        <v>0</v>
      </c>
      <c r="Q92" s="83">
        <v>0</v>
      </c>
      <c r="R92" s="377">
        <f t="shared" si="4"/>
        <v>0</v>
      </c>
      <c r="S92" s="83"/>
      <c r="T92" s="83">
        <f>Tabla321[[#This Row],[TOTAL EXITENTE82]]*Tabla321[[#This Row],[P.U$]]</f>
        <v>0</v>
      </c>
      <c r="U92" s="132"/>
    </row>
    <row r="93" spans="1:21" ht="25.5" x14ac:dyDescent="0.25">
      <c r="A93" s="179">
        <v>84</v>
      </c>
      <c r="B93" s="201" t="s">
        <v>64</v>
      </c>
      <c r="C93" s="14" t="s">
        <v>196</v>
      </c>
      <c r="D93" s="14" t="s">
        <v>10</v>
      </c>
      <c r="E93" s="14" t="s">
        <v>285</v>
      </c>
      <c r="F93" s="15">
        <v>45505</v>
      </c>
      <c r="G93" s="37">
        <v>1.1200000000000001</v>
      </c>
      <c r="H93" s="337"/>
      <c r="I93" s="83">
        <v>10</v>
      </c>
      <c r="J93" s="85">
        <f t="shared" si="9"/>
        <v>11.200000000000001</v>
      </c>
      <c r="K93" s="308">
        <v>10</v>
      </c>
      <c r="L93" s="85">
        <f t="shared" si="1"/>
        <v>11.200000000000001</v>
      </c>
      <c r="M93" s="308">
        <v>10</v>
      </c>
      <c r="N93" s="85">
        <f t="shared" si="2"/>
        <v>11.200000000000001</v>
      </c>
      <c r="O93" s="793">
        <v>10</v>
      </c>
      <c r="P93" s="85">
        <f t="shared" si="3"/>
        <v>11.200000000000001</v>
      </c>
      <c r="Q93" s="83">
        <v>10</v>
      </c>
      <c r="R93" s="377">
        <f t="shared" si="4"/>
        <v>11.200000000000001</v>
      </c>
      <c r="S93" s="83">
        <v>10</v>
      </c>
      <c r="T93" s="83">
        <f>Tabla321[[#This Row],[TOTAL EXITENTE82]]*Tabla321[[#This Row],[P.U$]]</f>
        <v>11.200000000000001</v>
      </c>
      <c r="U93" s="132">
        <v>10</v>
      </c>
    </row>
    <row r="94" spans="1:21" ht="28.5" x14ac:dyDescent="0.25">
      <c r="A94" s="179">
        <v>85</v>
      </c>
      <c r="B94" s="201" t="s">
        <v>892</v>
      </c>
      <c r="C94" s="14" t="s">
        <v>206</v>
      </c>
      <c r="D94" s="14" t="s">
        <v>10</v>
      </c>
      <c r="E94" s="14" t="s">
        <v>272</v>
      </c>
      <c r="F94" s="15">
        <v>45292</v>
      </c>
      <c r="G94" s="37">
        <v>6.95</v>
      </c>
      <c r="H94" s="337"/>
      <c r="I94" s="83">
        <v>7</v>
      </c>
      <c r="J94" s="85">
        <f t="shared" si="9"/>
        <v>48.65</v>
      </c>
      <c r="K94" s="308">
        <v>7</v>
      </c>
      <c r="L94" s="85">
        <f t="shared" si="1"/>
        <v>48.65</v>
      </c>
      <c r="M94" s="308">
        <v>7</v>
      </c>
      <c r="N94" s="85">
        <f t="shared" si="2"/>
        <v>48.65</v>
      </c>
      <c r="O94" s="793">
        <v>7</v>
      </c>
      <c r="P94" s="85">
        <f t="shared" si="3"/>
        <v>48.65</v>
      </c>
      <c r="Q94" s="83">
        <v>7</v>
      </c>
      <c r="R94" s="377">
        <f t="shared" si="4"/>
        <v>48.65</v>
      </c>
      <c r="S94" s="83">
        <v>7</v>
      </c>
      <c r="T94" s="83">
        <f>Tabla321[[#This Row],[TOTAL EXITENTE82]]*Tabla321[[#This Row],[P.U$]]</f>
        <v>48.65</v>
      </c>
      <c r="U94" s="132">
        <v>7</v>
      </c>
    </row>
    <row r="95" spans="1:21" ht="28.5" customHeight="1" x14ac:dyDescent="0.25">
      <c r="A95" s="179">
        <v>86</v>
      </c>
      <c r="B95" s="201" t="s">
        <v>65</v>
      </c>
      <c r="C95" s="14" t="s">
        <v>223</v>
      </c>
      <c r="D95" s="14" t="s">
        <v>10</v>
      </c>
      <c r="E95" s="14" t="s">
        <v>266</v>
      </c>
      <c r="F95" s="15">
        <v>45352</v>
      </c>
      <c r="G95" s="37">
        <v>5.01</v>
      </c>
      <c r="H95" s="337"/>
      <c r="I95" s="83"/>
      <c r="J95" s="85">
        <f t="shared" si="9"/>
        <v>0</v>
      </c>
      <c r="K95" s="308"/>
      <c r="L95" s="85">
        <f t="shared" si="1"/>
        <v>0</v>
      </c>
      <c r="M95" s="308"/>
      <c r="N95" s="85">
        <f t="shared" si="2"/>
        <v>0</v>
      </c>
      <c r="O95" s="793"/>
      <c r="P95" s="85">
        <f t="shared" si="3"/>
        <v>0</v>
      </c>
      <c r="Q95" s="83"/>
      <c r="R95" s="377">
        <f t="shared" si="4"/>
        <v>0</v>
      </c>
      <c r="S95" s="83"/>
      <c r="T95" s="83">
        <f>Tabla321[[#This Row],[TOTAL EXITENTE82]]*Tabla321[[#This Row],[P.U$]]</f>
        <v>0</v>
      </c>
      <c r="U95" s="132"/>
    </row>
    <row r="96" spans="1:21" ht="28.5" customHeight="1" x14ac:dyDescent="0.25">
      <c r="A96" s="179">
        <v>87</v>
      </c>
      <c r="B96" s="201" t="s">
        <v>66</v>
      </c>
      <c r="C96" s="14" t="s">
        <v>223</v>
      </c>
      <c r="D96" s="14" t="s">
        <v>10</v>
      </c>
      <c r="E96" s="14" t="s">
        <v>266</v>
      </c>
      <c r="F96" s="15">
        <v>45352</v>
      </c>
      <c r="G96" s="37">
        <v>5.01</v>
      </c>
      <c r="H96" s="337"/>
      <c r="I96" s="83"/>
      <c r="J96" s="85">
        <f t="shared" si="9"/>
        <v>0</v>
      </c>
      <c r="K96" s="308"/>
      <c r="L96" s="85">
        <f>G96*K96</f>
        <v>0</v>
      </c>
      <c r="M96" s="308"/>
      <c r="N96" s="85">
        <f>G96*M96</f>
        <v>0</v>
      </c>
      <c r="O96" s="793"/>
      <c r="P96" s="85">
        <f>G96*O96</f>
        <v>0</v>
      </c>
      <c r="Q96" s="83"/>
      <c r="R96" s="377">
        <f>G96*Q96</f>
        <v>0</v>
      </c>
      <c r="S96" s="83"/>
      <c r="T96" s="83">
        <f>Tabla321[[#This Row],[TOTAL EXITENTE82]]*Tabla321[[#This Row],[P.U$]]</f>
        <v>0</v>
      </c>
      <c r="U96" s="132"/>
    </row>
    <row r="97" spans="1:21" ht="15" customHeight="1" x14ac:dyDescent="0.25">
      <c r="A97" s="179">
        <v>88</v>
      </c>
      <c r="B97" s="201" t="s">
        <v>67</v>
      </c>
      <c r="C97" s="14" t="s">
        <v>224</v>
      </c>
      <c r="D97" s="14" t="s">
        <v>10</v>
      </c>
      <c r="E97" s="14" t="s">
        <v>286</v>
      </c>
      <c r="F97" s="15">
        <v>45139</v>
      </c>
      <c r="G97" s="37">
        <v>0.92</v>
      </c>
      <c r="H97" s="337"/>
      <c r="I97" s="593"/>
      <c r="J97" s="85">
        <f t="shared" si="9"/>
        <v>0</v>
      </c>
      <c r="K97" s="308"/>
      <c r="L97" s="236">
        <f>G97*K97</f>
        <v>0</v>
      </c>
      <c r="M97" s="308"/>
      <c r="N97" s="236">
        <f>G97*M97</f>
        <v>0</v>
      </c>
      <c r="O97" s="793"/>
      <c r="P97" s="236">
        <f>G97*O97</f>
        <v>0</v>
      </c>
      <c r="Q97" s="237"/>
      <c r="R97" s="377">
        <f>G97*Q97</f>
        <v>0</v>
      </c>
      <c r="S97" s="83"/>
      <c r="T97" s="83">
        <f>Tabla321[[#This Row],[TOTAL EXITENTE82]]*Tabla321[[#This Row],[P.U$]]</f>
        <v>0</v>
      </c>
      <c r="U97" s="132"/>
    </row>
    <row r="98" spans="1:21" ht="28.5" x14ac:dyDescent="0.25">
      <c r="A98" s="179">
        <v>89</v>
      </c>
      <c r="B98" s="201" t="s">
        <v>68</v>
      </c>
      <c r="C98" s="14" t="s">
        <v>225</v>
      </c>
      <c r="D98" s="14" t="s">
        <v>10</v>
      </c>
      <c r="E98" s="14" t="s">
        <v>272</v>
      </c>
      <c r="F98" s="15">
        <v>45444</v>
      </c>
      <c r="G98" s="37">
        <v>8.24</v>
      </c>
      <c r="H98" s="353"/>
      <c r="I98" s="593"/>
      <c r="J98" s="355">
        <f>G98*I98</f>
        <v>0</v>
      </c>
      <c r="K98" s="856"/>
      <c r="L98" s="357">
        <f>G98*K98</f>
        <v>0</v>
      </c>
      <c r="M98" s="308"/>
      <c r="N98" s="357">
        <f>G98*M98</f>
        <v>0</v>
      </c>
      <c r="O98" s="794"/>
      <c r="P98" s="357">
        <f>G98*O98</f>
        <v>0</v>
      </c>
      <c r="Q98" s="356"/>
      <c r="R98" s="377">
        <f>G98*Q98</f>
        <v>0</v>
      </c>
      <c r="S98" s="83"/>
      <c r="T98" s="83">
        <f>Tabla321[[#This Row],[TOTAL EXITENTE82]]*Tabla321[[#This Row],[P.U$]]</f>
        <v>0</v>
      </c>
      <c r="U98" s="132"/>
    </row>
    <row r="99" spans="1:21" ht="28.5" customHeight="1" x14ac:dyDescent="0.25">
      <c r="A99" s="179">
        <v>90</v>
      </c>
      <c r="B99" s="201" t="s">
        <v>69</v>
      </c>
      <c r="C99" s="14" t="s">
        <v>815</v>
      </c>
      <c r="D99" s="14" t="s">
        <v>10</v>
      </c>
      <c r="E99" s="14" t="s">
        <v>265</v>
      </c>
      <c r="F99" s="15">
        <v>45350</v>
      </c>
      <c r="G99" s="37">
        <v>1.74</v>
      </c>
      <c r="H99" s="337"/>
      <c r="I99" s="83"/>
      <c r="J99" s="85">
        <f t="shared" si="9"/>
        <v>0</v>
      </c>
      <c r="K99" s="308"/>
      <c r="L99" s="85">
        <f t="shared" si="1"/>
        <v>0</v>
      </c>
      <c r="M99" s="308"/>
      <c r="N99" s="85">
        <f t="shared" si="2"/>
        <v>0</v>
      </c>
      <c r="O99" s="793"/>
      <c r="P99" s="85">
        <f t="shared" si="3"/>
        <v>0</v>
      </c>
      <c r="Q99" s="83"/>
      <c r="R99" s="377">
        <f t="shared" si="4"/>
        <v>0</v>
      </c>
      <c r="S99" s="83"/>
      <c r="T99" s="83">
        <f>Tabla321[[#This Row],[TOTAL EXITENTE82]]*Tabla321[[#This Row],[P.U$]]</f>
        <v>0</v>
      </c>
      <c r="U99" s="132"/>
    </row>
    <row r="100" spans="1:21" ht="28.5" x14ac:dyDescent="0.25">
      <c r="A100" s="179">
        <v>91</v>
      </c>
      <c r="B100" s="201" t="s">
        <v>69</v>
      </c>
      <c r="C100" s="14" t="s">
        <v>17779</v>
      </c>
      <c r="D100" s="14" t="s">
        <v>10</v>
      </c>
      <c r="E100" s="14" t="s">
        <v>265</v>
      </c>
      <c r="F100" s="15">
        <v>45444</v>
      </c>
      <c r="G100" s="37">
        <v>1.74</v>
      </c>
      <c r="H100" s="337"/>
      <c r="I100" s="83">
        <v>7</v>
      </c>
      <c r="J100" s="85">
        <f>G100*I100</f>
        <v>12.18</v>
      </c>
      <c r="K100" s="308">
        <v>7</v>
      </c>
      <c r="L100" s="85">
        <f>G100*K100</f>
        <v>12.18</v>
      </c>
      <c r="M100" s="308">
        <v>7</v>
      </c>
      <c r="N100" s="85">
        <f>G100*M100</f>
        <v>12.18</v>
      </c>
      <c r="O100" s="793">
        <v>7</v>
      </c>
      <c r="P100" s="85">
        <f>G100*O100</f>
        <v>12.18</v>
      </c>
      <c r="Q100" s="83">
        <v>7</v>
      </c>
      <c r="R100" s="377">
        <f>G100*Q100</f>
        <v>12.18</v>
      </c>
      <c r="S100" s="83">
        <v>5</v>
      </c>
      <c r="T100" s="83">
        <f>Tabla321[[#This Row],[TOTAL EXITENTE82]]*Tabla321[[#This Row],[P.U$]]</f>
        <v>8.6999999999999993</v>
      </c>
      <c r="U100" s="132">
        <v>5</v>
      </c>
    </row>
    <row r="101" spans="1:21" ht="28.5" customHeight="1" x14ac:dyDescent="0.25">
      <c r="A101" s="179">
        <v>92</v>
      </c>
      <c r="B101" s="201" t="s">
        <v>69</v>
      </c>
      <c r="C101" s="14" t="s">
        <v>245</v>
      </c>
      <c r="D101" s="14" t="s">
        <v>10</v>
      </c>
      <c r="E101" s="14" t="s">
        <v>265</v>
      </c>
      <c r="F101" s="15">
        <v>45351</v>
      </c>
      <c r="G101" s="37">
        <v>1.74</v>
      </c>
      <c r="H101" s="337"/>
      <c r="I101" s="83"/>
      <c r="J101" s="85">
        <f t="shared" si="9"/>
        <v>0</v>
      </c>
      <c r="K101" s="308"/>
      <c r="L101" s="85">
        <f t="shared" si="1"/>
        <v>0</v>
      </c>
      <c r="M101" s="308"/>
      <c r="N101" s="85">
        <f t="shared" si="2"/>
        <v>0</v>
      </c>
      <c r="O101" s="793"/>
      <c r="P101" s="85">
        <f t="shared" si="3"/>
        <v>0</v>
      </c>
      <c r="Q101" s="83"/>
      <c r="R101" s="377">
        <f t="shared" si="4"/>
        <v>0</v>
      </c>
      <c r="S101" s="83"/>
      <c r="T101" s="83">
        <f>Tabla321[[#This Row],[TOTAL EXITENTE82]]*Tabla321[[#This Row],[P.U$]]</f>
        <v>0</v>
      </c>
      <c r="U101" s="132"/>
    </row>
    <row r="102" spans="1:21" ht="28.5" customHeight="1" x14ac:dyDescent="0.25">
      <c r="A102" s="179">
        <v>93</v>
      </c>
      <c r="B102" s="201" t="s">
        <v>69</v>
      </c>
      <c r="C102" s="14" t="s">
        <v>205</v>
      </c>
      <c r="D102" s="14" t="s">
        <v>10</v>
      </c>
      <c r="E102" s="14" t="s">
        <v>265</v>
      </c>
      <c r="F102" s="15">
        <v>45352</v>
      </c>
      <c r="G102" s="37">
        <v>1.74</v>
      </c>
      <c r="H102" s="337"/>
      <c r="I102" s="83"/>
      <c r="J102" s="85">
        <f t="shared" si="9"/>
        <v>0</v>
      </c>
      <c r="K102" s="308"/>
      <c r="L102" s="85">
        <f t="shared" si="1"/>
        <v>0</v>
      </c>
      <c r="M102" s="308"/>
      <c r="N102" s="85">
        <f t="shared" si="2"/>
        <v>0</v>
      </c>
      <c r="O102" s="793"/>
      <c r="P102" s="85">
        <f t="shared" si="3"/>
        <v>0</v>
      </c>
      <c r="Q102" s="83"/>
      <c r="R102" s="377">
        <f t="shared" si="4"/>
        <v>0</v>
      </c>
      <c r="S102" s="83"/>
      <c r="T102" s="83">
        <f>Tabla321[[#This Row],[TOTAL EXITENTE82]]*Tabla321[[#This Row],[P.U$]]</f>
        <v>0</v>
      </c>
      <c r="U102" s="132"/>
    </row>
    <row r="103" spans="1:21" ht="28.5" customHeight="1" x14ac:dyDescent="0.25">
      <c r="A103" s="179">
        <v>94</v>
      </c>
      <c r="B103" s="201" t="s">
        <v>70</v>
      </c>
      <c r="C103" s="14" t="s">
        <v>206</v>
      </c>
      <c r="D103" s="14" t="s">
        <v>10</v>
      </c>
      <c r="E103" s="14" t="s">
        <v>283</v>
      </c>
      <c r="F103" s="15">
        <v>45170</v>
      </c>
      <c r="G103" s="37">
        <v>0.64</v>
      </c>
      <c r="H103" s="337"/>
      <c r="I103" s="83"/>
      <c r="J103" s="85">
        <f t="shared" si="9"/>
        <v>0</v>
      </c>
      <c r="K103" s="308"/>
      <c r="L103" s="85">
        <f t="shared" si="1"/>
        <v>0</v>
      </c>
      <c r="M103" s="308"/>
      <c r="N103" s="85">
        <f t="shared" si="2"/>
        <v>0</v>
      </c>
      <c r="O103" s="793"/>
      <c r="P103" s="85">
        <f t="shared" si="3"/>
        <v>0</v>
      </c>
      <c r="Q103" s="83"/>
      <c r="R103" s="377">
        <f t="shared" si="4"/>
        <v>0</v>
      </c>
      <c r="S103" s="83"/>
      <c r="T103" s="83">
        <f>Tabla321[[#This Row],[TOTAL EXITENTE82]]*Tabla321[[#This Row],[P.U$]]</f>
        <v>0</v>
      </c>
      <c r="U103" s="132"/>
    </row>
    <row r="104" spans="1:21" ht="28.5" customHeight="1" x14ac:dyDescent="0.25">
      <c r="A104" s="179">
        <v>95</v>
      </c>
      <c r="B104" s="201" t="s">
        <v>71</v>
      </c>
      <c r="C104" s="14" t="s">
        <v>203</v>
      </c>
      <c r="D104" s="14" t="s">
        <v>10</v>
      </c>
      <c r="E104" s="14" t="s">
        <v>287</v>
      </c>
      <c r="F104" s="15">
        <v>45383</v>
      </c>
      <c r="G104" s="37">
        <v>0.52</v>
      </c>
      <c r="H104" s="337"/>
      <c r="I104" s="83">
        <v>14</v>
      </c>
      <c r="J104" s="85">
        <f t="shared" si="9"/>
        <v>7.28</v>
      </c>
      <c r="K104" s="308">
        <v>1</v>
      </c>
      <c r="L104" s="85">
        <f t="shared" ref="L104:L180" si="10">G104*K104</f>
        <v>0.52</v>
      </c>
      <c r="M104" s="308"/>
      <c r="N104" s="85">
        <f t="shared" ref="N104:N180" si="11">G104*M104</f>
        <v>0</v>
      </c>
      <c r="O104" s="793"/>
      <c r="P104" s="85">
        <f t="shared" ref="P104:P180" si="12">G104*O104</f>
        <v>0</v>
      </c>
      <c r="Q104" s="83"/>
      <c r="R104" s="377">
        <f>G104*Q104</f>
        <v>0</v>
      </c>
      <c r="S104" s="83"/>
      <c r="T104" s="83">
        <f>Tabla321[[#This Row],[TOTAL EXITENTE82]]*Tabla321[[#This Row],[P.U$]]</f>
        <v>0</v>
      </c>
      <c r="U104" s="132"/>
    </row>
    <row r="105" spans="1:21" ht="28.5" customHeight="1" x14ac:dyDescent="0.25">
      <c r="A105" s="179">
        <v>96</v>
      </c>
      <c r="B105" s="201" t="s">
        <v>71</v>
      </c>
      <c r="C105" s="14" t="s">
        <v>17758</v>
      </c>
      <c r="D105" s="14" t="s">
        <v>10</v>
      </c>
      <c r="E105" s="14" t="s">
        <v>287</v>
      </c>
      <c r="F105" s="15">
        <v>45748</v>
      </c>
      <c r="G105" s="37">
        <v>1.8</v>
      </c>
      <c r="H105" s="337"/>
      <c r="I105" s="83"/>
      <c r="J105" s="85">
        <f>G105*I105</f>
        <v>0</v>
      </c>
      <c r="K105" s="308"/>
      <c r="L105" s="85">
        <f>G105*K105</f>
        <v>0</v>
      </c>
      <c r="M105" s="308"/>
      <c r="N105" s="85">
        <f>G105*M105</f>
        <v>0</v>
      </c>
      <c r="O105" s="793"/>
      <c r="P105" s="85">
        <f>G105*O105</f>
        <v>0</v>
      </c>
      <c r="Q105" s="83"/>
      <c r="R105" s="377">
        <f>G105*Q105</f>
        <v>0</v>
      </c>
      <c r="S105" s="83"/>
      <c r="T105" s="83">
        <f>Tabla321[[#This Row],[TOTAL EXITENTE82]]*Tabla321[[#This Row],[P.U$]]</f>
        <v>0</v>
      </c>
      <c r="U105" s="132"/>
    </row>
    <row r="106" spans="1:21" ht="28.5" customHeight="1" x14ac:dyDescent="0.25">
      <c r="A106" s="179">
        <v>97</v>
      </c>
      <c r="B106" s="201" t="s">
        <v>72</v>
      </c>
      <c r="C106" s="14" t="s">
        <v>203</v>
      </c>
      <c r="D106" s="14" t="s">
        <v>10</v>
      </c>
      <c r="E106" s="14" t="s">
        <v>287</v>
      </c>
      <c r="F106" s="15">
        <v>45444</v>
      </c>
      <c r="G106" s="37">
        <v>0.61</v>
      </c>
      <c r="H106" s="337"/>
      <c r="I106" s="83"/>
      <c r="J106" s="85">
        <f t="shared" si="9"/>
        <v>0</v>
      </c>
      <c r="K106" s="308"/>
      <c r="L106" s="85">
        <f t="shared" si="10"/>
        <v>0</v>
      </c>
      <c r="M106" s="308"/>
      <c r="N106" s="85">
        <f t="shared" si="11"/>
        <v>0</v>
      </c>
      <c r="O106" s="793"/>
      <c r="P106" s="85">
        <f t="shared" si="12"/>
        <v>0</v>
      </c>
      <c r="Q106" s="83"/>
      <c r="R106" s="377">
        <f t="shared" ref="R106:R180" si="13">G106*Q106</f>
        <v>0</v>
      </c>
      <c r="S106" s="83"/>
      <c r="T106" s="83">
        <f>Tabla321[[#This Row],[TOTAL EXITENTE82]]*Tabla321[[#This Row],[P.U$]]</f>
        <v>0</v>
      </c>
      <c r="U106" s="132"/>
    </row>
    <row r="107" spans="1:21" ht="28.5" customHeight="1" x14ac:dyDescent="0.25">
      <c r="A107" s="179">
        <v>98</v>
      </c>
      <c r="B107" s="201" t="s">
        <v>73</v>
      </c>
      <c r="C107" s="14" t="s">
        <v>203</v>
      </c>
      <c r="D107" s="14" t="s">
        <v>10</v>
      </c>
      <c r="E107" s="14" t="s">
        <v>287</v>
      </c>
      <c r="F107" s="15">
        <v>45689</v>
      </c>
      <c r="G107" s="37">
        <v>0.91</v>
      </c>
      <c r="H107" s="337"/>
      <c r="I107" s="83"/>
      <c r="J107" s="85">
        <f t="shared" si="9"/>
        <v>0</v>
      </c>
      <c r="K107" s="308"/>
      <c r="L107" s="85">
        <f>G107*K107</f>
        <v>0</v>
      </c>
      <c r="M107" s="308"/>
      <c r="N107" s="85">
        <f>G107*M107</f>
        <v>0</v>
      </c>
      <c r="O107" s="793"/>
      <c r="P107" s="85">
        <f>G107*O107</f>
        <v>0</v>
      </c>
      <c r="Q107" s="83"/>
      <c r="R107" s="377">
        <f>G107*Q107</f>
        <v>0</v>
      </c>
      <c r="S107" s="83"/>
      <c r="T107" s="83">
        <f>Tabla321[[#This Row],[TOTAL EXITENTE82]]*Tabla321[[#This Row],[P.U$]]</f>
        <v>0</v>
      </c>
      <c r="U107" s="132"/>
    </row>
    <row r="108" spans="1:21" ht="28.5" customHeight="1" x14ac:dyDescent="0.25">
      <c r="A108" s="179">
        <v>99</v>
      </c>
      <c r="B108" s="201" t="s">
        <v>74</v>
      </c>
      <c r="C108" s="14" t="s">
        <v>210</v>
      </c>
      <c r="D108" s="14" t="s">
        <v>10</v>
      </c>
      <c r="E108" s="14" t="s">
        <v>287</v>
      </c>
      <c r="F108" s="15">
        <v>45689</v>
      </c>
      <c r="G108" s="37">
        <v>0.73</v>
      </c>
      <c r="H108" s="337"/>
      <c r="I108" s="83"/>
      <c r="J108" s="85">
        <f t="shared" si="9"/>
        <v>0</v>
      </c>
      <c r="K108" s="308"/>
      <c r="L108" s="85">
        <f>G108*K108</f>
        <v>0</v>
      </c>
      <c r="M108" s="308"/>
      <c r="N108" s="85">
        <f>G108*M108</f>
        <v>0</v>
      </c>
      <c r="O108" s="793"/>
      <c r="P108" s="85">
        <f>G108*O108</f>
        <v>0</v>
      </c>
      <c r="Q108" s="83"/>
      <c r="R108" s="377">
        <f>G108*Q108</f>
        <v>0</v>
      </c>
      <c r="S108" s="83"/>
      <c r="T108" s="83">
        <f>Tabla321[[#This Row],[TOTAL EXITENTE82]]*Tabla321[[#This Row],[P.U$]]</f>
        <v>0</v>
      </c>
      <c r="U108" s="132"/>
    </row>
    <row r="109" spans="1:21" ht="28.5" customHeight="1" x14ac:dyDescent="0.25">
      <c r="A109" s="179">
        <v>100</v>
      </c>
      <c r="B109" s="201" t="s">
        <v>74</v>
      </c>
      <c r="C109" s="14" t="s">
        <v>736</v>
      </c>
      <c r="D109" s="14" t="s">
        <v>10</v>
      </c>
      <c r="E109" s="14" t="s">
        <v>287</v>
      </c>
      <c r="F109" s="15">
        <v>45690</v>
      </c>
      <c r="G109" s="37">
        <v>1.73</v>
      </c>
      <c r="H109" s="337"/>
      <c r="I109" s="83">
        <v>2</v>
      </c>
      <c r="J109" s="85">
        <f t="shared" si="9"/>
        <v>3.46</v>
      </c>
      <c r="K109" s="308">
        <v>0</v>
      </c>
      <c r="L109" s="85">
        <f t="shared" si="10"/>
        <v>0</v>
      </c>
      <c r="M109" s="308"/>
      <c r="N109" s="85">
        <f t="shared" si="11"/>
        <v>0</v>
      </c>
      <c r="O109" s="793"/>
      <c r="P109" s="85">
        <f t="shared" si="12"/>
        <v>0</v>
      </c>
      <c r="Q109" s="83"/>
      <c r="R109" s="377">
        <f t="shared" si="13"/>
        <v>0</v>
      </c>
      <c r="S109" s="83"/>
      <c r="T109" s="83">
        <f>Tabla321[[#This Row],[TOTAL EXITENTE82]]*Tabla321[[#This Row],[P.U$]]</f>
        <v>0</v>
      </c>
      <c r="U109" s="132"/>
    </row>
    <row r="110" spans="1:21" ht="28.5" x14ac:dyDescent="0.25">
      <c r="A110" s="179">
        <v>101</v>
      </c>
      <c r="B110" s="201" t="s">
        <v>75</v>
      </c>
      <c r="C110" s="14" t="s">
        <v>227</v>
      </c>
      <c r="D110" s="14" t="s">
        <v>10</v>
      </c>
      <c r="E110" s="14" t="s">
        <v>288</v>
      </c>
      <c r="F110" s="15">
        <v>45323</v>
      </c>
      <c r="G110" s="37">
        <v>8.16</v>
      </c>
      <c r="H110" s="337"/>
      <c r="I110" s="83">
        <v>7</v>
      </c>
      <c r="J110" s="85">
        <f t="shared" si="9"/>
        <v>57.120000000000005</v>
      </c>
      <c r="K110" s="308">
        <v>7</v>
      </c>
      <c r="L110" s="85">
        <f t="shared" si="10"/>
        <v>57.120000000000005</v>
      </c>
      <c r="M110" s="308">
        <v>7</v>
      </c>
      <c r="N110" s="85">
        <f t="shared" si="11"/>
        <v>57.120000000000005</v>
      </c>
      <c r="O110" s="793">
        <v>7</v>
      </c>
      <c r="P110" s="85">
        <f t="shared" si="12"/>
        <v>57.120000000000005</v>
      </c>
      <c r="Q110" s="83">
        <v>7</v>
      </c>
      <c r="R110" s="377">
        <f>G110*Q110</f>
        <v>57.120000000000005</v>
      </c>
      <c r="S110" s="83">
        <v>7</v>
      </c>
      <c r="T110" s="83">
        <f>Tabla321[[#This Row],[TOTAL EXITENTE82]]*Tabla321[[#This Row],[P.U$]]</f>
        <v>57.120000000000005</v>
      </c>
      <c r="U110" s="132">
        <v>7</v>
      </c>
    </row>
    <row r="111" spans="1:21" ht="28.5" x14ac:dyDescent="0.25">
      <c r="A111" s="179">
        <v>102</v>
      </c>
      <c r="B111" s="201" t="s">
        <v>76</v>
      </c>
      <c r="C111" s="14" t="s">
        <v>1128</v>
      </c>
      <c r="D111" s="14" t="s">
        <v>10</v>
      </c>
      <c r="E111" s="14" t="s">
        <v>288</v>
      </c>
      <c r="F111" s="15">
        <v>45689</v>
      </c>
      <c r="G111" s="37">
        <v>0.77</v>
      </c>
      <c r="H111" s="337"/>
      <c r="I111" s="83"/>
      <c r="J111" s="85">
        <f t="shared" si="9"/>
        <v>0</v>
      </c>
      <c r="K111" s="308"/>
      <c r="L111" s="85">
        <f t="shared" si="10"/>
        <v>0</v>
      </c>
      <c r="M111" s="308"/>
      <c r="N111" s="85">
        <f t="shared" si="11"/>
        <v>0</v>
      </c>
      <c r="O111" s="793"/>
      <c r="P111" s="85">
        <f t="shared" si="12"/>
        <v>0</v>
      </c>
      <c r="Q111" s="83"/>
      <c r="R111" s="377">
        <f t="shared" si="13"/>
        <v>0</v>
      </c>
      <c r="S111" s="83"/>
      <c r="T111" s="83">
        <f>Tabla321[[#This Row],[TOTAL EXITENTE82]]*Tabla321[[#This Row],[P.U$]]</f>
        <v>0</v>
      </c>
      <c r="U111" s="132"/>
    </row>
    <row r="112" spans="1:21" ht="28.5" customHeight="1" x14ac:dyDescent="0.25">
      <c r="A112" s="179">
        <v>103</v>
      </c>
      <c r="B112" s="201" t="s">
        <v>77</v>
      </c>
      <c r="C112" s="14" t="s">
        <v>200</v>
      </c>
      <c r="D112" s="14" t="s">
        <v>10</v>
      </c>
      <c r="E112" s="14" t="s">
        <v>288</v>
      </c>
      <c r="F112" s="15">
        <v>45658</v>
      </c>
      <c r="G112" s="37">
        <v>1.72</v>
      </c>
      <c r="H112" s="337"/>
      <c r="I112" s="83"/>
      <c r="J112" s="85">
        <f t="shared" si="9"/>
        <v>0</v>
      </c>
      <c r="K112" s="308"/>
      <c r="L112" s="85">
        <f t="shared" si="10"/>
        <v>0</v>
      </c>
      <c r="M112" s="308"/>
      <c r="N112" s="85">
        <f t="shared" si="11"/>
        <v>0</v>
      </c>
      <c r="O112" s="793"/>
      <c r="P112" s="85">
        <f t="shared" si="12"/>
        <v>0</v>
      </c>
      <c r="Q112" s="83"/>
      <c r="R112" s="377">
        <f t="shared" si="13"/>
        <v>0</v>
      </c>
      <c r="S112" s="83"/>
      <c r="T112" s="83">
        <f>Tabla321[[#This Row],[TOTAL EXITENTE82]]*Tabla321[[#This Row],[P.U$]]</f>
        <v>0</v>
      </c>
      <c r="U112" s="132"/>
    </row>
    <row r="113" spans="1:21" ht="28.5" customHeight="1" x14ac:dyDescent="0.25">
      <c r="A113" s="179">
        <v>104</v>
      </c>
      <c r="B113" s="201" t="s">
        <v>78</v>
      </c>
      <c r="C113" s="14" t="s">
        <v>736</v>
      </c>
      <c r="D113" s="14" t="s">
        <v>10</v>
      </c>
      <c r="E113" s="14" t="s">
        <v>289</v>
      </c>
      <c r="F113" s="15">
        <v>45505</v>
      </c>
      <c r="G113" s="37">
        <v>1.69</v>
      </c>
      <c r="H113" s="337"/>
      <c r="I113" s="83"/>
      <c r="J113" s="85">
        <f t="shared" si="9"/>
        <v>0</v>
      </c>
      <c r="K113" s="308"/>
      <c r="L113" s="85">
        <f t="shared" si="10"/>
        <v>0</v>
      </c>
      <c r="M113" s="308"/>
      <c r="N113" s="85">
        <f t="shared" si="11"/>
        <v>0</v>
      </c>
      <c r="O113" s="793"/>
      <c r="P113" s="85">
        <f t="shared" si="12"/>
        <v>0</v>
      </c>
      <c r="Q113" s="83"/>
      <c r="R113" s="377">
        <f t="shared" si="13"/>
        <v>0</v>
      </c>
      <c r="S113" s="83"/>
      <c r="T113" s="83">
        <f>Tabla321[[#This Row],[TOTAL EXITENTE82]]*Tabla321[[#This Row],[P.U$]]</f>
        <v>0</v>
      </c>
      <c r="U113" s="132"/>
    </row>
    <row r="114" spans="1:21" ht="28.5" customHeight="1" x14ac:dyDescent="0.25">
      <c r="A114" s="179">
        <v>105</v>
      </c>
      <c r="B114" s="201" t="s">
        <v>78</v>
      </c>
      <c r="C114" s="14" t="s">
        <v>209</v>
      </c>
      <c r="D114" s="14" t="s">
        <v>10</v>
      </c>
      <c r="E114" s="14" t="s">
        <v>289</v>
      </c>
      <c r="F114" s="15">
        <v>45505</v>
      </c>
      <c r="G114" s="37">
        <v>1.69</v>
      </c>
      <c r="H114" s="337"/>
      <c r="I114" s="83"/>
      <c r="J114" s="85">
        <f t="shared" si="9"/>
        <v>0</v>
      </c>
      <c r="K114" s="308"/>
      <c r="L114" s="85">
        <f t="shared" si="10"/>
        <v>0</v>
      </c>
      <c r="M114" s="308"/>
      <c r="N114" s="85">
        <f t="shared" si="11"/>
        <v>0</v>
      </c>
      <c r="O114" s="793"/>
      <c r="P114" s="85">
        <f t="shared" si="12"/>
        <v>0</v>
      </c>
      <c r="Q114" s="83"/>
      <c r="R114" s="377">
        <f t="shared" si="13"/>
        <v>0</v>
      </c>
      <c r="S114" s="83"/>
      <c r="T114" s="83">
        <f>Tabla321[[#This Row],[TOTAL EXITENTE82]]*Tabla321[[#This Row],[P.U$]]</f>
        <v>0</v>
      </c>
      <c r="U114" s="132"/>
    </row>
    <row r="115" spans="1:21" ht="25.5" customHeight="1" x14ac:dyDescent="0.25">
      <c r="A115" s="179">
        <v>106</v>
      </c>
      <c r="B115" s="201" t="s">
        <v>79</v>
      </c>
      <c r="C115" s="14" t="s">
        <v>196</v>
      </c>
      <c r="D115" s="14" t="s">
        <v>10</v>
      </c>
      <c r="E115" s="14" t="s">
        <v>290</v>
      </c>
      <c r="F115" s="15">
        <v>45536</v>
      </c>
      <c r="G115" s="37">
        <v>0.86</v>
      </c>
      <c r="H115" s="337"/>
      <c r="I115" s="83"/>
      <c r="J115" s="85">
        <f t="shared" si="9"/>
        <v>0</v>
      </c>
      <c r="K115" s="308"/>
      <c r="L115" s="85">
        <f>G115*K115</f>
        <v>0</v>
      </c>
      <c r="M115" s="308"/>
      <c r="N115" s="85">
        <f>G115*M115</f>
        <v>0</v>
      </c>
      <c r="O115" s="793"/>
      <c r="P115" s="85">
        <f>G115*O115</f>
        <v>0</v>
      </c>
      <c r="Q115" s="83"/>
      <c r="R115" s="377">
        <f>G115*Q115</f>
        <v>0</v>
      </c>
      <c r="S115" s="83"/>
      <c r="T115" s="83">
        <f>Tabla321[[#This Row],[TOTAL EXITENTE82]]*Tabla321[[#This Row],[P.U$]]</f>
        <v>0</v>
      </c>
      <c r="U115" s="132"/>
    </row>
    <row r="116" spans="1:21" ht="25.5" customHeight="1" x14ac:dyDescent="0.25">
      <c r="A116" s="179">
        <v>107</v>
      </c>
      <c r="B116" s="201" t="s">
        <v>79</v>
      </c>
      <c r="C116" s="14" t="s">
        <v>205</v>
      </c>
      <c r="D116" s="14" t="s">
        <v>10</v>
      </c>
      <c r="E116" s="14" t="s">
        <v>290</v>
      </c>
      <c r="F116" s="15">
        <v>45444</v>
      </c>
      <c r="G116" s="37">
        <v>0.86</v>
      </c>
      <c r="H116" s="337"/>
      <c r="I116" s="83"/>
      <c r="J116" s="85">
        <f t="shared" si="9"/>
        <v>0</v>
      </c>
      <c r="K116" s="308"/>
      <c r="L116" s="85">
        <f t="shared" si="10"/>
        <v>0</v>
      </c>
      <c r="M116" s="308"/>
      <c r="N116" s="85">
        <f t="shared" si="11"/>
        <v>0</v>
      </c>
      <c r="O116" s="793"/>
      <c r="P116" s="85">
        <f t="shared" si="12"/>
        <v>0</v>
      </c>
      <c r="Q116" s="83"/>
      <c r="R116" s="377">
        <f t="shared" si="13"/>
        <v>0</v>
      </c>
      <c r="S116" s="83"/>
      <c r="T116" s="83">
        <f>Tabla321[[#This Row],[TOTAL EXITENTE82]]*Tabla321[[#This Row],[P.U$]]</f>
        <v>0</v>
      </c>
      <c r="U116" s="132"/>
    </row>
    <row r="117" spans="1:21" ht="28.5" x14ac:dyDescent="0.25">
      <c r="A117" s="179">
        <v>108</v>
      </c>
      <c r="B117" s="201" t="s">
        <v>80</v>
      </c>
      <c r="C117" s="14" t="s">
        <v>222</v>
      </c>
      <c r="D117" s="14" t="s">
        <v>10</v>
      </c>
      <c r="E117" s="14" t="s">
        <v>291</v>
      </c>
      <c r="F117" s="15">
        <v>45689</v>
      </c>
      <c r="G117" s="37">
        <v>6.51</v>
      </c>
      <c r="H117" s="337"/>
      <c r="I117" s="83">
        <v>2</v>
      </c>
      <c r="J117" s="85">
        <f t="shared" si="9"/>
        <v>13.02</v>
      </c>
      <c r="K117" s="308">
        <v>0</v>
      </c>
      <c r="L117" s="85">
        <f t="shared" si="10"/>
        <v>0</v>
      </c>
      <c r="M117" s="308">
        <v>2</v>
      </c>
      <c r="N117" s="85">
        <f t="shared" si="11"/>
        <v>13.02</v>
      </c>
      <c r="O117" s="793">
        <v>2</v>
      </c>
      <c r="P117" s="85">
        <f t="shared" si="12"/>
        <v>13.02</v>
      </c>
      <c r="Q117" s="83">
        <v>1</v>
      </c>
      <c r="R117" s="377">
        <f t="shared" si="13"/>
        <v>6.51</v>
      </c>
      <c r="S117" s="83">
        <v>1</v>
      </c>
      <c r="T117" s="83">
        <f>Tabla321[[#This Row],[TOTAL EXITENTE82]]*Tabla321[[#This Row],[P.U$]]</f>
        <v>6.51</v>
      </c>
      <c r="U117" s="132">
        <v>1</v>
      </c>
    </row>
    <row r="118" spans="1:21" x14ac:dyDescent="0.25">
      <c r="A118" s="179">
        <v>109</v>
      </c>
      <c r="B118" s="201" t="s">
        <v>81</v>
      </c>
      <c r="C118" s="14" t="s">
        <v>209</v>
      </c>
      <c r="D118" s="14" t="s">
        <v>10</v>
      </c>
      <c r="E118" s="14" t="s">
        <v>291</v>
      </c>
      <c r="F118" s="15">
        <v>45200</v>
      </c>
      <c r="G118" s="37">
        <v>5.15</v>
      </c>
      <c r="H118" s="337"/>
      <c r="I118" s="83">
        <v>4</v>
      </c>
      <c r="J118" s="85">
        <f t="shared" si="9"/>
        <v>20.6</v>
      </c>
      <c r="K118" s="308">
        <v>4</v>
      </c>
      <c r="L118" s="85">
        <f t="shared" si="10"/>
        <v>20.6</v>
      </c>
      <c r="M118" s="308">
        <v>3</v>
      </c>
      <c r="N118" s="85">
        <f t="shared" si="11"/>
        <v>15.450000000000001</v>
      </c>
      <c r="O118" s="793">
        <v>3</v>
      </c>
      <c r="P118" s="85">
        <f t="shared" si="12"/>
        <v>15.450000000000001</v>
      </c>
      <c r="Q118" s="83">
        <v>0</v>
      </c>
      <c r="R118" s="377">
        <f>G118*Q118</f>
        <v>0</v>
      </c>
      <c r="S118" s="83"/>
      <c r="T118" s="83">
        <f>Tabla321[[#This Row],[TOTAL EXITENTE82]]*Tabla321[[#This Row],[P.U$]]</f>
        <v>0</v>
      </c>
      <c r="U118" s="132"/>
    </row>
    <row r="119" spans="1:21" ht="28.5" x14ac:dyDescent="0.25">
      <c r="A119" s="179">
        <v>110</v>
      </c>
      <c r="B119" s="201" t="s">
        <v>82</v>
      </c>
      <c r="C119" s="14" t="s">
        <v>228</v>
      </c>
      <c r="D119" s="14" t="s">
        <v>10</v>
      </c>
      <c r="E119" s="14" t="s">
        <v>292</v>
      </c>
      <c r="F119" s="15">
        <v>45778</v>
      </c>
      <c r="G119" s="37">
        <v>1.68</v>
      </c>
      <c r="H119" s="337"/>
      <c r="I119" s="83"/>
      <c r="J119" s="85">
        <f t="shared" si="9"/>
        <v>0</v>
      </c>
      <c r="K119" s="308"/>
      <c r="L119" s="85">
        <f t="shared" si="10"/>
        <v>0</v>
      </c>
      <c r="M119" s="308"/>
      <c r="N119" s="85">
        <f t="shared" si="11"/>
        <v>0</v>
      </c>
      <c r="O119" s="793"/>
      <c r="P119" s="85">
        <f t="shared" si="12"/>
        <v>0</v>
      </c>
      <c r="Q119" s="83"/>
      <c r="R119" s="377">
        <f t="shared" si="13"/>
        <v>0</v>
      </c>
      <c r="S119" s="83"/>
      <c r="T119" s="83">
        <f>Tabla321[[#This Row],[TOTAL EXITENTE82]]*Tabla321[[#This Row],[P.U$]]</f>
        <v>0</v>
      </c>
      <c r="U119" s="132"/>
    </row>
    <row r="120" spans="1:21" ht="42.75" x14ac:dyDescent="0.25">
      <c r="A120" s="179">
        <v>111</v>
      </c>
      <c r="B120" s="201" t="s">
        <v>83</v>
      </c>
      <c r="C120" s="14" t="s">
        <v>203</v>
      </c>
      <c r="D120" s="14" t="s">
        <v>10</v>
      </c>
      <c r="E120" s="14" t="s">
        <v>262</v>
      </c>
      <c r="F120" s="15">
        <v>45870</v>
      </c>
      <c r="G120" s="37">
        <v>2.0699999999999998</v>
      </c>
      <c r="H120" s="337"/>
      <c r="I120" s="83"/>
      <c r="J120" s="85">
        <f t="shared" si="9"/>
        <v>0</v>
      </c>
      <c r="K120" s="308"/>
      <c r="L120" s="85">
        <f t="shared" si="10"/>
        <v>0</v>
      </c>
      <c r="M120" s="308"/>
      <c r="N120" s="85">
        <f t="shared" si="11"/>
        <v>0</v>
      </c>
      <c r="O120" s="793"/>
      <c r="P120" s="85">
        <f t="shared" si="12"/>
        <v>0</v>
      </c>
      <c r="Q120" s="83"/>
      <c r="R120" s="377">
        <f t="shared" si="13"/>
        <v>0</v>
      </c>
      <c r="S120" s="83"/>
      <c r="T120" s="83">
        <f>Tabla321[[#This Row],[TOTAL EXITENTE82]]*Tabla321[[#This Row],[P.U$]]</f>
        <v>0</v>
      </c>
      <c r="U120" s="132"/>
    </row>
    <row r="121" spans="1:21" ht="28.5" x14ac:dyDescent="0.25">
      <c r="A121" s="179">
        <v>112</v>
      </c>
      <c r="B121" s="201" t="s">
        <v>84</v>
      </c>
      <c r="C121" s="14" t="s">
        <v>1223</v>
      </c>
      <c r="D121" s="14" t="s">
        <v>10</v>
      </c>
      <c r="E121" s="14" t="s">
        <v>293</v>
      </c>
      <c r="F121" s="15">
        <v>45505</v>
      </c>
      <c r="G121" s="37">
        <v>4.1500000000000004</v>
      </c>
      <c r="H121" s="337"/>
      <c r="I121" s="83">
        <v>6</v>
      </c>
      <c r="J121" s="85">
        <f t="shared" si="9"/>
        <v>24.900000000000002</v>
      </c>
      <c r="K121" s="308">
        <v>6</v>
      </c>
      <c r="L121" s="85">
        <f t="shared" si="10"/>
        <v>24.900000000000002</v>
      </c>
      <c r="M121" s="308">
        <v>5</v>
      </c>
      <c r="N121" s="85">
        <f t="shared" si="11"/>
        <v>20.75</v>
      </c>
      <c r="O121" s="793">
        <v>5</v>
      </c>
      <c r="P121" s="85">
        <f t="shared" si="12"/>
        <v>20.75</v>
      </c>
      <c r="Q121" s="83">
        <v>0</v>
      </c>
      <c r="R121" s="377">
        <f>G121*Q121</f>
        <v>0</v>
      </c>
      <c r="S121" s="83">
        <v>5</v>
      </c>
      <c r="T121" s="83">
        <f>Tabla321[[#This Row],[TOTAL EXITENTE82]]*Tabla321[[#This Row],[P.U$]]</f>
        <v>20.75</v>
      </c>
      <c r="U121" s="132">
        <v>5</v>
      </c>
    </row>
    <row r="122" spans="1:21" ht="57" x14ac:dyDescent="0.25">
      <c r="A122" s="179">
        <v>113</v>
      </c>
      <c r="B122" s="201" t="s">
        <v>85</v>
      </c>
      <c r="C122" s="14" t="s">
        <v>219</v>
      </c>
      <c r="D122" s="14" t="s">
        <v>10</v>
      </c>
      <c r="E122" s="14" t="s">
        <v>262</v>
      </c>
      <c r="F122" s="15">
        <v>45413</v>
      </c>
      <c r="G122" s="37">
        <v>1.47</v>
      </c>
      <c r="H122" s="337"/>
      <c r="I122" s="83"/>
      <c r="J122" s="85">
        <f t="shared" si="9"/>
        <v>0</v>
      </c>
      <c r="K122" s="308"/>
      <c r="L122" s="85">
        <f t="shared" si="10"/>
        <v>0</v>
      </c>
      <c r="M122" s="308"/>
      <c r="N122" s="85">
        <f t="shared" si="11"/>
        <v>0</v>
      </c>
      <c r="O122" s="793"/>
      <c r="P122" s="85">
        <f t="shared" si="12"/>
        <v>0</v>
      </c>
      <c r="Q122" s="83"/>
      <c r="R122" s="377">
        <f t="shared" si="13"/>
        <v>0</v>
      </c>
      <c r="S122" s="83"/>
      <c r="T122" s="83">
        <f>Tabla321[[#This Row],[TOTAL EXITENTE82]]*Tabla321[[#This Row],[P.U$]]</f>
        <v>0</v>
      </c>
      <c r="U122" s="132"/>
    </row>
    <row r="123" spans="1:21" x14ac:dyDescent="0.25">
      <c r="A123" s="179">
        <v>114</v>
      </c>
      <c r="B123" s="201" t="s">
        <v>86</v>
      </c>
      <c r="C123" s="14" t="s">
        <v>736</v>
      </c>
      <c r="D123" s="14" t="s">
        <v>10</v>
      </c>
      <c r="E123" s="14" t="s">
        <v>272</v>
      </c>
      <c r="F123" s="15">
        <v>45383</v>
      </c>
      <c r="G123" s="37">
        <v>2.62</v>
      </c>
      <c r="H123" s="337"/>
      <c r="I123" s="83">
        <v>13</v>
      </c>
      <c r="J123" s="85">
        <f t="shared" si="9"/>
        <v>34.06</v>
      </c>
      <c r="K123" s="308">
        <v>13</v>
      </c>
      <c r="L123" s="85">
        <f t="shared" si="10"/>
        <v>34.06</v>
      </c>
      <c r="M123" s="308">
        <v>13</v>
      </c>
      <c r="N123" s="85">
        <f t="shared" si="11"/>
        <v>34.06</v>
      </c>
      <c r="O123" s="793">
        <v>13</v>
      </c>
      <c r="P123" s="85">
        <f t="shared" si="12"/>
        <v>34.06</v>
      </c>
      <c r="Q123" s="83">
        <v>13</v>
      </c>
      <c r="R123" s="377">
        <f>G123*Q123</f>
        <v>34.06</v>
      </c>
      <c r="S123" s="83">
        <v>13</v>
      </c>
      <c r="T123" s="83">
        <f>Tabla321[[#This Row],[TOTAL EXITENTE82]]*Tabla321[[#This Row],[P.U$]]</f>
        <v>34.06</v>
      </c>
      <c r="U123" s="132">
        <v>13</v>
      </c>
    </row>
    <row r="124" spans="1:21" ht="28.5" x14ac:dyDescent="0.25">
      <c r="A124" s="179">
        <v>115</v>
      </c>
      <c r="B124" s="201" t="s">
        <v>87</v>
      </c>
      <c r="C124" s="14" t="s">
        <v>215</v>
      </c>
      <c r="D124" s="14" t="s">
        <v>10</v>
      </c>
      <c r="E124" s="14" t="s">
        <v>294</v>
      </c>
      <c r="F124" s="15">
        <v>45505</v>
      </c>
      <c r="G124" s="37">
        <v>0.73</v>
      </c>
      <c r="H124" s="337"/>
      <c r="I124" s="83">
        <v>2</v>
      </c>
      <c r="J124" s="85">
        <f t="shared" si="9"/>
        <v>1.46</v>
      </c>
      <c r="K124" s="308">
        <v>0</v>
      </c>
      <c r="L124" s="85">
        <f t="shared" si="10"/>
        <v>0</v>
      </c>
      <c r="M124" s="308">
        <v>0</v>
      </c>
      <c r="N124" s="85">
        <f t="shared" si="11"/>
        <v>0</v>
      </c>
      <c r="O124" s="793"/>
      <c r="P124" s="85">
        <f t="shared" si="12"/>
        <v>0</v>
      </c>
      <c r="Q124" s="83"/>
      <c r="R124" s="377">
        <f t="shared" si="13"/>
        <v>0</v>
      </c>
      <c r="S124" s="83"/>
      <c r="T124" s="83">
        <f>Tabla321[[#This Row],[TOTAL EXITENTE82]]*Tabla321[[#This Row],[P.U$]]</f>
        <v>0</v>
      </c>
      <c r="U124" s="132"/>
    </row>
    <row r="125" spans="1:21" ht="38.25" x14ac:dyDescent="0.25">
      <c r="A125" s="179">
        <v>116</v>
      </c>
      <c r="B125" s="201" t="s">
        <v>88</v>
      </c>
      <c r="C125" s="14" t="s">
        <v>205</v>
      </c>
      <c r="D125" s="14" t="s">
        <v>10</v>
      </c>
      <c r="E125" s="14" t="s">
        <v>273</v>
      </c>
      <c r="F125" s="15">
        <v>45566</v>
      </c>
      <c r="G125" s="37">
        <v>1.54</v>
      </c>
      <c r="H125" s="337"/>
      <c r="I125" s="83"/>
      <c r="J125" s="85">
        <f t="shared" si="9"/>
        <v>0</v>
      </c>
      <c r="K125" s="308"/>
      <c r="L125" s="85">
        <f t="shared" si="10"/>
        <v>0</v>
      </c>
      <c r="M125" s="308"/>
      <c r="N125" s="85">
        <f t="shared" si="11"/>
        <v>0</v>
      </c>
      <c r="O125" s="793"/>
      <c r="P125" s="85">
        <f t="shared" si="12"/>
        <v>0</v>
      </c>
      <c r="Q125" s="83"/>
      <c r="R125" s="377">
        <f t="shared" si="13"/>
        <v>0</v>
      </c>
      <c r="S125" s="83"/>
      <c r="T125" s="83">
        <f>Tabla321[[#This Row],[TOTAL EXITENTE82]]*Tabla321[[#This Row],[P.U$]]</f>
        <v>0</v>
      </c>
      <c r="U125" s="132"/>
    </row>
    <row r="126" spans="1:21" ht="38.25" x14ac:dyDescent="0.25">
      <c r="A126" s="179">
        <v>117</v>
      </c>
      <c r="B126" s="201" t="s">
        <v>816</v>
      </c>
      <c r="C126" s="14" t="s">
        <v>205</v>
      </c>
      <c r="D126" s="14" t="s">
        <v>10</v>
      </c>
      <c r="E126" s="14" t="s">
        <v>273</v>
      </c>
      <c r="F126" s="15">
        <v>45567</v>
      </c>
      <c r="G126" s="37">
        <v>1.54</v>
      </c>
      <c r="H126" s="337"/>
      <c r="I126" s="83">
        <v>9</v>
      </c>
      <c r="J126" s="85">
        <f t="shared" si="9"/>
        <v>13.86</v>
      </c>
      <c r="K126" s="308">
        <v>9</v>
      </c>
      <c r="L126" s="85">
        <f t="shared" si="10"/>
        <v>13.86</v>
      </c>
      <c r="M126" s="308">
        <v>8</v>
      </c>
      <c r="N126" s="85">
        <f t="shared" si="11"/>
        <v>12.32</v>
      </c>
      <c r="O126" s="793">
        <v>7</v>
      </c>
      <c r="P126" s="85">
        <f t="shared" si="12"/>
        <v>10.780000000000001</v>
      </c>
      <c r="Q126" s="83">
        <v>6</v>
      </c>
      <c r="R126" s="377">
        <f t="shared" si="13"/>
        <v>9.24</v>
      </c>
      <c r="S126" s="83">
        <v>0</v>
      </c>
      <c r="T126" s="83">
        <f>Tabla321[[#This Row],[TOTAL EXITENTE82]]*Tabla321[[#This Row],[P.U$]]</f>
        <v>0</v>
      </c>
      <c r="U126" s="132"/>
    </row>
    <row r="127" spans="1:21" ht="38.25" x14ac:dyDescent="0.25">
      <c r="A127" s="179">
        <v>118</v>
      </c>
      <c r="B127" s="201" t="s">
        <v>88</v>
      </c>
      <c r="C127" s="14" t="s">
        <v>736</v>
      </c>
      <c r="D127" s="14" t="s">
        <v>10</v>
      </c>
      <c r="E127" s="14" t="s">
        <v>273</v>
      </c>
      <c r="F127" s="15">
        <v>45505</v>
      </c>
      <c r="G127" s="37">
        <v>0.44</v>
      </c>
      <c r="H127" s="337"/>
      <c r="I127" s="83">
        <v>14</v>
      </c>
      <c r="J127" s="85">
        <f t="shared" si="9"/>
        <v>6.16</v>
      </c>
      <c r="K127" s="308">
        <v>12</v>
      </c>
      <c r="L127" s="85">
        <f t="shared" si="10"/>
        <v>5.28</v>
      </c>
      <c r="M127" s="308">
        <v>10</v>
      </c>
      <c r="N127" s="85">
        <f t="shared" si="11"/>
        <v>4.4000000000000004</v>
      </c>
      <c r="O127" s="793">
        <v>9</v>
      </c>
      <c r="P127" s="85">
        <f t="shared" si="12"/>
        <v>3.96</v>
      </c>
      <c r="Q127" s="83">
        <v>7</v>
      </c>
      <c r="R127" s="377">
        <f t="shared" si="13"/>
        <v>3.08</v>
      </c>
      <c r="S127" s="83">
        <v>7</v>
      </c>
      <c r="T127" s="83">
        <f>Tabla321[[#This Row],[TOTAL EXITENTE82]]*Tabla321[[#This Row],[P.U$]]</f>
        <v>3.08</v>
      </c>
      <c r="U127" s="132"/>
    </row>
    <row r="128" spans="1:21" ht="38.25" x14ac:dyDescent="0.25">
      <c r="A128" s="179">
        <v>119</v>
      </c>
      <c r="B128" s="201" t="s">
        <v>89</v>
      </c>
      <c r="C128" s="14" t="s">
        <v>736</v>
      </c>
      <c r="D128" s="14" t="s">
        <v>10</v>
      </c>
      <c r="E128" s="14" t="s">
        <v>273</v>
      </c>
      <c r="F128" s="15">
        <v>45444</v>
      </c>
      <c r="G128" s="37">
        <v>1</v>
      </c>
      <c r="H128" s="337"/>
      <c r="I128" s="83"/>
      <c r="J128" s="85">
        <f t="shared" si="9"/>
        <v>0</v>
      </c>
      <c r="K128" s="308"/>
      <c r="L128" s="85">
        <f t="shared" si="10"/>
        <v>0</v>
      </c>
      <c r="M128" s="308"/>
      <c r="N128" s="85">
        <f t="shared" si="11"/>
        <v>0</v>
      </c>
      <c r="O128" s="793"/>
      <c r="P128" s="85">
        <f t="shared" si="12"/>
        <v>0</v>
      </c>
      <c r="Q128" s="83"/>
      <c r="R128" s="377">
        <f t="shared" si="13"/>
        <v>0</v>
      </c>
      <c r="S128" s="83"/>
      <c r="T128" s="83">
        <f>Tabla321[[#This Row],[TOTAL EXITENTE82]]*Tabla321[[#This Row],[P.U$]]</f>
        <v>0</v>
      </c>
      <c r="U128" s="132"/>
    </row>
    <row r="129" spans="1:21" ht="25.5" x14ac:dyDescent="0.25">
      <c r="A129" s="179">
        <v>120</v>
      </c>
      <c r="B129" s="201" t="s">
        <v>90</v>
      </c>
      <c r="C129" s="14" t="s">
        <v>226</v>
      </c>
      <c r="D129" s="14" t="s">
        <v>10</v>
      </c>
      <c r="E129" s="14" t="s">
        <v>295</v>
      </c>
      <c r="F129" s="15">
        <v>45352</v>
      </c>
      <c r="G129" s="37">
        <v>1.22</v>
      </c>
      <c r="H129" s="337"/>
      <c r="I129" s="83"/>
      <c r="J129" s="85">
        <f t="shared" si="9"/>
        <v>0</v>
      </c>
      <c r="K129" s="308"/>
      <c r="L129" s="85">
        <f t="shared" si="10"/>
        <v>0</v>
      </c>
      <c r="M129" s="308"/>
      <c r="N129" s="85">
        <f t="shared" si="11"/>
        <v>0</v>
      </c>
      <c r="O129" s="793"/>
      <c r="P129" s="85">
        <f t="shared" si="12"/>
        <v>0</v>
      </c>
      <c r="Q129" s="83"/>
      <c r="R129" s="377">
        <f t="shared" si="13"/>
        <v>0</v>
      </c>
      <c r="S129" s="83"/>
      <c r="T129" s="83">
        <f>Tabla321[[#This Row],[TOTAL EXITENTE82]]*Tabla321[[#This Row],[P.U$]]</f>
        <v>0</v>
      </c>
      <c r="U129" s="132"/>
    </row>
    <row r="130" spans="1:21" ht="25.5" x14ac:dyDescent="0.25">
      <c r="A130" s="179">
        <v>121</v>
      </c>
      <c r="B130" s="201" t="s">
        <v>90</v>
      </c>
      <c r="C130" s="14" t="s">
        <v>200</v>
      </c>
      <c r="D130" s="14" t="s">
        <v>10</v>
      </c>
      <c r="E130" s="14" t="s">
        <v>295</v>
      </c>
      <c r="F130" s="15">
        <v>45352</v>
      </c>
      <c r="G130" s="37">
        <v>1.22</v>
      </c>
      <c r="H130" s="337"/>
      <c r="I130" s="83"/>
      <c r="J130" s="85">
        <f t="shared" si="9"/>
        <v>0</v>
      </c>
      <c r="K130" s="308"/>
      <c r="L130" s="85">
        <f t="shared" si="10"/>
        <v>0</v>
      </c>
      <c r="M130" s="308"/>
      <c r="N130" s="85">
        <f t="shared" si="11"/>
        <v>0</v>
      </c>
      <c r="O130" s="793"/>
      <c r="P130" s="85">
        <f t="shared" si="12"/>
        <v>0</v>
      </c>
      <c r="Q130" s="83"/>
      <c r="R130" s="377">
        <f t="shared" si="13"/>
        <v>0</v>
      </c>
      <c r="S130" s="83"/>
      <c r="T130" s="83">
        <f>Tabla321[[#This Row],[TOTAL EXITENTE82]]*Tabla321[[#This Row],[P.U$]]</f>
        <v>0</v>
      </c>
      <c r="U130" s="132"/>
    </row>
    <row r="131" spans="1:21" ht="25.5" x14ac:dyDescent="0.25">
      <c r="A131" s="179">
        <v>122</v>
      </c>
      <c r="B131" s="201" t="s">
        <v>90</v>
      </c>
      <c r="C131" s="14" t="s">
        <v>203</v>
      </c>
      <c r="D131" s="14" t="s">
        <v>10</v>
      </c>
      <c r="E131" s="14" t="s">
        <v>295</v>
      </c>
      <c r="F131" s="15">
        <v>45352</v>
      </c>
      <c r="G131" s="37">
        <v>1.22</v>
      </c>
      <c r="H131" s="337"/>
      <c r="I131" s="83"/>
      <c r="J131" s="85">
        <f t="shared" si="9"/>
        <v>0</v>
      </c>
      <c r="K131" s="308"/>
      <c r="L131" s="85">
        <f t="shared" si="10"/>
        <v>0</v>
      </c>
      <c r="M131" s="308"/>
      <c r="N131" s="85">
        <f t="shared" si="11"/>
        <v>0</v>
      </c>
      <c r="O131" s="793"/>
      <c r="P131" s="85">
        <f t="shared" si="12"/>
        <v>0</v>
      </c>
      <c r="Q131" s="83"/>
      <c r="R131" s="377">
        <f t="shared" si="13"/>
        <v>0</v>
      </c>
      <c r="S131" s="83"/>
      <c r="T131" s="83">
        <f>Tabla321[[#This Row],[TOTAL EXITENTE82]]*Tabla321[[#This Row],[P.U$]]</f>
        <v>0</v>
      </c>
      <c r="U131" s="132">
        <v>10</v>
      </c>
    </row>
    <row r="132" spans="1:21" ht="28.5" x14ac:dyDescent="0.25">
      <c r="A132" s="179">
        <v>123</v>
      </c>
      <c r="B132" s="201" t="s">
        <v>91</v>
      </c>
      <c r="C132" s="14" t="s">
        <v>196</v>
      </c>
      <c r="D132" s="14" t="s">
        <v>10</v>
      </c>
      <c r="E132" s="14" t="s">
        <v>296</v>
      </c>
      <c r="F132" s="15">
        <v>45566</v>
      </c>
      <c r="G132" s="37">
        <v>3.19</v>
      </c>
      <c r="H132" s="337"/>
      <c r="I132" s="83"/>
      <c r="J132" s="85">
        <f t="shared" si="9"/>
        <v>0</v>
      </c>
      <c r="K132" s="308"/>
      <c r="L132" s="85">
        <f>G132*K132</f>
        <v>0</v>
      </c>
      <c r="M132" s="308"/>
      <c r="N132" s="85">
        <f>G132*M132</f>
        <v>0</v>
      </c>
      <c r="O132" s="793"/>
      <c r="P132" s="85">
        <f>G132*O132</f>
        <v>0</v>
      </c>
      <c r="Q132" s="83"/>
      <c r="R132" s="377">
        <f>G132*Q132</f>
        <v>0</v>
      </c>
      <c r="S132" s="83"/>
      <c r="T132" s="83">
        <f>Tabla321[[#This Row],[TOTAL EXITENTE82]]*Tabla321[[#This Row],[P.U$]]</f>
        <v>0</v>
      </c>
      <c r="U132" s="132"/>
    </row>
    <row r="133" spans="1:21" ht="28.5" x14ac:dyDescent="0.25">
      <c r="A133" s="179">
        <v>124</v>
      </c>
      <c r="B133" s="201" t="s">
        <v>884</v>
      </c>
      <c r="C133" s="14" t="s">
        <v>864</v>
      </c>
      <c r="D133" s="14" t="s">
        <v>10</v>
      </c>
      <c r="E133" s="14"/>
      <c r="F133" s="15">
        <v>45689</v>
      </c>
      <c r="G133" s="37"/>
      <c r="H133" s="337"/>
      <c r="I133" s="83"/>
      <c r="J133" s="85">
        <f t="shared" si="9"/>
        <v>0</v>
      </c>
      <c r="K133" s="308"/>
      <c r="L133" s="85">
        <f>G133*K133</f>
        <v>0</v>
      </c>
      <c r="M133" s="308"/>
      <c r="N133" s="85">
        <f>G133*M133</f>
        <v>0</v>
      </c>
      <c r="O133" s="793"/>
      <c r="P133" s="85">
        <f>G133*O133</f>
        <v>0</v>
      </c>
      <c r="Q133" s="83"/>
      <c r="R133" s="377">
        <f>G133*Q133</f>
        <v>0</v>
      </c>
      <c r="S133" s="83"/>
      <c r="T133" s="83">
        <f>Tabla321[[#This Row],[TOTAL EXITENTE82]]*Tabla321[[#This Row],[P.U$]]</f>
        <v>0</v>
      </c>
      <c r="U133" s="132"/>
    </row>
    <row r="134" spans="1:21" ht="42.75" x14ac:dyDescent="0.25">
      <c r="A134" s="179">
        <v>125</v>
      </c>
      <c r="B134" s="201" t="s">
        <v>92</v>
      </c>
      <c r="C134" s="14" t="s">
        <v>218</v>
      </c>
      <c r="D134" s="14" t="s">
        <v>10</v>
      </c>
      <c r="E134" s="14" t="s">
        <v>297</v>
      </c>
      <c r="F134" s="15">
        <v>45413</v>
      </c>
      <c r="G134" s="37">
        <v>3.85</v>
      </c>
      <c r="H134" s="337"/>
      <c r="I134" s="83"/>
      <c r="J134" s="85">
        <f t="shared" si="9"/>
        <v>0</v>
      </c>
      <c r="K134" s="308"/>
      <c r="L134" s="85">
        <f t="shared" si="10"/>
        <v>0</v>
      </c>
      <c r="M134" s="308"/>
      <c r="N134" s="85">
        <f t="shared" si="11"/>
        <v>0</v>
      </c>
      <c r="O134" s="793"/>
      <c r="P134" s="85">
        <f t="shared" si="12"/>
        <v>0</v>
      </c>
      <c r="Q134" s="83"/>
      <c r="R134" s="377">
        <f t="shared" si="13"/>
        <v>0</v>
      </c>
      <c r="S134" s="83"/>
      <c r="T134" s="83">
        <f>Tabla321[[#This Row],[TOTAL EXITENTE82]]*Tabla321[[#This Row],[P.U$]]</f>
        <v>0</v>
      </c>
      <c r="U134" s="132"/>
    </row>
    <row r="135" spans="1:21" ht="28.5" x14ac:dyDescent="0.25">
      <c r="A135" s="179">
        <v>126</v>
      </c>
      <c r="B135" s="201" t="s">
        <v>93</v>
      </c>
      <c r="C135" s="14" t="s">
        <v>229</v>
      </c>
      <c r="D135" s="14" t="s">
        <v>10</v>
      </c>
      <c r="E135" s="14" t="s">
        <v>281</v>
      </c>
      <c r="F135" s="15">
        <v>45231</v>
      </c>
      <c r="G135" s="37">
        <v>1.75</v>
      </c>
      <c r="H135" s="337"/>
      <c r="I135" s="83"/>
      <c r="J135" s="85">
        <f t="shared" si="9"/>
        <v>0</v>
      </c>
      <c r="K135" s="308"/>
      <c r="L135" s="85">
        <f t="shared" si="10"/>
        <v>0</v>
      </c>
      <c r="M135" s="308"/>
      <c r="N135" s="85">
        <f t="shared" si="11"/>
        <v>0</v>
      </c>
      <c r="O135" s="793"/>
      <c r="P135" s="85">
        <f t="shared" si="12"/>
        <v>0</v>
      </c>
      <c r="Q135" s="83"/>
      <c r="R135" s="377">
        <f t="shared" si="13"/>
        <v>0</v>
      </c>
      <c r="S135" s="83"/>
      <c r="T135" s="83">
        <f>Tabla321[[#This Row],[TOTAL EXITENTE82]]*Tabla321[[#This Row],[P.U$]]</f>
        <v>0</v>
      </c>
      <c r="U135" s="132"/>
    </row>
    <row r="136" spans="1:21" ht="28.5" x14ac:dyDescent="0.25">
      <c r="A136" s="179">
        <v>127</v>
      </c>
      <c r="B136" s="201" t="s">
        <v>94</v>
      </c>
      <c r="C136" s="14" t="s">
        <v>216</v>
      </c>
      <c r="D136" s="14" t="s">
        <v>10</v>
      </c>
      <c r="E136" s="14" t="s">
        <v>298</v>
      </c>
      <c r="F136" s="15">
        <v>45383</v>
      </c>
      <c r="G136" s="37">
        <v>5.62</v>
      </c>
      <c r="H136" s="337"/>
      <c r="I136" s="83">
        <v>5</v>
      </c>
      <c r="J136" s="85">
        <f t="shared" si="9"/>
        <v>28.1</v>
      </c>
      <c r="K136" s="308">
        <v>4</v>
      </c>
      <c r="L136" s="85">
        <f t="shared" si="10"/>
        <v>22.48</v>
      </c>
      <c r="M136" s="308">
        <v>4</v>
      </c>
      <c r="N136" s="85">
        <f t="shared" si="11"/>
        <v>22.48</v>
      </c>
      <c r="O136" s="793">
        <v>4</v>
      </c>
      <c r="P136" s="85">
        <f t="shared" si="12"/>
        <v>22.48</v>
      </c>
      <c r="Q136" s="83">
        <v>4</v>
      </c>
      <c r="R136" s="377">
        <f>G136*Q136</f>
        <v>22.48</v>
      </c>
      <c r="S136" s="83">
        <v>4</v>
      </c>
      <c r="T136" s="83">
        <f>Tabla321[[#This Row],[TOTAL EXITENTE82]]*Tabla321[[#This Row],[P.U$]]</f>
        <v>22.48</v>
      </c>
      <c r="U136" s="132">
        <v>4</v>
      </c>
    </row>
    <row r="137" spans="1:21" ht="25.5" x14ac:dyDescent="0.25">
      <c r="A137" s="179">
        <v>128</v>
      </c>
      <c r="B137" s="201" t="s">
        <v>95</v>
      </c>
      <c r="C137" s="14" t="s">
        <v>222</v>
      </c>
      <c r="D137" s="14" t="s">
        <v>10</v>
      </c>
      <c r="E137" s="14" t="s">
        <v>299</v>
      </c>
      <c r="F137" s="15">
        <v>45658</v>
      </c>
      <c r="G137" s="37">
        <v>3.72</v>
      </c>
      <c r="H137" s="337"/>
      <c r="I137" s="83"/>
      <c r="J137" s="85">
        <f t="shared" si="9"/>
        <v>0</v>
      </c>
      <c r="K137" s="308"/>
      <c r="L137" s="85">
        <f t="shared" si="10"/>
        <v>0</v>
      </c>
      <c r="M137" s="308"/>
      <c r="N137" s="85">
        <f t="shared" si="11"/>
        <v>0</v>
      </c>
      <c r="O137" s="793"/>
      <c r="P137" s="85">
        <f t="shared" si="12"/>
        <v>0</v>
      </c>
      <c r="Q137" s="83"/>
      <c r="R137" s="377">
        <f t="shared" si="13"/>
        <v>0</v>
      </c>
      <c r="S137" s="83"/>
      <c r="T137" s="83">
        <f>Tabla321[[#This Row],[TOTAL EXITENTE82]]*Tabla321[[#This Row],[P.U$]]</f>
        <v>0</v>
      </c>
      <c r="U137" s="132"/>
    </row>
    <row r="138" spans="1:21" ht="25.5" x14ac:dyDescent="0.25">
      <c r="A138" s="179">
        <v>129</v>
      </c>
      <c r="B138" s="201" t="s">
        <v>97</v>
      </c>
      <c r="C138" s="14" t="s">
        <v>17779</v>
      </c>
      <c r="D138" s="14" t="s">
        <v>10</v>
      </c>
      <c r="E138" s="14" t="s">
        <v>299</v>
      </c>
      <c r="F138" s="15">
        <v>45536</v>
      </c>
      <c r="G138" s="37">
        <v>3.65</v>
      </c>
      <c r="H138" s="337"/>
      <c r="I138" s="83"/>
      <c r="J138" s="85">
        <f>G138*I138</f>
        <v>0</v>
      </c>
      <c r="K138" s="308"/>
      <c r="L138" s="85">
        <f>G138*K138</f>
        <v>0</v>
      </c>
      <c r="M138" s="308"/>
      <c r="N138" s="85">
        <f>G138*M138</f>
        <v>0</v>
      </c>
      <c r="O138" s="793"/>
      <c r="P138" s="85">
        <f>G138*O138</f>
        <v>0</v>
      </c>
      <c r="Q138" s="83"/>
      <c r="R138" s="377">
        <f>G138*Q138</f>
        <v>0</v>
      </c>
      <c r="S138" s="83"/>
      <c r="T138" s="83">
        <f>Tabla321[[#This Row],[TOTAL EXITENTE82]]*Tabla321[[#This Row],[P.U$]]</f>
        <v>0</v>
      </c>
      <c r="U138" s="132"/>
    </row>
    <row r="139" spans="1:21" ht="28.5" x14ac:dyDescent="0.25">
      <c r="A139" s="179">
        <v>130</v>
      </c>
      <c r="B139" s="201" t="s">
        <v>96</v>
      </c>
      <c r="C139" s="14" t="s">
        <v>230</v>
      </c>
      <c r="D139" s="14" t="s">
        <v>10</v>
      </c>
      <c r="E139" s="14" t="s">
        <v>299</v>
      </c>
      <c r="F139" s="15">
        <v>45047</v>
      </c>
      <c r="G139" s="37">
        <v>3.3</v>
      </c>
      <c r="H139" s="337"/>
      <c r="I139" s="83"/>
      <c r="J139" s="85">
        <f t="shared" si="9"/>
        <v>0</v>
      </c>
      <c r="K139" s="308"/>
      <c r="L139" s="85">
        <f t="shared" si="10"/>
        <v>0</v>
      </c>
      <c r="M139" s="308"/>
      <c r="N139" s="85">
        <f t="shared" si="11"/>
        <v>0</v>
      </c>
      <c r="O139" s="793"/>
      <c r="P139" s="85">
        <f t="shared" si="12"/>
        <v>0</v>
      </c>
      <c r="Q139" s="83"/>
      <c r="R139" s="377">
        <f t="shared" si="13"/>
        <v>0</v>
      </c>
      <c r="S139" s="83"/>
      <c r="T139" s="83">
        <f>Tabla321[[#This Row],[TOTAL EXITENTE82]]*Tabla321[[#This Row],[P.U$]]</f>
        <v>0</v>
      </c>
      <c r="U139" s="132"/>
    </row>
    <row r="140" spans="1:21" ht="25.5" x14ac:dyDescent="0.25">
      <c r="A140" s="179">
        <v>131</v>
      </c>
      <c r="B140" s="201" t="s">
        <v>97</v>
      </c>
      <c r="C140" s="14" t="s">
        <v>209</v>
      </c>
      <c r="D140" s="14" t="s">
        <v>10</v>
      </c>
      <c r="E140" s="14" t="s">
        <v>299</v>
      </c>
      <c r="F140" s="15">
        <v>45627</v>
      </c>
      <c r="G140" s="37">
        <v>3.3</v>
      </c>
      <c r="H140" s="337"/>
      <c r="I140" s="83"/>
      <c r="J140" s="85">
        <f t="shared" si="9"/>
        <v>0</v>
      </c>
      <c r="K140" s="308"/>
      <c r="L140" s="85">
        <f t="shared" si="10"/>
        <v>0</v>
      </c>
      <c r="M140" s="308"/>
      <c r="N140" s="85">
        <f t="shared" si="11"/>
        <v>0</v>
      </c>
      <c r="O140" s="793"/>
      <c r="P140" s="85">
        <f t="shared" si="12"/>
        <v>0</v>
      </c>
      <c r="Q140" s="83"/>
      <c r="R140" s="377">
        <f t="shared" si="13"/>
        <v>0</v>
      </c>
      <c r="S140" s="83"/>
      <c r="T140" s="83">
        <f>Tabla321[[#This Row],[TOTAL EXITENTE82]]*Tabla321[[#This Row],[P.U$]]</f>
        <v>0</v>
      </c>
      <c r="U140" s="132"/>
    </row>
    <row r="141" spans="1:21" x14ac:dyDescent="0.25">
      <c r="A141" s="179">
        <v>132</v>
      </c>
      <c r="B141" s="201" t="s">
        <v>98</v>
      </c>
      <c r="C141" s="14" t="s">
        <v>231</v>
      </c>
      <c r="D141" s="14" t="s">
        <v>10</v>
      </c>
      <c r="E141" s="14" t="s">
        <v>287</v>
      </c>
      <c r="F141" s="15">
        <v>45108</v>
      </c>
      <c r="G141" s="37">
        <v>11</v>
      </c>
      <c r="H141" s="337"/>
      <c r="I141" s="83"/>
      <c r="J141" s="85">
        <f t="shared" si="9"/>
        <v>0</v>
      </c>
      <c r="K141" s="308"/>
      <c r="L141" s="85">
        <f>G141*K141</f>
        <v>0</v>
      </c>
      <c r="M141" s="308"/>
      <c r="N141" s="85">
        <f>G141*M141</f>
        <v>0</v>
      </c>
      <c r="O141" s="793"/>
      <c r="P141" s="85">
        <f>G141*O141</f>
        <v>0</v>
      </c>
      <c r="Q141" s="83"/>
      <c r="R141" s="377">
        <f>G141*Q141</f>
        <v>0</v>
      </c>
      <c r="S141" s="83"/>
      <c r="T141" s="83">
        <f>Tabla321[[#This Row],[TOTAL EXITENTE82]]*Tabla321[[#This Row],[P.U$]]</f>
        <v>0</v>
      </c>
      <c r="U141" s="132"/>
    </row>
    <row r="142" spans="1:21" x14ac:dyDescent="0.25">
      <c r="A142" s="179">
        <v>133</v>
      </c>
      <c r="B142" s="201" t="s">
        <v>776</v>
      </c>
      <c r="C142" s="14" t="s">
        <v>736</v>
      </c>
      <c r="D142" s="14" t="s">
        <v>10</v>
      </c>
      <c r="E142" s="14"/>
      <c r="F142" s="15">
        <v>45992</v>
      </c>
      <c r="G142" s="37">
        <v>1.1299999999999999</v>
      </c>
      <c r="H142" s="337"/>
      <c r="I142" s="83">
        <v>1</v>
      </c>
      <c r="J142" s="85">
        <f t="shared" si="9"/>
        <v>1.1299999999999999</v>
      </c>
      <c r="K142" s="308">
        <v>1</v>
      </c>
      <c r="L142" s="85">
        <f t="shared" si="10"/>
        <v>1.1299999999999999</v>
      </c>
      <c r="M142" s="308">
        <v>0</v>
      </c>
      <c r="N142" s="85">
        <f t="shared" si="11"/>
        <v>0</v>
      </c>
      <c r="O142" s="793">
        <v>0</v>
      </c>
      <c r="P142" s="85">
        <f t="shared" si="12"/>
        <v>0</v>
      </c>
      <c r="Q142" s="83">
        <v>0</v>
      </c>
      <c r="R142" s="377">
        <f>G142*Q142</f>
        <v>0</v>
      </c>
      <c r="S142" s="83"/>
      <c r="T142" s="83">
        <f>Tabla321[[#This Row],[TOTAL EXITENTE82]]*Tabla321[[#This Row],[P.U$]]</f>
        <v>0</v>
      </c>
      <c r="U142" s="132"/>
    </row>
    <row r="143" spans="1:21" ht="28.5" x14ac:dyDescent="0.25">
      <c r="A143" s="179">
        <v>134</v>
      </c>
      <c r="B143" s="201" t="s">
        <v>99</v>
      </c>
      <c r="C143" s="14" t="s">
        <v>216</v>
      </c>
      <c r="D143" s="14" t="s">
        <v>10</v>
      </c>
      <c r="E143" s="14" t="s">
        <v>300</v>
      </c>
      <c r="F143" s="15">
        <v>45108</v>
      </c>
      <c r="G143" s="37">
        <v>1.0900000000000001</v>
      </c>
      <c r="H143" s="337"/>
      <c r="I143" s="83"/>
      <c r="J143" s="85">
        <f t="shared" si="9"/>
        <v>0</v>
      </c>
      <c r="K143" s="308"/>
      <c r="L143" s="85">
        <f t="shared" si="10"/>
        <v>0</v>
      </c>
      <c r="M143" s="308"/>
      <c r="N143" s="85">
        <f t="shared" si="11"/>
        <v>0</v>
      </c>
      <c r="O143" s="793"/>
      <c r="P143" s="85">
        <f t="shared" si="12"/>
        <v>0</v>
      </c>
      <c r="Q143" s="83"/>
      <c r="R143" s="377">
        <f t="shared" si="13"/>
        <v>0</v>
      </c>
      <c r="S143" s="83"/>
      <c r="T143" s="83">
        <f>Tabla321[[#This Row],[TOTAL EXITENTE82]]*Tabla321[[#This Row],[P.U$]]</f>
        <v>0</v>
      </c>
      <c r="U143" s="132"/>
    </row>
    <row r="144" spans="1:21" ht="28.5" x14ac:dyDescent="0.25">
      <c r="A144" s="179">
        <v>135</v>
      </c>
      <c r="B144" s="201" t="s">
        <v>895</v>
      </c>
      <c r="C144" s="14" t="s">
        <v>203</v>
      </c>
      <c r="D144" s="14" t="s">
        <v>10</v>
      </c>
      <c r="E144" s="14" t="s">
        <v>296</v>
      </c>
      <c r="F144" s="15">
        <v>45689</v>
      </c>
      <c r="G144" s="37">
        <v>0.4</v>
      </c>
      <c r="H144" s="337"/>
      <c r="I144" s="83">
        <v>16</v>
      </c>
      <c r="J144" s="85">
        <f t="shared" si="9"/>
        <v>6.4</v>
      </c>
      <c r="K144" s="308">
        <v>16</v>
      </c>
      <c r="L144" s="85">
        <f t="shared" si="10"/>
        <v>6.4</v>
      </c>
      <c r="M144" s="308">
        <v>16</v>
      </c>
      <c r="N144" s="85">
        <f t="shared" si="11"/>
        <v>6.4</v>
      </c>
      <c r="O144" s="793">
        <v>15</v>
      </c>
      <c r="P144" s="85">
        <f t="shared" si="12"/>
        <v>6</v>
      </c>
      <c r="Q144" s="83">
        <v>15</v>
      </c>
      <c r="R144" s="377">
        <f t="shared" si="13"/>
        <v>6</v>
      </c>
      <c r="S144" s="83">
        <v>15</v>
      </c>
      <c r="T144" s="83">
        <f>Tabla321[[#This Row],[TOTAL EXITENTE82]]*Tabla321[[#This Row],[P.U$]]</f>
        <v>6</v>
      </c>
      <c r="U144" s="132">
        <v>15</v>
      </c>
    </row>
    <row r="145" spans="1:21" ht="28.5" x14ac:dyDescent="0.25">
      <c r="A145" s="179">
        <v>136</v>
      </c>
      <c r="B145" s="201" t="s">
        <v>100</v>
      </c>
      <c r="C145" s="14" t="s">
        <v>203</v>
      </c>
      <c r="D145" s="14" t="s">
        <v>10</v>
      </c>
      <c r="E145" s="14" t="s">
        <v>301</v>
      </c>
      <c r="F145" s="15">
        <v>45444</v>
      </c>
      <c r="G145" s="37">
        <v>0.5</v>
      </c>
      <c r="H145" s="337"/>
      <c r="I145" s="83">
        <v>30</v>
      </c>
      <c r="J145" s="85">
        <f t="shared" si="9"/>
        <v>15</v>
      </c>
      <c r="K145" s="308">
        <v>30</v>
      </c>
      <c r="L145" s="85">
        <f t="shared" si="10"/>
        <v>15</v>
      </c>
      <c r="M145" s="308">
        <v>28</v>
      </c>
      <c r="N145" s="85">
        <f t="shared" si="11"/>
        <v>14</v>
      </c>
      <c r="O145" s="793">
        <v>26</v>
      </c>
      <c r="P145" s="85">
        <f t="shared" si="12"/>
        <v>13</v>
      </c>
      <c r="Q145" s="83">
        <v>24</v>
      </c>
      <c r="R145" s="377">
        <f t="shared" si="13"/>
        <v>12</v>
      </c>
      <c r="S145" s="83">
        <v>21</v>
      </c>
      <c r="T145" s="83">
        <f>Tabla321[[#This Row],[TOTAL EXITENTE82]]*Tabla321[[#This Row],[P.U$]]</f>
        <v>10.5</v>
      </c>
      <c r="U145" s="132">
        <v>19</v>
      </c>
    </row>
    <row r="146" spans="1:21" ht="28.5" x14ac:dyDescent="0.25">
      <c r="A146" s="179">
        <v>137</v>
      </c>
      <c r="B146" s="201" t="s">
        <v>896</v>
      </c>
      <c r="C146" s="14" t="s">
        <v>216</v>
      </c>
      <c r="D146" s="14" t="s">
        <v>10</v>
      </c>
      <c r="E146" s="14" t="s">
        <v>301</v>
      </c>
      <c r="F146" s="15">
        <v>45200</v>
      </c>
      <c r="G146" s="37">
        <v>2.4500000000000002</v>
      </c>
      <c r="H146" s="337"/>
      <c r="I146" s="83"/>
      <c r="J146" s="85">
        <f t="shared" si="9"/>
        <v>0</v>
      </c>
      <c r="K146" s="308"/>
      <c r="L146" s="85">
        <f t="shared" si="10"/>
        <v>0</v>
      </c>
      <c r="M146" s="308"/>
      <c r="N146" s="85">
        <f t="shared" si="11"/>
        <v>0</v>
      </c>
      <c r="O146" s="793"/>
      <c r="P146" s="85">
        <f t="shared" si="12"/>
        <v>0</v>
      </c>
      <c r="Q146" s="83"/>
      <c r="R146" s="377">
        <f t="shared" si="13"/>
        <v>0</v>
      </c>
      <c r="S146" s="83"/>
      <c r="T146" s="83">
        <f>Tabla321[[#This Row],[TOTAL EXITENTE82]]*Tabla321[[#This Row],[P.U$]]</f>
        <v>0</v>
      </c>
      <c r="U146" s="132"/>
    </row>
    <row r="147" spans="1:21" ht="25.5" x14ac:dyDescent="0.25">
      <c r="A147" s="179">
        <v>138</v>
      </c>
      <c r="B147" s="201" t="s">
        <v>101</v>
      </c>
      <c r="C147" s="14" t="s">
        <v>196</v>
      </c>
      <c r="D147" s="14" t="s">
        <v>10</v>
      </c>
      <c r="E147" s="14" t="s">
        <v>302</v>
      </c>
      <c r="F147" s="15">
        <v>45139</v>
      </c>
      <c r="G147" s="37">
        <v>0.61</v>
      </c>
      <c r="H147" s="337"/>
      <c r="I147" s="83"/>
      <c r="J147" s="85">
        <f t="shared" si="9"/>
        <v>0</v>
      </c>
      <c r="K147" s="308"/>
      <c r="L147" s="85">
        <f t="shared" si="10"/>
        <v>0</v>
      </c>
      <c r="M147" s="308"/>
      <c r="N147" s="85">
        <f t="shared" si="11"/>
        <v>0</v>
      </c>
      <c r="O147" s="793"/>
      <c r="P147" s="85">
        <f t="shared" si="12"/>
        <v>0</v>
      </c>
      <c r="Q147" s="83"/>
      <c r="R147" s="377">
        <f t="shared" si="13"/>
        <v>0</v>
      </c>
      <c r="S147" s="83"/>
      <c r="T147" s="83">
        <f>Tabla321[[#This Row],[TOTAL EXITENTE82]]*Tabla321[[#This Row],[P.U$]]</f>
        <v>0</v>
      </c>
      <c r="U147" s="132"/>
    </row>
    <row r="148" spans="1:21" ht="28.5" x14ac:dyDescent="0.25">
      <c r="A148" s="179">
        <v>139</v>
      </c>
      <c r="B148" s="201" t="s">
        <v>102</v>
      </c>
      <c r="C148" s="14" t="s">
        <v>206</v>
      </c>
      <c r="D148" s="14" t="s">
        <v>10</v>
      </c>
      <c r="E148" s="14" t="s">
        <v>302</v>
      </c>
      <c r="F148" s="15">
        <v>46023</v>
      </c>
      <c r="G148" s="37">
        <v>0.61</v>
      </c>
      <c r="H148" s="337"/>
      <c r="I148" s="83"/>
      <c r="J148" s="85">
        <f t="shared" si="9"/>
        <v>0</v>
      </c>
      <c r="K148" s="308"/>
      <c r="L148" s="85">
        <f t="shared" si="10"/>
        <v>0</v>
      </c>
      <c r="M148" s="308"/>
      <c r="N148" s="85">
        <f t="shared" si="11"/>
        <v>0</v>
      </c>
      <c r="O148" s="793"/>
      <c r="P148" s="85">
        <f t="shared" si="12"/>
        <v>0</v>
      </c>
      <c r="Q148" s="83"/>
      <c r="R148" s="377">
        <f t="shared" si="13"/>
        <v>0</v>
      </c>
      <c r="S148" s="83"/>
      <c r="T148" s="83">
        <f>Tabla321[[#This Row],[TOTAL EXITENTE82]]*Tabla321[[#This Row],[P.U$]]</f>
        <v>0</v>
      </c>
      <c r="U148" s="132"/>
    </row>
    <row r="149" spans="1:21" ht="28.5" x14ac:dyDescent="0.25">
      <c r="A149" s="179">
        <v>140</v>
      </c>
      <c r="B149" s="201" t="s">
        <v>103</v>
      </c>
      <c r="C149" s="14" t="s">
        <v>226</v>
      </c>
      <c r="D149" s="14" t="s">
        <v>10</v>
      </c>
      <c r="E149" s="14" t="s">
        <v>296</v>
      </c>
      <c r="F149" s="15">
        <v>45536</v>
      </c>
      <c r="G149" s="37">
        <v>0.63</v>
      </c>
      <c r="H149" s="337"/>
      <c r="I149" s="83"/>
      <c r="J149" s="85">
        <f t="shared" si="9"/>
        <v>0</v>
      </c>
      <c r="K149" s="308"/>
      <c r="L149" s="85">
        <f>G149*K149</f>
        <v>0</v>
      </c>
      <c r="M149" s="308"/>
      <c r="N149" s="85">
        <f>G149*M149</f>
        <v>0</v>
      </c>
      <c r="O149" s="793"/>
      <c r="P149" s="85">
        <f>G149*O149</f>
        <v>0</v>
      </c>
      <c r="Q149" s="83"/>
      <c r="R149" s="377">
        <f>G149*Q149</f>
        <v>0</v>
      </c>
      <c r="S149" s="83"/>
      <c r="T149" s="83">
        <f>Tabla321[[#This Row],[TOTAL EXITENTE82]]*Tabla321[[#This Row],[P.U$]]</f>
        <v>0</v>
      </c>
      <c r="U149" s="132"/>
    </row>
    <row r="150" spans="1:21" ht="28.5" x14ac:dyDescent="0.25">
      <c r="A150" s="179">
        <v>141</v>
      </c>
      <c r="B150" s="201" t="s">
        <v>104</v>
      </c>
      <c r="C150" s="14" t="s">
        <v>233</v>
      </c>
      <c r="D150" s="14" t="s">
        <v>10</v>
      </c>
      <c r="E150" s="14" t="s">
        <v>296</v>
      </c>
      <c r="F150" s="15">
        <v>45078</v>
      </c>
      <c r="G150" s="37">
        <v>0.28999999999999998</v>
      </c>
      <c r="H150" s="337"/>
      <c r="I150" s="83"/>
      <c r="J150" s="85">
        <f t="shared" si="9"/>
        <v>0</v>
      </c>
      <c r="K150" s="308"/>
      <c r="L150" s="85">
        <f t="shared" si="10"/>
        <v>0</v>
      </c>
      <c r="M150" s="308"/>
      <c r="N150" s="85">
        <f t="shared" si="11"/>
        <v>0</v>
      </c>
      <c r="O150" s="793"/>
      <c r="P150" s="85">
        <f t="shared" si="12"/>
        <v>0</v>
      </c>
      <c r="Q150" s="83"/>
      <c r="R150" s="377">
        <f t="shared" si="13"/>
        <v>0</v>
      </c>
      <c r="S150" s="83"/>
      <c r="T150" s="83">
        <f>Tabla321[[#This Row],[TOTAL EXITENTE82]]*Tabla321[[#This Row],[P.U$]]</f>
        <v>0</v>
      </c>
      <c r="U150" s="132"/>
    </row>
    <row r="151" spans="1:21" ht="28.5" x14ac:dyDescent="0.25">
      <c r="A151" s="179">
        <v>142</v>
      </c>
      <c r="B151" s="201" t="s">
        <v>105</v>
      </c>
      <c r="C151" s="14" t="s">
        <v>234</v>
      </c>
      <c r="D151" s="14" t="s">
        <v>10</v>
      </c>
      <c r="E151" s="14" t="s">
        <v>303</v>
      </c>
      <c r="F151" s="15">
        <v>45566</v>
      </c>
      <c r="G151" s="37">
        <v>3.3</v>
      </c>
      <c r="H151" s="337"/>
      <c r="I151" s="83">
        <v>10</v>
      </c>
      <c r="J151" s="85">
        <f t="shared" si="9"/>
        <v>33</v>
      </c>
      <c r="K151" s="308">
        <v>10</v>
      </c>
      <c r="L151" s="85">
        <f t="shared" si="10"/>
        <v>33</v>
      </c>
      <c r="M151" s="308">
        <v>7</v>
      </c>
      <c r="N151" s="85">
        <f t="shared" si="11"/>
        <v>23.099999999999998</v>
      </c>
      <c r="O151" s="793">
        <v>7</v>
      </c>
      <c r="P151" s="85">
        <f t="shared" si="12"/>
        <v>23.099999999999998</v>
      </c>
      <c r="Q151" s="83">
        <v>7</v>
      </c>
      <c r="R151" s="377">
        <f>G151*Q151</f>
        <v>23.099999999999998</v>
      </c>
      <c r="S151" s="83">
        <v>7</v>
      </c>
      <c r="T151" s="83">
        <f>Tabla321[[#This Row],[TOTAL EXITENTE82]]*Tabla321[[#This Row],[P.U$]]</f>
        <v>23.099999999999998</v>
      </c>
      <c r="U151" s="132">
        <v>7</v>
      </c>
    </row>
    <row r="152" spans="1:21" ht="28.5" x14ac:dyDescent="0.25">
      <c r="A152" s="179">
        <v>143</v>
      </c>
      <c r="B152" s="201" t="s">
        <v>1235</v>
      </c>
      <c r="C152" s="14" t="s">
        <v>1223</v>
      </c>
      <c r="D152" s="14" t="s">
        <v>10</v>
      </c>
      <c r="E152" s="14" t="s">
        <v>262</v>
      </c>
      <c r="F152" s="15">
        <v>45505</v>
      </c>
      <c r="G152" s="37">
        <v>1.88</v>
      </c>
      <c r="H152" s="337"/>
      <c r="I152" s="83"/>
      <c r="J152" s="85">
        <f t="shared" si="9"/>
        <v>0</v>
      </c>
      <c r="K152" s="308"/>
      <c r="L152" s="85">
        <f t="shared" si="10"/>
        <v>0</v>
      </c>
      <c r="M152" s="308"/>
      <c r="N152" s="85">
        <f t="shared" si="11"/>
        <v>0</v>
      </c>
      <c r="O152" s="793"/>
      <c r="P152" s="85">
        <f t="shared" si="12"/>
        <v>0</v>
      </c>
      <c r="Q152" s="83"/>
      <c r="R152" s="377">
        <f t="shared" si="13"/>
        <v>0</v>
      </c>
      <c r="S152" s="83"/>
      <c r="T152" s="83">
        <f>Tabla321[[#This Row],[TOTAL EXITENTE82]]*Tabla321[[#This Row],[P.U$]]</f>
        <v>0</v>
      </c>
      <c r="U152" s="132"/>
    </row>
    <row r="153" spans="1:21" ht="28.5" x14ac:dyDescent="0.25">
      <c r="A153" s="179">
        <v>144</v>
      </c>
      <c r="B153" s="201" t="s">
        <v>106</v>
      </c>
      <c r="C153" s="14" t="s">
        <v>212</v>
      </c>
      <c r="D153" s="14" t="s">
        <v>10</v>
      </c>
      <c r="E153" s="14" t="s">
        <v>262</v>
      </c>
      <c r="F153" s="15">
        <v>45597</v>
      </c>
      <c r="G153" s="37">
        <v>1.86</v>
      </c>
      <c r="H153" s="337"/>
      <c r="I153" s="83"/>
      <c r="J153" s="85">
        <f t="shared" si="9"/>
        <v>0</v>
      </c>
      <c r="K153" s="308"/>
      <c r="L153" s="85">
        <f t="shared" si="10"/>
        <v>0</v>
      </c>
      <c r="M153" s="308"/>
      <c r="N153" s="85">
        <f t="shared" si="11"/>
        <v>0</v>
      </c>
      <c r="O153" s="793"/>
      <c r="P153" s="85">
        <f t="shared" si="12"/>
        <v>0</v>
      </c>
      <c r="Q153" s="83"/>
      <c r="R153" s="377">
        <f t="shared" si="13"/>
        <v>0</v>
      </c>
      <c r="S153" s="83"/>
      <c r="T153" s="83">
        <f>Tabla321[[#This Row],[TOTAL EXITENTE82]]*Tabla321[[#This Row],[P.U$]]</f>
        <v>0</v>
      </c>
      <c r="U153" s="132"/>
    </row>
    <row r="154" spans="1:21" x14ac:dyDescent="0.25">
      <c r="A154" s="179">
        <v>145</v>
      </c>
      <c r="B154" s="201" t="s">
        <v>107</v>
      </c>
      <c r="C154" s="14" t="s">
        <v>203</v>
      </c>
      <c r="D154" s="14" t="s">
        <v>10</v>
      </c>
      <c r="E154" s="14" t="s">
        <v>262</v>
      </c>
      <c r="F154" s="15">
        <v>45658</v>
      </c>
      <c r="G154" s="37">
        <v>1.01</v>
      </c>
      <c r="H154" s="337"/>
      <c r="I154" s="83">
        <v>10</v>
      </c>
      <c r="J154" s="85">
        <f t="shared" si="9"/>
        <v>10.1</v>
      </c>
      <c r="K154" s="308">
        <v>0</v>
      </c>
      <c r="L154" s="85">
        <f t="shared" si="10"/>
        <v>0</v>
      </c>
      <c r="M154" s="308"/>
      <c r="N154" s="85">
        <f t="shared" si="11"/>
        <v>0</v>
      </c>
      <c r="O154" s="793"/>
      <c r="P154" s="85">
        <f t="shared" si="12"/>
        <v>0</v>
      </c>
      <c r="Q154" s="83"/>
      <c r="R154" s="377">
        <f t="shared" si="13"/>
        <v>0</v>
      </c>
      <c r="S154" s="83"/>
      <c r="T154" s="83">
        <f>Tabla321[[#This Row],[TOTAL EXITENTE82]]*Tabla321[[#This Row],[P.U$]]</f>
        <v>0</v>
      </c>
      <c r="U154" s="132"/>
    </row>
    <row r="155" spans="1:21" ht="28.5" x14ac:dyDescent="0.25">
      <c r="A155" s="179">
        <v>146</v>
      </c>
      <c r="B155" s="201" t="s">
        <v>108</v>
      </c>
      <c r="C155" s="14" t="s">
        <v>575</v>
      </c>
      <c r="D155" s="14" t="s">
        <v>10</v>
      </c>
      <c r="E155" s="14" t="s">
        <v>262</v>
      </c>
      <c r="F155" s="15">
        <v>45566</v>
      </c>
      <c r="G155" s="37">
        <v>1.79</v>
      </c>
      <c r="H155" s="337"/>
      <c r="I155" s="83"/>
      <c r="J155" s="85">
        <f t="shared" ref="J155:J221" si="14">G155*I155</f>
        <v>0</v>
      </c>
      <c r="K155" s="308"/>
      <c r="L155" s="85">
        <f t="shared" si="10"/>
        <v>0</v>
      </c>
      <c r="M155" s="308"/>
      <c r="N155" s="85">
        <f t="shared" si="11"/>
        <v>0</v>
      </c>
      <c r="O155" s="793"/>
      <c r="P155" s="85">
        <f t="shared" si="12"/>
        <v>0</v>
      </c>
      <c r="Q155" s="83"/>
      <c r="R155" s="377">
        <f t="shared" si="13"/>
        <v>0</v>
      </c>
      <c r="S155" s="83"/>
      <c r="T155" s="83">
        <f>Tabla321[[#This Row],[TOTAL EXITENTE82]]*Tabla321[[#This Row],[P.U$]]</f>
        <v>0</v>
      </c>
      <c r="U155" s="132"/>
    </row>
    <row r="156" spans="1:21" ht="31.5" customHeight="1" x14ac:dyDescent="0.25">
      <c r="A156" s="179">
        <v>147</v>
      </c>
      <c r="B156" s="201" t="s">
        <v>109</v>
      </c>
      <c r="C156" s="14" t="s">
        <v>203</v>
      </c>
      <c r="D156" s="14" t="s">
        <v>10</v>
      </c>
      <c r="E156" s="14" t="s">
        <v>262</v>
      </c>
      <c r="F156" s="15">
        <v>45809</v>
      </c>
      <c r="G156" s="37">
        <v>1.79</v>
      </c>
      <c r="H156" s="337"/>
      <c r="I156" s="83"/>
      <c r="J156" s="85">
        <f t="shared" si="14"/>
        <v>0</v>
      </c>
      <c r="K156" s="308"/>
      <c r="L156" s="85">
        <f t="shared" si="10"/>
        <v>0</v>
      </c>
      <c r="M156" s="308"/>
      <c r="N156" s="85">
        <f t="shared" si="11"/>
        <v>0</v>
      </c>
      <c r="O156" s="793"/>
      <c r="P156" s="85">
        <f t="shared" si="12"/>
        <v>0</v>
      </c>
      <c r="Q156" s="83"/>
      <c r="R156" s="377">
        <f t="shared" si="13"/>
        <v>0</v>
      </c>
      <c r="S156" s="83"/>
      <c r="T156" s="83">
        <f>Tabla321[[#This Row],[TOTAL EXITENTE82]]*Tabla321[[#This Row],[P.U$]]</f>
        <v>0</v>
      </c>
      <c r="U156" s="132"/>
    </row>
    <row r="157" spans="1:21" ht="28.5" x14ac:dyDescent="0.25">
      <c r="A157" s="179">
        <v>148</v>
      </c>
      <c r="B157" s="201" t="s">
        <v>110</v>
      </c>
      <c r="C157" s="14" t="s">
        <v>203</v>
      </c>
      <c r="D157" s="14" t="s">
        <v>10</v>
      </c>
      <c r="E157" s="14" t="s">
        <v>262</v>
      </c>
      <c r="F157" s="15">
        <v>45809</v>
      </c>
      <c r="G157" s="37">
        <v>2.74</v>
      </c>
      <c r="H157" s="337"/>
      <c r="I157" s="83"/>
      <c r="J157" s="85">
        <f t="shared" si="14"/>
        <v>0</v>
      </c>
      <c r="K157" s="308"/>
      <c r="L157" s="85">
        <f t="shared" si="10"/>
        <v>0</v>
      </c>
      <c r="M157" s="308"/>
      <c r="N157" s="85">
        <f t="shared" si="11"/>
        <v>0</v>
      </c>
      <c r="O157" s="793"/>
      <c r="P157" s="85">
        <f t="shared" si="12"/>
        <v>0</v>
      </c>
      <c r="Q157" s="83"/>
      <c r="R157" s="377">
        <f t="shared" si="13"/>
        <v>0</v>
      </c>
      <c r="S157" s="83"/>
      <c r="T157" s="83">
        <f>Tabla321[[#This Row],[TOTAL EXITENTE82]]*Tabla321[[#This Row],[P.U$]]</f>
        <v>0</v>
      </c>
      <c r="U157" s="132"/>
    </row>
    <row r="158" spans="1:21" ht="28.5" x14ac:dyDescent="0.25">
      <c r="A158" s="179">
        <v>149</v>
      </c>
      <c r="B158" s="201" t="s">
        <v>111</v>
      </c>
      <c r="C158" s="14" t="s">
        <v>209</v>
      </c>
      <c r="D158" s="14" t="s">
        <v>10</v>
      </c>
      <c r="E158" s="14" t="s">
        <v>304</v>
      </c>
      <c r="F158" s="15">
        <v>45627</v>
      </c>
      <c r="G158" s="37">
        <v>4.53</v>
      </c>
      <c r="H158" s="353"/>
      <c r="I158" s="593"/>
      <c r="J158" s="355">
        <f>G158*I158</f>
        <v>0</v>
      </c>
      <c r="K158" s="308"/>
      <c r="L158" s="357">
        <f>G158*K158</f>
        <v>0</v>
      </c>
      <c r="M158" s="308"/>
      <c r="N158" s="357">
        <f>G158*M158</f>
        <v>0</v>
      </c>
      <c r="O158" s="793"/>
      <c r="P158" s="357">
        <f>G158*O158</f>
        <v>0</v>
      </c>
      <c r="Q158" s="356"/>
      <c r="R158" s="377">
        <f>G158*Q158</f>
        <v>0</v>
      </c>
      <c r="S158" s="83"/>
      <c r="T158" s="83">
        <f>Tabla321[[#This Row],[TOTAL EXITENTE82]]*Tabla321[[#This Row],[P.U$]]</f>
        <v>0</v>
      </c>
      <c r="U158" s="132"/>
    </row>
    <row r="159" spans="1:21" ht="28.5" x14ac:dyDescent="0.25">
      <c r="A159" s="179">
        <v>150</v>
      </c>
      <c r="B159" s="201" t="s">
        <v>111</v>
      </c>
      <c r="C159" s="14" t="s">
        <v>216</v>
      </c>
      <c r="D159" s="14" t="s">
        <v>10</v>
      </c>
      <c r="E159" s="14" t="s">
        <v>304</v>
      </c>
      <c r="F159" s="15">
        <v>45108</v>
      </c>
      <c r="G159" s="37">
        <v>4.53</v>
      </c>
      <c r="H159" s="337"/>
      <c r="I159" s="83"/>
      <c r="J159" s="85">
        <f t="shared" si="14"/>
        <v>0</v>
      </c>
      <c r="K159" s="308"/>
      <c r="L159" s="85">
        <f t="shared" si="10"/>
        <v>0</v>
      </c>
      <c r="M159" s="308"/>
      <c r="N159" s="85">
        <f t="shared" si="11"/>
        <v>0</v>
      </c>
      <c r="O159" s="793"/>
      <c r="P159" s="85">
        <f t="shared" si="12"/>
        <v>0</v>
      </c>
      <c r="Q159" s="83"/>
      <c r="R159" s="377">
        <f t="shared" si="13"/>
        <v>0</v>
      </c>
      <c r="S159" s="83"/>
      <c r="T159" s="83">
        <f>Tabla321[[#This Row],[TOTAL EXITENTE82]]*Tabla321[[#This Row],[P.U$]]</f>
        <v>0</v>
      </c>
      <c r="U159" s="132"/>
    </row>
    <row r="160" spans="1:21" ht="28.5" x14ac:dyDescent="0.25">
      <c r="A160" s="179">
        <v>151</v>
      </c>
      <c r="B160" s="201" t="s">
        <v>112</v>
      </c>
      <c r="C160" s="14" t="s">
        <v>224</v>
      </c>
      <c r="D160" s="14" t="s">
        <v>10</v>
      </c>
      <c r="E160" s="14" t="s">
        <v>305</v>
      </c>
      <c r="F160" s="15">
        <v>45078</v>
      </c>
      <c r="G160" s="37">
        <v>6</v>
      </c>
      <c r="H160" s="337"/>
      <c r="I160" s="83"/>
      <c r="J160" s="85">
        <f>G160*I160</f>
        <v>0</v>
      </c>
      <c r="K160" s="308"/>
      <c r="L160" s="85">
        <f>G160*K160</f>
        <v>0</v>
      </c>
      <c r="M160" s="308"/>
      <c r="N160" s="85">
        <f>G160*M160</f>
        <v>0</v>
      </c>
      <c r="O160" s="793"/>
      <c r="P160" s="85">
        <f>G160*O160</f>
        <v>0</v>
      </c>
      <c r="Q160" s="83"/>
      <c r="R160" s="377">
        <f>G160*Q160</f>
        <v>0</v>
      </c>
      <c r="S160" s="83"/>
      <c r="T160" s="83">
        <f>Tabla321[[#This Row],[TOTAL EXITENTE82]]*Tabla321[[#This Row],[P.U$]]</f>
        <v>0</v>
      </c>
      <c r="U160" s="132"/>
    </row>
    <row r="161" spans="1:21" ht="28.5" x14ac:dyDescent="0.25">
      <c r="A161" s="179">
        <v>152</v>
      </c>
      <c r="B161" s="201" t="s">
        <v>113</v>
      </c>
      <c r="C161" s="14" t="s">
        <v>223</v>
      </c>
      <c r="D161" s="14" t="s">
        <v>10</v>
      </c>
      <c r="E161" s="14" t="s">
        <v>262</v>
      </c>
      <c r="F161" s="15">
        <v>45870</v>
      </c>
      <c r="G161" s="37">
        <v>3.6</v>
      </c>
      <c r="H161" s="337"/>
      <c r="I161" s="83"/>
      <c r="J161" s="85">
        <f t="shared" si="14"/>
        <v>0</v>
      </c>
      <c r="K161" s="308"/>
      <c r="L161" s="85">
        <f t="shared" si="10"/>
        <v>0</v>
      </c>
      <c r="M161" s="308"/>
      <c r="N161" s="85">
        <f t="shared" si="11"/>
        <v>0</v>
      </c>
      <c r="O161" s="793"/>
      <c r="P161" s="85">
        <f t="shared" si="12"/>
        <v>0</v>
      </c>
      <c r="Q161" s="83"/>
      <c r="R161" s="377">
        <f t="shared" si="13"/>
        <v>0</v>
      </c>
      <c r="S161" s="83"/>
      <c r="T161" s="83">
        <f>Tabla321[[#This Row],[TOTAL EXITENTE82]]*Tabla321[[#This Row],[P.U$]]</f>
        <v>0</v>
      </c>
      <c r="U161" s="132"/>
    </row>
    <row r="162" spans="1:21" ht="28.5" x14ac:dyDescent="0.25">
      <c r="A162" s="179">
        <v>153</v>
      </c>
      <c r="B162" s="201" t="s">
        <v>114</v>
      </c>
      <c r="C162" s="14" t="s">
        <v>209</v>
      </c>
      <c r="D162" s="14" t="s">
        <v>10</v>
      </c>
      <c r="E162" s="14" t="s">
        <v>262</v>
      </c>
      <c r="F162" s="15">
        <v>45474</v>
      </c>
      <c r="G162" s="37">
        <v>1.25</v>
      </c>
      <c r="H162" s="337"/>
      <c r="I162" s="83">
        <v>15</v>
      </c>
      <c r="J162" s="85">
        <f t="shared" si="14"/>
        <v>18.75</v>
      </c>
      <c r="K162" s="308">
        <v>10</v>
      </c>
      <c r="L162" s="85">
        <f t="shared" si="10"/>
        <v>12.5</v>
      </c>
      <c r="M162" s="308">
        <v>10</v>
      </c>
      <c r="N162" s="85">
        <f t="shared" si="11"/>
        <v>12.5</v>
      </c>
      <c r="O162" s="793">
        <v>7</v>
      </c>
      <c r="P162" s="85">
        <f t="shared" si="12"/>
        <v>8.75</v>
      </c>
      <c r="Q162" s="83">
        <v>1</v>
      </c>
      <c r="R162" s="377">
        <f t="shared" si="13"/>
        <v>1.25</v>
      </c>
      <c r="S162" s="83">
        <v>0</v>
      </c>
      <c r="T162" s="83">
        <f>Tabla321[[#This Row],[TOTAL EXITENTE82]]*Tabla321[[#This Row],[P.U$]]</f>
        <v>0</v>
      </c>
      <c r="U162" s="132">
        <v>0</v>
      </c>
    </row>
    <row r="163" spans="1:21" ht="28.5" x14ac:dyDescent="0.25">
      <c r="A163" s="179">
        <v>154</v>
      </c>
      <c r="B163" s="201" t="s">
        <v>17984</v>
      </c>
      <c r="C163" s="14" t="s">
        <v>205</v>
      </c>
      <c r="D163" s="14" t="s">
        <v>10</v>
      </c>
      <c r="E163" s="14" t="s">
        <v>308</v>
      </c>
      <c r="F163" s="15">
        <v>45444</v>
      </c>
      <c r="G163" s="37">
        <v>0.84</v>
      </c>
      <c r="H163" s="337"/>
      <c r="I163" s="83">
        <v>6</v>
      </c>
      <c r="J163" s="85">
        <f t="shared" si="14"/>
        <v>5.04</v>
      </c>
      <c r="K163" s="308">
        <v>6</v>
      </c>
      <c r="L163" s="85">
        <f t="shared" si="10"/>
        <v>5.04</v>
      </c>
      <c r="M163" s="308">
        <v>6</v>
      </c>
      <c r="N163" s="85">
        <f>G163*M163</f>
        <v>5.04</v>
      </c>
      <c r="O163" s="793">
        <v>6</v>
      </c>
      <c r="P163" s="85">
        <f>G163*O163</f>
        <v>5.04</v>
      </c>
      <c r="Q163" s="83">
        <v>5</v>
      </c>
      <c r="R163" s="377">
        <f t="shared" si="13"/>
        <v>4.2</v>
      </c>
      <c r="S163" s="83">
        <v>5</v>
      </c>
      <c r="T163" s="83">
        <f>Tabla321[[#This Row],[TOTAL EXITENTE82]]*Tabla321[[#This Row],[P.U$]]</f>
        <v>4.2</v>
      </c>
      <c r="U163" s="132">
        <v>3</v>
      </c>
    </row>
    <row r="164" spans="1:21" ht="28.5" x14ac:dyDescent="0.25">
      <c r="A164" s="179">
        <v>155</v>
      </c>
      <c r="B164" s="201" t="s">
        <v>115</v>
      </c>
      <c r="C164" s="14" t="s">
        <v>236</v>
      </c>
      <c r="D164" s="14" t="s">
        <v>10</v>
      </c>
      <c r="E164" s="14" t="s">
        <v>306</v>
      </c>
      <c r="F164" s="15">
        <v>45352</v>
      </c>
      <c r="G164" s="37">
        <v>2.25</v>
      </c>
      <c r="H164" s="337"/>
      <c r="I164" s="83">
        <v>2</v>
      </c>
      <c r="J164" s="85">
        <f t="shared" si="14"/>
        <v>4.5</v>
      </c>
      <c r="K164" s="308">
        <v>2</v>
      </c>
      <c r="L164" s="85">
        <f t="shared" si="10"/>
        <v>4.5</v>
      </c>
      <c r="M164" s="308">
        <v>0</v>
      </c>
      <c r="N164" s="85">
        <f t="shared" si="11"/>
        <v>0</v>
      </c>
      <c r="O164" s="793">
        <v>0</v>
      </c>
      <c r="P164" s="85">
        <f t="shared" si="12"/>
        <v>0</v>
      </c>
      <c r="Q164" s="83">
        <v>0</v>
      </c>
      <c r="R164" s="377">
        <f t="shared" si="13"/>
        <v>0</v>
      </c>
      <c r="S164" s="83"/>
      <c r="T164" s="83">
        <f>Tabla321[[#This Row],[TOTAL EXITENTE82]]*Tabla321[[#This Row],[P.U$]]</f>
        <v>0</v>
      </c>
      <c r="U164" s="132"/>
    </row>
    <row r="165" spans="1:21" ht="28.5" x14ac:dyDescent="0.25">
      <c r="A165" s="179">
        <v>156</v>
      </c>
      <c r="B165" s="201" t="s">
        <v>116</v>
      </c>
      <c r="C165" s="14" t="s">
        <v>196</v>
      </c>
      <c r="D165" s="14" t="s">
        <v>10</v>
      </c>
      <c r="E165" s="14" t="s">
        <v>307</v>
      </c>
      <c r="F165" s="15">
        <v>45444</v>
      </c>
      <c r="G165" s="37">
        <v>1.07</v>
      </c>
      <c r="H165" s="337"/>
      <c r="I165" s="83"/>
      <c r="J165" s="85">
        <f t="shared" si="14"/>
        <v>0</v>
      </c>
      <c r="K165" s="308"/>
      <c r="L165" s="85">
        <f t="shared" si="10"/>
        <v>0</v>
      </c>
      <c r="M165" s="308"/>
      <c r="N165" s="85">
        <f t="shared" si="11"/>
        <v>0</v>
      </c>
      <c r="O165" s="793"/>
      <c r="P165" s="85">
        <f t="shared" si="12"/>
        <v>0</v>
      </c>
      <c r="Q165" s="83"/>
      <c r="R165" s="377">
        <f t="shared" si="13"/>
        <v>0</v>
      </c>
      <c r="S165" s="83"/>
      <c r="T165" s="83">
        <f>Tabla321[[#This Row],[TOTAL EXITENTE82]]*Tabla321[[#This Row],[P.U$]]</f>
        <v>0</v>
      </c>
      <c r="U165" s="132"/>
    </row>
    <row r="166" spans="1:21" ht="28.5" x14ac:dyDescent="0.25">
      <c r="A166" s="179">
        <v>157</v>
      </c>
      <c r="B166" s="201" t="s">
        <v>117</v>
      </c>
      <c r="C166" s="14" t="s">
        <v>216</v>
      </c>
      <c r="D166" s="14" t="s">
        <v>10</v>
      </c>
      <c r="E166" s="14" t="s">
        <v>272</v>
      </c>
      <c r="F166" s="15">
        <v>45444</v>
      </c>
      <c r="G166" s="37">
        <v>3.6</v>
      </c>
      <c r="H166" s="337"/>
      <c r="I166" s="83"/>
      <c r="J166" s="85">
        <f t="shared" si="14"/>
        <v>0</v>
      </c>
      <c r="K166" s="308"/>
      <c r="L166" s="85">
        <f t="shared" si="10"/>
        <v>0</v>
      </c>
      <c r="M166" s="308"/>
      <c r="N166" s="85">
        <f t="shared" si="11"/>
        <v>0</v>
      </c>
      <c r="O166" s="793"/>
      <c r="P166" s="85">
        <f t="shared" si="12"/>
        <v>0</v>
      </c>
      <c r="Q166" s="83"/>
      <c r="R166" s="377">
        <f t="shared" si="13"/>
        <v>0</v>
      </c>
      <c r="S166" s="83"/>
      <c r="T166" s="83">
        <f>Tabla321[[#This Row],[TOTAL EXITENTE82]]*Tabla321[[#This Row],[P.U$]]</f>
        <v>0</v>
      </c>
      <c r="U166" s="132"/>
    </row>
    <row r="167" spans="1:21" ht="28.5" x14ac:dyDescent="0.25">
      <c r="A167" s="179">
        <v>158</v>
      </c>
      <c r="B167" s="201" t="s">
        <v>118</v>
      </c>
      <c r="C167" s="14" t="s">
        <v>203</v>
      </c>
      <c r="D167" s="14" t="s">
        <v>10</v>
      </c>
      <c r="E167" s="14" t="s">
        <v>272</v>
      </c>
      <c r="F167" s="15">
        <v>45566</v>
      </c>
      <c r="G167" s="37">
        <v>2.71</v>
      </c>
      <c r="H167" s="337"/>
      <c r="I167" s="83"/>
      <c r="J167" s="85">
        <f t="shared" si="14"/>
        <v>0</v>
      </c>
      <c r="K167" s="308"/>
      <c r="L167" s="85">
        <f t="shared" si="10"/>
        <v>0</v>
      </c>
      <c r="M167" s="308"/>
      <c r="N167" s="85">
        <f t="shared" si="11"/>
        <v>0</v>
      </c>
      <c r="O167" s="793"/>
      <c r="P167" s="85">
        <f t="shared" si="12"/>
        <v>0</v>
      </c>
      <c r="Q167" s="83"/>
      <c r="R167" s="377">
        <f t="shared" si="13"/>
        <v>0</v>
      </c>
      <c r="S167" s="83"/>
      <c r="T167" s="83">
        <f>Tabla321[[#This Row],[TOTAL EXITENTE82]]*Tabla321[[#This Row],[P.U$]]</f>
        <v>0</v>
      </c>
      <c r="U167" s="132"/>
    </row>
    <row r="168" spans="1:21" ht="28.5" x14ac:dyDescent="0.25">
      <c r="A168" s="179">
        <v>159</v>
      </c>
      <c r="B168" s="201" t="s">
        <v>119</v>
      </c>
      <c r="C168" s="14" t="s">
        <v>209</v>
      </c>
      <c r="D168" s="14" t="s">
        <v>10</v>
      </c>
      <c r="E168" s="14" t="s">
        <v>272</v>
      </c>
      <c r="F168" s="15">
        <v>45597</v>
      </c>
      <c r="G168" s="37">
        <v>2.64</v>
      </c>
      <c r="H168" s="337"/>
      <c r="I168" s="83"/>
      <c r="J168" s="85">
        <f t="shared" si="14"/>
        <v>0</v>
      </c>
      <c r="K168" s="308"/>
      <c r="L168" s="85">
        <f>G168*K168</f>
        <v>0</v>
      </c>
      <c r="M168" s="308"/>
      <c r="N168" s="85">
        <f>G168*M168</f>
        <v>0</v>
      </c>
      <c r="O168" s="793"/>
      <c r="P168" s="85">
        <f>G168*O168</f>
        <v>0</v>
      </c>
      <c r="Q168" s="83"/>
      <c r="R168" s="377">
        <f>G168*Q168</f>
        <v>0</v>
      </c>
      <c r="S168" s="83"/>
      <c r="T168" s="83">
        <f>Tabla321[[#This Row],[TOTAL EXITENTE82]]*Tabla321[[#This Row],[P.U$]]</f>
        <v>0</v>
      </c>
      <c r="U168" s="132"/>
    </row>
    <row r="169" spans="1:21" ht="28.5" x14ac:dyDescent="0.25">
      <c r="A169" s="179">
        <v>160</v>
      </c>
      <c r="B169" s="201" t="s">
        <v>898</v>
      </c>
      <c r="C169" s="14" t="s">
        <v>203</v>
      </c>
      <c r="D169" s="14" t="s">
        <v>10</v>
      </c>
      <c r="E169" s="14" t="s">
        <v>272</v>
      </c>
      <c r="F169" s="15">
        <v>45566</v>
      </c>
      <c r="G169" s="37">
        <v>4</v>
      </c>
      <c r="H169" s="337"/>
      <c r="I169" s="83"/>
      <c r="J169" s="85">
        <f t="shared" si="14"/>
        <v>0</v>
      </c>
      <c r="K169" s="308"/>
      <c r="L169" s="85">
        <f t="shared" si="10"/>
        <v>0</v>
      </c>
      <c r="M169" s="308"/>
      <c r="N169" s="85">
        <f t="shared" si="11"/>
        <v>0</v>
      </c>
      <c r="O169" s="793"/>
      <c r="P169" s="85">
        <f t="shared" si="12"/>
        <v>0</v>
      </c>
      <c r="Q169" s="83"/>
      <c r="R169" s="377">
        <f t="shared" si="13"/>
        <v>0</v>
      </c>
      <c r="S169" s="83"/>
      <c r="T169" s="83">
        <f>Tabla321[[#This Row],[TOTAL EXITENTE82]]*Tabla321[[#This Row],[P.U$]]</f>
        <v>0</v>
      </c>
      <c r="U169" s="132"/>
    </row>
    <row r="170" spans="1:21" ht="28.5" x14ac:dyDescent="0.25">
      <c r="A170" s="179">
        <v>161</v>
      </c>
      <c r="B170" s="201" t="s">
        <v>120</v>
      </c>
      <c r="C170" s="14" t="s">
        <v>222</v>
      </c>
      <c r="D170" s="14" t="s">
        <v>10</v>
      </c>
      <c r="E170" s="14" t="s">
        <v>308</v>
      </c>
      <c r="F170" s="15">
        <v>45809</v>
      </c>
      <c r="G170" s="37">
        <v>3.25</v>
      </c>
      <c r="H170" s="337"/>
      <c r="I170" s="83"/>
      <c r="J170" s="85">
        <f t="shared" si="14"/>
        <v>0</v>
      </c>
      <c r="K170" s="308"/>
      <c r="L170" s="85">
        <f t="shared" si="10"/>
        <v>0</v>
      </c>
      <c r="M170" s="308"/>
      <c r="N170" s="85">
        <f t="shared" si="11"/>
        <v>0</v>
      </c>
      <c r="O170" s="793"/>
      <c r="P170" s="85">
        <f t="shared" si="12"/>
        <v>0</v>
      </c>
      <c r="Q170" s="83"/>
      <c r="R170" s="377">
        <f t="shared" si="13"/>
        <v>0</v>
      </c>
      <c r="S170" s="83"/>
      <c r="T170" s="83">
        <f>Tabla321[[#This Row],[TOTAL EXITENTE82]]*Tabla321[[#This Row],[P.U$]]</f>
        <v>0</v>
      </c>
      <c r="U170" s="132"/>
    </row>
    <row r="171" spans="1:21" ht="28.5" x14ac:dyDescent="0.25">
      <c r="A171" s="179">
        <v>162</v>
      </c>
      <c r="B171" s="201" t="s">
        <v>121</v>
      </c>
      <c r="C171" s="14" t="s">
        <v>237</v>
      </c>
      <c r="D171" s="14" t="s">
        <v>10</v>
      </c>
      <c r="E171" s="14" t="s">
        <v>308</v>
      </c>
      <c r="F171" s="15">
        <v>45962</v>
      </c>
      <c r="G171" s="37">
        <v>4.25</v>
      </c>
      <c r="H171" s="337"/>
      <c r="I171" s="83"/>
      <c r="J171" s="85">
        <f t="shared" si="14"/>
        <v>0</v>
      </c>
      <c r="K171" s="308"/>
      <c r="L171" s="85">
        <f t="shared" si="10"/>
        <v>0</v>
      </c>
      <c r="M171" s="308"/>
      <c r="N171" s="85">
        <f t="shared" si="11"/>
        <v>0</v>
      </c>
      <c r="O171" s="793"/>
      <c r="P171" s="85">
        <f t="shared" si="12"/>
        <v>0</v>
      </c>
      <c r="Q171" s="83"/>
      <c r="R171" s="377">
        <f t="shared" si="13"/>
        <v>0</v>
      </c>
      <c r="S171" s="83"/>
      <c r="T171" s="83">
        <f>Tabla321[[#This Row],[TOTAL EXITENTE82]]*Tabla321[[#This Row],[P.U$]]</f>
        <v>0</v>
      </c>
      <c r="U171" s="132"/>
    </row>
    <row r="172" spans="1:21" ht="28.5" x14ac:dyDescent="0.25">
      <c r="A172" s="179">
        <v>163</v>
      </c>
      <c r="B172" s="201" t="s">
        <v>817</v>
      </c>
      <c r="C172" s="14" t="s">
        <v>232</v>
      </c>
      <c r="D172" s="14" t="s">
        <v>10</v>
      </c>
      <c r="E172" s="14" t="s">
        <v>308</v>
      </c>
      <c r="F172" s="15">
        <v>45627</v>
      </c>
      <c r="G172" s="37">
        <v>2.09</v>
      </c>
      <c r="H172" s="337"/>
      <c r="I172" s="83"/>
      <c r="J172" s="85">
        <f t="shared" si="14"/>
        <v>0</v>
      </c>
      <c r="K172" s="308"/>
      <c r="L172" s="85">
        <f t="shared" si="10"/>
        <v>0</v>
      </c>
      <c r="M172" s="308"/>
      <c r="N172" s="85">
        <f t="shared" si="11"/>
        <v>0</v>
      </c>
      <c r="O172" s="793"/>
      <c r="P172" s="85">
        <f t="shared" si="12"/>
        <v>0</v>
      </c>
      <c r="Q172" s="83"/>
      <c r="R172" s="377">
        <f t="shared" si="13"/>
        <v>0</v>
      </c>
      <c r="S172" s="83"/>
      <c r="T172" s="83">
        <f>Tabla321[[#This Row],[TOTAL EXITENTE82]]*Tabla321[[#This Row],[P.U$]]</f>
        <v>0</v>
      </c>
      <c r="U172" s="132"/>
    </row>
    <row r="173" spans="1:21" ht="28.5" x14ac:dyDescent="0.25">
      <c r="A173" s="179">
        <v>164</v>
      </c>
      <c r="B173" s="201" t="s">
        <v>122</v>
      </c>
      <c r="C173" s="14" t="s">
        <v>205</v>
      </c>
      <c r="D173" s="14" t="s">
        <v>10</v>
      </c>
      <c r="E173" s="14" t="s">
        <v>308</v>
      </c>
      <c r="F173" s="15">
        <v>45627</v>
      </c>
      <c r="G173" s="37">
        <v>2</v>
      </c>
      <c r="H173" s="337"/>
      <c r="I173" s="83"/>
      <c r="J173" s="85">
        <f t="shared" si="14"/>
        <v>0</v>
      </c>
      <c r="K173" s="308"/>
      <c r="L173" s="85">
        <f t="shared" si="10"/>
        <v>0</v>
      </c>
      <c r="M173" s="308"/>
      <c r="N173" s="85">
        <f t="shared" si="11"/>
        <v>0</v>
      </c>
      <c r="O173" s="793"/>
      <c r="P173" s="85">
        <f t="shared" si="12"/>
        <v>0</v>
      </c>
      <c r="Q173" s="83"/>
      <c r="R173" s="377">
        <f t="shared" si="13"/>
        <v>0</v>
      </c>
      <c r="S173" s="83"/>
      <c r="T173" s="83">
        <f>Tabla321[[#This Row],[TOTAL EXITENTE82]]*Tabla321[[#This Row],[P.U$]]</f>
        <v>0</v>
      </c>
      <c r="U173" s="132"/>
    </row>
    <row r="174" spans="1:21" ht="28.5" x14ac:dyDescent="0.25">
      <c r="A174" s="179">
        <v>165</v>
      </c>
      <c r="B174" s="201" t="s">
        <v>123</v>
      </c>
      <c r="C174" s="14" t="s">
        <v>238</v>
      </c>
      <c r="D174" s="14" t="s">
        <v>10</v>
      </c>
      <c r="E174" s="14" t="s">
        <v>308</v>
      </c>
      <c r="F174" s="15">
        <v>45444</v>
      </c>
      <c r="G174" s="37">
        <v>1.76</v>
      </c>
      <c r="H174" s="337"/>
      <c r="I174" s="83"/>
      <c r="J174" s="85">
        <f t="shared" si="14"/>
        <v>0</v>
      </c>
      <c r="K174" s="308"/>
      <c r="L174" s="85">
        <f t="shared" si="10"/>
        <v>0</v>
      </c>
      <c r="M174" s="308"/>
      <c r="N174" s="85">
        <f t="shared" si="11"/>
        <v>0</v>
      </c>
      <c r="O174" s="793"/>
      <c r="P174" s="85">
        <f t="shared" si="12"/>
        <v>0</v>
      </c>
      <c r="Q174" s="83"/>
      <c r="R174" s="377">
        <f t="shared" si="13"/>
        <v>0</v>
      </c>
      <c r="S174" s="83"/>
      <c r="T174" s="83">
        <f>Tabla321[[#This Row],[TOTAL EXITENTE82]]*Tabla321[[#This Row],[P.U$]]</f>
        <v>0</v>
      </c>
      <c r="U174" s="132"/>
    </row>
    <row r="175" spans="1:21" ht="25.5" x14ac:dyDescent="0.25">
      <c r="A175" s="179">
        <v>166</v>
      </c>
      <c r="B175" s="13" t="s">
        <v>730</v>
      </c>
      <c r="C175" s="14" t="s">
        <v>232</v>
      </c>
      <c r="D175" s="14" t="s">
        <v>10</v>
      </c>
      <c r="E175" s="14" t="s">
        <v>308</v>
      </c>
      <c r="F175" s="15">
        <v>45444</v>
      </c>
      <c r="G175" s="37">
        <v>2.09</v>
      </c>
      <c r="H175" s="337"/>
      <c r="I175" s="83"/>
      <c r="J175" s="85">
        <f t="shared" si="14"/>
        <v>0</v>
      </c>
      <c r="K175" s="308"/>
      <c r="L175" s="85">
        <f t="shared" si="10"/>
        <v>0</v>
      </c>
      <c r="M175" s="308"/>
      <c r="N175" s="85">
        <f t="shared" si="11"/>
        <v>0</v>
      </c>
      <c r="O175" s="793"/>
      <c r="P175" s="85">
        <f t="shared" si="12"/>
        <v>0</v>
      </c>
      <c r="Q175" s="83"/>
      <c r="R175" s="377">
        <f t="shared" si="13"/>
        <v>0</v>
      </c>
      <c r="S175" s="83"/>
      <c r="T175" s="83">
        <f>Tabla321[[#This Row],[TOTAL EXITENTE82]]*Tabla321[[#This Row],[P.U$]]</f>
        <v>0</v>
      </c>
      <c r="U175" s="132"/>
    </row>
    <row r="176" spans="1:21" ht="25.5" x14ac:dyDescent="0.25">
      <c r="A176" s="179">
        <v>167</v>
      </c>
      <c r="B176" s="13" t="s">
        <v>883</v>
      </c>
      <c r="C176" s="14" t="s">
        <v>205</v>
      </c>
      <c r="D176" s="14" t="s">
        <v>10</v>
      </c>
      <c r="E176" s="14" t="s">
        <v>308</v>
      </c>
      <c r="F176" s="15">
        <v>45627</v>
      </c>
      <c r="G176" s="37">
        <v>2.09</v>
      </c>
      <c r="H176" s="337"/>
      <c r="I176" s="83"/>
      <c r="J176" s="85">
        <f t="shared" si="14"/>
        <v>0</v>
      </c>
      <c r="K176" s="308"/>
      <c r="L176" s="85">
        <f t="shared" si="10"/>
        <v>0</v>
      </c>
      <c r="M176" s="308"/>
      <c r="N176" s="85">
        <f t="shared" si="11"/>
        <v>0</v>
      </c>
      <c r="O176" s="793"/>
      <c r="P176" s="85">
        <f t="shared" si="12"/>
        <v>0</v>
      </c>
      <c r="Q176" s="83"/>
      <c r="R176" s="377">
        <f t="shared" si="13"/>
        <v>0</v>
      </c>
      <c r="S176" s="83"/>
      <c r="T176" s="83">
        <f>Tabla321[[#This Row],[TOTAL EXITENTE82]]*Tabla321[[#This Row],[P.U$]]</f>
        <v>0</v>
      </c>
      <c r="U176" s="132"/>
    </row>
    <row r="177" spans="1:21" ht="28.5" x14ac:dyDescent="0.25">
      <c r="A177" s="179">
        <v>168</v>
      </c>
      <c r="B177" s="201" t="s">
        <v>124</v>
      </c>
      <c r="C177" s="14" t="s">
        <v>232</v>
      </c>
      <c r="D177" s="14" t="s">
        <v>10</v>
      </c>
      <c r="E177" s="14" t="s">
        <v>288</v>
      </c>
      <c r="F177" s="15">
        <v>45444</v>
      </c>
      <c r="G177" s="37">
        <v>0.84</v>
      </c>
      <c r="H177" s="337"/>
      <c r="I177" s="83"/>
      <c r="J177" s="85">
        <f t="shared" si="14"/>
        <v>0</v>
      </c>
      <c r="K177" s="308"/>
      <c r="L177" s="85">
        <f t="shared" si="10"/>
        <v>0</v>
      </c>
      <c r="M177" s="308"/>
      <c r="N177" s="85">
        <f t="shared" si="11"/>
        <v>0</v>
      </c>
      <c r="O177" s="793"/>
      <c r="P177" s="85">
        <f t="shared" si="12"/>
        <v>0</v>
      </c>
      <c r="Q177" s="83"/>
      <c r="R177" s="377">
        <f t="shared" si="13"/>
        <v>0</v>
      </c>
      <c r="S177" s="83"/>
      <c r="T177" s="83">
        <f>Tabla321[[#This Row],[TOTAL EXITENTE82]]*Tabla321[[#This Row],[P.U$]]</f>
        <v>0</v>
      </c>
      <c r="U177" s="132"/>
    </row>
    <row r="178" spans="1:21" ht="28.5" x14ac:dyDescent="0.25">
      <c r="A178" s="179">
        <v>169</v>
      </c>
      <c r="B178" s="201" t="s">
        <v>125</v>
      </c>
      <c r="C178" s="14" t="s">
        <v>241</v>
      </c>
      <c r="D178" s="14" t="s">
        <v>10</v>
      </c>
      <c r="E178" s="14" t="s">
        <v>288</v>
      </c>
      <c r="F178" s="15">
        <v>45747</v>
      </c>
      <c r="G178" s="37">
        <v>0.92</v>
      </c>
      <c r="H178" s="337"/>
      <c r="I178" s="83"/>
      <c r="J178" s="85">
        <f t="shared" si="14"/>
        <v>0</v>
      </c>
      <c r="K178" s="308"/>
      <c r="L178" s="85">
        <f t="shared" si="10"/>
        <v>0</v>
      </c>
      <c r="M178" s="308"/>
      <c r="N178" s="85">
        <f t="shared" si="11"/>
        <v>0</v>
      </c>
      <c r="O178" s="793"/>
      <c r="P178" s="85">
        <f t="shared" si="12"/>
        <v>0</v>
      </c>
      <c r="Q178" s="83"/>
      <c r="R178" s="377">
        <f t="shared" si="13"/>
        <v>0</v>
      </c>
      <c r="S178" s="83"/>
      <c r="T178" s="83">
        <f>Tabla321[[#This Row],[TOTAL EXITENTE82]]*Tabla321[[#This Row],[P.U$]]</f>
        <v>0</v>
      </c>
      <c r="U178" s="132"/>
    </row>
    <row r="179" spans="1:21" x14ac:dyDescent="0.25">
      <c r="A179" s="179">
        <v>170</v>
      </c>
      <c r="B179" s="201" t="s">
        <v>1019</v>
      </c>
      <c r="C179" s="578" t="s">
        <v>736</v>
      </c>
      <c r="D179" s="184" t="s">
        <v>10</v>
      </c>
      <c r="E179" s="14" t="s">
        <v>288</v>
      </c>
      <c r="F179" s="576">
        <v>46569</v>
      </c>
      <c r="G179" s="577">
        <v>0.92</v>
      </c>
      <c r="H179" s="337"/>
      <c r="I179" s="83">
        <v>16</v>
      </c>
      <c r="J179" s="85">
        <f t="shared" si="14"/>
        <v>14.72</v>
      </c>
      <c r="K179" s="308">
        <v>8</v>
      </c>
      <c r="L179" s="85">
        <f t="shared" si="10"/>
        <v>7.36</v>
      </c>
      <c r="M179" s="308">
        <v>5</v>
      </c>
      <c r="N179" s="85">
        <f t="shared" si="11"/>
        <v>4.6000000000000005</v>
      </c>
      <c r="O179" s="793">
        <v>0</v>
      </c>
      <c r="P179" s="85">
        <f t="shared" si="12"/>
        <v>0</v>
      </c>
      <c r="Q179" s="83">
        <v>0</v>
      </c>
      <c r="R179" s="377">
        <f>G179*Q179</f>
        <v>0</v>
      </c>
      <c r="S179" s="83"/>
      <c r="T179" s="83">
        <f>Tabla321[[#This Row],[TOTAL EXITENTE82]]*Tabla321[[#This Row],[P.U$]]</f>
        <v>0</v>
      </c>
      <c r="U179" s="132"/>
    </row>
    <row r="180" spans="1:21" ht="28.5" x14ac:dyDescent="0.25">
      <c r="A180" s="179">
        <v>171</v>
      </c>
      <c r="B180" s="201" t="s">
        <v>125</v>
      </c>
      <c r="C180" s="14" t="s">
        <v>1223</v>
      </c>
      <c r="D180" s="14" t="s">
        <v>10</v>
      </c>
      <c r="E180" s="14" t="s">
        <v>288</v>
      </c>
      <c r="F180" s="15">
        <v>45748</v>
      </c>
      <c r="G180" s="37">
        <v>0.92</v>
      </c>
      <c r="H180" s="337"/>
      <c r="I180" s="83"/>
      <c r="J180" s="85">
        <f t="shared" si="14"/>
        <v>0</v>
      </c>
      <c r="K180" s="308"/>
      <c r="L180" s="85">
        <f t="shared" si="10"/>
        <v>0</v>
      </c>
      <c r="M180" s="308"/>
      <c r="N180" s="85">
        <f t="shared" si="11"/>
        <v>0</v>
      </c>
      <c r="O180" s="793"/>
      <c r="P180" s="85">
        <f t="shared" si="12"/>
        <v>0</v>
      </c>
      <c r="Q180" s="83"/>
      <c r="R180" s="377">
        <f t="shared" si="13"/>
        <v>0</v>
      </c>
      <c r="S180" s="83"/>
      <c r="T180" s="83">
        <f>Tabla321[[#This Row],[TOTAL EXITENTE82]]*Tabla321[[#This Row],[P.U$]]</f>
        <v>0</v>
      </c>
      <c r="U180" s="132"/>
    </row>
    <row r="181" spans="1:21" x14ac:dyDescent="0.25">
      <c r="A181" s="179">
        <v>172</v>
      </c>
      <c r="B181" s="201" t="s">
        <v>126</v>
      </c>
      <c r="C181" s="14" t="s">
        <v>240</v>
      </c>
      <c r="D181" s="14" t="s">
        <v>10</v>
      </c>
      <c r="E181" s="14" t="s">
        <v>309</v>
      </c>
      <c r="F181" s="15">
        <v>45962</v>
      </c>
      <c r="G181" s="37">
        <v>1.37</v>
      </c>
      <c r="H181" s="337"/>
      <c r="I181" s="83"/>
      <c r="J181" s="85">
        <f t="shared" si="14"/>
        <v>0</v>
      </c>
      <c r="K181" s="308"/>
      <c r="L181" s="85">
        <f>G181*K181</f>
        <v>0</v>
      </c>
      <c r="M181" s="308"/>
      <c r="N181" s="85">
        <f>G181*M181</f>
        <v>0</v>
      </c>
      <c r="O181" s="793"/>
      <c r="P181" s="85">
        <f>G181*O181</f>
        <v>0</v>
      </c>
      <c r="Q181" s="83"/>
      <c r="R181" s="377">
        <f>G181*Q181</f>
        <v>0</v>
      </c>
      <c r="S181" s="83"/>
      <c r="T181" s="83">
        <f>Tabla321[[#This Row],[TOTAL EXITENTE82]]*Tabla321[[#This Row],[P.U$]]</f>
        <v>0</v>
      </c>
      <c r="U181" s="132"/>
    </row>
    <row r="182" spans="1:21" x14ac:dyDescent="0.25">
      <c r="A182" s="179">
        <v>173</v>
      </c>
      <c r="B182" s="201" t="s">
        <v>126</v>
      </c>
      <c r="C182" s="14" t="s">
        <v>241</v>
      </c>
      <c r="D182" s="14" t="s">
        <v>10</v>
      </c>
      <c r="E182" s="14" t="s">
        <v>309</v>
      </c>
      <c r="F182" s="15">
        <v>45963</v>
      </c>
      <c r="G182" s="37">
        <v>2.37</v>
      </c>
      <c r="H182" s="337"/>
      <c r="I182" s="83"/>
      <c r="J182" s="85">
        <f t="shared" si="14"/>
        <v>0</v>
      </c>
      <c r="K182" s="308"/>
      <c r="L182" s="85">
        <f t="shared" ref="L182:L268" si="15">G182*K182</f>
        <v>0</v>
      </c>
      <c r="M182" s="308"/>
      <c r="N182" s="85">
        <f t="shared" ref="N182:N268" si="16">G182*M182</f>
        <v>0</v>
      </c>
      <c r="O182" s="793"/>
      <c r="P182" s="85">
        <f t="shared" ref="P182:P268" si="17">G182*O182</f>
        <v>0</v>
      </c>
      <c r="Q182" s="83"/>
      <c r="R182" s="377">
        <f t="shared" ref="R182:R268" si="18">G182*Q182</f>
        <v>0</v>
      </c>
      <c r="S182" s="83"/>
      <c r="T182" s="83">
        <f>Tabla321[[#This Row],[TOTAL EXITENTE82]]*Tabla321[[#This Row],[P.U$]]</f>
        <v>0</v>
      </c>
      <c r="U182" s="132"/>
    </row>
    <row r="183" spans="1:21" ht="38.25" x14ac:dyDescent="0.25">
      <c r="A183" s="179">
        <v>174</v>
      </c>
      <c r="B183" s="201" t="s">
        <v>127</v>
      </c>
      <c r="C183" s="14" t="s">
        <v>209</v>
      </c>
      <c r="D183" s="14" t="s">
        <v>10</v>
      </c>
      <c r="E183" s="14" t="s">
        <v>273</v>
      </c>
      <c r="F183" s="15">
        <v>45536</v>
      </c>
      <c r="G183" s="37">
        <v>2.2200000000000002</v>
      </c>
      <c r="H183" s="337"/>
      <c r="I183" s="83"/>
      <c r="J183" s="85">
        <f t="shared" si="14"/>
        <v>0</v>
      </c>
      <c r="K183" s="308"/>
      <c r="L183" s="85">
        <f t="shared" si="15"/>
        <v>0</v>
      </c>
      <c r="M183" s="308"/>
      <c r="N183" s="85">
        <f t="shared" si="16"/>
        <v>0</v>
      </c>
      <c r="O183" s="793"/>
      <c r="P183" s="85">
        <f t="shared" si="17"/>
        <v>0</v>
      </c>
      <c r="Q183" s="83"/>
      <c r="R183" s="377">
        <f t="shared" si="18"/>
        <v>0</v>
      </c>
      <c r="S183" s="83"/>
      <c r="T183" s="83">
        <f>Tabla321[[#This Row],[TOTAL EXITENTE82]]*Tabla321[[#This Row],[P.U$]]</f>
        <v>0</v>
      </c>
      <c r="U183" s="132"/>
    </row>
    <row r="184" spans="1:21" ht="38.25" x14ac:dyDescent="0.25">
      <c r="A184" s="179">
        <v>175</v>
      </c>
      <c r="B184" s="201" t="s">
        <v>128</v>
      </c>
      <c r="C184" s="14" t="s">
        <v>242</v>
      </c>
      <c r="D184" s="14" t="s">
        <v>10</v>
      </c>
      <c r="E184" s="14" t="s">
        <v>273</v>
      </c>
      <c r="F184" s="15">
        <v>45536</v>
      </c>
      <c r="G184" s="37">
        <v>2.2200000000000002</v>
      </c>
      <c r="H184" s="337"/>
      <c r="I184" s="593"/>
      <c r="J184" s="85">
        <f t="shared" si="14"/>
        <v>0</v>
      </c>
      <c r="K184" s="308"/>
      <c r="L184" s="276">
        <f>G184*K184</f>
        <v>0</v>
      </c>
      <c r="M184" s="308"/>
      <c r="N184" s="276">
        <f>G184*M184</f>
        <v>0</v>
      </c>
      <c r="O184" s="793"/>
      <c r="P184" s="276">
        <f>G184*O184</f>
        <v>0</v>
      </c>
      <c r="Q184" s="277"/>
      <c r="R184" s="377">
        <f>G184*Q184</f>
        <v>0</v>
      </c>
      <c r="S184" s="83"/>
      <c r="T184" s="83">
        <f>Tabla321[[#This Row],[TOTAL EXITENTE82]]*Tabla321[[#This Row],[P.U$]]</f>
        <v>0</v>
      </c>
      <c r="U184" s="132"/>
    </row>
    <row r="185" spans="1:21" ht="38.25" x14ac:dyDescent="0.25">
      <c r="A185" s="179">
        <v>176</v>
      </c>
      <c r="B185" s="201" t="s">
        <v>129</v>
      </c>
      <c r="C185" s="14" t="s">
        <v>203</v>
      </c>
      <c r="D185" s="14" t="s">
        <v>10</v>
      </c>
      <c r="E185" s="14" t="s">
        <v>273</v>
      </c>
      <c r="F185" s="15">
        <v>46174</v>
      </c>
      <c r="G185" s="37">
        <v>1.28</v>
      </c>
      <c r="H185" s="337"/>
      <c r="I185" s="593"/>
      <c r="J185" s="85">
        <f t="shared" si="14"/>
        <v>0</v>
      </c>
      <c r="K185" s="308"/>
      <c r="L185" s="276">
        <f>G185*K185</f>
        <v>0</v>
      </c>
      <c r="M185" s="308"/>
      <c r="N185" s="276">
        <f>G185*M185</f>
        <v>0</v>
      </c>
      <c r="O185" s="793"/>
      <c r="P185" s="276">
        <f>G185*O185</f>
        <v>0</v>
      </c>
      <c r="Q185" s="277"/>
      <c r="R185" s="377">
        <f>G185*Q185</f>
        <v>0</v>
      </c>
      <c r="S185" s="83"/>
      <c r="T185" s="83">
        <f>Tabla321[[#This Row],[TOTAL EXITENTE82]]*Tabla321[[#This Row],[P.U$]]</f>
        <v>0</v>
      </c>
      <c r="U185" s="132"/>
    </row>
    <row r="186" spans="1:21" ht="38.25" x14ac:dyDescent="0.25">
      <c r="A186" s="179">
        <v>177</v>
      </c>
      <c r="B186" s="201" t="s">
        <v>129</v>
      </c>
      <c r="C186" s="14" t="s">
        <v>213</v>
      </c>
      <c r="D186" s="14" t="s">
        <v>10</v>
      </c>
      <c r="E186" s="14" t="s">
        <v>273</v>
      </c>
      <c r="F186" s="15">
        <v>46143</v>
      </c>
      <c r="G186" s="37">
        <v>1.42</v>
      </c>
      <c r="H186" s="337"/>
      <c r="I186" s="83"/>
      <c r="J186" s="85">
        <f t="shared" si="14"/>
        <v>0</v>
      </c>
      <c r="K186" s="308"/>
      <c r="L186" s="85">
        <f t="shared" si="15"/>
        <v>0</v>
      </c>
      <c r="M186" s="308"/>
      <c r="N186" s="85">
        <f t="shared" si="16"/>
        <v>0</v>
      </c>
      <c r="O186" s="793"/>
      <c r="P186" s="85">
        <f t="shared" si="17"/>
        <v>0</v>
      </c>
      <c r="Q186" s="83"/>
      <c r="R186" s="377">
        <f t="shared" si="18"/>
        <v>0</v>
      </c>
      <c r="S186" s="83"/>
      <c r="T186" s="83">
        <f>Tabla321[[#This Row],[TOTAL EXITENTE82]]*Tabla321[[#This Row],[P.U$]]</f>
        <v>0</v>
      </c>
      <c r="U186" s="132"/>
    </row>
    <row r="187" spans="1:21" ht="38.25" x14ac:dyDescent="0.25">
      <c r="A187" s="179">
        <v>178</v>
      </c>
      <c r="B187" s="201" t="s">
        <v>899</v>
      </c>
      <c r="C187" s="14" t="s">
        <v>17779</v>
      </c>
      <c r="D187" s="14" t="s">
        <v>10</v>
      </c>
      <c r="E187" s="14" t="s">
        <v>273</v>
      </c>
      <c r="F187" s="15">
        <v>45597</v>
      </c>
      <c r="G187" s="37">
        <v>1.08</v>
      </c>
      <c r="H187" s="337"/>
      <c r="I187" s="83"/>
      <c r="J187" s="85">
        <f>G187*I187</f>
        <v>0</v>
      </c>
      <c r="K187" s="308"/>
      <c r="L187" s="85">
        <f>G187*K187</f>
        <v>0</v>
      </c>
      <c r="M187" s="308"/>
      <c r="N187" s="85">
        <f>G187*M187</f>
        <v>0</v>
      </c>
      <c r="O187" s="793"/>
      <c r="P187" s="85">
        <f>G187*O187</f>
        <v>0</v>
      </c>
      <c r="Q187" s="83"/>
      <c r="R187" s="377">
        <f>G187*Q187</f>
        <v>0</v>
      </c>
      <c r="S187" s="83"/>
      <c r="T187" s="83">
        <f>Tabla321[[#This Row],[TOTAL EXITENTE82]]*Tabla321[[#This Row],[P.U$]]</f>
        <v>0</v>
      </c>
      <c r="U187" s="132"/>
    </row>
    <row r="188" spans="1:21" ht="38.25" x14ac:dyDescent="0.25">
      <c r="A188" s="179">
        <v>179</v>
      </c>
      <c r="B188" s="201" t="s">
        <v>899</v>
      </c>
      <c r="C188" s="14" t="s">
        <v>736</v>
      </c>
      <c r="D188" s="14" t="s">
        <v>10</v>
      </c>
      <c r="E188" s="14" t="s">
        <v>273</v>
      </c>
      <c r="F188" s="15">
        <v>45323</v>
      </c>
      <c r="G188" s="37">
        <v>0.83</v>
      </c>
      <c r="H188" s="337"/>
      <c r="I188" s="83"/>
      <c r="J188" s="85">
        <f t="shared" si="14"/>
        <v>0</v>
      </c>
      <c r="K188" s="308"/>
      <c r="L188" s="85">
        <f>G188*K188</f>
        <v>0</v>
      </c>
      <c r="M188" s="308"/>
      <c r="N188" s="85">
        <f>G188*M188</f>
        <v>0</v>
      </c>
      <c r="O188" s="793"/>
      <c r="P188" s="85">
        <f>G188*O188</f>
        <v>0</v>
      </c>
      <c r="Q188" s="83"/>
      <c r="R188" s="377">
        <f>G188*Q188</f>
        <v>0</v>
      </c>
      <c r="S188" s="83"/>
      <c r="T188" s="83">
        <f>Tabla321[[#This Row],[TOTAL EXITENTE82]]*Tabla321[[#This Row],[P.U$]]</f>
        <v>0</v>
      </c>
      <c r="U188" s="132"/>
    </row>
    <row r="189" spans="1:21" ht="30" x14ac:dyDescent="0.25">
      <c r="A189" s="179">
        <v>180</v>
      </c>
      <c r="B189" s="97" t="s">
        <v>818</v>
      </c>
      <c r="C189" s="14" t="s">
        <v>237</v>
      </c>
      <c r="D189" s="14" t="s">
        <v>10</v>
      </c>
      <c r="E189" s="14" t="s">
        <v>282</v>
      </c>
      <c r="F189" s="15">
        <v>45444</v>
      </c>
      <c r="G189" s="37">
        <v>4</v>
      </c>
      <c r="H189" s="337"/>
      <c r="I189" s="593"/>
      <c r="J189" s="85">
        <f t="shared" si="14"/>
        <v>0</v>
      </c>
      <c r="K189" s="308"/>
      <c r="L189" s="236">
        <f>G189*K189</f>
        <v>0</v>
      </c>
      <c r="M189" s="308"/>
      <c r="N189" s="236">
        <f>G189*M189</f>
        <v>0</v>
      </c>
      <c r="O189" s="793"/>
      <c r="P189" s="236">
        <f>G189*O189</f>
        <v>0</v>
      </c>
      <c r="Q189" s="237"/>
      <c r="R189" s="377">
        <f>G189*Q189</f>
        <v>0</v>
      </c>
      <c r="S189" s="83"/>
      <c r="T189" s="83">
        <f>Tabla321[[#This Row],[TOTAL EXITENTE82]]*Tabla321[[#This Row],[P.U$]]</f>
        <v>0</v>
      </c>
      <c r="U189" s="132"/>
    </row>
    <row r="190" spans="1:21" ht="42.75" x14ac:dyDescent="0.25">
      <c r="A190" s="179">
        <v>181</v>
      </c>
      <c r="B190" s="201" t="s">
        <v>130</v>
      </c>
      <c r="C190" s="14" t="s">
        <v>196</v>
      </c>
      <c r="D190" s="14" t="s">
        <v>10</v>
      </c>
      <c r="E190" s="14" t="s">
        <v>273</v>
      </c>
      <c r="F190" s="15">
        <v>45382</v>
      </c>
      <c r="G190" s="37">
        <v>1.36</v>
      </c>
      <c r="H190" s="337"/>
      <c r="I190" s="83"/>
      <c r="J190" s="85">
        <f t="shared" si="14"/>
        <v>0</v>
      </c>
      <c r="K190" s="308"/>
      <c r="L190" s="85">
        <f t="shared" si="15"/>
        <v>0</v>
      </c>
      <c r="M190" s="308"/>
      <c r="N190" s="85">
        <f t="shared" si="16"/>
        <v>0</v>
      </c>
      <c r="O190" s="793"/>
      <c r="P190" s="85">
        <f t="shared" si="17"/>
        <v>0</v>
      </c>
      <c r="Q190" s="83"/>
      <c r="R190" s="377">
        <f t="shared" si="18"/>
        <v>0</v>
      </c>
      <c r="S190" s="83"/>
      <c r="T190" s="83">
        <f>Tabla321[[#This Row],[TOTAL EXITENTE82]]*Tabla321[[#This Row],[P.U$]]</f>
        <v>0</v>
      </c>
      <c r="U190" s="132"/>
    </row>
    <row r="191" spans="1:21" ht="42.75" x14ac:dyDescent="0.25">
      <c r="A191" s="179">
        <v>182</v>
      </c>
      <c r="B191" s="201" t="s">
        <v>130</v>
      </c>
      <c r="C191" s="14" t="s">
        <v>203</v>
      </c>
      <c r="D191" s="14" t="s">
        <v>10</v>
      </c>
      <c r="E191" s="14" t="s">
        <v>273</v>
      </c>
      <c r="F191" s="15">
        <v>45383</v>
      </c>
      <c r="G191" s="37">
        <v>1.36</v>
      </c>
      <c r="H191" s="337"/>
      <c r="I191" s="83"/>
      <c r="J191" s="85">
        <f t="shared" si="14"/>
        <v>0</v>
      </c>
      <c r="K191" s="308"/>
      <c r="L191" s="85">
        <f t="shared" si="15"/>
        <v>0</v>
      </c>
      <c r="M191" s="308"/>
      <c r="N191" s="85">
        <f t="shared" si="16"/>
        <v>0</v>
      </c>
      <c r="O191" s="793"/>
      <c r="P191" s="85">
        <f t="shared" si="17"/>
        <v>0</v>
      </c>
      <c r="Q191" s="83"/>
      <c r="R191" s="377">
        <f t="shared" si="18"/>
        <v>0</v>
      </c>
      <c r="S191" s="83"/>
      <c r="T191" s="83">
        <f>Tabla321[[#This Row],[TOTAL EXITENTE82]]*Tabla321[[#This Row],[P.U$]]</f>
        <v>0</v>
      </c>
      <c r="U191" s="132"/>
    </row>
    <row r="192" spans="1:21" ht="38.25" x14ac:dyDescent="0.25">
      <c r="A192" s="179">
        <v>183</v>
      </c>
      <c r="B192" s="201" t="s">
        <v>131</v>
      </c>
      <c r="C192" s="14" t="s">
        <v>218</v>
      </c>
      <c r="D192" s="14" t="s">
        <v>10</v>
      </c>
      <c r="E192" s="14" t="s">
        <v>273</v>
      </c>
      <c r="F192" s="15">
        <v>45047</v>
      </c>
      <c r="G192" s="37">
        <v>2</v>
      </c>
      <c r="H192" s="337"/>
      <c r="I192" s="83"/>
      <c r="J192" s="85">
        <f t="shared" si="14"/>
        <v>0</v>
      </c>
      <c r="K192" s="308"/>
      <c r="L192" s="85">
        <f t="shared" si="15"/>
        <v>0</v>
      </c>
      <c r="M192" s="308"/>
      <c r="N192" s="85">
        <f t="shared" si="16"/>
        <v>0</v>
      </c>
      <c r="O192" s="793"/>
      <c r="P192" s="85">
        <f t="shared" si="17"/>
        <v>0</v>
      </c>
      <c r="Q192" s="83"/>
      <c r="R192" s="377">
        <f t="shared" si="18"/>
        <v>0</v>
      </c>
      <c r="S192" s="83"/>
      <c r="T192" s="83">
        <f>Tabla321[[#This Row],[TOTAL EXITENTE82]]*Tabla321[[#This Row],[P.U$]]</f>
        <v>0</v>
      </c>
      <c r="U192" s="132"/>
    </row>
    <row r="193" spans="1:21" x14ac:dyDescent="0.25">
      <c r="A193" s="179">
        <v>184</v>
      </c>
      <c r="B193" s="201" t="s">
        <v>132</v>
      </c>
      <c r="C193" s="14" t="s">
        <v>243</v>
      </c>
      <c r="D193" s="14" t="s">
        <v>10</v>
      </c>
      <c r="E193" s="14" t="s">
        <v>262</v>
      </c>
      <c r="F193" s="15">
        <v>45474</v>
      </c>
      <c r="G193" s="37">
        <v>1.18</v>
      </c>
      <c r="H193" s="337"/>
      <c r="I193" s="83">
        <v>10</v>
      </c>
      <c r="J193" s="85">
        <f t="shared" si="14"/>
        <v>11.799999999999999</v>
      </c>
      <c r="K193" s="308">
        <v>4</v>
      </c>
      <c r="L193" s="85">
        <f t="shared" si="15"/>
        <v>4.72</v>
      </c>
      <c r="M193" s="308">
        <v>2</v>
      </c>
      <c r="N193" s="85">
        <f t="shared" si="16"/>
        <v>2.36</v>
      </c>
      <c r="O193" s="793">
        <v>1</v>
      </c>
      <c r="P193" s="85">
        <f t="shared" si="17"/>
        <v>1.18</v>
      </c>
      <c r="Q193" s="83">
        <v>0</v>
      </c>
      <c r="R193" s="377">
        <f>G193*Q193</f>
        <v>0</v>
      </c>
      <c r="S193" s="83"/>
      <c r="T193" s="83">
        <f>Tabla321[[#This Row],[TOTAL EXITENTE82]]*Tabla321[[#This Row],[P.U$]]</f>
        <v>0</v>
      </c>
      <c r="U193" s="132"/>
    </row>
    <row r="194" spans="1:21" x14ac:dyDescent="0.25">
      <c r="A194" s="179">
        <v>185</v>
      </c>
      <c r="B194" s="201" t="s">
        <v>132</v>
      </c>
      <c r="C194" s="14" t="s">
        <v>196</v>
      </c>
      <c r="D194" s="14" t="s">
        <v>10</v>
      </c>
      <c r="E194" s="14" t="s">
        <v>262</v>
      </c>
      <c r="F194" s="15">
        <v>45413</v>
      </c>
      <c r="G194" s="37">
        <v>1.18</v>
      </c>
      <c r="H194" s="337"/>
      <c r="I194" s="83"/>
      <c r="J194" s="85">
        <f t="shared" si="14"/>
        <v>0</v>
      </c>
      <c r="K194" s="308"/>
      <c r="L194" s="85">
        <f t="shared" si="15"/>
        <v>0</v>
      </c>
      <c r="M194" s="308"/>
      <c r="N194" s="85">
        <f t="shared" si="16"/>
        <v>0</v>
      </c>
      <c r="O194" s="793"/>
      <c r="P194" s="85">
        <f t="shared" si="17"/>
        <v>0</v>
      </c>
      <c r="Q194" s="83"/>
      <c r="R194" s="377">
        <f t="shared" si="18"/>
        <v>0</v>
      </c>
      <c r="S194" s="83"/>
      <c r="T194" s="83">
        <f>Tabla321[[#This Row],[TOTAL EXITENTE82]]*Tabla321[[#This Row],[P.U$]]</f>
        <v>0</v>
      </c>
      <c r="U194" s="132"/>
    </row>
    <row r="195" spans="1:21" x14ac:dyDescent="0.25">
      <c r="A195" s="179">
        <v>186</v>
      </c>
      <c r="B195" s="201" t="s">
        <v>132</v>
      </c>
      <c r="C195" s="14" t="s">
        <v>209</v>
      </c>
      <c r="D195" s="14" t="s">
        <v>10</v>
      </c>
      <c r="E195" s="14" t="s">
        <v>262</v>
      </c>
      <c r="F195" s="15">
        <v>45413</v>
      </c>
      <c r="G195" s="37">
        <v>1.18</v>
      </c>
      <c r="H195" s="337"/>
      <c r="I195" s="83"/>
      <c r="J195" s="85">
        <f t="shared" si="14"/>
        <v>0</v>
      </c>
      <c r="K195" s="308"/>
      <c r="L195" s="85">
        <f t="shared" si="15"/>
        <v>0</v>
      </c>
      <c r="M195" s="308"/>
      <c r="N195" s="85">
        <f t="shared" si="16"/>
        <v>0</v>
      </c>
      <c r="O195" s="793"/>
      <c r="P195" s="85">
        <f t="shared" si="17"/>
        <v>0</v>
      </c>
      <c r="Q195" s="83"/>
      <c r="R195" s="377">
        <f t="shared" si="18"/>
        <v>0</v>
      </c>
      <c r="S195" s="83"/>
      <c r="T195" s="83">
        <f>Tabla321[[#This Row],[TOTAL EXITENTE82]]*Tabla321[[#This Row],[P.U$]]</f>
        <v>0</v>
      </c>
      <c r="U195" s="132"/>
    </row>
    <row r="196" spans="1:21" ht="28.5" x14ac:dyDescent="0.25">
      <c r="A196" s="179">
        <v>187</v>
      </c>
      <c r="B196" s="201" t="s">
        <v>900</v>
      </c>
      <c r="C196" s="14" t="s">
        <v>205</v>
      </c>
      <c r="D196" s="14" t="s">
        <v>10</v>
      </c>
      <c r="E196" s="14" t="s">
        <v>310</v>
      </c>
      <c r="F196" s="15">
        <v>45536</v>
      </c>
      <c r="G196" s="37">
        <v>1.44</v>
      </c>
      <c r="H196" s="337"/>
      <c r="I196" s="83">
        <v>10</v>
      </c>
      <c r="J196" s="85">
        <f t="shared" si="14"/>
        <v>14.399999999999999</v>
      </c>
      <c r="K196" s="308">
        <v>10</v>
      </c>
      <c r="L196" s="85">
        <f t="shared" si="15"/>
        <v>14.399999999999999</v>
      </c>
      <c r="M196" s="308">
        <v>10</v>
      </c>
      <c r="N196" s="85">
        <f t="shared" si="16"/>
        <v>14.399999999999999</v>
      </c>
      <c r="O196" s="793">
        <v>10</v>
      </c>
      <c r="P196" s="85">
        <f t="shared" si="17"/>
        <v>14.399999999999999</v>
      </c>
      <c r="Q196" s="83">
        <v>10</v>
      </c>
      <c r="R196" s="377">
        <f t="shared" si="18"/>
        <v>14.399999999999999</v>
      </c>
      <c r="S196" s="83">
        <v>0</v>
      </c>
      <c r="T196" s="83">
        <f>Tabla321[[#This Row],[TOTAL EXITENTE82]]*Tabla321[[#This Row],[P.U$]]</f>
        <v>0</v>
      </c>
      <c r="U196" s="132"/>
    </row>
    <row r="197" spans="1:21" ht="28.5" x14ac:dyDescent="0.25">
      <c r="A197" s="179">
        <v>188</v>
      </c>
      <c r="B197" s="201" t="s">
        <v>133</v>
      </c>
      <c r="C197" s="14" t="s">
        <v>244</v>
      </c>
      <c r="D197" s="14" t="s">
        <v>10</v>
      </c>
      <c r="E197" s="14" t="s">
        <v>311</v>
      </c>
      <c r="F197" s="15">
        <v>45597</v>
      </c>
      <c r="G197" s="37">
        <v>2.2799999999999998</v>
      </c>
      <c r="H197" s="337"/>
      <c r="I197" s="83">
        <v>2</v>
      </c>
      <c r="J197" s="85">
        <f t="shared" si="14"/>
        <v>4.5599999999999996</v>
      </c>
      <c r="K197" s="308">
        <v>2</v>
      </c>
      <c r="L197" s="85">
        <f>G197*K197</f>
        <v>4.5599999999999996</v>
      </c>
      <c r="M197" s="308">
        <v>0</v>
      </c>
      <c r="N197" s="85">
        <f>G197*M197</f>
        <v>0</v>
      </c>
      <c r="O197" s="793">
        <v>0</v>
      </c>
      <c r="P197" s="85">
        <f>G197*O197</f>
        <v>0</v>
      </c>
      <c r="Q197" s="83">
        <v>0</v>
      </c>
      <c r="R197" s="377">
        <f t="shared" si="18"/>
        <v>0</v>
      </c>
      <c r="S197" s="83"/>
      <c r="T197" s="83">
        <f>Tabla321[[#This Row],[TOTAL EXITENTE82]]*Tabla321[[#This Row],[P.U$]]</f>
        <v>0</v>
      </c>
      <c r="U197" s="132"/>
    </row>
    <row r="198" spans="1:21" ht="28.5" x14ac:dyDescent="0.25">
      <c r="A198" s="179">
        <v>189</v>
      </c>
      <c r="B198" s="201" t="s">
        <v>134</v>
      </c>
      <c r="C198" s="14" t="s">
        <v>820</v>
      </c>
      <c r="D198" s="14" t="s">
        <v>10</v>
      </c>
      <c r="E198" s="14" t="s">
        <v>312</v>
      </c>
      <c r="F198" s="15">
        <v>45444</v>
      </c>
      <c r="G198" s="37">
        <v>1.1000000000000001</v>
      </c>
      <c r="H198" s="337"/>
      <c r="I198" s="83"/>
      <c r="J198" s="85">
        <f t="shared" si="14"/>
        <v>0</v>
      </c>
      <c r="K198" s="308"/>
      <c r="L198" s="85">
        <f>G198*K198</f>
        <v>0</v>
      </c>
      <c r="M198" s="308"/>
      <c r="N198" s="85">
        <f>G198*M198</f>
        <v>0</v>
      </c>
      <c r="O198" s="793"/>
      <c r="P198" s="85">
        <f>G198*O198</f>
        <v>0</v>
      </c>
      <c r="Q198" s="83"/>
      <c r="R198" s="377">
        <f>G198*Q198</f>
        <v>0</v>
      </c>
      <c r="S198" s="83"/>
      <c r="T198" s="83">
        <f>Tabla321[[#This Row],[TOTAL EXITENTE82]]*Tabla321[[#This Row],[P.U$]]</f>
        <v>0</v>
      </c>
      <c r="U198" s="132"/>
    </row>
    <row r="199" spans="1:21" ht="28.5" x14ac:dyDescent="0.25">
      <c r="A199" s="179">
        <v>190</v>
      </c>
      <c r="B199" s="201" t="s">
        <v>885</v>
      </c>
      <c r="C199" s="14" t="s">
        <v>235</v>
      </c>
      <c r="D199" s="14" t="s">
        <v>10</v>
      </c>
      <c r="E199" s="14" t="s">
        <v>312</v>
      </c>
      <c r="F199" s="15">
        <v>45445</v>
      </c>
      <c r="G199" s="37">
        <v>2.1</v>
      </c>
      <c r="H199" s="337"/>
      <c r="I199" s="83"/>
      <c r="J199" s="85">
        <f t="shared" si="14"/>
        <v>0</v>
      </c>
      <c r="K199" s="308"/>
      <c r="L199" s="85">
        <f>G199*K199</f>
        <v>0</v>
      </c>
      <c r="M199" s="308"/>
      <c r="N199" s="85">
        <f>G199*M199</f>
        <v>0</v>
      </c>
      <c r="O199" s="793"/>
      <c r="P199" s="85">
        <f>G199*O199</f>
        <v>0</v>
      </c>
      <c r="Q199" s="83"/>
      <c r="R199" s="377">
        <f>G199*Q199</f>
        <v>0</v>
      </c>
      <c r="S199" s="83"/>
      <c r="T199" s="83">
        <f>Tabla321[[#This Row],[TOTAL EXITENTE82]]*Tabla321[[#This Row],[P.U$]]</f>
        <v>0</v>
      </c>
      <c r="U199" s="132"/>
    </row>
    <row r="200" spans="1:21" ht="28.5" x14ac:dyDescent="0.25">
      <c r="A200" s="179">
        <v>191</v>
      </c>
      <c r="B200" s="201" t="s">
        <v>819</v>
      </c>
      <c r="C200" s="14" t="s">
        <v>243</v>
      </c>
      <c r="D200" s="14" t="s">
        <v>10</v>
      </c>
      <c r="E200" s="14" t="s">
        <v>312</v>
      </c>
      <c r="F200" s="15">
        <v>45292</v>
      </c>
      <c r="G200" s="37">
        <v>1.02</v>
      </c>
      <c r="H200" s="337"/>
      <c r="I200" s="83"/>
      <c r="J200" s="85">
        <f t="shared" si="14"/>
        <v>0</v>
      </c>
      <c r="K200" s="308"/>
      <c r="L200" s="85">
        <f>G200*K200</f>
        <v>0</v>
      </c>
      <c r="M200" s="308"/>
      <c r="N200" s="85">
        <f>G200*M200</f>
        <v>0</v>
      </c>
      <c r="O200" s="793"/>
      <c r="P200" s="85">
        <f>G200*O200</f>
        <v>0</v>
      </c>
      <c r="Q200" s="83"/>
      <c r="R200" s="377">
        <f>G200*Q200</f>
        <v>0</v>
      </c>
      <c r="S200" s="83"/>
      <c r="T200" s="83">
        <f>Tabla321[[#This Row],[TOTAL EXITENTE82]]*Tabla321[[#This Row],[P.U$]]</f>
        <v>0</v>
      </c>
      <c r="U200" s="132"/>
    </row>
    <row r="201" spans="1:21" ht="28.5" x14ac:dyDescent="0.25">
      <c r="A201" s="179">
        <v>192</v>
      </c>
      <c r="B201" s="201" t="s">
        <v>135</v>
      </c>
      <c r="C201" s="14" t="s">
        <v>736</v>
      </c>
      <c r="D201" s="14" t="s">
        <v>10</v>
      </c>
      <c r="E201" s="14" t="s">
        <v>312</v>
      </c>
      <c r="F201" s="15">
        <v>45292</v>
      </c>
      <c r="G201" s="37">
        <v>1.02</v>
      </c>
      <c r="H201" s="337"/>
      <c r="I201" s="83">
        <v>7</v>
      </c>
      <c r="J201" s="85">
        <f t="shared" si="14"/>
        <v>7.1400000000000006</v>
      </c>
      <c r="K201" s="308">
        <v>7</v>
      </c>
      <c r="L201" s="85">
        <f>G201*K201</f>
        <v>7.1400000000000006</v>
      </c>
      <c r="M201" s="308">
        <v>7</v>
      </c>
      <c r="N201" s="85">
        <f>G201*M201</f>
        <v>7.1400000000000006</v>
      </c>
      <c r="O201" s="793">
        <v>6</v>
      </c>
      <c r="P201" s="85">
        <f>G201*O201</f>
        <v>6.12</v>
      </c>
      <c r="Q201" s="83">
        <v>6</v>
      </c>
      <c r="R201" s="377">
        <f>G201*Q201</f>
        <v>6.12</v>
      </c>
      <c r="S201" s="83">
        <v>6</v>
      </c>
      <c r="T201" s="83">
        <f>Tabla321[[#This Row],[TOTAL EXITENTE82]]*Tabla321[[#This Row],[P.U$]]</f>
        <v>6.12</v>
      </c>
      <c r="U201" s="132">
        <v>6</v>
      </c>
    </row>
    <row r="202" spans="1:21" ht="28.5" x14ac:dyDescent="0.25">
      <c r="A202" s="179">
        <v>193</v>
      </c>
      <c r="B202" s="201" t="s">
        <v>136</v>
      </c>
      <c r="C202" s="14" t="s">
        <v>236</v>
      </c>
      <c r="D202" s="14" t="s">
        <v>10</v>
      </c>
      <c r="E202" s="14" t="s">
        <v>312</v>
      </c>
      <c r="F202" s="15">
        <v>45962</v>
      </c>
      <c r="G202" s="37">
        <v>4.4000000000000004</v>
      </c>
      <c r="H202" s="337"/>
      <c r="I202" s="83"/>
      <c r="J202" s="85">
        <f t="shared" si="14"/>
        <v>0</v>
      </c>
      <c r="K202" s="308"/>
      <c r="L202" s="85">
        <f t="shared" si="15"/>
        <v>0</v>
      </c>
      <c r="M202" s="308"/>
      <c r="N202" s="85">
        <f t="shared" si="16"/>
        <v>0</v>
      </c>
      <c r="O202" s="793"/>
      <c r="P202" s="85">
        <f t="shared" si="17"/>
        <v>0</v>
      </c>
      <c r="Q202" s="83"/>
      <c r="R202" s="377">
        <f t="shared" si="18"/>
        <v>0</v>
      </c>
      <c r="S202" s="83"/>
      <c r="T202" s="83">
        <f>Tabla321[[#This Row],[TOTAL EXITENTE82]]*Tabla321[[#This Row],[P.U$]]</f>
        <v>0</v>
      </c>
      <c r="U202" s="132"/>
    </row>
    <row r="203" spans="1:21" ht="25.5" x14ac:dyDescent="0.25">
      <c r="A203" s="179">
        <v>194</v>
      </c>
      <c r="B203" s="201" t="s">
        <v>137</v>
      </c>
      <c r="C203" s="14" t="s">
        <v>203</v>
      </c>
      <c r="D203" s="14" t="s">
        <v>10</v>
      </c>
      <c r="E203" s="14" t="s">
        <v>312</v>
      </c>
      <c r="F203" s="15">
        <v>45139</v>
      </c>
      <c r="G203" s="37">
        <v>1.02</v>
      </c>
      <c r="H203" s="337"/>
      <c r="I203" s="83"/>
      <c r="J203" s="85">
        <f t="shared" si="14"/>
        <v>0</v>
      </c>
      <c r="K203" s="308"/>
      <c r="L203" s="85">
        <f t="shared" si="15"/>
        <v>0</v>
      </c>
      <c r="M203" s="308"/>
      <c r="N203" s="85">
        <f t="shared" si="16"/>
        <v>0</v>
      </c>
      <c r="O203" s="793"/>
      <c r="P203" s="85">
        <f t="shared" si="17"/>
        <v>0</v>
      </c>
      <c r="Q203" s="83"/>
      <c r="R203" s="377">
        <f t="shared" si="18"/>
        <v>0</v>
      </c>
      <c r="S203" s="83"/>
      <c r="T203" s="83">
        <f>Tabla321[[#This Row],[TOTAL EXITENTE82]]*Tabla321[[#This Row],[P.U$]]</f>
        <v>0</v>
      </c>
      <c r="U203" s="132"/>
    </row>
    <row r="204" spans="1:21" ht="28.5" x14ac:dyDescent="0.25">
      <c r="A204" s="179">
        <v>195</v>
      </c>
      <c r="B204" s="201" t="s">
        <v>138</v>
      </c>
      <c r="C204" s="14" t="s">
        <v>239</v>
      </c>
      <c r="D204" s="14" t="s">
        <v>10</v>
      </c>
      <c r="E204" s="14" t="s">
        <v>313</v>
      </c>
      <c r="F204" s="15">
        <v>45688</v>
      </c>
      <c r="G204" s="37">
        <v>0.87</v>
      </c>
      <c r="H204" s="337"/>
      <c r="I204" s="83"/>
      <c r="J204" s="85">
        <f t="shared" si="14"/>
        <v>0</v>
      </c>
      <c r="K204" s="308"/>
      <c r="L204" s="85">
        <f t="shared" si="15"/>
        <v>0</v>
      </c>
      <c r="M204" s="308"/>
      <c r="N204" s="85">
        <f t="shared" si="16"/>
        <v>0</v>
      </c>
      <c r="O204" s="793"/>
      <c r="P204" s="85">
        <f t="shared" si="17"/>
        <v>0</v>
      </c>
      <c r="Q204" s="83"/>
      <c r="R204" s="377">
        <f t="shared" si="18"/>
        <v>0</v>
      </c>
      <c r="S204" s="83"/>
      <c r="T204" s="83">
        <f>Tabla321[[#This Row],[TOTAL EXITENTE82]]*Tabla321[[#This Row],[P.U$]]</f>
        <v>0</v>
      </c>
      <c r="U204" s="132"/>
    </row>
    <row r="205" spans="1:21" ht="28.5" x14ac:dyDescent="0.25">
      <c r="A205" s="179">
        <v>196</v>
      </c>
      <c r="B205" s="201" t="s">
        <v>138</v>
      </c>
      <c r="C205" s="14" t="s">
        <v>239</v>
      </c>
      <c r="D205" s="14" t="s">
        <v>10</v>
      </c>
      <c r="E205" s="14" t="s">
        <v>313</v>
      </c>
      <c r="F205" s="15">
        <v>45689</v>
      </c>
      <c r="G205" s="37">
        <v>0.87</v>
      </c>
      <c r="H205" s="337"/>
      <c r="I205" s="83"/>
      <c r="J205" s="85">
        <f t="shared" si="14"/>
        <v>0</v>
      </c>
      <c r="K205" s="308"/>
      <c r="L205" s="85">
        <f t="shared" si="15"/>
        <v>0</v>
      </c>
      <c r="M205" s="308"/>
      <c r="N205" s="85">
        <f t="shared" si="16"/>
        <v>0</v>
      </c>
      <c r="O205" s="793"/>
      <c r="P205" s="85">
        <f t="shared" si="17"/>
        <v>0</v>
      </c>
      <c r="Q205" s="83"/>
      <c r="R205" s="377">
        <f t="shared" si="18"/>
        <v>0</v>
      </c>
      <c r="S205" s="83"/>
      <c r="T205" s="83">
        <f>Tabla321[[#This Row],[TOTAL EXITENTE82]]*Tabla321[[#This Row],[P.U$]]</f>
        <v>0</v>
      </c>
      <c r="U205" s="132"/>
    </row>
    <row r="206" spans="1:21" ht="28.5" x14ac:dyDescent="0.25">
      <c r="A206" s="179">
        <v>197</v>
      </c>
      <c r="B206" s="201" t="s">
        <v>138</v>
      </c>
      <c r="C206" s="14" t="s">
        <v>226</v>
      </c>
      <c r="D206" s="14" t="s">
        <v>10</v>
      </c>
      <c r="E206" s="14" t="s">
        <v>313</v>
      </c>
      <c r="F206" s="15">
        <v>45689</v>
      </c>
      <c r="G206" s="37">
        <v>0.87</v>
      </c>
      <c r="H206" s="353"/>
      <c r="I206" s="593">
        <v>11</v>
      </c>
      <c r="J206" s="355">
        <f>G206*I206</f>
        <v>9.57</v>
      </c>
      <c r="K206" s="856">
        <v>11</v>
      </c>
      <c r="L206" s="357">
        <f>G206*K206</f>
        <v>9.57</v>
      </c>
      <c r="M206" s="308">
        <v>10</v>
      </c>
      <c r="N206" s="357">
        <f>G206*M206</f>
        <v>8.6999999999999993</v>
      </c>
      <c r="O206" s="794">
        <v>10</v>
      </c>
      <c r="P206" s="357">
        <f>G206*O206</f>
        <v>8.6999999999999993</v>
      </c>
      <c r="Q206" s="356">
        <v>10</v>
      </c>
      <c r="R206" s="377">
        <f>G206*Q206</f>
        <v>8.6999999999999993</v>
      </c>
      <c r="S206" s="83">
        <v>8</v>
      </c>
      <c r="T206" s="83">
        <f>Tabla321[[#This Row],[TOTAL EXITENTE82]]*Tabla321[[#This Row],[P.U$]]</f>
        <v>6.96</v>
      </c>
      <c r="U206" s="132">
        <v>8</v>
      </c>
    </row>
    <row r="207" spans="1:21" ht="28.5" x14ac:dyDescent="0.25">
      <c r="A207" s="179">
        <v>198</v>
      </c>
      <c r="B207" s="201" t="s">
        <v>139</v>
      </c>
      <c r="C207" s="14" t="s">
        <v>239</v>
      </c>
      <c r="D207" s="14" t="s">
        <v>10</v>
      </c>
      <c r="E207" s="14" t="s">
        <v>272</v>
      </c>
      <c r="F207" s="15">
        <v>45504</v>
      </c>
      <c r="G207" s="37">
        <v>0.18</v>
      </c>
      <c r="H207" s="337"/>
      <c r="I207" s="83"/>
      <c r="J207" s="85">
        <f t="shared" si="14"/>
        <v>0</v>
      </c>
      <c r="K207" s="308"/>
      <c r="L207" s="85">
        <f t="shared" si="15"/>
        <v>0</v>
      </c>
      <c r="M207" s="308"/>
      <c r="N207" s="85">
        <f t="shared" si="16"/>
        <v>0</v>
      </c>
      <c r="O207" s="793"/>
      <c r="P207" s="85">
        <f t="shared" si="17"/>
        <v>0</v>
      </c>
      <c r="Q207" s="83"/>
      <c r="R207" s="377">
        <f t="shared" si="18"/>
        <v>0</v>
      </c>
      <c r="S207" s="83"/>
      <c r="T207" s="83">
        <f>Tabla321[[#This Row],[TOTAL EXITENTE82]]*Tabla321[[#This Row],[P.U$]]</f>
        <v>0</v>
      </c>
      <c r="U207" s="132"/>
    </row>
    <row r="208" spans="1:21" ht="28.5" x14ac:dyDescent="0.25">
      <c r="A208" s="179">
        <v>199</v>
      </c>
      <c r="B208" s="201" t="s">
        <v>139</v>
      </c>
      <c r="C208" s="14" t="s">
        <v>226</v>
      </c>
      <c r="D208" s="14" t="s">
        <v>10</v>
      </c>
      <c r="E208" s="14" t="s">
        <v>272</v>
      </c>
      <c r="F208" s="15">
        <v>45505</v>
      </c>
      <c r="G208" s="37">
        <v>1.18</v>
      </c>
      <c r="H208" s="337"/>
      <c r="I208" s="83"/>
      <c r="J208" s="85">
        <f t="shared" si="14"/>
        <v>0</v>
      </c>
      <c r="K208" s="308"/>
      <c r="L208" s="85">
        <f t="shared" si="15"/>
        <v>0</v>
      </c>
      <c r="M208" s="308"/>
      <c r="N208" s="85">
        <f t="shared" si="16"/>
        <v>0</v>
      </c>
      <c r="O208" s="793"/>
      <c r="P208" s="85">
        <f t="shared" si="17"/>
        <v>0</v>
      </c>
      <c r="Q208" s="83"/>
      <c r="R208" s="377">
        <f t="shared" si="18"/>
        <v>0</v>
      </c>
      <c r="S208" s="83"/>
      <c r="T208" s="83">
        <f>Tabla321[[#This Row],[TOTAL EXITENTE82]]*Tabla321[[#This Row],[P.U$]]</f>
        <v>0</v>
      </c>
      <c r="U208" s="132"/>
    </row>
    <row r="209" spans="1:21" ht="28.5" x14ac:dyDescent="0.25">
      <c r="A209" s="179">
        <v>200</v>
      </c>
      <c r="B209" s="201" t="s">
        <v>139</v>
      </c>
      <c r="C209" s="14" t="s">
        <v>225</v>
      </c>
      <c r="D209" s="14" t="s">
        <v>10</v>
      </c>
      <c r="E209" s="14" t="s">
        <v>272</v>
      </c>
      <c r="F209" s="15">
        <v>45506</v>
      </c>
      <c r="G209" s="37">
        <v>1.18</v>
      </c>
      <c r="H209" s="337"/>
      <c r="I209" s="83"/>
      <c r="J209" s="85">
        <f t="shared" si="14"/>
        <v>0</v>
      </c>
      <c r="K209" s="308"/>
      <c r="L209" s="85">
        <f t="shared" si="15"/>
        <v>0</v>
      </c>
      <c r="M209" s="308"/>
      <c r="N209" s="85">
        <f t="shared" si="16"/>
        <v>0</v>
      </c>
      <c r="O209" s="793"/>
      <c r="P209" s="85">
        <f t="shared" si="17"/>
        <v>0</v>
      </c>
      <c r="Q209" s="83"/>
      <c r="R209" s="377">
        <f t="shared" si="18"/>
        <v>0</v>
      </c>
      <c r="S209" s="83"/>
      <c r="T209" s="83">
        <f>Tabla321[[#This Row],[TOTAL EXITENTE82]]*Tabla321[[#This Row],[P.U$]]</f>
        <v>0</v>
      </c>
      <c r="U209" s="132"/>
    </row>
    <row r="210" spans="1:21" ht="28.5" x14ac:dyDescent="0.25">
      <c r="A210" s="179">
        <v>201</v>
      </c>
      <c r="B210" s="201" t="s">
        <v>140</v>
      </c>
      <c r="C210" s="14" t="s">
        <v>223</v>
      </c>
      <c r="D210" s="14" t="s">
        <v>10</v>
      </c>
      <c r="E210" s="14" t="s">
        <v>266</v>
      </c>
      <c r="F210" s="15">
        <v>45323</v>
      </c>
      <c r="G210" s="37">
        <v>7</v>
      </c>
      <c r="H210" s="337"/>
      <c r="I210" s="83"/>
      <c r="J210" s="85">
        <f t="shared" si="14"/>
        <v>0</v>
      </c>
      <c r="K210" s="308"/>
      <c r="L210" s="85">
        <f>G210*K210</f>
        <v>0</v>
      </c>
      <c r="M210" s="308"/>
      <c r="N210" s="85">
        <f>G210*M210</f>
        <v>0</v>
      </c>
      <c r="O210" s="793"/>
      <c r="P210" s="85">
        <f>G210*O210</f>
        <v>0</v>
      </c>
      <c r="Q210" s="83"/>
      <c r="R210" s="377">
        <f>G210*Q210</f>
        <v>0</v>
      </c>
      <c r="S210" s="83"/>
      <c r="T210" s="83">
        <f>Tabla321[[#This Row],[TOTAL EXITENTE82]]*Tabla321[[#This Row],[P.U$]]</f>
        <v>0</v>
      </c>
      <c r="U210" s="132"/>
    </row>
    <row r="211" spans="1:21" x14ac:dyDescent="0.25">
      <c r="A211" s="179">
        <v>202</v>
      </c>
      <c r="B211" s="201" t="s">
        <v>141</v>
      </c>
      <c r="C211" s="14" t="s">
        <v>246</v>
      </c>
      <c r="D211" s="14" t="s">
        <v>10</v>
      </c>
      <c r="E211" s="14" t="s">
        <v>272</v>
      </c>
      <c r="F211" s="15">
        <v>45444</v>
      </c>
      <c r="G211" s="37">
        <v>2.97</v>
      </c>
      <c r="H211" s="337"/>
      <c r="I211" s="83"/>
      <c r="J211" s="85">
        <f t="shared" si="14"/>
        <v>0</v>
      </c>
      <c r="K211" s="308"/>
      <c r="L211" s="85">
        <f>G211*K211</f>
        <v>0</v>
      </c>
      <c r="M211" s="308"/>
      <c r="N211" s="85">
        <f>G211*M211</f>
        <v>0</v>
      </c>
      <c r="O211" s="793"/>
      <c r="P211" s="85">
        <f>G211*O211</f>
        <v>0</v>
      </c>
      <c r="Q211" s="83"/>
      <c r="R211" s="377">
        <f>G211*Q211</f>
        <v>0</v>
      </c>
      <c r="S211" s="83"/>
      <c r="T211" s="83">
        <f>Tabla321[[#This Row],[TOTAL EXITENTE82]]*Tabla321[[#This Row],[P.U$]]</f>
        <v>0</v>
      </c>
      <c r="U211" s="132"/>
    </row>
    <row r="212" spans="1:21" ht="28.5" x14ac:dyDescent="0.25">
      <c r="A212" s="179">
        <v>203</v>
      </c>
      <c r="B212" s="201" t="s">
        <v>142</v>
      </c>
      <c r="C212" s="14" t="s">
        <v>203</v>
      </c>
      <c r="D212" s="14" t="s">
        <v>10</v>
      </c>
      <c r="E212" s="14" t="s">
        <v>288</v>
      </c>
      <c r="F212" s="15">
        <v>45689</v>
      </c>
      <c r="G212" s="37">
        <v>1.83</v>
      </c>
      <c r="H212" s="337"/>
      <c r="I212" s="83">
        <v>6</v>
      </c>
      <c r="J212" s="85">
        <f t="shared" si="14"/>
        <v>10.98</v>
      </c>
      <c r="K212" s="308">
        <v>6</v>
      </c>
      <c r="L212" s="85">
        <f t="shared" si="15"/>
        <v>10.98</v>
      </c>
      <c r="M212" s="308">
        <v>5</v>
      </c>
      <c r="N212" s="85">
        <f t="shared" si="16"/>
        <v>9.15</v>
      </c>
      <c r="O212" s="793">
        <v>5</v>
      </c>
      <c r="P212" s="85">
        <f t="shared" si="17"/>
        <v>9.15</v>
      </c>
      <c r="Q212" s="83">
        <v>5</v>
      </c>
      <c r="R212" s="377">
        <f>G212*Q212</f>
        <v>9.15</v>
      </c>
      <c r="S212" s="83">
        <v>1</v>
      </c>
      <c r="T212" s="83">
        <f>Tabla321[[#This Row],[TOTAL EXITENTE82]]*Tabla321[[#This Row],[P.U$]]</f>
        <v>1.83</v>
      </c>
      <c r="U212" s="132">
        <v>0</v>
      </c>
    </row>
    <row r="213" spans="1:21" ht="28.5" x14ac:dyDescent="0.25">
      <c r="A213" s="179">
        <v>204</v>
      </c>
      <c r="B213" s="201" t="s">
        <v>143</v>
      </c>
      <c r="C213" s="14" t="s">
        <v>212</v>
      </c>
      <c r="D213" s="14" t="s">
        <v>10</v>
      </c>
      <c r="E213" s="14" t="s">
        <v>288</v>
      </c>
      <c r="F213" s="15">
        <v>45323</v>
      </c>
      <c r="G213" s="37">
        <v>1.23</v>
      </c>
      <c r="H213" s="337"/>
      <c r="I213" s="83"/>
      <c r="J213" s="85">
        <f t="shared" si="14"/>
        <v>0</v>
      </c>
      <c r="K213" s="308"/>
      <c r="L213" s="85">
        <f t="shared" si="15"/>
        <v>0</v>
      </c>
      <c r="M213" s="308"/>
      <c r="N213" s="85">
        <f t="shared" si="16"/>
        <v>0</v>
      </c>
      <c r="O213" s="793"/>
      <c r="P213" s="85">
        <f t="shared" si="17"/>
        <v>0</v>
      </c>
      <c r="Q213" s="83"/>
      <c r="R213" s="377">
        <f t="shared" si="18"/>
        <v>0</v>
      </c>
      <c r="S213" s="83"/>
      <c r="T213" s="83">
        <f>Tabla321[[#This Row],[TOTAL EXITENTE82]]*Tabla321[[#This Row],[P.U$]]</f>
        <v>0</v>
      </c>
      <c r="U213" s="132"/>
    </row>
    <row r="214" spans="1:21" ht="28.5" x14ac:dyDescent="0.25">
      <c r="A214" s="179">
        <v>205</v>
      </c>
      <c r="B214" s="201" t="s">
        <v>144</v>
      </c>
      <c r="C214" s="14" t="s">
        <v>216</v>
      </c>
      <c r="D214" s="14" t="s">
        <v>10</v>
      </c>
      <c r="E214" s="14" t="s">
        <v>299</v>
      </c>
      <c r="F214" s="15">
        <v>45962</v>
      </c>
      <c r="G214" s="37">
        <v>3.83</v>
      </c>
      <c r="H214" s="337"/>
      <c r="I214" s="83"/>
      <c r="J214" s="85">
        <f t="shared" si="14"/>
        <v>0</v>
      </c>
      <c r="K214" s="308"/>
      <c r="L214" s="85">
        <f t="shared" si="15"/>
        <v>0</v>
      </c>
      <c r="M214" s="308"/>
      <c r="N214" s="85">
        <f t="shared" si="16"/>
        <v>0</v>
      </c>
      <c r="O214" s="793"/>
      <c r="P214" s="85">
        <f t="shared" si="17"/>
        <v>0</v>
      </c>
      <c r="Q214" s="83"/>
      <c r="R214" s="377">
        <f t="shared" si="18"/>
        <v>0</v>
      </c>
      <c r="S214" s="83"/>
      <c r="T214" s="83">
        <f>Tabla321[[#This Row],[TOTAL EXITENTE82]]*Tabla321[[#This Row],[P.U$]]</f>
        <v>0</v>
      </c>
      <c r="U214" s="132"/>
    </row>
    <row r="215" spans="1:21" ht="28.5" x14ac:dyDescent="0.25">
      <c r="A215" s="179">
        <v>206</v>
      </c>
      <c r="B215" s="201" t="s">
        <v>145</v>
      </c>
      <c r="C215" s="14" t="s">
        <v>206</v>
      </c>
      <c r="D215" s="14" t="s">
        <v>10</v>
      </c>
      <c r="E215" s="14" t="s">
        <v>262</v>
      </c>
      <c r="F215" s="15">
        <v>45565</v>
      </c>
      <c r="G215" s="37">
        <v>1.24</v>
      </c>
      <c r="H215" s="337"/>
      <c r="I215" s="83"/>
      <c r="J215" s="85">
        <f t="shared" si="14"/>
        <v>0</v>
      </c>
      <c r="K215" s="308"/>
      <c r="L215" s="85">
        <f t="shared" si="15"/>
        <v>0</v>
      </c>
      <c r="M215" s="308"/>
      <c r="N215" s="85">
        <f t="shared" si="16"/>
        <v>0</v>
      </c>
      <c r="O215" s="793"/>
      <c r="P215" s="85">
        <f t="shared" si="17"/>
        <v>0</v>
      </c>
      <c r="Q215" s="83"/>
      <c r="R215" s="377">
        <f t="shared" si="18"/>
        <v>0</v>
      </c>
      <c r="S215" s="83"/>
      <c r="T215" s="83">
        <f>Tabla321[[#This Row],[TOTAL EXITENTE82]]*Tabla321[[#This Row],[P.U$]]</f>
        <v>0</v>
      </c>
      <c r="U215" s="132"/>
    </row>
    <row r="216" spans="1:21" ht="38.25" x14ac:dyDescent="0.25">
      <c r="A216" s="179">
        <v>207</v>
      </c>
      <c r="B216" s="201" t="s">
        <v>146</v>
      </c>
      <c r="C216" s="14" t="s">
        <v>203</v>
      </c>
      <c r="D216" s="14" t="s">
        <v>10</v>
      </c>
      <c r="E216" s="14" t="s">
        <v>273</v>
      </c>
      <c r="F216" s="15">
        <v>45689</v>
      </c>
      <c r="G216" s="37">
        <v>0.56000000000000005</v>
      </c>
      <c r="H216" s="337"/>
      <c r="I216" s="83"/>
      <c r="J216" s="85">
        <f t="shared" si="14"/>
        <v>0</v>
      </c>
      <c r="K216" s="308"/>
      <c r="L216" s="85">
        <f t="shared" si="15"/>
        <v>0</v>
      </c>
      <c r="M216" s="308"/>
      <c r="N216" s="85">
        <f t="shared" si="16"/>
        <v>0</v>
      </c>
      <c r="O216" s="793"/>
      <c r="P216" s="85">
        <f t="shared" si="17"/>
        <v>0</v>
      </c>
      <c r="Q216" s="83"/>
      <c r="R216" s="377">
        <f t="shared" si="18"/>
        <v>0</v>
      </c>
      <c r="S216" s="83"/>
      <c r="T216" s="83">
        <f>Tabla321[[#This Row],[TOTAL EXITENTE82]]*Tabla321[[#This Row],[P.U$]]</f>
        <v>0</v>
      </c>
      <c r="U216" s="132"/>
    </row>
    <row r="217" spans="1:21" ht="38.25" x14ac:dyDescent="0.25">
      <c r="A217" s="179">
        <v>208</v>
      </c>
      <c r="B217" s="201" t="s">
        <v>147</v>
      </c>
      <c r="C217" s="14" t="s">
        <v>247</v>
      </c>
      <c r="D217" s="14" t="s">
        <v>10</v>
      </c>
      <c r="E217" s="14" t="s">
        <v>273</v>
      </c>
      <c r="F217" s="15">
        <v>45689</v>
      </c>
      <c r="G217" s="37">
        <v>0.56000000000000005</v>
      </c>
      <c r="H217" s="337"/>
      <c r="I217" s="83"/>
      <c r="J217" s="85">
        <f t="shared" si="14"/>
        <v>0</v>
      </c>
      <c r="K217" s="308"/>
      <c r="L217" s="85">
        <f t="shared" si="15"/>
        <v>0</v>
      </c>
      <c r="M217" s="308"/>
      <c r="N217" s="85">
        <f t="shared" si="16"/>
        <v>0</v>
      </c>
      <c r="O217" s="793"/>
      <c r="P217" s="85">
        <f t="shared" si="17"/>
        <v>0</v>
      </c>
      <c r="Q217" s="83"/>
      <c r="R217" s="377">
        <f t="shared" si="18"/>
        <v>0</v>
      </c>
      <c r="S217" s="83"/>
      <c r="T217" s="83">
        <f>Tabla321[[#This Row],[TOTAL EXITENTE82]]*Tabla321[[#This Row],[P.U$]]</f>
        <v>0</v>
      </c>
      <c r="U217" s="132"/>
    </row>
    <row r="218" spans="1:21" ht="38.25" x14ac:dyDescent="0.25">
      <c r="A218" s="179">
        <v>209</v>
      </c>
      <c r="B218" s="201" t="s">
        <v>148</v>
      </c>
      <c r="C218" s="14" t="s">
        <v>196</v>
      </c>
      <c r="D218" s="14" t="s">
        <v>10</v>
      </c>
      <c r="E218" s="14" t="s">
        <v>273</v>
      </c>
      <c r="F218" s="15">
        <v>45108</v>
      </c>
      <c r="G218" s="37">
        <v>0.56000000000000005</v>
      </c>
      <c r="H218" s="337"/>
      <c r="I218" s="83"/>
      <c r="J218" s="85">
        <f t="shared" si="14"/>
        <v>0</v>
      </c>
      <c r="K218" s="308"/>
      <c r="L218" s="85">
        <f>G218*K218</f>
        <v>0</v>
      </c>
      <c r="M218" s="308"/>
      <c r="N218" s="85">
        <f>G218*M218</f>
        <v>0</v>
      </c>
      <c r="O218" s="793"/>
      <c r="P218" s="85">
        <f>G218*O218</f>
        <v>0</v>
      </c>
      <c r="Q218" s="83"/>
      <c r="R218" s="377">
        <f>G218*Q218</f>
        <v>0</v>
      </c>
      <c r="S218" s="83"/>
      <c r="T218" s="83">
        <f>Tabla321[[#This Row],[TOTAL EXITENTE82]]*Tabla321[[#This Row],[P.U$]]</f>
        <v>0</v>
      </c>
      <c r="U218" s="132"/>
    </row>
    <row r="219" spans="1:21" ht="25.5" x14ac:dyDescent="0.25">
      <c r="A219" s="179">
        <v>210</v>
      </c>
      <c r="B219" s="201" t="s">
        <v>149</v>
      </c>
      <c r="C219" s="14" t="s">
        <v>248</v>
      </c>
      <c r="D219" s="14" t="s">
        <v>10</v>
      </c>
      <c r="E219" s="14" t="s">
        <v>314</v>
      </c>
      <c r="F219" s="15">
        <v>45444</v>
      </c>
      <c r="G219" s="37">
        <v>9.3000000000000007</v>
      </c>
      <c r="H219" s="337"/>
      <c r="I219" s="83"/>
      <c r="J219" s="85">
        <f t="shared" si="14"/>
        <v>0</v>
      </c>
      <c r="K219" s="308"/>
      <c r="L219" s="85">
        <f t="shared" si="15"/>
        <v>0</v>
      </c>
      <c r="M219" s="308"/>
      <c r="N219" s="85">
        <f t="shared" si="16"/>
        <v>0</v>
      </c>
      <c r="O219" s="793"/>
      <c r="P219" s="85">
        <f t="shared" si="17"/>
        <v>0</v>
      </c>
      <c r="Q219" s="83"/>
      <c r="R219" s="377">
        <f t="shared" si="18"/>
        <v>0</v>
      </c>
      <c r="S219" s="83"/>
      <c r="T219" s="83">
        <f>Tabla321[[#This Row],[TOTAL EXITENTE82]]*Tabla321[[#This Row],[P.U$]]</f>
        <v>0</v>
      </c>
      <c r="U219" s="132"/>
    </row>
    <row r="220" spans="1:21" ht="42.75" x14ac:dyDescent="0.25">
      <c r="A220" s="179">
        <v>211</v>
      </c>
      <c r="B220" s="201" t="s">
        <v>150</v>
      </c>
      <c r="C220" s="14" t="s">
        <v>217</v>
      </c>
      <c r="D220" s="14" t="s">
        <v>10</v>
      </c>
      <c r="E220" s="14" t="s">
        <v>315</v>
      </c>
      <c r="F220" s="15">
        <v>45292</v>
      </c>
      <c r="G220" s="37">
        <v>4.29</v>
      </c>
      <c r="H220" s="337"/>
      <c r="I220" s="83"/>
      <c r="J220" s="85">
        <f t="shared" si="14"/>
        <v>0</v>
      </c>
      <c r="K220" s="308"/>
      <c r="L220" s="85">
        <f>G220*K220</f>
        <v>0</v>
      </c>
      <c r="M220" s="308"/>
      <c r="N220" s="85">
        <f>G220*M220</f>
        <v>0</v>
      </c>
      <c r="O220" s="793"/>
      <c r="P220" s="85">
        <f>G220*O220</f>
        <v>0</v>
      </c>
      <c r="Q220" s="83"/>
      <c r="R220" s="377">
        <f>G220*Q220</f>
        <v>0</v>
      </c>
      <c r="S220" s="83"/>
      <c r="T220" s="83">
        <f>Tabla321[[#This Row],[TOTAL EXITENTE82]]*Tabla321[[#This Row],[P.U$]]</f>
        <v>0</v>
      </c>
      <c r="U220" s="132"/>
    </row>
    <row r="221" spans="1:21" ht="28.5" x14ac:dyDescent="0.25">
      <c r="A221" s="179">
        <v>212</v>
      </c>
      <c r="B221" s="201" t="s">
        <v>151</v>
      </c>
      <c r="C221" s="14" t="s">
        <v>249</v>
      </c>
      <c r="D221" s="14" t="s">
        <v>10</v>
      </c>
      <c r="E221" s="14" t="s">
        <v>316</v>
      </c>
      <c r="F221" s="15">
        <v>45658</v>
      </c>
      <c r="G221" s="37">
        <v>4.6399999999999997</v>
      </c>
      <c r="H221" s="337"/>
      <c r="I221" s="83">
        <v>9</v>
      </c>
      <c r="J221" s="85">
        <f t="shared" si="14"/>
        <v>41.76</v>
      </c>
      <c r="K221" s="308">
        <v>8</v>
      </c>
      <c r="L221" s="85">
        <f t="shared" si="15"/>
        <v>37.119999999999997</v>
      </c>
      <c r="M221" s="308">
        <v>7</v>
      </c>
      <c r="N221" s="85">
        <f t="shared" si="16"/>
        <v>32.479999999999997</v>
      </c>
      <c r="O221" s="793">
        <v>7</v>
      </c>
      <c r="P221" s="85">
        <f t="shared" si="17"/>
        <v>32.479999999999997</v>
      </c>
      <c r="Q221" s="83">
        <v>6</v>
      </c>
      <c r="R221" s="377">
        <f t="shared" ref="R221:R222" si="19">G221*Q221</f>
        <v>27.839999999999996</v>
      </c>
      <c r="S221" s="83">
        <v>6</v>
      </c>
      <c r="T221" s="83">
        <f>Tabla321[[#This Row],[TOTAL EXITENTE82]]*Tabla321[[#This Row],[P.U$]]</f>
        <v>27.839999999999996</v>
      </c>
      <c r="U221" s="132">
        <v>6</v>
      </c>
    </row>
    <row r="222" spans="1:21" ht="42.75" x14ac:dyDescent="0.25">
      <c r="A222" s="179">
        <v>213</v>
      </c>
      <c r="B222" s="201" t="s">
        <v>152</v>
      </c>
      <c r="C222" s="14" t="s">
        <v>203</v>
      </c>
      <c r="D222" s="14" t="s">
        <v>10</v>
      </c>
      <c r="E222" s="14" t="s">
        <v>317</v>
      </c>
      <c r="F222" s="15">
        <v>45444</v>
      </c>
      <c r="G222" s="37">
        <v>2.52</v>
      </c>
      <c r="H222" s="337"/>
      <c r="I222" s="83">
        <v>6</v>
      </c>
      <c r="J222" s="85">
        <f t="shared" ref="J222:J290" si="20">G222*I222</f>
        <v>15.120000000000001</v>
      </c>
      <c r="K222" s="308">
        <v>6</v>
      </c>
      <c r="L222" s="85">
        <f t="shared" si="15"/>
        <v>15.120000000000001</v>
      </c>
      <c r="M222" s="308">
        <v>6</v>
      </c>
      <c r="N222" s="85">
        <f t="shared" si="16"/>
        <v>15.120000000000001</v>
      </c>
      <c r="O222" s="793">
        <v>6</v>
      </c>
      <c r="P222" s="85">
        <f t="shared" si="17"/>
        <v>15.120000000000001</v>
      </c>
      <c r="Q222" s="83">
        <v>2</v>
      </c>
      <c r="R222" s="377">
        <f t="shared" si="19"/>
        <v>5.04</v>
      </c>
      <c r="S222" s="83">
        <v>2</v>
      </c>
      <c r="T222" s="83">
        <f>Tabla321[[#This Row],[TOTAL EXITENTE82]]*Tabla321[[#This Row],[P.U$]]</f>
        <v>5.04</v>
      </c>
      <c r="U222" s="132">
        <v>2</v>
      </c>
    </row>
    <row r="223" spans="1:21" ht="28.5" x14ac:dyDescent="0.25">
      <c r="A223" s="179">
        <v>214</v>
      </c>
      <c r="B223" s="201" t="s">
        <v>153</v>
      </c>
      <c r="C223" s="14" t="s">
        <v>224</v>
      </c>
      <c r="D223" s="14" t="s">
        <v>10</v>
      </c>
      <c r="E223" s="14" t="s">
        <v>318</v>
      </c>
      <c r="F223" s="15">
        <v>45078</v>
      </c>
      <c r="G223" s="37">
        <v>2.5</v>
      </c>
      <c r="H223" s="337"/>
      <c r="I223" s="83"/>
      <c r="J223" s="85">
        <f t="shared" si="20"/>
        <v>0</v>
      </c>
      <c r="K223" s="308"/>
      <c r="L223" s="85">
        <f t="shared" si="15"/>
        <v>0</v>
      </c>
      <c r="M223" s="308"/>
      <c r="N223" s="85">
        <f t="shared" si="16"/>
        <v>0</v>
      </c>
      <c r="O223" s="793"/>
      <c r="P223" s="85">
        <f t="shared" si="17"/>
        <v>0</v>
      </c>
      <c r="Q223" s="83"/>
      <c r="R223" s="377">
        <f t="shared" si="18"/>
        <v>0</v>
      </c>
      <c r="S223" s="83"/>
      <c r="T223" s="83">
        <f>Tabla321[[#This Row],[TOTAL EXITENTE82]]*Tabla321[[#This Row],[P.U$]]</f>
        <v>0</v>
      </c>
      <c r="U223" s="132"/>
    </row>
    <row r="224" spans="1:21" ht="28.5" x14ac:dyDescent="0.25">
      <c r="A224" s="179">
        <v>215</v>
      </c>
      <c r="B224" s="201" t="s">
        <v>154</v>
      </c>
      <c r="C224" s="14" t="s">
        <v>246</v>
      </c>
      <c r="D224" s="14" t="s">
        <v>10</v>
      </c>
      <c r="E224" s="14" t="s">
        <v>318</v>
      </c>
      <c r="F224" s="15">
        <v>45352</v>
      </c>
      <c r="G224" s="37">
        <v>3.16</v>
      </c>
      <c r="H224" s="337"/>
      <c r="I224" s="83"/>
      <c r="J224" s="85">
        <f t="shared" si="20"/>
        <v>0</v>
      </c>
      <c r="K224" s="308"/>
      <c r="L224" s="85">
        <f t="shared" si="15"/>
        <v>0</v>
      </c>
      <c r="M224" s="308"/>
      <c r="N224" s="85">
        <f t="shared" si="16"/>
        <v>0</v>
      </c>
      <c r="O224" s="793"/>
      <c r="P224" s="85">
        <f t="shared" si="17"/>
        <v>0</v>
      </c>
      <c r="Q224" s="83"/>
      <c r="R224" s="377">
        <f t="shared" si="18"/>
        <v>0</v>
      </c>
      <c r="S224" s="83"/>
      <c r="T224" s="83">
        <f>Tabla321[[#This Row],[TOTAL EXITENTE82]]*Tabla321[[#This Row],[P.U$]]</f>
        <v>0</v>
      </c>
      <c r="U224" s="132"/>
    </row>
    <row r="225" spans="1:21" x14ac:dyDescent="0.25">
      <c r="A225" s="179">
        <v>216</v>
      </c>
      <c r="B225" s="201" t="s">
        <v>731</v>
      </c>
      <c r="C225" s="14" t="s">
        <v>732</v>
      </c>
      <c r="D225" s="14" t="s">
        <v>10</v>
      </c>
      <c r="E225" s="14" t="s">
        <v>733</v>
      </c>
      <c r="F225" s="15">
        <v>45627</v>
      </c>
      <c r="G225" s="37">
        <v>0.56999999999999995</v>
      </c>
      <c r="H225" s="337"/>
      <c r="I225" s="83">
        <v>9</v>
      </c>
      <c r="J225" s="85">
        <f t="shared" si="20"/>
        <v>5.13</v>
      </c>
      <c r="K225" s="308">
        <v>7</v>
      </c>
      <c r="L225" s="85">
        <f t="shared" si="15"/>
        <v>3.9899999999999998</v>
      </c>
      <c r="M225" s="308">
        <v>0</v>
      </c>
      <c r="N225" s="85">
        <f t="shared" si="16"/>
        <v>0</v>
      </c>
      <c r="O225" s="793">
        <v>0</v>
      </c>
      <c r="P225" s="85">
        <f t="shared" si="17"/>
        <v>0</v>
      </c>
      <c r="Q225" s="83">
        <v>0</v>
      </c>
      <c r="R225" s="377">
        <f>G225*Q225</f>
        <v>0</v>
      </c>
      <c r="S225" s="83"/>
      <c r="T225" s="83">
        <f>Tabla321[[#This Row],[TOTAL EXITENTE82]]*Tabla321[[#This Row],[P.U$]]</f>
        <v>0</v>
      </c>
      <c r="U225" s="132"/>
    </row>
    <row r="226" spans="1:21" x14ac:dyDescent="0.25">
      <c r="A226" s="179">
        <v>217</v>
      </c>
      <c r="B226" s="201" t="s">
        <v>901</v>
      </c>
      <c r="C226" s="14" t="s">
        <v>736</v>
      </c>
      <c r="D226" s="14" t="s">
        <v>10</v>
      </c>
      <c r="E226" s="14" t="s">
        <v>733</v>
      </c>
      <c r="F226" s="15">
        <v>45627</v>
      </c>
      <c r="G226" s="37">
        <v>0.56999999999999995</v>
      </c>
      <c r="H226" s="337"/>
      <c r="I226" s="83">
        <v>8</v>
      </c>
      <c r="J226" s="85">
        <f t="shared" si="20"/>
        <v>4.5599999999999996</v>
      </c>
      <c r="K226" s="308">
        <v>0</v>
      </c>
      <c r="L226" s="85">
        <f t="shared" si="15"/>
        <v>0</v>
      </c>
      <c r="M226" s="308">
        <v>0</v>
      </c>
      <c r="N226" s="85">
        <f t="shared" si="16"/>
        <v>0</v>
      </c>
      <c r="O226" s="793"/>
      <c r="P226" s="85">
        <f t="shared" si="17"/>
        <v>0</v>
      </c>
      <c r="Q226" s="83"/>
      <c r="R226" s="377">
        <f t="shared" si="18"/>
        <v>0</v>
      </c>
      <c r="S226" s="83"/>
      <c r="T226" s="83">
        <f>Tabla321[[#This Row],[TOTAL EXITENTE82]]*Tabla321[[#This Row],[P.U$]]</f>
        <v>0</v>
      </c>
      <c r="U226" s="132"/>
    </row>
    <row r="227" spans="1:21" ht="42.75" x14ac:dyDescent="0.25">
      <c r="A227" s="179">
        <v>218</v>
      </c>
      <c r="B227" s="201" t="s">
        <v>155</v>
      </c>
      <c r="C227" s="14" t="s">
        <v>200</v>
      </c>
      <c r="D227" s="14" t="s">
        <v>10</v>
      </c>
      <c r="E227" s="14" t="s">
        <v>319</v>
      </c>
      <c r="F227" s="15">
        <v>45658</v>
      </c>
      <c r="G227" s="37">
        <v>1.22</v>
      </c>
      <c r="H227" s="337"/>
      <c r="I227" s="83"/>
      <c r="J227" s="85">
        <f t="shared" si="20"/>
        <v>0</v>
      </c>
      <c r="K227" s="308"/>
      <c r="L227" s="85">
        <f t="shared" si="15"/>
        <v>0</v>
      </c>
      <c r="M227" s="308"/>
      <c r="N227" s="85">
        <f t="shared" si="16"/>
        <v>0</v>
      </c>
      <c r="O227" s="793"/>
      <c r="P227" s="85">
        <f t="shared" si="17"/>
        <v>0</v>
      </c>
      <c r="Q227" s="83"/>
      <c r="R227" s="377">
        <f t="shared" si="18"/>
        <v>0</v>
      </c>
      <c r="S227" s="83"/>
      <c r="T227" s="83">
        <f>Tabla321[[#This Row],[TOTAL EXITENTE82]]*Tabla321[[#This Row],[P.U$]]</f>
        <v>0</v>
      </c>
      <c r="U227" s="132"/>
    </row>
    <row r="228" spans="1:21" ht="28.5" x14ac:dyDescent="0.25">
      <c r="A228" s="179">
        <v>219</v>
      </c>
      <c r="B228" s="201" t="s">
        <v>156</v>
      </c>
      <c r="C228" s="14" t="s">
        <v>250</v>
      </c>
      <c r="D228" s="14" t="s">
        <v>10</v>
      </c>
      <c r="E228" s="14" t="s">
        <v>268</v>
      </c>
      <c r="F228" s="15">
        <v>45200</v>
      </c>
      <c r="G228" s="37">
        <v>3.37</v>
      </c>
      <c r="H228" s="337"/>
      <c r="I228" s="83"/>
      <c r="J228" s="85">
        <f t="shared" si="20"/>
        <v>0</v>
      </c>
      <c r="K228" s="308"/>
      <c r="L228" s="85">
        <f t="shared" si="15"/>
        <v>0</v>
      </c>
      <c r="M228" s="308"/>
      <c r="N228" s="85">
        <f t="shared" si="16"/>
        <v>0</v>
      </c>
      <c r="O228" s="793"/>
      <c r="P228" s="85">
        <f t="shared" si="17"/>
        <v>0</v>
      </c>
      <c r="Q228" s="83"/>
      <c r="R228" s="377">
        <f t="shared" si="18"/>
        <v>0</v>
      </c>
      <c r="S228" s="83"/>
      <c r="T228" s="83">
        <f>Tabla321[[#This Row],[TOTAL EXITENTE82]]*Tabla321[[#This Row],[P.U$]]</f>
        <v>0</v>
      </c>
      <c r="U228" s="132"/>
    </row>
    <row r="229" spans="1:21" ht="28.5" x14ac:dyDescent="0.25">
      <c r="A229" s="179">
        <v>220</v>
      </c>
      <c r="B229" s="201" t="s">
        <v>821</v>
      </c>
      <c r="C229" s="14" t="s">
        <v>887</v>
      </c>
      <c r="D229" s="14" t="s">
        <v>10</v>
      </c>
      <c r="E229" s="14" t="s">
        <v>680</v>
      </c>
      <c r="F229" s="15">
        <v>45200</v>
      </c>
      <c r="G229" s="37">
        <v>0.93</v>
      </c>
      <c r="H229" s="337"/>
      <c r="I229" s="83"/>
      <c r="J229" s="85">
        <f t="shared" si="20"/>
        <v>0</v>
      </c>
      <c r="K229" s="308"/>
      <c r="L229" s="85">
        <f t="shared" si="15"/>
        <v>0</v>
      </c>
      <c r="M229" s="308"/>
      <c r="N229" s="85">
        <f t="shared" si="16"/>
        <v>0</v>
      </c>
      <c r="O229" s="793"/>
      <c r="P229" s="85">
        <f t="shared" si="17"/>
        <v>0</v>
      </c>
      <c r="Q229" s="83"/>
      <c r="R229" s="377">
        <f t="shared" si="18"/>
        <v>0</v>
      </c>
      <c r="S229" s="83"/>
      <c r="T229" s="83">
        <f>Tabla321[[#This Row],[TOTAL EXITENTE82]]*Tabla321[[#This Row],[P.U$]]</f>
        <v>0</v>
      </c>
      <c r="U229" s="132"/>
    </row>
    <row r="230" spans="1:21" ht="28.5" x14ac:dyDescent="0.25">
      <c r="A230" s="179">
        <v>221</v>
      </c>
      <c r="B230" s="201" t="s">
        <v>886</v>
      </c>
      <c r="C230" s="14" t="s">
        <v>887</v>
      </c>
      <c r="D230" s="14" t="s">
        <v>10</v>
      </c>
      <c r="E230" s="14" t="s">
        <v>680</v>
      </c>
      <c r="F230" s="15">
        <v>45200</v>
      </c>
      <c r="G230" s="37">
        <v>0.93</v>
      </c>
      <c r="H230" s="337"/>
      <c r="I230" s="83"/>
      <c r="J230" s="85">
        <f t="shared" si="20"/>
        <v>0</v>
      </c>
      <c r="K230" s="308"/>
      <c r="L230" s="85">
        <f t="shared" si="15"/>
        <v>0</v>
      </c>
      <c r="M230" s="308"/>
      <c r="N230" s="85">
        <f t="shared" si="16"/>
        <v>0</v>
      </c>
      <c r="O230" s="793"/>
      <c r="P230" s="85">
        <f t="shared" si="17"/>
        <v>0</v>
      </c>
      <c r="Q230" s="83"/>
      <c r="R230" s="377">
        <f t="shared" si="18"/>
        <v>0</v>
      </c>
      <c r="S230" s="83"/>
      <c r="T230" s="83">
        <f>Tabla321[[#This Row],[TOTAL EXITENTE82]]*Tabla321[[#This Row],[P.U$]]</f>
        <v>0</v>
      </c>
      <c r="U230" s="132"/>
    </row>
    <row r="231" spans="1:21" ht="42.75" x14ac:dyDescent="0.25">
      <c r="A231" s="179">
        <v>222</v>
      </c>
      <c r="B231" s="201" t="s">
        <v>157</v>
      </c>
      <c r="C231" s="14" t="s">
        <v>196</v>
      </c>
      <c r="D231" s="14" t="s">
        <v>10</v>
      </c>
      <c r="E231" s="14" t="s">
        <v>287</v>
      </c>
      <c r="F231" s="15">
        <v>45444</v>
      </c>
      <c r="G231" s="37">
        <v>1.1399999999999999</v>
      </c>
      <c r="H231" s="337"/>
      <c r="I231" s="83"/>
      <c r="J231" s="85">
        <f t="shared" si="20"/>
        <v>0</v>
      </c>
      <c r="K231" s="308"/>
      <c r="L231" s="85">
        <f t="shared" si="15"/>
        <v>0</v>
      </c>
      <c r="M231" s="308"/>
      <c r="N231" s="85">
        <f t="shared" si="16"/>
        <v>0</v>
      </c>
      <c r="O231" s="793"/>
      <c r="P231" s="85">
        <f t="shared" si="17"/>
        <v>0</v>
      </c>
      <c r="Q231" s="83"/>
      <c r="R231" s="377">
        <f t="shared" si="18"/>
        <v>0</v>
      </c>
      <c r="S231" s="83"/>
      <c r="T231" s="83">
        <f>Tabla321[[#This Row],[TOTAL EXITENTE82]]*Tabla321[[#This Row],[P.U$]]</f>
        <v>0</v>
      </c>
      <c r="U231" s="132"/>
    </row>
    <row r="232" spans="1:21" ht="28.5" x14ac:dyDescent="0.25">
      <c r="A232" s="179">
        <v>223</v>
      </c>
      <c r="B232" s="201" t="s">
        <v>158</v>
      </c>
      <c r="C232" s="14" t="s">
        <v>203</v>
      </c>
      <c r="D232" s="14" t="s">
        <v>10</v>
      </c>
      <c r="E232" s="14" t="s">
        <v>320</v>
      </c>
      <c r="F232" s="15">
        <v>45689</v>
      </c>
      <c r="G232" s="37">
        <v>0.9</v>
      </c>
      <c r="H232" s="337"/>
      <c r="I232" s="83"/>
      <c r="J232" s="85">
        <f t="shared" si="20"/>
        <v>0</v>
      </c>
      <c r="K232" s="308"/>
      <c r="L232" s="85">
        <f t="shared" si="15"/>
        <v>0</v>
      </c>
      <c r="M232" s="308"/>
      <c r="N232" s="85">
        <f t="shared" si="16"/>
        <v>0</v>
      </c>
      <c r="O232" s="793"/>
      <c r="P232" s="85">
        <f t="shared" si="17"/>
        <v>0</v>
      </c>
      <c r="Q232" s="83"/>
      <c r="R232" s="377">
        <f t="shared" si="18"/>
        <v>0</v>
      </c>
      <c r="S232" s="83"/>
      <c r="T232" s="83">
        <f>Tabla321[[#This Row],[TOTAL EXITENTE82]]*Tabla321[[#This Row],[P.U$]]</f>
        <v>0</v>
      </c>
      <c r="U232" s="132"/>
    </row>
    <row r="233" spans="1:21" ht="28.5" x14ac:dyDescent="0.25">
      <c r="A233" s="179">
        <v>224</v>
      </c>
      <c r="B233" s="201" t="s">
        <v>158</v>
      </c>
      <c r="C233" s="14" t="s">
        <v>736</v>
      </c>
      <c r="D233" s="14" t="s">
        <v>10</v>
      </c>
      <c r="E233" s="14" t="s">
        <v>320</v>
      </c>
      <c r="F233" s="15">
        <v>45689</v>
      </c>
      <c r="G233" s="37">
        <v>0.9</v>
      </c>
      <c r="H233" s="337"/>
      <c r="I233" s="83">
        <v>9</v>
      </c>
      <c r="J233" s="85"/>
      <c r="K233" s="308">
        <v>7</v>
      </c>
      <c r="L233" s="85">
        <f>G233*K233</f>
        <v>6.3</v>
      </c>
      <c r="M233" s="308">
        <v>5</v>
      </c>
      <c r="N233" s="85">
        <f>G233*M233</f>
        <v>4.5</v>
      </c>
      <c r="O233" s="793">
        <v>0</v>
      </c>
      <c r="P233" s="85">
        <f>G233*O233</f>
        <v>0</v>
      </c>
      <c r="Q233" s="83">
        <v>0</v>
      </c>
      <c r="R233" s="377">
        <f t="shared" si="18"/>
        <v>0</v>
      </c>
      <c r="S233" s="83"/>
      <c r="T233" s="83">
        <f>Tabla321[[#This Row],[TOTAL EXITENTE82]]*Tabla321[[#This Row],[P.U$]]</f>
        <v>0</v>
      </c>
      <c r="U233" s="132"/>
    </row>
    <row r="234" spans="1:21" ht="28.5" x14ac:dyDescent="0.25">
      <c r="A234" s="179">
        <v>225</v>
      </c>
      <c r="B234" s="201" t="s">
        <v>159</v>
      </c>
      <c r="C234" s="14" t="s">
        <v>203</v>
      </c>
      <c r="D234" s="14" t="s">
        <v>10</v>
      </c>
      <c r="E234" s="14" t="s">
        <v>321</v>
      </c>
      <c r="F234" s="15">
        <v>45870</v>
      </c>
      <c r="G234" s="37">
        <v>3.78</v>
      </c>
      <c r="H234" s="337"/>
      <c r="I234" s="83">
        <v>4</v>
      </c>
      <c r="J234" s="85">
        <f t="shared" si="20"/>
        <v>15.12</v>
      </c>
      <c r="K234" s="308">
        <v>3</v>
      </c>
      <c r="L234" s="85">
        <f t="shared" si="15"/>
        <v>11.34</v>
      </c>
      <c r="M234" s="308">
        <v>3</v>
      </c>
      <c r="N234" s="85">
        <f t="shared" si="16"/>
        <v>11.34</v>
      </c>
      <c r="O234" s="793">
        <v>3</v>
      </c>
      <c r="P234" s="85">
        <f t="shared" si="17"/>
        <v>11.34</v>
      </c>
      <c r="Q234" s="83">
        <v>1</v>
      </c>
      <c r="R234" s="377">
        <f t="shared" si="18"/>
        <v>3.78</v>
      </c>
      <c r="S234" s="83">
        <v>1</v>
      </c>
      <c r="T234" s="83">
        <f>Tabla321[[#This Row],[TOTAL EXITENTE82]]*Tabla321[[#This Row],[P.U$]]</f>
        <v>3.78</v>
      </c>
      <c r="U234" s="132">
        <v>0</v>
      </c>
    </row>
    <row r="235" spans="1:21" ht="28.5" x14ac:dyDescent="0.25">
      <c r="A235" s="179">
        <v>226</v>
      </c>
      <c r="B235" s="201" t="s">
        <v>160</v>
      </c>
      <c r="C235" s="14" t="s">
        <v>215</v>
      </c>
      <c r="D235" s="14" t="s">
        <v>10</v>
      </c>
      <c r="E235" s="14" t="s">
        <v>287</v>
      </c>
      <c r="F235" s="15">
        <v>45352</v>
      </c>
      <c r="G235" s="37">
        <v>3.58</v>
      </c>
      <c r="H235" s="337"/>
      <c r="I235" s="83"/>
      <c r="J235" s="85">
        <f t="shared" si="20"/>
        <v>0</v>
      </c>
      <c r="K235" s="308"/>
      <c r="L235" s="85">
        <f t="shared" si="15"/>
        <v>0</v>
      </c>
      <c r="M235" s="308"/>
      <c r="N235" s="85">
        <f t="shared" si="16"/>
        <v>0</v>
      </c>
      <c r="O235" s="793"/>
      <c r="P235" s="85">
        <f t="shared" si="17"/>
        <v>0</v>
      </c>
      <c r="Q235" s="83"/>
      <c r="R235" s="377">
        <f t="shared" si="18"/>
        <v>0</v>
      </c>
      <c r="S235" s="83"/>
      <c r="T235" s="83">
        <f>Tabla321[[#This Row],[TOTAL EXITENTE82]]*Tabla321[[#This Row],[P.U$]]</f>
        <v>0</v>
      </c>
      <c r="U235" s="132"/>
    </row>
    <row r="236" spans="1:21" x14ac:dyDescent="0.25">
      <c r="A236" s="179">
        <v>227</v>
      </c>
      <c r="B236" s="201" t="s">
        <v>161</v>
      </c>
      <c r="C236" s="14" t="s">
        <v>200</v>
      </c>
      <c r="D236" s="14" t="s">
        <v>10</v>
      </c>
      <c r="E236" s="14" t="s">
        <v>287</v>
      </c>
      <c r="F236" s="15">
        <v>45261</v>
      </c>
      <c r="G236" s="37">
        <v>0.97</v>
      </c>
      <c r="H236" s="337"/>
      <c r="I236" s="83"/>
      <c r="J236" s="85">
        <f t="shared" si="20"/>
        <v>0</v>
      </c>
      <c r="K236" s="308"/>
      <c r="L236" s="85">
        <f t="shared" si="15"/>
        <v>0</v>
      </c>
      <c r="M236" s="308"/>
      <c r="N236" s="85">
        <f t="shared" si="16"/>
        <v>0</v>
      </c>
      <c r="O236" s="793"/>
      <c r="P236" s="85">
        <f t="shared" si="17"/>
        <v>0</v>
      </c>
      <c r="Q236" s="83"/>
      <c r="R236" s="377">
        <f t="shared" si="18"/>
        <v>0</v>
      </c>
      <c r="S236" s="83"/>
      <c r="T236" s="83">
        <f>Tabla321[[#This Row],[TOTAL EXITENTE82]]*Tabla321[[#This Row],[P.U$]]</f>
        <v>0</v>
      </c>
      <c r="U236" s="132"/>
    </row>
    <row r="237" spans="1:21" ht="28.5" x14ac:dyDescent="0.25">
      <c r="A237" s="179">
        <v>228</v>
      </c>
      <c r="B237" s="201" t="s">
        <v>162</v>
      </c>
      <c r="C237" s="14" t="s">
        <v>203</v>
      </c>
      <c r="D237" s="14" t="s">
        <v>10</v>
      </c>
      <c r="E237" s="14" t="s">
        <v>287</v>
      </c>
      <c r="F237" s="15">
        <v>45748</v>
      </c>
      <c r="G237" s="37">
        <v>3</v>
      </c>
      <c r="H237" s="337"/>
      <c r="I237" s="83">
        <v>12</v>
      </c>
      <c r="J237" s="85">
        <f t="shared" si="20"/>
        <v>36</v>
      </c>
      <c r="K237" s="308">
        <v>10</v>
      </c>
      <c r="L237" s="85">
        <f>G237*K237</f>
        <v>30</v>
      </c>
      <c r="M237" s="308">
        <v>10</v>
      </c>
      <c r="N237" s="85">
        <f>G237*M237</f>
        <v>30</v>
      </c>
      <c r="O237" s="793">
        <v>6</v>
      </c>
      <c r="P237" s="85">
        <f>G237*O237</f>
        <v>18</v>
      </c>
      <c r="Q237" s="83">
        <v>5</v>
      </c>
      <c r="R237" s="377">
        <f t="shared" si="18"/>
        <v>15</v>
      </c>
      <c r="S237" s="83">
        <v>2</v>
      </c>
      <c r="T237" s="83">
        <f>Tabla321[[#This Row],[TOTAL EXITENTE82]]*Tabla321[[#This Row],[P.U$]]</f>
        <v>6</v>
      </c>
      <c r="U237" s="132"/>
    </row>
    <row r="238" spans="1:21" ht="28.5" x14ac:dyDescent="0.25">
      <c r="A238" s="179">
        <v>229</v>
      </c>
      <c r="B238" s="201" t="s">
        <v>163</v>
      </c>
      <c r="C238" s="14" t="s">
        <v>17806</v>
      </c>
      <c r="D238" s="14" t="s">
        <v>10</v>
      </c>
      <c r="E238" s="14" t="s">
        <v>287</v>
      </c>
      <c r="F238" s="15">
        <v>45536</v>
      </c>
      <c r="G238" s="37">
        <v>0.92</v>
      </c>
      <c r="H238" s="337"/>
      <c r="I238" s="83">
        <v>7</v>
      </c>
      <c r="J238" s="85">
        <f>G238*I238</f>
        <v>6.44</v>
      </c>
      <c r="K238" s="308">
        <v>6</v>
      </c>
      <c r="L238" s="85">
        <f>G238*K238</f>
        <v>5.5200000000000005</v>
      </c>
      <c r="M238" s="308">
        <v>6</v>
      </c>
      <c r="N238" s="85">
        <f>G238*M238</f>
        <v>5.5200000000000005</v>
      </c>
      <c r="O238" s="793">
        <v>6</v>
      </c>
      <c r="P238" s="85">
        <f>G238*O238</f>
        <v>5.5200000000000005</v>
      </c>
      <c r="Q238" s="83">
        <v>5</v>
      </c>
      <c r="R238" s="377">
        <f t="shared" si="18"/>
        <v>4.6000000000000005</v>
      </c>
      <c r="S238" s="83">
        <v>2</v>
      </c>
      <c r="T238" s="83">
        <f>Tabla321[[#This Row],[TOTAL EXITENTE82]]*Tabla321[[#This Row],[P.U$]]</f>
        <v>1.84</v>
      </c>
      <c r="U238" s="132">
        <v>2</v>
      </c>
    </row>
    <row r="239" spans="1:21" ht="28.5" x14ac:dyDescent="0.25">
      <c r="A239" s="179">
        <v>230</v>
      </c>
      <c r="B239" s="201" t="s">
        <v>163</v>
      </c>
      <c r="C239" s="14" t="s">
        <v>251</v>
      </c>
      <c r="D239" s="14" t="s">
        <v>10</v>
      </c>
      <c r="E239" s="14" t="s">
        <v>287</v>
      </c>
      <c r="F239" s="15">
        <v>45748</v>
      </c>
      <c r="G239" s="37">
        <v>1.41</v>
      </c>
      <c r="H239" s="337"/>
      <c r="I239" s="235"/>
      <c r="J239" s="85">
        <f t="shared" si="20"/>
        <v>0</v>
      </c>
      <c r="K239" s="308"/>
      <c r="L239" s="234">
        <f>G239*K239</f>
        <v>0</v>
      </c>
      <c r="M239" s="308"/>
      <c r="N239" s="234">
        <f>G239*M239</f>
        <v>0</v>
      </c>
      <c r="O239" s="793"/>
      <c r="P239" s="234">
        <f>G239*O239</f>
        <v>0</v>
      </c>
      <c r="Q239" s="235"/>
      <c r="R239" s="895">
        <f>G239*Q239</f>
        <v>0</v>
      </c>
      <c r="S239" s="83"/>
      <c r="T239" s="83">
        <f>Tabla321[[#This Row],[TOTAL EXITENTE82]]*Tabla321[[#This Row],[P.U$]]</f>
        <v>0</v>
      </c>
      <c r="U239" s="132"/>
    </row>
    <row r="240" spans="1:21" ht="28.5" x14ac:dyDescent="0.25">
      <c r="A240" s="179">
        <v>231</v>
      </c>
      <c r="B240" s="201" t="s">
        <v>164</v>
      </c>
      <c r="C240" s="14" t="s">
        <v>252</v>
      </c>
      <c r="D240" s="14" t="s">
        <v>10</v>
      </c>
      <c r="E240" s="14" t="s">
        <v>286</v>
      </c>
      <c r="F240" s="15">
        <v>45505</v>
      </c>
      <c r="G240" s="37">
        <v>1.99</v>
      </c>
      <c r="H240" s="337"/>
      <c r="I240" s="83">
        <v>2</v>
      </c>
      <c r="J240" s="85">
        <f t="shared" si="20"/>
        <v>3.98</v>
      </c>
      <c r="K240" s="308">
        <v>2</v>
      </c>
      <c r="L240" s="85">
        <f t="shared" si="15"/>
        <v>3.98</v>
      </c>
      <c r="M240" s="308">
        <v>2</v>
      </c>
      <c r="N240" s="85">
        <f t="shared" si="16"/>
        <v>3.98</v>
      </c>
      <c r="O240" s="793">
        <v>2</v>
      </c>
      <c r="P240" s="85">
        <f t="shared" si="17"/>
        <v>3.98</v>
      </c>
      <c r="Q240" s="83">
        <v>1</v>
      </c>
      <c r="R240" s="377">
        <f>G240*Q240</f>
        <v>1.99</v>
      </c>
      <c r="S240" s="83">
        <v>1</v>
      </c>
      <c r="T240" s="83">
        <f>Tabla321[[#This Row],[TOTAL EXITENTE82]]*Tabla321[[#This Row],[P.U$]]</f>
        <v>1.99</v>
      </c>
      <c r="U240" s="132">
        <v>1</v>
      </c>
    </row>
    <row r="241" spans="1:21" ht="28.5" x14ac:dyDescent="0.25">
      <c r="A241" s="179">
        <v>232</v>
      </c>
      <c r="B241" s="201" t="s">
        <v>165</v>
      </c>
      <c r="C241" s="14" t="s">
        <v>253</v>
      </c>
      <c r="D241" s="14" t="s">
        <v>10</v>
      </c>
      <c r="E241" s="14" t="s">
        <v>286</v>
      </c>
      <c r="F241" s="15">
        <v>45505</v>
      </c>
      <c r="G241" s="37">
        <v>1.35</v>
      </c>
      <c r="H241" s="337"/>
      <c r="I241" s="83"/>
      <c r="J241" s="85">
        <f t="shared" si="20"/>
        <v>0</v>
      </c>
      <c r="K241" s="308"/>
      <c r="L241" s="85">
        <f t="shared" si="15"/>
        <v>0</v>
      </c>
      <c r="M241" s="308"/>
      <c r="N241" s="85">
        <f t="shared" si="16"/>
        <v>0</v>
      </c>
      <c r="O241" s="793"/>
      <c r="P241" s="85">
        <f t="shared" si="17"/>
        <v>0</v>
      </c>
      <c r="Q241" s="83"/>
      <c r="R241" s="377">
        <f t="shared" si="18"/>
        <v>0</v>
      </c>
      <c r="S241" s="83"/>
      <c r="T241" s="83">
        <f>Tabla321[[#This Row],[TOTAL EXITENTE82]]*Tabla321[[#This Row],[P.U$]]</f>
        <v>0</v>
      </c>
      <c r="U241" s="132"/>
    </row>
    <row r="242" spans="1:21" x14ac:dyDescent="0.25">
      <c r="A242" s="179">
        <v>233</v>
      </c>
      <c r="B242" s="201" t="s">
        <v>166</v>
      </c>
      <c r="C242" s="14" t="s">
        <v>209</v>
      </c>
      <c r="D242" s="14" t="s">
        <v>10</v>
      </c>
      <c r="E242" s="14" t="s">
        <v>318</v>
      </c>
      <c r="F242" s="15">
        <v>45474</v>
      </c>
      <c r="G242" s="37">
        <v>7.07</v>
      </c>
      <c r="H242" s="337"/>
      <c r="I242" s="83"/>
      <c r="J242" s="85">
        <f t="shared" si="20"/>
        <v>0</v>
      </c>
      <c r="K242" s="308"/>
      <c r="L242" s="85">
        <f>G242*K242</f>
        <v>0</v>
      </c>
      <c r="M242" s="308"/>
      <c r="N242" s="85">
        <f>G242*M242</f>
        <v>0</v>
      </c>
      <c r="O242" s="793"/>
      <c r="P242" s="85">
        <f>G242*O242</f>
        <v>0</v>
      </c>
      <c r="Q242" s="83"/>
      <c r="R242" s="377">
        <f>G242*Q242</f>
        <v>0</v>
      </c>
      <c r="S242" s="83"/>
      <c r="T242" s="83">
        <f>Tabla321[[#This Row],[TOTAL EXITENTE82]]*Tabla321[[#This Row],[P.U$]]</f>
        <v>0</v>
      </c>
      <c r="U242" s="132"/>
    </row>
    <row r="243" spans="1:21" ht="28.5" x14ac:dyDescent="0.25">
      <c r="A243" s="179">
        <v>234</v>
      </c>
      <c r="B243" s="201" t="s">
        <v>167</v>
      </c>
      <c r="C243" s="14" t="s">
        <v>223</v>
      </c>
      <c r="D243" s="14" t="s">
        <v>10</v>
      </c>
      <c r="E243" s="14" t="s">
        <v>287</v>
      </c>
      <c r="F243" s="15">
        <v>45108</v>
      </c>
      <c r="G243" s="37">
        <v>5.15</v>
      </c>
      <c r="H243" s="337"/>
      <c r="I243" s="83"/>
      <c r="J243" s="85">
        <f t="shared" si="20"/>
        <v>0</v>
      </c>
      <c r="K243" s="308"/>
      <c r="L243" s="85">
        <f>G243*K243</f>
        <v>0</v>
      </c>
      <c r="M243" s="308"/>
      <c r="N243" s="85">
        <f>G243*M243</f>
        <v>0</v>
      </c>
      <c r="O243" s="793"/>
      <c r="P243" s="85">
        <f>G243*O243</f>
        <v>0</v>
      </c>
      <c r="Q243" s="83"/>
      <c r="R243" s="377">
        <f>G243*Q243</f>
        <v>0</v>
      </c>
      <c r="S243" s="83"/>
      <c r="T243" s="83">
        <f>Tabla321[[#This Row],[TOTAL EXITENTE82]]*Tabla321[[#This Row],[P.U$]]</f>
        <v>0</v>
      </c>
      <c r="U243" s="132"/>
    </row>
    <row r="244" spans="1:21" ht="28.5" x14ac:dyDescent="0.25">
      <c r="A244" s="179">
        <v>235</v>
      </c>
      <c r="B244" s="201" t="s">
        <v>168</v>
      </c>
      <c r="C244" s="14" t="s">
        <v>209</v>
      </c>
      <c r="D244" s="14" t="s">
        <v>10</v>
      </c>
      <c r="E244" s="14" t="s">
        <v>302</v>
      </c>
      <c r="F244" s="15">
        <v>45474</v>
      </c>
      <c r="G244" s="37">
        <v>1.86</v>
      </c>
      <c r="H244" s="337"/>
      <c r="I244" s="83"/>
      <c r="J244" s="85">
        <f t="shared" si="20"/>
        <v>0</v>
      </c>
      <c r="K244" s="308"/>
      <c r="L244" s="85">
        <f t="shared" si="15"/>
        <v>0</v>
      </c>
      <c r="M244" s="308"/>
      <c r="N244" s="85">
        <f t="shared" si="16"/>
        <v>0</v>
      </c>
      <c r="O244" s="793"/>
      <c r="P244" s="85">
        <f t="shared" si="17"/>
        <v>0</v>
      </c>
      <c r="Q244" s="83"/>
      <c r="R244" s="377">
        <f t="shared" si="18"/>
        <v>0</v>
      </c>
      <c r="S244" s="83"/>
      <c r="T244" s="83">
        <f>Tabla321[[#This Row],[TOTAL EXITENTE82]]*Tabla321[[#This Row],[P.U$]]</f>
        <v>0</v>
      </c>
      <c r="U244" s="132"/>
    </row>
    <row r="245" spans="1:21" ht="28.5" x14ac:dyDescent="0.25">
      <c r="A245" s="179">
        <v>236</v>
      </c>
      <c r="B245" s="201" t="s">
        <v>168</v>
      </c>
      <c r="C245" s="14" t="s">
        <v>209</v>
      </c>
      <c r="D245" s="14" t="s">
        <v>10</v>
      </c>
      <c r="E245" s="14" t="s">
        <v>302</v>
      </c>
      <c r="F245" s="15">
        <v>45261</v>
      </c>
      <c r="G245" s="37">
        <v>1.86</v>
      </c>
      <c r="H245" s="337"/>
      <c r="I245" s="83"/>
      <c r="J245" s="85">
        <f t="shared" si="20"/>
        <v>0</v>
      </c>
      <c r="K245" s="308"/>
      <c r="L245" s="85">
        <f t="shared" si="15"/>
        <v>0</v>
      </c>
      <c r="M245" s="308"/>
      <c r="N245" s="85">
        <f t="shared" si="16"/>
        <v>0</v>
      </c>
      <c r="O245" s="793"/>
      <c r="P245" s="85">
        <f t="shared" si="17"/>
        <v>0</v>
      </c>
      <c r="Q245" s="83"/>
      <c r="R245" s="377">
        <f t="shared" si="18"/>
        <v>0</v>
      </c>
      <c r="S245" s="83"/>
      <c r="T245" s="83">
        <f>Tabla321[[#This Row],[TOTAL EXITENTE82]]*Tabla321[[#This Row],[P.U$]]</f>
        <v>0</v>
      </c>
      <c r="U245" s="132"/>
    </row>
    <row r="246" spans="1:21" ht="28.5" x14ac:dyDescent="0.25">
      <c r="A246" s="179">
        <v>237</v>
      </c>
      <c r="B246" s="201" t="s">
        <v>169</v>
      </c>
      <c r="C246" s="14" t="s">
        <v>209</v>
      </c>
      <c r="D246" s="14" t="s">
        <v>10</v>
      </c>
      <c r="E246" s="14" t="s">
        <v>302</v>
      </c>
      <c r="F246" s="15">
        <v>45474</v>
      </c>
      <c r="G246" s="37">
        <v>2.2200000000000002</v>
      </c>
      <c r="H246" s="337"/>
      <c r="I246" s="83"/>
      <c r="J246" s="85">
        <f t="shared" si="20"/>
        <v>0</v>
      </c>
      <c r="K246" s="308"/>
      <c r="L246" s="85">
        <f t="shared" si="15"/>
        <v>0</v>
      </c>
      <c r="M246" s="308"/>
      <c r="N246" s="85">
        <f t="shared" si="16"/>
        <v>0</v>
      </c>
      <c r="O246" s="793"/>
      <c r="P246" s="85">
        <f t="shared" si="17"/>
        <v>0</v>
      </c>
      <c r="Q246" s="83"/>
      <c r="R246" s="377">
        <f t="shared" si="18"/>
        <v>0</v>
      </c>
      <c r="S246" s="83"/>
      <c r="T246" s="83">
        <f>Tabla321[[#This Row],[TOTAL EXITENTE82]]*Tabla321[[#This Row],[P.U$]]</f>
        <v>0</v>
      </c>
      <c r="U246" s="132"/>
    </row>
    <row r="247" spans="1:21" ht="28.5" x14ac:dyDescent="0.25">
      <c r="A247" s="179">
        <v>238</v>
      </c>
      <c r="B247" s="201" t="s">
        <v>170</v>
      </c>
      <c r="C247" s="14" t="s">
        <v>216</v>
      </c>
      <c r="D247" s="14" t="s">
        <v>10</v>
      </c>
      <c r="E247" s="14" t="s">
        <v>274</v>
      </c>
      <c r="F247" s="15">
        <v>45108</v>
      </c>
      <c r="G247" s="37">
        <v>3.7</v>
      </c>
      <c r="H247" s="337"/>
      <c r="I247" s="83"/>
      <c r="J247" s="85">
        <f t="shared" si="20"/>
        <v>0</v>
      </c>
      <c r="K247" s="308"/>
      <c r="L247" s="85">
        <f t="shared" si="15"/>
        <v>0</v>
      </c>
      <c r="M247" s="308"/>
      <c r="N247" s="85">
        <f t="shared" si="16"/>
        <v>0</v>
      </c>
      <c r="O247" s="793"/>
      <c r="P247" s="85">
        <f t="shared" si="17"/>
        <v>0</v>
      </c>
      <c r="Q247" s="83"/>
      <c r="R247" s="377">
        <f t="shared" si="18"/>
        <v>0</v>
      </c>
      <c r="S247" s="83"/>
      <c r="T247" s="83">
        <f>Tabla321[[#This Row],[TOTAL EXITENTE82]]*Tabla321[[#This Row],[P.U$]]</f>
        <v>0</v>
      </c>
      <c r="U247" s="132"/>
    </row>
    <row r="248" spans="1:21" ht="28.5" x14ac:dyDescent="0.25">
      <c r="A248" s="179">
        <v>239</v>
      </c>
      <c r="B248" s="201" t="s">
        <v>171</v>
      </c>
      <c r="C248" s="14" t="s">
        <v>226</v>
      </c>
      <c r="D248" s="14" t="s">
        <v>10</v>
      </c>
      <c r="E248" s="14" t="s">
        <v>274</v>
      </c>
      <c r="F248" s="15">
        <v>45200</v>
      </c>
      <c r="G248" s="37">
        <v>2.1</v>
      </c>
      <c r="H248" s="337"/>
      <c r="I248" s="83"/>
      <c r="J248" s="85">
        <f t="shared" si="20"/>
        <v>0</v>
      </c>
      <c r="K248" s="308"/>
      <c r="L248" s="85">
        <f t="shared" si="15"/>
        <v>0</v>
      </c>
      <c r="M248" s="308"/>
      <c r="N248" s="85">
        <f t="shared" si="16"/>
        <v>0</v>
      </c>
      <c r="O248" s="793"/>
      <c r="P248" s="85">
        <f t="shared" si="17"/>
        <v>0</v>
      </c>
      <c r="Q248" s="83"/>
      <c r="R248" s="377">
        <f t="shared" si="18"/>
        <v>0</v>
      </c>
      <c r="S248" s="83"/>
      <c r="T248" s="83">
        <f>Tabla321[[#This Row],[TOTAL EXITENTE82]]*Tabla321[[#This Row],[P.U$]]</f>
        <v>0</v>
      </c>
      <c r="U248" s="132"/>
    </row>
    <row r="249" spans="1:21" ht="25.5" x14ac:dyDescent="0.25">
      <c r="A249" s="179">
        <v>240</v>
      </c>
      <c r="B249" s="201" t="s">
        <v>172</v>
      </c>
      <c r="C249" s="14" t="s">
        <v>225</v>
      </c>
      <c r="D249" s="14" t="s">
        <v>10</v>
      </c>
      <c r="E249" s="14" t="s">
        <v>268</v>
      </c>
      <c r="F249" s="15">
        <v>45658</v>
      </c>
      <c r="G249" s="37">
        <v>2.82</v>
      </c>
      <c r="H249" s="337"/>
      <c r="I249" s="83">
        <v>6</v>
      </c>
      <c r="J249" s="85">
        <f t="shared" si="20"/>
        <v>16.919999999999998</v>
      </c>
      <c r="K249" s="308">
        <v>6</v>
      </c>
      <c r="L249" s="85">
        <f t="shared" si="15"/>
        <v>16.919999999999998</v>
      </c>
      <c r="M249" s="308">
        <v>6</v>
      </c>
      <c r="N249" s="85">
        <f t="shared" si="16"/>
        <v>16.919999999999998</v>
      </c>
      <c r="O249" s="793">
        <v>6</v>
      </c>
      <c r="P249" s="85">
        <f t="shared" si="17"/>
        <v>16.919999999999998</v>
      </c>
      <c r="Q249" s="83">
        <v>5</v>
      </c>
      <c r="R249" s="377">
        <f>G249*Q249</f>
        <v>14.1</v>
      </c>
      <c r="S249" s="83">
        <v>4</v>
      </c>
      <c r="T249" s="83">
        <f>Tabla321[[#This Row],[TOTAL EXITENTE82]]*Tabla321[[#This Row],[P.U$]]</f>
        <v>11.28</v>
      </c>
      <c r="U249" s="132">
        <v>4</v>
      </c>
    </row>
    <row r="250" spans="1:21" ht="28.5" x14ac:dyDescent="0.25">
      <c r="A250" s="179">
        <v>241</v>
      </c>
      <c r="B250" s="201" t="s">
        <v>173</v>
      </c>
      <c r="C250" s="14" t="s">
        <v>209</v>
      </c>
      <c r="D250" s="14" t="s">
        <v>10</v>
      </c>
      <c r="E250" s="14" t="s">
        <v>302</v>
      </c>
      <c r="F250" s="15">
        <v>45474</v>
      </c>
      <c r="G250" s="37">
        <v>2.2000000000000002</v>
      </c>
      <c r="H250" s="337"/>
      <c r="I250" s="83"/>
      <c r="J250" s="85">
        <f t="shared" si="20"/>
        <v>0</v>
      </c>
      <c r="K250" s="308"/>
      <c r="L250" s="85">
        <f t="shared" si="15"/>
        <v>0</v>
      </c>
      <c r="M250" s="308"/>
      <c r="N250" s="85">
        <f t="shared" si="16"/>
        <v>0</v>
      </c>
      <c r="O250" s="793"/>
      <c r="P250" s="85">
        <f t="shared" si="17"/>
        <v>0</v>
      </c>
      <c r="Q250" s="83"/>
      <c r="R250" s="377">
        <f t="shared" si="18"/>
        <v>0</v>
      </c>
      <c r="S250" s="83"/>
      <c r="T250" s="83">
        <f>Tabla321[[#This Row],[TOTAL EXITENTE82]]*Tabla321[[#This Row],[P.U$]]</f>
        <v>0</v>
      </c>
      <c r="U250" s="132"/>
    </row>
    <row r="251" spans="1:21" ht="28.5" x14ac:dyDescent="0.25">
      <c r="A251" s="179">
        <v>242</v>
      </c>
      <c r="B251" s="201" t="s">
        <v>17959</v>
      </c>
      <c r="C251" s="14" t="s">
        <v>203</v>
      </c>
      <c r="D251" s="14" t="s">
        <v>10</v>
      </c>
      <c r="E251" s="14" t="s">
        <v>294</v>
      </c>
      <c r="F251" s="15">
        <v>45383</v>
      </c>
      <c r="G251" s="37">
        <v>1.63</v>
      </c>
      <c r="H251" s="337"/>
      <c r="I251" s="83">
        <v>19</v>
      </c>
      <c r="J251" s="85">
        <f t="shared" si="20"/>
        <v>30.97</v>
      </c>
      <c r="K251" s="308">
        <v>18</v>
      </c>
      <c r="L251" s="85">
        <f t="shared" si="15"/>
        <v>29.339999999999996</v>
      </c>
      <c r="M251" s="308">
        <v>18</v>
      </c>
      <c r="N251" s="85">
        <f t="shared" si="16"/>
        <v>29.339999999999996</v>
      </c>
      <c r="O251" s="793">
        <v>18</v>
      </c>
      <c r="P251" s="85">
        <f t="shared" si="17"/>
        <v>29.339999999999996</v>
      </c>
      <c r="Q251" s="83">
        <v>16</v>
      </c>
      <c r="R251" s="377">
        <f t="shared" si="18"/>
        <v>26.08</v>
      </c>
      <c r="S251" s="83">
        <v>15</v>
      </c>
      <c r="T251" s="83">
        <f>Tabla321[[#This Row],[TOTAL EXITENTE82]]*Tabla321[[#This Row],[P.U$]]</f>
        <v>24.45</v>
      </c>
      <c r="U251" s="132">
        <v>15</v>
      </c>
    </row>
    <row r="252" spans="1:21" ht="28.5" x14ac:dyDescent="0.25">
      <c r="A252" s="179">
        <v>243</v>
      </c>
      <c r="B252" s="201" t="s">
        <v>174</v>
      </c>
      <c r="C252" s="14" t="s">
        <v>203</v>
      </c>
      <c r="D252" s="14" t="s">
        <v>10</v>
      </c>
      <c r="E252" s="14" t="s">
        <v>294</v>
      </c>
      <c r="F252" s="15">
        <v>45992</v>
      </c>
      <c r="G252" s="37">
        <v>1.75</v>
      </c>
      <c r="H252" s="337"/>
      <c r="I252" s="83">
        <v>1</v>
      </c>
      <c r="J252" s="85">
        <f t="shared" si="20"/>
        <v>1.75</v>
      </c>
      <c r="K252" s="308">
        <v>1</v>
      </c>
      <c r="L252" s="85">
        <f>G252*K252</f>
        <v>1.75</v>
      </c>
      <c r="M252" s="308">
        <v>1</v>
      </c>
      <c r="N252" s="85">
        <f>G252*M252</f>
        <v>1.75</v>
      </c>
      <c r="O252" s="793">
        <v>1</v>
      </c>
      <c r="P252" s="85">
        <f>G252*O252</f>
        <v>1.75</v>
      </c>
      <c r="Q252" s="83">
        <v>1</v>
      </c>
      <c r="R252" s="377">
        <f t="shared" si="18"/>
        <v>1.75</v>
      </c>
      <c r="S252" s="83">
        <v>1</v>
      </c>
      <c r="T252" s="83">
        <f>Tabla321[[#This Row],[TOTAL EXITENTE82]]*Tabla321[[#This Row],[P.U$]]</f>
        <v>1.75</v>
      </c>
      <c r="U252" s="132">
        <v>1</v>
      </c>
    </row>
    <row r="253" spans="1:21" x14ac:dyDescent="0.25">
      <c r="A253" s="179">
        <v>244</v>
      </c>
      <c r="B253" s="201" t="s">
        <v>17960</v>
      </c>
      <c r="C253" s="14" t="s">
        <v>736</v>
      </c>
      <c r="D253" s="14" t="s">
        <v>10</v>
      </c>
      <c r="E253" s="14" t="s">
        <v>272</v>
      </c>
      <c r="F253" s="15">
        <v>45870</v>
      </c>
      <c r="G253" s="37">
        <v>13.69</v>
      </c>
      <c r="H253" s="337"/>
      <c r="I253" s="83">
        <v>5</v>
      </c>
      <c r="J253" s="85">
        <f>G253*I253</f>
        <v>68.45</v>
      </c>
      <c r="K253" s="308">
        <v>5</v>
      </c>
      <c r="L253" s="85">
        <f>G253*K253</f>
        <v>68.45</v>
      </c>
      <c r="M253" s="308">
        <v>4</v>
      </c>
      <c r="N253" s="85">
        <f>G253*M253</f>
        <v>54.76</v>
      </c>
      <c r="O253" s="793">
        <v>4</v>
      </c>
      <c r="P253" s="85">
        <f>G253*O253</f>
        <v>54.76</v>
      </c>
      <c r="Q253" s="83">
        <v>4</v>
      </c>
      <c r="R253" s="377">
        <f t="shared" si="18"/>
        <v>54.76</v>
      </c>
      <c r="S253" s="83">
        <v>4</v>
      </c>
      <c r="T253" s="83">
        <f>Tabla321[[#This Row],[TOTAL EXITENTE82]]*Tabla321[[#This Row],[P.U$]]</f>
        <v>54.76</v>
      </c>
      <c r="U253" s="132">
        <v>4</v>
      </c>
    </row>
    <row r="254" spans="1:21" ht="28.5" x14ac:dyDescent="0.25">
      <c r="A254" s="179">
        <v>245</v>
      </c>
      <c r="B254" s="201" t="s">
        <v>175</v>
      </c>
      <c r="C254" s="14" t="s">
        <v>240</v>
      </c>
      <c r="D254" s="14" t="s">
        <v>10</v>
      </c>
      <c r="E254" s="14" t="s">
        <v>322</v>
      </c>
      <c r="F254" s="15">
        <v>45809</v>
      </c>
      <c r="G254" s="37">
        <v>0.61</v>
      </c>
      <c r="H254" s="337"/>
      <c r="I254" s="83"/>
      <c r="J254" s="85">
        <f t="shared" si="20"/>
        <v>0</v>
      </c>
      <c r="K254" s="308"/>
      <c r="L254" s="85">
        <f t="shared" si="15"/>
        <v>0</v>
      </c>
      <c r="M254" s="308"/>
      <c r="N254" s="85">
        <f t="shared" si="16"/>
        <v>0</v>
      </c>
      <c r="O254" s="793"/>
      <c r="P254" s="85">
        <f t="shared" si="17"/>
        <v>0</v>
      </c>
      <c r="Q254" s="83"/>
      <c r="R254" s="377">
        <f t="shared" si="18"/>
        <v>0</v>
      </c>
      <c r="S254" s="83"/>
      <c r="T254" s="83">
        <f>Tabla321[[#This Row],[TOTAL EXITENTE82]]*Tabla321[[#This Row],[P.U$]]</f>
        <v>0</v>
      </c>
      <c r="U254" s="132"/>
    </row>
    <row r="255" spans="1:21" ht="25.5" x14ac:dyDescent="0.25">
      <c r="A255" s="179">
        <v>246</v>
      </c>
      <c r="B255" s="201" t="s">
        <v>17985</v>
      </c>
      <c r="C255" s="14" t="s">
        <v>213</v>
      </c>
      <c r="D255" s="14" t="s">
        <v>10</v>
      </c>
      <c r="E255" s="14" t="s">
        <v>274</v>
      </c>
      <c r="F255" s="15">
        <v>45413</v>
      </c>
      <c r="G255" s="37">
        <v>0.55000000000000004</v>
      </c>
      <c r="H255" s="337"/>
      <c r="I255" s="83">
        <v>20</v>
      </c>
      <c r="J255" s="85">
        <f t="shared" si="20"/>
        <v>11</v>
      </c>
      <c r="K255" s="308">
        <v>20</v>
      </c>
      <c r="L255" s="85">
        <f t="shared" si="15"/>
        <v>11</v>
      </c>
      <c r="M255" s="308">
        <v>20</v>
      </c>
      <c r="N255" s="85">
        <f t="shared" si="16"/>
        <v>11</v>
      </c>
      <c r="O255" s="793">
        <v>20</v>
      </c>
      <c r="P255" s="85">
        <f t="shared" si="17"/>
        <v>11</v>
      </c>
      <c r="Q255" s="83">
        <v>20</v>
      </c>
      <c r="R255" s="377">
        <f t="shared" si="18"/>
        <v>11</v>
      </c>
      <c r="S255" s="83">
        <v>20</v>
      </c>
      <c r="T255" s="83">
        <f>Tabla321[[#This Row],[TOTAL EXITENTE82]]*Tabla321[[#This Row],[P.U$]]</f>
        <v>11</v>
      </c>
      <c r="U255" s="132">
        <v>20</v>
      </c>
    </row>
    <row r="256" spans="1:21" ht="28.5" x14ac:dyDescent="0.25">
      <c r="A256" s="179">
        <v>247</v>
      </c>
      <c r="B256" s="201" t="s">
        <v>177</v>
      </c>
      <c r="C256" s="14" t="s">
        <v>1022</v>
      </c>
      <c r="D256" s="14" t="s">
        <v>10</v>
      </c>
      <c r="E256" s="14" t="s">
        <v>323</v>
      </c>
      <c r="F256" s="15">
        <v>45748</v>
      </c>
      <c r="G256" s="37">
        <v>1.84</v>
      </c>
      <c r="H256" s="337"/>
      <c r="I256" s="83">
        <v>16</v>
      </c>
      <c r="J256" s="85">
        <f t="shared" si="20"/>
        <v>29.44</v>
      </c>
      <c r="K256" s="308">
        <v>14</v>
      </c>
      <c r="L256" s="85">
        <f t="shared" si="15"/>
        <v>25.76</v>
      </c>
      <c r="M256" s="308">
        <v>12</v>
      </c>
      <c r="N256" s="85">
        <f t="shared" si="16"/>
        <v>22.080000000000002</v>
      </c>
      <c r="O256" s="793">
        <v>12</v>
      </c>
      <c r="P256" s="85">
        <f t="shared" si="17"/>
        <v>22.080000000000002</v>
      </c>
      <c r="Q256" s="83">
        <v>0</v>
      </c>
      <c r="R256" s="377">
        <f t="shared" si="18"/>
        <v>0</v>
      </c>
      <c r="S256" s="83"/>
      <c r="T256" s="83">
        <f>Tabla321[[#This Row],[TOTAL EXITENTE82]]*Tabla321[[#This Row],[P.U$]]</f>
        <v>0</v>
      </c>
      <c r="U256" s="132"/>
    </row>
    <row r="257" spans="1:21" ht="28.5" x14ac:dyDescent="0.25">
      <c r="A257" s="179">
        <v>248</v>
      </c>
      <c r="B257" s="201" t="s">
        <v>1021</v>
      </c>
      <c r="C257" s="14" t="s">
        <v>251</v>
      </c>
      <c r="D257" s="14" t="s">
        <v>10</v>
      </c>
      <c r="E257" s="14" t="s">
        <v>323</v>
      </c>
      <c r="F257" s="15">
        <v>45748</v>
      </c>
      <c r="G257" s="37">
        <v>1.03</v>
      </c>
      <c r="H257" s="337"/>
      <c r="I257" s="83"/>
      <c r="J257" s="85">
        <f t="shared" si="20"/>
        <v>0</v>
      </c>
      <c r="K257" s="308"/>
      <c r="L257" s="85">
        <f>G257*K257</f>
        <v>0</v>
      </c>
      <c r="M257" s="308"/>
      <c r="N257" s="85">
        <f>G257*M257</f>
        <v>0</v>
      </c>
      <c r="O257" s="793"/>
      <c r="P257" s="85">
        <f>G257*O257</f>
        <v>0</v>
      </c>
      <c r="Q257" s="83"/>
      <c r="R257" s="377">
        <f>G257*Q257</f>
        <v>0</v>
      </c>
      <c r="S257" s="83"/>
      <c r="T257" s="83">
        <f>Tabla321[[#This Row],[TOTAL EXITENTE82]]*Tabla321[[#This Row],[P.U$]]</f>
        <v>0</v>
      </c>
      <c r="U257" s="132"/>
    </row>
    <row r="258" spans="1:21" ht="28.5" x14ac:dyDescent="0.25">
      <c r="A258" s="179">
        <v>249</v>
      </c>
      <c r="B258" s="201" t="s">
        <v>178</v>
      </c>
      <c r="C258" s="14" t="s">
        <v>254</v>
      </c>
      <c r="D258" s="14" t="s">
        <v>10</v>
      </c>
      <c r="E258" s="14" t="s">
        <v>294</v>
      </c>
      <c r="F258" s="15">
        <v>45413</v>
      </c>
      <c r="G258" s="37">
        <v>0.92</v>
      </c>
      <c r="H258" s="337"/>
      <c r="I258" s="83"/>
      <c r="J258" s="85">
        <f t="shared" si="20"/>
        <v>0</v>
      </c>
      <c r="K258" s="308"/>
      <c r="L258" s="85">
        <f t="shared" si="15"/>
        <v>0</v>
      </c>
      <c r="M258" s="308"/>
      <c r="N258" s="85">
        <f t="shared" si="16"/>
        <v>0</v>
      </c>
      <c r="O258" s="793"/>
      <c r="P258" s="85">
        <f t="shared" si="17"/>
        <v>0</v>
      </c>
      <c r="Q258" s="83"/>
      <c r="R258" s="377">
        <f t="shared" si="18"/>
        <v>0</v>
      </c>
      <c r="S258" s="83"/>
      <c r="T258" s="83">
        <f>Tabla321[[#This Row],[TOTAL EXITENTE82]]*Tabla321[[#This Row],[P.U$]]</f>
        <v>0</v>
      </c>
      <c r="U258" s="132"/>
    </row>
    <row r="259" spans="1:21" ht="28.5" x14ac:dyDescent="0.25">
      <c r="A259" s="179">
        <v>250</v>
      </c>
      <c r="B259" s="201" t="s">
        <v>178</v>
      </c>
      <c r="C259" s="14" t="s">
        <v>251</v>
      </c>
      <c r="D259" s="14" t="s">
        <v>10</v>
      </c>
      <c r="E259" s="14" t="s">
        <v>294</v>
      </c>
      <c r="F259" s="15">
        <v>45413</v>
      </c>
      <c r="G259" s="37">
        <v>1.49</v>
      </c>
      <c r="H259" s="337"/>
      <c r="I259" s="83"/>
      <c r="J259" s="85">
        <f t="shared" si="20"/>
        <v>0</v>
      </c>
      <c r="K259" s="308"/>
      <c r="L259" s="85">
        <f>G259*K259</f>
        <v>0</v>
      </c>
      <c r="M259" s="308"/>
      <c r="N259" s="85">
        <f>G259*M259</f>
        <v>0</v>
      </c>
      <c r="O259" s="793"/>
      <c r="P259" s="85">
        <f>G259*O259</f>
        <v>0</v>
      </c>
      <c r="Q259" s="83"/>
      <c r="R259" s="377">
        <f>G259*Q259</f>
        <v>0</v>
      </c>
      <c r="S259" s="83"/>
      <c r="T259" s="83">
        <f>Tabla321[[#This Row],[TOTAL EXITENTE82]]*Tabla321[[#This Row],[P.U$]]</f>
        <v>0</v>
      </c>
      <c r="U259" s="132"/>
    </row>
    <row r="260" spans="1:21" ht="28.5" x14ac:dyDescent="0.25">
      <c r="A260" s="179">
        <v>251</v>
      </c>
      <c r="B260" s="201" t="s">
        <v>179</v>
      </c>
      <c r="C260" s="14" t="s">
        <v>255</v>
      </c>
      <c r="D260" s="14" t="s">
        <v>10</v>
      </c>
      <c r="E260" s="14" t="s">
        <v>324</v>
      </c>
      <c r="F260" s="15">
        <v>45809</v>
      </c>
      <c r="G260" s="37">
        <v>3.63</v>
      </c>
      <c r="H260" s="337"/>
      <c r="I260" s="83"/>
      <c r="J260" s="85">
        <f t="shared" si="20"/>
        <v>0</v>
      </c>
      <c r="K260" s="308"/>
      <c r="L260" s="85">
        <f t="shared" si="15"/>
        <v>0</v>
      </c>
      <c r="M260" s="308"/>
      <c r="N260" s="85">
        <f t="shared" si="16"/>
        <v>0</v>
      </c>
      <c r="O260" s="793"/>
      <c r="P260" s="85">
        <f t="shared" si="17"/>
        <v>0</v>
      </c>
      <c r="Q260" s="83"/>
      <c r="R260" s="377">
        <f t="shared" si="18"/>
        <v>0</v>
      </c>
      <c r="S260" s="83"/>
      <c r="T260" s="83">
        <f>Tabla321[[#This Row],[TOTAL EXITENTE82]]*Tabla321[[#This Row],[P.U$]]</f>
        <v>0</v>
      </c>
      <c r="U260" s="132"/>
    </row>
    <row r="261" spans="1:21" ht="28.5" x14ac:dyDescent="0.25">
      <c r="A261" s="179">
        <v>252</v>
      </c>
      <c r="B261" s="201" t="s">
        <v>180</v>
      </c>
      <c r="C261" s="14" t="s">
        <v>213</v>
      </c>
      <c r="D261" s="14" t="s">
        <v>10</v>
      </c>
      <c r="E261" s="14" t="s">
        <v>268</v>
      </c>
      <c r="F261" s="15">
        <v>45292</v>
      </c>
      <c r="G261" s="37">
        <v>1.23</v>
      </c>
      <c r="H261" s="337"/>
      <c r="I261" s="83">
        <v>18</v>
      </c>
      <c r="J261" s="85">
        <f t="shared" si="20"/>
        <v>22.14</v>
      </c>
      <c r="K261" s="308">
        <v>18</v>
      </c>
      <c r="L261" s="85">
        <f t="shared" si="15"/>
        <v>22.14</v>
      </c>
      <c r="M261" s="308">
        <v>17</v>
      </c>
      <c r="N261" s="85">
        <f t="shared" si="16"/>
        <v>20.91</v>
      </c>
      <c r="O261" s="793">
        <v>16</v>
      </c>
      <c r="P261" s="85">
        <f t="shared" si="17"/>
        <v>19.68</v>
      </c>
      <c r="Q261" s="83">
        <v>16</v>
      </c>
      <c r="R261" s="377">
        <f>G261*Q261</f>
        <v>19.68</v>
      </c>
      <c r="S261" s="83">
        <v>15</v>
      </c>
      <c r="T261" s="83">
        <f>Tabla321[[#This Row],[TOTAL EXITENTE82]]*Tabla321[[#This Row],[P.U$]]</f>
        <v>18.45</v>
      </c>
      <c r="U261" s="132">
        <v>15</v>
      </c>
    </row>
    <row r="262" spans="1:21" ht="28.5" x14ac:dyDescent="0.25">
      <c r="A262" s="179">
        <v>253</v>
      </c>
      <c r="B262" s="201" t="s">
        <v>181</v>
      </c>
      <c r="C262" s="14" t="s">
        <v>218</v>
      </c>
      <c r="D262" s="14" t="s">
        <v>10</v>
      </c>
      <c r="E262" s="14" t="s">
        <v>325</v>
      </c>
      <c r="F262" s="15">
        <v>45413</v>
      </c>
      <c r="G262" s="37">
        <v>5.3</v>
      </c>
      <c r="H262" s="337"/>
      <c r="I262" s="83"/>
      <c r="J262" s="85">
        <f t="shared" si="20"/>
        <v>0</v>
      </c>
      <c r="K262" s="308"/>
      <c r="L262" s="85">
        <f t="shared" si="15"/>
        <v>0</v>
      </c>
      <c r="M262" s="308"/>
      <c r="N262" s="85">
        <f t="shared" si="16"/>
        <v>0</v>
      </c>
      <c r="O262" s="793"/>
      <c r="P262" s="85">
        <f t="shared" si="17"/>
        <v>0</v>
      </c>
      <c r="Q262" s="83"/>
      <c r="R262" s="377">
        <f t="shared" si="18"/>
        <v>0</v>
      </c>
      <c r="S262" s="83"/>
      <c r="T262" s="83">
        <f>Tabla321[[#This Row],[TOTAL EXITENTE82]]*Tabla321[[#This Row],[P.U$]]</f>
        <v>0</v>
      </c>
      <c r="U262" s="132"/>
    </row>
    <row r="263" spans="1:21" ht="28.5" x14ac:dyDescent="0.25">
      <c r="A263" s="179">
        <v>254</v>
      </c>
      <c r="B263" s="201" t="s">
        <v>182</v>
      </c>
      <c r="C263" s="14" t="s">
        <v>217</v>
      </c>
      <c r="D263" s="14" t="s">
        <v>10</v>
      </c>
      <c r="E263" s="14" t="s">
        <v>293</v>
      </c>
      <c r="F263" s="15">
        <v>10</v>
      </c>
      <c r="G263" s="37">
        <v>3.77</v>
      </c>
      <c r="H263" s="337"/>
      <c r="I263" s="83">
        <v>4</v>
      </c>
      <c r="J263" s="85">
        <f t="shared" si="20"/>
        <v>15.08</v>
      </c>
      <c r="K263" s="308">
        <v>4</v>
      </c>
      <c r="L263" s="85">
        <f t="shared" si="15"/>
        <v>15.08</v>
      </c>
      <c r="M263" s="308">
        <v>4</v>
      </c>
      <c r="N263" s="85">
        <f t="shared" si="16"/>
        <v>15.08</v>
      </c>
      <c r="O263" s="793">
        <v>4</v>
      </c>
      <c r="P263" s="85">
        <f t="shared" si="17"/>
        <v>15.08</v>
      </c>
      <c r="Q263" s="83">
        <v>4</v>
      </c>
      <c r="R263" s="377">
        <f>G263*Q263</f>
        <v>15.08</v>
      </c>
      <c r="S263" s="83">
        <v>4</v>
      </c>
      <c r="T263" s="83">
        <f>Tabla321[[#This Row],[TOTAL EXITENTE82]]*Tabla321[[#This Row],[P.U$]]</f>
        <v>15.08</v>
      </c>
      <c r="U263" s="132">
        <v>4</v>
      </c>
    </row>
    <row r="264" spans="1:21" ht="42.75" x14ac:dyDescent="0.25">
      <c r="A264" s="179">
        <v>255</v>
      </c>
      <c r="B264" s="201" t="s">
        <v>183</v>
      </c>
      <c r="C264" s="14" t="s">
        <v>239</v>
      </c>
      <c r="D264" s="14" t="s">
        <v>10</v>
      </c>
      <c r="E264" s="14" t="s">
        <v>292</v>
      </c>
      <c r="F264" s="15">
        <v>45474</v>
      </c>
      <c r="G264" s="37">
        <v>4.6100000000000003</v>
      </c>
      <c r="H264" s="337"/>
      <c r="I264" s="83"/>
      <c r="J264" s="85">
        <f t="shared" si="20"/>
        <v>0</v>
      </c>
      <c r="K264" s="308"/>
      <c r="L264" s="85">
        <f t="shared" si="15"/>
        <v>0</v>
      </c>
      <c r="M264" s="308"/>
      <c r="N264" s="85">
        <f t="shared" si="16"/>
        <v>0</v>
      </c>
      <c r="O264" s="793"/>
      <c r="P264" s="85">
        <f t="shared" si="17"/>
        <v>0</v>
      </c>
      <c r="Q264" s="83"/>
      <c r="R264" s="377">
        <f t="shared" si="18"/>
        <v>0</v>
      </c>
      <c r="S264" s="83"/>
      <c r="T264" s="83">
        <f>Tabla321[[#This Row],[TOTAL EXITENTE82]]*Tabla321[[#This Row],[P.U$]]</f>
        <v>0</v>
      </c>
      <c r="U264" s="132"/>
    </row>
    <row r="265" spans="1:21" ht="42.75" x14ac:dyDescent="0.25">
      <c r="A265" s="179">
        <v>256</v>
      </c>
      <c r="B265" s="201" t="s">
        <v>184</v>
      </c>
      <c r="C265" s="14" t="s">
        <v>213</v>
      </c>
      <c r="D265" s="14" t="s">
        <v>10</v>
      </c>
      <c r="E265" s="14" t="s">
        <v>272</v>
      </c>
      <c r="F265" s="15">
        <v>45658</v>
      </c>
      <c r="G265" s="37">
        <v>1.65</v>
      </c>
      <c r="H265" s="337"/>
      <c r="I265" s="83"/>
      <c r="J265" s="85">
        <f t="shared" si="20"/>
        <v>0</v>
      </c>
      <c r="K265" s="308"/>
      <c r="L265" s="85">
        <f t="shared" si="15"/>
        <v>0</v>
      </c>
      <c r="M265" s="308"/>
      <c r="N265" s="85">
        <f t="shared" si="16"/>
        <v>0</v>
      </c>
      <c r="O265" s="793"/>
      <c r="P265" s="85">
        <f t="shared" si="17"/>
        <v>0</v>
      </c>
      <c r="Q265" s="83"/>
      <c r="R265" s="377">
        <f t="shared" si="18"/>
        <v>0</v>
      </c>
      <c r="S265" s="83"/>
      <c r="T265" s="83">
        <f>Tabla321[[#This Row],[TOTAL EXITENTE82]]*Tabla321[[#This Row],[P.U$]]</f>
        <v>0</v>
      </c>
      <c r="U265" s="132"/>
    </row>
    <row r="266" spans="1:21" ht="42.75" x14ac:dyDescent="0.25">
      <c r="A266" s="179">
        <v>257</v>
      </c>
      <c r="B266" s="201" t="s">
        <v>185</v>
      </c>
      <c r="C266" s="14" t="s">
        <v>203</v>
      </c>
      <c r="D266" s="14" t="s">
        <v>10</v>
      </c>
      <c r="E266" s="14" t="s">
        <v>272</v>
      </c>
      <c r="F266" s="15">
        <v>45535</v>
      </c>
      <c r="G266" s="37">
        <v>1.67</v>
      </c>
      <c r="H266" s="337"/>
      <c r="I266" s="83">
        <v>16</v>
      </c>
      <c r="J266" s="85">
        <f t="shared" si="20"/>
        <v>26.72</v>
      </c>
      <c r="K266" s="308">
        <v>16</v>
      </c>
      <c r="L266" s="85">
        <f t="shared" si="15"/>
        <v>26.72</v>
      </c>
      <c r="M266" s="308">
        <v>15</v>
      </c>
      <c r="N266" s="85">
        <f t="shared" si="16"/>
        <v>25.049999999999997</v>
      </c>
      <c r="O266" s="793">
        <v>15</v>
      </c>
      <c r="P266" s="85">
        <f t="shared" si="17"/>
        <v>25.049999999999997</v>
      </c>
      <c r="Q266" s="83">
        <v>13</v>
      </c>
      <c r="R266" s="377">
        <f>G266*Q266</f>
        <v>21.71</v>
      </c>
      <c r="S266" s="83">
        <v>12</v>
      </c>
      <c r="T266" s="83">
        <f>Tabla321[[#This Row],[TOTAL EXITENTE82]]*Tabla321[[#This Row],[P.U$]]</f>
        <v>20.04</v>
      </c>
      <c r="U266" s="132">
        <v>12</v>
      </c>
    </row>
    <row r="267" spans="1:21" ht="28.5" x14ac:dyDescent="0.25">
      <c r="A267" s="179">
        <v>258</v>
      </c>
      <c r="B267" s="201" t="s">
        <v>186</v>
      </c>
      <c r="C267" s="14" t="s">
        <v>256</v>
      </c>
      <c r="D267" s="14" t="s">
        <v>10</v>
      </c>
      <c r="E267" s="14" t="s">
        <v>326</v>
      </c>
      <c r="F267" s="15">
        <v>7.23</v>
      </c>
      <c r="G267" s="37">
        <v>6.44</v>
      </c>
      <c r="H267" s="337"/>
      <c r="I267" s="83"/>
      <c r="J267" s="85">
        <f t="shared" si="20"/>
        <v>0</v>
      </c>
      <c r="K267" s="308"/>
      <c r="L267" s="85">
        <f t="shared" si="15"/>
        <v>0</v>
      </c>
      <c r="M267" s="308"/>
      <c r="N267" s="85">
        <f t="shared" si="16"/>
        <v>0</v>
      </c>
      <c r="O267" s="793"/>
      <c r="P267" s="85">
        <f t="shared" si="17"/>
        <v>0</v>
      </c>
      <c r="Q267" s="83"/>
      <c r="R267" s="377">
        <f t="shared" si="18"/>
        <v>0</v>
      </c>
      <c r="S267" s="83"/>
      <c r="T267" s="83">
        <f>Tabla321[[#This Row],[TOTAL EXITENTE82]]*Tabla321[[#This Row],[P.U$]]</f>
        <v>0</v>
      </c>
      <c r="U267" s="132"/>
    </row>
    <row r="268" spans="1:21" ht="28.5" x14ac:dyDescent="0.25">
      <c r="A268" s="179">
        <v>259</v>
      </c>
      <c r="B268" s="201" t="s">
        <v>187</v>
      </c>
      <c r="C268" s="14" t="s">
        <v>251</v>
      </c>
      <c r="D268" s="14" t="s">
        <v>10</v>
      </c>
      <c r="E268" s="14" t="s">
        <v>314</v>
      </c>
      <c r="F268" s="15">
        <v>45078</v>
      </c>
      <c r="G268" s="37">
        <v>1.24</v>
      </c>
      <c r="H268" s="337"/>
      <c r="I268" s="83"/>
      <c r="J268" s="85">
        <f t="shared" si="20"/>
        <v>0</v>
      </c>
      <c r="K268" s="308"/>
      <c r="L268" s="85">
        <f t="shared" si="15"/>
        <v>0</v>
      </c>
      <c r="M268" s="308"/>
      <c r="N268" s="85">
        <f t="shared" si="16"/>
        <v>0</v>
      </c>
      <c r="O268" s="793"/>
      <c r="P268" s="85">
        <f t="shared" si="17"/>
        <v>0</v>
      </c>
      <c r="Q268" s="83"/>
      <c r="R268" s="377">
        <f t="shared" si="18"/>
        <v>0</v>
      </c>
      <c r="S268" s="83"/>
      <c r="T268" s="83">
        <f>Tabla321[[#This Row],[TOTAL EXITENTE82]]*Tabla321[[#This Row],[P.U$]]</f>
        <v>0</v>
      </c>
      <c r="U268" s="132"/>
    </row>
    <row r="269" spans="1:21" ht="28.5" x14ac:dyDescent="0.25">
      <c r="A269" s="179">
        <v>260</v>
      </c>
      <c r="B269" s="201" t="s">
        <v>734</v>
      </c>
      <c r="C269" s="14" t="s">
        <v>735</v>
      </c>
      <c r="D269" s="14" t="s">
        <v>10</v>
      </c>
      <c r="E269" s="14" t="s">
        <v>266</v>
      </c>
      <c r="F269" s="15">
        <v>45323</v>
      </c>
      <c r="G269" s="37">
        <v>5.97</v>
      </c>
      <c r="H269" s="337"/>
      <c r="I269" s="83"/>
      <c r="J269" s="85">
        <f t="shared" si="20"/>
        <v>0</v>
      </c>
      <c r="K269" s="308"/>
      <c r="L269" s="85">
        <f>G269*K269</f>
        <v>0</v>
      </c>
      <c r="M269" s="308"/>
      <c r="N269" s="85">
        <f>G269*M269</f>
        <v>0</v>
      </c>
      <c r="O269" s="793"/>
      <c r="P269" s="85">
        <f>G269*O269</f>
        <v>0</v>
      </c>
      <c r="Q269" s="83"/>
      <c r="R269" s="377">
        <f>G269*Q269</f>
        <v>0</v>
      </c>
      <c r="S269" s="83"/>
      <c r="T269" s="83">
        <f>Tabla321[[#This Row],[TOTAL EXITENTE82]]*Tabla321[[#This Row],[P.U$]]</f>
        <v>0</v>
      </c>
      <c r="U269" s="132"/>
    </row>
    <row r="270" spans="1:21" ht="28.5" x14ac:dyDescent="0.25">
      <c r="A270" s="179">
        <v>261</v>
      </c>
      <c r="B270" s="201" t="s">
        <v>188</v>
      </c>
      <c r="C270" s="14" t="s">
        <v>203</v>
      </c>
      <c r="D270" s="14" t="s">
        <v>10</v>
      </c>
      <c r="E270" s="14" t="s">
        <v>266</v>
      </c>
      <c r="F270" s="15">
        <v>45200</v>
      </c>
      <c r="G270" s="37">
        <v>1.1000000000000001</v>
      </c>
      <c r="H270" s="337"/>
      <c r="I270" s="83"/>
      <c r="J270" s="85">
        <f t="shared" si="20"/>
        <v>0</v>
      </c>
      <c r="K270" s="308"/>
      <c r="L270" s="85">
        <f t="shared" ref="L270:L358" si="21">G270*K270</f>
        <v>0</v>
      </c>
      <c r="M270" s="308"/>
      <c r="N270" s="85">
        <f t="shared" ref="N270:N358" si="22">G270*M270</f>
        <v>0</v>
      </c>
      <c r="O270" s="793"/>
      <c r="P270" s="85">
        <f t="shared" ref="P270:P358" si="23">G270*O270</f>
        <v>0</v>
      </c>
      <c r="Q270" s="83"/>
      <c r="R270" s="377">
        <f t="shared" ref="R270:R358" si="24">G270*Q270</f>
        <v>0</v>
      </c>
      <c r="S270" s="83"/>
      <c r="T270" s="83">
        <f>Tabla321[[#This Row],[TOTAL EXITENTE82]]*Tabla321[[#This Row],[P.U$]]</f>
        <v>0</v>
      </c>
      <c r="U270" s="132"/>
    </row>
    <row r="271" spans="1:21" x14ac:dyDescent="0.25">
      <c r="A271" s="179">
        <v>262</v>
      </c>
      <c r="B271" s="201" t="s">
        <v>189</v>
      </c>
      <c r="C271" s="14" t="s">
        <v>575</v>
      </c>
      <c r="D271" s="14" t="s">
        <v>10</v>
      </c>
      <c r="E271" s="14" t="s">
        <v>266</v>
      </c>
      <c r="F271" s="15">
        <v>46357</v>
      </c>
      <c r="G271" s="37">
        <v>3.39</v>
      </c>
      <c r="H271" s="337"/>
      <c r="I271" s="83">
        <v>8</v>
      </c>
      <c r="J271" s="85">
        <f t="shared" si="20"/>
        <v>27.12</v>
      </c>
      <c r="K271" s="308">
        <v>7</v>
      </c>
      <c r="L271" s="85">
        <f t="shared" si="21"/>
        <v>23.73</v>
      </c>
      <c r="M271" s="308">
        <v>5</v>
      </c>
      <c r="N271" s="85">
        <f t="shared" si="22"/>
        <v>16.95</v>
      </c>
      <c r="O271" s="793">
        <v>5</v>
      </c>
      <c r="P271" s="85">
        <f t="shared" si="23"/>
        <v>16.95</v>
      </c>
      <c r="Q271" s="83">
        <v>3</v>
      </c>
      <c r="R271" s="377">
        <f t="shared" si="24"/>
        <v>10.17</v>
      </c>
      <c r="S271" s="83">
        <v>1</v>
      </c>
      <c r="T271" s="83">
        <f>Tabla321[[#This Row],[TOTAL EXITENTE82]]*Tabla321[[#This Row],[P.U$]]</f>
        <v>3.39</v>
      </c>
      <c r="U271" s="132">
        <v>1</v>
      </c>
    </row>
    <row r="272" spans="1:21" x14ac:dyDescent="0.25">
      <c r="A272" s="179">
        <v>263</v>
      </c>
      <c r="B272" s="201" t="s">
        <v>190</v>
      </c>
      <c r="C272" s="14" t="s">
        <v>226</v>
      </c>
      <c r="D272" s="14" t="s">
        <v>10</v>
      </c>
      <c r="E272" s="14" t="s">
        <v>266</v>
      </c>
      <c r="F272" s="15">
        <v>46023</v>
      </c>
      <c r="G272" s="37">
        <v>1.65</v>
      </c>
      <c r="H272" s="337"/>
      <c r="I272" s="83">
        <v>28</v>
      </c>
      <c r="J272" s="85">
        <f t="shared" si="20"/>
        <v>46.199999999999996</v>
      </c>
      <c r="K272" s="308">
        <v>26</v>
      </c>
      <c r="L272" s="85">
        <f t="shared" si="21"/>
        <v>42.9</v>
      </c>
      <c r="M272" s="308">
        <v>22</v>
      </c>
      <c r="N272" s="85">
        <f t="shared" si="22"/>
        <v>36.299999999999997</v>
      </c>
      <c r="O272" s="793">
        <v>21</v>
      </c>
      <c r="P272" s="85">
        <f t="shared" si="23"/>
        <v>34.65</v>
      </c>
      <c r="Q272" s="83">
        <v>18</v>
      </c>
      <c r="R272" s="377">
        <f t="shared" si="24"/>
        <v>29.7</v>
      </c>
      <c r="S272" s="83">
        <v>16</v>
      </c>
      <c r="T272" s="83">
        <f>Tabla321[[#This Row],[TOTAL EXITENTE82]]*Tabla321[[#This Row],[P.U$]]</f>
        <v>26.4</v>
      </c>
      <c r="U272" s="132">
        <v>15</v>
      </c>
    </row>
    <row r="273" spans="1:21" ht="28.5" x14ac:dyDescent="0.25">
      <c r="A273" s="179">
        <v>264</v>
      </c>
      <c r="B273" s="201" t="s">
        <v>191</v>
      </c>
      <c r="C273" s="14" t="s">
        <v>203</v>
      </c>
      <c r="D273" s="14" t="s">
        <v>10</v>
      </c>
      <c r="E273" s="14" t="s">
        <v>266</v>
      </c>
      <c r="F273" s="15">
        <v>45078</v>
      </c>
      <c r="G273" s="37">
        <v>4.72</v>
      </c>
      <c r="H273" s="337"/>
      <c r="I273" s="83"/>
      <c r="J273" s="85">
        <f t="shared" si="20"/>
        <v>0</v>
      </c>
      <c r="K273" s="308"/>
      <c r="L273" s="85">
        <f t="shared" si="21"/>
        <v>0</v>
      </c>
      <c r="M273" s="308"/>
      <c r="N273" s="85">
        <f t="shared" si="22"/>
        <v>0</v>
      </c>
      <c r="O273" s="793"/>
      <c r="P273" s="85">
        <f t="shared" si="23"/>
        <v>0</v>
      </c>
      <c r="Q273" s="83"/>
      <c r="R273" s="377">
        <f t="shared" si="24"/>
        <v>0</v>
      </c>
      <c r="S273" s="83"/>
      <c r="T273" s="83">
        <f>Tabla321[[#This Row],[TOTAL EXITENTE82]]*Tabla321[[#This Row],[P.U$]]</f>
        <v>0</v>
      </c>
      <c r="U273" s="132"/>
    </row>
    <row r="274" spans="1:21" x14ac:dyDescent="0.25">
      <c r="A274" s="179">
        <v>265</v>
      </c>
      <c r="B274" s="203" t="s">
        <v>822</v>
      </c>
      <c r="C274" s="24" t="s">
        <v>823</v>
      </c>
      <c r="D274" s="24" t="s">
        <v>10</v>
      </c>
      <c r="E274" s="24" t="s">
        <v>266</v>
      </c>
      <c r="F274" s="56">
        <v>45170</v>
      </c>
      <c r="G274" s="42">
        <v>1.3</v>
      </c>
      <c r="H274" s="337"/>
      <c r="I274" s="83"/>
      <c r="J274" s="85">
        <f t="shared" si="20"/>
        <v>0</v>
      </c>
      <c r="K274" s="308"/>
      <c r="L274" s="85">
        <f t="shared" si="21"/>
        <v>0</v>
      </c>
      <c r="M274" s="308"/>
      <c r="N274" s="85">
        <f t="shared" si="22"/>
        <v>0</v>
      </c>
      <c r="O274" s="793"/>
      <c r="P274" s="85">
        <f t="shared" si="23"/>
        <v>0</v>
      </c>
      <c r="Q274" s="83"/>
      <c r="R274" s="377">
        <f t="shared" si="24"/>
        <v>0</v>
      </c>
      <c r="S274" s="83"/>
      <c r="T274" s="83">
        <f>Tabla321[[#This Row],[TOTAL EXITENTE82]]*Tabla321[[#This Row],[P.U$]]</f>
        <v>0</v>
      </c>
      <c r="U274" s="132"/>
    </row>
    <row r="275" spans="1:21" x14ac:dyDescent="0.25">
      <c r="A275" s="179">
        <v>266</v>
      </c>
      <c r="B275" s="203" t="s">
        <v>192</v>
      </c>
      <c r="C275" s="24" t="s">
        <v>223</v>
      </c>
      <c r="D275" s="24" t="s">
        <v>10</v>
      </c>
      <c r="E275" s="24" t="s">
        <v>266</v>
      </c>
      <c r="F275" s="56">
        <v>45352</v>
      </c>
      <c r="G275" s="42">
        <v>7.14</v>
      </c>
      <c r="H275" s="337"/>
      <c r="I275" s="83">
        <v>7</v>
      </c>
      <c r="J275" s="85">
        <f t="shared" si="20"/>
        <v>49.98</v>
      </c>
      <c r="K275" s="308">
        <v>7</v>
      </c>
      <c r="L275" s="85">
        <f t="shared" si="21"/>
        <v>49.98</v>
      </c>
      <c r="M275" s="308">
        <v>7</v>
      </c>
      <c r="N275" s="85">
        <f t="shared" si="22"/>
        <v>49.98</v>
      </c>
      <c r="O275" s="793">
        <v>6</v>
      </c>
      <c r="P275" s="85">
        <f t="shared" si="23"/>
        <v>42.839999999999996</v>
      </c>
      <c r="Q275" s="83">
        <v>6</v>
      </c>
      <c r="R275" s="377">
        <f>G275*Q275</f>
        <v>42.839999999999996</v>
      </c>
      <c r="S275" s="83">
        <v>6</v>
      </c>
      <c r="T275" s="83">
        <f>Tabla321[[#This Row],[TOTAL EXITENTE82]]*Tabla321[[#This Row],[P.U$]]</f>
        <v>42.839999999999996</v>
      </c>
      <c r="U275" s="132">
        <v>6</v>
      </c>
    </row>
    <row r="276" spans="1:21" ht="28.5" x14ac:dyDescent="0.25">
      <c r="A276" s="179">
        <v>267</v>
      </c>
      <c r="B276" s="204" t="s">
        <v>354</v>
      </c>
      <c r="C276" s="21" t="s">
        <v>229</v>
      </c>
      <c r="D276" s="21" t="s">
        <v>11</v>
      </c>
      <c r="E276" s="21" t="s">
        <v>321</v>
      </c>
      <c r="F276" s="27">
        <v>45748</v>
      </c>
      <c r="G276" s="38">
        <v>2.19</v>
      </c>
      <c r="H276" s="337"/>
      <c r="I276" s="83"/>
      <c r="J276" s="85">
        <f t="shared" si="20"/>
        <v>0</v>
      </c>
      <c r="K276" s="308"/>
      <c r="L276" s="85">
        <f t="shared" si="21"/>
        <v>0</v>
      </c>
      <c r="M276" s="308"/>
      <c r="N276" s="85">
        <f t="shared" si="22"/>
        <v>0</v>
      </c>
      <c r="O276" s="793"/>
      <c r="P276" s="85">
        <f t="shared" si="23"/>
        <v>0</v>
      </c>
      <c r="Q276" s="83"/>
      <c r="R276" s="377">
        <f t="shared" si="24"/>
        <v>0</v>
      </c>
      <c r="S276" s="83"/>
      <c r="T276" s="83">
        <f>Tabla321[[#This Row],[TOTAL EXITENTE82]]*Tabla321[[#This Row],[P.U$]]</f>
        <v>0</v>
      </c>
      <c r="U276" s="132"/>
    </row>
    <row r="277" spans="1:21" ht="25.5" x14ac:dyDescent="0.25">
      <c r="A277" s="179">
        <v>268</v>
      </c>
      <c r="B277" s="204" t="s">
        <v>355</v>
      </c>
      <c r="C277" s="21" t="s">
        <v>234</v>
      </c>
      <c r="D277" s="21" t="s">
        <v>11</v>
      </c>
      <c r="E277" s="23" t="s">
        <v>675</v>
      </c>
      <c r="F277" s="27">
        <v>45292</v>
      </c>
      <c r="G277" s="38">
        <v>0.84</v>
      </c>
      <c r="H277" s="337"/>
      <c r="I277" s="83"/>
      <c r="J277" s="85">
        <f t="shared" si="20"/>
        <v>0</v>
      </c>
      <c r="K277" s="308"/>
      <c r="L277" s="85">
        <f t="shared" si="21"/>
        <v>0</v>
      </c>
      <c r="M277" s="308"/>
      <c r="N277" s="85">
        <f t="shared" si="22"/>
        <v>0</v>
      </c>
      <c r="O277" s="793"/>
      <c r="P277" s="85">
        <f t="shared" si="23"/>
        <v>0</v>
      </c>
      <c r="Q277" s="83"/>
      <c r="R277" s="377">
        <f t="shared" si="24"/>
        <v>0</v>
      </c>
      <c r="S277" s="83"/>
      <c r="T277" s="83">
        <f>Tabla321[[#This Row],[TOTAL EXITENTE82]]*Tabla321[[#This Row],[P.U$]]</f>
        <v>0</v>
      </c>
      <c r="U277" s="132"/>
    </row>
    <row r="278" spans="1:21" x14ac:dyDescent="0.25">
      <c r="A278" s="179">
        <v>269</v>
      </c>
      <c r="B278" s="204" t="s">
        <v>356</v>
      </c>
      <c r="C278" s="21" t="s">
        <v>573</v>
      </c>
      <c r="D278" s="21" t="s">
        <v>11</v>
      </c>
      <c r="E278" s="23" t="s">
        <v>282</v>
      </c>
      <c r="F278" s="27">
        <v>45078</v>
      </c>
      <c r="G278" s="38">
        <v>1.65</v>
      </c>
      <c r="H278" s="337"/>
      <c r="I278" s="83"/>
      <c r="J278" s="85">
        <f t="shared" si="20"/>
        <v>0</v>
      </c>
      <c r="K278" s="308"/>
      <c r="L278" s="85">
        <f t="shared" si="21"/>
        <v>0</v>
      </c>
      <c r="M278" s="308"/>
      <c r="N278" s="85">
        <f t="shared" si="22"/>
        <v>0</v>
      </c>
      <c r="O278" s="793"/>
      <c r="P278" s="85">
        <f t="shared" si="23"/>
        <v>0</v>
      </c>
      <c r="Q278" s="83"/>
      <c r="R278" s="377">
        <f t="shared" si="24"/>
        <v>0</v>
      </c>
      <c r="S278" s="83"/>
      <c r="T278" s="83">
        <f>Tabla321[[#This Row],[TOTAL EXITENTE82]]*Tabla321[[#This Row],[P.U$]]</f>
        <v>0</v>
      </c>
      <c r="U278" s="132"/>
    </row>
    <row r="279" spans="1:21" ht="25.5" x14ac:dyDescent="0.25">
      <c r="A279" s="179">
        <v>270</v>
      </c>
      <c r="B279" s="204" t="s">
        <v>828</v>
      </c>
      <c r="C279" s="21" t="s">
        <v>736</v>
      </c>
      <c r="D279" s="21" t="s">
        <v>11</v>
      </c>
      <c r="E279" s="21" t="s">
        <v>676</v>
      </c>
      <c r="F279" s="27">
        <v>45474</v>
      </c>
      <c r="G279" s="38">
        <v>1.8</v>
      </c>
      <c r="H279" s="337"/>
      <c r="I279" s="83"/>
      <c r="J279" s="85">
        <f t="shared" si="20"/>
        <v>0</v>
      </c>
      <c r="K279" s="308"/>
      <c r="L279" s="85">
        <f t="shared" si="21"/>
        <v>0</v>
      </c>
      <c r="M279" s="308"/>
      <c r="N279" s="85">
        <f t="shared" si="22"/>
        <v>0</v>
      </c>
      <c r="O279" s="793"/>
      <c r="P279" s="85">
        <f t="shared" si="23"/>
        <v>0</v>
      </c>
      <c r="Q279" s="83"/>
      <c r="R279" s="377">
        <f t="shared" si="24"/>
        <v>0</v>
      </c>
      <c r="S279" s="83"/>
      <c r="T279" s="83">
        <f>Tabla321[[#This Row],[TOTAL EXITENTE82]]*Tabla321[[#This Row],[P.U$]]</f>
        <v>0</v>
      </c>
      <c r="U279" s="132"/>
    </row>
    <row r="280" spans="1:21" ht="28.5" x14ac:dyDescent="0.25">
      <c r="A280" s="179">
        <v>271</v>
      </c>
      <c r="B280" s="204" t="s">
        <v>357</v>
      </c>
      <c r="C280" s="21" t="s">
        <v>573</v>
      </c>
      <c r="D280" s="21" t="s">
        <v>11</v>
      </c>
      <c r="E280" s="21" t="s">
        <v>677</v>
      </c>
      <c r="F280" s="27">
        <v>45078</v>
      </c>
      <c r="G280" s="38">
        <v>1.1000000000000001</v>
      </c>
      <c r="H280" s="337"/>
      <c r="I280" s="83"/>
      <c r="J280" s="85">
        <f t="shared" si="20"/>
        <v>0</v>
      </c>
      <c r="K280" s="308"/>
      <c r="L280" s="85">
        <f t="shared" si="21"/>
        <v>0</v>
      </c>
      <c r="M280" s="308"/>
      <c r="N280" s="85">
        <f t="shared" si="22"/>
        <v>0</v>
      </c>
      <c r="O280" s="793"/>
      <c r="P280" s="85">
        <f t="shared" si="23"/>
        <v>0</v>
      </c>
      <c r="Q280" s="83"/>
      <c r="R280" s="377">
        <f t="shared" si="24"/>
        <v>0</v>
      </c>
      <c r="S280" s="83"/>
      <c r="T280" s="83">
        <f>Tabla321[[#This Row],[TOTAL EXITENTE82]]*Tabla321[[#This Row],[P.U$]]</f>
        <v>0</v>
      </c>
      <c r="U280" s="132"/>
    </row>
    <row r="281" spans="1:21" x14ac:dyDescent="0.25">
      <c r="A281" s="179">
        <v>272</v>
      </c>
      <c r="B281" s="204" t="s">
        <v>358</v>
      </c>
      <c r="C281" s="21" t="s">
        <v>574</v>
      </c>
      <c r="D281" s="21" t="s">
        <v>11</v>
      </c>
      <c r="E281" s="21" t="s">
        <v>282</v>
      </c>
      <c r="F281" s="27">
        <v>45505</v>
      </c>
      <c r="G281" s="38">
        <v>1.67</v>
      </c>
      <c r="H281" s="337"/>
      <c r="I281" s="83"/>
      <c r="J281" s="85">
        <f t="shared" si="20"/>
        <v>0</v>
      </c>
      <c r="K281" s="308"/>
      <c r="L281" s="85">
        <f>G281*K281</f>
        <v>0</v>
      </c>
      <c r="M281" s="308"/>
      <c r="N281" s="85">
        <f>G281*M281</f>
        <v>0</v>
      </c>
      <c r="O281" s="793"/>
      <c r="P281" s="85">
        <f>G281*O281</f>
        <v>0</v>
      </c>
      <c r="Q281" s="83"/>
      <c r="R281" s="377">
        <f>G281*Q281</f>
        <v>0</v>
      </c>
      <c r="S281" s="83"/>
      <c r="T281" s="83">
        <f>Tabla321[[#This Row],[TOTAL EXITENTE82]]*Tabla321[[#This Row],[P.U$]]</f>
        <v>0</v>
      </c>
      <c r="U281" s="132"/>
    </row>
    <row r="282" spans="1:21" x14ac:dyDescent="0.25">
      <c r="A282" s="179">
        <v>273</v>
      </c>
      <c r="B282" s="204" t="s">
        <v>359</v>
      </c>
      <c r="C282" s="21" t="s">
        <v>575</v>
      </c>
      <c r="D282" s="21" t="s">
        <v>11</v>
      </c>
      <c r="E282" s="21" t="s">
        <v>282</v>
      </c>
      <c r="F282" s="27">
        <v>45231</v>
      </c>
      <c r="G282" s="38">
        <v>0.9</v>
      </c>
      <c r="H282" s="337"/>
      <c r="I282" s="83">
        <v>19</v>
      </c>
      <c r="J282" s="85">
        <f t="shared" si="20"/>
        <v>17.100000000000001</v>
      </c>
      <c r="K282" s="308">
        <v>19</v>
      </c>
      <c r="L282" s="85">
        <f t="shared" si="21"/>
        <v>17.100000000000001</v>
      </c>
      <c r="M282" s="308">
        <v>19</v>
      </c>
      <c r="N282" s="85">
        <f t="shared" si="22"/>
        <v>17.100000000000001</v>
      </c>
      <c r="O282" s="793">
        <v>19</v>
      </c>
      <c r="P282" s="85">
        <f t="shared" si="23"/>
        <v>17.100000000000001</v>
      </c>
      <c r="Q282" s="83">
        <v>19</v>
      </c>
      <c r="R282" s="377">
        <f>G282*Q282</f>
        <v>17.100000000000001</v>
      </c>
      <c r="S282" s="83">
        <v>19</v>
      </c>
      <c r="T282" s="83">
        <f>Tabla321[[#This Row],[TOTAL EXITENTE82]]*Tabla321[[#This Row],[P.U$]]</f>
        <v>17.100000000000001</v>
      </c>
      <c r="U282" s="132">
        <v>16</v>
      </c>
    </row>
    <row r="283" spans="1:21" ht="28.5" x14ac:dyDescent="0.25">
      <c r="A283" s="179">
        <v>274</v>
      </c>
      <c r="B283" s="204" t="s">
        <v>360</v>
      </c>
      <c r="C283" s="21" t="s">
        <v>576</v>
      </c>
      <c r="D283" s="21" t="s">
        <v>11</v>
      </c>
      <c r="E283" s="21" t="s">
        <v>278</v>
      </c>
      <c r="F283" s="27">
        <v>45170</v>
      </c>
      <c r="G283" s="38">
        <v>1.96</v>
      </c>
      <c r="H283" s="337"/>
      <c r="I283" s="83"/>
      <c r="J283" s="85">
        <f t="shared" si="20"/>
        <v>0</v>
      </c>
      <c r="K283" s="308"/>
      <c r="L283" s="85">
        <f t="shared" si="21"/>
        <v>0</v>
      </c>
      <c r="M283" s="308"/>
      <c r="N283" s="85">
        <f t="shared" si="22"/>
        <v>0</v>
      </c>
      <c r="O283" s="793"/>
      <c r="P283" s="85">
        <f t="shared" si="23"/>
        <v>0</v>
      </c>
      <c r="Q283" s="83"/>
      <c r="R283" s="377">
        <f t="shared" si="24"/>
        <v>0</v>
      </c>
      <c r="S283" s="83"/>
      <c r="T283" s="83">
        <f>Tabla321[[#This Row],[TOTAL EXITENTE82]]*Tabla321[[#This Row],[P.U$]]</f>
        <v>0</v>
      </c>
      <c r="U283" s="132"/>
    </row>
    <row r="284" spans="1:21" x14ac:dyDescent="0.25">
      <c r="A284" s="179">
        <v>275</v>
      </c>
      <c r="B284" s="204" t="s">
        <v>361</v>
      </c>
      <c r="C284" s="21" t="s">
        <v>577</v>
      </c>
      <c r="D284" s="21" t="s">
        <v>11</v>
      </c>
      <c r="E284" s="21" t="s">
        <v>289</v>
      </c>
      <c r="F284" s="27">
        <v>45352</v>
      </c>
      <c r="G284" s="38">
        <v>0.6</v>
      </c>
      <c r="H284" s="337"/>
      <c r="I284" s="83"/>
      <c r="J284" s="85">
        <f t="shared" si="20"/>
        <v>0</v>
      </c>
      <c r="K284" s="308"/>
      <c r="L284" s="85">
        <f t="shared" si="21"/>
        <v>0</v>
      </c>
      <c r="M284" s="308"/>
      <c r="N284" s="85">
        <f t="shared" si="22"/>
        <v>0</v>
      </c>
      <c r="O284" s="793"/>
      <c r="P284" s="85">
        <f t="shared" si="23"/>
        <v>0</v>
      </c>
      <c r="Q284" s="83"/>
      <c r="R284" s="377">
        <f t="shared" si="24"/>
        <v>0</v>
      </c>
      <c r="S284" s="83"/>
      <c r="T284" s="83">
        <f>Tabla321[[#This Row],[TOTAL EXITENTE82]]*Tabla321[[#This Row],[P.U$]]</f>
        <v>0</v>
      </c>
      <c r="U284" s="132"/>
    </row>
    <row r="285" spans="1:21" x14ac:dyDescent="0.25">
      <c r="A285" s="179">
        <v>276</v>
      </c>
      <c r="B285" s="204" t="s">
        <v>362</v>
      </c>
      <c r="C285" s="21" t="s">
        <v>203</v>
      </c>
      <c r="D285" s="21" t="s">
        <v>11</v>
      </c>
      <c r="E285" s="21" t="s">
        <v>289</v>
      </c>
      <c r="F285" s="27">
        <v>45078</v>
      </c>
      <c r="G285" s="38">
        <v>0.6</v>
      </c>
      <c r="H285" s="337"/>
      <c r="I285" s="83"/>
      <c r="J285" s="85">
        <f t="shared" si="20"/>
        <v>0</v>
      </c>
      <c r="K285" s="308"/>
      <c r="L285" s="85">
        <f t="shared" si="21"/>
        <v>0</v>
      </c>
      <c r="M285" s="308"/>
      <c r="N285" s="85">
        <f t="shared" si="22"/>
        <v>0</v>
      </c>
      <c r="O285" s="793"/>
      <c r="P285" s="85">
        <f t="shared" si="23"/>
        <v>0</v>
      </c>
      <c r="Q285" s="83"/>
      <c r="R285" s="377">
        <f t="shared" si="24"/>
        <v>0</v>
      </c>
      <c r="S285" s="83"/>
      <c r="T285" s="83">
        <f>Tabla321[[#This Row],[TOTAL EXITENTE82]]*Tabla321[[#This Row],[P.U$]]</f>
        <v>0</v>
      </c>
      <c r="U285" s="132"/>
    </row>
    <row r="286" spans="1:21" x14ac:dyDescent="0.25">
      <c r="A286" s="179">
        <v>277</v>
      </c>
      <c r="B286" s="204" t="s">
        <v>363</v>
      </c>
      <c r="C286" s="21" t="s">
        <v>210</v>
      </c>
      <c r="D286" s="21" t="s">
        <v>11</v>
      </c>
      <c r="E286" s="21" t="s">
        <v>272</v>
      </c>
      <c r="F286" s="27">
        <v>45108</v>
      </c>
      <c r="G286" s="38">
        <v>0.86</v>
      </c>
      <c r="H286" s="337"/>
      <c r="I286" s="83"/>
      <c r="J286" s="85">
        <f t="shared" si="20"/>
        <v>0</v>
      </c>
      <c r="K286" s="308"/>
      <c r="L286" s="85">
        <f>G286*K286</f>
        <v>0</v>
      </c>
      <c r="M286" s="308"/>
      <c r="N286" s="85">
        <f>G286*M286</f>
        <v>0</v>
      </c>
      <c r="O286" s="793"/>
      <c r="P286" s="85">
        <f>G286*O286</f>
        <v>0</v>
      </c>
      <c r="Q286" s="83"/>
      <c r="R286" s="377">
        <f>G286*Q286</f>
        <v>0</v>
      </c>
      <c r="S286" s="83"/>
      <c r="T286" s="83">
        <f>Tabla321[[#This Row],[TOTAL EXITENTE82]]*Tabla321[[#This Row],[P.U$]]</f>
        <v>0</v>
      </c>
      <c r="U286" s="132"/>
    </row>
    <row r="287" spans="1:21" x14ac:dyDescent="0.25">
      <c r="A287" s="179">
        <v>278</v>
      </c>
      <c r="B287" s="204" t="s">
        <v>364</v>
      </c>
      <c r="C287" s="21" t="s">
        <v>578</v>
      </c>
      <c r="D287" s="21" t="s">
        <v>11</v>
      </c>
      <c r="E287" s="21" t="s">
        <v>272</v>
      </c>
      <c r="F287" s="27">
        <v>45413</v>
      </c>
      <c r="G287" s="38">
        <v>2.2000000000000002</v>
      </c>
      <c r="H287" s="337"/>
      <c r="I287" s="83">
        <v>27</v>
      </c>
      <c r="J287" s="85">
        <f t="shared" si="20"/>
        <v>59.400000000000006</v>
      </c>
      <c r="K287" s="308">
        <v>27</v>
      </c>
      <c r="L287" s="85">
        <f t="shared" si="21"/>
        <v>59.400000000000006</v>
      </c>
      <c r="M287" s="308">
        <v>22</v>
      </c>
      <c r="N287" s="85">
        <f t="shared" si="22"/>
        <v>48.400000000000006</v>
      </c>
      <c r="O287" s="793">
        <v>22</v>
      </c>
      <c r="P287" s="85">
        <f t="shared" si="23"/>
        <v>48.400000000000006</v>
      </c>
      <c r="Q287" s="83">
        <v>22</v>
      </c>
      <c r="R287" s="377">
        <f>G287*Q287</f>
        <v>48.400000000000006</v>
      </c>
      <c r="S287" s="83">
        <v>22</v>
      </c>
      <c r="T287" s="83">
        <f>Tabla321[[#This Row],[TOTAL EXITENTE82]]*Tabla321[[#This Row],[P.U$]]</f>
        <v>48.400000000000006</v>
      </c>
      <c r="U287" s="132">
        <v>22</v>
      </c>
    </row>
    <row r="288" spans="1:21" x14ac:dyDescent="0.25">
      <c r="A288" s="179">
        <v>279</v>
      </c>
      <c r="B288" s="204" t="s">
        <v>365</v>
      </c>
      <c r="C288" s="21" t="s">
        <v>197</v>
      </c>
      <c r="D288" s="21" t="s">
        <v>11</v>
      </c>
      <c r="E288" s="21" t="s">
        <v>678</v>
      </c>
      <c r="F288" s="27">
        <v>45444</v>
      </c>
      <c r="G288" s="38">
        <v>4.4000000000000004</v>
      </c>
      <c r="H288" s="337"/>
      <c r="I288" s="83"/>
      <c r="J288" s="85">
        <f t="shared" si="20"/>
        <v>0</v>
      </c>
      <c r="K288" s="308"/>
      <c r="L288" s="85">
        <f t="shared" si="21"/>
        <v>0</v>
      </c>
      <c r="M288" s="308"/>
      <c r="N288" s="85">
        <f t="shared" si="22"/>
        <v>0</v>
      </c>
      <c r="O288" s="793"/>
      <c r="P288" s="85">
        <f t="shared" si="23"/>
        <v>0</v>
      </c>
      <c r="Q288" s="83"/>
      <c r="R288" s="377">
        <f t="shared" si="24"/>
        <v>0</v>
      </c>
      <c r="S288" s="83"/>
      <c r="T288" s="83">
        <f>Tabla321[[#This Row],[TOTAL EXITENTE82]]*Tabla321[[#This Row],[P.U$]]</f>
        <v>0</v>
      </c>
      <c r="U288" s="132"/>
    </row>
    <row r="289" spans="1:21" x14ac:dyDescent="0.25">
      <c r="A289" s="179">
        <v>280</v>
      </c>
      <c r="B289" s="204" t="s">
        <v>365</v>
      </c>
      <c r="C289" s="21" t="s">
        <v>203</v>
      </c>
      <c r="D289" s="21" t="s">
        <v>11</v>
      </c>
      <c r="E289" s="21" t="s">
        <v>678</v>
      </c>
      <c r="F289" s="27">
        <v>45444</v>
      </c>
      <c r="G289" s="38">
        <v>4.4000000000000004</v>
      </c>
      <c r="H289" s="337"/>
      <c r="I289" s="593"/>
      <c r="J289" s="355">
        <f>G289*I289</f>
        <v>0</v>
      </c>
      <c r="K289" s="308"/>
      <c r="L289" s="357">
        <f>G289*K289</f>
        <v>0</v>
      </c>
      <c r="M289" s="308"/>
      <c r="N289" s="357">
        <f>G289*M289</f>
        <v>0</v>
      </c>
      <c r="O289" s="793"/>
      <c r="P289" s="357">
        <f>G289*O289</f>
        <v>0</v>
      </c>
      <c r="Q289" s="356"/>
      <c r="R289" s="377">
        <f>G289*Q289</f>
        <v>0</v>
      </c>
      <c r="S289" s="83"/>
      <c r="T289" s="83">
        <f>Tabla321[[#This Row],[TOTAL EXITENTE82]]*Tabla321[[#This Row],[P.U$]]</f>
        <v>0</v>
      </c>
      <c r="U289" s="132"/>
    </row>
    <row r="290" spans="1:21" x14ac:dyDescent="0.25">
      <c r="A290" s="179">
        <v>281</v>
      </c>
      <c r="B290" s="204" t="s">
        <v>366</v>
      </c>
      <c r="C290" s="21" t="s">
        <v>232</v>
      </c>
      <c r="D290" s="21" t="s">
        <v>11</v>
      </c>
      <c r="E290" s="21" t="s">
        <v>282</v>
      </c>
      <c r="F290" s="27">
        <v>45200</v>
      </c>
      <c r="G290" s="38">
        <v>2.78</v>
      </c>
      <c r="H290" s="337"/>
      <c r="I290" s="83"/>
      <c r="J290" s="85">
        <f t="shared" si="20"/>
        <v>0</v>
      </c>
      <c r="K290" s="308"/>
      <c r="L290" s="85">
        <f t="shared" si="21"/>
        <v>0</v>
      </c>
      <c r="M290" s="308"/>
      <c r="N290" s="85">
        <f t="shared" si="22"/>
        <v>0</v>
      </c>
      <c r="O290" s="793"/>
      <c r="P290" s="85">
        <f t="shared" si="23"/>
        <v>0</v>
      </c>
      <c r="Q290" s="83"/>
      <c r="R290" s="377">
        <f t="shared" si="24"/>
        <v>0</v>
      </c>
      <c r="S290" s="83"/>
      <c r="T290" s="83">
        <f>Tabla321[[#This Row],[TOTAL EXITENTE82]]*Tabla321[[#This Row],[P.U$]]</f>
        <v>0</v>
      </c>
      <c r="U290" s="132"/>
    </row>
    <row r="291" spans="1:21" ht="28.5" x14ac:dyDescent="0.25">
      <c r="A291" s="179">
        <v>282</v>
      </c>
      <c r="B291" s="204" t="s">
        <v>367</v>
      </c>
      <c r="C291" s="21" t="s">
        <v>205</v>
      </c>
      <c r="D291" s="21" t="s">
        <v>341</v>
      </c>
      <c r="E291" s="21" t="s">
        <v>282</v>
      </c>
      <c r="F291" s="27">
        <v>45597</v>
      </c>
      <c r="G291" s="38">
        <v>1.97</v>
      </c>
      <c r="H291" s="337"/>
      <c r="I291" s="83"/>
      <c r="J291" s="85">
        <f t="shared" ref="J291:J363" si="25">G291*I291</f>
        <v>0</v>
      </c>
      <c r="K291" s="308"/>
      <c r="L291" s="85">
        <f t="shared" si="21"/>
        <v>0</v>
      </c>
      <c r="M291" s="308"/>
      <c r="N291" s="85">
        <f t="shared" si="22"/>
        <v>0</v>
      </c>
      <c r="O291" s="793"/>
      <c r="P291" s="85">
        <f t="shared" si="23"/>
        <v>0</v>
      </c>
      <c r="Q291" s="83"/>
      <c r="R291" s="377">
        <f t="shared" si="24"/>
        <v>0</v>
      </c>
      <c r="S291" s="83"/>
      <c r="T291" s="83">
        <f>Tabla321[[#This Row],[TOTAL EXITENTE82]]*Tabla321[[#This Row],[P.U$]]</f>
        <v>0</v>
      </c>
      <c r="U291" s="132"/>
    </row>
    <row r="292" spans="1:21" ht="30" x14ac:dyDescent="0.25">
      <c r="A292" s="179">
        <v>283</v>
      </c>
      <c r="B292" s="151" t="s">
        <v>17961</v>
      </c>
      <c r="C292" s="151" t="s">
        <v>609</v>
      </c>
      <c r="D292" s="151" t="s">
        <v>11</v>
      </c>
      <c r="E292" s="151" t="s">
        <v>266</v>
      </c>
      <c r="F292" s="579">
        <v>45505</v>
      </c>
      <c r="G292" s="580">
        <v>3.89</v>
      </c>
      <c r="H292" s="337"/>
      <c r="I292" s="83">
        <v>10</v>
      </c>
      <c r="J292" s="85">
        <f t="shared" si="25"/>
        <v>38.9</v>
      </c>
      <c r="K292" s="308">
        <v>10</v>
      </c>
      <c r="L292" s="85">
        <f t="shared" si="21"/>
        <v>38.9</v>
      </c>
      <c r="M292" s="308">
        <v>8</v>
      </c>
      <c r="N292" s="85">
        <f t="shared" si="22"/>
        <v>31.12</v>
      </c>
      <c r="O292" s="793">
        <v>5</v>
      </c>
      <c r="P292" s="85">
        <f t="shared" si="23"/>
        <v>19.45</v>
      </c>
      <c r="Q292" s="83">
        <v>0</v>
      </c>
      <c r="R292" s="377">
        <f t="shared" si="24"/>
        <v>0</v>
      </c>
      <c r="S292" s="83"/>
      <c r="T292" s="83">
        <f>Tabla321[[#This Row],[TOTAL EXITENTE82]]*Tabla321[[#This Row],[P.U$]]</f>
        <v>0</v>
      </c>
      <c r="U292" s="132"/>
    </row>
    <row r="293" spans="1:21" x14ac:dyDescent="0.25">
      <c r="A293" s="179">
        <v>284</v>
      </c>
      <c r="B293" s="204" t="s">
        <v>368</v>
      </c>
      <c r="C293" s="21" t="s">
        <v>575</v>
      </c>
      <c r="D293" s="21" t="s">
        <v>11</v>
      </c>
      <c r="E293" s="21" t="s">
        <v>289</v>
      </c>
      <c r="F293" s="27">
        <v>45231</v>
      </c>
      <c r="G293" s="38">
        <v>1.1000000000000001</v>
      </c>
      <c r="H293" s="337"/>
      <c r="I293" s="83">
        <v>5</v>
      </c>
      <c r="J293" s="85">
        <f t="shared" si="25"/>
        <v>5.5</v>
      </c>
      <c r="K293" s="308">
        <v>5</v>
      </c>
      <c r="L293" s="85">
        <f t="shared" si="21"/>
        <v>5.5</v>
      </c>
      <c r="M293" s="308">
        <v>5</v>
      </c>
      <c r="N293" s="85">
        <f t="shared" si="22"/>
        <v>5.5</v>
      </c>
      <c r="O293" s="793">
        <v>2</v>
      </c>
      <c r="P293" s="85">
        <f t="shared" si="23"/>
        <v>2.2000000000000002</v>
      </c>
      <c r="Q293" s="83">
        <v>1</v>
      </c>
      <c r="R293" s="377">
        <f t="shared" si="24"/>
        <v>1.1000000000000001</v>
      </c>
      <c r="S293" s="83">
        <v>1</v>
      </c>
      <c r="T293" s="83">
        <f>Tabla321[[#This Row],[TOTAL EXITENTE82]]*Tabla321[[#This Row],[P.U$]]</f>
        <v>1.1000000000000001</v>
      </c>
      <c r="U293" s="132">
        <v>1</v>
      </c>
    </row>
    <row r="294" spans="1:21" x14ac:dyDescent="0.25">
      <c r="A294" s="179">
        <v>285</v>
      </c>
      <c r="B294" s="204" t="s">
        <v>368</v>
      </c>
      <c r="C294" s="21" t="s">
        <v>17963</v>
      </c>
      <c r="D294" s="21" t="s">
        <v>11</v>
      </c>
      <c r="E294" s="21" t="s">
        <v>289</v>
      </c>
      <c r="F294" s="27">
        <v>45323</v>
      </c>
      <c r="G294" s="38">
        <v>1.1000000000000001</v>
      </c>
      <c r="H294" s="337"/>
      <c r="I294" s="83">
        <v>10</v>
      </c>
      <c r="J294" s="85">
        <f>G294*I294</f>
        <v>11</v>
      </c>
      <c r="K294" s="308">
        <v>10</v>
      </c>
      <c r="L294" s="85">
        <f>G294*K294</f>
        <v>11</v>
      </c>
      <c r="M294" s="308">
        <v>10</v>
      </c>
      <c r="N294" s="85">
        <f>G294*M294</f>
        <v>11</v>
      </c>
      <c r="O294" s="793">
        <v>10</v>
      </c>
      <c r="P294" s="85">
        <f>G294*O294</f>
        <v>11</v>
      </c>
      <c r="Q294" s="83">
        <v>10</v>
      </c>
      <c r="R294" s="377">
        <f t="shared" si="24"/>
        <v>11</v>
      </c>
      <c r="S294" s="83">
        <v>10</v>
      </c>
      <c r="T294" s="83">
        <f>Tabla321[[#This Row],[TOTAL EXITENTE82]]*Tabla321[[#This Row],[P.U$]]</f>
        <v>11</v>
      </c>
      <c r="U294" s="132">
        <v>10</v>
      </c>
    </row>
    <row r="295" spans="1:21" ht="28.5" x14ac:dyDescent="0.25">
      <c r="A295" s="179">
        <v>286</v>
      </c>
      <c r="B295" s="204" t="s">
        <v>369</v>
      </c>
      <c r="C295" s="21" t="s">
        <v>17962</v>
      </c>
      <c r="D295" s="21" t="s">
        <v>11</v>
      </c>
      <c r="E295" s="21" t="s">
        <v>287</v>
      </c>
      <c r="F295" s="27">
        <v>45444</v>
      </c>
      <c r="G295" s="38">
        <v>0.88</v>
      </c>
      <c r="H295" s="337"/>
      <c r="I295" s="83">
        <v>20</v>
      </c>
      <c r="J295" s="85">
        <f t="shared" si="25"/>
        <v>17.600000000000001</v>
      </c>
      <c r="K295" s="308">
        <v>8</v>
      </c>
      <c r="L295" s="85">
        <f t="shared" si="21"/>
        <v>7.04</v>
      </c>
      <c r="M295" s="308">
        <v>3</v>
      </c>
      <c r="N295" s="85">
        <f t="shared" si="22"/>
        <v>2.64</v>
      </c>
      <c r="O295" s="793">
        <v>0</v>
      </c>
      <c r="P295" s="85">
        <f t="shared" si="23"/>
        <v>0</v>
      </c>
      <c r="Q295" s="83">
        <v>0</v>
      </c>
      <c r="R295" s="377">
        <f t="shared" si="24"/>
        <v>0</v>
      </c>
      <c r="S295" s="83"/>
      <c r="T295" s="83">
        <f>Tabla321[[#This Row],[TOTAL EXITENTE82]]*Tabla321[[#This Row],[P.U$]]</f>
        <v>0</v>
      </c>
      <c r="U295" s="132"/>
    </row>
    <row r="296" spans="1:21" ht="28.5" x14ac:dyDescent="0.25">
      <c r="A296" s="179">
        <v>287</v>
      </c>
      <c r="B296" s="204" t="s">
        <v>369</v>
      </c>
      <c r="C296" s="151" t="s">
        <v>736</v>
      </c>
      <c r="D296" s="21" t="s">
        <v>11</v>
      </c>
      <c r="E296" s="21" t="s">
        <v>287</v>
      </c>
      <c r="F296" s="579">
        <v>45412</v>
      </c>
      <c r="G296" s="580">
        <v>0.91</v>
      </c>
      <c r="H296" s="337"/>
      <c r="I296" s="83">
        <v>7</v>
      </c>
      <c r="J296" s="85">
        <f t="shared" si="25"/>
        <v>6.37</v>
      </c>
      <c r="K296" s="308">
        <v>0</v>
      </c>
      <c r="L296" s="85">
        <f t="shared" si="21"/>
        <v>0</v>
      </c>
      <c r="M296" s="308">
        <v>0</v>
      </c>
      <c r="N296" s="85">
        <f t="shared" si="22"/>
        <v>0</v>
      </c>
      <c r="O296" s="793"/>
      <c r="P296" s="85">
        <f t="shared" si="23"/>
        <v>0</v>
      </c>
      <c r="Q296" s="83"/>
      <c r="R296" s="377">
        <f t="shared" si="24"/>
        <v>0</v>
      </c>
      <c r="S296" s="83"/>
      <c r="T296" s="83">
        <f>Tabla321[[#This Row],[TOTAL EXITENTE82]]*Tabla321[[#This Row],[P.U$]]</f>
        <v>0</v>
      </c>
      <c r="U296" s="132"/>
    </row>
    <row r="297" spans="1:21" ht="28.5" x14ac:dyDescent="0.25">
      <c r="A297" s="179">
        <v>288</v>
      </c>
      <c r="B297" s="204" t="s">
        <v>370</v>
      </c>
      <c r="C297" s="21" t="s">
        <v>888</v>
      </c>
      <c r="D297" s="21" t="s">
        <v>11</v>
      </c>
      <c r="E297" s="21" t="s">
        <v>287</v>
      </c>
      <c r="F297" s="27">
        <v>45352</v>
      </c>
      <c r="G297" s="38">
        <v>2.2000000000000002</v>
      </c>
      <c r="H297" s="337"/>
      <c r="I297" s="83"/>
      <c r="J297" s="85">
        <f t="shared" si="25"/>
        <v>0</v>
      </c>
      <c r="K297" s="308"/>
      <c r="L297" s="85">
        <f t="shared" si="21"/>
        <v>0</v>
      </c>
      <c r="M297" s="308"/>
      <c r="N297" s="85">
        <f t="shared" si="22"/>
        <v>0</v>
      </c>
      <c r="O297" s="793"/>
      <c r="P297" s="85">
        <f t="shared" si="23"/>
        <v>0</v>
      </c>
      <c r="Q297" s="83"/>
      <c r="R297" s="377">
        <f t="shared" si="24"/>
        <v>0</v>
      </c>
      <c r="S297" s="83"/>
      <c r="T297" s="83">
        <f>Tabla321[[#This Row],[TOTAL EXITENTE82]]*Tabla321[[#This Row],[P.U$]]</f>
        <v>0</v>
      </c>
      <c r="U297" s="132"/>
    </row>
    <row r="298" spans="1:21" ht="28.5" x14ac:dyDescent="0.25">
      <c r="A298" s="179">
        <v>289</v>
      </c>
      <c r="B298" s="204" t="s">
        <v>369</v>
      </c>
      <c r="C298" s="21" t="s">
        <v>904</v>
      </c>
      <c r="D298" s="21" t="s">
        <v>11</v>
      </c>
      <c r="E298" s="21" t="s">
        <v>287</v>
      </c>
      <c r="F298" s="27">
        <v>45352</v>
      </c>
      <c r="G298" s="38">
        <v>2.2000000000000002</v>
      </c>
      <c r="H298" s="337"/>
      <c r="I298" s="83"/>
      <c r="J298" s="85">
        <f t="shared" si="25"/>
        <v>0</v>
      </c>
      <c r="K298" s="308"/>
      <c r="L298" s="85">
        <f t="shared" si="21"/>
        <v>0</v>
      </c>
      <c r="M298" s="308"/>
      <c r="N298" s="85">
        <f t="shared" si="22"/>
        <v>0</v>
      </c>
      <c r="O298" s="793"/>
      <c r="P298" s="85">
        <f t="shared" si="23"/>
        <v>0</v>
      </c>
      <c r="Q298" s="83"/>
      <c r="R298" s="377">
        <f t="shared" si="24"/>
        <v>0</v>
      </c>
      <c r="S298" s="83"/>
      <c r="T298" s="83">
        <f>Tabla321[[#This Row],[TOTAL EXITENTE82]]*Tabla321[[#This Row],[P.U$]]</f>
        <v>0</v>
      </c>
      <c r="U298" s="132"/>
    </row>
    <row r="299" spans="1:21" ht="28.5" x14ac:dyDescent="0.25">
      <c r="A299" s="179">
        <v>290</v>
      </c>
      <c r="B299" s="204" t="s">
        <v>370</v>
      </c>
      <c r="C299" s="151" t="s">
        <v>666</v>
      </c>
      <c r="D299" s="21" t="s">
        <v>11</v>
      </c>
      <c r="E299" s="21" t="s">
        <v>287</v>
      </c>
      <c r="F299" s="579">
        <v>45869</v>
      </c>
      <c r="G299" s="580"/>
      <c r="H299" s="337"/>
      <c r="I299" s="83"/>
      <c r="J299" s="85">
        <f t="shared" si="25"/>
        <v>0</v>
      </c>
      <c r="K299" s="308"/>
      <c r="L299" s="85">
        <f>G299*K299</f>
        <v>0</v>
      </c>
      <c r="M299" s="308"/>
      <c r="N299" s="85">
        <f>G299*M299</f>
        <v>0</v>
      </c>
      <c r="O299" s="793"/>
      <c r="P299" s="85">
        <f>G299*O299</f>
        <v>0</v>
      </c>
      <c r="Q299" s="83"/>
      <c r="R299" s="377">
        <f>G299*Q299</f>
        <v>0</v>
      </c>
      <c r="S299" s="83"/>
      <c r="T299" s="83">
        <f>Tabla321[[#This Row],[TOTAL EXITENTE82]]*Tabla321[[#This Row],[P.U$]]</f>
        <v>0</v>
      </c>
      <c r="U299" s="132"/>
    </row>
    <row r="300" spans="1:21" ht="28.5" x14ac:dyDescent="0.25">
      <c r="A300" s="179">
        <v>291</v>
      </c>
      <c r="B300" s="204" t="s">
        <v>370</v>
      </c>
      <c r="C300" s="21" t="s">
        <v>769</v>
      </c>
      <c r="D300" s="21" t="s">
        <v>11</v>
      </c>
      <c r="E300" s="21" t="s">
        <v>684</v>
      </c>
      <c r="F300" s="27">
        <v>45352</v>
      </c>
      <c r="G300" s="38">
        <v>2.2000000000000002</v>
      </c>
      <c r="H300" s="337"/>
      <c r="I300" s="83"/>
      <c r="J300" s="85">
        <f t="shared" si="25"/>
        <v>0</v>
      </c>
      <c r="K300" s="308"/>
      <c r="L300" s="85">
        <f t="shared" si="21"/>
        <v>0</v>
      </c>
      <c r="M300" s="308"/>
      <c r="N300" s="85">
        <f t="shared" si="22"/>
        <v>0</v>
      </c>
      <c r="O300" s="793"/>
      <c r="P300" s="85">
        <f t="shared" si="23"/>
        <v>0</v>
      </c>
      <c r="Q300" s="83"/>
      <c r="R300" s="377">
        <f t="shared" si="24"/>
        <v>0</v>
      </c>
      <c r="S300" s="83"/>
      <c r="T300" s="83">
        <f>Tabla321[[#This Row],[TOTAL EXITENTE82]]*Tabla321[[#This Row],[P.U$]]</f>
        <v>0</v>
      </c>
      <c r="U300" s="132"/>
    </row>
    <row r="301" spans="1:21" x14ac:dyDescent="0.25">
      <c r="A301" s="179">
        <v>292</v>
      </c>
      <c r="B301" s="204" t="s">
        <v>371</v>
      </c>
      <c r="C301" s="21" t="s">
        <v>579</v>
      </c>
      <c r="D301" s="21" t="s">
        <v>11</v>
      </c>
      <c r="E301" s="21" t="s">
        <v>326</v>
      </c>
      <c r="F301" s="27">
        <v>45505</v>
      </c>
      <c r="G301" s="38">
        <v>6.2</v>
      </c>
      <c r="H301" s="337"/>
      <c r="I301" s="83"/>
      <c r="J301" s="85">
        <f t="shared" si="25"/>
        <v>0</v>
      </c>
      <c r="K301" s="308"/>
      <c r="L301" s="85">
        <f t="shared" si="21"/>
        <v>0</v>
      </c>
      <c r="M301" s="308"/>
      <c r="N301" s="85">
        <f t="shared" si="22"/>
        <v>0</v>
      </c>
      <c r="O301" s="793"/>
      <c r="P301" s="85">
        <f t="shared" si="23"/>
        <v>0</v>
      </c>
      <c r="Q301" s="83"/>
      <c r="R301" s="377">
        <f t="shared" si="24"/>
        <v>0</v>
      </c>
      <c r="S301" s="83"/>
      <c r="T301" s="83">
        <f>Tabla321[[#This Row],[TOTAL EXITENTE82]]*Tabla321[[#This Row],[P.U$]]</f>
        <v>0</v>
      </c>
      <c r="U301" s="132"/>
    </row>
    <row r="302" spans="1:21" ht="28.5" x14ac:dyDescent="0.25">
      <c r="A302" s="179">
        <v>293</v>
      </c>
      <c r="B302" s="204" t="s">
        <v>372</v>
      </c>
      <c r="C302" s="21" t="s">
        <v>580</v>
      </c>
      <c r="D302" s="21" t="s">
        <v>11</v>
      </c>
      <c r="E302" s="21" t="s">
        <v>679</v>
      </c>
      <c r="F302" s="27">
        <v>45658</v>
      </c>
      <c r="G302" s="38">
        <v>1.52</v>
      </c>
      <c r="H302" s="337"/>
      <c r="I302" s="83"/>
      <c r="J302" s="85">
        <f t="shared" si="25"/>
        <v>0</v>
      </c>
      <c r="K302" s="308"/>
      <c r="L302" s="85">
        <f t="shared" si="21"/>
        <v>0</v>
      </c>
      <c r="M302" s="308"/>
      <c r="N302" s="85">
        <f t="shared" si="22"/>
        <v>0</v>
      </c>
      <c r="O302" s="793"/>
      <c r="P302" s="85">
        <f t="shared" si="23"/>
        <v>0</v>
      </c>
      <c r="Q302" s="83"/>
      <c r="R302" s="377">
        <f t="shared" si="24"/>
        <v>0</v>
      </c>
      <c r="S302" s="83"/>
      <c r="T302" s="83">
        <f>Tabla321[[#This Row],[TOTAL EXITENTE82]]*Tabla321[[#This Row],[P.U$]]</f>
        <v>0</v>
      </c>
      <c r="U302" s="132"/>
    </row>
    <row r="303" spans="1:21" ht="25.5" x14ac:dyDescent="0.25">
      <c r="A303" s="179">
        <v>294</v>
      </c>
      <c r="B303" s="204" t="s">
        <v>373</v>
      </c>
      <c r="C303" s="21" t="s">
        <v>203</v>
      </c>
      <c r="D303" s="21" t="s">
        <v>11</v>
      </c>
      <c r="E303" s="21" t="s">
        <v>679</v>
      </c>
      <c r="F303" s="27">
        <v>45231</v>
      </c>
      <c r="G303" s="38">
        <v>1.52</v>
      </c>
      <c r="H303" s="337"/>
      <c r="I303" s="83"/>
      <c r="J303" s="85">
        <f t="shared" si="25"/>
        <v>0</v>
      </c>
      <c r="K303" s="308"/>
      <c r="L303" s="85">
        <f t="shared" si="21"/>
        <v>0</v>
      </c>
      <c r="M303" s="308"/>
      <c r="N303" s="85">
        <f t="shared" si="22"/>
        <v>0</v>
      </c>
      <c r="O303" s="793"/>
      <c r="P303" s="85">
        <f t="shared" si="23"/>
        <v>0</v>
      </c>
      <c r="Q303" s="83"/>
      <c r="R303" s="377">
        <f t="shared" si="24"/>
        <v>0</v>
      </c>
      <c r="S303" s="83"/>
      <c r="T303" s="83">
        <f>Tabla321[[#This Row],[TOTAL EXITENTE82]]*Tabla321[[#This Row],[P.U$]]</f>
        <v>0</v>
      </c>
      <c r="U303" s="132"/>
    </row>
    <row r="304" spans="1:21" x14ac:dyDescent="0.25">
      <c r="A304" s="179">
        <v>295</v>
      </c>
      <c r="B304" s="204" t="s">
        <v>374</v>
      </c>
      <c r="C304" s="21" t="s">
        <v>581</v>
      </c>
      <c r="D304" s="21" t="s">
        <v>11</v>
      </c>
      <c r="E304" s="21" t="s">
        <v>680</v>
      </c>
      <c r="F304" s="27">
        <v>45748</v>
      </c>
      <c r="G304" s="38">
        <v>0.75</v>
      </c>
      <c r="H304" s="337"/>
      <c r="I304" s="83">
        <v>1</v>
      </c>
      <c r="J304" s="85">
        <f t="shared" si="25"/>
        <v>0.75</v>
      </c>
      <c r="K304" s="308">
        <v>0</v>
      </c>
      <c r="L304" s="85">
        <f t="shared" si="21"/>
        <v>0</v>
      </c>
      <c r="M304" s="308">
        <v>0</v>
      </c>
      <c r="N304" s="85">
        <f t="shared" si="22"/>
        <v>0</v>
      </c>
      <c r="O304" s="793"/>
      <c r="P304" s="85">
        <f t="shared" si="23"/>
        <v>0</v>
      </c>
      <c r="Q304" s="83"/>
      <c r="R304" s="377">
        <f t="shared" si="24"/>
        <v>0</v>
      </c>
      <c r="S304" s="83"/>
      <c r="T304" s="83">
        <f>Tabla321[[#This Row],[TOTAL EXITENTE82]]*Tabla321[[#This Row],[P.U$]]</f>
        <v>0</v>
      </c>
      <c r="U304" s="132"/>
    </row>
    <row r="305" spans="1:21" x14ac:dyDescent="0.25">
      <c r="A305" s="179">
        <v>296</v>
      </c>
      <c r="B305" s="204" t="s">
        <v>375</v>
      </c>
      <c r="C305" s="21" t="s">
        <v>577</v>
      </c>
      <c r="D305" s="21" t="s">
        <v>11</v>
      </c>
      <c r="E305" s="21" t="s">
        <v>680</v>
      </c>
      <c r="F305" s="27">
        <v>45566</v>
      </c>
      <c r="G305" s="38">
        <v>0.52</v>
      </c>
      <c r="H305" s="337"/>
      <c r="I305" s="83"/>
      <c r="J305" s="85">
        <f t="shared" si="25"/>
        <v>0</v>
      </c>
      <c r="K305" s="308"/>
      <c r="L305" s="85">
        <f t="shared" si="21"/>
        <v>0</v>
      </c>
      <c r="M305" s="308"/>
      <c r="N305" s="85">
        <f t="shared" si="22"/>
        <v>0</v>
      </c>
      <c r="O305" s="793"/>
      <c r="P305" s="85">
        <f t="shared" si="23"/>
        <v>0</v>
      </c>
      <c r="Q305" s="83"/>
      <c r="R305" s="377">
        <f t="shared" si="24"/>
        <v>0</v>
      </c>
      <c r="S305" s="83"/>
      <c r="T305" s="83">
        <f>Tabla321[[#This Row],[TOTAL EXITENTE82]]*Tabla321[[#This Row],[P.U$]]</f>
        <v>0</v>
      </c>
      <c r="U305" s="132"/>
    </row>
    <row r="306" spans="1:21" ht="28.5" x14ac:dyDescent="0.25">
      <c r="A306" s="179">
        <v>297</v>
      </c>
      <c r="B306" s="204" t="s">
        <v>376</v>
      </c>
      <c r="C306" s="21" t="s">
        <v>197</v>
      </c>
      <c r="D306" s="21" t="s">
        <v>11</v>
      </c>
      <c r="E306" s="21" t="s">
        <v>679</v>
      </c>
      <c r="F306" s="27">
        <v>45170</v>
      </c>
      <c r="G306" s="38">
        <v>9.32</v>
      </c>
      <c r="H306" s="337"/>
      <c r="I306" s="83"/>
      <c r="J306" s="85">
        <f t="shared" si="25"/>
        <v>0</v>
      </c>
      <c r="K306" s="308"/>
      <c r="L306" s="85">
        <f t="shared" si="21"/>
        <v>0</v>
      </c>
      <c r="M306" s="308"/>
      <c r="N306" s="85">
        <f t="shared" si="22"/>
        <v>0</v>
      </c>
      <c r="O306" s="793"/>
      <c r="P306" s="85">
        <f t="shared" si="23"/>
        <v>0</v>
      </c>
      <c r="Q306" s="83"/>
      <c r="R306" s="377">
        <f t="shared" si="24"/>
        <v>0</v>
      </c>
      <c r="S306" s="83"/>
      <c r="T306" s="83">
        <f>Tabla321[[#This Row],[TOTAL EXITENTE82]]*Tabla321[[#This Row],[P.U$]]</f>
        <v>0</v>
      </c>
      <c r="U306" s="132"/>
    </row>
    <row r="307" spans="1:21" x14ac:dyDescent="0.25">
      <c r="A307" s="179">
        <v>298</v>
      </c>
      <c r="B307" s="204" t="s">
        <v>770</v>
      </c>
      <c r="C307" s="21" t="s">
        <v>736</v>
      </c>
      <c r="D307" s="21" t="s">
        <v>11</v>
      </c>
      <c r="E307" s="21"/>
      <c r="F307" s="27">
        <v>45444</v>
      </c>
      <c r="G307" s="38">
        <v>0.28999999999999998</v>
      </c>
      <c r="H307" s="337"/>
      <c r="I307" s="593"/>
      <c r="J307" s="85">
        <f t="shared" si="25"/>
        <v>0</v>
      </c>
      <c r="K307" s="308"/>
      <c r="L307" s="236">
        <f>G307*K307</f>
        <v>0</v>
      </c>
      <c r="M307" s="308"/>
      <c r="N307" s="236">
        <f>G307*M307</f>
        <v>0</v>
      </c>
      <c r="O307" s="793"/>
      <c r="P307" s="236">
        <f>G307*O307</f>
        <v>0</v>
      </c>
      <c r="Q307" s="237"/>
      <c r="R307" s="377">
        <f>G307*Q307</f>
        <v>0</v>
      </c>
      <c r="S307" s="83"/>
      <c r="T307" s="83">
        <f>Tabla321[[#This Row],[TOTAL EXITENTE82]]*Tabla321[[#This Row],[P.U$]]</f>
        <v>0</v>
      </c>
      <c r="U307" s="132"/>
    </row>
    <row r="308" spans="1:21" ht="28.5" x14ac:dyDescent="0.25">
      <c r="A308" s="179">
        <v>299</v>
      </c>
      <c r="B308" s="204" t="s">
        <v>377</v>
      </c>
      <c r="C308" s="21" t="s">
        <v>232</v>
      </c>
      <c r="D308" s="21" t="s">
        <v>11</v>
      </c>
      <c r="E308" s="21" t="s">
        <v>269</v>
      </c>
      <c r="F308" s="27">
        <v>45597</v>
      </c>
      <c r="G308" s="38">
        <v>1.86</v>
      </c>
      <c r="H308" s="337"/>
      <c r="I308" s="83">
        <v>7</v>
      </c>
      <c r="J308" s="85">
        <f t="shared" si="25"/>
        <v>13.020000000000001</v>
      </c>
      <c r="K308" s="308">
        <v>7</v>
      </c>
      <c r="L308" s="85">
        <f t="shared" si="21"/>
        <v>13.020000000000001</v>
      </c>
      <c r="M308" s="308">
        <v>7</v>
      </c>
      <c r="N308" s="85">
        <f t="shared" si="22"/>
        <v>13.020000000000001</v>
      </c>
      <c r="O308" s="793">
        <v>7</v>
      </c>
      <c r="P308" s="85">
        <f t="shared" si="23"/>
        <v>13.020000000000001</v>
      </c>
      <c r="Q308" s="83">
        <v>7</v>
      </c>
      <c r="R308" s="377">
        <f>G308*Q308</f>
        <v>13.020000000000001</v>
      </c>
      <c r="S308" s="83">
        <v>6</v>
      </c>
      <c r="T308" s="83">
        <f>Tabla321[[#This Row],[TOTAL EXITENTE82]]*Tabla321[[#This Row],[P.U$]]</f>
        <v>11.16</v>
      </c>
      <c r="U308" s="132">
        <v>7</v>
      </c>
    </row>
    <row r="309" spans="1:21" ht="28.5" x14ac:dyDescent="0.25">
      <c r="A309" s="179">
        <v>300</v>
      </c>
      <c r="B309" s="204" t="s">
        <v>378</v>
      </c>
      <c r="C309" s="23" t="s">
        <v>197</v>
      </c>
      <c r="D309" s="21" t="s">
        <v>11</v>
      </c>
      <c r="E309" s="23" t="s">
        <v>681</v>
      </c>
      <c r="F309" s="238">
        <v>45261</v>
      </c>
      <c r="G309" s="239">
        <v>8.1199999999999992</v>
      </c>
      <c r="H309" s="337"/>
      <c r="I309" s="83"/>
      <c r="J309" s="85">
        <f t="shared" si="25"/>
        <v>0</v>
      </c>
      <c r="K309" s="308"/>
      <c r="L309" s="85">
        <f t="shared" si="21"/>
        <v>0</v>
      </c>
      <c r="M309" s="308"/>
      <c r="N309" s="85">
        <f t="shared" si="22"/>
        <v>0</v>
      </c>
      <c r="O309" s="793"/>
      <c r="P309" s="85">
        <f t="shared" si="23"/>
        <v>0</v>
      </c>
      <c r="Q309" s="83"/>
      <c r="R309" s="377">
        <f t="shared" si="24"/>
        <v>0</v>
      </c>
      <c r="S309" s="83"/>
      <c r="T309" s="83">
        <f>Tabla321[[#This Row],[TOTAL EXITENTE82]]*Tabla321[[#This Row],[P.U$]]</f>
        <v>0</v>
      </c>
      <c r="U309" s="132"/>
    </row>
    <row r="310" spans="1:21" x14ac:dyDescent="0.25">
      <c r="A310" s="179">
        <v>301</v>
      </c>
      <c r="B310" s="204" t="s">
        <v>379</v>
      </c>
      <c r="C310" s="21" t="s">
        <v>575</v>
      </c>
      <c r="D310" s="21" t="s">
        <v>11</v>
      </c>
      <c r="E310" s="21" t="s">
        <v>282</v>
      </c>
      <c r="F310" s="240">
        <v>45017</v>
      </c>
      <c r="G310" s="241">
        <v>3.08</v>
      </c>
      <c r="H310" s="337"/>
      <c r="I310" s="593"/>
      <c r="J310" s="85">
        <f t="shared" si="25"/>
        <v>0</v>
      </c>
      <c r="K310" s="308"/>
      <c r="L310" s="236">
        <f>G310*K310</f>
        <v>0</v>
      </c>
      <c r="M310" s="308"/>
      <c r="N310" s="236">
        <f>G310*M310</f>
        <v>0</v>
      </c>
      <c r="O310" s="793"/>
      <c r="P310" s="236">
        <f>G310*O310</f>
        <v>0</v>
      </c>
      <c r="Q310" s="237"/>
      <c r="R310" s="377">
        <f>G310*Q310</f>
        <v>0</v>
      </c>
      <c r="S310" s="83"/>
      <c r="T310" s="83">
        <f>Tabla321[[#This Row],[TOTAL EXITENTE82]]*Tabla321[[#This Row],[P.U$]]</f>
        <v>0</v>
      </c>
      <c r="U310" s="132"/>
    </row>
    <row r="311" spans="1:21" x14ac:dyDescent="0.25">
      <c r="A311" s="179">
        <v>302</v>
      </c>
      <c r="B311" s="204" t="s">
        <v>380</v>
      </c>
      <c r="C311" s="21" t="s">
        <v>582</v>
      </c>
      <c r="D311" s="21" t="s">
        <v>11</v>
      </c>
      <c r="E311" s="21" t="s">
        <v>282</v>
      </c>
      <c r="F311" s="240">
        <v>45139</v>
      </c>
      <c r="G311" s="241">
        <v>3.08</v>
      </c>
      <c r="H311" s="337"/>
      <c r="I311" s="83"/>
      <c r="J311" s="85">
        <f t="shared" si="25"/>
        <v>0</v>
      </c>
      <c r="K311" s="308"/>
      <c r="L311" s="85">
        <f>G311*K311</f>
        <v>0</v>
      </c>
      <c r="M311" s="308"/>
      <c r="N311" s="85">
        <f>G311*M311</f>
        <v>0</v>
      </c>
      <c r="O311" s="793"/>
      <c r="P311" s="85">
        <f>G311*O311</f>
        <v>0</v>
      </c>
      <c r="Q311" s="83"/>
      <c r="R311" s="377">
        <f>G311*Q311</f>
        <v>0</v>
      </c>
      <c r="S311" s="83"/>
      <c r="T311" s="83">
        <f>Tabla321[[#This Row],[TOTAL EXITENTE82]]*Tabla321[[#This Row],[P.U$]]</f>
        <v>0</v>
      </c>
      <c r="U311" s="132"/>
    </row>
    <row r="312" spans="1:21" ht="25.5" x14ac:dyDescent="0.25">
      <c r="A312" s="179">
        <v>303</v>
      </c>
      <c r="B312" s="204" t="s">
        <v>381</v>
      </c>
      <c r="C312" s="21" t="s">
        <v>583</v>
      </c>
      <c r="D312" s="21" t="s">
        <v>11</v>
      </c>
      <c r="E312" s="21" t="s">
        <v>682</v>
      </c>
      <c r="F312" s="240">
        <v>45809</v>
      </c>
      <c r="G312" s="241">
        <v>1.55</v>
      </c>
      <c r="H312" s="337"/>
      <c r="I312" s="83"/>
      <c r="J312" s="85">
        <f t="shared" si="25"/>
        <v>0</v>
      </c>
      <c r="K312" s="308"/>
      <c r="L312" s="85">
        <f t="shared" si="21"/>
        <v>0</v>
      </c>
      <c r="M312" s="308"/>
      <c r="N312" s="85">
        <f t="shared" si="22"/>
        <v>0</v>
      </c>
      <c r="O312" s="793"/>
      <c r="P312" s="85">
        <f t="shared" si="23"/>
        <v>0</v>
      </c>
      <c r="Q312" s="83"/>
      <c r="R312" s="377">
        <f t="shared" si="24"/>
        <v>0</v>
      </c>
      <c r="S312" s="83"/>
      <c r="T312" s="83">
        <f>Tabla321[[#This Row],[TOTAL EXITENTE82]]*Tabla321[[#This Row],[P.U$]]</f>
        <v>0</v>
      </c>
      <c r="U312" s="132"/>
    </row>
    <row r="313" spans="1:21" ht="28.5" x14ac:dyDescent="0.25">
      <c r="A313" s="179">
        <v>304</v>
      </c>
      <c r="B313" s="204" t="s">
        <v>382</v>
      </c>
      <c r="C313" s="21" t="s">
        <v>197</v>
      </c>
      <c r="D313" s="21" t="s">
        <v>11</v>
      </c>
      <c r="E313" s="21" t="s">
        <v>278</v>
      </c>
      <c r="F313" s="240">
        <v>45108</v>
      </c>
      <c r="G313" s="241">
        <v>3.55</v>
      </c>
      <c r="H313" s="337"/>
      <c r="I313" s="593"/>
      <c r="J313" s="85">
        <f t="shared" si="25"/>
        <v>0</v>
      </c>
      <c r="K313" s="308"/>
      <c r="L313" s="236">
        <f>G313*K313</f>
        <v>0</v>
      </c>
      <c r="M313" s="308"/>
      <c r="N313" s="236">
        <f>G313*M313</f>
        <v>0</v>
      </c>
      <c r="O313" s="793"/>
      <c r="P313" s="236">
        <f>G313*O313</f>
        <v>0</v>
      </c>
      <c r="Q313" s="237"/>
      <c r="R313" s="377">
        <f>G313*Q313</f>
        <v>0</v>
      </c>
      <c r="S313" s="83"/>
      <c r="T313" s="83">
        <f>Tabla321[[#This Row],[TOTAL EXITENTE82]]*Tabla321[[#This Row],[P.U$]]</f>
        <v>0</v>
      </c>
      <c r="U313" s="132"/>
    </row>
    <row r="314" spans="1:21" ht="28.5" x14ac:dyDescent="0.25">
      <c r="A314" s="179">
        <v>305</v>
      </c>
      <c r="B314" s="204" t="s">
        <v>383</v>
      </c>
      <c r="C314" s="21" t="s">
        <v>573</v>
      </c>
      <c r="D314" s="21" t="s">
        <v>11</v>
      </c>
      <c r="E314" s="21" t="s">
        <v>299</v>
      </c>
      <c r="F314" s="240">
        <v>45108</v>
      </c>
      <c r="G314" s="241">
        <v>1.97</v>
      </c>
      <c r="H314" s="337"/>
      <c r="I314" s="83"/>
      <c r="J314" s="85">
        <f t="shared" si="25"/>
        <v>0</v>
      </c>
      <c r="K314" s="308"/>
      <c r="L314" s="85">
        <f>G314*K314</f>
        <v>0</v>
      </c>
      <c r="M314" s="308"/>
      <c r="N314" s="85">
        <f>G314*M314</f>
        <v>0</v>
      </c>
      <c r="O314" s="793"/>
      <c r="P314" s="85">
        <f>G314*O314</f>
        <v>0</v>
      </c>
      <c r="Q314" s="83"/>
      <c r="R314" s="377">
        <f>G314*Q314</f>
        <v>0</v>
      </c>
      <c r="S314" s="83"/>
      <c r="T314" s="83">
        <f>Tabla321[[#This Row],[TOTAL EXITENTE82]]*Tabla321[[#This Row],[P.U$]]</f>
        <v>0</v>
      </c>
      <c r="U314" s="132"/>
    </row>
    <row r="315" spans="1:21" x14ac:dyDescent="0.25">
      <c r="A315" s="179">
        <v>306</v>
      </c>
      <c r="B315" s="204" t="s">
        <v>384</v>
      </c>
      <c r="C315" s="21" t="s">
        <v>584</v>
      </c>
      <c r="D315" s="21" t="s">
        <v>11</v>
      </c>
      <c r="E315" s="21" t="s">
        <v>683</v>
      </c>
      <c r="F315" s="240">
        <v>45413</v>
      </c>
      <c r="G315" s="241">
        <v>4.3899999999999997</v>
      </c>
      <c r="H315" s="337"/>
      <c r="I315" s="83">
        <v>18</v>
      </c>
      <c r="J315" s="85">
        <f t="shared" si="25"/>
        <v>79.02</v>
      </c>
      <c r="K315" s="308">
        <v>18</v>
      </c>
      <c r="L315" s="85">
        <f t="shared" si="21"/>
        <v>79.02</v>
      </c>
      <c r="M315" s="308">
        <v>18</v>
      </c>
      <c r="N315" s="85">
        <f t="shared" si="22"/>
        <v>79.02</v>
      </c>
      <c r="O315" s="793">
        <v>18</v>
      </c>
      <c r="P315" s="85">
        <f t="shared" si="23"/>
        <v>79.02</v>
      </c>
      <c r="Q315" s="83">
        <v>18</v>
      </c>
      <c r="R315" s="377">
        <f>G315*Q315</f>
        <v>79.02</v>
      </c>
      <c r="S315" s="83">
        <v>18</v>
      </c>
      <c r="T315" s="83">
        <f>Tabla321[[#This Row],[TOTAL EXITENTE82]]*Tabla321[[#This Row],[P.U$]]</f>
        <v>79.02</v>
      </c>
      <c r="U315" s="132">
        <v>18</v>
      </c>
    </row>
    <row r="316" spans="1:21" x14ac:dyDescent="0.25">
      <c r="A316" s="179">
        <v>307</v>
      </c>
      <c r="B316" s="204" t="s">
        <v>385</v>
      </c>
      <c r="C316" s="21" t="s">
        <v>237</v>
      </c>
      <c r="D316" s="21" t="s">
        <v>11</v>
      </c>
      <c r="E316" s="21" t="s">
        <v>683</v>
      </c>
      <c r="F316" s="240" t="s">
        <v>830</v>
      </c>
      <c r="G316" s="241">
        <v>2.82</v>
      </c>
      <c r="H316" s="337"/>
      <c r="I316" s="83"/>
      <c r="J316" s="85">
        <f t="shared" si="25"/>
        <v>0</v>
      </c>
      <c r="K316" s="308"/>
      <c r="L316" s="85">
        <f t="shared" si="21"/>
        <v>0</v>
      </c>
      <c r="M316" s="308"/>
      <c r="N316" s="85">
        <f t="shared" si="22"/>
        <v>0</v>
      </c>
      <c r="O316" s="793"/>
      <c r="P316" s="85">
        <f t="shared" si="23"/>
        <v>0</v>
      </c>
      <c r="Q316" s="83"/>
      <c r="R316" s="377">
        <f t="shared" si="24"/>
        <v>0</v>
      </c>
      <c r="S316" s="83"/>
      <c r="T316" s="83">
        <f>Tabla321[[#This Row],[TOTAL EXITENTE82]]*Tabla321[[#This Row],[P.U$]]</f>
        <v>0</v>
      </c>
      <c r="U316" s="132"/>
    </row>
    <row r="317" spans="1:21" x14ac:dyDescent="0.25">
      <c r="A317" s="179">
        <v>308</v>
      </c>
      <c r="B317" s="204" t="s">
        <v>385</v>
      </c>
      <c r="C317" s="21" t="s">
        <v>232</v>
      </c>
      <c r="D317" s="21" t="s">
        <v>11</v>
      </c>
      <c r="E317" s="21" t="s">
        <v>289</v>
      </c>
      <c r="F317" s="240">
        <v>45352</v>
      </c>
      <c r="G317" s="241">
        <v>2.82</v>
      </c>
      <c r="H317" s="337"/>
      <c r="I317" s="83"/>
      <c r="J317" s="85">
        <f t="shared" si="25"/>
        <v>0</v>
      </c>
      <c r="K317" s="308"/>
      <c r="L317" s="85">
        <f t="shared" si="21"/>
        <v>0</v>
      </c>
      <c r="M317" s="308"/>
      <c r="N317" s="85">
        <f t="shared" si="22"/>
        <v>0</v>
      </c>
      <c r="O317" s="793"/>
      <c r="P317" s="85">
        <f t="shared" si="23"/>
        <v>0</v>
      </c>
      <c r="Q317" s="83"/>
      <c r="R317" s="377">
        <f t="shared" si="24"/>
        <v>0</v>
      </c>
      <c r="S317" s="83"/>
      <c r="T317" s="83">
        <f>Tabla321[[#This Row],[TOTAL EXITENTE82]]*Tabla321[[#This Row],[P.U$]]</f>
        <v>0</v>
      </c>
      <c r="U317" s="132"/>
    </row>
    <row r="318" spans="1:21" x14ac:dyDescent="0.25">
      <c r="A318" s="179">
        <v>309</v>
      </c>
      <c r="B318" s="204" t="s">
        <v>386</v>
      </c>
      <c r="C318" s="21" t="s">
        <v>232</v>
      </c>
      <c r="D318" s="21" t="s">
        <v>11</v>
      </c>
      <c r="E318" s="21" t="s">
        <v>684</v>
      </c>
      <c r="F318" s="240">
        <v>45231</v>
      </c>
      <c r="G318" s="241">
        <v>1.54</v>
      </c>
      <c r="H318" s="337"/>
      <c r="I318" s="83">
        <v>4</v>
      </c>
      <c r="J318" s="85">
        <f t="shared" si="25"/>
        <v>6.16</v>
      </c>
      <c r="K318" s="308">
        <v>4</v>
      </c>
      <c r="L318" s="85">
        <f t="shared" si="21"/>
        <v>6.16</v>
      </c>
      <c r="M318" s="308">
        <v>3</v>
      </c>
      <c r="N318" s="85">
        <f t="shared" si="22"/>
        <v>4.62</v>
      </c>
      <c r="O318" s="793">
        <v>0</v>
      </c>
      <c r="P318" s="85">
        <f t="shared" si="23"/>
        <v>0</v>
      </c>
      <c r="Q318" s="83">
        <v>0</v>
      </c>
      <c r="R318" s="377">
        <f>G318*Q318</f>
        <v>0</v>
      </c>
      <c r="S318" s="83"/>
      <c r="T318" s="83">
        <f>Tabla321[[#This Row],[TOTAL EXITENTE82]]*Tabla321[[#This Row],[P.U$]]</f>
        <v>0</v>
      </c>
      <c r="U318" s="132"/>
    </row>
    <row r="319" spans="1:21" ht="28.5" x14ac:dyDescent="0.25">
      <c r="A319" s="179">
        <v>310</v>
      </c>
      <c r="B319" s="204" t="s">
        <v>387</v>
      </c>
      <c r="C319" s="21" t="s">
        <v>252</v>
      </c>
      <c r="D319" s="21" t="s">
        <v>341</v>
      </c>
      <c r="E319" s="21" t="s">
        <v>287</v>
      </c>
      <c r="F319" s="240">
        <v>45627</v>
      </c>
      <c r="G319" s="241">
        <v>1.25</v>
      </c>
      <c r="H319" s="337"/>
      <c r="I319" s="83"/>
      <c r="J319" s="85">
        <f t="shared" si="25"/>
        <v>0</v>
      </c>
      <c r="K319" s="308"/>
      <c r="L319" s="85">
        <f t="shared" si="21"/>
        <v>0</v>
      </c>
      <c r="M319" s="308"/>
      <c r="N319" s="85">
        <f t="shared" si="22"/>
        <v>0</v>
      </c>
      <c r="O319" s="793"/>
      <c r="P319" s="85">
        <f t="shared" si="23"/>
        <v>0</v>
      </c>
      <c r="Q319" s="83"/>
      <c r="R319" s="377">
        <f t="shared" si="24"/>
        <v>0</v>
      </c>
      <c r="S319" s="83"/>
      <c r="T319" s="83">
        <f>Tabla321[[#This Row],[TOTAL EXITENTE82]]*Tabla321[[#This Row],[P.U$]]</f>
        <v>0</v>
      </c>
      <c r="U319" s="132"/>
    </row>
    <row r="320" spans="1:21" ht="28.5" x14ac:dyDescent="0.25">
      <c r="A320" s="179">
        <v>311</v>
      </c>
      <c r="B320" s="204" t="s">
        <v>388</v>
      </c>
      <c r="C320" s="21" t="s">
        <v>585</v>
      </c>
      <c r="D320" s="21" t="s">
        <v>11</v>
      </c>
      <c r="E320" s="21" t="s">
        <v>282</v>
      </c>
      <c r="F320" s="240">
        <v>45383</v>
      </c>
      <c r="G320" s="241">
        <v>2.39</v>
      </c>
      <c r="H320" s="337"/>
      <c r="I320" s="83"/>
      <c r="J320" s="85">
        <f t="shared" si="25"/>
        <v>0</v>
      </c>
      <c r="K320" s="308"/>
      <c r="L320" s="85">
        <f t="shared" si="21"/>
        <v>0</v>
      </c>
      <c r="M320" s="308"/>
      <c r="N320" s="85">
        <f t="shared" si="22"/>
        <v>0</v>
      </c>
      <c r="O320" s="793"/>
      <c r="P320" s="85">
        <f t="shared" si="23"/>
        <v>0</v>
      </c>
      <c r="Q320" s="83"/>
      <c r="R320" s="377">
        <f t="shared" si="24"/>
        <v>0</v>
      </c>
      <c r="S320" s="83"/>
      <c r="T320" s="83">
        <f>Tabla321[[#This Row],[TOTAL EXITENTE82]]*Tabla321[[#This Row],[P.U$]]</f>
        <v>0</v>
      </c>
      <c r="U320" s="132"/>
    </row>
    <row r="321" spans="1:21" x14ac:dyDescent="0.25">
      <c r="A321" s="179">
        <v>312</v>
      </c>
      <c r="B321" s="204" t="s">
        <v>389</v>
      </c>
      <c r="C321" s="21" t="s">
        <v>586</v>
      </c>
      <c r="D321" s="21" t="s">
        <v>11</v>
      </c>
      <c r="E321" s="21" t="s">
        <v>282</v>
      </c>
      <c r="F321" s="240">
        <v>45536</v>
      </c>
      <c r="G321" s="241">
        <v>2.39</v>
      </c>
      <c r="H321" s="337"/>
      <c r="I321" s="83"/>
      <c r="J321" s="85">
        <f t="shared" si="25"/>
        <v>0</v>
      </c>
      <c r="K321" s="308"/>
      <c r="L321" s="85">
        <f>G321*K321</f>
        <v>0</v>
      </c>
      <c r="M321" s="308"/>
      <c r="N321" s="85">
        <f>G321*M321</f>
        <v>0</v>
      </c>
      <c r="O321" s="793"/>
      <c r="P321" s="85">
        <f>G321*O321</f>
        <v>0</v>
      </c>
      <c r="Q321" s="83"/>
      <c r="R321" s="377">
        <f>G321*Q321</f>
        <v>0</v>
      </c>
      <c r="S321" s="83"/>
      <c r="T321" s="83">
        <f>Tabla321[[#This Row],[TOTAL EXITENTE82]]*Tabla321[[#This Row],[P.U$]]</f>
        <v>0</v>
      </c>
      <c r="U321" s="132"/>
    </row>
    <row r="322" spans="1:21" x14ac:dyDescent="0.25">
      <c r="A322" s="179">
        <v>313</v>
      </c>
      <c r="B322" s="204" t="s">
        <v>771</v>
      </c>
      <c r="C322" s="21" t="s">
        <v>736</v>
      </c>
      <c r="D322" s="21" t="s">
        <v>11</v>
      </c>
      <c r="E322" s="21" t="s">
        <v>685</v>
      </c>
      <c r="F322" s="240">
        <v>45870</v>
      </c>
      <c r="G322" s="241">
        <v>1.4</v>
      </c>
      <c r="H322" s="337"/>
      <c r="I322" s="83">
        <v>9</v>
      </c>
      <c r="J322" s="85">
        <f t="shared" si="25"/>
        <v>12.6</v>
      </c>
      <c r="K322" s="308">
        <v>9</v>
      </c>
      <c r="L322" s="85">
        <f t="shared" si="21"/>
        <v>12.6</v>
      </c>
      <c r="M322" s="308">
        <v>9</v>
      </c>
      <c r="N322" s="85">
        <f t="shared" si="22"/>
        <v>12.6</v>
      </c>
      <c r="O322" s="793">
        <v>9</v>
      </c>
      <c r="P322" s="85">
        <f t="shared" si="23"/>
        <v>12.6</v>
      </c>
      <c r="Q322" s="83">
        <v>9</v>
      </c>
      <c r="R322" s="377">
        <f t="shared" ref="R322:R323" si="26">G322*Q322</f>
        <v>12.6</v>
      </c>
      <c r="S322" s="83">
        <v>9</v>
      </c>
      <c r="T322" s="83">
        <f>Tabla321[[#This Row],[TOTAL EXITENTE82]]*Tabla321[[#This Row],[P.U$]]</f>
        <v>12.6</v>
      </c>
      <c r="U322" s="132">
        <v>9</v>
      </c>
    </row>
    <row r="323" spans="1:21" x14ac:dyDescent="0.25">
      <c r="A323" s="179">
        <v>314</v>
      </c>
      <c r="B323" s="204" t="s">
        <v>390</v>
      </c>
      <c r="C323" s="21" t="s">
        <v>198</v>
      </c>
      <c r="D323" s="21" t="s">
        <v>11</v>
      </c>
      <c r="E323" s="21" t="s">
        <v>685</v>
      </c>
      <c r="F323" s="240">
        <v>45505</v>
      </c>
      <c r="G323" s="241">
        <v>2.2200000000000002</v>
      </c>
      <c r="H323" s="337"/>
      <c r="I323" s="83">
        <v>3</v>
      </c>
      <c r="J323" s="85">
        <f t="shared" si="25"/>
        <v>6.66</v>
      </c>
      <c r="K323" s="308">
        <v>3</v>
      </c>
      <c r="L323" s="85">
        <f t="shared" si="21"/>
        <v>6.66</v>
      </c>
      <c r="M323" s="308">
        <v>3</v>
      </c>
      <c r="N323" s="85">
        <f t="shared" si="22"/>
        <v>6.66</v>
      </c>
      <c r="O323" s="793">
        <v>3</v>
      </c>
      <c r="P323" s="85">
        <f t="shared" si="23"/>
        <v>6.66</v>
      </c>
      <c r="Q323" s="83">
        <v>3</v>
      </c>
      <c r="R323" s="377">
        <f t="shared" si="26"/>
        <v>6.66</v>
      </c>
      <c r="S323" s="83">
        <v>3</v>
      </c>
      <c r="T323" s="83">
        <f>Tabla321[[#This Row],[TOTAL EXITENTE82]]*Tabla321[[#This Row],[P.U$]]</f>
        <v>6.66</v>
      </c>
      <c r="U323" s="132">
        <v>2</v>
      </c>
    </row>
    <row r="324" spans="1:21" ht="42.75" x14ac:dyDescent="0.25">
      <c r="A324" s="179">
        <v>315</v>
      </c>
      <c r="B324" s="204" t="s">
        <v>829</v>
      </c>
      <c r="C324" s="21" t="s">
        <v>194</v>
      </c>
      <c r="D324" s="21" t="s">
        <v>11</v>
      </c>
      <c r="E324" s="21" t="s">
        <v>266</v>
      </c>
      <c r="F324" s="240">
        <v>45717</v>
      </c>
      <c r="G324" s="241">
        <v>7.59</v>
      </c>
      <c r="H324" s="337"/>
      <c r="I324" s="83"/>
      <c r="J324" s="85">
        <f t="shared" si="25"/>
        <v>0</v>
      </c>
      <c r="K324" s="308"/>
      <c r="L324" s="85">
        <f t="shared" si="21"/>
        <v>0</v>
      </c>
      <c r="M324" s="308"/>
      <c r="N324" s="85">
        <f t="shared" si="22"/>
        <v>0</v>
      </c>
      <c r="O324" s="793"/>
      <c r="P324" s="85">
        <f t="shared" si="23"/>
        <v>0</v>
      </c>
      <c r="Q324" s="83"/>
      <c r="R324" s="377">
        <f t="shared" si="24"/>
        <v>0</v>
      </c>
      <c r="S324" s="83"/>
      <c r="T324" s="83">
        <f>Tabla321[[#This Row],[TOTAL EXITENTE82]]*Tabla321[[#This Row],[P.U$]]</f>
        <v>0</v>
      </c>
      <c r="U324" s="132"/>
    </row>
    <row r="325" spans="1:21" ht="42.75" x14ac:dyDescent="0.25">
      <c r="A325" s="179">
        <v>316</v>
      </c>
      <c r="B325" s="204" t="s">
        <v>804</v>
      </c>
      <c r="C325" s="21" t="s">
        <v>194</v>
      </c>
      <c r="D325" s="21" t="s">
        <v>11</v>
      </c>
      <c r="E325" s="21" t="s">
        <v>278</v>
      </c>
      <c r="F325" s="240">
        <v>45778</v>
      </c>
      <c r="G325" s="241">
        <v>7.59</v>
      </c>
      <c r="H325" s="337"/>
      <c r="I325" s="83"/>
      <c r="J325" s="85">
        <f t="shared" si="25"/>
        <v>0</v>
      </c>
      <c r="K325" s="308"/>
      <c r="L325" s="85">
        <f t="shared" si="21"/>
        <v>0</v>
      </c>
      <c r="M325" s="308"/>
      <c r="N325" s="85">
        <f t="shared" si="22"/>
        <v>0</v>
      </c>
      <c r="O325" s="793"/>
      <c r="P325" s="85">
        <f t="shared" si="23"/>
        <v>0</v>
      </c>
      <c r="Q325" s="83"/>
      <c r="R325" s="377">
        <f t="shared" si="24"/>
        <v>0</v>
      </c>
      <c r="S325" s="83"/>
      <c r="T325" s="83">
        <f>Tabla321[[#This Row],[TOTAL EXITENTE82]]*Tabla321[[#This Row],[P.U$]]</f>
        <v>0</v>
      </c>
      <c r="U325" s="132"/>
    </row>
    <row r="326" spans="1:21" ht="28.5" x14ac:dyDescent="0.25">
      <c r="A326" s="179">
        <v>317</v>
      </c>
      <c r="B326" s="204" t="s">
        <v>391</v>
      </c>
      <c r="C326" s="21" t="s">
        <v>587</v>
      </c>
      <c r="D326" s="21" t="s">
        <v>11</v>
      </c>
      <c r="E326" s="21" t="s">
        <v>282</v>
      </c>
      <c r="F326" s="240">
        <v>45901</v>
      </c>
      <c r="G326" s="241">
        <v>3.29</v>
      </c>
      <c r="H326" s="337"/>
      <c r="I326" s="83">
        <v>20</v>
      </c>
      <c r="J326" s="85">
        <f t="shared" si="25"/>
        <v>65.8</v>
      </c>
      <c r="K326" s="308">
        <v>20</v>
      </c>
      <c r="L326" s="85">
        <f t="shared" si="21"/>
        <v>65.8</v>
      </c>
      <c r="M326" s="308">
        <v>17</v>
      </c>
      <c r="N326" s="85">
        <f t="shared" si="22"/>
        <v>55.93</v>
      </c>
      <c r="O326" s="793">
        <v>17</v>
      </c>
      <c r="P326" s="85">
        <f t="shared" si="23"/>
        <v>55.93</v>
      </c>
      <c r="Q326" s="83">
        <v>16</v>
      </c>
      <c r="R326" s="377">
        <f>G326*Q326</f>
        <v>52.64</v>
      </c>
      <c r="S326" s="83">
        <v>16</v>
      </c>
      <c r="T326" s="83">
        <f>Tabla321[[#This Row],[TOTAL EXITENTE82]]*Tabla321[[#This Row],[P.U$]]</f>
        <v>52.64</v>
      </c>
      <c r="U326" s="132">
        <v>16</v>
      </c>
    </row>
    <row r="327" spans="1:21" ht="28.5" x14ac:dyDescent="0.25">
      <c r="A327" s="179">
        <v>318</v>
      </c>
      <c r="B327" s="204" t="s">
        <v>392</v>
      </c>
      <c r="C327" s="21" t="s">
        <v>736</v>
      </c>
      <c r="D327" s="21" t="s">
        <v>11</v>
      </c>
      <c r="E327" s="21" t="s">
        <v>293</v>
      </c>
      <c r="F327" s="240">
        <v>45597</v>
      </c>
      <c r="G327" s="241">
        <v>0.41</v>
      </c>
      <c r="H327" s="337"/>
      <c r="I327" s="83"/>
      <c r="J327" s="85">
        <f t="shared" si="25"/>
        <v>0</v>
      </c>
      <c r="K327" s="308"/>
      <c r="L327" s="85">
        <f t="shared" si="21"/>
        <v>0</v>
      </c>
      <c r="M327" s="308"/>
      <c r="N327" s="85">
        <f t="shared" si="22"/>
        <v>0</v>
      </c>
      <c r="O327" s="793"/>
      <c r="P327" s="85">
        <f t="shared" si="23"/>
        <v>0</v>
      </c>
      <c r="Q327" s="83"/>
      <c r="R327" s="377">
        <f t="shared" si="24"/>
        <v>0</v>
      </c>
      <c r="S327" s="83"/>
      <c r="T327" s="83">
        <f>Tabla321[[#This Row],[TOTAL EXITENTE82]]*Tabla321[[#This Row],[P.U$]]</f>
        <v>0</v>
      </c>
      <c r="U327" s="132"/>
    </row>
    <row r="328" spans="1:21" x14ac:dyDescent="0.25">
      <c r="A328" s="179">
        <v>319</v>
      </c>
      <c r="B328" s="204" t="s">
        <v>393</v>
      </c>
      <c r="C328" s="21" t="s">
        <v>588</v>
      </c>
      <c r="D328" s="21" t="s">
        <v>11</v>
      </c>
      <c r="E328" s="21" t="s">
        <v>683</v>
      </c>
      <c r="F328" s="240">
        <v>45170</v>
      </c>
      <c r="G328" s="241"/>
      <c r="H328" s="337"/>
      <c r="I328" s="83"/>
      <c r="J328" s="85">
        <f t="shared" si="25"/>
        <v>0</v>
      </c>
      <c r="K328" s="308"/>
      <c r="L328" s="85">
        <f t="shared" si="21"/>
        <v>0</v>
      </c>
      <c r="M328" s="308"/>
      <c r="N328" s="85">
        <f t="shared" si="22"/>
        <v>0</v>
      </c>
      <c r="O328" s="793"/>
      <c r="P328" s="85">
        <f t="shared" si="23"/>
        <v>0</v>
      </c>
      <c r="Q328" s="83"/>
      <c r="R328" s="377">
        <f t="shared" si="24"/>
        <v>0</v>
      </c>
      <c r="S328" s="83"/>
      <c r="T328" s="83">
        <f>Tabla321[[#This Row],[TOTAL EXITENTE82]]*Tabla321[[#This Row],[P.U$]]</f>
        <v>0</v>
      </c>
      <c r="U328" s="132"/>
    </row>
    <row r="329" spans="1:21" x14ac:dyDescent="0.25">
      <c r="A329" s="179">
        <v>320</v>
      </c>
      <c r="B329" s="204" t="s">
        <v>394</v>
      </c>
      <c r="C329" s="21" t="s">
        <v>232</v>
      </c>
      <c r="D329" s="21" t="s">
        <v>11</v>
      </c>
      <c r="E329" s="21" t="s">
        <v>287</v>
      </c>
      <c r="F329" s="240">
        <v>45536</v>
      </c>
      <c r="G329" s="241">
        <v>4.68</v>
      </c>
      <c r="H329" s="337"/>
      <c r="I329" s="83">
        <v>25</v>
      </c>
      <c r="J329" s="85">
        <f t="shared" si="25"/>
        <v>117</v>
      </c>
      <c r="K329" s="308">
        <v>25</v>
      </c>
      <c r="L329" s="85">
        <f t="shared" si="21"/>
        <v>117</v>
      </c>
      <c r="M329" s="308">
        <v>25</v>
      </c>
      <c r="N329" s="85">
        <f t="shared" si="22"/>
        <v>117</v>
      </c>
      <c r="O329" s="793">
        <v>25</v>
      </c>
      <c r="P329" s="85">
        <f t="shared" si="23"/>
        <v>117</v>
      </c>
      <c r="Q329" s="83">
        <v>0</v>
      </c>
      <c r="R329" s="377">
        <f>G329*Q329</f>
        <v>0</v>
      </c>
      <c r="S329" s="83"/>
      <c r="T329" s="83">
        <f>Tabla321[[#This Row],[TOTAL EXITENTE82]]*Tabla321[[#This Row],[P.U$]]</f>
        <v>0</v>
      </c>
      <c r="U329" s="132"/>
    </row>
    <row r="330" spans="1:21" ht="30" x14ac:dyDescent="0.25">
      <c r="A330" s="179">
        <v>321</v>
      </c>
      <c r="B330" s="573" t="s">
        <v>1229</v>
      </c>
      <c r="C330" s="573" t="s">
        <v>216</v>
      </c>
      <c r="D330" s="21" t="s">
        <v>11</v>
      </c>
      <c r="E330" s="21" t="s">
        <v>287</v>
      </c>
      <c r="F330" s="647">
        <v>45352</v>
      </c>
      <c r="G330" s="650">
        <v>1.29</v>
      </c>
      <c r="H330" s="337"/>
      <c r="I330" s="83"/>
      <c r="J330" s="85">
        <f>G330*I330</f>
        <v>0</v>
      </c>
      <c r="K330" s="308"/>
      <c r="L330" s="85">
        <f>G330*K330</f>
        <v>0</v>
      </c>
      <c r="M330" s="308"/>
      <c r="N330" s="85">
        <f>G330*M330</f>
        <v>0</v>
      </c>
      <c r="O330" s="793"/>
      <c r="P330" s="85">
        <f>G330*O330</f>
        <v>0</v>
      </c>
      <c r="Q330" s="83"/>
      <c r="R330" s="377">
        <f>G330*Q330</f>
        <v>0</v>
      </c>
      <c r="S330" s="83"/>
      <c r="T330" s="83">
        <f>Tabla321[[#This Row],[TOTAL EXITENTE82]]*Tabla321[[#This Row],[P.U$]]</f>
        <v>0</v>
      </c>
      <c r="U330" s="132"/>
    </row>
    <row r="331" spans="1:21" ht="30" x14ac:dyDescent="0.25">
      <c r="A331" s="179">
        <v>322</v>
      </c>
      <c r="B331" s="573" t="s">
        <v>1229</v>
      </c>
      <c r="C331" s="573" t="s">
        <v>17784</v>
      </c>
      <c r="D331" s="21" t="s">
        <v>11</v>
      </c>
      <c r="E331" s="21" t="s">
        <v>287</v>
      </c>
      <c r="F331" s="647">
        <v>45139</v>
      </c>
      <c r="G331" s="650">
        <v>1.97</v>
      </c>
      <c r="H331" s="337"/>
      <c r="I331" s="83"/>
      <c r="J331" s="85">
        <f>G331*I331</f>
        <v>0</v>
      </c>
      <c r="K331" s="308"/>
      <c r="L331" s="85">
        <f>G331*K331</f>
        <v>0</v>
      </c>
      <c r="M331" s="308"/>
      <c r="N331" s="85">
        <f>G331*M331</f>
        <v>0</v>
      </c>
      <c r="O331" s="793"/>
      <c r="P331" s="85">
        <f>G331*O331</f>
        <v>0</v>
      </c>
      <c r="Q331" s="83"/>
      <c r="R331" s="377">
        <f>G331*Q331</f>
        <v>0</v>
      </c>
      <c r="S331" s="83"/>
      <c r="T331" s="83">
        <f>Tabla321[[#This Row],[TOTAL EXITENTE82]]*Tabla321[[#This Row],[P.U$]]</f>
        <v>0</v>
      </c>
      <c r="U331" s="132"/>
    </row>
    <row r="332" spans="1:21" ht="30" x14ac:dyDescent="0.25">
      <c r="A332" s="179">
        <v>323</v>
      </c>
      <c r="B332" s="573" t="s">
        <v>1229</v>
      </c>
      <c r="C332" s="573" t="s">
        <v>888</v>
      </c>
      <c r="D332" s="21" t="s">
        <v>11</v>
      </c>
      <c r="E332" s="21" t="s">
        <v>287</v>
      </c>
      <c r="F332" s="647">
        <v>45352</v>
      </c>
      <c r="G332" s="650">
        <v>2.2000000000000002</v>
      </c>
      <c r="H332" s="337"/>
      <c r="I332" s="83"/>
      <c r="J332" s="85">
        <f>G332*I332</f>
        <v>0</v>
      </c>
      <c r="K332" s="308"/>
      <c r="L332" s="85">
        <f>G332*K332</f>
        <v>0</v>
      </c>
      <c r="M332" s="308"/>
      <c r="N332" s="85">
        <f>G332*M332</f>
        <v>0</v>
      </c>
      <c r="O332" s="793"/>
      <c r="P332" s="85">
        <f>G332*O332</f>
        <v>0</v>
      </c>
      <c r="Q332" s="83"/>
      <c r="R332" s="377">
        <f>G332*Q332</f>
        <v>0</v>
      </c>
      <c r="S332" s="83"/>
      <c r="T332" s="83">
        <f>Tabla321[[#This Row],[TOTAL EXITENTE82]]*Tabla321[[#This Row],[P.U$]]</f>
        <v>0</v>
      </c>
      <c r="U332" s="132"/>
    </row>
    <row r="333" spans="1:21" x14ac:dyDescent="0.25">
      <c r="A333" s="179">
        <v>324</v>
      </c>
      <c r="B333" s="204" t="s">
        <v>395</v>
      </c>
      <c r="C333" s="21" t="s">
        <v>220</v>
      </c>
      <c r="D333" s="21" t="s">
        <v>11</v>
      </c>
      <c r="E333" s="21" t="s">
        <v>293</v>
      </c>
      <c r="F333" s="240">
        <v>45536</v>
      </c>
      <c r="G333" s="241">
        <v>1.51</v>
      </c>
      <c r="H333" s="337"/>
      <c r="I333" s="83"/>
      <c r="J333" s="85">
        <f t="shared" si="25"/>
        <v>0</v>
      </c>
      <c r="K333" s="308"/>
      <c r="L333" s="85">
        <f>G333*K333</f>
        <v>0</v>
      </c>
      <c r="M333" s="308"/>
      <c r="N333" s="85">
        <f>G333*M333</f>
        <v>0</v>
      </c>
      <c r="O333" s="793"/>
      <c r="P333" s="85">
        <f>G333*O333</f>
        <v>0</v>
      </c>
      <c r="Q333" s="83"/>
      <c r="R333" s="377">
        <f>G333*Q333</f>
        <v>0</v>
      </c>
      <c r="S333" s="83"/>
      <c r="T333" s="83">
        <f>Tabla321[[#This Row],[TOTAL EXITENTE82]]*Tabla321[[#This Row],[P.U$]]</f>
        <v>0</v>
      </c>
      <c r="U333" s="132"/>
    </row>
    <row r="334" spans="1:21" x14ac:dyDescent="0.25">
      <c r="A334" s="179">
        <v>325</v>
      </c>
      <c r="B334" s="204" t="s">
        <v>395</v>
      </c>
      <c r="C334" s="21" t="s">
        <v>1008</v>
      </c>
      <c r="D334" s="21" t="s">
        <v>11</v>
      </c>
      <c r="E334" s="21" t="s">
        <v>293</v>
      </c>
      <c r="F334" s="584">
        <v>45930</v>
      </c>
      <c r="G334" s="585">
        <v>1.51</v>
      </c>
      <c r="H334" s="337"/>
      <c r="I334" s="83"/>
      <c r="J334" s="85">
        <f t="shared" si="25"/>
        <v>0</v>
      </c>
      <c r="K334" s="308"/>
      <c r="L334" s="85">
        <f t="shared" si="21"/>
        <v>0</v>
      </c>
      <c r="M334" s="308"/>
      <c r="N334" s="85">
        <f t="shared" si="22"/>
        <v>0</v>
      </c>
      <c r="O334" s="793"/>
      <c r="P334" s="85">
        <f t="shared" si="23"/>
        <v>0</v>
      </c>
      <c r="Q334" s="83"/>
      <c r="R334" s="377">
        <f t="shared" si="24"/>
        <v>0</v>
      </c>
      <c r="S334" s="83"/>
      <c r="T334" s="83">
        <f>Tabla321[[#This Row],[TOTAL EXITENTE82]]*Tabla321[[#This Row],[P.U$]]</f>
        <v>0</v>
      </c>
      <c r="U334" s="132"/>
    </row>
    <row r="335" spans="1:21" ht="25.5" x14ac:dyDescent="0.25">
      <c r="A335" s="179">
        <v>326</v>
      </c>
      <c r="B335" s="204" t="s">
        <v>396</v>
      </c>
      <c r="C335" s="21" t="s">
        <v>589</v>
      </c>
      <c r="D335" s="21" t="s">
        <v>11</v>
      </c>
      <c r="E335" s="21" t="s">
        <v>320</v>
      </c>
      <c r="F335" s="240">
        <v>46054</v>
      </c>
      <c r="G335" s="241">
        <v>1.78</v>
      </c>
      <c r="H335" s="337"/>
      <c r="I335" s="83"/>
      <c r="J335" s="85">
        <f t="shared" si="25"/>
        <v>0</v>
      </c>
      <c r="K335" s="308"/>
      <c r="L335" s="85">
        <f t="shared" si="21"/>
        <v>0</v>
      </c>
      <c r="M335" s="308"/>
      <c r="N335" s="85">
        <f t="shared" si="22"/>
        <v>0</v>
      </c>
      <c r="O335" s="793"/>
      <c r="P335" s="85">
        <f t="shared" si="23"/>
        <v>0</v>
      </c>
      <c r="Q335" s="83"/>
      <c r="R335" s="377">
        <f t="shared" si="24"/>
        <v>0</v>
      </c>
      <c r="S335" s="83"/>
      <c r="T335" s="83">
        <f>Tabla321[[#This Row],[TOTAL EXITENTE82]]*Tabla321[[#This Row],[P.U$]]</f>
        <v>0</v>
      </c>
      <c r="U335" s="132"/>
    </row>
    <row r="336" spans="1:21" ht="25.5" x14ac:dyDescent="0.25">
      <c r="A336" s="179">
        <v>327</v>
      </c>
      <c r="B336" s="204" t="s">
        <v>396</v>
      </c>
      <c r="C336" s="21" t="s">
        <v>590</v>
      </c>
      <c r="D336" s="21" t="s">
        <v>11</v>
      </c>
      <c r="E336" s="21" t="s">
        <v>320</v>
      </c>
      <c r="F336" s="240">
        <v>45444</v>
      </c>
      <c r="G336" s="241">
        <v>2.2400000000000002</v>
      </c>
      <c r="H336" s="337"/>
      <c r="I336" s="83">
        <v>19</v>
      </c>
      <c r="J336" s="85">
        <f t="shared" si="25"/>
        <v>42.56</v>
      </c>
      <c r="K336" s="308">
        <v>19</v>
      </c>
      <c r="L336" s="85">
        <f t="shared" si="21"/>
        <v>42.56</v>
      </c>
      <c r="M336" s="308">
        <v>19</v>
      </c>
      <c r="N336" s="85">
        <f t="shared" si="22"/>
        <v>42.56</v>
      </c>
      <c r="O336" s="793">
        <v>14</v>
      </c>
      <c r="P336" s="85">
        <f t="shared" si="23"/>
        <v>31.360000000000003</v>
      </c>
      <c r="Q336" s="83">
        <v>13</v>
      </c>
      <c r="R336" s="377">
        <f>G336*Q336</f>
        <v>29.120000000000005</v>
      </c>
      <c r="S336" s="83">
        <v>13</v>
      </c>
      <c r="T336" s="83">
        <f>Tabla321[[#This Row],[TOTAL EXITENTE82]]*Tabla321[[#This Row],[P.U$]]</f>
        <v>29.120000000000005</v>
      </c>
      <c r="U336" s="132">
        <v>12</v>
      </c>
    </row>
    <row r="337" spans="1:21" x14ac:dyDescent="0.25">
      <c r="A337" s="179">
        <v>328</v>
      </c>
      <c r="B337" s="204" t="s">
        <v>397</v>
      </c>
      <c r="C337" s="21" t="s">
        <v>210</v>
      </c>
      <c r="D337" s="21" t="s">
        <v>11</v>
      </c>
      <c r="E337" s="21" t="s">
        <v>680</v>
      </c>
      <c r="F337" s="240">
        <v>45413</v>
      </c>
      <c r="G337" s="241">
        <v>2.2400000000000002</v>
      </c>
      <c r="H337" s="337"/>
      <c r="I337" s="83"/>
      <c r="J337" s="85">
        <f t="shared" si="25"/>
        <v>0</v>
      </c>
      <c r="K337" s="308"/>
      <c r="L337" s="85">
        <f t="shared" si="21"/>
        <v>0</v>
      </c>
      <c r="M337" s="308"/>
      <c r="N337" s="85">
        <f t="shared" si="22"/>
        <v>0</v>
      </c>
      <c r="O337" s="793"/>
      <c r="P337" s="85">
        <f t="shared" si="23"/>
        <v>0</v>
      </c>
      <c r="Q337" s="83"/>
      <c r="R337" s="377">
        <f t="shared" si="24"/>
        <v>0</v>
      </c>
      <c r="S337" s="83"/>
      <c r="T337" s="83">
        <f>Tabla321[[#This Row],[TOTAL EXITENTE82]]*Tabla321[[#This Row],[P.U$]]</f>
        <v>0</v>
      </c>
      <c r="U337" s="132"/>
    </row>
    <row r="338" spans="1:21" x14ac:dyDescent="0.25">
      <c r="A338" s="179">
        <v>329</v>
      </c>
      <c r="B338" s="204" t="s">
        <v>398</v>
      </c>
      <c r="C338" s="21" t="s">
        <v>591</v>
      </c>
      <c r="D338" s="21" t="s">
        <v>11</v>
      </c>
      <c r="E338" s="21" t="s">
        <v>282</v>
      </c>
      <c r="F338" s="240"/>
      <c r="G338" s="241">
        <v>0.84</v>
      </c>
      <c r="H338" s="337"/>
      <c r="I338" s="83"/>
      <c r="J338" s="85">
        <f t="shared" si="25"/>
        <v>0</v>
      </c>
      <c r="K338" s="308"/>
      <c r="L338" s="85">
        <f t="shared" si="21"/>
        <v>0</v>
      </c>
      <c r="M338" s="308"/>
      <c r="N338" s="85">
        <f t="shared" si="22"/>
        <v>0</v>
      </c>
      <c r="O338" s="793"/>
      <c r="P338" s="85">
        <f t="shared" si="23"/>
        <v>0</v>
      </c>
      <c r="Q338" s="83"/>
      <c r="R338" s="377">
        <f t="shared" si="24"/>
        <v>0</v>
      </c>
      <c r="S338" s="83"/>
      <c r="T338" s="83">
        <f>Tabla321[[#This Row],[TOTAL EXITENTE82]]*Tabla321[[#This Row],[P.U$]]</f>
        <v>0</v>
      </c>
      <c r="U338" s="132"/>
    </row>
    <row r="339" spans="1:21" x14ac:dyDescent="0.25">
      <c r="A339" s="179">
        <v>330</v>
      </c>
      <c r="B339" s="204" t="s">
        <v>399</v>
      </c>
      <c r="C339" s="21" t="s">
        <v>592</v>
      </c>
      <c r="D339" s="21" t="s">
        <v>11</v>
      </c>
      <c r="E339" s="21" t="s">
        <v>282</v>
      </c>
      <c r="F339" s="240">
        <v>45505</v>
      </c>
      <c r="G339" s="241">
        <v>1.38</v>
      </c>
      <c r="H339" s="337"/>
      <c r="I339" s="83"/>
      <c r="J339" s="85">
        <f t="shared" si="25"/>
        <v>0</v>
      </c>
      <c r="K339" s="308"/>
      <c r="L339" s="85">
        <f>G339*K339</f>
        <v>0</v>
      </c>
      <c r="M339" s="308"/>
      <c r="N339" s="85">
        <f>G339*M339</f>
        <v>0</v>
      </c>
      <c r="O339" s="793"/>
      <c r="P339" s="85">
        <f>G339*O339</f>
        <v>0</v>
      </c>
      <c r="Q339" s="83"/>
      <c r="R339" s="377">
        <f>G339*Q339</f>
        <v>0</v>
      </c>
      <c r="S339" s="83"/>
      <c r="T339" s="83">
        <f>Tabla321[[#This Row],[TOTAL EXITENTE82]]*Tabla321[[#This Row],[P.U$]]</f>
        <v>0</v>
      </c>
      <c r="U339" s="132"/>
    </row>
    <row r="340" spans="1:21" ht="25.5" x14ac:dyDescent="0.25">
      <c r="A340" s="179">
        <v>331</v>
      </c>
      <c r="B340" s="204" t="s">
        <v>1010</v>
      </c>
      <c r="C340" s="21" t="s">
        <v>1009</v>
      </c>
      <c r="D340" s="21" t="s">
        <v>11</v>
      </c>
      <c r="E340" s="21" t="s">
        <v>320</v>
      </c>
      <c r="F340" s="240">
        <v>45505</v>
      </c>
      <c r="G340" s="241">
        <v>0.7</v>
      </c>
      <c r="H340" s="337"/>
      <c r="I340" s="83">
        <v>1</v>
      </c>
      <c r="J340" s="85">
        <f t="shared" si="25"/>
        <v>0.7</v>
      </c>
      <c r="K340" s="308">
        <v>0</v>
      </c>
      <c r="L340" s="85">
        <f t="shared" si="21"/>
        <v>0</v>
      </c>
      <c r="M340" s="308">
        <v>0</v>
      </c>
      <c r="N340" s="85">
        <f t="shared" si="22"/>
        <v>0</v>
      </c>
      <c r="O340" s="793"/>
      <c r="P340" s="85">
        <f t="shared" si="23"/>
        <v>0</v>
      </c>
      <c r="Q340" s="83"/>
      <c r="R340" s="377">
        <f t="shared" si="24"/>
        <v>0</v>
      </c>
      <c r="S340" s="83"/>
      <c r="T340" s="83">
        <f>Tabla321[[#This Row],[TOTAL EXITENTE82]]*Tabla321[[#This Row],[P.U$]]</f>
        <v>0</v>
      </c>
      <c r="U340" s="132"/>
    </row>
    <row r="341" spans="1:21" x14ac:dyDescent="0.25">
      <c r="A341" s="179">
        <v>332</v>
      </c>
      <c r="B341" s="204" t="s">
        <v>772</v>
      </c>
      <c r="C341" s="581" t="s">
        <v>247</v>
      </c>
      <c r="D341" s="151" t="s">
        <v>11</v>
      </c>
      <c r="E341" s="21" t="s">
        <v>773</v>
      </c>
      <c r="F341" s="584">
        <v>45505</v>
      </c>
      <c r="G341" s="585">
        <v>1.25</v>
      </c>
      <c r="H341" s="337"/>
      <c r="I341" s="83"/>
      <c r="J341" s="85">
        <f t="shared" si="25"/>
        <v>0</v>
      </c>
      <c r="K341" s="308"/>
      <c r="L341" s="85">
        <f>G341*K341</f>
        <v>0</v>
      </c>
      <c r="M341" s="308"/>
      <c r="N341" s="85">
        <f>G341*M341</f>
        <v>0</v>
      </c>
      <c r="O341" s="793"/>
      <c r="P341" s="85">
        <f>G341*O341</f>
        <v>0</v>
      </c>
      <c r="Q341" s="83"/>
      <c r="R341" s="377">
        <f>G341*Q341</f>
        <v>0</v>
      </c>
      <c r="S341" s="83"/>
      <c r="T341" s="83">
        <f>Tabla321[[#This Row],[TOTAL EXITENTE82]]*Tabla321[[#This Row],[P.U$]]</f>
        <v>0</v>
      </c>
      <c r="U341" s="132"/>
    </row>
    <row r="342" spans="1:21" x14ac:dyDescent="0.25">
      <c r="A342" s="179">
        <v>333</v>
      </c>
      <c r="B342" s="204" t="s">
        <v>772</v>
      </c>
      <c r="C342" s="21" t="s">
        <v>736</v>
      </c>
      <c r="D342" s="21" t="s">
        <v>11</v>
      </c>
      <c r="E342" s="21" t="s">
        <v>773</v>
      </c>
      <c r="F342" s="240">
        <v>45717</v>
      </c>
      <c r="G342" s="241">
        <v>1.95</v>
      </c>
      <c r="H342" s="337"/>
      <c r="I342" s="83">
        <v>2</v>
      </c>
      <c r="J342" s="85">
        <f t="shared" si="25"/>
        <v>3.9</v>
      </c>
      <c r="K342" s="308">
        <v>12</v>
      </c>
      <c r="L342" s="85">
        <f t="shared" si="21"/>
        <v>23.4</v>
      </c>
      <c r="M342" s="308">
        <v>11</v>
      </c>
      <c r="N342" s="85">
        <f t="shared" si="22"/>
        <v>21.45</v>
      </c>
      <c r="O342" s="793">
        <v>11</v>
      </c>
      <c r="P342" s="85">
        <f t="shared" si="23"/>
        <v>21.45</v>
      </c>
      <c r="Q342" s="83">
        <v>11</v>
      </c>
      <c r="R342" s="377">
        <f>G342*Q342</f>
        <v>21.45</v>
      </c>
      <c r="S342" s="83">
        <v>11</v>
      </c>
      <c r="T342" s="83">
        <f>Tabla321[[#This Row],[TOTAL EXITENTE82]]*Tabla321[[#This Row],[P.U$]]</f>
        <v>21.45</v>
      </c>
      <c r="U342" s="132">
        <v>11</v>
      </c>
    </row>
    <row r="343" spans="1:21" ht="25.5" x14ac:dyDescent="0.25">
      <c r="A343" s="179">
        <v>334</v>
      </c>
      <c r="B343" s="204" t="s">
        <v>400</v>
      </c>
      <c r="C343" s="21" t="s">
        <v>210</v>
      </c>
      <c r="D343" s="21" t="s">
        <v>11</v>
      </c>
      <c r="E343" s="21" t="s">
        <v>324</v>
      </c>
      <c r="F343" s="240">
        <v>45413</v>
      </c>
      <c r="G343" s="241">
        <v>1.94</v>
      </c>
      <c r="H343" s="337"/>
      <c r="I343" s="83"/>
      <c r="J343" s="85">
        <f t="shared" si="25"/>
        <v>0</v>
      </c>
      <c r="K343" s="308"/>
      <c r="L343" s="85">
        <f t="shared" si="21"/>
        <v>0</v>
      </c>
      <c r="M343" s="308"/>
      <c r="N343" s="85">
        <f t="shared" si="22"/>
        <v>0</v>
      </c>
      <c r="O343" s="793"/>
      <c r="P343" s="85">
        <f t="shared" si="23"/>
        <v>0</v>
      </c>
      <c r="Q343" s="83"/>
      <c r="R343" s="377">
        <f t="shared" si="24"/>
        <v>0</v>
      </c>
      <c r="S343" s="83"/>
      <c r="T343" s="83">
        <f>Tabla321[[#This Row],[TOTAL EXITENTE82]]*Tabla321[[#This Row],[P.U$]]</f>
        <v>0</v>
      </c>
      <c r="U343" s="132"/>
    </row>
    <row r="344" spans="1:21" ht="28.5" x14ac:dyDescent="0.25">
      <c r="A344" s="179">
        <v>335</v>
      </c>
      <c r="B344" s="201" t="s">
        <v>401</v>
      </c>
      <c r="C344" s="14" t="s">
        <v>593</v>
      </c>
      <c r="D344" s="14" t="s">
        <v>342</v>
      </c>
      <c r="E344" s="14" t="s">
        <v>259</v>
      </c>
      <c r="F344" s="15">
        <v>45717</v>
      </c>
      <c r="G344" s="37">
        <v>2.72</v>
      </c>
      <c r="H344" s="337"/>
      <c r="I344" s="83"/>
      <c r="J344" s="85">
        <f t="shared" si="25"/>
        <v>0</v>
      </c>
      <c r="K344" s="308"/>
      <c r="L344" s="85">
        <f t="shared" si="21"/>
        <v>0</v>
      </c>
      <c r="M344" s="308"/>
      <c r="N344" s="85">
        <f t="shared" si="22"/>
        <v>0</v>
      </c>
      <c r="O344" s="793"/>
      <c r="P344" s="85">
        <f t="shared" si="23"/>
        <v>0</v>
      </c>
      <c r="Q344" s="83"/>
      <c r="R344" s="377">
        <f t="shared" si="24"/>
        <v>0</v>
      </c>
      <c r="S344" s="83"/>
      <c r="T344" s="83">
        <f>Tabla321[[#This Row],[TOTAL EXITENTE82]]*Tabla321[[#This Row],[P.U$]]</f>
        <v>0</v>
      </c>
      <c r="U344" s="132"/>
    </row>
    <row r="345" spans="1:21" ht="30" x14ac:dyDescent="0.25">
      <c r="A345" s="179">
        <v>336</v>
      </c>
      <c r="B345" s="184" t="s">
        <v>909</v>
      </c>
      <c r="C345" s="184" t="s">
        <v>241</v>
      </c>
      <c r="D345" s="14" t="s">
        <v>342</v>
      </c>
      <c r="E345" s="14" t="s">
        <v>259</v>
      </c>
      <c r="F345" s="576">
        <v>45658</v>
      </c>
      <c r="G345" s="577">
        <v>3.23</v>
      </c>
      <c r="H345" s="337"/>
      <c r="I345" s="83"/>
      <c r="J345" s="85">
        <f t="shared" si="25"/>
        <v>0</v>
      </c>
      <c r="K345" s="308"/>
      <c r="L345" s="85">
        <f>G345*K345</f>
        <v>0</v>
      </c>
      <c r="M345" s="308"/>
      <c r="N345" s="85">
        <f>G345*M345</f>
        <v>0</v>
      </c>
      <c r="O345" s="793"/>
      <c r="P345" s="85">
        <f>G345*O345</f>
        <v>0</v>
      </c>
      <c r="Q345" s="83"/>
      <c r="R345" s="377">
        <f>G345*Q345</f>
        <v>0</v>
      </c>
      <c r="S345" s="83"/>
      <c r="T345" s="83">
        <f>Tabla321[[#This Row],[TOTAL EXITENTE82]]*Tabla321[[#This Row],[P.U$]]</f>
        <v>0</v>
      </c>
      <c r="U345" s="132"/>
    </row>
    <row r="346" spans="1:21" x14ac:dyDescent="0.25">
      <c r="A346" s="179">
        <v>337</v>
      </c>
      <c r="B346" s="184" t="s">
        <v>1127</v>
      </c>
      <c r="C346" s="578" t="s">
        <v>1128</v>
      </c>
      <c r="D346" s="14" t="s">
        <v>342</v>
      </c>
      <c r="E346" s="184"/>
      <c r="F346" s="576">
        <v>45870</v>
      </c>
      <c r="G346" s="603">
        <v>2.5</v>
      </c>
      <c r="H346" s="337"/>
      <c r="I346" s="83"/>
      <c r="J346" s="85">
        <f>G346*I346</f>
        <v>0</v>
      </c>
      <c r="K346" s="308"/>
      <c r="L346" s="85">
        <f>G346*K346</f>
        <v>0</v>
      </c>
      <c r="M346" s="308"/>
      <c r="N346" s="85">
        <f>G346*M346</f>
        <v>0</v>
      </c>
      <c r="O346" s="793"/>
      <c r="P346" s="85">
        <f>G346*O346</f>
        <v>0</v>
      </c>
      <c r="Q346" s="83"/>
      <c r="R346" s="377">
        <f>G346*Q346</f>
        <v>0</v>
      </c>
      <c r="S346" s="83"/>
      <c r="T346" s="83">
        <f>Tabla321[[#This Row],[TOTAL EXITENTE82]]*Tabla321[[#This Row],[P.U$]]</f>
        <v>0</v>
      </c>
      <c r="U346" s="132"/>
    </row>
    <row r="347" spans="1:21" ht="30" x14ac:dyDescent="0.25">
      <c r="A347" s="179">
        <v>338</v>
      </c>
      <c r="B347" s="184" t="s">
        <v>1015</v>
      </c>
      <c r="C347" s="184" t="s">
        <v>241</v>
      </c>
      <c r="D347" s="14" t="s">
        <v>342</v>
      </c>
      <c r="E347" s="14" t="s">
        <v>259</v>
      </c>
      <c r="F347" s="576">
        <v>45991</v>
      </c>
      <c r="G347" s="577">
        <v>1.43</v>
      </c>
      <c r="H347" s="337"/>
      <c r="I347" s="83"/>
      <c r="J347" s="85">
        <f t="shared" si="25"/>
        <v>0</v>
      </c>
      <c r="K347" s="308"/>
      <c r="L347" s="85">
        <f t="shared" si="21"/>
        <v>0</v>
      </c>
      <c r="M347" s="308"/>
      <c r="N347" s="85">
        <f t="shared" si="22"/>
        <v>0</v>
      </c>
      <c r="O347" s="793"/>
      <c r="P347" s="85">
        <f t="shared" si="23"/>
        <v>0</v>
      </c>
      <c r="Q347" s="83"/>
      <c r="R347" s="377">
        <f t="shared" si="24"/>
        <v>0</v>
      </c>
      <c r="S347" s="83"/>
      <c r="T347" s="83">
        <f>Tabla321[[#This Row],[TOTAL EXITENTE82]]*Tabla321[[#This Row],[P.U$]]</f>
        <v>0</v>
      </c>
      <c r="U347" s="132"/>
    </row>
    <row r="348" spans="1:21" ht="25.5" x14ac:dyDescent="0.25">
      <c r="A348" s="179">
        <v>339</v>
      </c>
      <c r="B348" s="273" t="s">
        <v>1003</v>
      </c>
      <c r="C348" s="583" t="s">
        <v>206</v>
      </c>
      <c r="D348" s="14" t="s">
        <v>342</v>
      </c>
      <c r="E348" s="14" t="s">
        <v>268</v>
      </c>
      <c r="F348" s="586">
        <v>45657</v>
      </c>
      <c r="G348" s="652">
        <v>1.9</v>
      </c>
      <c r="H348" s="337"/>
      <c r="I348" s="83">
        <v>7</v>
      </c>
      <c r="J348" s="85">
        <f t="shared" si="25"/>
        <v>13.299999999999999</v>
      </c>
      <c r="K348" s="308">
        <v>7</v>
      </c>
      <c r="L348" s="85">
        <f t="shared" si="21"/>
        <v>13.299999999999999</v>
      </c>
      <c r="M348" s="308">
        <v>7</v>
      </c>
      <c r="N348" s="85">
        <f t="shared" si="22"/>
        <v>13.299999999999999</v>
      </c>
      <c r="O348" s="793">
        <v>7</v>
      </c>
      <c r="P348" s="85">
        <f t="shared" si="23"/>
        <v>13.299999999999999</v>
      </c>
      <c r="Q348" s="83">
        <v>6</v>
      </c>
      <c r="R348" s="377">
        <f t="shared" si="24"/>
        <v>11.399999999999999</v>
      </c>
      <c r="S348" s="83">
        <v>6</v>
      </c>
      <c r="T348" s="83">
        <f>Tabla321[[#This Row],[TOTAL EXITENTE82]]*Tabla321[[#This Row],[P.U$]]</f>
        <v>11.399999999999999</v>
      </c>
      <c r="U348" s="132">
        <v>5</v>
      </c>
    </row>
    <row r="349" spans="1:21" ht="25.5" x14ac:dyDescent="0.25">
      <c r="A349" s="179">
        <v>340</v>
      </c>
      <c r="B349" s="273" t="s">
        <v>1003</v>
      </c>
      <c r="C349" s="583" t="s">
        <v>1223</v>
      </c>
      <c r="D349" s="14" t="s">
        <v>342</v>
      </c>
      <c r="E349" s="14" t="s">
        <v>268</v>
      </c>
      <c r="F349" s="586">
        <v>45474</v>
      </c>
      <c r="G349" s="652">
        <v>2.99</v>
      </c>
      <c r="H349" s="337"/>
      <c r="I349" s="83">
        <v>14</v>
      </c>
      <c r="J349" s="85">
        <f>G349*I349</f>
        <v>41.86</v>
      </c>
      <c r="K349" s="308">
        <v>13</v>
      </c>
      <c r="L349" s="85">
        <f>G349*K349</f>
        <v>38.870000000000005</v>
      </c>
      <c r="M349" s="308">
        <v>13</v>
      </c>
      <c r="N349" s="85">
        <f>G349*M349</f>
        <v>38.870000000000005</v>
      </c>
      <c r="O349" s="793">
        <v>13</v>
      </c>
      <c r="P349" s="85">
        <f>G349*O349</f>
        <v>38.870000000000005</v>
      </c>
      <c r="Q349" s="83">
        <v>13</v>
      </c>
      <c r="R349" s="377">
        <f t="shared" si="24"/>
        <v>38.870000000000005</v>
      </c>
      <c r="S349" s="83">
        <v>12</v>
      </c>
      <c r="T349" s="83">
        <f>Tabla321[[#This Row],[TOTAL EXITENTE82]]*Tabla321[[#This Row],[P.U$]]</f>
        <v>35.880000000000003</v>
      </c>
      <c r="U349" s="132">
        <v>12</v>
      </c>
    </row>
    <row r="350" spans="1:21" x14ac:dyDescent="0.25">
      <c r="A350" s="179">
        <v>341</v>
      </c>
      <c r="B350" s="201" t="s">
        <v>402</v>
      </c>
      <c r="C350" s="14" t="s">
        <v>594</v>
      </c>
      <c r="D350" s="14" t="s">
        <v>12</v>
      </c>
      <c r="E350" s="14" t="s">
        <v>261</v>
      </c>
      <c r="F350" s="15">
        <v>45689</v>
      </c>
      <c r="G350" s="37">
        <v>7.78</v>
      </c>
      <c r="H350" s="337"/>
      <c r="I350" s="593">
        <v>5</v>
      </c>
      <c r="J350" s="355">
        <f>G350*I350</f>
        <v>38.9</v>
      </c>
      <c r="K350" s="856">
        <v>4</v>
      </c>
      <c r="L350" s="357">
        <f>G350*K350</f>
        <v>31.12</v>
      </c>
      <c r="M350" s="856">
        <v>4</v>
      </c>
      <c r="N350" s="357">
        <f>G350*M350</f>
        <v>31.12</v>
      </c>
      <c r="O350" s="794">
        <v>2</v>
      </c>
      <c r="P350" s="357">
        <f>G350*O350</f>
        <v>15.56</v>
      </c>
      <c r="Q350" s="356">
        <v>2</v>
      </c>
      <c r="R350" s="377">
        <f t="shared" si="24"/>
        <v>15.56</v>
      </c>
      <c r="S350" s="83">
        <v>2</v>
      </c>
      <c r="T350" s="83">
        <f>Tabla321[[#This Row],[TOTAL EXITENTE82]]*Tabla321[[#This Row],[P.U$]]</f>
        <v>15.56</v>
      </c>
      <c r="U350" s="132">
        <v>1</v>
      </c>
    </row>
    <row r="351" spans="1:21" ht="28.5" x14ac:dyDescent="0.25">
      <c r="A351" s="179">
        <v>342</v>
      </c>
      <c r="B351" s="201" t="s">
        <v>403</v>
      </c>
      <c r="C351" s="14" t="s">
        <v>230</v>
      </c>
      <c r="D351" s="14" t="s">
        <v>12</v>
      </c>
      <c r="E351" s="14" t="s">
        <v>267</v>
      </c>
      <c r="F351" s="15">
        <v>45139</v>
      </c>
      <c r="G351" s="37">
        <v>2.9</v>
      </c>
      <c r="H351" s="337"/>
      <c r="I351" s="593">
        <v>21</v>
      </c>
      <c r="J351" s="355">
        <f>G351*I351</f>
        <v>60.9</v>
      </c>
      <c r="K351" s="856">
        <v>21</v>
      </c>
      <c r="L351" s="357">
        <f>G351*K351</f>
        <v>60.9</v>
      </c>
      <c r="M351" s="856">
        <v>21</v>
      </c>
      <c r="N351" s="357">
        <f>G351*M351</f>
        <v>60.9</v>
      </c>
      <c r="O351" s="794">
        <v>21</v>
      </c>
      <c r="P351" s="357">
        <f>G351*O351</f>
        <v>60.9</v>
      </c>
      <c r="Q351" s="356">
        <v>0</v>
      </c>
      <c r="R351" s="377">
        <f t="shared" si="24"/>
        <v>0</v>
      </c>
      <c r="S351" s="83">
        <v>0</v>
      </c>
      <c r="T351" s="83">
        <f>Tabla321[[#This Row],[TOTAL EXITENTE82]]*Tabla321[[#This Row],[P.U$]]</f>
        <v>0</v>
      </c>
      <c r="U351" s="132">
        <v>0</v>
      </c>
    </row>
    <row r="352" spans="1:21" ht="28.5" x14ac:dyDescent="0.25">
      <c r="A352" s="179">
        <v>343</v>
      </c>
      <c r="B352" s="201" t="s">
        <v>404</v>
      </c>
      <c r="C352" s="14" t="s">
        <v>595</v>
      </c>
      <c r="D352" s="14" t="s">
        <v>342</v>
      </c>
      <c r="E352" s="14" t="s">
        <v>282</v>
      </c>
      <c r="F352" s="15">
        <v>45717</v>
      </c>
      <c r="G352" s="37">
        <v>8.23</v>
      </c>
      <c r="H352" s="337"/>
      <c r="I352" s="83"/>
      <c r="J352" s="85">
        <f t="shared" si="25"/>
        <v>0</v>
      </c>
      <c r="K352" s="308"/>
      <c r="L352" s="85">
        <f t="shared" si="21"/>
        <v>0</v>
      </c>
      <c r="M352" s="308"/>
      <c r="N352" s="85">
        <f t="shared" si="22"/>
        <v>0</v>
      </c>
      <c r="O352" s="793"/>
      <c r="P352" s="85">
        <f t="shared" si="23"/>
        <v>0</v>
      </c>
      <c r="Q352" s="83"/>
      <c r="R352" s="377">
        <f t="shared" si="24"/>
        <v>0</v>
      </c>
      <c r="S352" s="83"/>
      <c r="T352" s="83">
        <f>Tabla321[[#This Row],[TOTAL EXITENTE82]]*Tabla321[[#This Row],[P.U$]]</f>
        <v>0</v>
      </c>
      <c r="U352" s="132"/>
    </row>
    <row r="353" spans="1:21" ht="28.5" x14ac:dyDescent="0.25">
      <c r="A353" s="179">
        <v>344</v>
      </c>
      <c r="B353" s="201" t="s">
        <v>825</v>
      </c>
      <c r="C353" s="14" t="s">
        <v>736</v>
      </c>
      <c r="D353" s="14" t="s">
        <v>342</v>
      </c>
      <c r="E353" s="14" t="s">
        <v>272</v>
      </c>
      <c r="F353" s="15">
        <v>45992</v>
      </c>
      <c r="G353" s="37">
        <v>3.15</v>
      </c>
      <c r="H353" s="337"/>
      <c r="I353" s="83">
        <v>4</v>
      </c>
      <c r="J353" s="85">
        <f>G353*I353</f>
        <v>12.6</v>
      </c>
      <c r="K353" s="308">
        <v>0</v>
      </c>
      <c r="L353" s="85">
        <f>G353*K353</f>
        <v>0</v>
      </c>
      <c r="M353" s="308">
        <v>0</v>
      </c>
      <c r="N353" s="85">
        <f>G353*M353</f>
        <v>0</v>
      </c>
      <c r="O353" s="793"/>
      <c r="P353" s="85">
        <f>G353*O353</f>
        <v>0</v>
      </c>
      <c r="Q353" s="83"/>
      <c r="R353" s="377">
        <f>G353*Q353</f>
        <v>0</v>
      </c>
      <c r="S353" s="83"/>
      <c r="T353" s="83">
        <f>Tabla321[[#This Row],[TOTAL EXITENTE82]]*Tabla321[[#This Row],[P.U$]]</f>
        <v>0</v>
      </c>
      <c r="U353" s="132"/>
    </row>
    <row r="354" spans="1:21" ht="28.5" x14ac:dyDescent="0.25">
      <c r="A354" s="179">
        <v>345</v>
      </c>
      <c r="B354" s="201" t="s">
        <v>825</v>
      </c>
      <c r="C354" s="14" t="s">
        <v>209</v>
      </c>
      <c r="D354" s="14" t="s">
        <v>342</v>
      </c>
      <c r="E354" s="14" t="s">
        <v>272</v>
      </c>
      <c r="F354" s="15">
        <v>45261</v>
      </c>
      <c r="G354" s="37">
        <v>2.5</v>
      </c>
      <c r="H354" s="337"/>
      <c r="I354" s="593"/>
      <c r="J354" s="85">
        <f t="shared" si="25"/>
        <v>0</v>
      </c>
      <c r="K354" s="308"/>
      <c r="L354" s="236">
        <f>G354*K354</f>
        <v>0</v>
      </c>
      <c r="M354" s="308"/>
      <c r="N354" s="236">
        <f>G354*M354</f>
        <v>0</v>
      </c>
      <c r="O354" s="793"/>
      <c r="P354" s="236">
        <f>G354*O354</f>
        <v>0</v>
      </c>
      <c r="Q354" s="237"/>
      <c r="R354" s="377">
        <f>G354*Q354</f>
        <v>0</v>
      </c>
      <c r="S354" s="83"/>
      <c r="T354" s="83">
        <f>Tabla321[[#This Row],[TOTAL EXITENTE82]]*Tabla321[[#This Row],[P.U$]]</f>
        <v>0</v>
      </c>
      <c r="U354" s="132"/>
    </row>
    <row r="355" spans="1:21" ht="28.5" x14ac:dyDescent="0.25">
      <c r="A355" s="179">
        <v>346</v>
      </c>
      <c r="B355" s="201" t="s">
        <v>824</v>
      </c>
      <c r="C355" s="14" t="s">
        <v>239</v>
      </c>
      <c r="D355" s="14" t="s">
        <v>342</v>
      </c>
      <c r="E355" s="14" t="s">
        <v>272</v>
      </c>
      <c r="F355" s="15">
        <v>45566</v>
      </c>
      <c r="G355" s="37">
        <v>4.5</v>
      </c>
      <c r="H355" s="337"/>
      <c r="I355" s="83"/>
      <c r="J355" s="85">
        <f t="shared" si="25"/>
        <v>0</v>
      </c>
      <c r="K355" s="308"/>
      <c r="L355" s="85">
        <f t="shared" si="21"/>
        <v>0</v>
      </c>
      <c r="M355" s="308"/>
      <c r="N355" s="85">
        <f t="shared" si="22"/>
        <v>0</v>
      </c>
      <c r="O355" s="793"/>
      <c r="P355" s="85">
        <f t="shared" si="23"/>
        <v>0</v>
      </c>
      <c r="Q355" s="83"/>
      <c r="R355" s="377">
        <f t="shared" si="24"/>
        <v>0</v>
      </c>
      <c r="S355" s="83"/>
      <c r="T355" s="83">
        <f>Tabla321[[#This Row],[TOTAL EXITENTE82]]*Tabla321[[#This Row],[P.U$]]</f>
        <v>0</v>
      </c>
      <c r="U355" s="132"/>
    </row>
    <row r="356" spans="1:21" ht="38.25" x14ac:dyDescent="0.25">
      <c r="A356" s="179">
        <v>347</v>
      </c>
      <c r="B356" s="201" t="s">
        <v>405</v>
      </c>
      <c r="C356" s="14" t="s">
        <v>239</v>
      </c>
      <c r="D356" s="14" t="s">
        <v>343</v>
      </c>
      <c r="E356" s="14" t="s">
        <v>686</v>
      </c>
      <c r="F356" s="15">
        <v>45626</v>
      </c>
      <c r="G356" s="37">
        <v>3.72</v>
      </c>
      <c r="H356" s="337"/>
      <c r="I356" s="83"/>
      <c r="J356" s="85">
        <f t="shared" si="25"/>
        <v>0</v>
      </c>
      <c r="K356" s="308"/>
      <c r="L356" s="85">
        <f t="shared" si="21"/>
        <v>0</v>
      </c>
      <c r="M356" s="308"/>
      <c r="N356" s="85">
        <f t="shared" si="22"/>
        <v>0</v>
      </c>
      <c r="O356" s="793"/>
      <c r="P356" s="85">
        <f t="shared" si="23"/>
        <v>0</v>
      </c>
      <c r="Q356" s="83"/>
      <c r="R356" s="377">
        <f t="shared" si="24"/>
        <v>0</v>
      </c>
      <c r="S356" s="83"/>
      <c r="T356" s="83">
        <f>Tabla321[[#This Row],[TOTAL EXITENTE82]]*Tabla321[[#This Row],[P.U$]]</f>
        <v>0</v>
      </c>
      <c r="U356" s="132"/>
    </row>
    <row r="357" spans="1:21" ht="25.5" x14ac:dyDescent="0.25">
      <c r="A357" s="179">
        <v>348</v>
      </c>
      <c r="B357" s="201" t="s">
        <v>17610</v>
      </c>
      <c r="C357" s="14" t="s">
        <v>1223</v>
      </c>
      <c r="D357" s="14" t="s">
        <v>342</v>
      </c>
      <c r="E357" s="14" t="s">
        <v>687</v>
      </c>
      <c r="F357" s="15">
        <v>45808</v>
      </c>
      <c r="G357" s="37">
        <v>2.74</v>
      </c>
      <c r="H357" s="337"/>
      <c r="I357" s="83"/>
      <c r="J357" s="85">
        <f>G357*I357</f>
        <v>0</v>
      </c>
      <c r="K357" s="308"/>
      <c r="L357" s="85">
        <f>G357*K357</f>
        <v>0</v>
      </c>
      <c r="M357" s="308"/>
      <c r="N357" s="85">
        <f>G357*M357</f>
        <v>0</v>
      </c>
      <c r="O357" s="793"/>
      <c r="P357" s="85">
        <f>G357*O357</f>
        <v>0</v>
      </c>
      <c r="Q357" s="83"/>
      <c r="R357" s="377">
        <f>G357*Q357</f>
        <v>0</v>
      </c>
      <c r="S357" s="83"/>
      <c r="T357" s="83">
        <f>Tabla321[[#This Row],[TOTAL EXITENTE82]]*Tabla321[[#This Row],[P.U$]]</f>
        <v>0</v>
      </c>
      <c r="U357" s="132"/>
    </row>
    <row r="358" spans="1:21" ht="42.75" x14ac:dyDescent="0.25">
      <c r="A358" s="179">
        <v>349</v>
      </c>
      <c r="B358" s="201" t="s">
        <v>777</v>
      </c>
      <c r="C358" s="14" t="s">
        <v>736</v>
      </c>
      <c r="D358" s="14" t="s">
        <v>12</v>
      </c>
      <c r="E358" s="14" t="s">
        <v>272</v>
      </c>
      <c r="F358" s="15">
        <v>45627</v>
      </c>
      <c r="G358" s="37">
        <v>9.09</v>
      </c>
      <c r="H358" s="337"/>
      <c r="I358" s="83"/>
      <c r="J358" s="85">
        <f t="shared" si="25"/>
        <v>0</v>
      </c>
      <c r="K358" s="308"/>
      <c r="L358" s="85">
        <f t="shared" si="21"/>
        <v>0</v>
      </c>
      <c r="M358" s="308"/>
      <c r="N358" s="85">
        <f t="shared" si="22"/>
        <v>0</v>
      </c>
      <c r="O358" s="793"/>
      <c r="P358" s="85">
        <f t="shared" si="23"/>
        <v>0</v>
      </c>
      <c r="Q358" s="83"/>
      <c r="R358" s="377">
        <f t="shared" si="24"/>
        <v>0</v>
      </c>
      <c r="S358" s="83"/>
      <c r="T358" s="83">
        <f>Tabla321[[#This Row],[TOTAL EXITENTE82]]*Tabla321[[#This Row],[P.U$]]</f>
        <v>0</v>
      </c>
      <c r="U358" s="132"/>
    </row>
    <row r="359" spans="1:21" x14ac:dyDescent="0.25">
      <c r="A359" s="179">
        <v>350</v>
      </c>
      <c r="B359" s="201" t="s">
        <v>405</v>
      </c>
      <c r="C359" s="14" t="s">
        <v>736</v>
      </c>
      <c r="D359" s="14" t="s">
        <v>12</v>
      </c>
      <c r="E359" s="14" t="s">
        <v>686</v>
      </c>
      <c r="F359" s="15">
        <v>45809</v>
      </c>
      <c r="G359" s="37">
        <v>3.72</v>
      </c>
      <c r="H359" s="337"/>
      <c r="I359" s="83"/>
      <c r="J359" s="85">
        <f t="shared" si="25"/>
        <v>0</v>
      </c>
      <c r="K359" s="308"/>
      <c r="L359" s="85">
        <f t="shared" ref="L359:L466" si="27">G359*K359</f>
        <v>0</v>
      </c>
      <c r="M359" s="308"/>
      <c r="N359" s="85">
        <f t="shared" ref="N359:N466" si="28">G359*M359</f>
        <v>0</v>
      </c>
      <c r="O359" s="793"/>
      <c r="P359" s="85">
        <f t="shared" ref="P359:P466" si="29">G359*O359</f>
        <v>0</v>
      </c>
      <c r="Q359" s="83"/>
      <c r="R359" s="377">
        <f t="shared" ref="R359:R465" si="30">G359*Q359</f>
        <v>0</v>
      </c>
      <c r="S359" s="83"/>
      <c r="T359" s="83">
        <f>Tabla321[[#This Row],[TOTAL EXITENTE82]]*Tabla321[[#This Row],[P.U$]]</f>
        <v>0</v>
      </c>
      <c r="U359" s="132"/>
    </row>
    <row r="360" spans="1:21" ht="28.5" x14ac:dyDescent="0.25">
      <c r="A360" s="179">
        <v>351</v>
      </c>
      <c r="B360" s="201" t="s">
        <v>406</v>
      </c>
      <c r="C360" s="14" t="s">
        <v>197</v>
      </c>
      <c r="D360" s="14" t="s">
        <v>344</v>
      </c>
      <c r="E360" s="14" t="s">
        <v>686</v>
      </c>
      <c r="F360" s="15">
        <v>45717</v>
      </c>
      <c r="G360" s="37">
        <v>3.86</v>
      </c>
      <c r="H360" s="337"/>
      <c r="I360" s="83"/>
      <c r="J360" s="85">
        <f t="shared" si="25"/>
        <v>0</v>
      </c>
      <c r="K360" s="308"/>
      <c r="L360" s="85">
        <f>G360*K360</f>
        <v>0</v>
      </c>
      <c r="M360" s="308"/>
      <c r="N360" s="85">
        <f>G360*M360</f>
        <v>0</v>
      </c>
      <c r="O360" s="793"/>
      <c r="P360" s="85">
        <f>G360*O360</f>
        <v>0</v>
      </c>
      <c r="Q360" s="83"/>
      <c r="R360" s="377">
        <f>G360*Q360</f>
        <v>0</v>
      </c>
      <c r="S360" s="83"/>
      <c r="T360" s="83">
        <f>Tabla321[[#This Row],[TOTAL EXITENTE82]]*Tabla321[[#This Row],[P.U$]]</f>
        <v>0</v>
      </c>
      <c r="U360" s="132"/>
    </row>
    <row r="361" spans="1:21" ht="28.5" x14ac:dyDescent="0.25">
      <c r="A361" s="179">
        <v>352</v>
      </c>
      <c r="B361" s="201" t="s">
        <v>407</v>
      </c>
      <c r="C361" s="14" t="s">
        <v>596</v>
      </c>
      <c r="D361" s="14" t="s">
        <v>12</v>
      </c>
      <c r="E361" s="14" t="s">
        <v>686</v>
      </c>
      <c r="F361" s="15">
        <v>45597</v>
      </c>
      <c r="G361" s="37">
        <v>2.46</v>
      </c>
      <c r="H361" s="337"/>
      <c r="I361" s="83"/>
      <c r="J361" s="85">
        <f t="shared" si="25"/>
        <v>0</v>
      </c>
      <c r="K361" s="308"/>
      <c r="L361" s="85">
        <f t="shared" si="27"/>
        <v>0</v>
      </c>
      <c r="M361" s="308"/>
      <c r="N361" s="85">
        <f t="shared" si="28"/>
        <v>0</v>
      </c>
      <c r="O361" s="793"/>
      <c r="P361" s="85">
        <f t="shared" si="29"/>
        <v>0</v>
      </c>
      <c r="Q361" s="83"/>
      <c r="R361" s="377">
        <f t="shared" si="30"/>
        <v>0</v>
      </c>
      <c r="S361" s="83"/>
      <c r="T361" s="83">
        <f>Tabla321[[#This Row],[TOTAL EXITENTE82]]*Tabla321[[#This Row],[P.U$]]</f>
        <v>0</v>
      </c>
      <c r="U361" s="132"/>
    </row>
    <row r="362" spans="1:21" x14ac:dyDescent="0.25">
      <c r="A362" s="179">
        <v>353</v>
      </c>
      <c r="B362" s="201" t="s">
        <v>826</v>
      </c>
      <c r="C362" s="14" t="s">
        <v>195</v>
      </c>
      <c r="D362" s="14" t="s">
        <v>12</v>
      </c>
      <c r="E362" s="14" t="s">
        <v>686</v>
      </c>
      <c r="F362" s="15">
        <v>45717</v>
      </c>
      <c r="G362" s="37">
        <v>3.86</v>
      </c>
      <c r="H362" s="337"/>
      <c r="I362" s="83"/>
      <c r="J362" s="85">
        <f t="shared" si="25"/>
        <v>0</v>
      </c>
      <c r="K362" s="308"/>
      <c r="L362" s="85">
        <f t="shared" si="27"/>
        <v>0</v>
      </c>
      <c r="M362" s="308"/>
      <c r="N362" s="85">
        <f t="shared" si="28"/>
        <v>0</v>
      </c>
      <c r="O362" s="793"/>
      <c r="P362" s="85">
        <f t="shared" si="29"/>
        <v>0</v>
      </c>
      <c r="Q362" s="83"/>
      <c r="R362" s="377">
        <f t="shared" si="30"/>
        <v>0</v>
      </c>
      <c r="S362" s="83"/>
      <c r="T362" s="83">
        <f>Tabla321[[#This Row],[TOTAL EXITENTE82]]*Tabla321[[#This Row],[P.U$]]</f>
        <v>0</v>
      </c>
      <c r="U362" s="132"/>
    </row>
    <row r="363" spans="1:21" ht="28.5" x14ac:dyDescent="0.25">
      <c r="A363" s="179">
        <v>354</v>
      </c>
      <c r="B363" s="201" t="s">
        <v>408</v>
      </c>
      <c r="C363" s="14" t="s">
        <v>203</v>
      </c>
      <c r="D363" s="14" t="s">
        <v>12</v>
      </c>
      <c r="E363" s="14" t="s">
        <v>686</v>
      </c>
      <c r="F363" s="15">
        <v>45809</v>
      </c>
      <c r="G363" s="37">
        <v>3.72</v>
      </c>
      <c r="H363" s="337"/>
      <c r="I363" s="593"/>
      <c r="J363" s="85">
        <f t="shared" si="25"/>
        <v>0</v>
      </c>
      <c r="K363" s="308"/>
      <c r="L363" s="236">
        <f>G363*K363</f>
        <v>0</v>
      </c>
      <c r="M363" s="308"/>
      <c r="N363" s="236">
        <f>G363*M363</f>
        <v>0</v>
      </c>
      <c r="O363" s="793"/>
      <c r="P363" s="236">
        <f>G363*O363</f>
        <v>0</v>
      </c>
      <c r="Q363" s="237"/>
      <c r="R363" s="377">
        <f>G363*Q363</f>
        <v>0</v>
      </c>
      <c r="S363" s="83"/>
      <c r="T363" s="83">
        <f>Tabla321[[#This Row],[TOTAL EXITENTE82]]*Tabla321[[#This Row],[P.U$]]</f>
        <v>0</v>
      </c>
      <c r="U363" s="132"/>
    </row>
    <row r="364" spans="1:21" x14ac:dyDescent="0.25">
      <c r="A364" s="179">
        <v>355</v>
      </c>
      <c r="B364" s="201" t="s">
        <v>409</v>
      </c>
      <c r="C364" s="14" t="s">
        <v>229</v>
      </c>
      <c r="D364" s="14" t="s">
        <v>12</v>
      </c>
      <c r="E364" s="14" t="s">
        <v>686</v>
      </c>
      <c r="F364" s="15">
        <v>45231</v>
      </c>
      <c r="G364" s="37">
        <v>2.3199999999999998</v>
      </c>
      <c r="H364" s="337"/>
      <c r="I364" s="83"/>
      <c r="J364" s="85">
        <f t="shared" ref="J364:J448" si="31">G364*I364</f>
        <v>0</v>
      </c>
      <c r="K364" s="308"/>
      <c r="L364" s="85">
        <f>G364*K364</f>
        <v>0</v>
      </c>
      <c r="M364" s="308"/>
      <c r="N364" s="85">
        <f>G364*M364</f>
        <v>0</v>
      </c>
      <c r="O364" s="793"/>
      <c r="P364" s="85">
        <f>G364*O364</f>
        <v>0</v>
      </c>
      <c r="Q364" s="83"/>
      <c r="R364" s="377">
        <f>G364*Q364</f>
        <v>0</v>
      </c>
      <c r="S364" s="83"/>
      <c r="T364" s="83">
        <f>Tabla321[[#This Row],[TOTAL EXITENTE82]]*Tabla321[[#This Row],[P.U$]]</f>
        <v>0</v>
      </c>
      <c r="U364" s="132"/>
    </row>
    <row r="365" spans="1:21" x14ac:dyDescent="0.25">
      <c r="A365" s="179">
        <v>356</v>
      </c>
      <c r="B365" s="201" t="s">
        <v>410</v>
      </c>
      <c r="C365" s="14" t="s">
        <v>206</v>
      </c>
      <c r="D365" s="14" t="s">
        <v>342</v>
      </c>
      <c r="E365" s="14" t="s">
        <v>686</v>
      </c>
      <c r="F365" s="15">
        <v>45170</v>
      </c>
      <c r="G365" s="37">
        <v>9.32</v>
      </c>
      <c r="H365" s="337"/>
      <c r="I365" s="83"/>
      <c r="J365" s="85">
        <f t="shared" si="31"/>
        <v>0</v>
      </c>
      <c r="K365" s="308"/>
      <c r="L365" s="85">
        <f t="shared" si="27"/>
        <v>0</v>
      </c>
      <c r="M365" s="308"/>
      <c r="N365" s="85">
        <f t="shared" si="28"/>
        <v>0</v>
      </c>
      <c r="O365" s="793"/>
      <c r="P365" s="85">
        <f t="shared" si="29"/>
        <v>0</v>
      </c>
      <c r="Q365" s="83"/>
      <c r="R365" s="377">
        <f t="shared" si="30"/>
        <v>0</v>
      </c>
      <c r="S365" s="83"/>
      <c r="T365" s="83">
        <f>Tabla321[[#This Row],[TOTAL EXITENTE82]]*Tabla321[[#This Row],[P.U$]]</f>
        <v>0</v>
      </c>
      <c r="U365" s="132"/>
    </row>
    <row r="366" spans="1:21" ht="28.5" x14ac:dyDescent="0.25">
      <c r="A366" s="179">
        <v>357</v>
      </c>
      <c r="B366" s="201" t="s">
        <v>827</v>
      </c>
      <c r="C366" s="14" t="s">
        <v>219</v>
      </c>
      <c r="D366" s="14" t="s">
        <v>342</v>
      </c>
      <c r="E366" s="14" t="s">
        <v>272</v>
      </c>
      <c r="F366" s="15">
        <v>45717</v>
      </c>
      <c r="G366" s="37">
        <v>4.5</v>
      </c>
      <c r="H366" s="337"/>
      <c r="I366" s="83"/>
      <c r="J366" s="85">
        <f t="shared" si="31"/>
        <v>0</v>
      </c>
      <c r="K366" s="308"/>
      <c r="L366" s="85">
        <f t="shared" si="27"/>
        <v>0</v>
      </c>
      <c r="M366" s="308"/>
      <c r="N366" s="85">
        <f t="shared" si="28"/>
        <v>0</v>
      </c>
      <c r="O366" s="793"/>
      <c r="P366" s="85">
        <f t="shared" si="29"/>
        <v>0</v>
      </c>
      <c r="Q366" s="83"/>
      <c r="R366" s="377">
        <f t="shared" si="30"/>
        <v>0</v>
      </c>
      <c r="S366" s="83"/>
      <c r="T366" s="83">
        <f>Tabla321[[#This Row],[TOTAL EXITENTE82]]*Tabla321[[#This Row],[P.U$]]</f>
        <v>0</v>
      </c>
      <c r="U366" s="132"/>
    </row>
    <row r="367" spans="1:21" ht="28.5" x14ac:dyDescent="0.25">
      <c r="A367" s="179">
        <v>358</v>
      </c>
      <c r="B367" s="201" t="s">
        <v>411</v>
      </c>
      <c r="C367" s="14" t="s">
        <v>597</v>
      </c>
      <c r="D367" s="14" t="s">
        <v>12</v>
      </c>
      <c r="E367" s="14" t="s">
        <v>686</v>
      </c>
      <c r="F367" s="15">
        <v>45717</v>
      </c>
      <c r="G367" s="37">
        <v>3.6</v>
      </c>
      <c r="H367" s="337"/>
      <c r="I367" s="593">
        <v>4</v>
      </c>
      <c r="J367" s="85">
        <f t="shared" si="31"/>
        <v>14.4</v>
      </c>
      <c r="K367" s="856">
        <v>4</v>
      </c>
      <c r="L367" s="242">
        <f t="shared" si="27"/>
        <v>14.4</v>
      </c>
      <c r="M367" s="856">
        <v>4</v>
      </c>
      <c r="N367" s="242">
        <f t="shared" si="28"/>
        <v>14.4</v>
      </c>
      <c r="O367" s="794">
        <v>4</v>
      </c>
      <c r="P367" s="242">
        <f t="shared" si="29"/>
        <v>14.4</v>
      </c>
      <c r="Q367" s="243">
        <v>4</v>
      </c>
      <c r="R367" s="377">
        <f t="shared" si="30"/>
        <v>14.4</v>
      </c>
      <c r="S367" s="83">
        <v>4</v>
      </c>
      <c r="T367" s="83">
        <f>Tabla321[[#This Row],[TOTAL EXITENTE82]]*Tabla321[[#This Row],[P.U$]]</f>
        <v>14.4</v>
      </c>
      <c r="U367" s="132">
        <v>4</v>
      </c>
    </row>
    <row r="368" spans="1:21" ht="28.5" x14ac:dyDescent="0.25">
      <c r="A368" s="179">
        <v>359</v>
      </c>
      <c r="B368" s="201" t="s">
        <v>412</v>
      </c>
      <c r="C368" s="14" t="s">
        <v>596</v>
      </c>
      <c r="D368" s="14" t="s">
        <v>12</v>
      </c>
      <c r="E368" s="14" t="s">
        <v>261</v>
      </c>
      <c r="F368" s="15">
        <v>45778</v>
      </c>
      <c r="G368" s="37">
        <v>2.5499999999999998</v>
      </c>
      <c r="H368" s="337"/>
      <c r="I368" s="233">
        <v>5</v>
      </c>
      <c r="J368" s="85">
        <f t="shared" si="31"/>
        <v>12.75</v>
      </c>
      <c r="K368" s="856">
        <v>4</v>
      </c>
      <c r="L368" s="232">
        <f t="shared" si="27"/>
        <v>10.199999999999999</v>
      </c>
      <c r="M368" s="856">
        <v>3</v>
      </c>
      <c r="N368" s="232">
        <f t="shared" si="28"/>
        <v>7.6499999999999995</v>
      </c>
      <c r="O368" s="794">
        <v>3</v>
      </c>
      <c r="P368" s="232">
        <f t="shared" si="29"/>
        <v>7.6499999999999995</v>
      </c>
      <c r="Q368" s="233">
        <v>3</v>
      </c>
      <c r="R368" s="377">
        <f t="shared" si="30"/>
        <v>7.6499999999999995</v>
      </c>
      <c r="S368" s="83">
        <v>2</v>
      </c>
      <c r="T368" s="83">
        <f>Tabla321[[#This Row],[TOTAL EXITENTE82]]*Tabla321[[#This Row],[P.U$]]</f>
        <v>5.0999999999999996</v>
      </c>
      <c r="U368" s="132">
        <v>2</v>
      </c>
    </row>
    <row r="369" spans="1:21" ht="30" x14ac:dyDescent="0.25">
      <c r="A369" s="179">
        <v>360</v>
      </c>
      <c r="B369" s="184" t="s">
        <v>1029</v>
      </c>
      <c r="C369" s="578" t="s">
        <v>195</v>
      </c>
      <c r="D369" s="14" t="s">
        <v>12</v>
      </c>
      <c r="E369" s="14" t="s">
        <v>687</v>
      </c>
      <c r="F369" s="576">
        <v>45474</v>
      </c>
      <c r="G369" s="577"/>
      <c r="H369" s="364"/>
      <c r="I369" s="233"/>
      <c r="J369" s="366">
        <f>G369*I369</f>
        <v>0</v>
      </c>
      <c r="K369" s="308"/>
      <c r="L369" s="232">
        <f t="shared" si="27"/>
        <v>0</v>
      </c>
      <c r="M369" s="308"/>
      <c r="N369" s="232">
        <f t="shared" si="28"/>
        <v>0</v>
      </c>
      <c r="O369" s="793"/>
      <c r="P369" s="232">
        <f t="shared" si="29"/>
        <v>0</v>
      </c>
      <c r="Q369" s="233"/>
      <c r="R369" s="377">
        <f t="shared" si="30"/>
        <v>0</v>
      </c>
      <c r="S369" s="83"/>
      <c r="T369" s="83">
        <f>Tabla321[[#This Row],[TOTAL EXITENTE82]]*Tabla321[[#This Row],[P.U$]]</f>
        <v>0</v>
      </c>
      <c r="U369" s="132"/>
    </row>
    <row r="370" spans="1:21" ht="28.5" x14ac:dyDescent="0.25">
      <c r="A370" s="179">
        <v>361</v>
      </c>
      <c r="B370" s="201" t="s">
        <v>413</v>
      </c>
      <c r="C370" s="14" t="s">
        <v>247</v>
      </c>
      <c r="D370" s="14" t="s">
        <v>12</v>
      </c>
      <c r="E370" s="14" t="s">
        <v>686</v>
      </c>
      <c r="F370" s="15">
        <v>45383</v>
      </c>
      <c r="G370" s="37">
        <v>5.64</v>
      </c>
      <c r="H370" s="337"/>
      <c r="I370" s="593">
        <v>12</v>
      </c>
      <c r="J370" s="355">
        <f>G370*I370</f>
        <v>67.679999999999993</v>
      </c>
      <c r="K370" s="856">
        <v>9</v>
      </c>
      <c r="L370" s="357">
        <f t="shared" si="27"/>
        <v>50.76</v>
      </c>
      <c r="M370" s="856">
        <v>9</v>
      </c>
      <c r="N370" s="357">
        <f>G370*M370</f>
        <v>50.76</v>
      </c>
      <c r="O370" s="794">
        <v>9</v>
      </c>
      <c r="P370" s="357">
        <f t="shared" si="29"/>
        <v>50.76</v>
      </c>
      <c r="Q370" s="356">
        <v>7</v>
      </c>
      <c r="R370" s="377">
        <f t="shared" si="30"/>
        <v>39.479999999999997</v>
      </c>
      <c r="S370" s="83">
        <v>6</v>
      </c>
      <c r="T370" s="83">
        <f>Tabla321[[#This Row],[TOTAL EXITENTE82]]*Tabla321[[#This Row],[P.U$]]</f>
        <v>33.839999999999996</v>
      </c>
      <c r="U370" s="132">
        <v>6</v>
      </c>
    </row>
    <row r="371" spans="1:21" ht="28.5" x14ac:dyDescent="0.25">
      <c r="A371" s="179">
        <v>362</v>
      </c>
      <c r="B371" s="201" t="s">
        <v>778</v>
      </c>
      <c r="C371" s="14" t="s">
        <v>203</v>
      </c>
      <c r="D371" s="14" t="s">
        <v>12</v>
      </c>
      <c r="E371" s="14" t="s">
        <v>282</v>
      </c>
      <c r="F371" s="15">
        <v>45597</v>
      </c>
      <c r="G371" s="37">
        <v>5.28</v>
      </c>
      <c r="H371" s="337"/>
      <c r="I371" s="593">
        <v>5</v>
      </c>
      <c r="J371" s="355">
        <f>G371*I371</f>
        <v>26.400000000000002</v>
      </c>
      <c r="K371" s="856">
        <v>4</v>
      </c>
      <c r="L371" s="357">
        <f t="shared" si="27"/>
        <v>21.12</v>
      </c>
      <c r="M371" s="856">
        <v>3</v>
      </c>
      <c r="N371" s="357">
        <f>G371*M371</f>
        <v>15.84</v>
      </c>
      <c r="O371" s="794">
        <v>2</v>
      </c>
      <c r="P371" s="357">
        <f t="shared" si="29"/>
        <v>10.56</v>
      </c>
      <c r="Q371" s="356">
        <v>2</v>
      </c>
      <c r="R371" s="377">
        <f t="shared" si="30"/>
        <v>10.56</v>
      </c>
      <c r="S371" s="83">
        <v>0</v>
      </c>
      <c r="T371" s="83">
        <f>Tabla321[[#This Row],[TOTAL EXITENTE82]]*Tabla321[[#This Row],[P.U$]]</f>
        <v>0</v>
      </c>
      <c r="U371" s="132"/>
    </row>
    <row r="372" spans="1:21" x14ac:dyDescent="0.25">
      <c r="A372" s="179">
        <v>363</v>
      </c>
      <c r="B372" s="201" t="s">
        <v>414</v>
      </c>
      <c r="C372" s="14" t="s">
        <v>598</v>
      </c>
      <c r="D372" s="14" t="s">
        <v>12</v>
      </c>
      <c r="E372" s="14" t="s">
        <v>686</v>
      </c>
      <c r="F372" s="15">
        <v>45383</v>
      </c>
      <c r="G372" s="37">
        <v>2.99</v>
      </c>
      <c r="H372" s="337"/>
      <c r="I372" s="593">
        <v>7</v>
      </c>
      <c r="J372" s="355">
        <f>G372*I372</f>
        <v>20.93</v>
      </c>
      <c r="K372" s="856">
        <v>7</v>
      </c>
      <c r="L372" s="357">
        <f t="shared" si="27"/>
        <v>20.93</v>
      </c>
      <c r="M372" s="856">
        <v>7</v>
      </c>
      <c r="N372" s="357">
        <f t="shared" si="28"/>
        <v>20.93</v>
      </c>
      <c r="O372" s="794">
        <v>7</v>
      </c>
      <c r="P372" s="357">
        <f t="shared" si="29"/>
        <v>20.93</v>
      </c>
      <c r="Q372" s="356">
        <v>7</v>
      </c>
      <c r="R372" s="377">
        <f t="shared" si="30"/>
        <v>20.93</v>
      </c>
      <c r="S372" s="83">
        <v>5</v>
      </c>
      <c r="T372" s="83">
        <f>Tabla321[[#This Row],[TOTAL EXITENTE82]]*Tabla321[[#This Row],[P.U$]]</f>
        <v>14.950000000000001</v>
      </c>
      <c r="U372" s="132"/>
    </row>
    <row r="373" spans="1:21" ht="28.5" x14ac:dyDescent="0.25">
      <c r="A373" s="179">
        <v>364</v>
      </c>
      <c r="B373" s="201" t="s">
        <v>415</v>
      </c>
      <c r="C373" s="14" t="s">
        <v>599</v>
      </c>
      <c r="D373" s="14" t="s">
        <v>342</v>
      </c>
      <c r="E373" s="14" t="s">
        <v>686</v>
      </c>
      <c r="F373" s="15">
        <v>45170</v>
      </c>
      <c r="G373" s="37">
        <v>4.29</v>
      </c>
      <c r="H373" s="337"/>
      <c r="I373" s="593"/>
      <c r="J373" s="85">
        <f t="shared" si="31"/>
        <v>0</v>
      </c>
      <c r="K373" s="856"/>
      <c r="L373" s="242">
        <f t="shared" si="27"/>
        <v>0</v>
      </c>
      <c r="M373" s="856"/>
      <c r="N373" s="242">
        <f t="shared" si="28"/>
        <v>0</v>
      </c>
      <c r="O373" s="794"/>
      <c r="P373" s="242">
        <f t="shared" si="29"/>
        <v>0</v>
      </c>
      <c r="Q373" s="243"/>
      <c r="R373" s="377">
        <f t="shared" si="30"/>
        <v>0</v>
      </c>
      <c r="S373" s="83"/>
      <c r="T373" s="83">
        <f>Tabla321[[#This Row],[TOTAL EXITENTE82]]*Tabla321[[#This Row],[P.U$]]</f>
        <v>0</v>
      </c>
      <c r="U373" s="132"/>
    </row>
    <row r="374" spans="1:21" ht="25.5" x14ac:dyDescent="0.25">
      <c r="A374" s="179">
        <v>365</v>
      </c>
      <c r="B374" s="201" t="s">
        <v>17777</v>
      </c>
      <c r="C374" s="14" t="s">
        <v>1223</v>
      </c>
      <c r="D374" s="14" t="s">
        <v>342</v>
      </c>
      <c r="E374" s="14" t="s">
        <v>687</v>
      </c>
      <c r="F374" s="15">
        <v>45352</v>
      </c>
      <c r="G374" s="37">
        <v>1.51</v>
      </c>
      <c r="H374" s="337"/>
      <c r="I374" s="83"/>
      <c r="J374" s="85">
        <f t="shared" si="31"/>
        <v>0</v>
      </c>
      <c r="K374" s="308"/>
      <c r="L374" s="85">
        <f t="shared" si="27"/>
        <v>0</v>
      </c>
      <c r="M374" s="308"/>
      <c r="N374" s="85">
        <f>G374*M374</f>
        <v>0</v>
      </c>
      <c r="O374" s="793"/>
      <c r="P374" s="85">
        <f t="shared" si="29"/>
        <v>0</v>
      </c>
      <c r="Q374" s="83"/>
      <c r="R374" s="377">
        <f t="shared" si="30"/>
        <v>0</v>
      </c>
      <c r="S374" s="83"/>
      <c r="T374" s="83">
        <f>Tabla321[[#This Row],[TOTAL EXITENTE82]]*Tabla321[[#This Row],[P.U$]]</f>
        <v>0</v>
      </c>
      <c r="U374" s="132"/>
    </row>
    <row r="375" spans="1:21" ht="28.5" x14ac:dyDescent="0.25">
      <c r="A375" s="179">
        <v>366</v>
      </c>
      <c r="B375" s="201" t="s">
        <v>778</v>
      </c>
      <c r="C375" s="14" t="s">
        <v>17807</v>
      </c>
      <c r="D375" s="14" t="s">
        <v>12</v>
      </c>
      <c r="E375" s="14" t="s">
        <v>272</v>
      </c>
      <c r="F375" s="15">
        <v>45626</v>
      </c>
      <c r="G375" s="37">
        <v>2.99</v>
      </c>
      <c r="H375" s="337"/>
      <c r="I375" s="83"/>
      <c r="J375" s="85">
        <f>G375*I375</f>
        <v>0</v>
      </c>
      <c r="K375" s="308"/>
      <c r="L375" s="85">
        <f>G375*K375</f>
        <v>0</v>
      </c>
      <c r="M375" s="308"/>
      <c r="N375" s="85">
        <f>G375*M375</f>
        <v>0</v>
      </c>
      <c r="O375" s="793"/>
      <c r="P375" s="85">
        <f>G375*O375</f>
        <v>0</v>
      </c>
      <c r="Q375" s="83"/>
      <c r="R375" s="377">
        <f>G375*Q375</f>
        <v>0</v>
      </c>
      <c r="S375" s="83"/>
      <c r="T375" s="83">
        <f>Tabla321[[#This Row],[TOTAL EXITENTE82]]*Tabla321[[#This Row],[P.U$]]</f>
        <v>0</v>
      </c>
      <c r="U375" s="132"/>
    </row>
    <row r="376" spans="1:21" ht="28.5" x14ac:dyDescent="0.25">
      <c r="A376" s="179">
        <v>367</v>
      </c>
      <c r="B376" s="201" t="s">
        <v>778</v>
      </c>
      <c r="C376" s="14" t="s">
        <v>736</v>
      </c>
      <c r="D376" s="14" t="s">
        <v>12</v>
      </c>
      <c r="E376" s="14" t="s">
        <v>272</v>
      </c>
      <c r="F376" s="15">
        <v>45627</v>
      </c>
      <c r="G376" s="37">
        <v>5.28</v>
      </c>
      <c r="H376" s="337"/>
      <c r="I376" s="83"/>
      <c r="J376" s="85">
        <f t="shared" si="31"/>
        <v>0</v>
      </c>
      <c r="K376" s="308"/>
      <c r="L376" s="85">
        <f t="shared" si="27"/>
        <v>0</v>
      </c>
      <c r="M376" s="308"/>
      <c r="N376" s="85">
        <f t="shared" si="28"/>
        <v>0</v>
      </c>
      <c r="O376" s="793"/>
      <c r="P376" s="85">
        <f t="shared" si="29"/>
        <v>0</v>
      </c>
      <c r="Q376" s="83"/>
      <c r="R376" s="377">
        <f t="shared" si="30"/>
        <v>0</v>
      </c>
      <c r="S376" s="83"/>
      <c r="T376" s="83">
        <f>Tabla321[[#This Row],[TOTAL EXITENTE82]]*Tabla321[[#This Row],[P.U$]]</f>
        <v>0</v>
      </c>
      <c r="U376" s="132"/>
    </row>
    <row r="377" spans="1:21" ht="28.5" x14ac:dyDescent="0.25">
      <c r="A377" s="179">
        <v>368</v>
      </c>
      <c r="B377" s="201" t="s">
        <v>417</v>
      </c>
      <c r="C377" s="14" t="s">
        <v>600</v>
      </c>
      <c r="D377" s="14" t="s">
        <v>12</v>
      </c>
      <c r="E377" s="14" t="s">
        <v>687</v>
      </c>
      <c r="F377" s="15">
        <v>45139</v>
      </c>
      <c r="G377" s="37">
        <v>2.65</v>
      </c>
      <c r="H377" s="337"/>
      <c r="I377" s="83"/>
      <c r="J377" s="85">
        <f t="shared" si="31"/>
        <v>0</v>
      </c>
      <c r="K377" s="308"/>
      <c r="L377" s="85">
        <f t="shared" si="27"/>
        <v>0</v>
      </c>
      <c r="M377" s="308"/>
      <c r="N377" s="85">
        <f t="shared" si="28"/>
        <v>0</v>
      </c>
      <c r="O377" s="793"/>
      <c r="P377" s="85">
        <f t="shared" si="29"/>
        <v>0</v>
      </c>
      <c r="Q377" s="83"/>
      <c r="R377" s="377">
        <f t="shared" si="30"/>
        <v>0</v>
      </c>
      <c r="S377" s="83"/>
      <c r="T377" s="83">
        <f>Tabla321[[#This Row],[TOTAL EXITENTE82]]*Tabla321[[#This Row],[P.U$]]</f>
        <v>0</v>
      </c>
      <c r="U377" s="132"/>
    </row>
    <row r="378" spans="1:21" ht="30" x14ac:dyDescent="0.25">
      <c r="A378" s="179">
        <v>369</v>
      </c>
      <c r="B378" s="201" t="s">
        <v>1228</v>
      </c>
      <c r="C378" s="14" t="s">
        <v>736</v>
      </c>
      <c r="D378" s="14" t="s">
        <v>12</v>
      </c>
      <c r="E378" s="184" t="s">
        <v>1226</v>
      </c>
      <c r="F378" s="15">
        <v>45992</v>
      </c>
      <c r="G378" s="569">
        <v>1.98</v>
      </c>
      <c r="H378" s="337"/>
      <c r="I378" s="83">
        <v>20</v>
      </c>
      <c r="J378" s="85">
        <f>G378*I378</f>
        <v>39.6</v>
      </c>
      <c r="K378" s="308">
        <v>8</v>
      </c>
      <c r="L378" s="85">
        <f>G378*K378</f>
        <v>15.84</v>
      </c>
      <c r="M378" s="308">
        <v>7</v>
      </c>
      <c r="N378" s="85">
        <f>G378*M378</f>
        <v>13.86</v>
      </c>
      <c r="O378" s="793">
        <v>5</v>
      </c>
      <c r="P378" s="85">
        <f>G378*O378</f>
        <v>9.9</v>
      </c>
      <c r="Q378" s="83">
        <v>1</v>
      </c>
      <c r="R378" s="377">
        <f>G378*Q378</f>
        <v>1.98</v>
      </c>
      <c r="S378" s="83">
        <v>0</v>
      </c>
      <c r="T378" s="83">
        <f>Tabla321[[#This Row],[TOTAL EXITENTE82]]*Tabla321[[#This Row],[P.U$]]</f>
        <v>0</v>
      </c>
      <c r="U378" s="132"/>
    </row>
    <row r="379" spans="1:21" ht="30" x14ac:dyDescent="0.25">
      <c r="A379" s="179">
        <v>370</v>
      </c>
      <c r="B379" s="184" t="s">
        <v>1225</v>
      </c>
      <c r="C379" s="578" t="s">
        <v>1223</v>
      </c>
      <c r="D379" s="14" t="s">
        <v>12</v>
      </c>
      <c r="E379" s="184" t="s">
        <v>1226</v>
      </c>
      <c r="F379" s="576">
        <v>45473</v>
      </c>
      <c r="G379" s="603">
        <v>1.68</v>
      </c>
      <c r="H379" s="337"/>
      <c r="I379" s="83">
        <v>1</v>
      </c>
      <c r="J379" s="85">
        <f>G379*I379</f>
        <v>1.68</v>
      </c>
      <c r="K379" s="308">
        <v>0</v>
      </c>
      <c r="L379" s="85">
        <f>G379*K379</f>
        <v>0</v>
      </c>
      <c r="M379" s="308">
        <v>0</v>
      </c>
      <c r="N379" s="85">
        <f>G379*M379</f>
        <v>0</v>
      </c>
      <c r="O379" s="793"/>
      <c r="P379" s="85">
        <f>G379*O379</f>
        <v>0</v>
      </c>
      <c r="Q379" s="83"/>
      <c r="R379" s="377">
        <f>G379*Q379</f>
        <v>0</v>
      </c>
      <c r="S379" s="83"/>
      <c r="T379" s="83">
        <f>Tabla321[[#This Row],[TOTAL EXITENTE82]]*Tabla321[[#This Row],[P.U$]]</f>
        <v>0</v>
      </c>
      <c r="U379" s="132"/>
    </row>
    <row r="380" spans="1:21" ht="28.5" x14ac:dyDescent="0.25">
      <c r="A380" s="179">
        <v>371</v>
      </c>
      <c r="B380" s="201" t="s">
        <v>418</v>
      </c>
      <c r="C380" s="14" t="s">
        <v>194</v>
      </c>
      <c r="D380" s="14" t="s">
        <v>12</v>
      </c>
      <c r="E380" s="14" t="s">
        <v>278</v>
      </c>
      <c r="F380" s="15">
        <v>45809</v>
      </c>
      <c r="G380" s="37">
        <v>8.5299999999999994</v>
      </c>
      <c r="H380" s="337"/>
      <c r="I380" s="83"/>
      <c r="J380" s="85">
        <f t="shared" si="31"/>
        <v>0</v>
      </c>
      <c r="K380" s="308"/>
      <c r="L380" s="85">
        <f t="shared" si="27"/>
        <v>0</v>
      </c>
      <c r="M380" s="308"/>
      <c r="N380" s="85">
        <f t="shared" si="28"/>
        <v>0</v>
      </c>
      <c r="O380" s="793"/>
      <c r="P380" s="85">
        <f t="shared" si="29"/>
        <v>0</v>
      </c>
      <c r="Q380" s="83"/>
      <c r="R380" s="377">
        <f t="shared" si="30"/>
        <v>0</v>
      </c>
      <c r="S380" s="83"/>
      <c r="T380" s="83">
        <f>Tabla321[[#This Row],[TOTAL EXITENTE82]]*Tabla321[[#This Row],[P.U$]]</f>
        <v>0</v>
      </c>
      <c r="U380" s="132"/>
    </row>
    <row r="381" spans="1:21" ht="28.5" x14ac:dyDescent="0.25">
      <c r="A381" s="179">
        <v>372</v>
      </c>
      <c r="B381" s="201" t="s">
        <v>419</v>
      </c>
      <c r="C381" s="14" t="s">
        <v>194</v>
      </c>
      <c r="D381" s="14" t="s">
        <v>12</v>
      </c>
      <c r="E381" s="14" t="s">
        <v>278</v>
      </c>
      <c r="F381" s="15">
        <v>45809</v>
      </c>
      <c r="G381" s="37">
        <v>6.42</v>
      </c>
      <c r="H381" s="337"/>
      <c r="I381" s="83"/>
      <c r="J381" s="85">
        <f>G381*I381</f>
        <v>0</v>
      </c>
      <c r="K381" s="308"/>
      <c r="L381" s="85">
        <f>G381*K381</f>
        <v>0</v>
      </c>
      <c r="M381" s="308"/>
      <c r="N381" s="85">
        <f>G381*M381</f>
        <v>0</v>
      </c>
      <c r="O381" s="793"/>
      <c r="P381" s="85">
        <f>G381*O381</f>
        <v>0</v>
      </c>
      <c r="Q381" s="83"/>
      <c r="R381" s="377">
        <f>G381*Q381</f>
        <v>0</v>
      </c>
      <c r="S381" s="83"/>
      <c r="T381" s="83">
        <f>Tabla321[[#This Row],[TOTAL EXITENTE82]]*Tabla321[[#This Row],[P.U$]]</f>
        <v>0</v>
      </c>
      <c r="U381" s="132"/>
    </row>
    <row r="382" spans="1:21" ht="28.5" x14ac:dyDescent="0.25">
      <c r="A382" s="179">
        <v>373</v>
      </c>
      <c r="B382" s="201" t="s">
        <v>786</v>
      </c>
      <c r="C382" s="14" t="s">
        <v>787</v>
      </c>
      <c r="D382" s="14" t="s">
        <v>12</v>
      </c>
      <c r="E382" s="14" t="s">
        <v>278</v>
      </c>
      <c r="F382" s="15">
        <v>45231</v>
      </c>
      <c r="G382" s="37">
        <v>4.29</v>
      </c>
      <c r="H382" s="337"/>
      <c r="I382" s="83"/>
      <c r="J382" s="85">
        <f t="shared" si="31"/>
        <v>0</v>
      </c>
      <c r="K382" s="308"/>
      <c r="L382" s="85">
        <f>G382*K382</f>
        <v>0</v>
      </c>
      <c r="M382" s="308"/>
      <c r="N382" s="85">
        <f>G382*M382</f>
        <v>0</v>
      </c>
      <c r="O382" s="793"/>
      <c r="P382" s="85">
        <f>G382*O382</f>
        <v>0</v>
      </c>
      <c r="Q382" s="83"/>
      <c r="R382" s="377">
        <f>G382*Q382</f>
        <v>0</v>
      </c>
      <c r="S382" s="83"/>
      <c r="T382" s="83">
        <f>Tabla321[[#This Row],[TOTAL EXITENTE82]]*Tabla321[[#This Row],[P.U$]]</f>
        <v>0</v>
      </c>
      <c r="U382" s="132"/>
    </row>
    <row r="383" spans="1:21" ht="28.5" x14ac:dyDescent="0.25">
      <c r="A383" s="179">
        <v>374</v>
      </c>
      <c r="B383" s="201" t="s">
        <v>420</v>
      </c>
      <c r="C383" s="14" t="s">
        <v>217</v>
      </c>
      <c r="D383" s="14" t="s">
        <v>12</v>
      </c>
      <c r="E383" s="14" t="s">
        <v>686</v>
      </c>
      <c r="F383" s="15">
        <v>45139</v>
      </c>
      <c r="G383" s="37">
        <v>4</v>
      </c>
      <c r="H383" s="337"/>
      <c r="I383" s="83"/>
      <c r="J383" s="85">
        <f>G383*I383</f>
        <v>0</v>
      </c>
      <c r="K383" s="308"/>
      <c r="L383" s="85">
        <f>G383*K383</f>
        <v>0</v>
      </c>
      <c r="M383" s="308"/>
      <c r="N383" s="85">
        <f>G383*M383</f>
        <v>0</v>
      </c>
      <c r="O383" s="793"/>
      <c r="P383" s="85">
        <f>G383*O383</f>
        <v>0</v>
      </c>
      <c r="Q383" s="83"/>
      <c r="R383" s="377">
        <f>G383*Q383</f>
        <v>0</v>
      </c>
      <c r="S383" s="83"/>
      <c r="T383" s="83">
        <f>Tabla321[[#This Row],[TOTAL EXITENTE82]]*Tabla321[[#This Row],[P.U$]]</f>
        <v>0</v>
      </c>
      <c r="U383" s="132"/>
    </row>
    <row r="384" spans="1:21" ht="25.5" x14ac:dyDescent="0.25">
      <c r="A384" s="179">
        <v>375</v>
      </c>
      <c r="B384" s="201" t="s">
        <v>421</v>
      </c>
      <c r="C384" s="14" t="s">
        <v>206</v>
      </c>
      <c r="D384" s="14" t="s">
        <v>12</v>
      </c>
      <c r="E384" s="14" t="s">
        <v>687</v>
      </c>
      <c r="F384" s="15">
        <v>45505</v>
      </c>
      <c r="G384" s="37">
        <v>4</v>
      </c>
      <c r="H384" s="337"/>
      <c r="I384" s="83"/>
      <c r="J384" s="85">
        <f t="shared" si="31"/>
        <v>0</v>
      </c>
      <c r="K384" s="308"/>
      <c r="L384" s="85">
        <f t="shared" si="27"/>
        <v>0</v>
      </c>
      <c r="M384" s="308"/>
      <c r="N384" s="85">
        <f t="shared" si="28"/>
        <v>0</v>
      </c>
      <c r="O384" s="793"/>
      <c r="P384" s="85">
        <f t="shared" si="29"/>
        <v>0</v>
      </c>
      <c r="Q384" s="83"/>
      <c r="R384" s="377">
        <f t="shared" si="30"/>
        <v>0</v>
      </c>
      <c r="S384" s="83"/>
      <c r="T384" s="83">
        <f>Tabla321[[#This Row],[TOTAL EXITENTE82]]*Tabla321[[#This Row],[P.U$]]</f>
        <v>0</v>
      </c>
      <c r="U384" s="132"/>
    </row>
    <row r="385" spans="1:21" x14ac:dyDescent="0.25">
      <c r="A385" s="179">
        <v>376</v>
      </c>
      <c r="B385" s="201" t="s">
        <v>422</v>
      </c>
      <c r="C385" s="14" t="s">
        <v>225</v>
      </c>
      <c r="D385" s="14" t="s">
        <v>12</v>
      </c>
      <c r="E385" s="14" t="s">
        <v>686</v>
      </c>
      <c r="F385" s="15">
        <v>45536</v>
      </c>
      <c r="G385" s="37">
        <v>1.57</v>
      </c>
      <c r="H385" s="337"/>
      <c r="I385" s="83"/>
      <c r="J385" s="85">
        <f t="shared" si="31"/>
        <v>0</v>
      </c>
      <c r="K385" s="308"/>
      <c r="L385" s="85">
        <f>G385*K385</f>
        <v>0</v>
      </c>
      <c r="M385" s="308"/>
      <c r="N385" s="85">
        <f>G385*M385</f>
        <v>0</v>
      </c>
      <c r="O385" s="793"/>
      <c r="P385" s="85">
        <f>G385*O385</f>
        <v>0</v>
      </c>
      <c r="Q385" s="83"/>
      <c r="R385" s="377">
        <f>G385*Q385</f>
        <v>0</v>
      </c>
      <c r="S385" s="83"/>
      <c r="T385" s="83">
        <f>Tabla321[[#This Row],[TOTAL EXITENTE82]]*Tabla321[[#This Row],[P.U$]]</f>
        <v>0</v>
      </c>
      <c r="U385" s="132"/>
    </row>
    <row r="386" spans="1:21" x14ac:dyDescent="0.25">
      <c r="A386" s="179">
        <v>377</v>
      </c>
      <c r="B386" s="201" t="s">
        <v>422</v>
      </c>
      <c r="C386" s="14" t="s">
        <v>736</v>
      </c>
      <c r="D386" s="14" t="s">
        <v>12</v>
      </c>
      <c r="E386" s="14" t="s">
        <v>686</v>
      </c>
      <c r="F386" s="15">
        <v>45992</v>
      </c>
      <c r="G386" s="37">
        <v>1.96</v>
      </c>
      <c r="H386" s="337"/>
      <c r="I386" s="83">
        <v>3</v>
      </c>
      <c r="J386" s="85">
        <f t="shared" si="31"/>
        <v>5.88</v>
      </c>
      <c r="K386" s="308">
        <v>3</v>
      </c>
      <c r="L386" s="85">
        <f t="shared" si="27"/>
        <v>5.88</v>
      </c>
      <c r="M386" s="308">
        <v>2</v>
      </c>
      <c r="N386" s="85">
        <f t="shared" si="28"/>
        <v>3.92</v>
      </c>
      <c r="O386" s="793">
        <v>2</v>
      </c>
      <c r="P386" s="85">
        <f t="shared" si="29"/>
        <v>3.92</v>
      </c>
      <c r="Q386" s="83">
        <v>1</v>
      </c>
      <c r="R386" s="377">
        <f>G386*Q386</f>
        <v>1.96</v>
      </c>
      <c r="S386" s="83">
        <v>1</v>
      </c>
      <c r="T386" s="83">
        <f>Tabla321[[#This Row],[TOTAL EXITENTE82]]*Tabla321[[#This Row],[P.U$]]</f>
        <v>1.96</v>
      </c>
      <c r="U386" s="132">
        <v>1</v>
      </c>
    </row>
    <row r="387" spans="1:21" ht="28.5" x14ac:dyDescent="0.25">
      <c r="A387" s="179">
        <v>378</v>
      </c>
      <c r="B387" s="201" t="s">
        <v>788</v>
      </c>
      <c r="C387" s="14" t="s">
        <v>607</v>
      </c>
      <c r="D387" s="14" t="s">
        <v>12</v>
      </c>
      <c r="E387" s="14"/>
      <c r="F387" s="15">
        <v>45352</v>
      </c>
      <c r="G387" s="37">
        <v>5.71</v>
      </c>
      <c r="H387" s="337"/>
      <c r="I387" s="83"/>
      <c r="J387" s="85">
        <f t="shared" si="31"/>
        <v>0</v>
      </c>
      <c r="K387" s="308"/>
      <c r="L387" s="85">
        <f t="shared" si="27"/>
        <v>0</v>
      </c>
      <c r="M387" s="308"/>
      <c r="N387" s="85">
        <f t="shared" si="28"/>
        <v>0</v>
      </c>
      <c r="O387" s="793"/>
      <c r="P387" s="85">
        <f t="shared" si="29"/>
        <v>0</v>
      </c>
      <c r="Q387" s="83"/>
      <c r="R387" s="377">
        <f t="shared" si="30"/>
        <v>0</v>
      </c>
      <c r="S387" s="83"/>
      <c r="T387" s="83">
        <f>Tabla321[[#This Row],[TOTAL EXITENTE82]]*Tabla321[[#This Row],[P.U$]]</f>
        <v>0</v>
      </c>
      <c r="U387" s="132"/>
    </row>
    <row r="388" spans="1:21" ht="28.5" x14ac:dyDescent="0.25">
      <c r="A388" s="179">
        <v>379</v>
      </c>
      <c r="B388" s="201" t="s">
        <v>1030</v>
      </c>
      <c r="C388" s="578" t="s">
        <v>247</v>
      </c>
      <c r="D388" s="14" t="s">
        <v>12</v>
      </c>
      <c r="E388" s="184"/>
      <c r="F388" s="576">
        <v>45717</v>
      </c>
      <c r="G388" s="577">
        <v>4.88</v>
      </c>
      <c r="H388" s="337"/>
      <c r="I388" s="83"/>
      <c r="J388" s="85">
        <f t="shared" si="31"/>
        <v>0</v>
      </c>
      <c r="K388" s="308"/>
      <c r="L388" s="85">
        <f t="shared" si="27"/>
        <v>0</v>
      </c>
      <c r="M388" s="308"/>
      <c r="N388" s="85">
        <f t="shared" si="28"/>
        <v>0</v>
      </c>
      <c r="O388" s="793"/>
      <c r="P388" s="85">
        <f t="shared" si="29"/>
        <v>0</v>
      </c>
      <c r="Q388" s="83"/>
      <c r="R388" s="377">
        <f t="shared" si="30"/>
        <v>0</v>
      </c>
      <c r="S388" s="83"/>
      <c r="T388" s="83">
        <f>Tabla321[[#This Row],[TOTAL EXITENTE82]]*Tabla321[[#This Row],[P.U$]]</f>
        <v>0</v>
      </c>
      <c r="U388" s="132"/>
    </row>
    <row r="389" spans="1:21" x14ac:dyDescent="0.25">
      <c r="A389" s="179">
        <v>380</v>
      </c>
      <c r="B389" s="201" t="s">
        <v>423</v>
      </c>
      <c r="C389" s="14" t="s">
        <v>194</v>
      </c>
      <c r="D389" s="14" t="s">
        <v>12</v>
      </c>
      <c r="E389" s="14" t="s">
        <v>288</v>
      </c>
      <c r="F389" s="15">
        <v>45444</v>
      </c>
      <c r="G389" s="37">
        <v>4.7300000000000004</v>
      </c>
      <c r="H389" s="337"/>
      <c r="I389" s="83"/>
      <c r="J389" s="85">
        <f t="shared" si="31"/>
        <v>0</v>
      </c>
      <c r="K389" s="308"/>
      <c r="L389" s="85">
        <f t="shared" si="27"/>
        <v>0</v>
      </c>
      <c r="M389" s="308"/>
      <c r="N389" s="85">
        <f t="shared" si="28"/>
        <v>0</v>
      </c>
      <c r="O389" s="793"/>
      <c r="P389" s="85">
        <f t="shared" si="29"/>
        <v>0</v>
      </c>
      <c r="Q389" s="83"/>
      <c r="R389" s="377">
        <f t="shared" si="30"/>
        <v>0</v>
      </c>
      <c r="S389" s="83"/>
      <c r="T389" s="83">
        <f>Tabla321[[#This Row],[TOTAL EXITENTE82]]*Tabla321[[#This Row],[P.U$]]</f>
        <v>0</v>
      </c>
      <c r="U389" s="132"/>
    </row>
    <row r="390" spans="1:21" x14ac:dyDescent="0.25">
      <c r="A390" s="179">
        <v>381</v>
      </c>
      <c r="B390" s="201" t="s">
        <v>424</v>
      </c>
      <c r="C390" s="14" t="s">
        <v>194</v>
      </c>
      <c r="D390" s="14" t="s">
        <v>12</v>
      </c>
      <c r="E390" s="14" t="s">
        <v>686</v>
      </c>
      <c r="F390" s="15">
        <v>45231</v>
      </c>
      <c r="G390" s="37">
        <v>6.6</v>
      </c>
      <c r="H390" s="337"/>
      <c r="I390" s="83"/>
      <c r="J390" s="85">
        <f t="shared" si="31"/>
        <v>0</v>
      </c>
      <c r="K390" s="308"/>
      <c r="L390" s="85">
        <f t="shared" si="27"/>
        <v>0</v>
      </c>
      <c r="M390" s="308"/>
      <c r="N390" s="85">
        <f t="shared" si="28"/>
        <v>0</v>
      </c>
      <c r="O390" s="793"/>
      <c r="P390" s="85">
        <f t="shared" si="29"/>
        <v>0</v>
      </c>
      <c r="Q390" s="83"/>
      <c r="R390" s="377">
        <f t="shared" si="30"/>
        <v>0</v>
      </c>
      <c r="S390" s="83"/>
      <c r="T390" s="83">
        <f>Tabla321[[#This Row],[TOTAL EXITENTE82]]*Tabla321[[#This Row],[P.U$]]</f>
        <v>0</v>
      </c>
      <c r="U390" s="132"/>
    </row>
    <row r="391" spans="1:21" ht="28.5" x14ac:dyDescent="0.25">
      <c r="A391" s="179">
        <v>382</v>
      </c>
      <c r="B391" s="201" t="s">
        <v>789</v>
      </c>
      <c r="C391" s="14" t="s">
        <v>607</v>
      </c>
      <c r="D391" s="14" t="s">
        <v>12</v>
      </c>
      <c r="E391" s="14"/>
      <c r="F391" s="15">
        <v>45352</v>
      </c>
      <c r="G391" s="37">
        <v>4.54</v>
      </c>
      <c r="H391" s="337"/>
      <c r="I391" s="83"/>
      <c r="J391" s="85">
        <f t="shared" si="31"/>
        <v>0</v>
      </c>
      <c r="K391" s="308"/>
      <c r="L391" s="85">
        <f t="shared" si="27"/>
        <v>0</v>
      </c>
      <c r="M391" s="308"/>
      <c r="N391" s="85">
        <f t="shared" si="28"/>
        <v>0</v>
      </c>
      <c r="O391" s="793"/>
      <c r="P391" s="85">
        <f t="shared" si="29"/>
        <v>0</v>
      </c>
      <c r="Q391" s="83"/>
      <c r="R391" s="377">
        <f t="shared" si="30"/>
        <v>0</v>
      </c>
      <c r="S391" s="83"/>
      <c r="T391" s="83">
        <f>Tabla321[[#This Row],[TOTAL EXITENTE82]]*Tabla321[[#This Row],[P.U$]]</f>
        <v>0</v>
      </c>
      <c r="U391" s="132"/>
    </row>
    <row r="392" spans="1:21" x14ac:dyDescent="0.25">
      <c r="A392" s="179">
        <v>383</v>
      </c>
      <c r="B392" s="201" t="s">
        <v>790</v>
      </c>
      <c r="C392" s="14" t="s">
        <v>607</v>
      </c>
      <c r="D392" s="14" t="s">
        <v>12</v>
      </c>
      <c r="E392" s="14"/>
      <c r="F392" s="15">
        <v>45352</v>
      </c>
      <c r="G392" s="37">
        <v>4.84</v>
      </c>
      <c r="H392" s="337"/>
      <c r="I392" s="83"/>
      <c r="J392" s="85">
        <f t="shared" si="31"/>
        <v>0</v>
      </c>
      <c r="K392" s="308"/>
      <c r="L392" s="85">
        <f t="shared" si="27"/>
        <v>0</v>
      </c>
      <c r="M392" s="308"/>
      <c r="N392" s="85">
        <f t="shared" si="28"/>
        <v>0</v>
      </c>
      <c r="O392" s="793"/>
      <c r="P392" s="85">
        <f t="shared" si="29"/>
        <v>0</v>
      </c>
      <c r="Q392" s="83"/>
      <c r="R392" s="377">
        <f t="shared" si="30"/>
        <v>0</v>
      </c>
      <c r="S392" s="83"/>
      <c r="T392" s="83">
        <f>Tabla321[[#This Row],[TOTAL EXITENTE82]]*Tabla321[[#This Row],[P.U$]]</f>
        <v>0</v>
      </c>
      <c r="U392" s="132"/>
    </row>
    <row r="393" spans="1:21" ht="28.5" x14ac:dyDescent="0.25">
      <c r="A393" s="179">
        <v>384</v>
      </c>
      <c r="B393" s="201" t="s">
        <v>425</v>
      </c>
      <c r="C393" s="14" t="s">
        <v>601</v>
      </c>
      <c r="D393" s="14" t="s">
        <v>12</v>
      </c>
      <c r="E393" s="14" t="s">
        <v>266</v>
      </c>
      <c r="F393" s="15">
        <v>45413</v>
      </c>
      <c r="G393" s="37">
        <v>4.54</v>
      </c>
      <c r="H393" s="337"/>
      <c r="I393" s="83"/>
      <c r="J393" s="85">
        <f t="shared" si="31"/>
        <v>0</v>
      </c>
      <c r="K393" s="308"/>
      <c r="L393" s="85">
        <f>G393*K393</f>
        <v>0</v>
      </c>
      <c r="M393" s="308"/>
      <c r="N393" s="85">
        <f>G393*M393</f>
        <v>0</v>
      </c>
      <c r="O393" s="793"/>
      <c r="P393" s="85">
        <f>G393*O393</f>
        <v>0</v>
      </c>
      <c r="Q393" s="83"/>
      <c r="R393" s="377">
        <f>G393*Q393</f>
        <v>0</v>
      </c>
      <c r="S393" s="83"/>
      <c r="T393" s="83">
        <f>Tabla321[[#This Row],[TOTAL EXITENTE82]]*Tabla321[[#This Row],[P.U$]]</f>
        <v>0</v>
      </c>
      <c r="U393" s="132"/>
    </row>
    <row r="394" spans="1:21" ht="28.5" x14ac:dyDescent="0.25">
      <c r="A394" s="179">
        <v>385</v>
      </c>
      <c r="B394" s="201" t="s">
        <v>426</v>
      </c>
      <c r="C394" s="14" t="s">
        <v>601</v>
      </c>
      <c r="D394" s="14" t="s">
        <v>12</v>
      </c>
      <c r="E394" s="14" t="s">
        <v>266</v>
      </c>
      <c r="F394" s="15">
        <v>45352</v>
      </c>
      <c r="G394" s="37">
        <v>4.84</v>
      </c>
      <c r="H394" s="337"/>
      <c r="I394" s="83">
        <v>11</v>
      </c>
      <c r="J394" s="85">
        <f t="shared" si="31"/>
        <v>53.239999999999995</v>
      </c>
      <c r="K394" s="308">
        <v>11</v>
      </c>
      <c r="L394" s="85">
        <f t="shared" si="27"/>
        <v>53.239999999999995</v>
      </c>
      <c r="M394" s="308">
        <v>10</v>
      </c>
      <c r="N394" s="85">
        <f t="shared" si="28"/>
        <v>48.4</v>
      </c>
      <c r="O394" s="793">
        <v>9</v>
      </c>
      <c r="P394" s="85">
        <f t="shared" si="29"/>
        <v>43.56</v>
      </c>
      <c r="Q394" s="83">
        <v>7</v>
      </c>
      <c r="R394" s="377">
        <f>G394*Q394</f>
        <v>33.879999999999995</v>
      </c>
      <c r="S394" s="83">
        <v>7</v>
      </c>
      <c r="T394" s="83">
        <f>Tabla321[[#This Row],[TOTAL EXITENTE82]]*Tabla321[[#This Row],[P.U$]]</f>
        <v>33.879999999999995</v>
      </c>
      <c r="U394" s="132">
        <v>7</v>
      </c>
    </row>
    <row r="395" spans="1:21" ht="25.5" x14ac:dyDescent="0.25">
      <c r="A395" s="179">
        <v>386</v>
      </c>
      <c r="B395" s="201" t="s">
        <v>427</v>
      </c>
      <c r="C395" s="14" t="s">
        <v>1020</v>
      </c>
      <c r="D395" s="14" t="s">
        <v>342</v>
      </c>
      <c r="E395" s="14" t="s">
        <v>316</v>
      </c>
      <c r="F395" s="15">
        <v>45565</v>
      </c>
      <c r="G395" s="37">
        <v>7.41</v>
      </c>
      <c r="H395" s="337"/>
      <c r="I395" s="83"/>
      <c r="J395" s="85">
        <f t="shared" si="31"/>
        <v>0</v>
      </c>
      <c r="K395" s="308"/>
      <c r="L395" s="85">
        <f t="shared" si="27"/>
        <v>0</v>
      </c>
      <c r="M395" s="308"/>
      <c r="N395" s="85">
        <f t="shared" si="28"/>
        <v>0</v>
      </c>
      <c r="O395" s="793"/>
      <c r="P395" s="85">
        <f t="shared" si="29"/>
        <v>0</v>
      </c>
      <c r="Q395" s="83"/>
      <c r="R395" s="377">
        <f t="shared" si="30"/>
        <v>0</v>
      </c>
      <c r="S395" s="83"/>
      <c r="T395" s="83">
        <f>Tabla321[[#This Row],[TOTAL EXITENTE82]]*Tabla321[[#This Row],[P.U$]]</f>
        <v>0</v>
      </c>
      <c r="U395" s="132"/>
    </row>
    <row r="396" spans="1:21" x14ac:dyDescent="0.25">
      <c r="A396" s="179">
        <v>387</v>
      </c>
      <c r="B396" s="201" t="s">
        <v>428</v>
      </c>
      <c r="C396" s="14" t="s">
        <v>206</v>
      </c>
      <c r="D396" s="14" t="s">
        <v>12</v>
      </c>
      <c r="E396" s="14" t="s">
        <v>288</v>
      </c>
      <c r="F396" s="15">
        <v>45505</v>
      </c>
      <c r="G396" s="37">
        <v>2.99</v>
      </c>
      <c r="H396" s="337"/>
      <c r="I396" s="593"/>
      <c r="J396" s="85">
        <f t="shared" si="31"/>
        <v>0</v>
      </c>
      <c r="K396" s="856"/>
      <c r="L396" s="236">
        <f>G396*K396</f>
        <v>0</v>
      </c>
      <c r="M396" s="308"/>
      <c r="N396" s="236">
        <f>G396*M396</f>
        <v>0</v>
      </c>
      <c r="O396" s="794"/>
      <c r="P396" s="236">
        <f>G396*O396</f>
        <v>0</v>
      </c>
      <c r="Q396" s="237"/>
      <c r="R396" s="377">
        <f>G396*Q396</f>
        <v>0</v>
      </c>
      <c r="S396" s="83"/>
      <c r="T396" s="83">
        <f>Tabla321[[#This Row],[TOTAL EXITENTE82]]*Tabla321[[#This Row],[P.U$]]</f>
        <v>0</v>
      </c>
      <c r="U396" s="132"/>
    </row>
    <row r="397" spans="1:21" x14ac:dyDescent="0.25">
      <c r="A397" s="179">
        <v>388</v>
      </c>
      <c r="B397" s="201" t="s">
        <v>779</v>
      </c>
      <c r="C397" s="14" t="s">
        <v>736</v>
      </c>
      <c r="D397" s="14" t="s">
        <v>12</v>
      </c>
      <c r="E397" s="14" t="s">
        <v>288</v>
      </c>
      <c r="F397" s="15">
        <v>45992</v>
      </c>
      <c r="G397" s="37">
        <v>2.99</v>
      </c>
      <c r="H397" s="337"/>
      <c r="I397" s="593">
        <v>10</v>
      </c>
      <c r="J397" s="355">
        <f>G397*I397</f>
        <v>29.900000000000002</v>
      </c>
      <c r="K397" s="856">
        <v>10</v>
      </c>
      <c r="L397" s="357">
        <f>G397*K397</f>
        <v>29.900000000000002</v>
      </c>
      <c r="M397" s="856">
        <v>10</v>
      </c>
      <c r="N397" s="357">
        <f>G397*M397</f>
        <v>29.900000000000002</v>
      </c>
      <c r="O397" s="794">
        <v>10</v>
      </c>
      <c r="P397" s="357">
        <f>G397*O397</f>
        <v>29.900000000000002</v>
      </c>
      <c r="Q397" s="356">
        <v>10</v>
      </c>
      <c r="R397" s="377">
        <f t="shared" ref="R397:R398" si="32">G397*Q397</f>
        <v>29.900000000000002</v>
      </c>
      <c r="S397" s="83">
        <v>9</v>
      </c>
      <c r="T397" s="83">
        <f>Tabla321[[#This Row],[TOTAL EXITENTE82]]*Tabla321[[#This Row],[P.U$]]</f>
        <v>26.910000000000004</v>
      </c>
      <c r="U397" s="132">
        <v>8</v>
      </c>
    </row>
    <row r="398" spans="1:21" ht="28.5" x14ac:dyDescent="0.25">
      <c r="A398" s="179">
        <v>389</v>
      </c>
      <c r="B398" s="201" t="s">
        <v>1227</v>
      </c>
      <c r="C398" s="14" t="s">
        <v>1223</v>
      </c>
      <c r="D398" s="14" t="s">
        <v>12</v>
      </c>
      <c r="E398" s="14"/>
      <c r="F398" s="15">
        <v>46081</v>
      </c>
      <c r="G398" s="37">
        <v>2.08</v>
      </c>
      <c r="H398" s="337"/>
      <c r="I398" s="593">
        <v>14</v>
      </c>
      <c r="J398" s="355">
        <f>G398*I398</f>
        <v>29.12</v>
      </c>
      <c r="K398" s="856">
        <v>10</v>
      </c>
      <c r="L398" s="357">
        <f>G398*K398</f>
        <v>20.8</v>
      </c>
      <c r="M398" s="856">
        <v>8</v>
      </c>
      <c r="N398" s="357">
        <f>G398*M398</f>
        <v>16.64</v>
      </c>
      <c r="O398" s="794">
        <v>8</v>
      </c>
      <c r="P398" s="357">
        <f>G398*O398</f>
        <v>16.64</v>
      </c>
      <c r="Q398" s="356">
        <v>7</v>
      </c>
      <c r="R398" s="377">
        <f t="shared" si="32"/>
        <v>14.56</v>
      </c>
      <c r="S398" s="83">
        <v>4</v>
      </c>
      <c r="T398" s="83">
        <f>Tabla321[[#This Row],[TOTAL EXITENTE82]]*Tabla321[[#This Row],[P.U$]]</f>
        <v>8.32</v>
      </c>
      <c r="U398" s="132">
        <v>3</v>
      </c>
    </row>
    <row r="399" spans="1:21" x14ac:dyDescent="0.25">
      <c r="A399" s="179">
        <v>390</v>
      </c>
      <c r="B399" s="201" t="s">
        <v>429</v>
      </c>
      <c r="C399" s="14" t="s">
        <v>197</v>
      </c>
      <c r="D399" s="14" t="s">
        <v>12</v>
      </c>
      <c r="E399" s="14" t="s">
        <v>288</v>
      </c>
      <c r="F399" s="15">
        <v>45658</v>
      </c>
      <c r="G399" s="37">
        <v>2.4900000000000002</v>
      </c>
      <c r="H399" s="337"/>
      <c r="I399" s="593"/>
      <c r="J399" s="355">
        <f>G399*I399</f>
        <v>0</v>
      </c>
      <c r="K399" s="308"/>
      <c r="L399" s="357">
        <f>G399*K399</f>
        <v>0</v>
      </c>
      <c r="M399" s="308"/>
      <c r="N399" s="357">
        <f>G399*M399</f>
        <v>0</v>
      </c>
      <c r="O399" s="793"/>
      <c r="P399" s="357">
        <f>G399*O399</f>
        <v>0</v>
      </c>
      <c r="Q399" s="356"/>
      <c r="R399" s="377">
        <f>G399*Q399</f>
        <v>0</v>
      </c>
      <c r="S399" s="83"/>
      <c r="T399" s="83">
        <f>Tabla321[[#This Row],[TOTAL EXITENTE82]]*Tabla321[[#This Row],[P.U$]]</f>
        <v>0</v>
      </c>
      <c r="U399" s="132"/>
    </row>
    <row r="400" spans="1:21" x14ac:dyDescent="0.25">
      <c r="A400" s="179">
        <v>391</v>
      </c>
      <c r="B400" s="201" t="s">
        <v>430</v>
      </c>
      <c r="C400" s="14" t="s">
        <v>203</v>
      </c>
      <c r="D400" s="14" t="s">
        <v>12</v>
      </c>
      <c r="E400" s="14" t="s">
        <v>688</v>
      </c>
      <c r="F400" s="15">
        <v>45078</v>
      </c>
      <c r="G400" s="37">
        <v>2.46</v>
      </c>
      <c r="H400" s="337"/>
      <c r="I400" s="83"/>
      <c r="J400" s="85">
        <f t="shared" si="31"/>
        <v>0</v>
      </c>
      <c r="K400" s="308"/>
      <c r="L400" s="85">
        <f t="shared" si="27"/>
        <v>0</v>
      </c>
      <c r="M400" s="308"/>
      <c r="N400" s="85">
        <f t="shared" si="28"/>
        <v>0</v>
      </c>
      <c r="O400" s="793"/>
      <c r="P400" s="85">
        <f t="shared" si="29"/>
        <v>0</v>
      </c>
      <c r="Q400" s="83"/>
      <c r="R400" s="377">
        <f t="shared" si="30"/>
        <v>0</v>
      </c>
      <c r="S400" s="83"/>
      <c r="T400" s="83">
        <f>Tabla321[[#This Row],[TOTAL EXITENTE82]]*Tabla321[[#This Row],[P.U$]]</f>
        <v>0</v>
      </c>
      <c r="U400" s="132"/>
    </row>
    <row r="401" spans="1:21" x14ac:dyDescent="0.25">
      <c r="A401" s="179">
        <v>392</v>
      </c>
      <c r="B401" s="204" t="s">
        <v>431</v>
      </c>
      <c r="C401" s="21" t="s">
        <v>206</v>
      </c>
      <c r="D401" s="23" t="s">
        <v>345</v>
      </c>
      <c r="E401" s="23" t="s">
        <v>269</v>
      </c>
      <c r="F401" s="28">
        <v>45474</v>
      </c>
      <c r="G401" s="39">
        <v>5.21</v>
      </c>
      <c r="H401" s="337"/>
      <c r="I401" s="83">
        <v>15</v>
      </c>
      <c r="J401" s="85">
        <f t="shared" si="31"/>
        <v>78.150000000000006</v>
      </c>
      <c r="K401" s="308">
        <v>15</v>
      </c>
      <c r="L401" s="85">
        <f t="shared" si="27"/>
        <v>78.150000000000006</v>
      </c>
      <c r="M401" s="308">
        <v>15</v>
      </c>
      <c r="N401" s="85">
        <f t="shared" si="28"/>
        <v>78.150000000000006</v>
      </c>
      <c r="O401" s="793">
        <v>15</v>
      </c>
      <c r="P401" s="85">
        <f t="shared" si="29"/>
        <v>78.150000000000006</v>
      </c>
      <c r="Q401" s="83">
        <v>15</v>
      </c>
      <c r="R401" s="377">
        <f>G401*Q401</f>
        <v>78.150000000000006</v>
      </c>
      <c r="S401" s="83">
        <v>15</v>
      </c>
      <c r="T401" s="83">
        <f>Tabla321[[#This Row],[TOTAL EXITENTE82]]*Tabla321[[#This Row],[P.U$]]</f>
        <v>78.150000000000006</v>
      </c>
      <c r="U401" s="132">
        <v>15</v>
      </c>
    </row>
    <row r="402" spans="1:21" x14ac:dyDescent="0.25">
      <c r="A402" s="179">
        <v>393</v>
      </c>
      <c r="B402" s="204" t="s">
        <v>431</v>
      </c>
      <c r="C402" s="21" t="s">
        <v>602</v>
      </c>
      <c r="D402" s="23" t="s">
        <v>345</v>
      </c>
      <c r="E402" s="23" t="s">
        <v>269</v>
      </c>
      <c r="F402" s="28">
        <v>45352</v>
      </c>
      <c r="G402" s="39">
        <v>3.3</v>
      </c>
      <c r="H402" s="337"/>
      <c r="I402" s="83"/>
      <c r="J402" s="85">
        <f t="shared" si="31"/>
        <v>0</v>
      </c>
      <c r="K402" s="308"/>
      <c r="L402" s="85">
        <f t="shared" si="27"/>
        <v>0</v>
      </c>
      <c r="M402" s="308"/>
      <c r="N402" s="85">
        <f t="shared" si="28"/>
        <v>0</v>
      </c>
      <c r="O402" s="793"/>
      <c r="P402" s="85">
        <f t="shared" si="29"/>
        <v>0</v>
      </c>
      <c r="Q402" s="83"/>
      <c r="R402" s="377">
        <f t="shared" si="30"/>
        <v>0</v>
      </c>
      <c r="S402" s="83"/>
      <c r="T402" s="83">
        <f>Tabla321[[#This Row],[TOTAL EXITENTE82]]*Tabla321[[#This Row],[P.U$]]</f>
        <v>0</v>
      </c>
      <c r="U402" s="132"/>
    </row>
    <row r="403" spans="1:21" ht="28.5" x14ac:dyDescent="0.25">
      <c r="A403" s="179">
        <v>394</v>
      </c>
      <c r="B403" s="204" t="s">
        <v>432</v>
      </c>
      <c r="C403" s="21" t="s">
        <v>603</v>
      </c>
      <c r="D403" s="23" t="s">
        <v>345</v>
      </c>
      <c r="E403" s="23" t="s">
        <v>689</v>
      </c>
      <c r="F403" s="28">
        <v>45139</v>
      </c>
      <c r="G403" s="39">
        <v>2.97</v>
      </c>
      <c r="H403" s="337"/>
      <c r="I403" s="593"/>
      <c r="J403" s="355">
        <f>G403*I403</f>
        <v>0</v>
      </c>
      <c r="K403" s="308"/>
      <c r="L403" s="357">
        <f>G403*K403</f>
        <v>0</v>
      </c>
      <c r="M403" s="308"/>
      <c r="N403" s="357">
        <f>G403*M403</f>
        <v>0</v>
      </c>
      <c r="O403" s="793"/>
      <c r="P403" s="357">
        <f>G403*O403</f>
        <v>0</v>
      </c>
      <c r="Q403" s="356"/>
      <c r="R403" s="377">
        <f t="shared" ref="R403:R408" si="33">G403*Q403</f>
        <v>0</v>
      </c>
      <c r="S403" s="83"/>
      <c r="T403" s="83">
        <f>Tabla321[[#This Row],[TOTAL EXITENTE82]]*Tabla321[[#This Row],[P.U$]]</f>
        <v>0</v>
      </c>
      <c r="U403" s="132"/>
    </row>
    <row r="404" spans="1:21" ht="28.5" x14ac:dyDescent="0.25">
      <c r="A404" s="179">
        <v>395</v>
      </c>
      <c r="B404" s="204" t="s">
        <v>962</v>
      </c>
      <c r="C404" s="151" t="s">
        <v>624</v>
      </c>
      <c r="D404" s="151" t="s">
        <v>345</v>
      </c>
      <c r="E404" s="151" t="s">
        <v>689</v>
      </c>
      <c r="F404" s="579">
        <v>45597</v>
      </c>
      <c r="G404" s="580">
        <v>3.85</v>
      </c>
      <c r="H404" s="337"/>
      <c r="I404" s="83">
        <v>3</v>
      </c>
      <c r="J404" s="85">
        <f t="shared" si="31"/>
        <v>11.55</v>
      </c>
      <c r="K404" s="308">
        <v>3</v>
      </c>
      <c r="L404" s="85">
        <f t="shared" si="27"/>
        <v>11.55</v>
      </c>
      <c r="M404" s="308">
        <v>3</v>
      </c>
      <c r="N404" s="85">
        <f t="shared" si="28"/>
        <v>11.55</v>
      </c>
      <c r="O404" s="793">
        <v>3</v>
      </c>
      <c r="P404" s="85">
        <f t="shared" si="29"/>
        <v>11.55</v>
      </c>
      <c r="Q404" s="83">
        <v>3</v>
      </c>
      <c r="R404" s="377">
        <f t="shared" si="33"/>
        <v>11.55</v>
      </c>
      <c r="S404" s="83">
        <v>3</v>
      </c>
      <c r="T404" s="83">
        <f>Tabla321[[#This Row],[TOTAL EXITENTE82]]*Tabla321[[#This Row],[P.U$]]</f>
        <v>11.55</v>
      </c>
      <c r="U404" s="132"/>
    </row>
    <row r="405" spans="1:21" ht="25.5" x14ac:dyDescent="0.25">
      <c r="A405" s="179">
        <v>396</v>
      </c>
      <c r="B405" s="204" t="s">
        <v>433</v>
      </c>
      <c r="C405" s="21" t="s">
        <v>604</v>
      </c>
      <c r="D405" s="23" t="s">
        <v>345</v>
      </c>
      <c r="E405" s="23" t="s">
        <v>324</v>
      </c>
      <c r="F405" s="28">
        <v>45505</v>
      </c>
      <c r="G405" s="39">
        <v>3.83</v>
      </c>
      <c r="H405" s="337"/>
      <c r="I405" s="593"/>
      <c r="J405" s="355">
        <f>G405*I405</f>
        <v>0</v>
      </c>
      <c r="K405" s="308"/>
      <c r="L405" s="357">
        <f>G405*K405</f>
        <v>0</v>
      </c>
      <c r="M405" s="308"/>
      <c r="N405" s="357">
        <f>G405*M405</f>
        <v>0</v>
      </c>
      <c r="O405" s="793"/>
      <c r="P405" s="357">
        <f>G405*O405</f>
        <v>0</v>
      </c>
      <c r="Q405" s="356"/>
      <c r="R405" s="377">
        <f t="shared" si="33"/>
        <v>0</v>
      </c>
      <c r="S405" s="83"/>
      <c r="T405" s="83">
        <f>Tabla321[[#This Row],[TOTAL EXITENTE82]]*Tabla321[[#This Row],[P.U$]]</f>
        <v>0</v>
      </c>
      <c r="U405" s="132"/>
    </row>
    <row r="406" spans="1:21" x14ac:dyDescent="0.25">
      <c r="A406" s="179">
        <v>397</v>
      </c>
      <c r="B406" s="204" t="s">
        <v>434</v>
      </c>
      <c r="C406" s="21" t="s">
        <v>605</v>
      </c>
      <c r="D406" s="23" t="s">
        <v>345</v>
      </c>
      <c r="E406" s="23" t="s">
        <v>690</v>
      </c>
      <c r="F406" s="28">
        <v>45292</v>
      </c>
      <c r="G406" s="39">
        <v>2.57</v>
      </c>
      <c r="H406" s="337"/>
      <c r="I406" s="83">
        <v>4</v>
      </c>
      <c r="J406" s="85">
        <f t="shared" si="31"/>
        <v>10.28</v>
      </c>
      <c r="K406" s="308">
        <v>3</v>
      </c>
      <c r="L406" s="85">
        <f>G406*K406</f>
        <v>7.7099999999999991</v>
      </c>
      <c r="M406" s="308">
        <v>3</v>
      </c>
      <c r="N406" s="85">
        <f>G406*M406</f>
        <v>7.7099999999999991</v>
      </c>
      <c r="O406" s="793">
        <v>3</v>
      </c>
      <c r="P406" s="85">
        <f>G406*O406</f>
        <v>7.7099999999999991</v>
      </c>
      <c r="Q406" s="83">
        <v>2</v>
      </c>
      <c r="R406" s="377">
        <f t="shared" si="33"/>
        <v>5.14</v>
      </c>
      <c r="S406" s="83">
        <v>2</v>
      </c>
      <c r="T406" s="83">
        <f>Tabla321[[#This Row],[TOTAL EXITENTE82]]*Tabla321[[#This Row],[P.U$]]</f>
        <v>5.14</v>
      </c>
      <c r="U406" s="132">
        <v>9</v>
      </c>
    </row>
    <row r="407" spans="1:21" x14ac:dyDescent="0.25">
      <c r="A407" s="179">
        <v>398</v>
      </c>
      <c r="B407" s="204" t="s">
        <v>435</v>
      </c>
      <c r="C407" s="21" t="s">
        <v>206</v>
      </c>
      <c r="D407" s="23" t="s">
        <v>345</v>
      </c>
      <c r="E407" s="23" t="s">
        <v>683</v>
      </c>
      <c r="F407" s="28">
        <v>45383</v>
      </c>
      <c r="G407" s="39">
        <v>3.3</v>
      </c>
      <c r="H407" s="337"/>
      <c r="I407" s="83"/>
      <c r="J407" s="85">
        <f t="shared" si="31"/>
        <v>0</v>
      </c>
      <c r="K407" s="308"/>
      <c r="L407" s="85">
        <f>G407*K407</f>
        <v>0</v>
      </c>
      <c r="M407" s="308"/>
      <c r="N407" s="85">
        <f>G407*M407</f>
        <v>0</v>
      </c>
      <c r="O407" s="793"/>
      <c r="P407" s="85">
        <f>G407*O407</f>
        <v>0</v>
      </c>
      <c r="Q407" s="83"/>
      <c r="R407" s="377">
        <f t="shared" si="33"/>
        <v>0</v>
      </c>
      <c r="S407" s="83"/>
      <c r="T407" s="83">
        <f>Tabla321[[#This Row],[TOTAL EXITENTE82]]*Tabla321[[#This Row],[P.U$]]</f>
        <v>0</v>
      </c>
      <c r="U407" s="132"/>
    </row>
    <row r="408" spans="1:21" ht="25.5" x14ac:dyDescent="0.25">
      <c r="A408" s="179">
        <v>399</v>
      </c>
      <c r="B408" s="204" t="s">
        <v>436</v>
      </c>
      <c r="C408" s="21" t="s">
        <v>606</v>
      </c>
      <c r="D408" s="23" t="s">
        <v>345</v>
      </c>
      <c r="E408" s="23" t="s">
        <v>691</v>
      </c>
      <c r="F408" s="28">
        <v>45748</v>
      </c>
      <c r="G408" s="39">
        <v>5.53</v>
      </c>
      <c r="H408" s="337"/>
      <c r="I408" s="593"/>
      <c r="J408" s="355">
        <f>G408*I408</f>
        <v>0</v>
      </c>
      <c r="K408" s="308"/>
      <c r="L408" s="85">
        <f>G408*K408</f>
        <v>0</v>
      </c>
      <c r="M408" s="308"/>
      <c r="N408" s="85">
        <f>G408*M408</f>
        <v>0</v>
      </c>
      <c r="O408" s="793"/>
      <c r="P408" s="357">
        <f>G408*O408</f>
        <v>0</v>
      </c>
      <c r="Q408" s="356"/>
      <c r="R408" s="377">
        <f t="shared" si="33"/>
        <v>0</v>
      </c>
      <c r="S408" s="83"/>
      <c r="T408" s="83">
        <f>Tabla321[[#This Row],[TOTAL EXITENTE82]]*Tabla321[[#This Row],[P.U$]]</f>
        <v>0</v>
      </c>
      <c r="U408" s="132"/>
    </row>
    <row r="409" spans="1:21" ht="25.5" x14ac:dyDescent="0.25">
      <c r="A409" s="179">
        <v>400</v>
      </c>
      <c r="B409" s="204" t="s">
        <v>437</v>
      </c>
      <c r="C409" s="21" t="s">
        <v>606</v>
      </c>
      <c r="D409" s="23" t="s">
        <v>345</v>
      </c>
      <c r="E409" s="23" t="s">
        <v>691</v>
      </c>
      <c r="F409" s="28">
        <v>45717</v>
      </c>
      <c r="G409" s="39">
        <v>5.53</v>
      </c>
      <c r="H409" s="337"/>
      <c r="I409" s="83"/>
      <c r="J409" s="85">
        <f t="shared" si="31"/>
        <v>0</v>
      </c>
      <c r="K409" s="308"/>
      <c r="L409" s="85">
        <f t="shared" si="27"/>
        <v>0</v>
      </c>
      <c r="M409" s="308"/>
      <c r="N409" s="85">
        <f t="shared" si="28"/>
        <v>0</v>
      </c>
      <c r="O409" s="793"/>
      <c r="P409" s="85">
        <f t="shared" si="29"/>
        <v>0</v>
      </c>
      <c r="Q409" s="83"/>
      <c r="R409" s="377">
        <f t="shared" si="30"/>
        <v>0</v>
      </c>
      <c r="S409" s="83"/>
      <c r="T409" s="83">
        <f>Tabla321[[#This Row],[TOTAL EXITENTE82]]*Tabla321[[#This Row],[P.U$]]</f>
        <v>0</v>
      </c>
      <c r="U409" s="132"/>
    </row>
    <row r="410" spans="1:21" x14ac:dyDescent="0.25">
      <c r="A410" s="179">
        <v>401</v>
      </c>
      <c r="B410" s="151" t="s">
        <v>963</v>
      </c>
      <c r="C410" s="151" t="s">
        <v>964</v>
      </c>
      <c r="D410" s="151" t="s">
        <v>346</v>
      </c>
      <c r="E410" s="151"/>
      <c r="F410" s="579">
        <v>45962</v>
      </c>
      <c r="G410" s="580">
        <v>6.44</v>
      </c>
      <c r="H410" s="570"/>
      <c r="I410" s="83">
        <v>8</v>
      </c>
      <c r="J410" s="572">
        <f>G410*I410</f>
        <v>51.52</v>
      </c>
      <c r="K410" s="308">
        <v>8</v>
      </c>
      <c r="L410" s="85">
        <f>G410*K410</f>
        <v>51.52</v>
      </c>
      <c r="M410" s="308">
        <v>8</v>
      </c>
      <c r="N410" s="85">
        <f>G410*M410</f>
        <v>51.52</v>
      </c>
      <c r="O410" s="793">
        <v>8</v>
      </c>
      <c r="P410" s="85">
        <f>G410*O410</f>
        <v>51.52</v>
      </c>
      <c r="Q410" s="83">
        <v>8</v>
      </c>
      <c r="R410" s="377">
        <f t="shared" si="30"/>
        <v>51.52</v>
      </c>
      <c r="S410" s="83">
        <v>8</v>
      </c>
      <c r="T410" s="83">
        <f>Tabla321[[#This Row],[TOTAL EXITENTE82]]*Tabla321[[#This Row],[P.U$]]</f>
        <v>51.52</v>
      </c>
      <c r="U410" s="132">
        <v>8</v>
      </c>
    </row>
    <row r="411" spans="1:21" ht="42.75" x14ac:dyDescent="0.25">
      <c r="A411" s="179">
        <v>402</v>
      </c>
      <c r="B411" s="204" t="s">
        <v>781</v>
      </c>
      <c r="C411" s="21" t="s">
        <v>736</v>
      </c>
      <c r="D411" s="23" t="s">
        <v>334</v>
      </c>
      <c r="E411" s="23" t="s">
        <v>304</v>
      </c>
      <c r="F411" s="28">
        <v>45627</v>
      </c>
      <c r="G411" s="39">
        <v>4.1500000000000004</v>
      </c>
      <c r="H411" s="563"/>
      <c r="I411" s="593">
        <v>15</v>
      </c>
      <c r="J411" s="565">
        <f>G411*I411</f>
        <v>62.250000000000007</v>
      </c>
      <c r="K411" s="308">
        <v>12</v>
      </c>
      <c r="L411" s="567">
        <f>G411*K411</f>
        <v>49.800000000000004</v>
      </c>
      <c r="M411" s="308">
        <v>11</v>
      </c>
      <c r="N411" s="567">
        <f>G411*M411</f>
        <v>45.650000000000006</v>
      </c>
      <c r="O411" s="793">
        <v>7</v>
      </c>
      <c r="P411" s="567">
        <f>G411*O411</f>
        <v>29.050000000000004</v>
      </c>
      <c r="Q411" s="566">
        <v>0</v>
      </c>
      <c r="R411" s="377">
        <f t="shared" si="30"/>
        <v>0</v>
      </c>
      <c r="S411" s="83"/>
      <c r="T411" s="83">
        <f>Tabla321[[#This Row],[TOTAL EXITENTE82]]*Tabla321[[#This Row],[P.U$]]</f>
        <v>0</v>
      </c>
      <c r="U411" s="132">
        <v>7</v>
      </c>
    </row>
    <row r="412" spans="1:21" x14ac:dyDescent="0.25">
      <c r="A412" s="179">
        <v>403</v>
      </c>
      <c r="B412" s="204" t="s">
        <v>438</v>
      </c>
      <c r="C412" s="21" t="s">
        <v>605</v>
      </c>
      <c r="D412" s="23" t="s">
        <v>345</v>
      </c>
      <c r="E412" s="23" t="s">
        <v>269</v>
      </c>
      <c r="F412" s="28">
        <v>45261</v>
      </c>
      <c r="G412" s="39">
        <v>3.3</v>
      </c>
      <c r="H412" s="337"/>
      <c r="I412" s="83"/>
      <c r="J412" s="85">
        <f t="shared" si="31"/>
        <v>0</v>
      </c>
      <c r="K412" s="308"/>
      <c r="L412" s="85">
        <f t="shared" si="27"/>
        <v>0</v>
      </c>
      <c r="M412" s="308"/>
      <c r="N412" s="85">
        <f t="shared" si="28"/>
        <v>0</v>
      </c>
      <c r="O412" s="793"/>
      <c r="P412" s="85">
        <f t="shared" si="29"/>
        <v>0</v>
      </c>
      <c r="Q412" s="83"/>
      <c r="R412" s="377">
        <f t="shared" si="30"/>
        <v>0</v>
      </c>
      <c r="S412" s="83"/>
      <c r="T412" s="83">
        <f>Tabla321[[#This Row],[TOTAL EXITENTE82]]*Tabla321[[#This Row],[P.U$]]</f>
        <v>0</v>
      </c>
      <c r="U412" s="132"/>
    </row>
    <row r="413" spans="1:21" ht="28.5" x14ac:dyDescent="0.25">
      <c r="A413" s="179">
        <v>404</v>
      </c>
      <c r="B413" s="204" t="s">
        <v>439</v>
      </c>
      <c r="C413" s="21" t="s">
        <v>607</v>
      </c>
      <c r="D413" s="23" t="s">
        <v>345</v>
      </c>
      <c r="E413" s="23" t="s">
        <v>269</v>
      </c>
      <c r="F413" s="28">
        <v>45444</v>
      </c>
      <c r="G413" s="39">
        <v>4.29</v>
      </c>
      <c r="H413" s="337"/>
      <c r="I413" s="83"/>
      <c r="J413" s="85">
        <f t="shared" si="31"/>
        <v>0</v>
      </c>
      <c r="K413" s="308"/>
      <c r="L413" s="85">
        <f t="shared" si="27"/>
        <v>0</v>
      </c>
      <c r="M413" s="308"/>
      <c r="N413" s="85">
        <f t="shared" si="28"/>
        <v>0</v>
      </c>
      <c r="O413" s="793"/>
      <c r="P413" s="85">
        <f t="shared" si="29"/>
        <v>0</v>
      </c>
      <c r="Q413" s="83"/>
      <c r="R413" s="377">
        <f t="shared" si="30"/>
        <v>0</v>
      </c>
      <c r="S413" s="83"/>
      <c r="T413" s="83">
        <f>Tabla321[[#This Row],[TOTAL EXITENTE82]]*Tabla321[[#This Row],[P.U$]]</f>
        <v>0</v>
      </c>
      <c r="U413" s="132"/>
    </row>
    <row r="414" spans="1:21" ht="28.5" x14ac:dyDescent="0.25">
      <c r="A414" s="179">
        <v>405</v>
      </c>
      <c r="B414" s="204" t="s">
        <v>440</v>
      </c>
      <c r="C414" s="21" t="s">
        <v>608</v>
      </c>
      <c r="D414" s="23" t="s">
        <v>345</v>
      </c>
      <c r="E414" s="23" t="s">
        <v>269</v>
      </c>
      <c r="F414" s="28">
        <v>45444</v>
      </c>
      <c r="G414" s="39">
        <v>5.51</v>
      </c>
      <c r="H414" s="337"/>
      <c r="I414" s="83"/>
      <c r="J414" s="85">
        <f t="shared" si="31"/>
        <v>0</v>
      </c>
      <c r="K414" s="308"/>
      <c r="L414" s="85">
        <f>G414*K414</f>
        <v>0</v>
      </c>
      <c r="M414" s="308"/>
      <c r="N414" s="85">
        <f>G414*M414</f>
        <v>0</v>
      </c>
      <c r="O414" s="793"/>
      <c r="P414" s="85">
        <f>G414*O414</f>
        <v>0</v>
      </c>
      <c r="Q414" s="83"/>
      <c r="R414" s="377">
        <f>G414*Q414</f>
        <v>0</v>
      </c>
      <c r="S414" s="83"/>
      <c r="T414" s="83">
        <f>Tabla321[[#This Row],[TOTAL EXITENTE82]]*Tabla321[[#This Row],[P.U$]]</f>
        <v>0</v>
      </c>
      <c r="U414" s="132"/>
    </row>
    <row r="415" spans="1:21" x14ac:dyDescent="0.25">
      <c r="A415" s="179">
        <v>406</v>
      </c>
      <c r="B415" s="204" t="s">
        <v>441</v>
      </c>
      <c r="C415" s="21" t="s">
        <v>609</v>
      </c>
      <c r="D415" s="23" t="s">
        <v>345</v>
      </c>
      <c r="E415" s="23" t="s">
        <v>692</v>
      </c>
      <c r="F415" s="28">
        <v>45809</v>
      </c>
      <c r="G415" s="39">
        <v>3.25</v>
      </c>
      <c r="H415" s="337"/>
      <c r="I415" s="83"/>
      <c r="J415" s="85">
        <f t="shared" si="31"/>
        <v>0</v>
      </c>
      <c r="K415" s="308"/>
      <c r="L415" s="85">
        <f t="shared" si="27"/>
        <v>0</v>
      </c>
      <c r="M415" s="308"/>
      <c r="N415" s="85">
        <f t="shared" si="28"/>
        <v>0</v>
      </c>
      <c r="O415" s="793"/>
      <c r="P415" s="85">
        <f t="shared" si="29"/>
        <v>0</v>
      </c>
      <c r="Q415" s="83"/>
      <c r="R415" s="377">
        <f t="shared" si="30"/>
        <v>0</v>
      </c>
      <c r="S415" s="83"/>
      <c r="T415" s="83">
        <f>Tabla321[[#This Row],[TOTAL EXITENTE82]]*Tabla321[[#This Row],[P.U$]]</f>
        <v>0</v>
      </c>
      <c r="U415" s="132"/>
    </row>
    <row r="416" spans="1:21" x14ac:dyDescent="0.25">
      <c r="A416" s="179">
        <v>407</v>
      </c>
      <c r="B416" s="204" t="s">
        <v>442</v>
      </c>
      <c r="C416" s="21" t="s">
        <v>610</v>
      </c>
      <c r="D416" s="23" t="s">
        <v>346</v>
      </c>
      <c r="E416" s="23" t="s">
        <v>287</v>
      </c>
      <c r="F416" s="28">
        <v>45383</v>
      </c>
      <c r="G416" s="39">
        <v>3.55</v>
      </c>
      <c r="H416" s="337"/>
      <c r="I416" s="83"/>
      <c r="J416" s="85">
        <f t="shared" si="31"/>
        <v>0</v>
      </c>
      <c r="K416" s="308"/>
      <c r="L416" s="85">
        <f t="shared" si="27"/>
        <v>0</v>
      </c>
      <c r="M416" s="308"/>
      <c r="N416" s="85">
        <f t="shared" si="28"/>
        <v>0</v>
      </c>
      <c r="O416" s="793"/>
      <c r="P416" s="85">
        <f t="shared" si="29"/>
        <v>0</v>
      </c>
      <c r="Q416" s="83"/>
      <c r="R416" s="377">
        <f t="shared" si="30"/>
        <v>0</v>
      </c>
      <c r="S416" s="83"/>
      <c r="T416" s="83">
        <f>Tabla321[[#This Row],[TOTAL EXITENTE82]]*Tabla321[[#This Row],[P.U$]]</f>
        <v>0</v>
      </c>
      <c r="U416" s="132"/>
    </row>
    <row r="417" spans="1:21" x14ac:dyDescent="0.25">
      <c r="A417" s="179">
        <v>408</v>
      </c>
      <c r="B417" s="204" t="s">
        <v>443</v>
      </c>
      <c r="C417" s="21" t="s">
        <v>206</v>
      </c>
      <c r="D417" s="23" t="s">
        <v>345</v>
      </c>
      <c r="E417" s="23" t="s">
        <v>287</v>
      </c>
      <c r="F417" s="28">
        <v>45413</v>
      </c>
      <c r="G417" s="39">
        <v>2.35</v>
      </c>
      <c r="H417" s="337"/>
      <c r="I417" s="83">
        <v>10</v>
      </c>
      <c r="J417" s="85">
        <f t="shared" si="31"/>
        <v>23.5</v>
      </c>
      <c r="K417" s="308">
        <v>9</v>
      </c>
      <c r="L417" s="85">
        <f>G417*K417</f>
        <v>21.150000000000002</v>
      </c>
      <c r="M417" s="308">
        <v>9</v>
      </c>
      <c r="N417" s="85">
        <f>G417*M417</f>
        <v>21.150000000000002</v>
      </c>
      <c r="O417" s="793">
        <v>9</v>
      </c>
      <c r="P417" s="85">
        <f>G417*O417</f>
        <v>21.150000000000002</v>
      </c>
      <c r="Q417" s="83">
        <v>7</v>
      </c>
      <c r="R417" s="377">
        <f t="shared" si="30"/>
        <v>16.45</v>
      </c>
      <c r="S417" s="83">
        <v>7</v>
      </c>
      <c r="T417" s="83">
        <f>Tabla321[[#This Row],[TOTAL EXITENTE82]]*Tabla321[[#This Row],[P.U$]]</f>
        <v>16.45</v>
      </c>
      <c r="U417" s="132">
        <v>7</v>
      </c>
    </row>
    <row r="418" spans="1:21" x14ac:dyDescent="0.25">
      <c r="A418" s="179">
        <v>409</v>
      </c>
      <c r="B418" s="204" t="s">
        <v>444</v>
      </c>
      <c r="C418" s="21" t="s">
        <v>203</v>
      </c>
      <c r="D418" s="23" t="s">
        <v>345</v>
      </c>
      <c r="E418" s="23" t="s">
        <v>282</v>
      </c>
      <c r="F418" s="28">
        <v>45717</v>
      </c>
      <c r="G418" s="39">
        <v>1.58</v>
      </c>
      <c r="H418" s="337"/>
      <c r="I418" s="83">
        <v>3</v>
      </c>
      <c r="J418" s="85">
        <f t="shared" si="31"/>
        <v>4.74</v>
      </c>
      <c r="K418" s="308">
        <v>3</v>
      </c>
      <c r="L418" s="85">
        <f>G418*K418</f>
        <v>4.74</v>
      </c>
      <c r="M418" s="308">
        <v>3</v>
      </c>
      <c r="N418" s="85">
        <f>G418*M418</f>
        <v>4.74</v>
      </c>
      <c r="O418" s="793">
        <v>2</v>
      </c>
      <c r="P418" s="85">
        <f>G418*O418</f>
        <v>3.16</v>
      </c>
      <c r="Q418" s="83">
        <v>2</v>
      </c>
      <c r="R418" s="377">
        <f t="shared" si="30"/>
        <v>3.16</v>
      </c>
      <c r="S418" s="83">
        <v>2</v>
      </c>
      <c r="T418" s="83">
        <f>Tabla321[[#This Row],[TOTAL EXITENTE82]]*Tabla321[[#This Row],[P.U$]]</f>
        <v>3.16</v>
      </c>
      <c r="U418" s="132">
        <v>2</v>
      </c>
    </row>
    <row r="419" spans="1:21" x14ac:dyDescent="0.25">
      <c r="A419" s="179">
        <v>410</v>
      </c>
      <c r="B419" s="204" t="s">
        <v>445</v>
      </c>
      <c r="C419" s="21" t="s">
        <v>194</v>
      </c>
      <c r="D419" s="23" t="s">
        <v>345</v>
      </c>
      <c r="E419" s="23" t="s">
        <v>269</v>
      </c>
      <c r="F419" s="28">
        <v>45597</v>
      </c>
      <c r="G419" s="39">
        <v>6.23</v>
      </c>
      <c r="H419" s="337"/>
      <c r="I419" s="593"/>
      <c r="J419" s="355">
        <f>G419*I419</f>
        <v>0</v>
      </c>
      <c r="K419" s="308"/>
      <c r="L419" s="357">
        <f>G419*K419</f>
        <v>0</v>
      </c>
      <c r="M419" s="308"/>
      <c r="N419" s="357">
        <f>G419*M419</f>
        <v>0</v>
      </c>
      <c r="O419" s="793"/>
      <c r="P419" s="357">
        <f>G419*O419</f>
        <v>0</v>
      </c>
      <c r="Q419" s="356"/>
      <c r="R419" s="377">
        <f>G419*Q419</f>
        <v>0</v>
      </c>
      <c r="S419" s="83"/>
      <c r="T419" s="83">
        <f>Tabla321[[#This Row],[TOTAL EXITENTE82]]*Tabla321[[#This Row],[P.U$]]</f>
        <v>0</v>
      </c>
      <c r="U419" s="132"/>
    </row>
    <row r="420" spans="1:21" x14ac:dyDescent="0.25">
      <c r="A420" s="179">
        <v>411</v>
      </c>
      <c r="B420" s="204" t="s">
        <v>446</v>
      </c>
      <c r="C420" s="21" t="s">
        <v>610</v>
      </c>
      <c r="D420" s="23" t="s">
        <v>345</v>
      </c>
      <c r="E420" s="23" t="s">
        <v>692</v>
      </c>
      <c r="F420" s="28">
        <v>45901</v>
      </c>
      <c r="G420" s="39">
        <v>5.89</v>
      </c>
      <c r="H420" s="337"/>
      <c r="I420" s="83"/>
      <c r="J420" s="85">
        <f t="shared" si="31"/>
        <v>0</v>
      </c>
      <c r="K420" s="308"/>
      <c r="L420" s="85">
        <f>G420*K420</f>
        <v>0</v>
      </c>
      <c r="M420" s="308"/>
      <c r="N420" s="85">
        <f>G420*M420</f>
        <v>0</v>
      </c>
      <c r="O420" s="793"/>
      <c r="P420" s="85">
        <f>G420*O420</f>
        <v>0</v>
      </c>
      <c r="Q420" s="83"/>
      <c r="R420" s="377">
        <f>G420*Q420</f>
        <v>0</v>
      </c>
      <c r="S420" s="83"/>
      <c r="T420" s="83">
        <f>Tabla321[[#This Row],[TOTAL EXITENTE82]]*Tabla321[[#This Row],[P.U$]]</f>
        <v>0</v>
      </c>
      <c r="U420" s="132"/>
    </row>
    <row r="421" spans="1:21" x14ac:dyDescent="0.25">
      <c r="A421" s="179">
        <v>412</v>
      </c>
      <c r="B421" s="151" t="s">
        <v>976</v>
      </c>
      <c r="C421" s="151" t="s">
        <v>610</v>
      </c>
      <c r="D421" s="151" t="s">
        <v>334</v>
      </c>
      <c r="E421" s="23" t="s">
        <v>692</v>
      </c>
      <c r="F421" s="579">
        <v>45962</v>
      </c>
      <c r="G421" s="580">
        <v>5.6</v>
      </c>
      <c r="H421" s="337"/>
      <c r="I421" s="593">
        <v>3</v>
      </c>
      <c r="J421" s="85">
        <f t="shared" si="31"/>
        <v>16.799999999999997</v>
      </c>
      <c r="K421" s="856">
        <v>2</v>
      </c>
      <c r="L421" s="236">
        <f>G421*K421</f>
        <v>11.2</v>
      </c>
      <c r="M421" s="856">
        <v>1</v>
      </c>
      <c r="N421" s="236">
        <f>G421*M421</f>
        <v>5.6</v>
      </c>
      <c r="O421" s="794">
        <v>1</v>
      </c>
      <c r="P421" s="236">
        <f>G421*O421</f>
        <v>5.6</v>
      </c>
      <c r="Q421" s="237">
        <v>1</v>
      </c>
      <c r="R421" s="377">
        <f t="shared" ref="R421:R423" si="34">G421*Q421</f>
        <v>5.6</v>
      </c>
      <c r="S421" s="83">
        <v>0</v>
      </c>
      <c r="T421" s="83">
        <f>Tabla321[[#This Row],[TOTAL EXITENTE82]]*Tabla321[[#This Row],[P.U$]]</f>
        <v>0</v>
      </c>
      <c r="U421" s="132"/>
    </row>
    <row r="422" spans="1:21" x14ac:dyDescent="0.25">
      <c r="A422" s="179">
        <v>413</v>
      </c>
      <c r="B422" s="204" t="s">
        <v>447</v>
      </c>
      <c r="C422" s="21" t="s">
        <v>611</v>
      </c>
      <c r="D422" s="23" t="s">
        <v>345</v>
      </c>
      <c r="E422" s="23" t="s">
        <v>287</v>
      </c>
      <c r="F422" s="28">
        <v>45413</v>
      </c>
      <c r="G422" s="39">
        <v>2.77</v>
      </c>
      <c r="H422" s="337"/>
      <c r="I422" s="83">
        <v>18</v>
      </c>
      <c r="J422" s="85">
        <f t="shared" si="31"/>
        <v>49.86</v>
      </c>
      <c r="K422" s="308">
        <v>1</v>
      </c>
      <c r="L422" s="85">
        <f t="shared" si="27"/>
        <v>2.77</v>
      </c>
      <c r="M422" s="308">
        <v>17</v>
      </c>
      <c r="N422" s="85">
        <f t="shared" si="28"/>
        <v>47.09</v>
      </c>
      <c r="O422" s="793">
        <v>17</v>
      </c>
      <c r="P422" s="85">
        <f t="shared" si="29"/>
        <v>47.09</v>
      </c>
      <c r="Q422" s="83">
        <v>17</v>
      </c>
      <c r="R422" s="377">
        <f t="shared" si="34"/>
        <v>47.09</v>
      </c>
      <c r="S422" s="83">
        <v>17</v>
      </c>
      <c r="T422" s="83">
        <f>Tabla321[[#This Row],[TOTAL EXITENTE82]]*Tabla321[[#This Row],[P.U$]]</f>
        <v>47.09</v>
      </c>
      <c r="U422" s="132">
        <v>17</v>
      </c>
    </row>
    <row r="423" spans="1:21" x14ac:dyDescent="0.25">
      <c r="A423" s="179">
        <v>414</v>
      </c>
      <c r="B423" s="204" t="s">
        <v>17964</v>
      </c>
      <c r="C423" s="21" t="s">
        <v>736</v>
      </c>
      <c r="D423" s="23" t="s">
        <v>334</v>
      </c>
      <c r="E423" s="23" t="s">
        <v>304</v>
      </c>
      <c r="F423" s="28">
        <v>46082</v>
      </c>
      <c r="G423" s="39">
        <v>3.2</v>
      </c>
      <c r="H423" s="337"/>
      <c r="I423" s="83">
        <v>3</v>
      </c>
      <c r="J423" s="85">
        <f>G423*I423</f>
        <v>9.6000000000000014</v>
      </c>
      <c r="K423" s="308">
        <v>3</v>
      </c>
      <c r="L423" s="85">
        <f>G423*K423</f>
        <v>9.6000000000000014</v>
      </c>
      <c r="M423" s="308">
        <v>1</v>
      </c>
      <c r="N423" s="85">
        <f>G423*M423</f>
        <v>3.2</v>
      </c>
      <c r="O423" s="793">
        <v>1</v>
      </c>
      <c r="P423" s="85">
        <f>G423*O423</f>
        <v>3.2</v>
      </c>
      <c r="Q423" s="83">
        <v>0</v>
      </c>
      <c r="R423" s="377">
        <f t="shared" si="34"/>
        <v>0</v>
      </c>
      <c r="S423" s="83"/>
      <c r="T423" s="83">
        <f>Tabla321[[#This Row],[TOTAL EXITENTE82]]*Tabla321[[#This Row],[P.U$]]</f>
        <v>0</v>
      </c>
      <c r="U423" s="132"/>
    </row>
    <row r="424" spans="1:21" x14ac:dyDescent="0.25">
      <c r="A424" s="179">
        <v>415</v>
      </c>
      <c r="B424" s="204" t="s">
        <v>448</v>
      </c>
      <c r="C424" s="21" t="s">
        <v>239</v>
      </c>
      <c r="D424" s="23" t="s">
        <v>347</v>
      </c>
      <c r="E424" s="23" t="s">
        <v>693</v>
      </c>
      <c r="F424" s="28">
        <v>45383</v>
      </c>
      <c r="G424" s="39">
        <v>4.3099999999999996</v>
      </c>
      <c r="H424" s="337"/>
      <c r="I424" s="83"/>
      <c r="J424" s="85">
        <f t="shared" si="31"/>
        <v>0</v>
      </c>
      <c r="K424" s="308"/>
      <c r="L424" s="85">
        <f t="shared" si="27"/>
        <v>0</v>
      </c>
      <c r="M424" s="308"/>
      <c r="N424" s="85">
        <f t="shared" si="28"/>
        <v>0</v>
      </c>
      <c r="O424" s="793"/>
      <c r="P424" s="85">
        <f t="shared" si="29"/>
        <v>0</v>
      </c>
      <c r="Q424" s="83"/>
      <c r="R424" s="377">
        <f t="shared" si="30"/>
        <v>0</v>
      </c>
      <c r="S424" s="83"/>
      <c r="T424" s="83">
        <f>Tabla321[[#This Row],[TOTAL EXITENTE82]]*Tabla321[[#This Row],[P.U$]]</f>
        <v>0</v>
      </c>
      <c r="U424" s="132"/>
    </row>
    <row r="425" spans="1:21" x14ac:dyDescent="0.25">
      <c r="A425" s="179">
        <v>416</v>
      </c>
      <c r="B425" s="204" t="s">
        <v>449</v>
      </c>
      <c r="C425" s="21" t="s">
        <v>599</v>
      </c>
      <c r="D425" s="23" t="s">
        <v>345</v>
      </c>
      <c r="E425" s="23" t="s">
        <v>694</v>
      </c>
      <c r="F425" s="28">
        <v>45658</v>
      </c>
      <c r="G425" s="39">
        <v>0.83</v>
      </c>
      <c r="H425" s="337"/>
      <c r="I425" s="83"/>
      <c r="J425" s="85">
        <f t="shared" si="31"/>
        <v>0</v>
      </c>
      <c r="K425" s="308"/>
      <c r="L425" s="85">
        <f>G425*K425</f>
        <v>0</v>
      </c>
      <c r="M425" s="308"/>
      <c r="N425" s="85">
        <f>G425*M425</f>
        <v>0</v>
      </c>
      <c r="O425" s="793"/>
      <c r="P425" s="85">
        <f>G425*O425</f>
        <v>0</v>
      </c>
      <c r="Q425" s="83"/>
      <c r="R425" s="377">
        <f>G425*Q425</f>
        <v>0</v>
      </c>
      <c r="S425" s="83"/>
      <c r="T425" s="83">
        <f>Tabla321[[#This Row],[TOTAL EXITENTE82]]*Tabla321[[#This Row],[P.U$]]</f>
        <v>0</v>
      </c>
      <c r="U425" s="132"/>
    </row>
    <row r="426" spans="1:21" x14ac:dyDescent="0.25">
      <c r="A426" s="179">
        <v>417</v>
      </c>
      <c r="B426" s="204" t="s">
        <v>450</v>
      </c>
      <c r="C426" s="21" t="s">
        <v>612</v>
      </c>
      <c r="D426" s="23" t="s">
        <v>348</v>
      </c>
      <c r="E426" s="23" t="s">
        <v>695</v>
      </c>
      <c r="F426" s="28">
        <v>45659</v>
      </c>
      <c r="G426" s="39">
        <v>10.8</v>
      </c>
      <c r="H426" s="337"/>
      <c r="I426" s="83">
        <v>5</v>
      </c>
      <c r="J426" s="85">
        <f t="shared" si="31"/>
        <v>54</v>
      </c>
      <c r="K426" s="308">
        <v>5</v>
      </c>
      <c r="L426" s="85">
        <f>G426*K426</f>
        <v>54</v>
      </c>
      <c r="M426" s="308">
        <v>5</v>
      </c>
      <c r="N426" s="85">
        <f>G426*M426</f>
        <v>54</v>
      </c>
      <c r="O426" s="793">
        <v>5</v>
      </c>
      <c r="P426" s="85">
        <f>G426*O426</f>
        <v>54</v>
      </c>
      <c r="Q426" s="83">
        <v>5</v>
      </c>
      <c r="R426" s="377">
        <f t="shared" ref="R426:R427" si="35">G426*Q426</f>
        <v>54</v>
      </c>
      <c r="S426" s="83">
        <v>5</v>
      </c>
      <c r="T426" s="83">
        <f>Tabla321[[#This Row],[TOTAL EXITENTE82]]*Tabla321[[#This Row],[P.U$]]</f>
        <v>54</v>
      </c>
      <c r="U426" s="132">
        <v>5</v>
      </c>
    </row>
    <row r="427" spans="1:21" x14ac:dyDescent="0.25">
      <c r="A427" s="179">
        <v>418</v>
      </c>
      <c r="B427" s="204" t="s">
        <v>17986</v>
      </c>
      <c r="C427" s="21" t="s">
        <v>612</v>
      </c>
      <c r="D427" s="23" t="s">
        <v>348</v>
      </c>
      <c r="E427" s="23" t="s">
        <v>696</v>
      </c>
      <c r="F427" s="28">
        <v>45660</v>
      </c>
      <c r="G427" s="39">
        <v>3</v>
      </c>
      <c r="H427" s="337"/>
      <c r="I427" s="83">
        <v>3</v>
      </c>
      <c r="J427" s="85">
        <f t="shared" si="31"/>
        <v>9</v>
      </c>
      <c r="K427" s="308">
        <v>3</v>
      </c>
      <c r="L427" s="85">
        <f t="shared" si="27"/>
        <v>9</v>
      </c>
      <c r="M427" s="308">
        <v>3</v>
      </c>
      <c r="N427" s="85">
        <f t="shared" si="28"/>
        <v>9</v>
      </c>
      <c r="O427" s="793">
        <v>3</v>
      </c>
      <c r="P427" s="85">
        <f t="shared" si="29"/>
        <v>9</v>
      </c>
      <c r="Q427" s="83">
        <v>0</v>
      </c>
      <c r="R427" s="377">
        <f t="shared" si="35"/>
        <v>0</v>
      </c>
      <c r="S427" s="83"/>
      <c r="T427" s="83">
        <f>Tabla321[[#This Row],[TOTAL EXITENTE82]]*Tabla321[[#This Row],[P.U$]]</f>
        <v>0</v>
      </c>
      <c r="U427" s="132">
        <v>2</v>
      </c>
    </row>
    <row r="428" spans="1:21" x14ac:dyDescent="0.25">
      <c r="A428" s="179">
        <v>419</v>
      </c>
      <c r="B428" s="204" t="s">
        <v>768</v>
      </c>
      <c r="C428" s="21" t="s">
        <v>612</v>
      </c>
      <c r="D428" s="23" t="s">
        <v>348</v>
      </c>
      <c r="E428" s="23" t="s">
        <v>348</v>
      </c>
      <c r="F428" s="28">
        <v>45661</v>
      </c>
      <c r="G428" s="39">
        <v>3</v>
      </c>
      <c r="H428" s="337"/>
      <c r="I428" s="83"/>
      <c r="J428" s="85">
        <f t="shared" si="31"/>
        <v>0</v>
      </c>
      <c r="K428" s="308"/>
      <c r="L428" s="85">
        <f t="shared" si="27"/>
        <v>0</v>
      </c>
      <c r="M428" s="308"/>
      <c r="N428" s="85">
        <f t="shared" si="28"/>
        <v>0</v>
      </c>
      <c r="O428" s="793"/>
      <c r="P428" s="85">
        <f t="shared" si="29"/>
        <v>0</v>
      </c>
      <c r="Q428" s="83"/>
      <c r="R428" s="377">
        <f t="shared" si="30"/>
        <v>0</v>
      </c>
      <c r="S428" s="83"/>
      <c r="T428" s="83">
        <f>Tabla321[[#This Row],[TOTAL EXITENTE82]]*Tabla321[[#This Row],[P.U$]]</f>
        <v>0</v>
      </c>
      <c r="U428" s="132"/>
    </row>
    <row r="429" spans="1:21" x14ac:dyDescent="0.25">
      <c r="A429" s="179">
        <v>420</v>
      </c>
      <c r="B429" s="204" t="s">
        <v>451</v>
      </c>
      <c r="C429" s="21" t="s">
        <v>194</v>
      </c>
      <c r="D429" s="23" t="s">
        <v>345</v>
      </c>
      <c r="E429" s="23" t="s">
        <v>287</v>
      </c>
      <c r="F429" s="28">
        <v>45383</v>
      </c>
      <c r="G429" s="39">
        <v>4.62</v>
      </c>
      <c r="H429" s="337"/>
      <c r="I429" s="83"/>
      <c r="J429" s="85">
        <f t="shared" si="31"/>
        <v>0</v>
      </c>
      <c r="K429" s="308"/>
      <c r="L429" s="85">
        <f t="shared" si="27"/>
        <v>0</v>
      </c>
      <c r="M429" s="308"/>
      <c r="N429" s="85">
        <f t="shared" si="28"/>
        <v>0</v>
      </c>
      <c r="O429" s="793"/>
      <c r="P429" s="85">
        <f t="shared" si="29"/>
        <v>0</v>
      </c>
      <c r="Q429" s="83"/>
      <c r="R429" s="377">
        <f t="shared" si="30"/>
        <v>0</v>
      </c>
      <c r="S429" s="83"/>
      <c r="T429" s="83">
        <f>Tabla321[[#This Row],[TOTAL EXITENTE82]]*Tabla321[[#This Row],[P.U$]]</f>
        <v>0</v>
      </c>
      <c r="U429" s="132"/>
    </row>
    <row r="430" spans="1:21" ht="28.5" x14ac:dyDescent="0.25">
      <c r="A430" s="179">
        <v>421</v>
      </c>
      <c r="B430" s="204" t="s">
        <v>452</v>
      </c>
      <c r="C430" s="21" t="s">
        <v>613</v>
      </c>
      <c r="D430" s="21" t="s">
        <v>349</v>
      </c>
      <c r="E430" s="21" t="s">
        <v>697</v>
      </c>
      <c r="F430" s="28">
        <v>45689</v>
      </c>
      <c r="G430" s="39">
        <v>4.3899999999999997</v>
      </c>
      <c r="H430" s="337"/>
      <c r="I430" s="83"/>
      <c r="J430" s="85">
        <f t="shared" si="31"/>
        <v>0</v>
      </c>
      <c r="K430" s="308"/>
      <c r="L430" s="85">
        <f t="shared" si="27"/>
        <v>0</v>
      </c>
      <c r="M430" s="308"/>
      <c r="N430" s="85">
        <f t="shared" si="28"/>
        <v>0</v>
      </c>
      <c r="O430" s="793"/>
      <c r="P430" s="85">
        <f t="shared" si="29"/>
        <v>0</v>
      </c>
      <c r="Q430" s="83"/>
      <c r="R430" s="377">
        <f t="shared" si="30"/>
        <v>0</v>
      </c>
      <c r="S430" s="83"/>
      <c r="T430" s="83">
        <f>Tabla321[[#This Row],[TOTAL EXITENTE82]]*Tabla321[[#This Row],[P.U$]]</f>
        <v>0</v>
      </c>
      <c r="U430" s="132"/>
    </row>
    <row r="431" spans="1:21" ht="28.5" x14ac:dyDescent="0.25">
      <c r="A431" s="179">
        <v>422</v>
      </c>
      <c r="B431" s="204" t="s">
        <v>453</v>
      </c>
      <c r="C431" s="21" t="s">
        <v>614</v>
      </c>
      <c r="D431" s="21" t="s">
        <v>350</v>
      </c>
      <c r="E431" s="21" t="s">
        <v>680</v>
      </c>
      <c r="F431" s="28">
        <v>45323</v>
      </c>
      <c r="G431" s="39">
        <v>0.51</v>
      </c>
      <c r="H431" s="337"/>
      <c r="I431" s="83">
        <v>12</v>
      </c>
      <c r="J431" s="85">
        <f t="shared" si="31"/>
        <v>6.12</v>
      </c>
      <c r="K431" s="308">
        <v>12</v>
      </c>
      <c r="L431" s="85">
        <f>G431*K431</f>
        <v>6.12</v>
      </c>
      <c r="M431" s="308">
        <v>11</v>
      </c>
      <c r="N431" s="85">
        <f>G431*M431</f>
        <v>5.61</v>
      </c>
      <c r="O431" s="793">
        <v>11</v>
      </c>
      <c r="P431" s="85">
        <f>G431*O431</f>
        <v>5.61</v>
      </c>
      <c r="Q431" s="83">
        <v>11</v>
      </c>
      <c r="R431" s="377">
        <f>G431*Q431</f>
        <v>5.61</v>
      </c>
      <c r="S431" s="83">
        <v>10</v>
      </c>
      <c r="T431" s="83">
        <f>Tabla321[[#This Row],[TOTAL EXITENTE82]]*Tabla321[[#This Row],[P.U$]]</f>
        <v>5.0999999999999996</v>
      </c>
      <c r="U431" s="132">
        <v>10</v>
      </c>
    </row>
    <row r="432" spans="1:21" ht="28.5" x14ac:dyDescent="0.25">
      <c r="A432" s="179">
        <v>423</v>
      </c>
      <c r="B432" s="204" t="s">
        <v>454</v>
      </c>
      <c r="C432" s="21" t="s">
        <v>615</v>
      </c>
      <c r="D432" s="21" t="s">
        <v>351</v>
      </c>
      <c r="E432" s="21" t="s">
        <v>287</v>
      </c>
      <c r="F432" s="28">
        <v>45108</v>
      </c>
      <c r="G432" s="39">
        <v>4.68</v>
      </c>
      <c r="H432" s="337"/>
      <c r="I432" s="83"/>
      <c r="J432" s="85">
        <f>G432*I432</f>
        <v>0</v>
      </c>
      <c r="K432" s="308"/>
      <c r="L432" s="85">
        <f>G432*K432</f>
        <v>0</v>
      </c>
      <c r="M432" s="308"/>
      <c r="N432" s="85">
        <f>G432*M432</f>
        <v>0</v>
      </c>
      <c r="O432" s="793"/>
      <c r="P432" s="85">
        <f>G432*O432</f>
        <v>0</v>
      </c>
      <c r="Q432" s="83"/>
      <c r="R432" s="377">
        <f>G432*Q432</f>
        <v>0</v>
      </c>
      <c r="S432" s="83"/>
      <c r="T432" s="83">
        <f>Tabla321[[#This Row],[TOTAL EXITENTE82]]*Tabla321[[#This Row],[P.U$]]</f>
        <v>0</v>
      </c>
      <c r="U432" s="132"/>
    </row>
    <row r="433" spans="1:21" ht="30" x14ac:dyDescent="0.25">
      <c r="A433" s="179">
        <v>424</v>
      </c>
      <c r="B433" s="151" t="s">
        <v>1026</v>
      </c>
      <c r="C433" s="581" t="s">
        <v>613</v>
      </c>
      <c r="D433" s="151" t="s">
        <v>334</v>
      </c>
      <c r="E433" s="151" t="s">
        <v>304</v>
      </c>
      <c r="F433" s="579">
        <v>45809</v>
      </c>
      <c r="G433" s="580">
        <v>3.8</v>
      </c>
      <c r="H433" s="337"/>
      <c r="I433" s="83"/>
      <c r="J433" s="85">
        <f t="shared" si="31"/>
        <v>0</v>
      </c>
      <c r="K433" s="308"/>
      <c r="L433" s="85">
        <f t="shared" si="27"/>
        <v>0</v>
      </c>
      <c r="M433" s="308"/>
      <c r="N433" s="85">
        <f t="shared" si="28"/>
        <v>0</v>
      </c>
      <c r="O433" s="793"/>
      <c r="P433" s="85">
        <f t="shared" si="29"/>
        <v>0</v>
      </c>
      <c r="Q433" s="83"/>
      <c r="R433" s="377">
        <f t="shared" si="30"/>
        <v>0</v>
      </c>
      <c r="S433" s="83"/>
      <c r="T433" s="83">
        <f>Tabla321[[#This Row],[TOTAL EXITENTE82]]*Tabla321[[#This Row],[P.U$]]</f>
        <v>0</v>
      </c>
      <c r="U433" s="132"/>
    </row>
    <row r="434" spans="1:21" x14ac:dyDescent="0.25">
      <c r="A434" s="179">
        <v>425</v>
      </c>
      <c r="B434" s="151" t="s">
        <v>1006</v>
      </c>
      <c r="C434" s="151" t="s">
        <v>1007</v>
      </c>
      <c r="D434" s="151" t="s">
        <v>349</v>
      </c>
      <c r="E434" s="151"/>
      <c r="F434" s="579">
        <v>45473</v>
      </c>
      <c r="G434" s="580">
        <v>2.5099999999999998</v>
      </c>
      <c r="H434" s="337"/>
      <c r="I434" s="83"/>
      <c r="J434" s="85">
        <f t="shared" si="31"/>
        <v>0</v>
      </c>
      <c r="K434" s="308"/>
      <c r="L434" s="85">
        <f t="shared" si="27"/>
        <v>0</v>
      </c>
      <c r="M434" s="308"/>
      <c r="N434" s="85">
        <f t="shared" si="28"/>
        <v>0</v>
      </c>
      <c r="O434" s="793"/>
      <c r="P434" s="85">
        <f t="shared" si="29"/>
        <v>0</v>
      </c>
      <c r="Q434" s="83"/>
      <c r="R434" s="377">
        <f t="shared" si="30"/>
        <v>0</v>
      </c>
      <c r="S434" s="83"/>
      <c r="T434" s="83">
        <f>Tabla321[[#This Row],[TOTAL EXITENTE82]]*Tabla321[[#This Row],[P.U$]]</f>
        <v>0</v>
      </c>
      <c r="U434" s="132"/>
    </row>
    <row r="435" spans="1:21" ht="42.75" x14ac:dyDescent="0.25">
      <c r="A435" s="179">
        <v>426</v>
      </c>
      <c r="B435" s="204" t="s">
        <v>455</v>
      </c>
      <c r="C435" s="21" t="s">
        <v>616</v>
      </c>
      <c r="D435" s="21" t="s">
        <v>352</v>
      </c>
      <c r="E435" s="21" t="s">
        <v>698</v>
      </c>
      <c r="F435" s="28">
        <v>45689</v>
      </c>
      <c r="G435" s="39">
        <v>5.5</v>
      </c>
      <c r="H435" s="337"/>
      <c r="I435" s="83">
        <v>1</v>
      </c>
      <c r="J435" s="85">
        <f t="shared" si="31"/>
        <v>5.5</v>
      </c>
      <c r="K435" s="308">
        <v>1</v>
      </c>
      <c r="L435" s="85">
        <f t="shared" si="27"/>
        <v>5.5</v>
      </c>
      <c r="M435" s="308">
        <v>0</v>
      </c>
      <c r="N435" s="85">
        <f t="shared" si="28"/>
        <v>0</v>
      </c>
      <c r="O435" s="793">
        <v>0</v>
      </c>
      <c r="P435" s="85">
        <f t="shared" si="29"/>
        <v>0</v>
      </c>
      <c r="Q435" s="83">
        <v>0</v>
      </c>
      <c r="R435" s="377">
        <f>G435*Q435</f>
        <v>0</v>
      </c>
      <c r="S435" s="83"/>
      <c r="T435" s="83">
        <f>Tabla321[[#This Row],[TOTAL EXITENTE82]]*Tabla321[[#This Row],[P.U$]]</f>
        <v>0</v>
      </c>
      <c r="U435" s="132"/>
    </row>
    <row r="436" spans="1:21" x14ac:dyDescent="0.25">
      <c r="A436" s="179">
        <v>427</v>
      </c>
      <c r="B436" s="204" t="s">
        <v>1224</v>
      </c>
      <c r="C436" s="21" t="s">
        <v>1223</v>
      </c>
      <c r="D436" s="21" t="s">
        <v>334</v>
      </c>
      <c r="E436" s="151" t="s">
        <v>17615</v>
      </c>
      <c r="F436" s="28">
        <v>45536</v>
      </c>
      <c r="G436" s="39">
        <v>7.79</v>
      </c>
      <c r="H436" s="337"/>
      <c r="I436" s="83"/>
      <c r="J436" s="85">
        <f>G436*I436</f>
        <v>0</v>
      </c>
      <c r="K436" s="308"/>
      <c r="L436" s="85">
        <f>G436*K436</f>
        <v>0</v>
      </c>
      <c r="M436" s="308"/>
      <c r="N436" s="85">
        <f>G436*M436</f>
        <v>0</v>
      </c>
      <c r="O436" s="793"/>
      <c r="P436" s="85">
        <f>G436*O436</f>
        <v>0</v>
      </c>
      <c r="Q436" s="83"/>
      <c r="R436" s="377">
        <f>G436*Q436</f>
        <v>0</v>
      </c>
      <c r="S436" s="83"/>
      <c r="T436" s="83">
        <f>Tabla321[[#This Row],[TOTAL EXITENTE82]]*Tabla321[[#This Row],[P.U$]]</f>
        <v>0</v>
      </c>
      <c r="U436" s="132"/>
    </row>
    <row r="437" spans="1:21" ht="25.5" x14ac:dyDescent="0.25">
      <c r="A437" s="179">
        <v>428</v>
      </c>
      <c r="B437" s="204" t="s">
        <v>456</v>
      </c>
      <c r="C437" s="21" t="s">
        <v>617</v>
      </c>
      <c r="D437" s="21" t="s">
        <v>352</v>
      </c>
      <c r="E437" s="21" t="s">
        <v>699</v>
      </c>
      <c r="F437" s="28">
        <v>45383</v>
      </c>
      <c r="G437" s="39">
        <v>9.11</v>
      </c>
      <c r="H437" s="337"/>
      <c r="I437" s="83"/>
      <c r="J437" s="85">
        <f t="shared" si="31"/>
        <v>0</v>
      </c>
      <c r="K437" s="308"/>
      <c r="L437" s="85">
        <f t="shared" si="27"/>
        <v>0</v>
      </c>
      <c r="M437" s="308"/>
      <c r="N437" s="85">
        <f t="shared" si="28"/>
        <v>0</v>
      </c>
      <c r="O437" s="793"/>
      <c r="P437" s="85">
        <f t="shared" si="29"/>
        <v>0</v>
      </c>
      <c r="Q437" s="83"/>
      <c r="R437" s="377">
        <f t="shared" si="30"/>
        <v>0</v>
      </c>
      <c r="S437" s="83"/>
      <c r="T437" s="83">
        <f>Tabla321[[#This Row],[TOTAL EXITENTE82]]*Tabla321[[#This Row],[P.U$]]</f>
        <v>0</v>
      </c>
      <c r="U437" s="132"/>
    </row>
    <row r="438" spans="1:21" ht="25.5" x14ac:dyDescent="0.25">
      <c r="A438" s="179">
        <v>429</v>
      </c>
      <c r="B438" s="204" t="s">
        <v>457</v>
      </c>
      <c r="C438" s="21" t="s">
        <v>617</v>
      </c>
      <c r="D438" s="21" t="s">
        <v>352</v>
      </c>
      <c r="E438" s="21" t="s">
        <v>699</v>
      </c>
      <c r="F438" s="28">
        <v>45383</v>
      </c>
      <c r="G438" s="39">
        <v>3</v>
      </c>
      <c r="H438" s="337"/>
      <c r="I438" s="83"/>
      <c r="J438" s="85">
        <f t="shared" si="31"/>
        <v>0</v>
      </c>
      <c r="K438" s="308"/>
      <c r="L438" s="85">
        <f t="shared" si="27"/>
        <v>0</v>
      </c>
      <c r="M438" s="308"/>
      <c r="N438" s="85">
        <f t="shared" si="28"/>
        <v>0</v>
      </c>
      <c r="O438" s="793"/>
      <c r="P438" s="85">
        <f t="shared" si="29"/>
        <v>0</v>
      </c>
      <c r="Q438" s="83"/>
      <c r="R438" s="377">
        <f t="shared" si="30"/>
        <v>0</v>
      </c>
      <c r="S438" s="83"/>
      <c r="T438" s="83">
        <f>Tabla321[[#This Row],[TOTAL EXITENTE82]]*Tabla321[[#This Row],[P.U$]]</f>
        <v>0</v>
      </c>
      <c r="U438" s="132"/>
    </row>
    <row r="439" spans="1:21" x14ac:dyDescent="0.25">
      <c r="A439" s="179">
        <v>430</v>
      </c>
      <c r="B439" s="204" t="s">
        <v>458</v>
      </c>
      <c r="C439" s="21" t="s">
        <v>205</v>
      </c>
      <c r="D439" s="21" t="s">
        <v>352</v>
      </c>
      <c r="E439" s="21" t="s">
        <v>700</v>
      </c>
      <c r="F439" s="28">
        <v>45323</v>
      </c>
      <c r="G439" s="39">
        <v>1.64</v>
      </c>
      <c r="H439" s="337"/>
      <c r="I439" s="233"/>
      <c r="J439" s="85">
        <f t="shared" si="31"/>
        <v>0</v>
      </c>
      <c r="K439" s="308"/>
      <c r="L439" s="232">
        <f>G439*K439</f>
        <v>0</v>
      </c>
      <c r="M439" s="308"/>
      <c r="N439" s="232">
        <f>G439*M439</f>
        <v>0</v>
      </c>
      <c r="O439" s="793"/>
      <c r="P439" s="232">
        <f>G439*O439</f>
        <v>0</v>
      </c>
      <c r="Q439" s="233"/>
      <c r="R439" s="377">
        <f>G439*Q439</f>
        <v>0</v>
      </c>
      <c r="S439" s="83"/>
      <c r="T439" s="83">
        <f>Tabla321[[#This Row],[TOTAL EXITENTE82]]*Tabla321[[#This Row],[P.U$]]</f>
        <v>0</v>
      </c>
      <c r="U439" s="132"/>
    </row>
    <row r="440" spans="1:21" x14ac:dyDescent="0.25">
      <c r="A440" s="179">
        <v>431</v>
      </c>
      <c r="B440" s="201" t="s">
        <v>459</v>
      </c>
      <c r="C440" s="14" t="s">
        <v>194</v>
      </c>
      <c r="D440" s="14" t="s">
        <v>335</v>
      </c>
      <c r="E440" s="14" t="s">
        <v>289</v>
      </c>
      <c r="F440" s="15">
        <v>45231</v>
      </c>
      <c r="G440" s="37">
        <v>4.32</v>
      </c>
      <c r="H440" s="337"/>
      <c r="I440" s="83">
        <v>2</v>
      </c>
      <c r="J440" s="85">
        <f t="shared" si="31"/>
        <v>8.64</v>
      </c>
      <c r="K440" s="308">
        <v>0</v>
      </c>
      <c r="L440" s="85">
        <f t="shared" si="27"/>
        <v>0</v>
      </c>
      <c r="M440" s="308">
        <v>0</v>
      </c>
      <c r="N440" s="85">
        <f t="shared" si="28"/>
        <v>0</v>
      </c>
      <c r="O440" s="793"/>
      <c r="P440" s="85">
        <f t="shared" si="29"/>
        <v>0</v>
      </c>
      <c r="Q440" s="83"/>
      <c r="R440" s="377">
        <f t="shared" si="30"/>
        <v>0</v>
      </c>
      <c r="S440" s="83"/>
      <c r="T440" s="83">
        <f>Tabla321[[#This Row],[TOTAL EXITENTE82]]*Tabla321[[#This Row],[P.U$]]</f>
        <v>0</v>
      </c>
      <c r="U440" s="132"/>
    </row>
    <row r="441" spans="1:21" x14ac:dyDescent="0.25">
      <c r="A441" s="179">
        <v>432</v>
      </c>
      <c r="B441" s="201" t="s">
        <v>785</v>
      </c>
      <c r="C441" s="14" t="s">
        <v>596</v>
      </c>
      <c r="D441" s="14" t="s">
        <v>335</v>
      </c>
      <c r="E441" s="14"/>
      <c r="F441" s="15">
        <v>45383</v>
      </c>
      <c r="G441" s="37">
        <v>1.66</v>
      </c>
      <c r="H441" s="337"/>
      <c r="I441" s="83"/>
      <c r="J441" s="85">
        <f t="shared" si="31"/>
        <v>0</v>
      </c>
      <c r="K441" s="308"/>
      <c r="L441" s="85">
        <f t="shared" si="27"/>
        <v>0</v>
      </c>
      <c r="M441" s="308"/>
      <c r="N441" s="85">
        <f t="shared" si="28"/>
        <v>0</v>
      </c>
      <c r="O441" s="793"/>
      <c r="P441" s="85">
        <f t="shared" si="29"/>
        <v>0</v>
      </c>
      <c r="Q441" s="83"/>
      <c r="R441" s="377">
        <f t="shared" si="30"/>
        <v>0</v>
      </c>
      <c r="S441" s="83"/>
      <c r="T441" s="83">
        <f>Tabla321[[#This Row],[TOTAL EXITENTE82]]*Tabla321[[#This Row],[P.U$]]</f>
        <v>0</v>
      </c>
      <c r="U441" s="132"/>
    </row>
    <row r="442" spans="1:21" ht="25.5" x14ac:dyDescent="0.25">
      <c r="A442" s="179">
        <v>433</v>
      </c>
      <c r="B442" s="201" t="s">
        <v>17808</v>
      </c>
      <c r="C442" s="14" t="s">
        <v>246</v>
      </c>
      <c r="D442" s="14" t="s">
        <v>335</v>
      </c>
      <c r="E442" s="14" t="s">
        <v>17809</v>
      </c>
      <c r="F442" s="15">
        <v>45444</v>
      </c>
      <c r="G442" s="37">
        <v>2.5499999999999998</v>
      </c>
      <c r="H442" s="337"/>
      <c r="I442" s="83">
        <v>4</v>
      </c>
      <c r="J442" s="85">
        <f>G442*I442</f>
        <v>10.199999999999999</v>
      </c>
      <c r="K442" s="308">
        <v>4</v>
      </c>
      <c r="L442" s="85">
        <f>G442*K442</f>
        <v>10.199999999999999</v>
      </c>
      <c r="M442" s="308">
        <v>4</v>
      </c>
      <c r="N442" s="85">
        <f>G442*M442</f>
        <v>10.199999999999999</v>
      </c>
      <c r="O442" s="793">
        <v>4</v>
      </c>
      <c r="P442" s="85">
        <f>G442*O442</f>
        <v>10.199999999999999</v>
      </c>
      <c r="Q442" s="83">
        <v>4</v>
      </c>
      <c r="R442" s="377">
        <f t="shared" si="30"/>
        <v>10.199999999999999</v>
      </c>
      <c r="S442" s="83">
        <v>4</v>
      </c>
      <c r="T442" s="83">
        <f>Tabla321[[#This Row],[TOTAL EXITENTE82]]*Tabla321[[#This Row],[P.U$]]</f>
        <v>10.199999999999999</v>
      </c>
      <c r="U442" s="132">
        <v>4</v>
      </c>
    </row>
    <row r="443" spans="1:21" ht="28.5" x14ac:dyDescent="0.25">
      <c r="A443" s="179">
        <v>434</v>
      </c>
      <c r="B443" s="201" t="s">
        <v>461</v>
      </c>
      <c r="C443" s="14" t="s">
        <v>593</v>
      </c>
      <c r="D443" s="14" t="s">
        <v>335</v>
      </c>
      <c r="E443" s="14" t="s">
        <v>701</v>
      </c>
      <c r="F443" s="15">
        <v>45352</v>
      </c>
      <c r="G443" s="37">
        <v>6.65</v>
      </c>
      <c r="H443" s="337"/>
      <c r="I443" s="83">
        <v>8</v>
      </c>
      <c r="J443" s="85">
        <f t="shared" si="31"/>
        <v>53.2</v>
      </c>
      <c r="K443" s="308">
        <v>8</v>
      </c>
      <c r="L443" s="85">
        <f t="shared" si="27"/>
        <v>53.2</v>
      </c>
      <c r="M443" s="308">
        <v>8</v>
      </c>
      <c r="N443" s="85">
        <f t="shared" si="28"/>
        <v>53.2</v>
      </c>
      <c r="O443" s="793">
        <v>8</v>
      </c>
      <c r="P443" s="85">
        <f t="shared" si="29"/>
        <v>53.2</v>
      </c>
      <c r="Q443" s="83">
        <v>8</v>
      </c>
      <c r="R443" s="377">
        <f t="shared" si="30"/>
        <v>53.2</v>
      </c>
      <c r="S443" s="83">
        <v>7</v>
      </c>
      <c r="T443" s="83">
        <f>Tabla321[[#This Row],[TOTAL EXITENTE82]]*Tabla321[[#This Row],[P.U$]]</f>
        <v>46.550000000000004</v>
      </c>
      <c r="U443" s="132">
        <v>3</v>
      </c>
    </row>
    <row r="444" spans="1:21" ht="28.5" x14ac:dyDescent="0.25">
      <c r="A444" s="179">
        <v>435</v>
      </c>
      <c r="B444" s="201" t="s">
        <v>460</v>
      </c>
      <c r="C444" s="14" t="s">
        <v>593</v>
      </c>
      <c r="D444" s="14" t="s">
        <v>335</v>
      </c>
      <c r="E444" s="14" t="s">
        <v>701</v>
      </c>
      <c r="F444" s="15">
        <v>45170</v>
      </c>
      <c r="G444" s="37">
        <v>6.06</v>
      </c>
      <c r="H444" s="337"/>
      <c r="I444" s="83"/>
      <c r="J444" s="85">
        <f t="shared" si="31"/>
        <v>0</v>
      </c>
      <c r="K444" s="308"/>
      <c r="L444" s="85">
        <f t="shared" si="27"/>
        <v>0</v>
      </c>
      <c r="M444" s="308"/>
      <c r="N444" s="85">
        <f t="shared" si="28"/>
        <v>0</v>
      </c>
      <c r="O444" s="793"/>
      <c r="P444" s="85">
        <f t="shared" si="29"/>
        <v>0</v>
      </c>
      <c r="Q444" s="83"/>
      <c r="R444" s="377">
        <f t="shared" si="30"/>
        <v>0</v>
      </c>
      <c r="S444" s="83"/>
      <c r="T444" s="83">
        <f>Tabla321[[#This Row],[TOTAL EXITENTE82]]*Tabla321[[#This Row],[P.U$]]</f>
        <v>0</v>
      </c>
      <c r="U444" s="132"/>
    </row>
    <row r="445" spans="1:21" ht="30" x14ac:dyDescent="0.25">
      <c r="A445" s="179">
        <v>436</v>
      </c>
      <c r="B445" s="184" t="s">
        <v>1018</v>
      </c>
      <c r="C445" s="184" t="s">
        <v>593</v>
      </c>
      <c r="D445" s="184" t="s">
        <v>335</v>
      </c>
      <c r="E445" s="184"/>
      <c r="F445" s="576"/>
      <c r="G445" s="577">
        <v>8.0299999999999994</v>
      </c>
      <c r="H445" s="337"/>
      <c r="I445" s="83"/>
      <c r="J445" s="85">
        <f t="shared" si="31"/>
        <v>0</v>
      </c>
      <c r="K445" s="308"/>
      <c r="L445" s="85">
        <f t="shared" si="27"/>
        <v>0</v>
      </c>
      <c r="M445" s="308"/>
      <c r="N445" s="85">
        <f t="shared" si="28"/>
        <v>0</v>
      </c>
      <c r="O445" s="793"/>
      <c r="P445" s="85">
        <f t="shared" si="29"/>
        <v>0</v>
      </c>
      <c r="Q445" s="83"/>
      <c r="R445" s="377">
        <f t="shared" si="30"/>
        <v>0</v>
      </c>
      <c r="S445" s="83"/>
      <c r="T445" s="83">
        <f>Tabla321[[#This Row],[TOTAL EXITENTE82]]*Tabla321[[#This Row],[P.U$]]</f>
        <v>0</v>
      </c>
      <c r="U445" s="132"/>
    </row>
    <row r="446" spans="1:21" ht="28.5" x14ac:dyDescent="0.25">
      <c r="A446" s="179">
        <v>437</v>
      </c>
      <c r="B446" s="201" t="s">
        <v>462</v>
      </c>
      <c r="C446" s="14" t="s">
        <v>593</v>
      </c>
      <c r="D446" s="14" t="s">
        <v>335</v>
      </c>
      <c r="E446" s="14" t="s">
        <v>702</v>
      </c>
      <c r="F446" s="15">
        <v>45474</v>
      </c>
      <c r="G446" s="37">
        <v>4.87</v>
      </c>
      <c r="H446" s="337"/>
      <c r="I446" s="233"/>
      <c r="J446" s="85">
        <f t="shared" si="31"/>
        <v>0</v>
      </c>
      <c r="K446" s="308"/>
      <c r="L446" s="232">
        <f>G446*K446</f>
        <v>0</v>
      </c>
      <c r="M446" s="308"/>
      <c r="N446" s="232">
        <f>G446*M446</f>
        <v>0</v>
      </c>
      <c r="O446" s="793"/>
      <c r="P446" s="232">
        <f>G446*O446</f>
        <v>0</v>
      </c>
      <c r="Q446" s="233"/>
      <c r="R446" s="377">
        <f>G446*Q446</f>
        <v>0</v>
      </c>
      <c r="S446" s="83"/>
      <c r="T446" s="83">
        <f>Tabla321[[#This Row],[TOTAL EXITENTE82]]*Tabla321[[#This Row],[P.U$]]</f>
        <v>0</v>
      </c>
      <c r="U446" s="132"/>
    </row>
    <row r="447" spans="1:21" ht="28.5" x14ac:dyDescent="0.25">
      <c r="A447" s="179">
        <v>438</v>
      </c>
      <c r="B447" s="201" t="s">
        <v>463</v>
      </c>
      <c r="C447" s="14" t="s">
        <v>194</v>
      </c>
      <c r="D447" s="14" t="s">
        <v>335</v>
      </c>
      <c r="E447" s="14" t="s">
        <v>676</v>
      </c>
      <c r="F447" s="15">
        <v>45474</v>
      </c>
      <c r="G447" s="37">
        <v>11.3</v>
      </c>
      <c r="H447" s="337"/>
      <c r="I447" s="83">
        <v>10</v>
      </c>
      <c r="J447" s="85">
        <f t="shared" si="31"/>
        <v>113</v>
      </c>
      <c r="K447" s="308">
        <v>10</v>
      </c>
      <c r="L447" s="85">
        <f>G447*K447</f>
        <v>113</v>
      </c>
      <c r="M447" s="308">
        <v>10</v>
      </c>
      <c r="N447" s="85">
        <f>G447*M447</f>
        <v>113</v>
      </c>
      <c r="O447" s="793">
        <v>10</v>
      </c>
      <c r="P447" s="85">
        <f>G447*O447</f>
        <v>113</v>
      </c>
      <c r="Q447" s="83">
        <v>10</v>
      </c>
      <c r="R447" s="377">
        <f>G447*Q447</f>
        <v>113</v>
      </c>
      <c r="S447" s="83">
        <v>10</v>
      </c>
      <c r="T447" s="83">
        <f>Tabla321[[#This Row],[TOTAL EXITENTE82]]*Tabla321[[#This Row],[P.U$]]</f>
        <v>113</v>
      </c>
      <c r="U447" s="132">
        <v>10</v>
      </c>
    </row>
    <row r="448" spans="1:21" ht="25.5" x14ac:dyDescent="0.25">
      <c r="A448" s="179">
        <v>439</v>
      </c>
      <c r="B448" s="201" t="s">
        <v>464</v>
      </c>
      <c r="C448" s="14" t="s">
        <v>618</v>
      </c>
      <c r="D448" s="14" t="s">
        <v>335</v>
      </c>
      <c r="E448" s="14" t="s">
        <v>676</v>
      </c>
      <c r="F448" s="15">
        <v>45809</v>
      </c>
      <c r="G448" s="37">
        <v>2.39</v>
      </c>
      <c r="H448" s="337"/>
      <c r="I448" s="83"/>
      <c r="J448" s="85">
        <f t="shared" si="31"/>
        <v>0</v>
      </c>
      <c r="K448" s="308"/>
      <c r="L448" s="85">
        <f t="shared" si="27"/>
        <v>0</v>
      </c>
      <c r="M448" s="308"/>
      <c r="N448" s="85">
        <f t="shared" si="28"/>
        <v>0</v>
      </c>
      <c r="O448" s="793"/>
      <c r="P448" s="85">
        <f t="shared" si="29"/>
        <v>0</v>
      </c>
      <c r="Q448" s="83"/>
      <c r="R448" s="377">
        <f t="shared" si="30"/>
        <v>0</v>
      </c>
      <c r="S448" s="83"/>
      <c r="T448" s="83">
        <f>Tabla321[[#This Row],[TOTAL EXITENTE82]]*Tabla321[[#This Row],[P.U$]]</f>
        <v>0</v>
      </c>
      <c r="U448" s="132"/>
    </row>
    <row r="449" spans="1:21" x14ac:dyDescent="0.25">
      <c r="A449" s="179">
        <v>440</v>
      </c>
      <c r="B449" s="184" t="s">
        <v>1017</v>
      </c>
      <c r="C449" s="184"/>
      <c r="D449" s="14" t="s">
        <v>335</v>
      </c>
      <c r="E449" s="184"/>
      <c r="F449" s="576"/>
      <c r="G449" s="577">
        <v>2.15</v>
      </c>
      <c r="H449" s="337"/>
      <c r="I449" s="83"/>
      <c r="J449" s="85">
        <f t="shared" ref="J449:J514" si="36">G449*I449</f>
        <v>0</v>
      </c>
      <c r="K449" s="308"/>
      <c r="L449" s="85">
        <f t="shared" si="27"/>
        <v>0</v>
      </c>
      <c r="M449" s="308"/>
      <c r="N449" s="85">
        <f t="shared" si="28"/>
        <v>0</v>
      </c>
      <c r="O449" s="793"/>
      <c r="P449" s="85">
        <f t="shared" si="29"/>
        <v>0</v>
      </c>
      <c r="Q449" s="83"/>
      <c r="R449" s="377">
        <f t="shared" si="30"/>
        <v>0</v>
      </c>
      <c r="S449" s="83"/>
      <c r="T449" s="83">
        <f>Tabla321[[#This Row],[TOTAL EXITENTE82]]*Tabla321[[#This Row],[P.U$]]</f>
        <v>0</v>
      </c>
      <c r="U449" s="132"/>
    </row>
    <row r="450" spans="1:21" ht="28.5" x14ac:dyDescent="0.25">
      <c r="A450" s="179">
        <v>441</v>
      </c>
      <c r="B450" s="201" t="s">
        <v>737</v>
      </c>
      <c r="C450" s="14" t="s">
        <v>658</v>
      </c>
      <c r="D450" s="14" t="s">
        <v>335</v>
      </c>
      <c r="E450" s="14"/>
      <c r="F450" s="15">
        <v>45717</v>
      </c>
      <c r="G450" s="37">
        <v>11</v>
      </c>
      <c r="H450" s="337"/>
      <c r="I450" s="83"/>
      <c r="J450" s="85">
        <f t="shared" si="36"/>
        <v>0</v>
      </c>
      <c r="K450" s="308"/>
      <c r="L450" s="85">
        <f t="shared" si="27"/>
        <v>0</v>
      </c>
      <c r="M450" s="308"/>
      <c r="N450" s="85">
        <f t="shared" si="28"/>
        <v>0</v>
      </c>
      <c r="O450" s="793"/>
      <c r="P450" s="85">
        <f t="shared" si="29"/>
        <v>0</v>
      </c>
      <c r="Q450" s="83"/>
      <c r="R450" s="377">
        <f t="shared" si="30"/>
        <v>0</v>
      </c>
      <c r="S450" s="83"/>
      <c r="T450" s="83">
        <f>Tabla321[[#This Row],[TOTAL EXITENTE82]]*Tabla321[[#This Row],[P.U$]]</f>
        <v>0</v>
      </c>
      <c r="U450" s="132"/>
    </row>
    <row r="451" spans="1:21" ht="28.5" x14ac:dyDescent="0.25">
      <c r="A451" s="179">
        <v>442</v>
      </c>
      <c r="B451" s="201" t="s">
        <v>465</v>
      </c>
      <c r="C451" s="14" t="s">
        <v>248</v>
      </c>
      <c r="D451" s="14" t="s">
        <v>335</v>
      </c>
      <c r="E451" s="14" t="s">
        <v>283</v>
      </c>
      <c r="F451" s="15">
        <v>45717</v>
      </c>
      <c r="G451" s="37">
        <v>2.0699999999999998</v>
      </c>
      <c r="H451" s="337"/>
      <c r="I451" s="83"/>
      <c r="J451" s="85">
        <f t="shared" si="36"/>
        <v>0</v>
      </c>
      <c r="K451" s="308"/>
      <c r="L451" s="85">
        <f t="shared" si="27"/>
        <v>0</v>
      </c>
      <c r="M451" s="308"/>
      <c r="N451" s="85">
        <f t="shared" si="28"/>
        <v>0</v>
      </c>
      <c r="O451" s="793"/>
      <c r="P451" s="85">
        <f t="shared" si="29"/>
        <v>0</v>
      </c>
      <c r="Q451" s="83"/>
      <c r="R451" s="377">
        <f t="shared" si="30"/>
        <v>0</v>
      </c>
      <c r="S451" s="83"/>
      <c r="T451" s="83">
        <f>Tabla321[[#This Row],[TOTAL EXITENTE82]]*Tabla321[[#This Row],[P.U$]]</f>
        <v>0</v>
      </c>
      <c r="U451" s="132"/>
    </row>
    <row r="452" spans="1:21" x14ac:dyDescent="0.25">
      <c r="A452" s="179">
        <v>443</v>
      </c>
      <c r="B452" s="201" t="s">
        <v>466</v>
      </c>
      <c r="C452" s="14" t="s">
        <v>213</v>
      </c>
      <c r="D452" s="14" t="s">
        <v>335</v>
      </c>
      <c r="E452" s="14" t="s">
        <v>282</v>
      </c>
      <c r="F452" s="15">
        <v>45383</v>
      </c>
      <c r="G452" s="37">
        <v>2.15</v>
      </c>
      <c r="H452" s="337"/>
      <c r="I452" s="83"/>
      <c r="J452" s="85">
        <f t="shared" si="36"/>
        <v>0</v>
      </c>
      <c r="K452" s="308"/>
      <c r="L452" s="85">
        <f t="shared" si="27"/>
        <v>0</v>
      </c>
      <c r="M452" s="308"/>
      <c r="N452" s="85">
        <f t="shared" si="28"/>
        <v>0</v>
      </c>
      <c r="O452" s="793"/>
      <c r="P452" s="85">
        <f t="shared" si="29"/>
        <v>0</v>
      </c>
      <c r="Q452" s="83"/>
      <c r="R452" s="377">
        <f t="shared" si="30"/>
        <v>0</v>
      </c>
      <c r="S452" s="83"/>
      <c r="T452" s="83">
        <f>Tabla321[[#This Row],[TOTAL EXITENTE82]]*Tabla321[[#This Row],[P.U$]]</f>
        <v>0</v>
      </c>
      <c r="U452" s="132"/>
    </row>
    <row r="453" spans="1:21" x14ac:dyDescent="0.25">
      <c r="A453" s="179">
        <v>444</v>
      </c>
      <c r="B453" s="201" t="s">
        <v>467</v>
      </c>
      <c r="C453" s="14" t="s">
        <v>205</v>
      </c>
      <c r="D453" s="14" t="s">
        <v>353</v>
      </c>
      <c r="E453" s="14" t="s">
        <v>282</v>
      </c>
      <c r="F453" s="15">
        <v>45139</v>
      </c>
      <c r="G453" s="37">
        <v>1.65</v>
      </c>
      <c r="H453" s="337"/>
      <c r="I453" s="83"/>
      <c r="J453" s="85">
        <f t="shared" si="36"/>
        <v>0</v>
      </c>
      <c r="K453" s="308"/>
      <c r="L453" s="85">
        <f t="shared" si="27"/>
        <v>0</v>
      </c>
      <c r="M453" s="308"/>
      <c r="N453" s="85">
        <f t="shared" si="28"/>
        <v>0</v>
      </c>
      <c r="O453" s="793"/>
      <c r="P453" s="85">
        <f t="shared" si="29"/>
        <v>0</v>
      </c>
      <c r="Q453" s="83"/>
      <c r="R453" s="377">
        <f t="shared" si="30"/>
        <v>0</v>
      </c>
      <c r="S453" s="83"/>
      <c r="T453" s="83">
        <f>Tabla321[[#This Row],[TOTAL EXITENTE82]]*Tabla321[[#This Row],[P.U$]]</f>
        <v>0</v>
      </c>
      <c r="U453" s="132"/>
    </row>
    <row r="454" spans="1:21" ht="25.5" x14ac:dyDescent="0.25">
      <c r="A454" s="179">
        <v>445</v>
      </c>
      <c r="B454" s="201" t="s">
        <v>468</v>
      </c>
      <c r="C454" s="14" t="s">
        <v>596</v>
      </c>
      <c r="D454" s="14" t="s">
        <v>335</v>
      </c>
      <c r="E454" s="14" t="s">
        <v>703</v>
      </c>
      <c r="F454" s="15">
        <v>45597</v>
      </c>
      <c r="G454" s="37">
        <v>2.34</v>
      </c>
      <c r="H454" s="337"/>
      <c r="I454" s="83">
        <v>17</v>
      </c>
      <c r="J454" s="85">
        <f t="shared" si="36"/>
        <v>39.78</v>
      </c>
      <c r="K454" s="308">
        <v>15</v>
      </c>
      <c r="L454" s="85">
        <f t="shared" si="27"/>
        <v>35.099999999999994</v>
      </c>
      <c r="M454" s="308">
        <v>14</v>
      </c>
      <c r="N454" s="85">
        <f>G454*M454</f>
        <v>32.76</v>
      </c>
      <c r="O454" s="793">
        <v>13</v>
      </c>
      <c r="P454" s="85">
        <f t="shared" si="29"/>
        <v>30.419999999999998</v>
      </c>
      <c r="Q454" s="83">
        <v>10</v>
      </c>
      <c r="R454" s="377">
        <f>G454*Q454</f>
        <v>23.4</v>
      </c>
      <c r="S454" s="83">
        <v>7</v>
      </c>
      <c r="T454" s="83">
        <f>Tabla321[[#This Row],[TOTAL EXITENTE82]]*Tabla321[[#This Row],[P.U$]]</f>
        <v>16.38</v>
      </c>
      <c r="U454" s="132">
        <v>5</v>
      </c>
    </row>
    <row r="455" spans="1:21" ht="25.5" x14ac:dyDescent="0.25">
      <c r="A455" s="179">
        <v>446</v>
      </c>
      <c r="B455" s="201" t="s">
        <v>469</v>
      </c>
      <c r="C455" s="14" t="s">
        <v>596</v>
      </c>
      <c r="D455" s="14" t="s">
        <v>335</v>
      </c>
      <c r="E455" s="14" t="s">
        <v>703</v>
      </c>
      <c r="F455" s="15">
        <v>45962</v>
      </c>
      <c r="G455" s="37">
        <v>1.86</v>
      </c>
      <c r="H455" s="337"/>
      <c r="I455" s="83"/>
      <c r="J455" s="85">
        <f t="shared" si="36"/>
        <v>0</v>
      </c>
      <c r="K455" s="308"/>
      <c r="L455" s="85">
        <f t="shared" si="27"/>
        <v>0</v>
      </c>
      <c r="M455" s="308"/>
      <c r="N455" s="85">
        <f t="shared" si="28"/>
        <v>0</v>
      </c>
      <c r="O455" s="793"/>
      <c r="P455" s="85">
        <f t="shared" si="29"/>
        <v>0</v>
      </c>
      <c r="Q455" s="83"/>
      <c r="R455" s="377">
        <f t="shared" si="30"/>
        <v>0</v>
      </c>
      <c r="S455" s="83"/>
      <c r="T455" s="83">
        <f>Tabla321[[#This Row],[TOTAL EXITENTE82]]*Tabla321[[#This Row],[P.U$]]</f>
        <v>0</v>
      </c>
      <c r="U455" s="132"/>
    </row>
    <row r="456" spans="1:21" x14ac:dyDescent="0.25">
      <c r="A456" s="179">
        <v>447</v>
      </c>
      <c r="B456" s="201" t="s">
        <v>470</v>
      </c>
      <c r="C456" s="14" t="s">
        <v>231</v>
      </c>
      <c r="D456" s="14" t="s">
        <v>353</v>
      </c>
      <c r="E456" s="14" t="s">
        <v>704</v>
      </c>
      <c r="F456" s="15">
        <v>45323</v>
      </c>
      <c r="G456" s="37">
        <v>2.08</v>
      </c>
      <c r="H456" s="337"/>
      <c r="I456" s="83"/>
      <c r="J456" s="85">
        <f t="shared" si="36"/>
        <v>0</v>
      </c>
      <c r="K456" s="308"/>
      <c r="L456" s="85">
        <f t="shared" si="27"/>
        <v>0</v>
      </c>
      <c r="M456" s="308"/>
      <c r="N456" s="85">
        <f t="shared" si="28"/>
        <v>0</v>
      </c>
      <c r="O456" s="793"/>
      <c r="P456" s="85">
        <f t="shared" si="29"/>
        <v>0</v>
      </c>
      <c r="Q456" s="83"/>
      <c r="R456" s="377">
        <f t="shared" si="30"/>
        <v>0</v>
      </c>
      <c r="S456" s="83"/>
      <c r="T456" s="83">
        <f>Tabla321[[#This Row],[TOTAL EXITENTE82]]*Tabla321[[#This Row],[P.U$]]</f>
        <v>0</v>
      </c>
      <c r="U456" s="132"/>
    </row>
    <row r="457" spans="1:21" ht="28.5" x14ac:dyDescent="0.25">
      <c r="A457" s="179">
        <v>448</v>
      </c>
      <c r="B457" s="201" t="s">
        <v>471</v>
      </c>
      <c r="C457" s="14" t="s">
        <v>203</v>
      </c>
      <c r="D457" s="14" t="s">
        <v>335</v>
      </c>
      <c r="E457" s="14" t="s">
        <v>702</v>
      </c>
      <c r="F457" s="15">
        <v>45413</v>
      </c>
      <c r="G457" s="37">
        <v>1.61</v>
      </c>
      <c r="H457" s="337"/>
      <c r="I457" s="233"/>
      <c r="J457" s="85">
        <f t="shared" si="36"/>
        <v>0</v>
      </c>
      <c r="K457" s="308"/>
      <c r="L457" s="232">
        <f>G457*K457</f>
        <v>0</v>
      </c>
      <c r="M457" s="308"/>
      <c r="N457" s="232">
        <f>G457*M457</f>
        <v>0</v>
      </c>
      <c r="O457" s="793"/>
      <c r="P457" s="232">
        <f>G457*O457</f>
        <v>0</v>
      </c>
      <c r="Q457" s="233"/>
      <c r="R457" s="377">
        <f>G457*Q457</f>
        <v>0</v>
      </c>
      <c r="S457" s="83"/>
      <c r="T457" s="83">
        <f>Tabla321[[#This Row],[TOTAL EXITENTE82]]*Tabla321[[#This Row],[P.U$]]</f>
        <v>0</v>
      </c>
      <c r="U457" s="132"/>
    </row>
    <row r="458" spans="1:21" ht="30" x14ac:dyDescent="0.25">
      <c r="A458" s="179">
        <v>449</v>
      </c>
      <c r="B458" s="184" t="s">
        <v>1016</v>
      </c>
      <c r="C458" s="184"/>
      <c r="D458" s="14" t="s">
        <v>335</v>
      </c>
      <c r="E458" s="14" t="s">
        <v>702</v>
      </c>
      <c r="F458" s="576"/>
      <c r="G458" s="577">
        <v>2.21</v>
      </c>
      <c r="H458" s="337"/>
      <c r="I458" s="83"/>
      <c r="J458" s="85">
        <f t="shared" si="36"/>
        <v>0</v>
      </c>
      <c r="K458" s="308"/>
      <c r="L458" s="85">
        <f t="shared" si="27"/>
        <v>0</v>
      </c>
      <c r="M458" s="308"/>
      <c r="N458" s="85">
        <f t="shared" si="28"/>
        <v>0</v>
      </c>
      <c r="O458" s="793"/>
      <c r="P458" s="85">
        <f t="shared" si="29"/>
        <v>0</v>
      </c>
      <c r="Q458" s="83"/>
      <c r="R458" s="377">
        <f t="shared" si="30"/>
        <v>0</v>
      </c>
      <c r="S458" s="83"/>
      <c r="T458" s="83">
        <f>Tabla321[[#This Row],[TOTAL EXITENTE82]]*Tabla321[[#This Row],[P.U$]]</f>
        <v>0</v>
      </c>
      <c r="U458" s="132"/>
    </row>
    <row r="459" spans="1:21" ht="28.5" x14ac:dyDescent="0.25">
      <c r="A459" s="179">
        <v>450</v>
      </c>
      <c r="B459" s="201" t="s">
        <v>472</v>
      </c>
      <c r="C459" s="14" t="s">
        <v>619</v>
      </c>
      <c r="D459" s="14" t="s">
        <v>335</v>
      </c>
      <c r="E459" s="14" t="s">
        <v>286</v>
      </c>
      <c r="F459" s="15">
        <v>45200</v>
      </c>
      <c r="G459" s="37">
        <v>7.06</v>
      </c>
      <c r="H459" s="337"/>
      <c r="I459" s="83">
        <v>1</v>
      </c>
      <c r="J459" s="85">
        <f t="shared" si="36"/>
        <v>7.06</v>
      </c>
      <c r="K459" s="308">
        <v>1</v>
      </c>
      <c r="L459" s="85">
        <f t="shared" si="27"/>
        <v>7.06</v>
      </c>
      <c r="M459" s="308">
        <v>1</v>
      </c>
      <c r="N459" s="85">
        <f t="shared" si="28"/>
        <v>7.06</v>
      </c>
      <c r="O459" s="793">
        <v>1</v>
      </c>
      <c r="P459" s="85">
        <f t="shared" si="29"/>
        <v>7.06</v>
      </c>
      <c r="Q459" s="83">
        <v>1</v>
      </c>
      <c r="R459" s="377">
        <f>G459*Q459</f>
        <v>7.06</v>
      </c>
      <c r="S459" s="83">
        <v>1</v>
      </c>
      <c r="T459" s="83">
        <f>Tabla321[[#This Row],[TOTAL EXITENTE82]]*Tabla321[[#This Row],[P.U$]]</f>
        <v>7.06</v>
      </c>
      <c r="U459" s="132">
        <v>1</v>
      </c>
    </row>
    <row r="460" spans="1:21" ht="25.5" x14ac:dyDescent="0.25">
      <c r="A460" s="179">
        <v>451</v>
      </c>
      <c r="B460" s="201" t="s">
        <v>473</v>
      </c>
      <c r="C460" s="14" t="s">
        <v>197</v>
      </c>
      <c r="D460" s="14" t="s">
        <v>335</v>
      </c>
      <c r="E460" s="14" t="s">
        <v>705</v>
      </c>
      <c r="F460" s="15">
        <v>45413</v>
      </c>
      <c r="G460" s="37">
        <v>2.67</v>
      </c>
      <c r="H460" s="337"/>
      <c r="I460" s="593"/>
      <c r="J460" s="355">
        <f>G460*I460</f>
        <v>0</v>
      </c>
      <c r="K460" s="308"/>
      <c r="L460" s="357">
        <f>G460*K460</f>
        <v>0</v>
      </c>
      <c r="M460" s="308"/>
      <c r="N460" s="357">
        <f>G460*M460</f>
        <v>0</v>
      </c>
      <c r="O460" s="793"/>
      <c r="P460" s="357">
        <f>G460*O460</f>
        <v>0</v>
      </c>
      <c r="Q460" s="356"/>
      <c r="R460" s="377">
        <f>G460*Q460</f>
        <v>0</v>
      </c>
      <c r="S460" s="83"/>
      <c r="T460" s="83">
        <f>Tabla321[[#This Row],[TOTAL EXITENTE82]]*Tabla321[[#This Row],[P.U$]]</f>
        <v>0</v>
      </c>
      <c r="U460" s="132"/>
    </row>
    <row r="461" spans="1:21" ht="28.5" x14ac:dyDescent="0.25">
      <c r="A461" s="179">
        <v>452</v>
      </c>
      <c r="B461" s="201" t="s">
        <v>474</v>
      </c>
      <c r="C461" s="14" t="s">
        <v>213</v>
      </c>
      <c r="D461" s="14" t="s">
        <v>335</v>
      </c>
      <c r="E461" s="14" t="s">
        <v>706</v>
      </c>
      <c r="F461" s="15">
        <v>45231</v>
      </c>
      <c r="G461" s="37">
        <v>7.15</v>
      </c>
      <c r="H461" s="337"/>
      <c r="I461" s="593">
        <v>4</v>
      </c>
      <c r="J461" s="355">
        <f>G461*I461</f>
        <v>28.6</v>
      </c>
      <c r="K461" s="856">
        <v>4</v>
      </c>
      <c r="L461" s="357">
        <f>G461*K461</f>
        <v>28.6</v>
      </c>
      <c r="M461" s="856">
        <v>4</v>
      </c>
      <c r="N461" s="357">
        <f>G461*M461</f>
        <v>28.6</v>
      </c>
      <c r="O461" s="794">
        <v>4</v>
      </c>
      <c r="P461" s="357">
        <f>G461*O461</f>
        <v>28.6</v>
      </c>
      <c r="Q461" s="356">
        <v>4</v>
      </c>
      <c r="R461" s="377">
        <f>G461*Q461</f>
        <v>28.6</v>
      </c>
      <c r="S461" s="83">
        <v>4</v>
      </c>
      <c r="T461" s="83">
        <f>Tabla321[[#This Row],[TOTAL EXITENTE82]]*Tabla321[[#This Row],[P.U$]]</f>
        <v>28.6</v>
      </c>
      <c r="U461" s="132">
        <v>4</v>
      </c>
    </row>
    <row r="462" spans="1:21" ht="25.5" x14ac:dyDescent="0.25">
      <c r="A462" s="179">
        <v>453</v>
      </c>
      <c r="B462" s="201" t="s">
        <v>475</v>
      </c>
      <c r="C462" s="14" t="s">
        <v>620</v>
      </c>
      <c r="D462" s="14" t="s">
        <v>335</v>
      </c>
      <c r="E462" s="14" t="s">
        <v>706</v>
      </c>
      <c r="F462" s="15">
        <v>45689</v>
      </c>
      <c r="G462" s="37">
        <v>2.08</v>
      </c>
      <c r="H462" s="337"/>
      <c r="I462" s="83"/>
      <c r="J462" s="85">
        <f t="shared" si="36"/>
        <v>0</v>
      </c>
      <c r="K462" s="308"/>
      <c r="L462" s="85">
        <f t="shared" si="27"/>
        <v>0</v>
      </c>
      <c r="M462" s="308"/>
      <c r="N462" s="85">
        <f t="shared" si="28"/>
        <v>0</v>
      </c>
      <c r="O462" s="793"/>
      <c r="P462" s="85">
        <f t="shared" si="29"/>
        <v>0</v>
      </c>
      <c r="Q462" s="83"/>
      <c r="R462" s="377">
        <f t="shared" si="30"/>
        <v>0</v>
      </c>
      <c r="S462" s="83"/>
      <c r="T462" s="83">
        <f>Tabla321[[#This Row],[TOTAL EXITENTE82]]*Tabla321[[#This Row],[P.U$]]</f>
        <v>0</v>
      </c>
      <c r="U462" s="132"/>
    </row>
    <row r="463" spans="1:21" ht="25.5" x14ac:dyDescent="0.25">
      <c r="A463" s="179">
        <v>454</v>
      </c>
      <c r="B463" s="205" t="s">
        <v>478</v>
      </c>
      <c r="C463" s="23" t="s">
        <v>599</v>
      </c>
      <c r="D463" s="23" t="s">
        <v>337</v>
      </c>
      <c r="E463" s="23" t="s">
        <v>707</v>
      </c>
      <c r="F463" s="29">
        <v>45200</v>
      </c>
      <c r="G463" s="40">
        <v>1.98</v>
      </c>
      <c r="H463" s="337"/>
      <c r="I463" s="83"/>
      <c r="J463" s="85">
        <f t="shared" si="36"/>
        <v>0</v>
      </c>
      <c r="K463" s="308"/>
      <c r="L463" s="85">
        <f t="shared" si="27"/>
        <v>0</v>
      </c>
      <c r="M463" s="308"/>
      <c r="N463" s="85">
        <f t="shared" si="28"/>
        <v>0</v>
      </c>
      <c r="O463" s="793"/>
      <c r="P463" s="85">
        <f t="shared" si="29"/>
        <v>0</v>
      </c>
      <c r="Q463" s="83"/>
      <c r="R463" s="377">
        <f t="shared" si="30"/>
        <v>0</v>
      </c>
      <c r="S463" s="83"/>
      <c r="T463" s="83">
        <f>Tabla321[[#This Row],[TOTAL EXITENTE82]]*Tabla321[[#This Row],[P.U$]]</f>
        <v>0</v>
      </c>
      <c r="U463" s="132"/>
    </row>
    <row r="464" spans="1:21" ht="30" x14ac:dyDescent="0.25">
      <c r="A464" s="179">
        <v>455</v>
      </c>
      <c r="B464" s="151" t="s">
        <v>992</v>
      </c>
      <c r="C464" s="151" t="s">
        <v>757</v>
      </c>
      <c r="D464" s="23" t="s">
        <v>337</v>
      </c>
      <c r="E464" s="151" t="s">
        <v>710</v>
      </c>
      <c r="F464" s="579">
        <v>45717</v>
      </c>
      <c r="G464" s="580">
        <v>6.9</v>
      </c>
      <c r="H464" s="337"/>
      <c r="I464" s="83">
        <v>5</v>
      </c>
      <c r="J464" s="85">
        <f t="shared" si="36"/>
        <v>34.5</v>
      </c>
      <c r="K464" s="308">
        <v>5</v>
      </c>
      <c r="L464" s="85">
        <f t="shared" si="27"/>
        <v>34.5</v>
      </c>
      <c r="M464" s="308">
        <v>5</v>
      </c>
      <c r="N464" s="85">
        <f t="shared" si="28"/>
        <v>34.5</v>
      </c>
      <c r="O464" s="793">
        <v>5</v>
      </c>
      <c r="P464" s="85">
        <f t="shared" si="29"/>
        <v>34.5</v>
      </c>
      <c r="Q464" s="83">
        <v>5</v>
      </c>
      <c r="R464" s="377">
        <f>G464*Q464</f>
        <v>34.5</v>
      </c>
      <c r="S464" s="83">
        <v>5</v>
      </c>
      <c r="T464" s="83">
        <f>Tabla321[[#This Row],[TOTAL EXITENTE82]]*Tabla321[[#This Row],[P.U$]]</f>
        <v>34.5</v>
      </c>
      <c r="U464" s="132">
        <v>5</v>
      </c>
    </row>
    <row r="465" spans="1:21" ht="25.5" x14ac:dyDescent="0.25">
      <c r="A465" s="179">
        <v>456</v>
      </c>
      <c r="B465" s="205" t="s">
        <v>479</v>
      </c>
      <c r="C465" s="23" t="s">
        <v>623</v>
      </c>
      <c r="D465" s="23" t="s">
        <v>337</v>
      </c>
      <c r="E465" s="23" t="s">
        <v>276</v>
      </c>
      <c r="F465" s="29">
        <v>45597</v>
      </c>
      <c r="G465" s="40">
        <v>2.34</v>
      </c>
      <c r="H465" s="337"/>
      <c r="I465" s="83"/>
      <c r="J465" s="85">
        <f t="shared" si="36"/>
        <v>0</v>
      </c>
      <c r="K465" s="308"/>
      <c r="L465" s="85">
        <f t="shared" si="27"/>
        <v>0</v>
      </c>
      <c r="M465" s="308"/>
      <c r="N465" s="85">
        <f t="shared" si="28"/>
        <v>0</v>
      </c>
      <c r="O465" s="793"/>
      <c r="P465" s="85">
        <f t="shared" si="29"/>
        <v>0</v>
      </c>
      <c r="Q465" s="83"/>
      <c r="R465" s="377">
        <f t="shared" si="30"/>
        <v>0</v>
      </c>
      <c r="S465" s="83"/>
      <c r="T465" s="83">
        <f>Tabla321[[#This Row],[TOTAL EXITENTE82]]*Tabla321[[#This Row],[P.U$]]</f>
        <v>0</v>
      </c>
      <c r="U465" s="132"/>
    </row>
    <row r="466" spans="1:21" ht="25.5" x14ac:dyDescent="0.25">
      <c r="A466" s="179">
        <v>457</v>
      </c>
      <c r="B466" s="205" t="s">
        <v>480</v>
      </c>
      <c r="C466" s="23" t="s">
        <v>624</v>
      </c>
      <c r="D466" s="23" t="s">
        <v>337</v>
      </c>
      <c r="E466" s="23" t="s">
        <v>708</v>
      </c>
      <c r="F466" s="29"/>
      <c r="G466" s="40">
        <v>4.2</v>
      </c>
      <c r="H466" s="337"/>
      <c r="I466" s="83">
        <v>2</v>
      </c>
      <c r="J466" s="85">
        <f t="shared" si="36"/>
        <v>8.4</v>
      </c>
      <c r="K466" s="308">
        <v>2</v>
      </c>
      <c r="L466" s="85">
        <f t="shared" si="27"/>
        <v>8.4</v>
      </c>
      <c r="M466" s="308">
        <v>2</v>
      </c>
      <c r="N466" s="85">
        <f t="shared" si="28"/>
        <v>8.4</v>
      </c>
      <c r="O466" s="793">
        <v>2</v>
      </c>
      <c r="P466" s="85">
        <f t="shared" si="29"/>
        <v>8.4</v>
      </c>
      <c r="Q466" s="83">
        <v>2</v>
      </c>
      <c r="R466" s="377">
        <f>G466*Q466</f>
        <v>8.4</v>
      </c>
      <c r="S466" s="83">
        <v>2</v>
      </c>
      <c r="T466" s="83">
        <f>Tabla321[[#This Row],[TOTAL EXITENTE82]]*Tabla321[[#This Row],[P.U$]]</f>
        <v>8.4</v>
      </c>
      <c r="U466" s="132">
        <v>2</v>
      </c>
    </row>
    <row r="467" spans="1:21" ht="25.5" x14ac:dyDescent="0.25">
      <c r="A467" s="179">
        <v>458</v>
      </c>
      <c r="B467" s="151" t="s">
        <v>961</v>
      </c>
      <c r="C467" s="151" t="s">
        <v>624</v>
      </c>
      <c r="D467" s="23" t="s">
        <v>337</v>
      </c>
      <c r="E467" s="23" t="s">
        <v>708</v>
      </c>
      <c r="F467" s="579">
        <v>45658</v>
      </c>
      <c r="G467" s="580">
        <v>2.75</v>
      </c>
      <c r="H467" s="337"/>
      <c r="I467" s="83"/>
      <c r="J467" s="85">
        <f t="shared" si="36"/>
        <v>0</v>
      </c>
      <c r="K467" s="308"/>
      <c r="L467" s="85">
        <f t="shared" ref="L467:L574" si="37">G467*K467</f>
        <v>0</v>
      </c>
      <c r="M467" s="308"/>
      <c r="N467" s="85">
        <f t="shared" ref="N467:N574" si="38">G467*M467</f>
        <v>0</v>
      </c>
      <c r="O467" s="793"/>
      <c r="P467" s="85">
        <f t="shared" ref="P467:P574" si="39">G467*O467</f>
        <v>0</v>
      </c>
      <c r="Q467" s="83"/>
      <c r="R467" s="377">
        <f t="shared" ref="R467:R574" si="40">G467*Q467</f>
        <v>0</v>
      </c>
      <c r="S467" s="83"/>
      <c r="T467" s="83">
        <f>Tabla321[[#This Row],[TOTAL EXITENTE82]]*Tabla321[[#This Row],[P.U$]]</f>
        <v>0</v>
      </c>
      <c r="U467" s="132"/>
    </row>
    <row r="468" spans="1:21" ht="25.5" x14ac:dyDescent="0.25">
      <c r="A468" s="179">
        <v>459</v>
      </c>
      <c r="B468" s="151" t="s">
        <v>965</v>
      </c>
      <c r="C468" s="151" t="s">
        <v>757</v>
      </c>
      <c r="D468" s="23" t="s">
        <v>337</v>
      </c>
      <c r="E468" s="151" t="s">
        <v>710</v>
      </c>
      <c r="F468" s="579">
        <v>45658</v>
      </c>
      <c r="G468" s="580">
        <v>5.17</v>
      </c>
      <c r="H468" s="337"/>
      <c r="I468" s="593"/>
      <c r="J468" s="85">
        <f t="shared" si="36"/>
        <v>0</v>
      </c>
      <c r="K468" s="308"/>
      <c r="L468" s="236">
        <f t="shared" ref="L468:L484" si="41">G468*K468</f>
        <v>0</v>
      </c>
      <c r="M468" s="308"/>
      <c r="N468" s="236">
        <f t="shared" ref="N468:N484" si="42">G468*M468</f>
        <v>0</v>
      </c>
      <c r="O468" s="793"/>
      <c r="P468" s="236">
        <f t="shared" ref="P468:P484" si="43">G468*O468</f>
        <v>0</v>
      </c>
      <c r="Q468" s="237"/>
      <c r="R468" s="377">
        <f t="shared" ref="R468:R484" si="44">G468*Q468</f>
        <v>0</v>
      </c>
      <c r="S468" s="83"/>
      <c r="T468" s="83">
        <f>Tabla321[[#This Row],[TOTAL EXITENTE82]]*Tabla321[[#This Row],[P.U$]]</f>
        <v>0</v>
      </c>
      <c r="U468" s="132"/>
    </row>
    <row r="469" spans="1:21" ht="25.5" x14ac:dyDescent="0.25">
      <c r="A469" s="179">
        <v>460</v>
      </c>
      <c r="B469" s="205" t="s">
        <v>481</v>
      </c>
      <c r="C469" s="23" t="s">
        <v>599</v>
      </c>
      <c r="D469" s="23" t="s">
        <v>337</v>
      </c>
      <c r="E469" s="23" t="s">
        <v>707</v>
      </c>
      <c r="F469" s="29">
        <v>45078</v>
      </c>
      <c r="G469" s="40">
        <v>1</v>
      </c>
      <c r="H469" s="337"/>
      <c r="I469" s="83"/>
      <c r="J469" s="85">
        <f t="shared" ref="J469:J483" si="45">G469*I469</f>
        <v>0</v>
      </c>
      <c r="K469" s="308"/>
      <c r="L469" s="85">
        <f t="shared" si="41"/>
        <v>0</v>
      </c>
      <c r="M469" s="308"/>
      <c r="N469" s="85">
        <f t="shared" si="42"/>
        <v>0</v>
      </c>
      <c r="O469" s="793"/>
      <c r="P469" s="85">
        <f t="shared" si="43"/>
        <v>0</v>
      </c>
      <c r="Q469" s="83"/>
      <c r="R469" s="377">
        <f t="shared" si="44"/>
        <v>0</v>
      </c>
      <c r="S469" s="83"/>
      <c r="T469" s="83">
        <f>Tabla321[[#This Row],[TOTAL EXITENTE82]]*Tabla321[[#This Row],[P.U$]]</f>
        <v>0</v>
      </c>
      <c r="U469" s="132"/>
    </row>
    <row r="470" spans="1:21" ht="25.5" x14ac:dyDescent="0.25">
      <c r="A470" s="179">
        <v>461</v>
      </c>
      <c r="B470" s="205" t="s">
        <v>738</v>
      </c>
      <c r="C470" s="23" t="s">
        <v>739</v>
      </c>
      <c r="D470" s="23" t="s">
        <v>337</v>
      </c>
      <c r="E470" s="23" t="s">
        <v>707</v>
      </c>
      <c r="F470" s="29">
        <v>45200</v>
      </c>
      <c r="G470" s="40">
        <v>0.6</v>
      </c>
      <c r="H470" s="337"/>
      <c r="I470" s="83"/>
      <c r="J470" s="85">
        <f t="shared" si="45"/>
        <v>0</v>
      </c>
      <c r="K470" s="308"/>
      <c r="L470" s="85">
        <f t="shared" si="41"/>
        <v>0</v>
      </c>
      <c r="M470" s="308"/>
      <c r="N470" s="85">
        <f t="shared" si="42"/>
        <v>0</v>
      </c>
      <c r="O470" s="793"/>
      <c r="P470" s="85">
        <f t="shared" si="43"/>
        <v>0</v>
      </c>
      <c r="Q470" s="83"/>
      <c r="R470" s="377">
        <f t="shared" si="44"/>
        <v>0</v>
      </c>
      <c r="S470" s="83"/>
      <c r="T470" s="83">
        <f>Tabla321[[#This Row],[TOTAL EXITENTE82]]*Tabla321[[#This Row],[P.U$]]</f>
        <v>0</v>
      </c>
      <c r="U470" s="132"/>
    </row>
    <row r="471" spans="1:21" ht="30" x14ac:dyDescent="0.25">
      <c r="A471" s="179">
        <v>462</v>
      </c>
      <c r="B471" s="151" t="s">
        <v>993</v>
      </c>
      <c r="C471" s="151" t="s">
        <v>757</v>
      </c>
      <c r="D471" s="151" t="s">
        <v>337</v>
      </c>
      <c r="E471" s="151" t="s">
        <v>707</v>
      </c>
      <c r="F471" s="579">
        <v>45536</v>
      </c>
      <c r="G471" s="580">
        <v>1.67</v>
      </c>
      <c r="H471" s="337"/>
      <c r="I471" s="593">
        <v>14</v>
      </c>
      <c r="J471" s="355">
        <f t="shared" si="45"/>
        <v>23.38</v>
      </c>
      <c r="K471" s="856">
        <v>13</v>
      </c>
      <c r="L471" s="357">
        <f t="shared" si="41"/>
        <v>21.71</v>
      </c>
      <c r="M471" s="856">
        <v>13</v>
      </c>
      <c r="N471" s="357">
        <f t="shared" si="42"/>
        <v>21.71</v>
      </c>
      <c r="O471" s="794">
        <v>13</v>
      </c>
      <c r="P471" s="357">
        <f t="shared" si="43"/>
        <v>21.71</v>
      </c>
      <c r="Q471" s="356">
        <v>13</v>
      </c>
      <c r="R471" s="377">
        <f>G471*Q471</f>
        <v>21.71</v>
      </c>
      <c r="S471" s="83">
        <v>13</v>
      </c>
      <c r="T471" s="83">
        <f>Tabla321[[#This Row],[TOTAL EXITENTE82]]*Tabla321[[#This Row],[P.U$]]</f>
        <v>21.71</v>
      </c>
      <c r="U471" s="132">
        <v>13</v>
      </c>
    </row>
    <row r="472" spans="1:21" ht="25.5" x14ac:dyDescent="0.25">
      <c r="A472" s="179">
        <v>463</v>
      </c>
      <c r="B472" s="205" t="s">
        <v>482</v>
      </c>
      <c r="C472" s="23" t="s">
        <v>625</v>
      </c>
      <c r="D472" s="23" t="s">
        <v>337</v>
      </c>
      <c r="E472" s="23" t="s">
        <v>709</v>
      </c>
      <c r="F472" s="29">
        <v>45412</v>
      </c>
      <c r="G472" s="40">
        <v>4.5999999999999996</v>
      </c>
      <c r="H472" s="337"/>
      <c r="I472" s="83"/>
      <c r="J472" s="590">
        <f t="shared" si="45"/>
        <v>0</v>
      </c>
      <c r="K472" s="308"/>
      <c r="L472" s="85">
        <f t="shared" si="41"/>
        <v>0</v>
      </c>
      <c r="M472" s="308"/>
      <c r="N472" s="85">
        <f t="shared" si="42"/>
        <v>0</v>
      </c>
      <c r="O472" s="793"/>
      <c r="P472" s="85">
        <f t="shared" si="43"/>
        <v>0</v>
      </c>
      <c r="Q472" s="83"/>
      <c r="R472" s="377">
        <f t="shared" si="44"/>
        <v>0</v>
      </c>
      <c r="S472" s="83"/>
      <c r="T472" s="83">
        <f>Tabla321[[#This Row],[TOTAL EXITENTE82]]*Tabla321[[#This Row],[P.U$]]</f>
        <v>0</v>
      </c>
      <c r="U472" s="132"/>
    </row>
    <row r="473" spans="1:21" ht="28.5" x14ac:dyDescent="0.25">
      <c r="A473" s="179">
        <v>464</v>
      </c>
      <c r="B473" s="205" t="s">
        <v>483</v>
      </c>
      <c r="C473" s="23" t="s">
        <v>623</v>
      </c>
      <c r="D473" s="23" t="s">
        <v>337</v>
      </c>
      <c r="E473" s="23" t="s">
        <v>707</v>
      </c>
      <c r="F473" s="29">
        <v>45839</v>
      </c>
      <c r="G473" s="40">
        <v>3.58</v>
      </c>
      <c r="H473" s="337"/>
      <c r="I473" s="83">
        <v>10</v>
      </c>
      <c r="J473" s="590">
        <f t="shared" si="45"/>
        <v>35.799999999999997</v>
      </c>
      <c r="K473" s="308">
        <v>10</v>
      </c>
      <c r="L473" s="85">
        <f t="shared" si="41"/>
        <v>35.799999999999997</v>
      </c>
      <c r="M473" s="308">
        <v>10</v>
      </c>
      <c r="N473" s="85">
        <f t="shared" si="42"/>
        <v>35.799999999999997</v>
      </c>
      <c r="O473" s="793">
        <v>10</v>
      </c>
      <c r="P473" s="85">
        <f t="shared" si="43"/>
        <v>35.799999999999997</v>
      </c>
      <c r="Q473" s="83">
        <v>10</v>
      </c>
      <c r="R473" s="377">
        <f>G473*Q473</f>
        <v>35.799999999999997</v>
      </c>
      <c r="S473" s="83">
        <v>10</v>
      </c>
      <c r="T473" s="83">
        <f>Tabla321[[#This Row],[TOTAL EXITENTE82]]*Tabla321[[#This Row],[P.U$]]</f>
        <v>35.799999999999997</v>
      </c>
      <c r="U473" s="132">
        <v>10</v>
      </c>
    </row>
    <row r="474" spans="1:21" ht="28.5" x14ac:dyDescent="0.25">
      <c r="A474" s="179">
        <v>465</v>
      </c>
      <c r="B474" s="205" t="s">
        <v>780</v>
      </c>
      <c r="C474" s="23" t="s">
        <v>736</v>
      </c>
      <c r="D474" s="23" t="s">
        <v>337</v>
      </c>
      <c r="E474" s="23" t="s">
        <v>707</v>
      </c>
      <c r="F474" s="29">
        <v>45809</v>
      </c>
      <c r="G474" s="40">
        <v>0.46</v>
      </c>
      <c r="H474" s="337"/>
      <c r="I474" s="593"/>
      <c r="J474" s="590">
        <f t="shared" si="45"/>
        <v>0</v>
      </c>
      <c r="K474" s="308"/>
      <c r="L474" s="236">
        <f t="shared" si="41"/>
        <v>0</v>
      </c>
      <c r="M474" s="308"/>
      <c r="N474" s="236">
        <f t="shared" si="42"/>
        <v>0</v>
      </c>
      <c r="O474" s="793"/>
      <c r="P474" s="236">
        <f t="shared" si="43"/>
        <v>0</v>
      </c>
      <c r="Q474" s="237"/>
      <c r="R474" s="377">
        <f t="shared" si="44"/>
        <v>0</v>
      </c>
      <c r="S474" s="83"/>
      <c r="T474" s="83">
        <f>Tabla321[[#This Row],[TOTAL EXITENTE82]]*Tabla321[[#This Row],[P.U$]]</f>
        <v>0</v>
      </c>
      <c r="U474" s="132"/>
    </row>
    <row r="475" spans="1:21" ht="25.5" x14ac:dyDescent="0.25">
      <c r="A475" s="179">
        <v>466</v>
      </c>
      <c r="B475" s="205" t="s">
        <v>484</v>
      </c>
      <c r="C475" s="23" t="s">
        <v>249</v>
      </c>
      <c r="D475" s="23" t="s">
        <v>337</v>
      </c>
      <c r="E475" s="23" t="s">
        <v>292</v>
      </c>
      <c r="F475" s="29">
        <v>44958</v>
      </c>
      <c r="G475" s="40">
        <v>2.0699999999999998</v>
      </c>
      <c r="H475" s="337"/>
      <c r="I475" s="83"/>
      <c r="J475" s="590">
        <f t="shared" si="45"/>
        <v>0</v>
      </c>
      <c r="K475" s="308"/>
      <c r="L475" s="85">
        <f t="shared" si="41"/>
        <v>0</v>
      </c>
      <c r="M475" s="308"/>
      <c r="N475" s="85">
        <f t="shared" si="42"/>
        <v>0</v>
      </c>
      <c r="O475" s="793"/>
      <c r="P475" s="85">
        <f t="shared" si="43"/>
        <v>0</v>
      </c>
      <c r="Q475" s="83"/>
      <c r="R475" s="377">
        <f t="shared" si="44"/>
        <v>0</v>
      </c>
      <c r="S475" s="83"/>
      <c r="T475" s="83">
        <f>Tabla321[[#This Row],[TOTAL EXITENTE82]]*Tabla321[[#This Row],[P.U$]]</f>
        <v>0</v>
      </c>
      <c r="U475" s="132"/>
    </row>
    <row r="476" spans="1:21" ht="42.75" x14ac:dyDescent="0.25">
      <c r="A476" s="179">
        <v>467</v>
      </c>
      <c r="B476" s="205" t="s">
        <v>487</v>
      </c>
      <c r="C476" s="23" t="s">
        <v>239</v>
      </c>
      <c r="D476" s="23" t="s">
        <v>337</v>
      </c>
      <c r="E476" s="23" t="s">
        <v>711</v>
      </c>
      <c r="F476" s="29">
        <v>45505</v>
      </c>
      <c r="G476" s="40">
        <v>3.52</v>
      </c>
      <c r="H476" s="337"/>
      <c r="I476" s="593"/>
      <c r="J476" s="590">
        <f t="shared" si="45"/>
        <v>0</v>
      </c>
      <c r="K476" s="308"/>
      <c r="L476" s="236">
        <f t="shared" si="41"/>
        <v>0</v>
      </c>
      <c r="M476" s="308"/>
      <c r="N476" s="236">
        <f t="shared" si="42"/>
        <v>0</v>
      </c>
      <c r="O476" s="793"/>
      <c r="P476" s="236">
        <f t="shared" si="43"/>
        <v>0</v>
      </c>
      <c r="Q476" s="237"/>
      <c r="R476" s="377">
        <f t="shared" si="44"/>
        <v>0</v>
      </c>
      <c r="S476" s="83"/>
      <c r="T476" s="83">
        <f>Tabla321[[#This Row],[TOTAL EXITENTE82]]*Tabla321[[#This Row],[P.U$]]</f>
        <v>0</v>
      </c>
      <c r="U476" s="132"/>
    </row>
    <row r="477" spans="1:21" ht="30" x14ac:dyDescent="0.25">
      <c r="A477" s="179">
        <v>468</v>
      </c>
      <c r="B477" s="151" t="s">
        <v>978</v>
      </c>
      <c r="C477" s="151" t="s">
        <v>980</v>
      </c>
      <c r="D477" s="151" t="s">
        <v>337</v>
      </c>
      <c r="E477" s="151" t="s">
        <v>710</v>
      </c>
      <c r="F477" s="579"/>
      <c r="G477" s="580">
        <v>1.98</v>
      </c>
      <c r="H477" s="337"/>
      <c r="I477" s="83"/>
      <c r="J477" s="590">
        <f t="shared" si="45"/>
        <v>0</v>
      </c>
      <c r="K477" s="308"/>
      <c r="L477" s="85">
        <f t="shared" si="41"/>
        <v>0</v>
      </c>
      <c r="M477" s="308"/>
      <c r="N477" s="85">
        <f t="shared" si="42"/>
        <v>0</v>
      </c>
      <c r="O477" s="793"/>
      <c r="P477" s="85">
        <f t="shared" si="43"/>
        <v>0</v>
      </c>
      <c r="Q477" s="83"/>
      <c r="R477" s="377">
        <f t="shared" si="44"/>
        <v>0</v>
      </c>
      <c r="S477" s="83"/>
      <c r="T477" s="83">
        <f>Tabla321[[#This Row],[TOTAL EXITENTE82]]*Tabla321[[#This Row],[P.U$]]</f>
        <v>0</v>
      </c>
      <c r="U477" s="132"/>
    </row>
    <row r="478" spans="1:21" ht="30" x14ac:dyDescent="0.25">
      <c r="A478" s="179">
        <v>469</v>
      </c>
      <c r="B478" s="151" t="s">
        <v>979</v>
      </c>
      <c r="C478" s="151" t="s">
        <v>980</v>
      </c>
      <c r="D478" s="151" t="s">
        <v>337</v>
      </c>
      <c r="E478" s="151" t="s">
        <v>710</v>
      </c>
      <c r="F478" s="579"/>
      <c r="G478" s="580">
        <v>1.98</v>
      </c>
      <c r="H478" s="337"/>
      <c r="I478" s="83"/>
      <c r="J478" s="590">
        <f t="shared" si="45"/>
        <v>0</v>
      </c>
      <c r="K478" s="308"/>
      <c r="L478" s="85">
        <f t="shared" si="41"/>
        <v>0</v>
      </c>
      <c r="M478" s="308"/>
      <c r="N478" s="85">
        <f t="shared" si="42"/>
        <v>0</v>
      </c>
      <c r="O478" s="793"/>
      <c r="P478" s="85">
        <f t="shared" si="43"/>
        <v>0</v>
      </c>
      <c r="Q478" s="83"/>
      <c r="R478" s="377">
        <f t="shared" si="44"/>
        <v>0</v>
      </c>
      <c r="S478" s="83"/>
      <c r="T478" s="83">
        <f>Tabla321[[#This Row],[TOTAL EXITENTE82]]*Tabla321[[#This Row],[P.U$]]</f>
        <v>0</v>
      </c>
      <c r="U478" s="132"/>
    </row>
    <row r="479" spans="1:21" ht="30" x14ac:dyDescent="0.25">
      <c r="A479" s="179">
        <v>470</v>
      </c>
      <c r="B479" s="151" t="s">
        <v>981</v>
      </c>
      <c r="C479" s="151" t="s">
        <v>983</v>
      </c>
      <c r="D479" s="151" t="s">
        <v>337</v>
      </c>
      <c r="E479" s="151" t="s">
        <v>710</v>
      </c>
      <c r="F479" s="579"/>
      <c r="G479" s="580">
        <v>3.03</v>
      </c>
      <c r="H479" s="337"/>
      <c r="I479" s="83"/>
      <c r="J479" s="590">
        <f t="shared" si="45"/>
        <v>0</v>
      </c>
      <c r="K479" s="308"/>
      <c r="L479" s="85">
        <f t="shared" si="41"/>
        <v>0</v>
      </c>
      <c r="M479" s="308"/>
      <c r="N479" s="85">
        <f t="shared" si="42"/>
        <v>0</v>
      </c>
      <c r="O479" s="793"/>
      <c r="P479" s="85">
        <f t="shared" si="43"/>
        <v>0</v>
      </c>
      <c r="Q479" s="83"/>
      <c r="R479" s="377">
        <f t="shared" si="44"/>
        <v>0</v>
      </c>
      <c r="S479" s="83"/>
      <c r="T479" s="83">
        <f>Tabla321[[#This Row],[TOTAL EXITENTE82]]*Tabla321[[#This Row],[P.U$]]</f>
        <v>0</v>
      </c>
      <c r="U479" s="132"/>
    </row>
    <row r="480" spans="1:21" ht="30" x14ac:dyDescent="0.25">
      <c r="A480" s="179">
        <v>471</v>
      </c>
      <c r="B480" s="151" t="s">
        <v>984</v>
      </c>
      <c r="C480" s="151" t="s">
        <v>983</v>
      </c>
      <c r="D480" s="151" t="s">
        <v>337</v>
      </c>
      <c r="E480" s="151" t="s">
        <v>710</v>
      </c>
      <c r="F480" s="579"/>
      <c r="G480" s="580">
        <v>3.04</v>
      </c>
      <c r="H480" s="337"/>
      <c r="I480" s="83"/>
      <c r="J480" s="590">
        <f t="shared" si="45"/>
        <v>0</v>
      </c>
      <c r="K480" s="308"/>
      <c r="L480" s="85">
        <f t="shared" si="41"/>
        <v>0</v>
      </c>
      <c r="M480" s="308"/>
      <c r="N480" s="85">
        <f t="shared" si="42"/>
        <v>0</v>
      </c>
      <c r="O480" s="793"/>
      <c r="P480" s="85">
        <f t="shared" si="43"/>
        <v>0</v>
      </c>
      <c r="Q480" s="83"/>
      <c r="R480" s="377">
        <f t="shared" si="44"/>
        <v>0</v>
      </c>
      <c r="S480" s="83"/>
      <c r="T480" s="83">
        <f>Tabla321[[#This Row],[TOTAL EXITENTE82]]*Tabla321[[#This Row],[P.U$]]</f>
        <v>0</v>
      </c>
      <c r="U480" s="132"/>
    </row>
    <row r="481" spans="1:21" ht="30" x14ac:dyDescent="0.25">
      <c r="A481" s="179">
        <v>472</v>
      </c>
      <c r="B481" s="151" t="s">
        <v>985</v>
      </c>
      <c r="C481" s="151" t="s">
        <v>759</v>
      </c>
      <c r="D481" s="151" t="s">
        <v>337</v>
      </c>
      <c r="E481" s="151" t="s">
        <v>710</v>
      </c>
      <c r="F481" s="579">
        <v>45962</v>
      </c>
      <c r="G481" s="580">
        <v>1.63</v>
      </c>
      <c r="H481" s="337"/>
      <c r="I481" s="83"/>
      <c r="J481" s="590">
        <f t="shared" si="45"/>
        <v>0</v>
      </c>
      <c r="K481" s="308"/>
      <c r="L481" s="85">
        <f t="shared" si="41"/>
        <v>0</v>
      </c>
      <c r="M481" s="308"/>
      <c r="N481" s="85">
        <f t="shared" si="42"/>
        <v>0</v>
      </c>
      <c r="O481" s="793"/>
      <c r="P481" s="85">
        <f t="shared" si="43"/>
        <v>0</v>
      </c>
      <c r="Q481" s="83"/>
      <c r="R481" s="377">
        <f t="shared" si="44"/>
        <v>0</v>
      </c>
      <c r="S481" s="83"/>
      <c r="T481" s="83">
        <f>Tabla321[[#This Row],[TOTAL EXITENTE82]]*Tabla321[[#This Row],[P.U$]]</f>
        <v>0</v>
      </c>
      <c r="U481" s="132"/>
    </row>
    <row r="482" spans="1:21" ht="30" x14ac:dyDescent="0.25">
      <c r="A482" s="179">
        <v>473</v>
      </c>
      <c r="B482" s="151" t="s">
        <v>982</v>
      </c>
      <c r="C482" s="151" t="s">
        <v>983</v>
      </c>
      <c r="D482" s="151" t="s">
        <v>337</v>
      </c>
      <c r="E482" s="151" t="s">
        <v>710</v>
      </c>
      <c r="F482" s="579">
        <v>45962</v>
      </c>
      <c r="G482" s="580">
        <v>3.03</v>
      </c>
      <c r="H482" s="337"/>
      <c r="I482" s="83"/>
      <c r="J482" s="590">
        <f t="shared" si="45"/>
        <v>0</v>
      </c>
      <c r="K482" s="308"/>
      <c r="L482" s="85">
        <f t="shared" si="41"/>
        <v>0</v>
      </c>
      <c r="M482" s="308"/>
      <c r="N482" s="85">
        <f t="shared" si="42"/>
        <v>0</v>
      </c>
      <c r="O482" s="793"/>
      <c r="P482" s="85">
        <f t="shared" si="43"/>
        <v>0</v>
      </c>
      <c r="Q482" s="83"/>
      <c r="R482" s="377">
        <f t="shared" si="44"/>
        <v>0</v>
      </c>
      <c r="S482" s="83"/>
      <c r="T482" s="83">
        <f>Tabla321[[#This Row],[TOTAL EXITENTE82]]*Tabla321[[#This Row],[P.U$]]</f>
        <v>0</v>
      </c>
      <c r="U482" s="132"/>
    </row>
    <row r="483" spans="1:21" ht="25.5" x14ac:dyDescent="0.25">
      <c r="A483" s="179">
        <v>474</v>
      </c>
      <c r="B483" s="205" t="s">
        <v>488</v>
      </c>
      <c r="C483" s="23" t="s">
        <v>599</v>
      </c>
      <c r="D483" s="23" t="s">
        <v>337</v>
      </c>
      <c r="E483" s="23" t="s">
        <v>712</v>
      </c>
      <c r="F483" s="29">
        <v>45658</v>
      </c>
      <c r="G483" s="40">
        <v>3</v>
      </c>
      <c r="H483" s="337"/>
      <c r="I483" s="83"/>
      <c r="J483" s="590">
        <f t="shared" si="45"/>
        <v>0</v>
      </c>
      <c r="K483" s="308"/>
      <c r="L483" s="85">
        <f t="shared" si="41"/>
        <v>0</v>
      </c>
      <c r="M483" s="308"/>
      <c r="N483" s="85">
        <f t="shared" si="42"/>
        <v>0</v>
      </c>
      <c r="O483" s="793"/>
      <c r="P483" s="85">
        <f t="shared" si="43"/>
        <v>0</v>
      </c>
      <c r="Q483" s="83"/>
      <c r="R483" s="377">
        <f t="shared" si="44"/>
        <v>0</v>
      </c>
      <c r="S483" s="83"/>
      <c r="T483" s="83">
        <f>Tabla321[[#This Row],[TOTAL EXITENTE82]]*Tabla321[[#This Row],[P.U$]]</f>
        <v>0</v>
      </c>
      <c r="U483" s="132"/>
    </row>
    <row r="484" spans="1:21" ht="15.75" x14ac:dyDescent="0.25">
      <c r="A484" s="179">
        <v>475</v>
      </c>
      <c r="B484" s="205" t="s">
        <v>755</v>
      </c>
      <c r="C484" s="23" t="s">
        <v>744</v>
      </c>
      <c r="D484" s="23" t="s">
        <v>338</v>
      </c>
      <c r="E484" s="23" t="s">
        <v>710</v>
      </c>
      <c r="F484" s="29">
        <v>45566</v>
      </c>
      <c r="G484" s="40">
        <v>4.2699999999999996</v>
      </c>
      <c r="H484" s="341"/>
      <c r="I484" s="343"/>
      <c r="J484" s="85">
        <f t="shared" si="36"/>
        <v>0</v>
      </c>
      <c r="K484" s="308"/>
      <c r="L484" s="342">
        <f t="shared" si="41"/>
        <v>0</v>
      </c>
      <c r="M484" s="308"/>
      <c r="N484" s="342">
        <f t="shared" si="42"/>
        <v>0</v>
      </c>
      <c r="O484" s="793"/>
      <c r="P484" s="342">
        <f t="shared" si="43"/>
        <v>0</v>
      </c>
      <c r="Q484" s="343"/>
      <c r="R484" s="382">
        <f t="shared" si="44"/>
        <v>0</v>
      </c>
      <c r="S484" s="83"/>
      <c r="T484" s="83">
        <f>Tabla321[[#This Row],[TOTAL EXITENTE82]]*Tabla321[[#This Row],[P.U$]]</f>
        <v>0</v>
      </c>
      <c r="U484" s="132"/>
    </row>
    <row r="485" spans="1:21" x14ac:dyDescent="0.25">
      <c r="A485" s="179">
        <v>476</v>
      </c>
      <c r="B485" s="205" t="s">
        <v>742</v>
      </c>
      <c r="C485" s="23" t="s">
        <v>628</v>
      </c>
      <c r="D485" s="23" t="s">
        <v>338</v>
      </c>
      <c r="E485" s="23" t="s">
        <v>710</v>
      </c>
      <c r="F485" s="29">
        <v>45383</v>
      </c>
      <c r="G485" s="40">
        <v>2.78</v>
      </c>
      <c r="H485" s="337"/>
      <c r="I485" s="83">
        <v>5</v>
      </c>
      <c r="J485" s="85">
        <f t="shared" si="36"/>
        <v>13.899999999999999</v>
      </c>
      <c r="K485" s="308">
        <v>4</v>
      </c>
      <c r="L485" s="85">
        <f t="shared" si="37"/>
        <v>11.12</v>
      </c>
      <c r="M485" s="308">
        <v>4</v>
      </c>
      <c r="N485" s="85">
        <f t="shared" si="38"/>
        <v>11.12</v>
      </c>
      <c r="O485" s="793">
        <v>4</v>
      </c>
      <c r="P485" s="85">
        <f t="shared" si="39"/>
        <v>11.12</v>
      </c>
      <c r="Q485" s="83">
        <v>3</v>
      </c>
      <c r="R485" s="377">
        <f>G485*Q485</f>
        <v>8.34</v>
      </c>
      <c r="S485" s="83">
        <v>3</v>
      </c>
      <c r="T485" s="83">
        <f>Tabla321[[#This Row],[TOTAL EXITENTE82]]*Tabla321[[#This Row],[P.U$]]</f>
        <v>8.34</v>
      </c>
      <c r="U485" s="132">
        <v>3</v>
      </c>
    </row>
    <row r="486" spans="1:21" x14ac:dyDescent="0.25">
      <c r="A486" s="179">
        <v>477</v>
      </c>
      <c r="B486" s="205" t="s">
        <v>749</v>
      </c>
      <c r="C486" s="23" t="s">
        <v>750</v>
      </c>
      <c r="D486" s="23" t="s">
        <v>338</v>
      </c>
      <c r="E486" s="23" t="s">
        <v>710</v>
      </c>
      <c r="F486" s="29">
        <v>45628</v>
      </c>
      <c r="G486" s="40">
        <v>3.62</v>
      </c>
      <c r="H486" s="337"/>
      <c r="I486" s="83"/>
      <c r="J486" s="85">
        <f>G486*I486</f>
        <v>0</v>
      </c>
      <c r="K486" s="308"/>
      <c r="L486" s="85">
        <f>G486*K486</f>
        <v>0</v>
      </c>
      <c r="M486" s="308"/>
      <c r="N486" s="85">
        <f>G486*M486</f>
        <v>0</v>
      </c>
      <c r="O486" s="793"/>
      <c r="P486" s="85">
        <f>G486*O486</f>
        <v>0</v>
      </c>
      <c r="Q486" s="83"/>
      <c r="R486" s="377">
        <f>G486*Q486</f>
        <v>0</v>
      </c>
      <c r="S486" s="83"/>
      <c r="T486" s="83">
        <f>Tabla321[[#This Row],[TOTAL EXITENTE82]]*Tabla321[[#This Row],[P.U$]]</f>
        <v>0</v>
      </c>
      <c r="U486" s="132"/>
    </row>
    <row r="487" spans="1:21" ht="28.5" x14ac:dyDescent="0.25">
      <c r="A487" s="179">
        <v>478</v>
      </c>
      <c r="B487" s="205" t="s">
        <v>880</v>
      </c>
      <c r="C487" s="23" t="s">
        <v>750</v>
      </c>
      <c r="D487" s="23" t="s">
        <v>338</v>
      </c>
      <c r="E487" s="23" t="s">
        <v>710</v>
      </c>
      <c r="F487" s="29">
        <v>45629</v>
      </c>
      <c r="G487" s="40">
        <v>3.8</v>
      </c>
      <c r="H487" s="337"/>
      <c r="I487" s="83"/>
      <c r="J487" s="85">
        <f t="shared" si="36"/>
        <v>0</v>
      </c>
      <c r="K487" s="308"/>
      <c r="L487" s="85">
        <f t="shared" si="37"/>
        <v>0</v>
      </c>
      <c r="M487" s="308"/>
      <c r="N487" s="85">
        <f t="shared" si="38"/>
        <v>0</v>
      </c>
      <c r="O487" s="793"/>
      <c r="P487" s="85">
        <f t="shared" si="39"/>
        <v>0</v>
      </c>
      <c r="Q487" s="83"/>
      <c r="R487" s="377">
        <f t="shared" si="40"/>
        <v>0</v>
      </c>
      <c r="S487" s="83"/>
      <c r="T487" s="83">
        <f>Tabla321[[#This Row],[TOTAL EXITENTE82]]*Tabla321[[#This Row],[P.U$]]</f>
        <v>0</v>
      </c>
      <c r="U487" s="132"/>
    </row>
    <row r="488" spans="1:21" x14ac:dyDescent="0.25">
      <c r="A488" s="179">
        <v>479</v>
      </c>
      <c r="B488" s="151" t="s">
        <v>969</v>
      </c>
      <c r="C488" s="151" t="s">
        <v>610</v>
      </c>
      <c r="D488" s="151" t="s">
        <v>338</v>
      </c>
      <c r="E488" s="151" t="s">
        <v>710</v>
      </c>
      <c r="F488" s="579">
        <v>46082</v>
      </c>
      <c r="G488" s="580">
        <v>2.94</v>
      </c>
      <c r="H488" s="337"/>
      <c r="I488" s="83"/>
      <c r="J488" s="85">
        <f t="shared" si="36"/>
        <v>0</v>
      </c>
      <c r="K488" s="308"/>
      <c r="L488" s="85">
        <f t="shared" si="37"/>
        <v>0</v>
      </c>
      <c r="M488" s="308"/>
      <c r="N488" s="85">
        <f t="shared" si="38"/>
        <v>0</v>
      </c>
      <c r="O488" s="793"/>
      <c r="P488" s="85">
        <f t="shared" si="39"/>
        <v>0</v>
      </c>
      <c r="Q488" s="83"/>
      <c r="R488" s="377">
        <f t="shared" si="40"/>
        <v>0</v>
      </c>
      <c r="S488" s="83"/>
      <c r="T488" s="83">
        <f>Tabla321[[#This Row],[TOTAL EXITENTE82]]*Tabla321[[#This Row],[P.U$]]</f>
        <v>0</v>
      </c>
      <c r="U488" s="132"/>
    </row>
    <row r="489" spans="1:21" x14ac:dyDescent="0.25">
      <c r="A489" s="179">
        <v>480</v>
      </c>
      <c r="B489" s="151" t="s">
        <v>968</v>
      </c>
      <c r="C489" s="151" t="s">
        <v>610</v>
      </c>
      <c r="D489" s="151" t="s">
        <v>338</v>
      </c>
      <c r="E489" s="151" t="s">
        <v>710</v>
      </c>
      <c r="F489" s="579">
        <v>46113</v>
      </c>
      <c r="G489" s="580">
        <v>2.94</v>
      </c>
      <c r="H489" s="337"/>
      <c r="I489" s="83"/>
      <c r="J489" s="85">
        <f t="shared" si="36"/>
        <v>0</v>
      </c>
      <c r="K489" s="308"/>
      <c r="L489" s="85">
        <f t="shared" si="37"/>
        <v>0</v>
      </c>
      <c r="M489" s="308"/>
      <c r="N489" s="85">
        <f t="shared" si="38"/>
        <v>0</v>
      </c>
      <c r="O489" s="793"/>
      <c r="P489" s="85">
        <f t="shared" si="39"/>
        <v>0</v>
      </c>
      <c r="Q489" s="83"/>
      <c r="R489" s="377">
        <f t="shared" si="40"/>
        <v>0</v>
      </c>
      <c r="S489" s="83"/>
      <c r="T489" s="83">
        <f>Tabla321[[#This Row],[TOTAL EXITENTE82]]*Tabla321[[#This Row],[P.U$]]</f>
        <v>0</v>
      </c>
      <c r="U489" s="132"/>
    </row>
    <row r="490" spans="1:21" x14ac:dyDescent="0.25">
      <c r="A490" s="179">
        <v>481</v>
      </c>
      <c r="B490" s="205" t="s">
        <v>485</v>
      </c>
      <c r="C490" s="23" t="s">
        <v>626</v>
      </c>
      <c r="D490" s="23" t="s">
        <v>338</v>
      </c>
      <c r="E490" s="23" t="s">
        <v>710</v>
      </c>
      <c r="F490" s="29">
        <v>45292</v>
      </c>
      <c r="G490" s="40">
        <v>11.77</v>
      </c>
      <c r="H490" s="337"/>
      <c r="I490" s="83"/>
      <c r="J490" s="590">
        <f t="shared" si="36"/>
        <v>0</v>
      </c>
      <c r="K490" s="308"/>
      <c r="L490" s="85">
        <f t="shared" si="37"/>
        <v>0</v>
      </c>
      <c r="M490" s="308"/>
      <c r="N490" s="85">
        <f t="shared" si="38"/>
        <v>0</v>
      </c>
      <c r="O490" s="793"/>
      <c r="P490" s="85">
        <f t="shared" si="39"/>
        <v>0</v>
      </c>
      <c r="Q490" s="83"/>
      <c r="R490" s="377">
        <f t="shared" si="40"/>
        <v>0</v>
      </c>
      <c r="S490" s="83"/>
      <c r="T490" s="83">
        <f>Tabla321[[#This Row],[TOTAL EXITENTE82]]*Tabla321[[#This Row],[P.U$]]</f>
        <v>0</v>
      </c>
      <c r="U490" s="132"/>
    </row>
    <row r="491" spans="1:21" x14ac:dyDescent="0.25">
      <c r="A491" s="179">
        <v>482</v>
      </c>
      <c r="B491" s="205" t="s">
        <v>486</v>
      </c>
      <c r="C491" s="23" t="s">
        <v>626</v>
      </c>
      <c r="D491" s="23" t="s">
        <v>338</v>
      </c>
      <c r="E491" s="23" t="s">
        <v>710</v>
      </c>
      <c r="F491" s="29">
        <v>45292</v>
      </c>
      <c r="G491" s="40">
        <v>11</v>
      </c>
      <c r="H491" s="337"/>
      <c r="I491" s="83"/>
      <c r="J491" s="590">
        <f t="shared" si="36"/>
        <v>0</v>
      </c>
      <c r="K491" s="308"/>
      <c r="L491" s="85">
        <f t="shared" si="37"/>
        <v>0</v>
      </c>
      <c r="M491" s="308"/>
      <c r="N491" s="85">
        <f t="shared" si="38"/>
        <v>0</v>
      </c>
      <c r="O491" s="793"/>
      <c r="P491" s="85">
        <f t="shared" si="39"/>
        <v>0</v>
      </c>
      <c r="Q491" s="83"/>
      <c r="R491" s="377">
        <f t="shared" si="40"/>
        <v>0</v>
      </c>
      <c r="S491" s="83"/>
      <c r="T491" s="83">
        <f>Tabla321[[#This Row],[TOTAL EXITENTE82]]*Tabla321[[#This Row],[P.U$]]</f>
        <v>0</v>
      </c>
      <c r="U491" s="132"/>
    </row>
    <row r="492" spans="1:21" ht="28.5" x14ac:dyDescent="0.25">
      <c r="A492" s="179">
        <v>483</v>
      </c>
      <c r="B492" s="205" t="s">
        <v>489</v>
      </c>
      <c r="C492" s="23" t="s">
        <v>627</v>
      </c>
      <c r="D492" s="23" t="s">
        <v>338</v>
      </c>
      <c r="E492" s="23" t="s">
        <v>710</v>
      </c>
      <c r="F492" s="29">
        <v>45658</v>
      </c>
      <c r="G492" s="40">
        <v>5.43</v>
      </c>
      <c r="H492" s="337"/>
      <c r="I492" s="83"/>
      <c r="J492" s="590">
        <f t="shared" si="36"/>
        <v>0</v>
      </c>
      <c r="K492" s="308"/>
      <c r="L492" s="85">
        <f t="shared" si="37"/>
        <v>0</v>
      </c>
      <c r="M492" s="308"/>
      <c r="N492" s="85">
        <f t="shared" si="38"/>
        <v>0</v>
      </c>
      <c r="O492" s="793"/>
      <c r="P492" s="85">
        <f t="shared" si="39"/>
        <v>0</v>
      </c>
      <c r="Q492" s="83"/>
      <c r="R492" s="377">
        <f t="shared" si="40"/>
        <v>0</v>
      </c>
      <c r="S492" s="83"/>
      <c r="T492" s="83">
        <f>Tabla321[[#This Row],[TOTAL EXITENTE82]]*Tabla321[[#This Row],[P.U$]]</f>
        <v>0</v>
      </c>
      <c r="U492" s="132"/>
    </row>
    <row r="493" spans="1:21" x14ac:dyDescent="0.25">
      <c r="A493" s="179">
        <v>484</v>
      </c>
      <c r="B493" s="205" t="s">
        <v>490</v>
      </c>
      <c r="C493" s="23" t="s">
        <v>628</v>
      </c>
      <c r="D493" s="23" t="s">
        <v>338</v>
      </c>
      <c r="E493" s="23" t="s">
        <v>710</v>
      </c>
      <c r="F493" s="29">
        <v>45383</v>
      </c>
      <c r="G493" s="40"/>
      <c r="H493" s="337"/>
      <c r="I493" s="593"/>
      <c r="J493" s="590">
        <f t="shared" si="36"/>
        <v>0</v>
      </c>
      <c r="K493" s="308"/>
      <c r="L493" s="236">
        <f>G493*K493</f>
        <v>0</v>
      </c>
      <c r="M493" s="308"/>
      <c r="N493" s="236">
        <f>G493*M493</f>
        <v>0</v>
      </c>
      <c r="O493" s="793"/>
      <c r="P493" s="236">
        <f>G493*O493</f>
        <v>0</v>
      </c>
      <c r="Q493" s="237"/>
      <c r="R493" s="377">
        <f>G493*Q493</f>
        <v>0</v>
      </c>
      <c r="S493" s="83"/>
      <c r="T493" s="83">
        <f>Tabla321[[#This Row],[TOTAL EXITENTE82]]*Tabla321[[#This Row],[P.U$]]</f>
        <v>0</v>
      </c>
      <c r="U493" s="132"/>
    </row>
    <row r="494" spans="1:21" ht="30" x14ac:dyDescent="0.25">
      <c r="A494" s="179">
        <v>485</v>
      </c>
      <c r="B494" s="151" t="s">
        <v>970</v>
      </c>
      <c r="C494" s="151" t="s">
        <v>971</v>
      </c>
      <c r="D494" s="151" t="s">
        <v>338</v>
      </c>
      <c r="E494" s="151" t="s">
        <v>710</v>
      </c>
      <c r="F494" s="579">
        <v>47270</v>
      </c>
      <c r="G494" s="580">
        <v>0.96</v>
      </c>
      <c r="H494" s="337"/>
      <c r="I494" s="83">
        <v>4</v>
      </c>
      <c r="J494" s="590">
        <f t="shared" si="36"/>
        <v>3.84</v>
      </c>
      <c r="K494" s="308">
        <v>3</v>
      </c>
      <c r="L494" s="85">
        <f t="shared" si="37"/>
        <v>2.88</v>
      </c>
      <c r="M494" s="308">
        <v>3</v>
      </c>
      <c r="N494" s="85">
        <f t="shared" si="38"/>
        <v>2.88</v>
      </c>
      <c r="O494" s="793">
        <v>3</v>
      </c>
      <c r="P494" s="85">
        <f t="shared" si="39"/>
        <v>2.88</v>
      </c>
      <c r="Q494" s="83">
        <v>3</v>
      </c>
      <c r="R494" s="377">
        <f t="shared" ref="R494:R495" si="46">G494*Q494</f>
        <v>2.88</v>
      </c>
      <c r="S494" s="83">
        <v>3</v>
      </c>
      <c r="T494" s="83">
        <f>Tabla321[[#This Row],[TOTAL EXITENTE82]]*Tabla321[[#This Row],[P.U$]]</f>
        <v>2.88</v>
      </c>
      <c r="U494" s="132">
        <v>3</v>
      </c>
    </row>
    <row r="495" spans="1:21" ht="30" x14ac:dyDescent="0.25">
      <c r="A495" s="179">
        <v>486</v>
      </c>
      <c r="B495" s="151" t="s">
        <v>972</v>
      </c>
      <c r="C495" s="151" t="s">
        <v>971</v>
      </c>
      <c r="D495" s="151" t="s">
        <v>338</v>
      </c>
      <c r="E495" s="151" t="s">
        <v>710</v>
      </c>
      <c r="F495" s="579">
        <v>47270</v>
      </c>
      <c r="G495" s="580">
        <v>0.96</v>
      </c>
      <c r="H495" s="337"/>
      <c r="I495" s="83">
        <v>1</v>
      </c>
      <c r="J495" s="590">
        <f t="shared" si="36"/>
        <v>0.96</v>
      </c>
      <c r="K495" s="308">
        <v>1</v>
      </c>
      <c r="L495" s="85">
        <f t="shared" si="37"/>
        <v>0.96</v>
      </c>
      <c r="M495" s="308">
        <v>1</v>
      </c>
      <c r="N495" s="85">
        <f t="shared" si="38"/>
        <v>0.96</v>
      </c>
      <c r="O495" s="793">
        <v>1</v>
      </c>
      <c r="P495" s="85">
        <f t="shared" si="39"/>
        <v>0.96</v>
      </c>
      <c r="Q495" s="83">
        <v>1</v>
      </c>
      <c r="R495" s="377">
        <f t="shared" si="46"/>
        <v>0.96</v>
      </c>
      <c r="S495" s="83">
        <v>1</v>
      </c>
      <c r="T495" s="83">
        <f>Tabla321[[#This Row],[TOTAL EXITENTE82]]*Tabla321[[#This Row],[P.U$]]</f>
        <v>0.96</v>
      </c>
      <c r="U495" s="132">
        <v>0</v>
      </c>
    </row>
    <row r="496" spans="1:21" x14ac:dyDescent="0.25">
      <c r="A496" s="179">
        <v>487</v>
      </c>
      <c r="B496" s="205" t="s">
        <v>740</v>
      </c>
      <c r="C496" s="23" t="s">
        <v>741</v>
      </c>
      <c r="D496" s="23" t="s">
        <v>338</v>
      </c>
      <c r="E496" s="23" t="s">
        <v>707</v>
      </c>
      <c r="F496" s="29">
        <v>45689</v>
      </c>
      <c r="G496" s="40">
        <v>1.71</v>
      </c>
      <c r="H496" s="337"/>
      <c r="I496" s="308"/>
      <c r="J496" s="590">
        <f t="shared" si="36"/>
        <v>0</v>
      </c>
      <c r="K496" s="308"/>
      <c r="L496" s="85">
        <f t="shared" si="37"/>
        <v>0</v>
      </c>
      <c r="M496" s="308"/>
      <c r="N496" s="85">
        <f t="shared" si="38"/>
        <v>0</v>
      </c>
      <c r="O496" s="793"/>
      <c r="P496" s="85">
        <f t="shared" si="39"/>
        <v>0</v>
      </c>
      <c r="Q496" s="308"/>
      <c r="R496" s="377">
        <f t="shared" si="40"/>
        <v>0</v>
      </c>
      <c r="S496" s="83"/>
      <c r="T496" s="83">
        <f>Tabla321[[#This Row],[TOTAL EXITENTE82]]*Tabla321[[#This Row],[P.U$]]</f>
        <v>0</v>
      </c>
      <c r="U496" s="132"/>
    </row>
    <row r="497" spans="1:21" x14ac:dyDescent="0.25">
      <c r="A497" s="179">
        <v>488</v>
      </c>
      <c r="B497" s="205" t="s">
        <v>747</v>
      </c>
      <c r="C497" s="23" t="s">
        <v>748</v>
      </c>
      <c r="D497" s="23" t="s">
        <v>338</v>
      </c>
      <c r="E497" s="23" t="s">
        <v>710</v>
      </c>
      <c r="F497" s="29">
        <v>45627</v>
      </c>
      <c r="G497" s="40">
        <v>1.6</v>
      </c>
      <c r="H497" s="337"/>
      <c r="I497" s="83"/>
      <c r="J497" s="590">
        <f t="shared" si="36"/>
        <v>0</v>
      </c>
      <c r="K497" s="308"/>
      <c r="L497" s="85">
        <f t="shared" si="37"/>
        <v>0</v>
      </c>
      <c r="M497" s="308"/>
      <c r="N497" s="85">
        <f t="shared" si="38"/>
        <v>0</v>
      </c>
      <c r="O497" s="793"/>
      <c r="P497" s="85">
        <f t="shared" si="39"/>
        <v>0</v>
      </c>
      <c r="Q497" s="83"/>
      <c r="R497" s="377">
        <f t="shared" si="40"/>
        <v>0</v>
      </c>
      <c r="S497" s="83"/>
      <c r="T497" s="83">
        <f>Tabla321[[#This Row],[TOTAL EXITENTE82]]*Tabla321[[#This Row],[P.U$]]</f>
        <v>0</v>
      </c>
      <c r="U497" s="132"/>
    </row>
    <row r="498" spans="1:21" ht="28.5" x14ac:dyDescent="0.25">
      <c r="A498" s="179">
        <v>489</v>
      </c>
      <c r="B498" s="205" t="s">
        <v>491</v>
      </c>
      <c r="C498" s="23" t="s">
        <v>629</v>
      </c>
      <c r="D498" s="23" t="s">
        <v>338</v>
      </c>
      <c r="E498" s="23" t="s">
        <v>710</v>
      </c>
      <c r="F498" s="29">
        <v>45170</v>
      </c>
      <c r="G498" s="40">
        <v>4.1100000000000003</v>
      </c>
      <c r="H498" s="337"/>
      <c r="I498" s="83"/>
      <c r="J498" s="590">
        <f t="shared" si="36"/>
        <v>0</v>
      </c>
      <c r="K498" s="308"/>
      <c r="L498" s="85">
        <f t="shared" si="37"/>
        <v>0</v>
      </c>
      <c r="M498" s="308"/>
      <c r="N498" s="85">
        <f t="shared" si="38"/>
        <v>0</v>
      </c>
      <c r="O498" s="793"/>
      <c r="P498" s="85">
        <f t="shared" si="39"/>
        <v>0</v>
      </c>
      <c r="Q498" s="83"/>
      <c r="R498" s="377">
        <f t="shared" si="40"/>
        <v>0</v>
      </c>
      <c r="S498" s="83"/>
      <c r="T498" s="83">
        <f>Tabla321[[#This Row],[TOTAL EXITENTE82]]*Tabla321[[#This Row],[P.U$]]</f>
        <v>0</v>
      </c>
      <c r="U498" s="132"/>
    </row>
    <row r="499" spans="1:21" x14ac:dyDescent="0.25">
      <c r="A499" s="179">
        <v>490</v>
      </c>
      <c r="B499" s="205" t="s">
        <v>889</v>
      </c>
      <c r="C499" s="23"/>
      <c r="D499" s="23" t="s">
        <v>338</v>
      </c>
      <c r="E499" s="23" t="s">
        <v>710</v>
      </c>
      <c r="F499" s="29"/>
      <c r="G499" s="40">
        <v>1.71</v>
      </c>
      <c r="H499" s="337"/>
      <c r="I499" s="83"/>
      <c r="J499" s="590">
        <f t="shared" si="36"/>
        <v>0</v>
      </c>
      <c r="K499" s="308"/>
      <c r="L499" s="85">
        <f t="shared" si="37"/>
        <v>0</v>
      </c>
      <c r="M499" s="308"/>
      <c r="N499" s="85">
        <f t="shared" si="38"/>
        <v>0</v>
      </c>
      <c r="O499" s="793"/>
      <c r="P499" s="85">
        <f t="shared" si="39"/>
        <v>0</v>
      </c>
      <c r="Q499" s="83"/>
      <c r="R499" s="377">
        <f t="shared" si="40"/>
        <v>0</v>
      </c>
      <c r="S499" s="83"/>
      <c r="T499" s="83">
        <f>Tabla321[[#This Row],[TOTAL EXITENTE82]]*Tabla321[[#This Row],[P.U$]]</f>
        <v>0</v>
      </c>
      <c r="U499" s="132"/>
    </row>
    <row r="500" spans="1:21" x14ac:dyDescent="0.25">
      <c r="A500" s="179">
        <v>491</v>
      </c>
      <c r="B500" s="205" t="s">
        <v>890</v>
      </c>
      <c r="C500" s="23"/>
      <c r="D500" s="23" t="s">
        <v>338</v>
      </c>
      <c r="E500" s="23" t="s">
        <v>710</v>
      </c>
      <c r="F500" s="29"/>
      <c r="G500" s="40">
        <v>1.71</v>
      </c>
      <c r="H500" s="337"/>
      <c r="I500" s="233"/>
      <c r="J500" s="590">
        <f t="shared" si="36"/>
        <v>0</v>
      </c>
      <c r="K500" s="308"/>
      <c r="L500" s="232">
        <f>G500*K500</f>
        <v>0</v>
      </c>
      <c r="M500" s="308"/>
      <c r="N500" s="232">
        <f>G500*M500</f>
        <v>0</v>
      </c>
      <c r="O500" s="793"/>
      <c r="P500" s="232">
        <f>G500*O500</f>
        <v>0</v>
      </c>
      <c r="Q500" s="233"/>
      <c r="R500" s="377">
        <f>G500*Q500</f>
        <v>0</v>
      </c>
      <c r="S500" s="83"/>
      <c r="T500" s="83">
        <f>Tabla321[[#This Row],[TOTAL EXITENTE82]]*Tabla321[[#This Row],[P.U$]]</f>
        <v>0</v>
      </c>
      <c r="U500" s="132"/>
    </row>
    <row r="501" spans="1:21" x14ac:dyDescent="0.25">
      <c r="A501" s="179">
        <v>492</v>
      </c>
      <c r="B501" s="205" t="s">
        <v>842</v>
      </c>
      <c r="C501" s="23" t="s">
        <v>741</v>
      </c>
      <c r="D501" s="23" t="s">
        <v>338</v>
      </c>
      <c r="E501" s="23" t="s">
        <v>710</v>
      </c>
      <c r="F501" s="29">
        <v>45870</v>
      </c>
      <c r="G501" s="40">
        <v>1.71</v>
      </c>
      <c r="H501" s="337"/>
      <c r="I501" s="83"/>
      <c r="J501" s="590">
        <f t="shared" si="36"/>
        <v>0</v>
      </c>
      <c r="K501" s="308"/>
      <c r="L501" s="85">
        <f t="shared" si="37"/>
        <v>0</v>
      </c>
      <c r="M501" s="308"/>
      <c r="N501" s="85">
        <f t="shared" si="38"/>
        <v>0</v>
      </c>
      <c r="O501" s="793"/>
      <c r="P501" s="85">
        <f t="shared" si="39"/>
        <v>0</v>
      </c>
      <c r="Q501" s="83"/>
      <c r="R501" s="377">
        <f t="shared" si="40"/>
        <v>0</v>
      </c>
      <c r="S501" s="83"/>
      <c r="T501" s="83">
        <f>Tabla321[[#This Row],[TOTAL EXITENTE82]]*Tabla321[[#This Row],[P.U$]]</f>
        <v>0</v>
      </c>
      <c r="U501" s="132"/>
    </row>
    <row r="502" spans="1:21" x14ac:dyDescent="0.25">
      <c r="A502" s="179">
        <v>493</v>
      </c>
      <c r="B502" s="205" t="s">
        <v>492</v>
      </c>
      <c r="C502" s="23" t="s">
        <v>630</v>
      </c>
      <c r="D502" s="23" t="s">
        <v>338</v>
      </c>
      <c r="E502" s="23" t="s">
        <v>710</v>
      </c>
      <c r="F502" s="29">
        <v>45839</v>
      </c>
      <c r="G502" s="40">
        <v>3.54</v>
      </c>
      <c r="H502" s="337"/>
      <c r="I502" s="83"/>
      <c r="J502" s="590">
        <f t="shared" si="36"/>
        <v>0</v>
      </c>
      <c r="K502" s="308"/>
      <c r="L502" s="85">
        <f t="shared" si="37"/>
        <v>0</v>
      </c>
      <c r="M502" s="308"/>
      <c r="N502" s="85">
        <f t="shared" si="38"/>
        <v>0</v>
      </c>
      <c r="O502" s="793"/>
      <c r="P502" s="85">
        <f t="shared" si="39"/>
        <v>0</v>
      </c>
      <c r="Q502" s="83"/>
      <c r="R502" s="377">
        <f t="shared" si="40"/>
        <v>0</v>
      </c>
      <c r="S502" s="83"/>
      <c r="T502" s="83">
        <f>Tabla321[[#This Row],[TOTAL EXITENTE82]]*Tabla321[[#This Row],[P.U$]]</f>
        <v>0</v>
      </c>
      <c r="U502" s="132"/>
    </row>
    <row r="503" spans="1:21" x14ac:dyDescent="0.25">
      <c r="A503" s="179">
        <v>494</v>
      </c>
      <c r="B503" s="205" t="s">
        <v>762</v>
      </c>
      <c r="C503" s="23" t="s">
        <v>763</v>
      </c>
      <c r="D503" s="23" t="s">
        <v>338</v>
      </c>
      <c r="E503" s="23" t="s">
        <v>710</v>
      </c>
      <c r="F503" s="29">
        <v>45352</v>
      </c>
      <c r="G503" s="40">
        <v>3.9</v>
      </c>
      <c r="H503" s="337"/>
      <c r="I503" s="233">
        <v>1</v>
      </c>
      <c r="J503" s="590">
        <f t="shared" si="36"/>
        <v>3.9</v>
      </c>
      <c r="K503" s="856">
        <v>1</v>
      </c>
      <c r="L503" s="232">
        <f>G503*K503</f>
        <v>3.9</v>
      </c>
      <c r="M503" s="856">
        <v>1</v>
      </c>
      <c r="N503" s="232">
        <f>G503*M503</f>
        <v>3.9</v>
      </c>
      <c r="O503" s="794">
        <v>1</v>
      </c>
      <c r="P503" s="232">
        <f>G503*O503</f>
        <v>3.9</v>
      </c>
      <c r="Q503" s="233">
        <v>1</v>
      </c>
      <c r="R503" s="377">
        <f>G503*Q503</f>
        <v>3.9</v>
      </c>
      <c r="S503" s="83">
        <v>1</v>
      </c>
      <c r="T503" s="83">
        <f>Tabla321[[#This Row],[TOTAL EXITENTE82]]*Tabla321[[#This Row],[P.U$]]</f>
        <v>3.9</v>
      </c>
      <c r="U503" s="132">
        <v>1</v>
      </c>
    </row>
    <row r="504" spans="1:21" x14ac:dyDescent="0.25">
      <c r="A504" s="179">
        <v>495</v>
      </c>
      <c r="B504" s="205" t="s">
        <v>493</v>
      </c>
      <c r="C504" s="23" t="s">
        <v>628</v>
      </c>
      <c r="D504" s="23" t="s">
        <v>338</v>
      </c>
      <c r="E504" s="23" t="s">
        <v>710</v>
      </c>
      <c r="F504" s="29">
        <v>45505</v>
      </c>
      <c r="G504" s="40">
        <v>3.56</v>
      </c>
      <c r="H504" s="337"/>
      <c r="I504" s="233"/>
      <c r="J504" s="590">
        <f t="shared" si="36"/>
        <v>0</v>
      </c>
      <c r="K504" s="308"/>
      <c r="L504" s="232">
        <f>G504*K504</f>
        <v>0</v>
      </c>
      <c r="M504" s="308"/>
      <c r="N504" s="232">
        <f>G504*M504</f>
        <v>0</v>
      </c>
      <c r="O504" s="793"/>
      <c r="P504" s="232">
        <f>G504*O504</f>
        <v>0</v>
      </c>
      <c r="Q504" s="233"/>
      <c r="R504" s="377">
        <f>G504*Q504</f>
        <v>0</v>
      </c>
      <c r="S504" s="83"/>
      <c r="T504" s="83">
        <f>Tabla321[[#This Row],[TOTAL EXITENTE82]]*Tabla321[[#This Row],[P.U$]]</f>
        <v>0</v>
      </c>
      <c r="U504" s="132"/>
    </row>
    <row r="505" spans="1:21" ht="28.5" x14ac:dyDescent="0.25">
      <c r="A505" s="179">
        <v>496</v>
      </c>
      <c r="B505" s="205" t="s">
        <v>841</v>
      </c>
      <c r="C505" s="23" t="s">
        <v>628</v>
      </c>
      <c r="D505" s="23" t="s">
        <v>338</v>
      </c>
      <c r="E505" s="23" t="s">
        <v>710</v>
      </c>
      <c r="F505" s="29">
        <v>46296</v>
      </c>
      <c r="G505" s="40">
        <v>1.06</v>
      </c>
      <c r="H505" s="337"/>
      <c r="I505" s="83"/>
      <c r="J505" s="590">
        <f t="shared" si="36"/>
        <v>0</v>
      </c>
      <c r="K505" s="308"/>
      <c r="L505" s="85">
        <f>G505*K505</f>
        <v>0</v>
      </c>
      <c r="M505" s="308"/>
      <c r="N505" s="85">
        <f>G505*M505</f>
        <v>0</v>
      </c>
      <c r="O505" s="793"/>
      <c r="P505" s="85">
        <f>G505*O505</f>
        <v>0</v>
      </c>
      <c r="Q505" s="83"/>
      <c r="R505" s="377">
        <f>G505*Q505</f>
        <v>0</v>
      </c>
      <c r="S505" s="83"/>
      <c r="T505" s="83">
        <f>Tabla321[[#This Row],[TOTAL EXITENTE82]]*Tabla321[[#This Row],[P.U$]]</f>
        <v>0</v>
      </c>
      <c r="U505" s="132"/>
    </row>
    <row r="506" spans="1:21" ht="30" x14ac:dyDescent="0.25">
      <c r="A506" s="179">
        <v>497</v>
      </c>
      <c r="B506" s="151" t="s">
        <v>17810</v>
      </c>
      <c r="C506" s="151" t="s">
        <v>966</v>
      </c>
      <c r="D506" s="151" t="s">
        <v>338</v>
      </c>
      <c r="E506" s="151" t="s">
        <v>710</v>
      </c>
      <c r="F506" s="579">
        <v>45717</v>
      </c>
      <c r="G506" s="580">
        <v>1.43</v>
      </c>
      <c r="H506" s="337"/>
      <c r="I506" s="83"/>
      <c r="J506" s="590">
        <f t="shared" si="36"/>
        <v>0</v>
      </c>
      <c r="K506" s="308"/>
      <c r="L506" s="85">
        <f>G506*K506</f>
        <v>0</v>
      </c>
      <c r="M506" s="308"/>
      <c r="N506" s="85">
        <f>G506*M506</f>
        <v>0</v>
      </c>
      <c r="O506" s="793"/>
      <c r="P506" s="85">
        <f>G506*O506</f>
        <v>0</v>
      </c>
      <c r="Q506" s="83"/>
      <c r="R506" s="377">
        <f>G506*Q506</f>
        <v>0</v>
      </c>
      <c r="S506" s="83"/>
      <c r="T506" s="83">
        <f>Tabla321[[#This Row],[TOTAL EXITENTE82]]*Tabla321[[#This Row],[P.U$]]</f>
        <v>0</v>
      </c>
      <c r="U506" s="132"/>
    </row>
    <row r="507" spans="1:21" ht="28.5" x14ac:dyDescent="0.25">
      <c r="A507" s="179">
        <v>498</v>
      </c>
      <c r="B507" s="205" t="s">
        <v>17860</v>
      </c>
      <c r="C507" s="23" t="s">
        <v>744</v>
      </c>
      <c r="D507" s="23" t="s">
        <v>338</v>
      </c>
      <c r="E507" s="23" t="s">
        <v>710</v>
      </c>
      <c r="F507" s="29">
        <v>45689</v>
      </c>
      <c r="G507" s="40">
        <v>3.74</v>
      </c>
      <c r="H507" s="337"/>
      <c r="I507" s="83"/>
      <c r="J507" s="590">
        <f t="shared" si="36"/>
        <v>0</v>
      </c>
      <c r="K507" s="308"/>
      <c r="L507" s="85">
        <f t="shared" si="37"/>
        <v>0</v>
      </c>
      <c r="M507" s="308"/>
      <c r="N507" s="85">
        <f t="shared" si="38"/>
        <v>0</v>
      </c>
      <c r="O507" s="793"/>
      <c r="P507" s="85">
        <f t="shared" si="39"/>
        <v>0</v>
      </c>
      <c r="Q507" s="83"/>
      <c r="R507" s="377">
        <f t="shared" si="40"/>
        <v>0</v>
      </c>
      <c r="S507" s="83"/>
      <c r="T507" s="83">
        <f>Tabla321[[#This Row],[TOTAL EXITENTE82]]*Tabla321[[#This Row],[P.U$]]</f>
        <v>0</v>
      </c>
      <c r="U507" s="132"/>
    </row>
    <row r="508" spans="1:21" ht="30" x14ac:dyDescent="0.25">
      <c r="A508" s="179">
        <v>499</v>
      </c>
      <c r="B508" s="151" t="s">
        <v>991</v>
      </c>
      <c r="C508" s="151" t="s">
        <v>966</v>
      </c>
      <c r="D508" s="23" t="s">
        <v>338</v>
      </c>
      <c r="E508" s="151" t="s">
        <v>710</v>
      </c>
      <c r="F508" s="579">
        <v>45992</v>
      </c>
      <c r="G508" s="580">
        <v>4.41</v>
      </c>
      <c r="H508" s="337"/>
      <c r="I508" s="83"/>
      <c r="J508" s="590">
        <f t="shared" si="36"/>
        <v>0</v>
      </c>
      <c r="K508" s="308"/>
      <c r="L508" s="85">
        <f t="shared" si="37"/>
        <v>0</v>
      </c>
      <c r="M508" s="308"/>
      <c r="N508" s="85">
        <f t="shared" si="38"/>
        <v>0</v>
      </c>
      <c r="O508" s="793"/>
      <c r="P508" s="85">
        <f t="shared" si="39"/>
        <v>0</v>
      </c>
      <c r="Q508" s="83"/>
      <c r="R508" s="377">
        <f t="shared" si="40"/>
        <v>0</v>
      </c>
      <c r="S508" s="83"/>
      <c r="T508" s="83">
        <f>Tabla321[[#This Row],[TOTAL EXITENTE82]]*Tabla321[[#This Row],[P.U$]]</f>
        <v>0</v>
      </c>
      <c r="U508" s="132"/>
    </row>
    <row r="509" spans="1:21" ht="28.5" x14ac:dyDescent="0.25">
      <c r="A509" s="179">
        <v>500</v>
      </c>
      <c r="B509" s="205" t="s">
        <v>494</v>
      </c>
      <c r="C509" s="23" t="s">
        <v>631</v>
      </c>
      <c r="D509" s="23" t="s">
        <v>338</v>
      </c>
      <c r="E509" s="23" t="s">
        <v>710</v>
      </c>
      <c r="F509" s="29"/>
      <c r="G509" s="40">
        <v>0.63</v>
      </c>
      <c r="H509" s="337"/>
      <c r="I509" s="83"/>
      <c r="J509" s="590">
        <f t="shared" si="36"/>
        <v>0</v>
      </c>
      <c r="K509" s="308"/>
      <c r="L509" s="85">
        <f t="shared" si="37"/>
        <v>0</v>
      </c>
      <c r="M509" s="308"/>
      <c r="N509" s="85">
        <f t="shared" si="38"/>
        <v>0</v>
      </c>
      <c r="O509" s="793"/>
      <c r="P509" s="85">
        <f t="shared" si="39"/>
        <v>0</v>
      </c>
      <c r="Q509" s="83"/>
      <c r="R509" s="377">
        <f t="shared" si="40"/>
        <v>0</v>
      </c>
      <c r="S509" s="83"/>
      <c r="T509" s="83">
        <f>Tabla321[[#This Row],[TOTAL EXITENTE82]]*Tabla321[[#This Row],[P.U$]]</f>
        <v>0</v>
      </c>
      <c r="U509" s="132"/>
    </row>
    <row r="510" spans="1:21" ht="28.5" x14ac:dyDescent="0.25">
      <c r="A510" s="179">
        <v>501</v>
      </c>
      <c r="B510" s="205" t="s">
        <v>495</v>
      </c>
      <c r="C510" s="23" t="s">
        <v>632</v>
      </c>
      <c r="D510" s="23" t="s">
        <v>338</v>
      </c>
      <c r="E510" s="23" t="s">
        <v>710</v>
      </c>
      <c r="F510" s="29">
        <v>45870</v>
      </c>
      <c r="G510" s="40">
        <v>5.0199999999999996</v>
      </c>
      <c r="H510" s="337"/>
      <c r="I510" s="233"/>
      <c r="J510" s="590">
        <f t="shared" si="36"/>
        <v>0</v>
      </c>
      <c r="K510" s="308"/>
      <c r="L510" s="232">
        <f t="shared" si="37"/>
        <v>0</v>
      </c>
      <c r="M510" s="308"/>
      <c r="N510" s="232">
        <f t="shared" si="38"/>
        <v>0</v>
      </c>
      <c r="O510" s="793"/>
      <c r="P510" s="232">
        <f t="shared" si="39"/>
        <v>0</v>
      </c>
      <c r="Q510" s="233"/>
      <c r="R510" s="377">
        <f t="shared" si="40"/>
        <v>0</v>
      </c>
      <c r="S510" s="83"/>
      <c r="T510" s="83">
        <f>Tabla321[[#This Row],[TOTAL EXITENTE82]]*Tabla321[[#This Row],[P.U$]]</f>
        <v>0</v>
      </c>
      <c r="U510" s="132"/>
    </row>
    <row r="511" spans="1:21" x14ac:dyDescent="0.25">
      <c r="A511" s="179">
        <v>502</v>
      </c>
      <c r="B511" s="205" t="s">
        <v>496</v>
      </c>
      <c r="C511" s="23" t="s">
        <v>633</v>
      </c>
      <c r="D511" s="23" t="s">
        <v>338</v>
      </c>
      <c r="E511" s="23" t="s">
        <v>710</v>
      </c>
      <c r="F511" s="29"/>
      <c r="G511" s="40">
        <v>0.88</v>
      </c>
      <c r="H511" s="337"/>
      <c r="I511" s="233"/>
      <c r="J511" s="590">
        <f t="shared" si="36"/>
        <v>0</v>
      </c>
      <c r="K511" s="308"/>
      <c r="L511" s="232">
        <f t="shared" si="37"/>
        <v>0</v>
      </c>
      <c r="M511" s="308"/>
      <c r="N511" s="232">
        <f t="shared" si="38"/>
        <v>0</v>
      </c>
      <c r="O511" s="793"/>
      <c r="P511" s="232">
        <f t="shared" si="39"/>
        <v>0</v>
      </c>
      <c r="Q511" s="233"/>
      <c r="R511" s="377">
        <f t="shared" si="40"/>
        <v>0</v>
      </c>
      <c r="S511" s="83"/>
      <c r="T511" s="83">
        <f>Tabla321[[#This Row],[TOTAL EXITENTE82]]*Tabla321[[#This Row],[P.U$]]</f>
        <v>0</v>
      </c>
      <c r="U511" s="132"/>
    </row>
    <row r="512" spans="1:21" x14ac:dyDescent="0.25">
      <c r="A512" s="179">
        <v>503</v>
      </c>
      <c r="B512" s="205" t="s">
        <v>497</v>
      </c>
      <c r="C512" s="23" t="s">
        <v>634</v>
      </c>
      <c r="D512" s="23" t="s">
        <v>338</v>
      </c>
      <c r="E512" s="23" t="s">
        <v>710</v>
      </c>
      <c r="F512" s="29">
        <v>45809</v>
      </c>
      <c r="G512" s="40">
        <v>5.2</v>
      </c>
      <c r="H512" s="337"/>
      <c r="I512" s="83"/>
      <c r="J512" s="590">
        <f t="shared" si="36"/>
        <v>0</v>
      </c>
      <c r="K512" s="308"/>
      <c r="L512" s="85">
        <f t="shared" si="37"/>
        <v>0</v>
      </c>
      <c r="M512" s="308"/>
      <c r="N512" s="85">
        <f t="shared" si="38"/>
        <v>0</v>
      </c>
      <c r="O512" s="793"/>
      <c r="P512" s="85">
        <f t="shared" si="39"/>
        <v>0</v>
      </c>
      <c r="Q512" s="83"/>
      <c r="R512" s="377">
        <f t="shared" si="40"/>
        <v>0</v>
      </c>
      <c r="S512" s="83"/>
      <c r="T512" s="83">
        <f>Tabla321[[#This Row],[TOTAL EXITENTE82]]*Tabla321[[#This Row],[P.U$]]</f>
        <v>0</v>
      </c>
      <c r="U512" s="132"/>
    </row>
    <row r="513" spans="1:21" ht="30" x14ac:dyDescent="0.25">
      <c r="A513" s="179">
        <v>504</v>
      </c>
      <c r="B513" s="151" t="s">
        <v>988</v>
      </c>
      <c r="C513" s="151" t="s">
        <v>966</v>
      </c>
      <c r="D513" s="151" t="s">
        <v>338</v>
      </c>
      <c r="E513" s="151" t="s">
        <v>710</v>
      </c>
      <c r="F513" s="579">
        <v>45597</v>
      </c>
      <c r="G513" s="580">
        <v>2.81</v>
      </c>
      <c r="H513" s="337"/>
      <c r="I513" s="233">
        <v>1</v>
      </c>
      <c r="J513" s="590">
        <f t="shared" si="36"/>
        <v>2.81</v>
      </c>
      <c r="K513" s="856">
        <v>1</v>
      </c>
      <c r="L513" s="232">
        <f t="shared" si="37"/>
        <v>2.81</v>
      </c>
      <c r="M513" s="856">
        <v>1</v>
      </c>
      <c r="N513" s="232">
        <f t="shared" si="38"/>
        <v>2.81</v>
      </c>
      <c r="O513" s="794">
        <v>0</v>
      </c>
      <c r="P513" s="232">
        <f t="shared" si="39"/>
        <v>0</v>
      </c>
      <c r="Q513" s="233">
        <v>0</v>
      </c>
      <c r="R513" s="377">
        <f>G513*Q513</f>
        <v>0</v>
      </c>
      <c r="S513" s="83"/>
      <c r="T513" s="83">
        <f>Tabla321[[#This Row],[TOTAL EXITENTE82]]*Tabla321[[#This Row],[P.U$]]</f>
        <v>0</v>
      </c>
      <c r="U513" s="132"/>
    </row>
    <row r="514" spans="1:21" ht="30" x14ac:dyDescent="0.25">
      <c r="A514" s="179">
        <v>505</v>
      </c>
      <c r="B514" s="151" t="s">
        <v>989</v>
      </c>
      <c r="C514" s="151" t="s">
        <v>966</v>
      </c>
      <c r="D514" s="151" t="s">
        <v>338</v>
      </c>
      <c r="E514" s="151" t="s">
        <v>710</v>
      </c>
      <c r="F514" s="579">
        <v>45717</v>
      </c>
      <c r="G514" s="580">
        <v>2.81</v>
      </c>
      <c r="H514" s="337"/>
      <c r="I514" s="83"/>
      <c r="J514" s="590">
        <f t="shared" si="36"/>
        <v>0</v>
      </c>
      <c r="K514" s="308"/>
      <c r="L514" s="85">
        <f t="shared" si="37"/>
        <v>0</v>
      </c>
      <c r="M514" s="308"/>
      <c r="N514" s="85">
        <f t="shared" si="38"/>
        <v>0</v>
      </c>
      <c r="O514" s="793"/>
      <c r="P514" s="85">
        <f t="shared" si="39"/>
        <v>0</v>
      </c>
      <c r="Q514" s="83"/>
      <c r="R514" s="377">
        <f t="shared" si="40"/>
        <v>0</v>
      </c>
      <c r="S514" s="83"/>
      <c r="T514" s="83">
        <f>Tabla321[[#This Row],[TOTAL EXITENTE82]]*Tabla321[[#This Row],[P.U$]]</f>
        <v>0</v>
      </c>
      <c r="U514" s="132"/>
    </row>
    <row r="515" spans="1:21" ht="28.5" x14ac:dyDescent="0.25">
      <c r="A515" s="179">
        <v>506</v>
      </c>
      <c r="B515" s="205" t="s">
        <v>498</v>
      </c>
      <c r="C515" s="23" t="s">
        <v>635</v>
      </c>
      <c r="D515" s="23" t="s">
        <v>338</v>
      </c>
      <c r="E515" s="23" t="s">
        <v>710</v>
      </c>
      <c r="F515" s="29">
        <v>45323</v>
      </c>
      <c r="G515" s="40">
        <v>1.29</v>
      </c>
      <c r="H515" s="337"/>
      <c r="I515" s="83"/>
      <c r="J515" s="590">
        <f t="shared" ref="J515:J579" si="47">G515*I515</f>
        <v>0</v>
      </c>
      <c r="K515" s="308"/>
      <c r="L515" s="85">
        <f>G515*K515</f>
        <v>0</v>
      </c>
      <c r="M515" s="308"/>
      <c r="N515" s="85">
        <f>G515*M515</f>
        <v>0</v>
      </c>
      <c r="O515" s="793"/>
      <c r="P515" s="85">
        <f>G515*O515</f>
        <v>0</v>
      </c>
      <c r="Q515" s="83"/>
      <c r="R515" s="377">
        <f>G515*Q515</f>
        <v>0</v>
      </c>
      <c r="S515" s="83"/>
      <c r="T515" s="83">
        <f>Tabla321[[#This Row],[TOTAL EXITENTE82]]*Tabla321[[#This Row],[P.U$]]</f>
        <v>0</v>
      </c>
      <c r="U515" s="132"/>
    </row>
    <row r="516" spans="1:21" ht="28.5" x14ac:dyDescent="0.25">
      <c r="A516" s="179">
        <v>507</v>
      </c>
      <c r="B516" s="205" t="s">
        <v>756</v>
      </c>
      <c r="C516" s="23" t="s">
        <v>757</v>
      </c>
      <c r="D516" s="23" t="s">
        <v>338</v>
      </c>
      <c r="E516" s="23" t="s">
        <v>710</v>
      </c>
      <c r="F516" s="29">
        <v>45505</v>
      </c>
      <c r="G516" s="40">
        <v>3</v>
      </c>
      <c r="H516" s="337"/>
      <c r="I516" s="83"/>
      <c r="J516" s="590">
        <f t="shared" si="47"/>
        <v>0</v>
      </c>
      <c r="K516" s="308"/>
      <c r="L516" s="85">
        <f t="shared" si="37"/>
        <v>0</v>
      </c>
      <c r="M516" s="308"/>
      <c r="N516" s="85">
        <f t="shared" si="38"/>
        <v>0</v>
      </c>
      <c r="O516" s="793"/>
      <c r="P516" s="85">
        <f t="shared" si="39"/>
        <v>0</v>
      </c>
      <c r="Q516" s="83"/>
      <c r="R516" s="377">
        <f t="shared" si="40"/>
        <v>0</v>
      </c>
      <c r="S516" s="83"/>
      <c r="T516" s="83">
        <f>Tabla321[[#This Row],[TOTAL EXITENTE82]]*Tabla321[[#This Row],[P.U$]]</f>
        <v>0</v>
      </c>
      <c r="U516" s="132"/>
    </row>
    <row r="517" spans="1:21" ht="28.5" x14ac:dyDescent="0.25">
      <c r="A517" s="179">
        <v>508</v>
      </c>
      <c r="B517" s="205" t="s">
        <v>758</v>
      </c>
      <c r="C517" s="23" t="s">
        <v>759</v>
      </c>
      <c r="D517" s="23" t="s">
        <v>338</v>
      </c>
      <c r="E517" s="23" t="s">
        <v>710</v>
      </c>
      <c r="F517" s="29">
        <v>45809</v>
      </c>
      <c r="G517" s="40">
        <v>2.99</v>
      </c>
      <c r="H517" s="337"/>
      <c r="I517" s="83">
        <v>2</v>
      </c>
      <c r="J517" s="590">
        <f t="shared" si="47"/>
        <v>5.98</v>
      </c>
      <c r="K517" s="308">
        <v>2</v>
      </c>
      <c r="L517" s="85">
        <f t="shared" si="37"/>
        <v>5.98</v>
      </c>
      <c r="M517" s="308">
        <v>2</v>
      </c>
      <c r="N517" s="85">
        <f t="shared" si="38"/>
        <v>5.98</v>
      </c>
      <c r="O517" s="793">
        <v>2</v>
      </c>
      <c r="P517" s="85">
        <f t="shared" si="39"/>
        <v>5.98</v>
      </c>
      <c r="Q517" s="83">
        <v>1</v>
      </c>
      <c r="R517" s="377">
        <f>G517*Q517</f>
        <v>2.99</v>
      </c>
      <c r="S517" s="83">
        <v>0</v>
      </c>
      <c r="T517" s="83">
        <f>Tabla321[[#This Row],[TOTAL EXITENTE82]]*Tabla321[[#This Row],[P.U$]]</f>
        <v>0</v>
      </c>
      <c r="U517" s="132"/>
    </row>
    <row r="518" spans="1:21" x14ac:dyDescent="0.25">
      <c r="A518" s="179">
        <v>509</v>
      </c>
      <c r="B518" s="205" t="s">
        <v>764</v>
      </c>
      <c r="C518" s="23" t="s">
        <v>757</v>
      </c>
      <c r="D518" s="23" t="s">
        <v>338</v>
      </c>
      <c r="E518" s="23" t="s">
        <v>710</v>
      </c>
      <c r="F518" s="29">
        <v>45597</v>
      </c>
      <c r="G518" s="40">
        <v>2.3199999999999998</v>
      </c>
      <c r="H518" s="337"/>
      <c r="I518" s="83"/>
      <c r="J518" s="590">
        <f t="shared" si="47"/>
        <v>0</v>
      </c>
      <c r="K518" s="308"/>
      <c r="L518" s="85">
        <f t="shared" si="37"/>
        <v>0</v>
      </c>
      <c r="M518" s="308"/>
      <c r="N518" s="85">
        <f t="shared" si="38"/>
        <v>0</v>
      </c>
      <c r="O518" s="793"/>
      <c r="P518" s="85">
        <f t="shared" si="39"/>
        <v>0</v>
      </c>
      <c r="Q518" s="83"/>
      <c r="R518" s="377">
        <f t="shared" si="40"/>
        <v>0</v>
      </c>
      <c r="S518" s="83"/>
      <c r="T518" s="83">
        <f>Tabla321[[#This Row],[TOTAL EXITENTE82]]*Tabla321[[#This Row],[P.U$]]</f>
        <v>0</v>
      </c>
      <c r="U518" s="132"/>
    </row>
    <row r="519" spans="1:21" ht="28.5" x14ac:dyDescent="0.25">
      <c r="A519" s="179">
        <v>510</v>
      </c>
      <c r="B519" s="205" t="s">
        <v>760</v>
      </c>
      <c r="C519" s="23" t="s">
        <v>761</v>
      </c>
      <c r="D519" s="23" t="s">
        <v>338</v>
      </c>
      <c r="E519" s="23" t="s">
        <v>710</v>
      </c>
      <c r="F519" s="29">
        <v>45085</v>
      </c>
      <c r="G519" s="40">
        <v>3.01</v>
      </c>
      <c r="H519" s="337"/>
      <c r="I519" s="593"/>
      <c r="J519" s="599">
        <f>G519*I519</f>
        <v>0</v>
      </c>
      <c r="K519" s="308"/>
      <c r="L519" s="357">
        <f>G519*K519</f>
        <v>0</v>
      </c>
      <c r="M519" s="308"/>
      <c r="N519" s="357">
        <f>G519*M519</f>
        <v>0</v>
      </c>
      <c r="O519" s="793"/>
      <c r="P519" s="357">
        <f>G519*O519</f>
        <v>0</v>
      </c>
      <c r="Q519" s="356"/>
      <c r="R519" s="377">
        <f>G519*Q519</f>
        <v>0</v>
      </c>
      <c r="S519" s="83"/>
      <c r="T519" s="83">
        <f>Tabla321[[#This Row],[TOTAL EXITENTE82]]*Tabla321[[#This Row],[P.U$]]</f>
        <v>0</v>
      </c>
      <c r="U519" s="132"/>
    </row>
    <row r="520" spans="1:21" ht="28.5" x14ac:dyDescent="0.25">
      <c r="A520" s="179">
        <v>511</v>
      </c>
      <c r="B520" s="205" t="s">
        <v>835</v>
      </c>
      <c r="C520" s="23" t="s">
        <v>761</v>
      </c>
      <c r="D520" s="23" t="s">
        <v>338</v>
      </c>
      <c r="E520" s="23" t="s">
        <v>710</v>
      </c>
      <c r="F520" s="29">
        <v>45566</v>
      </c>
      <c r="G520" s="40">
        <v>3.01</v>
      </c>
      <c r="H520" s="337"/>
      <c r="I520" s="83"/>
      <c r="J520" s="590">
        <f t="shared" si="47"/>
        <v>0</v>
      </c>
      <c r="K520" s="308"/>
      <c r="L520" s="85">
        <f t="shared" si="37"/>
        <v>0</v>
      </c>
      <c r="M520" s="308"/>
      <c r="N520" s="85">
        <f t="shared" si="38"/>
        <v>0</v>
      </c>
      <c r="O520" s="793"/>
      <c r="P520" s="85">
        <f t="shared" si="39"/>
        <v>0</v>
      </c>
      <c r="Q520" s="83"/>
      <c r="R520" s="377">
        <f t="shared" si="40"/>
        <v>0</v>
      </c>
      <c r="S520" s="83"/>
      <c r="T520" s="83">
        <f>Tabla321[[#This Row],[TOTAL EXITENTE82]]*Tabla321[[#This Row],[P.U$]]</f>
        <v>0</v>
      </c>
      <c r="U520" s="132"/>
    </row>
    <row r="521" spans="1:21" ht="28.5" x14ac:dyDescent="0.25">
      <c r="A521" s="179">
        <v>512</v>
      </c>
      <c r="B521" s="205" t="s">
        <v>499</v>
      </c>
      <c r="C521" s="23" t="s">
        <v>635</v>
      </c>
      <c r="D521" s="23" t="s">
        <v>338</v>
      </c>
      <c r="E521" s="23" t="s">
        <v>710</v>
      </c>
      <c r="F521" s="29">
        <v>45085</v>
      </c>
      <c r="G521" s="40">
        <v>4.21</v>
      </c>
      <c r="H521" s="337"/>
      <c r="I521" s="233"/>
      <c r="J521" s="590">
        <f t="shared" si="47"/>
        <v>0</v>
      </c>
      <c r="K521" s="308"/>
      <c r="L521" s="232">
        <f t="shared" si="37"/>
        <v>0</v>
      </c>
      <c r="M521" s="308"/>
      <c r="N521" s="232">
        <f t="shared" si="38"/>
        <v>0</v>
      </c>
      <c r="O521" s="793"/>
      <c r="P521" s="232">
        <f t="shared" si="39"/>
        <v>0</v>
      </c>
      <c r="Q521" s="233"/>
      <c r="R521" s="377">
        <f t="shared" si="40"/>
        <v>0</v>
      </c>
      <c r="S521" s="83"/>
      <c r="T521" s="83">
        <f>Tabla321[[#This Row],[TOTAL EXITENTE82]]*Tabla321[[#This Row],[P.U$]]</f>
        <v>0</v>
      </c>
      <c r="U521" s="132"/>
    </row>
    <row r="522" spans="1:21" ht="28.5" x14ac:dyDescent="0.25">
      <c r="A522" s="179">
        <v>513</v>
      </c>
      <c r="B522" s="205" t="s">
        <v>500</v>
      </c>
      <c r="C522" s="23" t="s">
        <v>635</v>
      </c>
      <c r="D522" s="23" t="s">
        <v>338</v>
      </c>
      <c r="E522" s="23" t="s">
        <v>710</v>
      </c>
      <c r="F522" s="29">
        <v>45085</v>
      </c>
      <c r="G522" s="40">
        <v>3.2</v>
      </c>
      <c r="H522" s="337"/>
      <c r="I522" s="233"/>
      <c r="J522" s="590">
        <f t="shared" si="47"/>
        <v>0</v>
      </c>
      <c r="K522" s="308"/>
      <c r="L522" s="232">
        <f t="shared" si="37"/>
        <v>0</v>
      </c>
      <c r="M522" s="308"/>
      <c r="N522" s="232">
        <f t="shared" si="38"/>
        <v>0</v>
      </c>
      <c r="O522" s="793"/>
      <c r="P522" s="232">
        <f t="shared" si="39"/>
        <v>0</v>
      </c>
      <c r="Q522" s="233"/>
      <c r="R522" s="377">
        <f t="shared" si="40"/>
        <v>0</v>
      </c>
      <c r="S522" s="83"/>
      <c r="T522" s="83">
        <f>Tabla321[[#This Row],[TOTAL EXITENTE82]]*Tabla321[[#This Row],[P.U$]]</f>
        <v>0</v>
      </c>
      <c r="U522" s="132"/>
    </row>
    <row r="523" spans="1:21" x14ac:dyDescent="0.25">
      <c r="A523" s="179">
        <v>514</v>
      </c>
      <c r="B523" s="205" t="s">
        <v>501</v>
      </c>
      <c r="C523" s="23" t="s">
        <v>636</v>
      </c>
      <c r="D523" s="23" t="s">
        <v>338</v>
      </c>
      <c r="E523" s="23" t="s">
        <v>710</v>
      </c>
      <c r="F523" s="29">
        <v>45108</v>
      </c>
      <c r="G523" s="40">
        <v>2.5299999999999998</v>
      </c>
      <c r="H523" s="337"/>
      <c r="I523" s="233"/>
      <c r="J523" s="590">
        <f t="shared" si="47"/>
        <v>0</v>
      </c>
      <c r="K523" s="308"/>
      <c r="L523" s="232">
        <f t="shared" si="37"/>
        <v>0</v>
      </c>
      <c r="M523" s="308"/>
      <c r="N523" s="232">
        <f t="shared" si="38"/>
        <v>0</v>
      </c>
      <c r="O523" s="793"/>
      <c r="P523" s="232">
        <f t="shared" si="39"/>
        <v>0</v>
      </c>
      <c r="Q523" s="233"/>
      <c r="R523" s="377">
        <f t="shared" si="40"/>
        <v>0</v>
      </c>
      <c r="S523" s="83"/>
      <c r="T523" s="83">
        <f>Tabla321[[#This Row],[TOTAL EXITENTE82]]*Tabla321[[#This Row],[P.U$]]</f>
        <v>0</v>
      </c>
      <c r="U523" s="132"/>
    </row>
    <row r="524" spans="1:21" x14ac:dyDescent="0.25">
      <c r="A524" s="179">
        <v>515</v>
      </c>
      <c r="B524" s="204" t="s">
        <v>502</v>
      </c>
      <c r="C524" s="21"/>
      <c r="D524" s="23" t="s">
        <v>338</v>
      </c>
      <c r="E524" s="23" t="s">
        <v>710</v>
      </c>
      <c r="F524" s="28">
        <v>45323</v>
      </c>
      <c r="G524" s="39">
        <v>3.76</v>
      </c>
      <c r="H524" s="337"/>
      <c r="I524" s="233">
        <v>1</v>
      </c>
      <c r="J524" s="590">
        <f t="shared" si="47"/>
        <v>3.76</v>
      </c>
      <c r="K524" s="856">
        <v>1</v>
      </c>
      <c r="L524" s="232">
        <f t="shared" si="37"/>
        <v>3.76</v>
      </c>
      <c r="M524" s="856">
        <v>1</v>
      </c>
      <c r="N524" s="232">
        <f t="shared" si="38"/>
        <v>3.76</v>
      </c>
      <c r="O524" s="794">
        <v>1</v>
      </c>
      <c r="P524" s="232">
        <f t="shared" si="39"/>
        <v>3.76</v>
      </c>
      <c r="Q524" s="233">
        <v>1</v>
      </c>
      <c r="R524" s="377">
        <f>G524*Q524</f>
        <v>3.76</v>
      </c>
      <c r="S524" s="83">
        <v>1</v>
      </c>
      <c r="T524" s="83">
        <f>Tabla321[[#This Row],[TOTAL EXITENTE82]]*Tabla321[[#This Row],[P.U$]]</f>
        <v>3.76</v>
      </c>
      <c r="U524" s="132">
        <v>1</v>
      </c>
    </row>
    <row r="525" spans="1:21" ht="28.5" x14ac:dyDescent="0.25">
      <c r="A525" s="179">
        <v>516</v>
      </c>
      <c r="B525" s="204" t="s">
        <v>503</v>
      </c>
      <c r="C525" s="21" t="s">
        <v>637</v>
      </c>
      <c r="D525" s="23" t="s">
        <v>338</v>
      </c>
      <c r="E525" s="23" t="s">
        <v>710</v>
      </c>
      <c r="F525" s="28"/>
      <c r="G525" s="39">
        <v>4.16</v>
      </c>
      <c r="H525" s="337"/>
      <c r="I525" s="233"/>
      <c r="J525" s="590">
        <f t="shared" si="47"/>
        <v>0</v>
      </c>
      <c r="K525" s="308"/>
      <c r="L525" s="232">
        <f t="shared" si="37"/>
        <v>0</v>
      </c>
      <c r="M525" s="308"/>
      <c r="N525" s="232">
        <f t="shared" si="38"/>
        <v>0</v>
      </c>
      <c r="O525" s="793"/>
      <c r="P525" s="232">
        <f t="shared" si="39"/>
        <v>0</v>
      </c>
      <c r="Q525" s="233"/>
      <c r="R525" s="377">
        <f t="shared" si="40"/>
        <v>0</v>
      </c>
      <c r="S525" s="83"/>
      <c r="T525" s="83">
        <f>Tabla321[[#This Row],[TOTAL EXITENTE82]]*Tabla321[[#This Row],[P.U$]]</f>
        <v>0</v>
      </c>
      <c r="U525" s="132"/>
    </row>
    <row r="526" spans="1:21" ht="28.5" x14ac:dyDescent="0.25">
      <c r="A526" s="179">
        <v>517</v>
      </c>
      <c r="B526" s="204" t="s">
        <v>504</v>
      </c>
      <c r="C526" s="21" t="s">
        <v>637</v>
      </c>
      <c r="D526" s="23" t="s">
        <v>338</v>
      </c>
      <c r="E526" s="23" t="s">
        <v>710</v>
      </c>
      <c r="F526" s="28">
        <v>45017</v>
      </c>
      <c r="G526" s="39">
        <v>4.0999999999999996</v>
      </c>
      <c r="H526" s="337"/>
      <c r="I526" s="233"/>
      <c r="J526" s="590">
        <f t="shared" si="47"/>
        <v>0</v>
      </c>
      <c r="K526" s="308"/>
      <c r="L526" s="232">
        <f t="shared" si="37"/>
        <v>0</v>
      </c>
      <c r="M526" s="308"/>
      <c r="N526" s="232">
        <f t="shared" si="38"/>
        <v>0</v>
      </c>
      <c r="O526" s="793"/>
      <c r="P526" s="232">
        <f t="shared" si="39"/>
        <v>0</v>
      </c>
      <c r="Q526" s="233"/>
      <c r="R526" s="377">
        <f t="shared" si="40"/>
        <v>0</v>
      </c>
      <c r="S526" s="83"/>
      <c r="T526" s="83">
        <f>Tabla321[[#This Row],[TOTAL EXITENTE82]]*Tabla321[[#This Row],[P.U$]]</f>
        <v>0</v>
      </c>
      <c r="U526" s="132"/>
    </row>
    <row r="527" spans="1:21" x14ac:dyDescent="0.25">
      <c r="A527" s="179">
        <v>518</v>
      </c>
      <c r="B527" s="204" t="s">
        <v>505</v>
      </c>
      <c r="C527" s="21" t="s">
        <v>637</v>
      </c>
      <c r="D527" s="23" t="s">
        <v>338</v>
      </c>
      <c r="E527" s="23" t="s">
        <v>710</v>
      </c>
      <c r="F527" s="28">
        <v>44986</v>
      </c>
      <c r="G527" s="39">
        <v>4.2</v>
      </c>
      <c r="H527" s="337"/>
      <c r="I527" s="83"/>
      <c r="J527" s="590">
        <f t="shared" si="47"/>
        <v>0</v>
      </c>
      <c r="K527" s="308"/>
      <c r="L527" s="85">
        <f t="shared" si="37"/>
        <v>0</v>
      </c>
      <c r="M527" s="308"/>
      <c r="N527" s="85">
        <f t="shared" si="38"/>
        <v>0</v>
      </c>
      <c r="O527" s="793"/>
      <c r="P527" s="85">
        <f t="shared" si="39"/>
        <v>0</v>
      </c>
      <c r="Q527" s="83"/>
      <c r="R527" s="377">
        <f t="shared" si="40"/>
        <v>0</v>
      </c>
      <c r="S527" s="83"/>
      <c r="T527" s="83">
        <f>Tabla321[[#This Row],[TOTAL EXITENTE82]]*Tabla321[[#This Row],[P.U$]]</f>
        <v>0</v>
      </c>
      <c r="U527" s="132"/>
    </row>
    <row r="528" spans="1:21" ht="28.5" x14ac:dyDescent="0.25">
      <c r="A528" s="179">
        <v>519</v>
      </c>
      <c r="B528" s="205" t="s">
        <v>506</v>
      </c>
      <c r="C528" s="21" t="s">
        <v>637</v>
      </c>
      <c r="D528" s="23" t="s">
        <v>338</v>
      </c>
      <c r="E528" s="23" t="s">
        <v>710</v>
      </c>
      <c r="F528" s="29">
        <v>45627</v>
      </c>
      <c r="G528" s="40">
        <v>1.8</v>
      </c>
      <c r="H528" s="337"/>
      <c r="I528" s="83"/>
      <c r="J528" s="590">
        <f t="shared" si="47"/>
        <v>0</v>
      </c>
      <c r="K528" s="308"/>
      <c r="L528" s="85">
        <f t="shared" si="37"/>
        <v>0</v>
      </c>
      <c r="M528" s="308"/>
      <c r="N528" s="85">
        <f t="shared" si="38"/>
        <v>0</v>
      </c>
      <c r="O528" s="793"/>
      <c r="P528" s="85">
        <f t="shared" si="39"/>
        <v>0</v>
      </c>
      <c r="Q528" s="83"/>
      <c r="R528" s="377">
        <f t="shared" si="40"/>
        <v>0</v>
      </c>
      <c r="S528" s="83"/>
      <c r="T528" s="83">
        <f>Tabla321[[#This Row],[TOTAL EXITENTE82]]*Tabla321[[#This Row],[P.U$]]</f>
        <v>0</v>
      </c>
      <c r="U528" s="132"/>
    </row>
    <row r="529" spans="1:21" ht="28.5" x14ac:dyDescent="0.25">
      <c r="A529" s="179">
        <v>520</v>
      </c>
      <c r="B529" s="205" t="s">
        <v>507</v>
      </c>
      <c r="C529" s="21" t="s">
        <v>637</v>
      </c>
      <c r="D529" s="23" t="s">
        <v>338</v>
      </c>
      <c r="E529" s="23" t="s">
        <v>710</v>
      </c>
      <c r="F529" s="29">
        <v>45627</v>
      </c>
      <c r="G529" s="40">
        <v>1.8</v>
      </c>
      <c r="H529" s="337"/>
      <c r="I529" s="83"/>
      <c r="J529" s="590">
        <f t="shared" si="47"/>
        <v>0</v>
      </c>
      <c r="K529" s="308"/>
      <c r="L529" s="85">
        <f t="shared" si="37"/>
        <v>0</v>
      </c>
      <c r="M529" s="308"/>
      <c r="N529" s="85">
        <f t="shared" si="38"/>
        <v>0</v>
      </c>
      <c r="O529" s="793"/>
      <c r="P529" s="85">
        <f t="shared" si="39"/>
        <v>0</v>
      </c>
      <c r="Q529" s="83"/>
      <c r="R529" s="377">
        <f t="shared" si="40"/>
        <v>0</v>
      </c>
      <c r="S529" s="83"/>
      <c r="T529" s="83">
        <f>Tabla321[[#This Row],[TOTAL EXITENTE82]]*Tabla321[[#This Row],[P.U$]]</f>
        <v>0</v>
      </c>
      <c r="U529" s="132"/>
    </row>
    <row r="530" spans="1:21" ht="28.5" x14ac:dyDescent="0.25">
      <c r="A530" s="179">
        <v>521</v>
      </c>
      <c r="B530" s="205" t="s">
        <v>508</v>
      </c>
      <c r="C530" s="21" t="s">
        <v>637</v>
      </c>
      <c r="D530" s="23" t="s">
        <v>338</v>
      </c>
      <c r="E530" s="23" t="s">
        <v>710</v>
      </c>
      <c r="F530" s="29">
        <v>45628</v>
      </c>
      <c r="G530" s="39">
        <v>4.3890000000000002</v>
      </c>
      <c r="H530" s="337"/>
      <c r="I530" s="233"/>
      <c r="J530" s="590">
        <f t="shared" si="47"/>
        <v>0</v>
      </c>
      <c r="K530" s="308"/>
      <c r="L530" s="232">
        <f>G530*K530</f>
        <v>0</v>
      </c>
      <c r="M530" s="308"/>
      <c r="N530" s="232">
        <f>G530*M530</f>
        <v>0</v>
      </c>
      <c r="O530" s="793"/>
      <c r="P530" s="85">
        <f t="shared" si="39"/>
        <v>0</v>
      </c>
      <c r="Q530" s="233"/>
      <c r="R530" s="377">
        <f>G530*Q530</f>
        <v>0</v>
      </c>
      <c r="S530" s="83"/>
      <c r="T530" s="83">
        <f>Tabla321[[#This Row],[TOTAL EXITENTE82]]*Tabla321[[#This Row],[P.U$]]</f>
        <v>0</v>
      </c>
      <c r="U530" s="132"/>
    </row>
    <row r="531" spans="1:21" ht="28.5" x14ac:dyDescent="0.25">
      <c r="A531" s="179">
        <v>522</v>
      </c>
      <c r="B531" s="204" t="s">
        <v>509</v>
      </c>
      <c r="C531" s="21" t="s">
        <v>623</v>
      </c>
      <c r="D531" s="23" t="s">
        <v>338</v>
      </c>
      <c r="E531" s="23" t="s">
        <v>710</v>
      </c>
      <c r="F531" s="28">
        <v>45536</v>
      </c>
      <c r="G531" s="39">
        <v>6.02</v>
      </c>
      <c r="H531" s="337"/>
      <c r="I531" s="233"/>
      <c r="J531" s="590">
        <f t="shared" si="47"/>
        <v>0</v>
      </c>
      <c r="K531" s="308"/>
      <c r="L531" s="232">
        <f>G531*K531</f>
        <v>0</v>
      </c>
      <c r="M531" s="308"/>
      <c r="N531" s="232">
        <f>G531*M531</f>
        <v>0</v>
      </c>
      <c r="O531" s="793"/>
      <c r="P531" s="232">
        <f>G531*O531</f>
        <v>0</v>
      </c>
      <c r="Q531" s="233"/>
      <c r="R531" s="377">
        <f>G531*Q531</f>
        <v>0</v>
      </c>
      <c r="S531" s="83"/>
      <c r="T531" s="83">
        <f>Tabla321[[#This Row],[TOTAL EXITENTE82]]*Tabla321[[#This Row],[P.U$]]</f>
        <v>0</v>
      </c>
      <c r="U531" s="132"/>
    </row>
    <row r="532" spans="1:21" ht="28.5" x14ac:dyDescent="0.25">
      <c r="A532" s="179">
        <v>523</v>
      </c>
      <c r="B532" s="205" t="s">
        <v>510</v>
      </c>
      <c r="C532" s="21" t="s">
        <v>638</v>
      </c>
      <c r="D532" s="23" t="s">
        <v>338</v>
      </c>
      <c r="E532" s="23" t="s">
        <v>710</v>
      </c>
      <c r="F532" s="29">
        <v>45292</v>
      </c>
      <c r="G532" s="40">
        <v>8.8000000000000007</v>
      </c>
      <c r="H532" s="337"/>
      <c r="I532" s="83">
        <v>2</v>
      </c>
      <c r="J532" s="590">
        <f t="shared" si="47"/>
        <v>17.600000000000001</v>
      </c>
      <c r="K532" s="308">
        <v>2</v>
      </c>
      <c r="L532" s="85">
        <f>G532*K532</f>
        <v>17.600000000000001</v>
      </c>
      <c r="M532" s="308">
        <v>2</v>
      </c>
      <c r="N532" s="85">
        <f>G532*M532</f>
        <v>17.600000000000001</v>
      </c>
      <c r="O532" s="793">
        <v>1</v>
      </c>
      <c r="P532" s="85">
        <f>G532*O532</f>
        <v>8.8000000000000007</v>
      </c>
      <c r="Q532" s="83">
        <v>1</v>
      </c>
      <c r="R532" s="377">
        <f>G532*Q532</f>
        <v>8.8000000000000007</v>
      </c>
      <c r="S532" s="83">
        <v>1</v>
      </c>
      <c r="T532" s="83">
        <f>Tabla321[[#This Row],[TOTAL EXITENTE82]]*Tabla321[[#This Row],[P.U$]]</f>
        <v>8.8000000000000007</v>
      </c>
      <c r="U532" s="132">
        <v>1</v>
      </c>
    </row>
    <row r="533" spans="1:21" ht="28.5" x14ac:dyDescent="0.25">
      <c r="A533" s="179">
        <v>524</v>
      </c>
      <c r="B533" s="205" t="s">
        <v>511</v>
      </c>
      <c r="C533" s="21" t="s">
        <v>639</v>
      </c>
      <c r="D533" s="23" t="s">
        <v>338</v>
      </c>
      <c r="E533" s="23" t="s">
        <v>710</v>
      </c>
      <c r="F533" s="29">
        <v>45627</v>
      </c>
      <c r="G533" s="40">
        <v>3.72</v>
      </c>
      <c r="H533" s="337"/>
      <c r="I533" s="83"/>
      <c r="J533" s="590">
        <f t="shared" si="47"/>
        <v>0</v>
      </c>
      <c r="K533" s="308"/>
      <c r="L533" s="85">
        <f>G533*K533</f>
        <v>0</v>
      </c>
      <c r="M533" s="308"/>
      <c r="N533" s="85">
        <f>G533*M533</f>
        <v>0</v>
      </c>
      <c r="O533" s="793"/>
      <c r="P533" s="85">
        <f>G533*O533</f>
        <v>0</v>
      </c>
      <c r="Q533" s="83"/>
      <c r="R533" s="377">
        <f>G533*Q533</f>
        <v>0</v>
      </c>
      <c r="S533" s="83"/>
      <c r="T533" s="83">
        <f>Tabla321[[#This Row],[TOTAL EXITENTE82]]*Tabla321[[#This Row],[P.U$]]</f>
        <v>0</v>
      </c>
      <c r="U533" s="132"/>
    </row>
    <row r="534" spans="1:21" ht="28.5" x14ac:dyDescent="0.25">
      <c r="A534" s="179">
        <v>525</v>
      </c>
      <c r="B534" s="204" t="s">
        <v>766</v>
      </c>
      <c r="C534" s="21" t="s">
        <v>748</v>
      </c>
      <c r="D534" s="23" t="s">
        <v>338</v>
      </c>
      <c r="E534" s="23" t="s">
        <v>710</v>
      </c>
      <c r="F534" s="28">
        <v>44986</v>
      </c>
      <c r="G534" s="39">
        <v>3.11</v>
      </c>
      <c r="H534" s="337"/>
      <c r="I534" s="83"/>
      <c r="J534" s="590">
        <f t="shared" si="47"/>
        <v>0</v>
      </c>
      <c r="K534" s="308"/>
      <c r="L534" s="85">
        <f t="shared" si="37"/>
        <v>0</v>
      </c>
      <c r="M534" s="308"/>
      <c r="N534" s="85">
        <f t="shared" si="38"/>
        <v>0</v>
      </c>
      <c r="O534" s="793"/>
      <c r="P534" s="85">
        <f t="shared" si="39"/>
        <v>0</v>
      </c>
      <c r="Q534" s="83"/>
      <c r="R534" s="377">
        <f t="shared" si="40"/>
        <v>0</v>
      </c>
      <c r="S534" s="83"/>
      <c r="T534" s="83">
        <f>Tabla321[[#This Row],[TOTAL EXITENTE82]]*Tabla321[[#This Row],[P.U$]]</f>
        <v>0</v>
      </c>
      <c r="U534" s="132"/>
    </row>
    <row r="535" spans="1:21" x14ac:dyDescent="0.25">
      <c r="A535" s="179">
        <v>526</v>
      </c>
      <c r="B535" s="204" t="s">
        <v>512</v>
      </c>
      <c r="C535" s="21" t="s">
        <v>640</v>
      </c>
      <c r="D535" s="23" t="s">
        <v>338</v>
      </c>
      <c r="E535" s="23" t="s">
        <v>710</v>
      </c>
      <c r="F535" s="28">
        <v>46478</v>
      </c>
      <c r="G535" s="39">
        <v>1.1000000000000001</v>
      </c>
      <c r="H535" s="337"/>
      <c r="I535" s="83"/>
      <c r="J535" s="590">
        <f t="shared" si="47"/>
        <v>0</v>
      </c>
      <c r="K535" s="308"/>
      <c r="L535" s="85">
        <f>G535*K535</f>
        <v>0</v>
      </c>
      <c r="M535" s="308"/>
      <c r="N535" s="85">
        <f>G535*M535</f>
        <v>0</v>
      </c>
      <c r="O535" s="793"/>
      <c r="P535" s="85">
        <f>G535*O535</f>
        <v>0</v>
      </c>
      <c r="Q535" s="83"/>
      <c r="R535" s="377">
        <f>G535*Q535</f>
        <v>0</v>
      </c>
      <c r="S535" s="83"/>
      <c r="T535" s="83">
        <f>Tabla321[[#This Row],[TOTAL EXITENTE82]]*Tabla321[[#This Row],[P.U$]]</f>
        <v>0</v>
      </c>
      <c r="U535" s="132"/>
    </row>
    <row r="536" spans="1:21" x14ac:dyDescent="0.25">
      <c r="A536" s="179">
        <v>527</v>
      </c>
      <c r="B536" s="205" t="s">
        <v>513</v>
      </c>
      <c r="C536" s="21" t="s">
        <v>640</v>
      </c>
      <c r="D536" s="23" t="s">
        <v>338</v>
      </c>
      <c r="E536" s="23" t="s">
        <v>710</v>
      </c>
      <c r="F536" s="29">
        <v>46478</v>
      </c>
      <c r="G536" s="40">
        <v>1.1000000000000001</v>
      </c>
      <c r="H536" s="337"/>
      <c r="I536" s="83"/>
      <c r="J536" s="590">
        <f t="shared" si="47"/>
        <v>0</v>
      </c>
      <c r="K536" s="308"/>
      <c r="L536" s="85">
        <f>G536*K536</f>
        <v>0</v>
      </c>
      <c r="M536" s="308"/>
      <c r="N536" s="85">
        <f>G536*M536</f>
        <v>0</v>
      </c>
      <c r="O536" s="793"/>
      <c r="P536" s="85">
        <f>G536*O536</f>
        <v>0</v>
      </c>
      <c r="Q536" s="83"/>
      <c r="R536" s="377">
        <f>G536*Q536</f>
        <v>0</v>
      </c>
      <c r="S536" s="83"/>
      <c r="T536" s="83">
        <f>Tabla321[[#This Row],[TOTAL EXITENTE82]]*Tabla321[[#This Row],[P.U$]]</f>
        <v>0</v>
      </c>
      <c r="U536" s="132"/>
    </row>
    <row r="537" spans="1:21" x14ac:dyDescent="0.25">
      <c r="A537" s="179">
        <v>528</v>
      </c>
      <c r="B537" s="205" t="s">
        <v>514</v>
      </c>
      <c r="C537" s="21" t="s">
        <v>640</v>
      </c>
      <c r="D537" s="23" t="s">
        <v>338</v>
      </c>
      <c r="E537" s="23" t="s">
        <v>710</v>
      </c>
      <c r="F537" s="29">
        <v>46478</v>
      </c>
      <c r="G537" s="40">
        <v>1.1000000000000001</v>
      </c>
      <c r="H537" s="337"/>
      <c r="I537" s="83"/>
      <c r="J537" s="590">
        <f t="shared" si="47"/>
        <v>0</v>
      </c>
      <c r="K537" s="308"/>
      <c r="L537" s="85">
        <f>G537*K537</f>
        <v>0</v>
      </c>
      <c r="M537" s="308"/>
      <c r="N537" s="85">
        <f>G537*M537</f>
        <v>0</v>
      </c>
      <c r="O537" s="793"/>
      <c r="P537" s="85">
        <f>G537*O537</f>
        <v>0</v>
      </c>
      <c r="Q537" s="83"/>
      <c r="R537" s="377">
        <f>G537*Q537</f>
        <v>0</v>
      </c>
      <c r="S537" s="83"/>
      <c r="T537" s="83">
        <f>Tabla321[[#This Row],[TOTAL EXITENTE82]]*Tabla321[[#This Row],[P.U$]]</f>
        <v>0</v>
      </c>
      <c r="U537" s="132"/>
    </row>
    <row r="538" spans="1:21" x14ac:dyDescent="0.25">
      <c r="A538" s="179">
        <v>529</v>
      </c>
      <c r="B538" s="204" t="s">
        <v>515</v>
      </c>
      <c r="C538" s="21" t="s">
        <v>217</v>
      </c>
      <c r="D538" s="23" t="s">
        <v>338</v>
      </c>
      <c r="E538" s="23" t="s">
        <v>710</v>
      </c>
      <c r="F538" s="28">
        <v>45536</v>
      </c>
      <c r="G538" s="39">
        <v>4</v>
      </c>
      <c r="H538" s="337"/>
      <c r="I538" s="83"/>
      <c r="J538" s="590">
        <f t="shared" si="47"/>
        <v>0</v>
      </c>
      <c r="K538" s="308"/>
      <c r="L538" s="85">
        <f t="shared" si="37"/>
        <v>0</v>
      </c>
      <c r="M538" s="308"/>
      <c r="N538" s="85">
        <f t="shared" si="38"/>
        <v>0</v>
      </c>
      <c r="O538" s="793"/>
      <c r="P538" s="85">
        <f t="shared" si="39"/>
        <v>0</v>
      </c>
      <c r="Q538" s="83"/>
      <c r="R538" s="377">
        <f t="shared" si="40"/>
        <v>0</v>
      </c>
      <c r="S538" s="83"/>
      <c r="T538" s="83">
        <f>Tabla321[[#This Row],[TOTAL EXITENTE82]]*Tabla321[[#This Row],[P.U$]]</f>
        <v>0</v>
      </c>
      <c r="U538" s="132"/>
    </row>
    <row r="539" spans="1:21" x14ac:dyDescent="0.25">
      <c r="A539" s="179">
        <v>530</v>
      </c>
      <c r="B539" s="204" t="s">
        <v>516</v>
      </c>
      <c r="C539" s="21" t="s">
        <v>641</v>
      </c>
      <c r="D539" s="23" t="s">
        <v>338</v>
      </c>
      <c r="E539" s="23" t="s">
        <v>710</v>
      </c>
      <c r="F539" s="28">
        <v>45292</v>
      </c>
      <c r="G539" s="39">
        <v>4.5999999999999996</v>
      </c>
      <c r="H539" s="337"/>
      <c r="I539" s="83"/>
      <c r="J539" s="590">
        <f t="shared" si="47"/>
        <v>0</v>
      </c>
      <c r="K539" s="308"/>
      <c r="L539" s="85">
        <f>G539*K539</f>
        <v>0</v>
      </c>
      <c r="M539" s="308"/>
      <c r="N539" s="85">
        <f>G539*M539</f>
        <v>0</v>
      </c>
      <c r="O539" s="793"/>
      <c r="P539" s="85">
        <f>G539*O539</f>
        <v>0</v>
      </c>
      <c r="Q539" s="83"/>
      <c r="R539" s="377">
        <f>G539*Q539</f>
        <v>0</v>
      </c>
      <c r="S539" s="83"/>
      <c r="T539" s="83">
        <f>Tabla321[[#This Row],[TOTAL EXITENTE82]]*Tabla321[[#This Row],[P.U$]]</f>
        <v>0</v>
      </c>
      <c r="U539" s="132"/>
    </row>
    <row r="540" spans="1:21" ht="28.5" x14ac:dyDescent="0.25">
      <c r="A540" s="179">
        <v>531</v>
      </c>
      <c r="B540" s="204" t="s">
        <v>517</v>
      </c>
      <c r="C540" s="21" t="s">
        <v>642</v>
      </c>
      <c r="D540" s="23" t="s">
        <v>338</v>
      </c>
      <c r="E540" s="23" t="s">
        <v>710</v>
      </c>
      <c r="F540" s="28">
        <v>45293</v>
      </c>
      <c r="G540" s="39">
        <v>0.66</v>
      </c>
      <c r="H540" s="337"/>
      <c r="I540" s="83"/>
      <c r="J540" s="590">
        <f t="shared" si="47"/>
        <v>0</v>
      </c>
      <c r="K540" s="308"/>
      <c r="L540" s="85">
        <f t="shared" si="37"/>
        <v>0</v>
      </c>
      <c r="M540" s="308"/>
      <c r="N540" s="85">
        <f t="shared" si="38"/>
        <v>0</v>
      </c>
      <c r="O540" s="793"/>
      <c r="P540" s="85">
        <f t="shared" si="39"/>
        <v>0</v>
      </c>
      <c r="Q540" s="83"/>
      <c r="R540" s="377">
        <f t="shared" si="40"/>
        <v>0</v>
      </c>
      <c r="S540" s="83"/>
      <c r="T540" s="83">
        <f>Tabla321[[#This Row],[TOTAL EXITENTE82]]*Tabla321[[#This Row],[P.U$]]</f>
        <v>0</v>
      </c>
      <c r="U540" s="132"/>
    </row>
    <row r="541" spans="1:21" ht="28.5" x14ac:dyDescent="0.25">
      <c r="A541" s="179">
        <v>532</v>
      </c>
      <c r="B541" s="205" t="s">
        <v>518</v>
      </c>
      <c r="C541" s="21" t="s">
        <v>643</v>
      </c>
      <c r="D541" s="23" t="s">
        <v>338</v>
      </c>
      <c r="E541" s="23" t="s">
        <v>710</v>
      </c>
      <c r="F541" s="29">
        <v>45627</v>
      </c>
      <c r="G541" s="40">
        <v>12.67</v>
      </c>
      <c r="H541" s="337"/>
      <c r="I541" s="83"/>
      <c r="J541" s="590">
        <f t="shared" si="47"/>
        <v>0</v>
      </c>
      <c r="K541" s="308"/>
      <c r="L541" s="85">
        <f>G541*K541</f>
        <v>0</v>
      </c>
      <c r="M541" s="308"/>
      <c r="N541" s="85">
        <f>G541*M541</f>
        <v>0</v>
      </c>
      <c r="O541" s="793"/>
      <c r="P541" s="85">
        <f>G541*O541</f>
        <v>0</v>
      </c>
      <c r="Q541" s="83"/>
      <c r="R541" s="377">
        <f>G541*Q541</f>
        <v>0</v>
      </c>
      <c r="S541" s="83"/>
      <c r="T541" s="83">
        <f>Tabla321[[#This Row],[TOTAL EXITENTE82]]*Tabla321[[#This Row],[P.U$]]</f>
        <v>0</v>
      </c>
      <c r="U541" s="132"/>
    </row>
    <row r="542" spans="1:21" ht="28.5" x14ac:dyDescent="0.25">
      <c r="A542" s="179">
        <v>533</v>
      </c>
      <c r="B542" s="204" t="s">
        <v>519</v>
      </c>
      <c r="C542" s="21" t="s">
        <v>217</v>
      </c>
      <c r="D542" s="23" t="s">
        <v>338</v>
      </c>
      <c r="E542" s="23" t="s">
        <v>710</v>
      </c>
      <c r="F542" s="600">
        <v>45017</v>
      </c>
      <c r="G542" s="41">
        <v>6.38</v>
      </c>
      <c r="H542" s="337"/>
      <c r="I542" s="233"/>
      <c r="J542" s="590">
        <f t="shared" si="47"/>
        <v>0</v>
      </c>
      <c r="K542" s="308"/>
      <c r="L542" s="232">
        <f>G542*K542</f>
        <v>0</v>
      </c>
      <c r="M542" s="308"/>
      <c r="N542" s="232">
        <f>G542*M542</f>
        <v>0</v>
      </c>
      <c r="O542" s="793"/>
      <c r="P542" s="232">
        <f>G542*O542</f>
        <v>0</v>
      </c>
      <c r="Q542" s="233"/>
      <c r="R542" s="377">
        <f>G542*Q542</f>
        <v>0</v>
      </c>
      <c r="S542" s="83"/>
      <c r="T542" s="83">
        <f>Tabla321[[#This Row],[TOTAL EXITENTE82]]*Tabla321[[#This Row],[P.U$]]</f>
        <v>0</v>
      </c>
      <c r="U542" s="132"/>
    </row>
    <row r="543" spans="1:21" ht="30" x14ac:dyDescent="0.25">
      <c r="A543" s="179">
        <v>534</v>
      </c>
      <c r="B543" s="151" t="s">
        <v>995</v>
      </c>
      <c r="C543" s="151" t="s">
        <v>750</v>
      </c>
      <c r="D543" s="151" t="s">
        <v>338</v>
      </c>
      <c r="E543" s="151" t="s">
        <v>710</v>
      </c>
      <c r="F543" s="579">
        <v>45627</v>
      </c>
      <c r="G543" s="580">
        <v>3.8</v>
      </c>
      <c r="H543" s="337"/>
      <c r="I543" s="83"/>
      <c r="J543" s="590">
        <f t="shared" si="47"/>
        <v>0</v>
      </c>
      <c r="K543" s="308"/>
      <c r="L543" s="85">
        <f>G543*K543</f>
        <v>0</v>
      </c>
      <c r="M543" s="308"/>
      <c r="N543" s="85">
        <f>G543*M543</f>
        <v>0</v>
      </c>
      <c r="O543" s="793"/>
      <c r="P543" s="85">
        <f>G543*O543</f>
        <v>0</v>
      </c>
      <c r="Q543" s="83"/>
      <c r="R543" s="377">
        <f>G543*Q543</f>
        <v>0</v>
      </c>
      <c r="S543" s="83"/>
      <c r="T543" s="83">
        <f>Tabla321[[#This Row],[TOTAL EXITENTE82]]*Tabla321[[#This Row],[P.U$]]</f>
        <v>0</v>
      </c>
      <c r="U543" s="132"/>
    </row>
    <row r="544" spans="1:21" ht="45" x14ac:dyDescent="0.25">
      <c r="A544" s="179">
        <v>535</v>
      </c>
      <c r="B544" s="151" t="s">
        <v>996</v>
      </c>
      <c r="C544" s="151" t="s">
        <v>750</v>
      </c>
      <c r="D544" s="151" t="s">
        <v>338</v>
      </c>
      <c r="E544" s="151" t="s">
        <v>710</v>
      </c>
      <c r="F544" s="579">
        <v>45627</v>
      </c>
      <c r="G544" s="580">
        <v>3.8</v>
      </c>
      <c r="H544" s="337"/>
      <c r="I544" s="83"/>
      <c r="J544" s="590">
        <f t="shared" si="47"/>
        <v>0</v>
      </c>
      <c r="K544" s="308"/>
      <c r="L544" s="85">
        <f t="shared" si="37"/>
        <v>0</v>
      </c>
      <c r="M544" s="308"/>
      <c r="N544" s="85">
        <f t="shared" si="38"/>
        <v>0</v>
      </c>
      <c r="O544" s="793"/>
      <c r="P544" s="85">
        <f t="shared" si="39"/>
        <v>0</v>
      </c>
      <c r="Q544" s="83"/>
      <c r="R544" s="377">
        <f t="shared" si="40"/>
        <v>0</v>
      </c>
      <c r="S544" s="83"/>
      <c r="T544" s="83">
        <f>Tabla321[[#This Row],[TOTAL EXITENTE82]]*Tabla321[[#This Row],[P.U$]]</f>
        <v>0</v>
      </c>
      <c r="U544" s="132"/>
    </row>
    <row r="545" spans="1:21" ht="28.5" x14ac:dyDescent="0.25">
      <c r="A545" s="179">
        <v>536</v>
      </c>
      <c r="B545" s="204" t="s">
        <v>520</v>
      </c>
      <c r="C545" s="21" t="s">
        <v>642</v>
      </c>
      <c r="D545" s="23" t="s">
        <v>338</v>
      </c>
      <c r="E545" s="23" t="s">
        <v>710</v>
      </c>
      <c r="F545" s="28">
        <v>44562</v>
      </c>
      <c r="G545" s="39">
        <v>0.8</v>
      </c>
      <c r="H545" s="337"/>
      <c r="I545" s="83"/>
      <c r="J545" s="590">
        <f t="shared" si="47"/>
        <v>0</v>
      </c>
      <c r="K545" s="308"/>
      <c r="L545" s="85">
        <f t="shared" si="37"/>
        <v>0</v>
      </c>
      <c r="M545" s="308"/>
      <c r="N545" s="85">
        <f t="shared" si="38"/>
        <v>0</v>
      </c>
      <c r="O545" s="793"/>
      <c r="P545" s="85">
        <f t="shared" si="39"/>
        <v>0</v>
      </c>
      <c r="Q545" s="83"/>
      <c r="R545" s="377">
        <f t="shared" si="40"/>
        <v>0</v>
      </c>
      <c r="S545" s="83"/>
      <c r="T545" s="83">
        <f>Tabla321[[#This Row],[TOTAL EXITENTE82]]*Tabla321[[#This Row],[P.U$]]</f>
        <v>0</v>
      </c>
      <c r="U545" s="132"/>
    </row>
    <row r="546" spans="1:21" ht="28.5" x14ac:dyDescent="0.25">
      <c r="A546" s="179">
        <v>537</v>
      </c>
      <c r="B546" s="204" t="s">
        <v>521</v>
      </c>
      <c r="C546" s="21" t="s">
        <v>642</v>
      </c>
      <c r="D546" s="23" t="s">
        <v>338</v>
      </c>
      <c r="E546" s="23" t="s">
        <v>710</v>
      </c>
      <c r="F546" s="28">
        <v>44562</v>
      </c>
      <c r="G546" s="39">
        <v>0.8</v>
      </c>
      <c r="H546" s="337"/>
      <c r="I546" s="83"/>
      <c r="J546" s="590">
        <f t="shared" si="47"/>
        <v>0</v>
      </c>
      <c r="K546" s="308"/>
      <c r="L546" s="85">
        <f t="shared" si="37"/>
        <v>0</v>
      </c>
      <c r="M546" s="308"/>
      <c r="N546" s="85">
        <f t="shared" si="38"/>
        <v>0</v>
      </c>
      <c r="O546" s="793"/>
      <c r="P546" s="85">
        <f t="shared" si="39"/>
        <v>0</v>
      </c>
      <c r="Q546" s="83"/>
      <c r="R546" s="377">
        <f t="shared" si="40"/>
        <v>0</v>
      </c>
      <c r="S546" s="83"/>
      <c r="T546" s="83">
        <f>Tabla321[[#This Row],[TOTAL EXITENTE82]]*Tabla321[[#This Row],[P.U$]]</f>
        <v>0</v>
      </c>
      <c r="U546" s="132"/>
    </row>
    <row r="547" spans="1:21" ht="30" x14ac:dyDescent="0.25">
      <c r="A547" s="179">
        <v>538</v>
      </c>
      <c r="B547" s="151" t="s">
        <v>990</v>
      </c>
      <c r="C547" s="21" t="s">
        <v>744</v>
      </c>
      <c r="D547" s="23" t="s">
        <v>338</v>
      </c>
      <c r="E547" s="23" t="s">
        <v>710</v>
      </c>
      <c r="F547" s="28">
        <v>44986</v>
      </c>
      <c r="G547" s="39">
        <v>6.95</v>
      </c>
      <c r="H547" s="337"/>
      <c r="I547" s="83">
        <v>2</v>
      </c>
      <c r="J547" s="590">
        <f t="shared" si="47"/>
        <v>13.9</v>
      </c>
      <c r="K547" s="308">
        <v>2</v>
      </c>
      <c r="L547" s="85">
        <f t="shared" si="37"/>
        <v>13.9</v>
      </c>
      <c r="M547" s="308">
        <v>2</v>
      </c>
      <c r="N547" s="85">
        <f t="shared" si="38"/>
        <v>13.9</v>
      </c>
      <c r="O547" s="793">
        <v>2</v>
      </c>
      <c r="P547" s="85">
        <f t="shared" si="39"/>
        <v>13.9</v>
      </c>
      <c r="Q547" s="83">
        <v>2</v>
      </c>
      <c r="R547" s="377">
        <f>G547*Q547</f>
        <v>13.9</v>
      </c>
      <c r="S547" s="83">
        <v>2</v>
      </c>
      <c r="T547" s="83">
        <f>Tabla321[[#This Row],[TOTAL EXITENTE82]]*Tabla321[[#This Row],[P.U$]]</f>
        <v>13.9</v>
      </c>
      <c r="U547" s="132">
        <v>2</v>
      </c>
    </row>
    <row r="548" spans="1:21" ht="28.5" x14ac:dyDescent="0.25">
      <c r="A548" s="179">
        <v>539</v>
      </c>
      <c r="B548" s="204" t="s">
        <v>998</v>
      </c>
      <c r="C548" s="21" t="s">
        <v>997</v>
      </c>
      <c r="D548" s="23" t="s">
        <v>338</v>
      </c>
      <c r="E548" s="23" t="s">
        <v>710</v>
      </c>
      <c r="F548" s="28">
        <v>45292</v>
      </c>
      <c r="G548" s="39">
        <v>3.61</v>
      </c>
      <c r="H548" s="337"/>
      <c r="I548" s="233"/>
      <c r="J548" s="590">
        <f t="shared" si="47"/>
        <v>0</v>
      </c>
      <c r="K548" s="308"/>
      <c r="L548" s="232">
        <f>G548*K548</f>
        <v>0</v>
      </c>
      <c r="M548" s="308"/>
      <c r="N548" s="232">
        <f>G548*M548</f>
        <v>0</v>
      </c>
      <c r="O548" s="793"/>
      <c r="P548" s="232">
        <f>G548*O548</f>
        <v>0</v>
      </c>
      <c r="Q548" s="233"/>
      <c r="R548" s="377">
        <f>G548*Q548</f>
        <v>0</v>
      </c>
      <c r="S548" s="83"/>
      <c r="T548" s="83">
        <f>Tabla321[[#This Row],[TOTAL EXITENTE82]]*Tabla321[[#This Row],[P.U$]]</f>
        <v>0</v>
      </c>
      <c r="U548" s="132"/>
    </row>
    <row r="549" spans="1:21" x14ac:dyDescent="0.25">
      <c r="A549" s="179">
        <v>540</v>
      </c>
      <c r="B549" s="204" t="s">
        <v>752</v>
      </c>
      <c r="C549" s="21" t="s">
        <v>751</v>
      </c>
      <c r="D549" s="23" t="s">
        <v>338</v>
      </c>
      <c r="E549" s="23" t="s">
        <v>710</v>
      </c>
      <c r="F549" s="28">
        <v>45627</v>
      </c>
      <c r="G549" s="39">
        <v>3.33</v>
      </c>
      <c r="H549" s="337"/>
      <c r="I549" s="83"/>
      <c r="J549" s="590">
        <f t="shared" si="47"/>
        <v>0</v>
      </c>
      <c r="K549" s="308"/>
      <c r="L549" s="85">
        <f t="shared" si="37"/>
        <v>0</v>
      </c>
      <c r="M549" s="308"/>
      <c r="N549" s="85">
        <f t="shared" si="38"/>
        <v>0</v>
      </c>
      <c r="O549" s="793"/>
      <c r="P549" s="85">
        <f t="shared" si="39"/>
        <v>0</v>
      </c>
      <c r="Q549" s="83"/>
      <c r="R549" s="377">
        <f t="shared" si="40"/>
        <v>0</v>
      </c>
      <c r="S549" s="83"/>
      <c r="T549" s="83">
        <f>Tabla321[[#This Row],[TOTAL EXITENTE82]]*Tabla321[[#This Row],[P.U$]]</f>
        <v>0</v>
      </c>
      <c r="U549" s="132"/>
    </row>
    <row r="550" spans="1:21" x14ac:dyDescent="0.25">
      <c r="A550" s="179">
        <v>541</v>
      </c>
      <c r="B550" s="204" t="s">
        <v>746</v>
      </c>
      <c r="C550" s="21" t="s">
        <v>744</v>
      </c>
      <c r="D550" s="23" t="s">
        <v>338</v>
      </c>
      <c r="E550" s="23" t="s">
        <v>710</v>
      </c>
      <c r="F550" s="28">
        <v>45474</v>
      </c>
      <c r="G550" s="39">
        <v>2.3199999999999998</v>
      </c>
      <c r="H550" s="337"/>
      <c r="I550" s="83"/>
      <c r="J550" s="590">
        <f t="shared" si="47"/>
        <v>0</v>
      </c>
      <c r="K550" s="308"/>
      <c r="L550" s="85">
        <f>G550*K550</f>
        <v>0</v>
      </c>
      <c r="M550" s="308"/>
      <c r="N550" s="85">
        <f>G550*M550</f>
        <v>0</v>
      </c>
      <c r="O550" s="793"/>
      <c r="P550" s="85">
        <f>G550*O550</f>
        <v>0</v>
      </c>
      <c r="Q550" s="83"/>
      <c r="R550" s="377">
        <f>G550*Q550</f>
        <v>0</v>
      </c>
      <c r="S550" s="83"/>
      <c r="T550" s="83">
        <f>Tabla321[[#This Row],[TOTAL EXITENTE82]]*Tabla321[[#This Row],[P.U$]]</f>
        <v>0</v>
      </c>
      <c r="U550" s="132"/>
    </row>
    <row r="551" spans="1:21" x14ac:dyDescent="0.25">
      <c r="A551" s="179">
        <v>542</v>
      </c>
      <c r="B551" s="151" t="s">
        <v>746</v>
      </c>
      <c r="C551" s="151" t="s">
        <v>966</v>
      </c>
      <c r="D551" s="151" t="s">
        <v>338</v>
      </c>
      <c r="E551" s="151" t="s">
        <v>710</v>
      </c>
      <c r="F551" s="579">
        <v>45689</v>
      </c>
      <c r="G551" s="580">
        <v>4.4800000000000004</v>
      </c>
      <c r="H551" s="337"/>
      <c r="I551" s="83"/>
      <c r="J551" s="590">
        <f t="shared" si="47"/>
        <v>0</v>
      </c>
      <c r="K551" s="308"/>
      <c r="L551" s="85">
        <f>G551*K551</f>
        <v>0</v>
      </c>
      <c r="M551" s="308"/>
      <c r="N551" s="85">
        <f>G551*M551</f>
        <v>0</v>
      </c>
      <c r="O551" s="793"/>
      <c r="P551" s="85">
        <f>G551*O551</f>
        <v>0</v>
      </c>
      <c r="Q551" s="83"/>
      <c r="R551" s="377">
        <f>G551*Q551</f>
        <v>0</v>
      </c>
      <c r="S551" s="83"/>
      <c r="T551" s="83">
        <f>Tabla321[[#This Row],[TOTAL EXITENTE82]]*Tabla321[[#This Row],[P.U$]]</f>
        <v>0</v>
      </c>
      <c r="U551" s="132"/>
    </row>
    <row r="552" spans="1:21" ht="30" x14ac:dyDescent="0.25">
      <c r="A552" s="179">
        <v>543</v>
      </c>
      <c r="B552" s="581" t="s">
        <v>17987</v>
      </c>
      <c r="C552" s="673" t="s">
        <v>635</v>
      </c>
      <c r="D552" s="151" t="s">
        <v>338</v>
      </c>
      <c r="E552" s="151" t="s">
        <v>710</v>
      </c>
      <c r="F552" s="924">
        <v>45689</v>
      </c>
      <c r="G552" s="580">
        <v>3.74</v>
      </c>
      <c r="H552" s="337"/>
      <c r="I552" s="83">
        <v>2</v>
      </c>
      <c r="J552" s="590">
        <f t="shared" si="47"/>
        <v>7.48</v>
      </c>
      <c r="K552" s="308">
        <v>2</v>
      </c>
      <c r="L552" s="85">
        <f t="shared" si="37"/>
        <v>7.48</v>
      </c>
      <c r="M552" s="308">
        <v>2</v>
      </c>
      <c r="N552" s="85">
        <f t="shared" si="38"/>
        <v>7.48</v>
      </c>
      <c r="O552" s="793">
        <v>2</v>
      </c>
      <c r="P552" s="85">
        <f t="shared" si="39"/>
        <v>7.48</v>
      </c>
      <c r="Q552" s="83">
        <v>2</v>
      </c>
      <c r="R552" s="377">
        <f t="shared" ref="R552:R557" si="48">G552*Q552</f>
        <v>7.48</v>
      </c>
      <c r="S552" s="83">
        <v>2</v>
      </c>
      <c r="T552" s="83">
        <f>Tabla321[[#This Row],[TOTAL EXITENTE82]]*Tabla321[[#This Row],[P.U$]]</f>
        <v>7.48</v>
      </c>
      <c r="U552" s="132"/>
    </row>
    <row r="553" spans="1:21" ht="30" x14ac:dyDescent="0.25">
      <c r="A553" s="179">
        <v>544</v>
      </c>
      <c r="B553" s="581" t="s">
        <v>17987</v>
      </c>
      <c r="C553" s="673" t="s">
        <v>635</v>
      </c>
      <c r="D553" s="151" t="s">
        <v>338</v>
      </c>
      <c r="E553" s="151" t="s">
        <v>710</v>
      </c>
      <c r="F553" s="924">
        <v>10.24</v>
      </c>
      <c r="G553" s="580">
        <v>4.41</v>
      </c>
      <c r="H553" s="337"/>
      <c r="I553" s="83">
        <v>4</v>
      </c>
      <c r="J553" s="590">
        <f t="shared" si="47"/>
        <v>17.64</v>
      </c>
      <c r="K553" s="308">
        <v>4</v>
      </c>
      <c r="L553" s="85">
        <f t="shared" si="37"/>
        <v>17.64</v>
      </c>
      <c r="M553" s="308">
        <v>4</v>
      </c>
      <c r="N553" s="85">
        <f t="shared" si="38"/>
        <v>17.64</v>
      </c>
      <c r="O553" s="793">
        <v>4</v>
      </c>
      <c r="P553" s="85">
        <f t="shared" si="39"/>
        <v>17.64</v>
      </c>
      <c r="Q553" s="83">
        <v>4</v>
      </c>
      <c r="R553" s="377">
        <f t="shared" si="48"/>
        <v>17.64</v>
      </c>
      <c r="S553" s="83">
        <v>4</v>
      </c>
      <c r="T553" s="83">
        <f>Tabla321[[#This Row],[TOTAL EXITENTE82]]*Tabla321[[#This Row],[P.U$]]</f>
        <v>17.64</v>
      </c>
      <c r="U553" s="132"/>
    </row>
    <row r="554" spans="1:21" ht="28.5" x14ac:dyDescent="0.25">
      <c r="A554" s="179">
        <v>545</v>
      </c>
      <c r="B554" s="205" t="s">
        <v>522</v>
      </c>
      <c r="C554" s="21" t="s">
        <v>644</v>
      </c>
      <c r="D554" s="23" t="s">
        <v>338</v>
      </c>
      <c r="E554" s="23" t="s">
        <v>710</v>
      </c>
      <c r="F554" s="29">
        <v>45627</v>
      </c>
      <c r="G554" s="40">
        <v>5.16</v>
      </c>
      <c r="H554" s="337"/>
      <c r="I554" s="83">
        <v>1</v>
      </c>
      <c r="J554" s="590">
        <f t="shared" si="47"/>
        <v>5.16</v>
      </c>
      <c r="K554" s="308">
        <v>1</v>
      </c>
      <c r="L554" s="85">
        <f>G554*K554</f>
        <v>5.16</v>
      </c>
      <c r="M554" s="308">
        <v>0</v>
      </c>
      <c r="N554" s="85">
        <f>G554*M554</f>
        <v>0</v>
      </c>
      <c r="O554" s="793">
        <v>0</v>
      </c>
      <c r="P554" s="85">
        <f>G554*O554</f>
        <v>0</v>
      </c>
      <c r="Q554" s="83">
        <v>0</v>
      </c>
      <c r="R554" s="377">
        <f t="shared" si="48"/>
        <v>0</v>
      </c>
      <c r="S554" s="83"/>
      <c r="T554" s="83">
        <f>Tabla321[[#This Row],[TOTAL EXITENTE82]]*Tabla321[[#This Row],[P.U$]]</f>
        <v>0</v>
      </c>
      <c r="U554" s="132"/>
    </row>
    <row r="555" spans="1:21" ht="28.5" x14ac:dyDescent="0.25">
      <c r="A555" s="179">
        <v>546</v>
      </c>
      <c r="B555" s="205" t="s">
        <v>523</v>
      </c>
      <c r="C555" s="21" t="s">
        <v>644</v>
      </c>
      <c r="D555" s="23" t="s">
        <v>338</v>
      </c>
      <c r="E555" s="23" t="s">
        <v>710</v>
      </c>
      <c r="F555" s="29">
        <v>45627</v>
      </c>
      <c r="G555" s="40">
        <v>5.16</v>
      </c>
      <c r="H555" s="337"/>
      <c r="I555" s="83">
        <v>1</v>
      </c>
      <c r="J555" s="590">
        <f t="shared" si="47"/>
        <v>5.16</v>
      </c>
      <c r="K555" s="308">
        <v>1</v>
      </c>
      <c r="L555" s="85">
        <f>G555*K555</f>
        <v>5.16</v>
      </c>
      <c r="M555" s="308">
        <v>1</v>
      </c>
      <c r="N555" s="85">
        <f>G555*M555</f>
        <v>5.16</v>
      </c>
      <c r="O555" s="793">
        <v>1</v>
      </c>
      <c r="P555" s="85">
        <f>G555*O555</f>
        <v>5.16</v>
      </c>
      <c r="Q555" s="83">
        <v>1</v>
      </c>
      <c r="R555" s="377">
        <f t="shared" si="48"/>
        <v>5.16</v>
      </c>
      <c r="S555" s="83">
        <v>1</v>
      </c>
      <c r="T555" s="83">
        <f>Tabla321[[#This Row],[TOTAL EXITENTE82]]*Tabla321[[#This Row],[P.U$]]</f>
        <v>5.16</v>
      </c>
      <c r="U555" s="132">
        <v>1</v>
      </c>
    </row>
    <row r="556" spans="1:21" ht="28.5" x14ac:dyDescent="0.25">
      <c r="A556" s="179">
        <v>547</v>
      </c>
      <c r="B556" s="205" t="s">
        <v>524</v>
      </c>
      <c r="C556" s="21" t="s">
        <v>645</v>
      </c>
      <c r="D556" s="23" t="s">
        <v>338</v>
      </c>
      <c r="E556" s="23" t="s">
        <v>710</v>
      </c>
      <c r="F556" s="29">
        <v>45261</v>
      </c>
      <c r="G556" s="40">
        <v>6.31</v>
      </c>
      <c r="H556" s="337"/>
      <c r="I556" s="83">
        <v>1</v>
      </c>
      <c r="J556" s="590">
        <f t="shared" si="47"/>
        <v>6.31</v>
      </c>
      <c r="K556" s="308">
        <v>1</v>
      </c>
      <c r="L556" s="85">
        <f t="shared" si="37"/>
        <v>6.31</v>
      </c>
      <c r="M556" s="308">
        <v>1</v>
      </c>
      <c r="N556" s="85">
        <f t="shared" si="38"/>
        <v>6.31</v>
      </c>
      <c r="O556" s="793">
        <v>1</v>
      </c>
      <c r="P556" s="85">
        <f t="shared" si="39"/>
        <v>6.31</v>
      </c>
      <c r="Q556" s="83">
        <v>1</v>
      </c>
      <c r="R556" s="377">
        <f t="shared" si="48"/>
        <v>6.31</v>
      </c>
      <c r="S556" s="83">
        <v>1</v>
      </c>
      <c r="T556" s="83">
        <f>Tabla321[[#This Row],[TOTAL EXITENTE82]]*Tabla321[[#This Row],[P.U$]]</f>
        <v>6.31</v>
      </c>
      <c r="U556" s="132">
        <v>1</v>
      </c>
    </row>
    <row r="557" spans="1:21" ht="28.5" x14ac:dyDescent="0.25">
      <c r="A557" s="179">
        <v>548</v>
      </c>
      <c r="B557" s="205" t="s">
        <v>525</v>
      </c>
      <c r="C557" s="21" t="s">
        <v>645</v>
      </c>
      <c r="D557" s="23" t="s">
        <v>338</v>
      </c>
      <c r="E557" s="23" t="s">
        <v>710</v>
      </c>
      <c r="F557" s="29">
        <v>45262</v>
      </c>
      <c r="G557" s="39">
        <v>6.31</v>
      </c>
      <c r="H557" s="337"/>
      <c r="I557" s="83">
        <v>4</v>
      </c>
      <c r="J557" s="590">
        <f t="shared" si="47"/>
        <v>25.24</v>
      </c>
      <c r="K557" s="308">
        <v>4</v>
      </c>
      <c r="L557" s="85">
        <f t="shared" si="37"/>
        <v>25.24</v>
      </c>
      <c r="M557" s="308">
        <v>4</v>
      </c>
      <c r="N557" s="85">
        <f t="shared" si="38"/>
        <v>25.24</v>
      </c>
      <c r="O557" s="793">
        <v>4</v>
      </c>
      <c r="P557" s="85">
        <f t="shared" si="39"/>
        <v>25.24</v>
      </c>
      <c r="Q557" s="83">
        <v>4</v>
      </c>
      <c r="R557" s="377">
        <f t="shared" si="48"/>
        <v>25.24</v>
      </c>
      <c r="S557" s="83">
        <v>4</v>
      </c>
      <c r="T557" s="83">
        <f>Tabla321[[#This Row],[TOTAL EXITENTE82]]*Tabla321[[#This Row],[P.U$]]</f>
        <v>25.24</v>
      </c>
      <c r="U557" s="132">
        <v>4</v>
      </c>
    </row>
    <row r="558" spans="1:21" ht="28.5" x14ac:dyDescent="0.25">
      <c r="A558" s="179">
        <v>549</v>
      </c>
      <c r="B558" s="204" t="s">
        <v>754</v>
      </c>
      <c r="C558" s="21" t="s">
        <v>751</v>
      </c>
      <c r="D558" s="23" t="s">
        <v>338</v>
      </c>
      <c r="E558" s="23" t="s">
        <v>710</v>
      </c>
      <c r="F558" s="29">
        <v>45931</v>
      </c>
      <c r="G558" s="39">
        <v>3.85</v>
      </c>
      <c r="H558" s="337"/>
      <c r="I558" s="83"/>
      <c r="J558" s="590">
        <f t="shared" si="47"/>
        <v>0</v>
      </c>
      <c r="K558" s="308"/>
      <c r="L558" s="85">
        <f t="shared" si="37"/>
        <v>0</v>
      </c>
      <c r="M558" s="308"/>
      <c r="N558" s="85">
        <f t="shared" si="38"/>
        <v>0</v>
      </c>
      <c r="O558" s="793"/>
      <c r="P558" s="85">
        <f t="shared" si="39"/>
        <v>0</v>
      </c>
      <c r="Q558" s="83"/>
      <c r="R558" s="377">
        <f t="shared" si="40"/>
        <v>0</v>
      </c>
      <c r="S558" s="83"/>
      <c r="T558" s="83">
        <f>Tabla321[[#This Row],[TOTAL EXITENTE82]]*Tabla321[[#This Row],[P.U$]]</f>
        <v>0</v>
      </c>
      <c r="U558" s="132"/>
    </row>
    <row r="559" spans="1:21" ht="28.5" x14ac:dyDescent="0.25">
      <c r="A559" s="179">
        <v>550</v>
      </c>
      <c r="B559" s="204" t="s">
        <v>765</v>
      </c>
      <c r="C559" s="21" t="s">
        <v>763</v>
      </c>
      <c r="D559" s="23" t="s">
        <v>338</v>
      </c>
      <c r="E559" s="23" t="s">
        <v>710</v>
      </c>
      <c r="F559" s="29">
        <v>45352</v>
      </c>
      <c r="G559" s="39">
        <v>4.0999999999999996</v>
      </c>
      <c r="H559" s="337"/>
      <c r="I559" s="83">
        <v>1</v>
      </c>
      <c r="J559" s="590">
        <f t="shared" si="47"/>
        <v>4.0999999999999996</v>
      </c>
      <c r="K559" s="308">
        <v>1</v>
      </c>
      <c r="L559" s="85">
        <f t="shared" si="37"/>
        <v>4.0999999999999996</v>
      </c>
      <c r="M559" s="308">
        <v>1</v>
      </c>
      <c r="N559" s="85">
        <f t="shared" si="38"/>
        <v>4.0999999999999996</v>
      </c>
      <c r="O559" s="793">
        <v>1</v>
      </c>
      <c r="P559" s="85">
        <f t="shared" si="39"/>
        <v>4.0999999999999996</v>
      </c>
      <c r="Q559" s="83">
        <v>1</v>
      </c>
      <c r="R559" s="377">
        <f>G559*Q559</f>
        <v>4.0999999999999996</v>
      </c>
      <c r="S559" s="83">
        <v>1</v>
      </c>
      <c r="T559" s="83">
        <f>Tabla321[[#This Row],[TOTAL EXITENTE82]]*Tabla321[[#This Row],[P.U$]]</f>
        <v>4.0999999999999996</v>
      </c>
      <c r="U559" s="132">
        <v>1</v>
      </c>
    </row>
    <row r="560" spans="1:21" ht="28.5" x14ac:dyDescent="0.25">
      <c r="A560" s="179">
        <v>551</v>
      </c>
      <c r="B560" s="204" t="s">
        <v>753</v>
      </c>
      <c r="C560" s="21" t="s">
        <v>751</v>
      </c>
      <c r="D560" s="23" t="s">
        <v>338</v>
      </c>
      <c r="E560" s="23" t="s">
        <v>710</v>
      </c>
      <c r="F560" s="29">
        <v>45931</v>
      </c>
      <c r="G560" s="39">
        <v>3.85</v>
      </c>
      <c r="H560" s="337"/>
      <c r="I560" s="83"/>
      <c r="J560" s="590">
        <f t="shared" si="47"/>
        <v>0</v>
      </c>
      <c r="K560" s="308"/>
      <c r="L560" s="85">
        <f t="shared" si="37"/>
        <v>0</v>
      </c>
      <c r="M560" s="308"/>
      <c r="N560" s="85">
        <f t="shared" si="38"/>
        <v>0</v>
      </c>
      <c r="O560" s="793"/>
      <c r="P560" s="85">
        <f t="shared" si="39"/>
        <v>0</v>
      </c>
      <c r="Q560" s="83"/>
      <c r="R560" s="377">
        <f t="shared" si="40"/>
        <v>0</v>
      </c>
      <c r="S560" s="83"/>
      <c r="T560" s="83">
        <f>Tabla321[[#This Row],[TOTAL EXITENTE82]]*Tabla321[[#This Row],[P.U$]]</f>
        <v>0</v>
      </c>
      <c r="U560" s="132"/>
    </row>
    <row r="561" spans="1:21" ht="30" x14ac:dyDescent="0.25">
      <c r="A561" s="179">
        <v>552</v>
      </c>
      <c r="B561" s="151" t="s">
        <v>994</v>
      </c>
      <c r="C561" s="151" t="s">
        <v>966</v>
      </c>
      <c r="D561" s="151" t="s">
        <v>338</v>
      </c>
      <c r="E561" s="151" t="s">
        <v>710</v>
      </c>
      <c r="F561" s="579">
        <v>45717</v>
      </c>
      <c r="G561" s="580">
        <v>4.21</v>
      </c>
      <c r="H561" s="337"/>
      <c r="I561" s="83"/>
      <c r="J561" s="590">
        <f t="shared" si="47"/>
        <v>0</v>
      </c>
      <c r="K561" s="308"/>
      <c r="L561" s="85">
        <f t="shared" si="37"/>
        <v>0</v>
      </c>
      <c r="M561" s="308"/>
      <c r="N561" s="85">
        <f t="shared" si="38"/>
        <v>0</v>
      </c>
      <c r="O561" s="793"/>
      <c r="P561" s="85">
        <f t="shared" si="39"/>
        <v>0</v>
      </c>
      <c r="Q561" s="83"/>
      <c r="R561" s="377">
        <f t="shared" si="40"/>
        <v>0</v>
      </c>
      <c r="S561" s="83"/>
      <c r="T561" s="83">
        <f>Tabla321[[#This Row],[TOTAL EXITENTE82]]*Tabla321[[#This Row],[P.U$]]</f>
        <v>0</v>
      </c>
      <c r="U561" s="132"/>
    </row>
    <row r="562" spans="1:21" ht="30" x14ac:dyDescent="0.25">
      <c r="A562" s="179">
        <v>553</v>
      </c>
      <c r="B562" s="151" t="s">
        <v>973</v>
      </c>
      <c r="C562" s="151" t="s">
        <v>750</v>
      </c>
      <c r="D562" s="151" t="s">
        <v>338</v>
      </c>
      <c r="E562" s="151" t="s">
        <v>710</v>
      </c>
      <c r="F562" s="579">
        <v>45261</v>
      </c>
      <c r="G562" s="580">
        <v>5.94</v>
      </c>
      <c r="H562" s="337"/>
      <c r="I562" s="83">
        <v>4</v>
      </c>
      <c r="J562" s="590">
        <f t="shared" si="47"/>
        <v>23.76</v>
      </c>
      <c r="K562" s="308">
        <v>4</v>
      </c>
      <c r="L562" s="85">
        <f t="shared" si="37"/>
        <v>23.76</v>
      </c>
      <c r="M562" s="308">
        <v>4</v>
      </c>
      <c r="N562" s="85">
        <f t="shared" si="38"/>
        <v>23.76</v>
      </c>
      <c r="O562" s="793">
        <v>4</v>
      </c>
      <c r="P562" s="85">
        <f t="shared" si="39"/>
        <v>23.76</v>
      </c>
      <c r="Q562" s="83">
        <v>4</v>
      </c>
      <c r="R562" s="377">
        <f t="shared" si="40"/>
        <v>23.76</v>
      </c>
      <c r="S562" s="83">
        <v>4</v>
      </c>
      <c r="T562" s="83">
        <f>Tabla321[[#This Row],[TOTAL EXITENTE82]]*Tabla321[[#This Row],[P.U$]]</f>
        <v>23.76</v>
      </c>
      <c r="U562" s="132">
        <v>4</v>
      </c>
    </row>
    <row r="563" spans="1:21" ht="30" x14ac:dyDescent="0.25">
      <c r="A563" s="179">
        <v>554</v>
      </c>
      <c r="B563" s="151" t="s">
        <v>974</v>
      </c>
      <c r="C563" s="151" t="s">
        <v>750</v>
      </c>
      <c r="D563" s="151" t="s">
        <v>338</v>
      </c>
      <c r="E563" s="151" t="s">
        <v>710</v>
      </c>
      <c r="F563" s="579">
        <v>45292</v>
      </c>
      <c r="G563" s="580">
        <v>5.94</v>
      </c>
      <c r="H563" s="337"/>
      <c r="I563" s="83">
        <v>4</v>
      </c>
      <c r="J563" s="590">
        <f t="shared" si="47"/>
        <v>23.76</v>
      </c>
      <c r="K563" s="308">
        <v>4</v>
      </c>
      <c r="L563" s="85">
        <f t="shared" si="37"/>
        <v>23.76</v>
      </c>
      <c r="M563" s="308">
        <v>4</v>
      </c>
      <c r="N563" s="85">
        <f t="shared" si="38"/>
        <v>23.76</v>
      </c>
      <c r="O563" s="793">
        <v>4</v>
      </c>
      <c r="P563" s="85">
        <f t="shared" si="39"/>
        <v>23.76</v>
      </c>
      <c r="Q563" s="83">
        <v>4</v>
      </c>
      <c r="R563" s="377">
        <f t="shared" si="40"/>
        <v>23.76</v>
      </c>
      <c r="S563" s="83">
        <v>3</v>
      </c>
      <c r="T563" s="83">
        <f>Tabla321[[#This Row],[TOTAL EXITENTE82]]*Tabla321[[#This Row],[P.U$]]</f>
        <v>17.82</v>
      </c>
      <c r="U563" s="132">
        <v>3</v>
      </c>
    </row>
    <row r="564" spans="1:21" ht="30" x14ac:dyDescent="0.25">
      <c r="A564" s="179">
        <v>555</v>
      </c>
      <c r="B564" s="151" t="s">
        <v>986</v>
      </c>
      <c r="C564" s="151" t="s">
        <v>966</v>
      </c>
      <c r="D564" s="151" t="s">
        <v>338</v>
      </c>
      <c r="E564" s="151" t="s">
        <v>710</v>
      </c>
      <c r="F564" s="579">
        <v>45778</v>
      </c>
      <c r="G564" s="580">
        <v>7.47</v>
      </c>
      <c r="H564" s="337"/>
      <c r="I564" s="83"/>
      <c r="J564" s="590">
        <f t="shared" si="47"/>
        <v>0</v>
      </c>
      <c r="K564" s="308"/>
      <c r="L564" s="85">
        <f t="shared" si="37"/>
        <v>0</v>
      </c>
      <c r="M564" s="308"/>
      <c r="N564" s="85">
        <f t="shared" si="38"/>
        <v>0</v>
      </c>
      <c r="O564" s="793"/>
      <c r="P564" s="85">
        <f t="shared" si="39"/>
        <v>0</v>
      </c>
      <c r="Q564" s="83"/>
      <c r="R564" s="377">
        <f t="shared" si="40"/>
        <v>0</v>
      </c>
      <c r="S564" s="83"/>
      <c r="T564" s="83">
        <f>Tabla321[[#This Row],[TOTAL EXITENTE82]]*Tabla321[[#This Row],[P.U$]]</f>
        <v>0</v>
      </c>
      <c r="U564" s="132"/>
    </row>
    <row r="565" spans="1:21" ht="30" x14ac:dyDescent="0.25">
      <c r="A565" s="179">
        <v>556</v>
      </c>
      <c r="B565" s="151" t="s">
        <v>987</v>
      </c>
      <c r="C565" s="151" t="s">
        <v>966</v>
      </c>
      <c r="D565" s="151" t="s">
        <v>338</v>
      </c>
      <c r="E565" s="151" t="s">
        <v>710</v>
      </c>
      <c r="F565" s="579">
        <v>45689</v>
      </c>
      <c r="G565" s="580">
        <v>2.95</v>
      </c>
      <c r="H565" s="337"/>
      <c r="I565" s="83"/>
      <c r="J565" s="590">
        <f t="shared" si="47"/>
        <v>0</v>
      </c>
      <c r="K565" s="308"/>
      <c r="L565" s="85">
        <f t="shared" si="37"/>
        <v>0</v>
      </c>
      <c r="M565" s="308"/>
      <c r="N565" s="85">
        <f t="shared" si="38"/>
        <v>0</v>
      </c>
      <c r="O565" s="793"/>
      <c r="P565" s="85">
        <f t="shared" si="39"/>
        <v>0</v>
      </c>
      <c r="Q565" s="83"/>
      <c r="R565" s="377">
        <f t="shared" si="40"/>
        <v>0</v>
      </c>
      <c r="S565" s="83"/>
      <c r="T565" s="83">
        <f>Tabla321[[#This Row],[TOTAL EXITENTE82]]*Tabla321[[#This Row],[P.U$]]</f>
        <v>0</v>
      </c>
      <c r="U565" s="132"/>
    </row>
    <row r="566" spans="1:21" ht="28.5" x14ac:dyDescent="0.25">
      <c r="A566" s="179">
        <v>557</v>
      </c>
      <c r="B566" s="204" t="s">
        <v>526</v>
      </c>
      <c r="C566" s="21" t="s">
        <v>635</v>
      </c>
      <c r="D566" s="23" t="s">
        <v>338</v>
      </c>
      <c r="E566" s="23" t="s">
        <v>710</v>
      </c>
      <c r="F566" s="29">
        <v>45263</v>
      </c>
      <c r="G566" s="39">
        <v>7.55</v>
      </c>
      <c r="H566" s="337"/>
      <c r="I566" s="83"/>
      <c r="J566" s="590">
        <f t="shared" si="47"/>
        <v>0</v>
      </c>
      <c r="K566" s="308"/>
      <c r="L566" s="85">
        <f t="shared" si="37"/>
        <v>0</v>
      </c>
      <c r="M566" s="308"/>
      <c r="N566" s="85">
        <f t="shared" si="38"/>
        <v>0</v>
      </c>
      <c r="O566" s="793"/>
      <c r="P566" s="85">
        <f t="shared" si="39"/>
        <v>0</v>
      </c>
      <c r="Q566" s="83"/>
      <c r="R566" s="377">
        <f t="shared" si="40"/>
        <v>0</v>
      </c>
      <c r="S566" s="83"/>
      <c r="T566" s="83">
        <f>Tabla321[[#This Row],[TOTAL EXITENTE82]]*Tabla321[[#This Row],[P.U$]]</f>
        <v>0</v>
      </c>
      <c r="U566" s="132"/>
    </row>
    <row r="567" spans="1:21" ht="28.5" x14ac:dyDescent="0.25">
      <c r="A567" s="179">
        <v>558</v>
      </c>
      <c r="B567" s="204" t="s">
        <v>527</v>
      </c>
      <c r="C567" s="21" t="s">
        <v>603</v>
      </c>
      <c r="D567" s="23" t="s">
        <v>338</v>
      </c>
      <c r="E567" s="23" t="s">
        <v>708</v>
      </c>
      <c r="F567" s="29">
        <v>45264</v>
      </c>
      <c r="G567" s="39">
        <v>3</v>
      </c>
      <c r="H567" s="337"/>
      <c r="I567" s="83"/>
      <c r="J567" s="590">
        <f t="shared" si="47"/>
        <v>0</v>
      </c>
      <c r="K567" s="308"/>
      <c r="L567" s="85">
        <f t="shared" si="37"/>
        <v>0</v>
      </c>
      <c r="M567" s="308"/>
      <c r="N567" s="85">
        <f t="shared" si="38"/>
        <v>0</v>
      </c>
      <c r="O567" s="793"/>
      <c r="P567" s="85">
        <f t="shared" si="39"/>
        <v>0</v>
      </c>
      <c r="Q567" s="83"/>
      <c r="R567" s="377">
        <f t="shared" si="40"/>
        <v>0</v>
      </c>
      <c r="S567" s="83"/>
      <c r="T567" s="83">
        <f>Tabla321[[#This Row],[TOTAL EXITENTE82]]*Tabla321[[#This Row],[P.U$]]</f>
        <v>0</v>
      </c>
      <c r="U567" s="132"/>
    </row>
    <row r="568" spans="1:21" ht="28.5" x14ac:dyDescent="0.25">
      <c r="A568" s="179">
        <v>559</v>
      </c>
      <c r="B568" s="204" t="s">
        <v>528</v>
      </c>
      <c r="C568" s="21" t="s">
        <v>646</v>
      </c>
      <c r="D568" s="23" t="s">
        <v>338</v>
      </c>
      <c r="E568" s="23" t="s">
        <v>708</v>
      </c>
      <c r="F568" s="29">
        <v>45265</v>
      </c>
      <c r="G568" s="39">
        <v>2.2999999999999998</v>
      </c>
      <c r="H568" s="337"/>
      <c r="I568" s="83"/>
      <c r="J568" s="590">
        <f t="shared" si="47"/>
        <v>0</v>
      </c>
      <c r="K568" s="308"/>
      <c r="L568" s="85">
        <f t="shared" si="37"/>
        <v>0</v>
      </c>
      <c r="M568" s="308"/>
      <c r="N568" s="85">
        <f t="shared" si="38"/>
        <v>0</v>
      </c>
      <c r="O568" s="793"/>
      <c r="P568" s="85">
        <f t="shared" si="39"/>
        <v>0</v>
      </c>
      <c r="Q568" s="83"/>
      <c r="R568" s="377">
        <f t="shared" si="40"/>
        <v>0</v>
      </c>
      <c r="S568" s="83"/>
      <c r="T568" s="83">
        <f>Tabla321[[#This Row],[TOTAL EXITENTE82]]*Tabla321[[#This Row],[P.U$]]</f>
        <v>0</v>
      </c>
      <c r="U568" s="132"/>
    </row>
    <row r="569" spans="1:21" ht="28.5" x14ac:dyDescent="0.25">
      <c r="A569" s="179">
        <v>560</v>
      </c>
      <c r="B569" s="204" t="s">
        <v>529</v>
      </c>
      <c r="C569" s="21" t="s">
        <v>647</v>
      </c>
      <c r="D569" s="23" t="s">
        <v>338</v>
      </c>
      <c r="E569" s="23" t="s">
        <v>708</v>
      </c>
      <c r="F569" s="28">
        <v>45383</v>
      </c>
      <c r="G569" s="39">
        <v>0.16</v>
      </c>
      <c r="H569" s="337"/>
      <c r="I569" s="83">
        <v>22</v>
      </c>
      <c r="J569" s="590">
        <f t="shared" si="47"/>
        <v>3.52</v>
      </c>
      <c r="K569" s="308">
        <v>17</v>
      </c>
      <c r="L569" s="85">
        <f t="shared" si="37"/>
        <v>2.72</v>
      </c>
      <c r="M569" s="308">
        <v>17</v>
      </c>
      <c r="N569" s="85">
        <f t="shared" si="38"/>
        <v>2.72</v>
      </c>
      <c r="O569" s="793">
        <v>17</v>
      </c>
      <c r="P569" s="85">
        <f t="shared" si="39"/>
        <v>2.72</v>
      </c>
      <c r="Q569" s="83">
        <v>17</v>
      </c>
      <c r="R569" s="377">
        <f>G569*Q569</f>
        <v>2.72</v>
      </c>
      <c r="S569" s="83">
        <v>11</v>
      </c>
      <c r="T569" s="83">
        <f>Tabla321[[#This Row],[TOTAL EXITENTE82]]*Tabla321[[#This Row],[P.U$]]</f>
        <v>1.76</v>
      </c>
      <c r="U569" s="132">
        <v>11</v>
      </c>
    </row>
    <row r="570" spans="1:21" ht="28.5" x14ac:dyDescent="0.25">
      <c r="A570" s="179">
        <v>561</v>
      </c>
      <c r="B570" s="204" t="s">
        <v>833</v>
      </c>
      <c r="C570" s="21" t="s">
        <v>635</v>
      </c>
      <c r="D570" s="23" t="s">
        <v>338</v>
      </c>
      <c r="E570" s="23" t="s">
        <v>710</v>
      </c>
      <c r="F570" s="28">
        <v>45658</v>
      </c>
      <c r="G570" s="39">
        <v>3.07</v>
      </c>
      <c r="H570" s="337"/>
      <c r="I570" s="83"/>
      <c r="J570" s="590">
        <f t="shared" si="47"/>
        <v>0</v>
      </c>
      <c r="K570" s="308"/>
      <c r="L570" s="85">
        <f>G570*K570</f>
        <v>0</v>
      </c>
      <c r="M570" s="308"/>
      <c r="N570" s="85">
        <f>G570*M570</f>
        <v>0</v>
      </c>
      <c r="O570" s="793"/>
      <c r="P570" s="85">
        <f>G570*O570</f>
        <v>0</v>
      </c>
      <c r="Q570" s="83"/>
      <c r="R570" s="377">
        <f>G570*Q570</f>
        <v>0</v>
      </c>
      <c r="S570" s="83"/>
      <c r="T570" s="83">
        <f>Tabla321[[#This Row],[TOTAL EXITENTE82]]*Tabla321[[#This Row],[P.U$]]</f>
        <v>0</v>
      </c>
      <c r="U570" s="132"/>
    </row>
    <row r="571" spans="1:21" ht="28.5" x14ac:dyDescent="0.25">
      <c r="A571" s="179">
        <v>562</v>
      </c>
      <c r="B571" s="204" t="s">
        <v>834</v>
      </c>
      <c r="C571" s="21" t="s">
        <v>635</v>
      </c>
      <c r="D571" s="23" t="s">
        <v>338</v>
      </c>
      <c r="E571" s="23" t="s">
        <v>710</v>
      </c>
      <c r="F571" s="28">
        <v>45659</v>
      </c>
      <c r="G571" s="39">
        <v>6.57</v>
      </c>
      <c r="H571" s="337"/>
      <c r="I571" s="83">
        <v>4</v>
      </c>
      <c r="J571" s="590">
        <f t="shared" si="47"/>
        <v>26.28</v>
      </c>
      <c r="K571" s="308">
        <v>3</v>
      </c>
      <c r="L571" s="85">
        <f t="shared" si="37"/>
        <v>19.71</v>
      </c>
      <c r="M571" s="308">
        <v>3</v>
      </c>
      <c r="N571" s="85">
        <f>G571*M571</f>
        <v>19.71</v>
      </c>
      <c r="O571" s="793">
        <v>3</v>
      </c>
      <c r="P571" s="85">
        <f t="shared" si="39"/>
        <v>19.71</v>
      </c>
      <c r="Q571" s="83">
        <v>0</v>
      </c>
      <c r="R571" s="377">
        <f>G571*Q571</f>
        <v>0</v>
      </c>
      <c r="S571" s="83"/>
      <c r="T571" s="83">
        <f>Tabla321[[#This Row],[TOTAL EXITENTE82]]*Tabla321[[#This Row],[P.U$]]</f>
        <v>0</v>
      </c>
      <c r="U571" s="132"/>
    </row>
    <row r="572" spans="1:21" x14ac:dyDescent="0.25">
      <c r="A572" s="179">
        <v>563</v>
      </c>
      <c r="B572" s="204" t="s">
        <v>530</v>
      </c>
      <c r="C572" s="21" t="s">
        <v>648</v>
      </c>
      <c r="D572" s="23" t="s">
        <v>338</v>
      </c>
      <c r="E572" s="23" t="s">
        <v>710</v>
      </c>
      <c r="F572" s="28">
        <v>45413</v>
      </c>
      <c r="G572" s="39">
        <v>0.6</v>
      </c>
      <c r="H572" s="337"/>
      <c r="I572" s="83"/>
      <c r="J572" s="590">
        <f t="shared" si="47"/>
        <v>0</v>
      </c>
      <c r="K572" s="308"/>
      <c r="L572" s="85">
        <f t="shared" si="37"/>
        <v>0</v>
      </c>
      <c r="M572" s="308"/>
      <c r="N572" s="85">
        <f t="shared" si="38"/>
        <v>0</v>
      </c>
      <c r="O572" s="793"/>
      <c r="P572" s="85">
        <f t="shared" si="39"/>
        <v>0</v>
      </c>
      <c r="Q572" s="83"/>
      <c r="R572" s="377">
        <f t="shared" si="40"/>
        <v>0</v>
      </c>
      <c r="S572" s="83"/>
      <c r="T572" s="83">
        <f>Tabla321[[#This Row],[TOTAL EXITENTE82]]*Tabla321[[#This Row],[P.U$]]</f>
        <v>0</v>
      </c>
      <c r="U572" s="132"/>
    </row>
    <row r="573" spans="1:21" x14ac:dyDescent="0.25">
      <c r="A573" s="179">
        <v>564</v>
      </c>
      <c r="B573" s="204" t="s">
        <v>531</v>
      </c>
      <c r="C573" s="21" t="s">
        <v>649</v>
      </c>
      <c r="D573" s="23" t="s">
        <v>338</v>
      </c>
      <c r="E573" s="23" t="s">
        <v>708</v>
      </c>
      <c r="F573" s="28">
        <v>45170</v>
      </c>
      <c r="G573" s="39">
        <v>0.6</v>
      </c>
      <c r="H573" s="337"/>
      <c r="I573" s="83"/>
      <c r="J573" s="590">
        <f t="shared" si="47"/>
        <v>0</v>
      </c>
      <c r="K573" s="308"/>
      <c r="L573" s="85">
        <f t="shared" si="37"/>
        <v>0</v>
      </c>
      <c r="M573" s="308"/>
      <c r="N573" s="85">
        <f t="shared" si="38"/>
        <v>0</v>
      </c>
      <c r="O573" s="793"/>
      <c r="P573" s="85">
        <f t="shared" si="39"/>
        <v>0</v>
      </c>
      <c r="Q573" s="83"/>
      <c r="R573" s="377">
        <f t="shared" si="40"/>
        <v>0</v>
      </c>
      <c r="S573" s="83"/>
      <c r="T573" s="83">
        <f>Tabla321[[#This Row],[TOTAL EXITENTE82]]*Tabla321[[#This Row],[P.U$]]</f>
        <v>0</v>
      </c>
      <c r="U573" s="132"/>
    </row>
    <row r="574" spans="1:21" x14ac:dyDescent="0.25">
      <c r="A574" s="179">
        <v>565</v>
      </c>
      <c r="B574" s="204" t="s">
        <v>832</v>
      </c>
      <c r="C574" s="21" t="s">
        <v>831</v>
      </c>
      <c r="D574" s="23" t="s">
        <v>338</v>
      </c>
      <c r="E574" s="23" t="s">
        <v>710</v>
      </c>
      <c r="F574" s="28">
        <v>45839</v>
      </c>
      <c r="G574" s="39">
        <v>3.66</v>
      </c>
      <c r="H574" s="337"/>
      <c r="I574" s="83"/>
      <c r="J574" s="590">
        <f t="shared" si="47"/>
        <v>0</v>
      </c>
      <c r="K574" s="308"/>
      <c r="L574" s="85">
        <f t="shared" si="37"/>
        <v>0</v>
      </c>
      <c r="M574" s="308"/>
      <c r="N574" s="85">
        <f t="shared" si="38"/>
        <v>0</v>
      </c>
      <c r="O574" s="793"/>
      <c r="P574" s="85">
        <f t="shared" si="39"/>
        <v>0</v>
      </c>
      <c r="Q574" s="83"/>
      <c r="R574" s="377">
        <f t="shared" si="40"/>
        <v>0</v>
      </c>
      <c r="S574" s="83"/>
      <c r="T574" s="83">
        <f>Tabla321[[#This Row],[TOTAL EXITENTE82]]*Tabla321[[#This Row],[P.U$]]</f>
        <v>0</v>
      </c>
      <c r="U574" s="132"/>
    </row>
    <row r="575" spans="1:21" ht="30" x14ac:dyDescent="0.25">
      <c r="A575" s="179">
        <v>566</v>
      </c>
      <c r="B575" s="151" t="s">
        <v>977</v>
      </c>
      <c r="C575" s="151" t="s">
        <v>802</v>
      </c>
      <c r="D575" s="151" t="s">
        <v>338</v>
      </c>
      <c r="E575" s="151" t="s">
        <v>710</v>
      </c>
      <c r="F575" s="579">
        <v>45809</v>
      </c>
      <c r="G575" s="580">
        <v>4.88</v>
      </c>
      <c r="H575" s="337"/>
      <c r="I575" s="83"/>
      <c r="J575" s="590">
        <f t="shared" si="47"/>
        <v>0</v>
      </c>
      <c r="K575" s="308"/>
      <c r="L575" s="85">
        <f t="shared" ref="L575:L590" si="49">G575*K575</f>
        <v>0</v>
      </c>
      <c r="M575" s="308"/>
      <c r="N575" s="85">
        <f t="shared" ref="N575:N590" si="50">G575*M575</f>
        <v>0</v>
      </c>
      <c r="O575" s="793"/>
      <c r="P575" s="85">
        <f t="shared" ref="P575:P590" si="51">G575*O575</f>
        <v>0</v>
      </c>
      <c r="Q575" s="83"/>
      <c r="R575" s="377">
        <f t="shared" ref="R575:R590" si="52">G575*Q575</f>
        <v>0</v>
      </c>
      <c r="S575" s="83"/>
      <c r="T575" s="83">
        <f>Tabla321[[#This Row],[TOTAL EXITENTE82]]*Tabla321[[#This Row],[P.U$]]</f>
        <v>0</v>
      </c>
      <c r="U575" s="132"/>
    </row>
    <row r="576" spans="1:21" ht="28.5" x14ac:dyDescent="0.25">
      <c r="A576" s="179">
        <v>567</v>
      </c>
      <c r="B576" s="204" t="s">
        <v>532</v>
      </c>
      <c r="C576" s="21" t="s">
        <v>650</v>
      </c>
      <c r="D576" s="23" t="s">
        <v>338</v>
      </c>
      <c r="E576" s="23" t="s">
        <v>710</v>
      </c>
      <c r="F576" s="28">
        <v>45505</v>
      </c>
      <c r="G576" s="39">
        <v>5.28</v>
      </c>
      <c r="H576" s="337"/>
      <c r="I576" s="83"/>
      <c r="J576" s="590">
        <f t="shared" si="47"/>
        <v>0</v>
      </c>
      <c r="K576" s="308"/>
      <c r="L576" s="85">
        <f t="shared" si="49"/>
        <v>0</v>
      </c>
      <c r="M576" s="308"/>
      <c r="N576" s="85">
        <f t="shared" si="50"/>
        <v>0</v>
      </c>
      <c r="O576" s="793"/>
      <c r="P576" s="85">
        <f t="shared" si="51"/>
        <v>0</v>
      </c>
      <c r="Q576" s="83"/>
      <c r="R576" s="377">
        <f t="shared" si="52"/>
        <v>0</v>
      </c>
      <c r="S576" s="83"/>
      <c r="T576" s="83">
        <f>Tabla321[[#This Row],[TOTAL EXITENTE82]]*Tabla321[[#This Row],[P.U$]]</f>
        <v>0</v>
      </c>
      <c r="U576" s="132"/>
    </row>
    <row r="577" spans="1:21" ht="28.5" x14ac:dyDescent="0.25">
      <c r="A577" s="179">
        <v>568</v>
      </c>
      <c r="B577" s="204" t="s">
        <v>533</v>
      </c>
      <c r="C577" s="21" t="s">
        <v>635</v>
      </c>
      <c r="D577" s="23" t="s">
        <v>338</v>
      </c>
      <c r="E577" s="23" t="s">
        <v>710</v>
      </c>
      <c r="F577" s="28">
        <v>45505</v>
      </c>
      <c r="G577" s="39">
        <v>6.57</v>
      </c>
      <c r="H577" s="337"/>
      <c r="I577" s="83"/>
      <c r="J577" s="590">
        <f t="shared" si="47"/>
        <v>0</v>
      </c>
      <c r="K577" s="308"/>
      <c r="L577" s="85">
        <f t="shared" si="49"/>
        <v>0</v>
      </c>
      <c r="M577" s="308"/>
      <c r="N577" s="85">
        <f t="shared" si="50"/>
        <v>0</v>
      </c>
      <c r="O577" s="793"/>
      <c r="P577" s="85">
        <f t="shared" si="51"/>
        <v>0</v>
      </c>
      <c r="Q577" s="83"/>
      <c r="R577" s="377">
        <f t="shared" si="52"/>
        <v>0</v>
      </c>
      <c r="S577" s="83"/>
      <c r="T577" s="83">
        <f>Tabla321[[#This Row],[TOTAL EXITENTE82]]*Tabla321[[#This Row],[P.U$]]</f>
        <v>0</v>
      </c>
      <c r="U577" s="132"/>
    </row>
    <row r="578" spans="1:21" ht="28.5" x14ac:dyDescent="0.25">
      <c r="A578" s="179">
        <v>569</v>
      </c>
      <c r="B578" s="206" t="s">
        <v>534</v>
      </c>
      <c r="C578" s="24" t="s">
        <v>651</v>
      </c>
      <c r="D578" s="24" t="s">
        <v>339</v>
      </c>
      <c r="E578" s="24" t="s">
        <v>713</v>
      </c>
      <c r="F578" s="31">
        <v>45658</v>
      </c>
      <c r="G578" s="42">
        <v>1.71</v>
      </c>
      <c r="H578" s="337"/>
      <c r="I578" s="83"/>
      <c r="J578" s="590">
        <f t="shared" si="47"/>
        <v>0</v>
      </c>
      <c r="K578" s="308"/>
      <c r="L578" s="85">
        <f t="shared" si="49"/>
        <v>0</v>
      </c>
      <c r="M578" s="308"/>
      <c r="N578" s="85">
        <f t="shared" si="50"/>
        <v>0</v>
      </c>
      <c r="O578" s="793"/>
      <c r="P578" s="85">
        <f t="shared" si="51"/>
        <v>0</v>
      </c>
      <c r="Q578" s="83"/>
      <c r="R578" s="377">
        <f t="shared" si="52"/>
        <v>0</v>
      </c>
      <c r="S578" s="83"/>
      <c r="T578" s="83">
        <f>Tabla321[[#This Row],[TOTAL EXITENTE82]]*Tabla321[[#This Row],[P.U$]]</f>
        <v>0</v>
      </c>
      <c r="U578" s="83"/>
    </row>
    <row r="579" spans="1:21" ht="25.5" x14ac:dyDescent="0.25">
      <c r="A579" s="179">
        <v>570</v>
      </c>
      <c r="B579" s="184" t="s">
        <v>959</v>
      </c>
      <c r="C579" s="184" t="s">
        <v>960</v>
      </c>
      <c r="D579" s="24" t="s">
        <v>339</v>
      </c>
      <c r="E579" s="24" t="s">
        <v>713</v>
      </c>
      <c r="F579" s="601">
        <v>45474</v>
      </c>
      <c r="G579" s="577">
        <v>2.4900000000000002</v>
      </c>
      <c r="H579" s="337"/>
      <c r="I579" s="233">
        <v>3</v>
      </c>
      <c r="J579" s="590">
        <f t="shared" si="47"/>
        <v>7.4700000000000006</v>
      </c>
      <c r="K579" s="856">
        <v>1</v>
      </c>
      <c r="L579" s="232">
        <f>G579*K579</f>
        <v>2.4900000000000002</v>
      </c>
      <c r="M579" s="856"/>
      <c r="N579" s="232">
        <f t="shared" si="50"/>
        <v>0</v>
      </c>
      <c r="O579" s="794"/>
      <c r="P579" s="232">
        <f t="shared" si="51"/>
        <v>0</v>
      </c>
      <c r="Q579" s="233"/>
      <c r="R579" s="377">
        <f>G579*Q579</f>
        <v>0</v>
      </c>
      <c r="S579" s="83"/>
      <c r="T579" s="83">
        <f>Tabla321[[#This Row],[TOTAL EXITENTE82]]*Tabla321[[#This Row],[P.U$]]</f>
        <v>0</v>
      </c>
      <c r="U579" s="83"/>
    </row>
    <row r="580" spans="1:21" ht="25.5" x14ac:dyDescent="0.25">
      <c r="A580" s="179">
        <v>571</v>
      </c>
      <c r="B580" s="184" t="s">
        <v>17862</v>
      </c>
      <c r="C580" s="184" t="s">
        <v>908</v>
      </c>
      <c r="D580" s="24" t="s">
        <v>339</v>
      </c>
      <c r="E580" s="24" t="s">
        <v>713</v>
      </c>
      <c r="F580" s="601">
        <v>46054</v>
      </c>
      <c r="G580" s="577">
        <v>2.4900000000000002</v>
      </c>
      <c r="H580" s="337"/>
      <c r="I580" s="233"/>
      <c r="J580" s="590">
        <f>G580*I580</f>
        <v>0</v>
      </c>
      <c r="K580" s="856"/>
      <c r="L580" s="232">
        <f>G580*K580</f>
        <v>0</v>
      </c>
      <c r="M580" s="308"/>
      <c r="N580" s="232">
        <f>G580*M580</f>
        <v>0</v>
      </c>
      <c r="O580" s="793"/>
      <c r="P580" s="232">
        <f>G580*O580</f>
        <v>0</v>
      </c>
      <c r="Q580" s="233"/>
      <c r="R580" s="377">
        <f>G580*Q580</f>
        <v>0</v>
      </c>
      <c r="S580" s="83"/>
      <c r="T580" s="83">
        <f>Tabla321[[#This Row],[TOTAL EXITENTE82]]*Tabla321[[#This Row],[P.U$]]</f>
        <v>0</v>
      </c>
      <c r="U580" s="83"/>
    </row>
    <row r="581" spans="1:21" ht="25.5" x14ac:dyDescent="0.25">
      <c r="A581" s="179">
        <v>572</v>
      </c>
      <c r="B581" s="184" t="s">
        <v>957</v>
      </c>
      <c r="C581" s="184" t="s">
        <v>908</v>
      </c>
      <c r="D581" s="24" t="s">
        <v>339</v>
      </c>
      <c r="E581" s="24" t="s">
        <v>713</v>
      </c>
      <c r="F581" s="601">
        <v>46478</v>
      </c>
      <c r="G581" s="577">
        <v>1.04</v>
      </c>
      <c r="H581" s="337"/>
      <c r="I581" s="233"/>
      <c r="J581" s="590">
        <f t="shared" ref="J581:J650" si="53">G581*I581</f>
        <v>0</v>
      </c>
      <c r="K581" s="308"/>
      <c r="L581" s="232">
        <f t="shared" si="49"/>
        <v>0</v>
      </c>
      <c r="M581" s="308"/>
      <c r="N581" s="232">
        <f t="shared" si="50"/>
        <v>0</v>
      </c>
      <c r="O581" s="793"/>
      <c r="P581" s="232">
        <f t="shared" si="51"/>
        <v>0</v>
      </c>
      <c r="Q581" s="233"/>
      <c r="R581" s="377">
        <f t="shared" si="52"/>
        <v>0</v>
      </c>
      <c r="S581" s="83"/>
      <c r="T581" s="83">
        <f>Tabla321[[#This Row],[TOTAL EXITENTE82]]*Tabla321[[#This Row],[P.U$]]</f>
        <v>0</v>
      </c>
      <c r="U581" s="83"/>
    </row>
    <row r="582" spans="1:21" ht="28.5" x14ac:dyDescent="0.25">
      <c r="A582" s="179">
        <v>573</v>
      </c>
      <c r="B582" s="206" t="s">
        <v>535</v>
      </c>
      <c r="C582" s="24" t="s">
        <v>652</v>
      </c>
      <c r="D582" s="24" t="s">
        <v>339</v>
      </c>
      <c r="E582" s="24" t="s">
        <v>713</v>
      </c>
      <c r="F582" s="32">
        <v>45627</v>
      </c>
      <c r="G582" s="42">
        <v>1.92</v>
      </c>
      <c r="H582" s="337"/>
      <c r="I582" s="83"/>
      <c r="J582" s="590">
        <f t="shared" si="53"/>
        <v>0</v>
      </c>
      <c r="K582" s="308"/>
      <c r="L582" s="85">
        <f t="shared" si="49"/>
        <v>0</v>
      </c>
      <c r="M582" s="308"/>
      <c r="N582" s="85">
        <f t="shared" si="50"/>
        <v>0</v>
      </c>
      <c r="O582" s="793"/>
      <c r="P582" s="85">
        <f t="shared" si="51"/>
        <v>0</v>
      </c>
      <c r="Q582" s="83"/>
      <c r="R582" s="377">
        <f t="shared" si="52"/>
        <v>0</v>
      </c>
      <c r="S582" s="83"/>
      <c r="T582" s="83">
        <f>Tabla321[[#This Row],[TOTAL EXITENTE82]]*Tabla321[[#This Row],[P.U$]]</f>
        <v>0</v>
      </c>
      <c r="U582" s="83"/>
    </row>
    <row r="583" spans="1:21" ht="28.5" x14ac:dyDescent="0.25">
      <c r="A583" s="179">
        <v>574</v>
      </c>
      <c r="B583" s="206" t="s">
        <v>836</v>
      </c>
      <c r="C583" s="24" t="s">
        <v>652</v>
      </c>
      <c r="D583" s="24" t="s">
        <v>339</v>
      </c>
      <c r="E583" s="24" t="s">
        <v>713</v>
      </c>
      <c r="F583" s="32">
        <v>45627</v>
      </c>
      <c r="G583" s="42">
        <v>1.92</v>
      </c>
      <c r="H583" s="337"/>
      <c r="I583" s="83"/>
      <c r="J583" s="590">
        <f t="shared" si="53"/>
        <v>0</v>
      </c>
      <c r="K583" s="308"/>
      <c r="L583" s="85">
        <f t="shared" si="49"/>
        <v>0</v>
      </c>
      <c r="M583" s="308"/>
      <c r="N583" s="85">
        <f t="shared" si="50"/>
        <v>0</v>
      </c>
      <c r="O583" s="793"/>
      <c r="P583" s="85">
        <f t="shared" si="51"/>
        <v>0</v>
      </c>
      <c r="Q583" s="83"/>
      <c r="R583" s="377">
        <f t="shared" si="52"/>
        <v>0</v>
      </c>
      <c r="S583" s="83"/>
      <c r="T583" s="83">
        <f>Tabla321[[#This Row],[TOTAL EXITENTE82]]*Tabla321[[#This Row],[P.U$]]</f>
        <v>0</v>
      </c>
      <c r="U583" s="83"/>
    </row>
    <row r="584" spans="1:21" ht="25.5" x14ac:dyDescent="0.25">
      <c r="A584" s="179">
        <v>575</v>
      </c>
      <c r="B584" s="206" t="s">
        <v>536</v>
      </c>
      <c r="C584" s="24" t="s">
        <v>908</v>
      </c>
      <c r="D584" s="24" t="s">
        <v>339</v>
      </c>
      <c r="E584" s="24" t="s">
        <v>713</v>
      </c>
      <c r="F584" s="32">
        <v>45628</v>
      </c>
      <c r="G584" s="42">
        <v>10.18</v>
      </c>
      <c r="H584" s="337"/>
      <c r="I584" s="83">
        <v>5</v>
      </c>
      <c r="J584" s="590">
        <f t="shared" si="53"/>
        <v>50.9</v>
      </c>
      <c r="K584" s="308">
        <v>4</v>
      </c>
      <c r="L584" s="85">
        <f t="shared" si="49"/>
        <v>40.72</v>
      </c>
      <c r="M584" s="308">
        <v>4</v>
      </c>
      <c r="N584" s="85">
        <f t="shared" si="50"/>
        <v>40.72</v>
      </c>
      <c r="O584" s="793">
        <v>3</v>
      </c>
      <c r="P584" s="85">
        <f t="shared" si="51"/>
        <v>30.54</v>
      </c>
      <c r="Q584" s="83">
        <v>3</v>
      </c>
      <c r="R584" s="377">
        <f>G584*Q584</f>
        <v>30.54</v>
      </c>
      <c r="S584" s="83">
        <v>3</v>
      </c>
      <c r="T584" s="83">
        <f>Tabla321[[#This Row],[TOTAL EXITENTE82]]*Tabla321[[#This Row],[P.U$]]</f>
        <v>30.54</v>
      </c>
      <c r="U584" s="83">
        <v>3</v>
      </c>
    </row>
    <row r="585" spans="1:21" ht="28.5" x14ac:dyDescent="0.25">
      <c r="A585" s="179">
        <v>576</v>
      </c>
      <c r="B585" s="206" t="s">
        <v>17726</v>
      </c>
      <c r="C585" s="24" t="s">
        <v>653</v>
      </c>
      <c r="D585" s="24" t="s">
        <v>339</v>
      </c>
      <c r="E585" s="24" t="s">
        <v>713</v>
      </c>
      <c r="F585" s="32">
        <v>47331</v>
      </c>
      <c r="G585" s="42">
        <v>2.88</v>
      </c>
      <c r="H585" s="337"/>
      <c r="I585" s="233"/>
      <c r="J585" s="590">
        <f t="shared" si="53"/>
        <v>0</v>
      </c>
      <c r="K585" s="308"/>
      <c r="L585" s="232">
        <f t="shared" si="49"/>
        <v>0</v>
      </c>
      <c r="M585" s="308"/>
      <c r="N585" s="232">
        <f t="shared" si="50"/>
        <v>0</v>
      </c>
      <c r="O585" s="793"/>
      <c r="P585" s="232">
        <f t="shared" si="51"/>
        <v>0</v>
      </c>
      <c r="Q585" s="233"/>
      <c r="R585" s="377">
        <f t="shared" si="52"/>
        <v>0</v>
      </c>
      <c r="S585" s="83"/>
      <c r="T585" s="83">
        <f>Tabla321[[#This Row],[TOTAL EXITENTE82]]*Tabla321[[#This Row],[P.U$]]</f>
        <v>0</v>
      </c>
      <c r="U585" s="83"/>
    </row>
    <row r="586" spans="1:21" ht="25.5" x14ac:dyDescent="0.25">
      <c r="A586" s="179">
        <v>577</v>
      </c>
      <c r="B586" s="206" t="s">
        <v>538</v>
      </c>
      <c r="C586" s="24" t="s">
        <v>654</v>
      </c>
      <c r="D586" s="24" t="s">
        <v>339</v>
      </c>
      <c r="E586" s="24" t="s">
        <v>714</v>
      </c>
      <c r="F586" s="32">
        <v>45630</v>
      </c>
      <c r="G586" s="42">
        <v>3.3</v>
      </c>
      <c r="H586" s="337"/>
      <c r="I586" s="83"/>
      <c r="J586" s="590">
        <f t="shared" si="53"/>
        <v>0</v>
      </c>
      <c r="K586" s="308"/>
      <c r="L586" s="85">
        <f t="shared" si="49"/>
        <v>0</v>
      </c>
      <c r="M586" s="308"/>
      <c r="N586" s="85">
        <f t="shared" si="50"/>
        <v>0</v>
      </c>
      <c r="O586" s="793"/>
      <c r="P586" s="85">
        <f t="shared" si="51"/>
        <v>0</v>
      </c>
      <c r="Q586" s="83"/>
      <c r="R586" s="377">
        <f t="shared" si="52"/>
        <v>0</v>
      </c>
      <c r="S586" s="83"/>
      <c r="T586" s="83">
        <f>Tabla321[[#This Row],[TOTAL EXITENTE82]]*Tabla321[[#This Row],[P.U$]]</f>
        <v>0</v>
      </c>
      <c r="U586" s="83"/>
    </row>
    <row r="587" spans="1:21" ht="25.5" x14ac:dyDescent="0.25">
      <c r="A587" s="179">
        <v>578</v>
      </c>
      <c r="B587" s="206" t="s">
        <v>17862</v>
      </c>
      <c r="C587" s="24" t="s">
        <v>908</v>
      </c>
      <c r="D587" s="24" t="s">
        <v>339</v>
      </c>
      <c r="E587" s="24" t="s">
        <v>713</v>
      </c>
      <c r="F587" s="32">
        <v>46054</v>
      </c>
      <c r="G587" s="42">
        <v>1.18</v>
      </c>
      <c r="H587" s="337"/>
      <c r="I587" s="83">
        <v>5</v>
      </c>
      <c r="J587" s="590">
        <f t="shared" si="53"/>
        <v>5.8999999999999995</v>
      </c>
      <c r="K587" s="308">
        <v>4</v>
      </c>
      <c r="L587" s="85">
        <f t="shared" si="49"/>
        <v>4.72</v>
      </c>
      <c r="M587" s="308">
        <v>4</v>
      </c>
      <c r="N587" s="85">
        <f t="shared" si="50"/>
        <v>4.72</v>
      </c>
      <c r="O587" s="793"/>
      <c r="P587" s="85">
        <f t="shared" si="51"/>
        <v>0</v>
      </c>
      <c r="Q587" s="83"/>
      <c r="R587" s="377">
        <f t="shared" si="52"/>
        <v>0</v>
      </c>
      <c r="S587" s="83"/>
      <c r="T587" s="83">
        <f>Tabla321[[#This Row],[TOTAL EXITENTE82]]*Tabla321[[#This Row],[P.U$]]</f>
        <v>0</v>
      </c>
      <c r="U587" s="83"/>
    </row>
    <row r="588" spans="1:21" ht="25.5" x14ac:dyDescent="0.25">
      <c r="A588" s="179">
        <v>579</v>
      </c>
      <c r="B588" s="184" t="s">
        <v>967</v>
      </c>
      <c r="C588" s="184" t="s">
        <v>966</v>
      </c>
      <c r="D588" s="24" t="s">
        <v>339</v>
      </c>
      <c r="E588" s="24" t="s">
        <v>714</v>
      </c>
      <c r="F588" s="576">
        <v>45536</v>
      </c>
      <c r="G588" s="577">
        <v>4.97</v>
      </c>
      <c r="H588" s="337"/>
      <c r="I588" s="83">
        <v>7</v>
      </c>
      <c r="J588" s="590">
        <f t="shared" si="53"/>
        <v>34.79</v>
      </c>
      <c r="K588" s="308">
        <v>7</v>
      </c>
      <c r="L588" s="85">
        <f t="shared" si="49"/>
        <v>34.79</v>
      </c>
      <c r="M588" s="308">
        <v>7</v>
      </c>
      <c r="N588" s="85">
        <f t="shared" si="50"/>
        <v>34.79</v>
      </c>
      <c r="O588" s="793">
        <v>7</v>
      </c>
      <c r="P588" s="85">
        <f t="shared" si="51"/>
        <v>34.79</v>
      </c>
      <c r="Q588" s="83">
        <v>7</v>
      </c>
      <c r="R588" s="377">
        <f t="shared" si="52"/>
        <v>34.79</v>
      </c>
      <c r="S588" s="83">
        <v>7</v>
      </c>
      <c r="T588" s="83">
        <f>Tabla321[[#This Row],[TOTAL EXITENTE82]]*Tabla321[[#This Row],[P.U$]]</f>
        <v>34.79</v>
      </c>
      <c r="U588" s="83">
        <v>7</v>
      </c>
    </row>
    <row r="589" spans="1:21" ht="25.5" x14ac:dyDescent="0.25">
      <c r="A589" s="179">
        <v>580</v>
      </c>
      <c r="B589" s="206" t="s">
        <v>539</v>
      </c>
      <c r="C589" s="24" t="s">
        <v>654</v>
      </c>
      <c r="D589" s="24" t="s">
        <v>339</v>
      </c>
      <c r="E589" s="24" t="s">
        <v>710</v>
      </c>
      <c r="F589" s="32">
        <v>45631</v>
      </c>
      <c r="G589" s="42">
        <v>3.4</v>
      </c>
      <c r="H589" s="337"/>
      <c r="I589" s="83"/>
      <c r="J589" s="590">
        <f t="shared" si="53"/>
        <v>0</v>
      </c>
      <c r="K589" s="308"/>
      <c r="L589" s="85">
        <f t="shared" si="49"/>
        <v>0</v>
      </c>
      <c r="M589" s="308"/>
      <c r="N589" s="85">
        <f t="shared" si="50"/>
        <v>0</v>
      </c>
      <c r="O589" s="793"/>
      <c r="P589" s="85">
        <f t="shared" si="51"/>
        <v>0</v>
      </c>
      <c r="Q589" s="83"/>
      <c r="R589" s="377">
        <f t="shared" si="52"/>
        <v>0</v>
      </c>
      <c r="S589" s="83"/>
      <c r="T589" s="83">
        <f>Tabla321[[#This Row],[TOTAL EXITENTE82]]*Tabla321[[#This Row],[P.U$]]</f>
        <v>0</v>
      </c>
      <c r="U589" s="83"/>
    </row>
    <row r="590" spans="1:21" ht="25.5" x14ac:dyDescent="0.25">
      <c r="A590" s="179">
        <v>581</v>
      </c>
      <c r="B590" s="206" t="s">
        <v>910</v>
      </c>
      <c r="C590" s="184" t="s">
        <v>911</v>
      </c>
      <c r="D590" s="24" t="s">
        <v>339</v>
      </c>
      <c r="E590" s="24" t="s">
        <v>710</v>
      </c>
      <c r="F590" s="576">
        <v>46478</v>
      </c>
      <c r="G590" s="577">
        <v>1.27</v>
      </c>
      <c r="H590" s="337"/>
      <c r="I590" s="233"/>
      <c r="J590" s="590">
        <f t="shared" si="53"/>
        <v>0</v>
      </c>
      <c r="K590" s="308"/>
      <c r="L590" s="232">
        <f t="shared" si="49"/>
        <v>0</v>
      </c>
      <c r="M590" s="308"/>
      <c r="N590" s="232">
        <f t="shared" si="50"/>
        <v>0</v>
      </c>
      <c r="O590" s="793"/>
      <c r="P590" s="232">
        <f t="shared" si="51"/>
        <v>0</v>
      </c>
      <c r="Q590" s="233"/>
      <c r="R590" s="377">
        <f t="shared" si="52"/>
        <v>0</v>
      </c>
      <c r="S590" s="83"/>
      <c r="T590" s="83">
        <f>Tabla321[[#This Row],[TOTAL EXITENTE82]]*Tabla321[[#This Row],[P.U$]]</f>
        <v>0</v>
      </c>
      <c r="U590" s="83"/>
    </row>
    <row r="591" spans="1:21" ht="25.5" x14ac:dyDescent="0.25">
      <c r="A591" s="179">
        <v>582</v>
      </c>
      <c r="B591" s="206" t="s">
        <v>782</v>
      </c>
      <c r="C591" s="24" t="s">
        <v>736</v>
      </c>
      <c r="D591" s="24" t="s">
        <v>339</v>
      </c>
      <c r="E591" s="24" t="s">
        <v>710</v>
      </c>
      <c r="F591" s="32">
        <v>46539</v>
      </c>
      <c r="G591" s="42">
        <v>1.8</v>
      </c>
      <c r="H591" s="337"/>
      <c r="I591" s="83"/>
      <c r="J591" s="590">
        <f t="shared" si="53"/>
        <v>0</v>
      </c>
      <c r="K591" s="308"/>
      <c r="L591" s="85">
        <f>G591*K591</f>
        <v>0</v>
      </c>
      <c r="M591" s="308"/>
      <c r="N591" s="85">
        <f>G591*M591</f>
        <v>0</v>
      </c>
      <c r="O591" s="793"/>
      <c r="P591" s="85">
        <f>G591*O591</f>
        <v>0</v>
      </c>
      <c r="Q591" s="83"/>
      <c r="R591" s="377">
        <f>G591*Q591</f>
        <v>0</v>
      </c>
      <c r="S591" s="83"/>
      <c r="T591" s="83">
        <f>Tabla321[[#This Row],[TOTAL EXITENTE82]]*Tabla321[[#This Row],[P.U$]]</f>
        <v>0</v>
      </c>
      <c r="U591" s="83"/>
    </row>
    <row r="592" spans="1:21" ht="28.5" x14ac:dyDescent="0.25">
      <c r="A592" s="179">
        <v>583</v>
      </c>
      <c r="B592" s="206" t="s">
        <v>540</v>
      </c>
      <c r="C592" s="24" t="s">
        <v>655</v>
      </c>
      <c r="D592" s="24" t="s">
        <v>339</v>
      </c>
      <c r="E592" s="24" t="s">
        <v>710</v>
      </c>
      <c r="F592" s="32">
        <v>45632</v>
      </c>
      <c r="G592" s="42">
        <v>1.43</v>
      </c>
      <c r="H592" s="337"/>
      <c r="I592" s="83"/>
      <c r="J592" s="590">
        <f t="shared" si="53"/>
        <v>0</v>
      </c>
      <c r="K592" s="308"/>
      <c r="L592" s="85">
        <f>G592*K592</f>
        <v>0</v>
      </c>
      <c r="M592" s="308"/>
      <c r="N592" s="85">
        <f>G592*M592</f>
        <v>0</v>
      </c>
      <c r="O592" s="793"/>
      <c r="P592" s="85">
        <f>G592*O592</f>
        <v>0</v>
      </c>
      <c r="Q592" s="83"/>
      <c r="R592" s="377">
        <f>G592*Q592</f>
        <v>0</v>
      </c>
      <c r="S592" s="83"/>
      <c r="T592" s="83">
        <f>Tabla321[[#This Row],[TOTAL EXITENTE82]]*Tabla321[[#This Row],[P.U$]]</f>
        <v>0</v>
      </c>
      <c r="U592" s="83"/>
    </row>
    <row r="593" spans="1:21" ht="28.5" x14ac:dyDescent="0.25">
      <c r="A593" s="179">
        <v>584</v>
      </c>
      <c r="B593" s="206" t="s">
        <v>541</v>
      </c>
      <c r="C593" s="24" t="s">
        <v>655</v>
      </c>
      <c r="D593" s="24" t="s">
        <v>339</v>
      </c>
      <c r="E593" s="24" t="s">
        <v>710</v>
      </c>
      <c r="F593" s="32">
        <v>45633</v>
      </c>
      <c r="G593" s="42">
        <v>3.74</v>
      </c>
      <c r="H593" s="337"/>
      <c r="I593" s="83"/>
      <c r="J593" s="590">
        <f t="shared" si="53"/>
        <v>0</v>
      </c>
      <c r="K593" s="308"/>
      <c r="L593" s="85">
        <f>G593*K593</f>
        <v>0</v>
      </c>
      <c r="M593" s="308"/>
      <c r="N593" s="85">
        <f>G593*M593</f>
        <v>0</v>
      </c>
      <c r="O593" s="793"/>
      <c r="P593" s="85">
        <f>G593*O593</f>
        <v>0</v>
      </c>
      <c r="Q593" s="83"/>
      <c r="R593" s="377">
        <f>G593*Q593</f>
        <v>0</v>
      </c>
      <c r="S593" s="83"/>
      <c r="T593" s="83">
        <f>Tabla321[[#This Row],[TOTAL EXITENTE82]]*Tabla321[[#This Row],[P.U$]]</f>
        <v>0</v>
      </c>
      <c r="U593" s="83"/>
    </row>
    <row r="594" spans="1:21" ht="30" x14ac:dyDescent="0.25">
      <c r="A594" s="179">
        <v>585</v>
      </c>
      <c r="B594" s="184" t="s">
        <v>912</v>
      </c>
      <c r="C594" s="184" t="s">
        <v>913</v>
      </c>
      <c r="D594" s="24" t="s">
        <v>339</v>
      </c>
      <c r="E594" s="24" t="s">
        <v>710</v>
      </c>
      <c r="F594" s="576">
        <v>46082</v>
      </c>
      <c r="G594" s="577">
        <v>2.27</v>
      </c>
      <c r="H594" s="337"/>
      <c r="I594" s="83">
        <v>10</v>
      </c>
      <c r="J594" s="590">
        <f t="shared" si="53"/>
        <v>22.7</v>
      </c>
      <c r="K594" s="308">
        <v>10</v>
      </c>
      <c r="L594" s="85">
        <f>G594*K594</f>
        <v>22.7</v>
      </c>
      <c r="M594" s="308">
        <v>10</v>
      </c>
      <c r="N594" s="85">
        <f>G594*M594</f>
        <v>22.7</v>
      </c>
      <c r="O594" s="793">
        <v>10</v>
      </c>
      <c r="P594" s="85">
        <f>G594*O594</f>
        <v>22.7</v>
      </c>
      <c r="Q594" s="83">
        <v>9</v>
      </c>
      <c r="R594" s="377">
        <f>G594*Q594</f>
        <v>20.43</v>
      </c>
      <c r="S594" s="83">
        <v>9</v>
      </c>
      <c r="T594" s="83">
        <f>Tabla321[[#This Row],[TOTAL EXITENTE82]]*Tabla321[[#This Row],[P.U$]]</f>
        <v>20.43</v>
      </c>
      <c r="U594" s="83">
        <v>9</v>
      </c>
    </row>
    <row r="595" spans="1:21" ht="28.5" x14ac:dyDescent="0.25">
      <c r="A595" s="179">
        <v>586</v>
      </c>
      <c r="B595" s="201" t="s">
        <v>914</v>
      </c>
      <c r="C595" s="14" t="s">
        <v>915</v>
      </c>
      <c r="D595" s="24" t="s">
        <v>339</v>
      </c>
      <c r="E595" s="24" t="s">
        <v>710</v>
      </c>
      <c r="F595" s="15">
        <v>46539</v>
      </c>
      <c r="G595" s="37">
        <v>0.52</v>
      </c>
      <c r="H595" s="337"/>
      <c r="I595" s="83"/>
      <c r="J595" s="590">
        <f t="shared" si="53"/>
        <v>0</v>
      </c>
      <c r="K595" s="308"/>
      <c r="L595" s="85">
        <f t="shared" ref="L595:L663" si="54">G595*K595</f>
        <v>0</v>
      </c>
      <c r="M595" s="308"/>
      <c r="N595" s="85">
        <f t="shared" ref="N595:N663" si="55">G595*M595</f>
        <v>0</v>
      </c>
      <c r="O595" s="793"/>
      <c r="P595" s="85">
        <f t="shared" ref="P595:P663" si="56">G595*O595</f>
        <v>0</v>
      </c>
      <c r="Q595" s="83"/>
      <c r="R595" s="377">
        <f t="shared" ref="R595:R663" si="57">G595*Q595</f>
        <v>0</v>
      </c>
      <c r="S595" s="83"/>
      <c r="T595" s="83">
        <f>Tabla321[[#This Row],[TOTAL EXITENTE82]]*Tabla321[[#This Row],[P.U$]]</f>
        <v>0</v>
      </c>
      <c r="U595" s="83"/>
    </row>
    <row r="596" spans="1:21" ht="25.5" x14ac:dyDescent="0.25">
      <c r="A596" s="179">
        <v>587</v>
      </c>
      <c r="B596" s="184" t="s">
        <v>918</v>
      </c>
      <c r="C596" s="184" t="s">
        <v>919</v>
      </c>
      <c r="D596" s="24" t="s">
        <v>339</v>
      </c>
      <c r="E596" s="24" t="s">
        <v>710</v>
      </c>
      <c r="F596" s="576">
        <v>45658</v>
      </c>
      <c r="G596" s="577">
        <v>0.5</v>
      </c>
      <c r="H596" s="337"/>
      <c r="I596" s="83">
        <v>10</v>
      </c>
      <c r="J596" s="590">
        <f t="shared" si="53"/>
        <v>5</v>
      </c>
      <c r="K596" s="308">
        <v>10</v>
      </c>
      <c r="L596" s="85">
        <f t="shared" si="54"/>
        <v>5</v>
      </c>
      <c r="M596" s="308">
        <v>10</v>
      </c>
      <c r="N596" s="85">
        <f t="shared" si="55"/>
        <v>5</v>
      </c>
      <c r="O596" s="793">
        <v>10</v>
      </c>
      <c r="P596" s="85">
        <f t="shared" si="56"/>
        <v>5</v>
      </c>
      <c r="Q596" s="83">
        <v>10</v>
      </c>
      <c r="R596" s="377">
        <f t="shared" si="57"/>
        <v>5</v>
      </c>
      <c r="S596" s="83">
        <v>10</v>
      </c>
      <c r="T596" s="83">
        <f>Tabla321[[#This Row],[TOTAL EXITENTE82]]*Tabla321[[#This Row],[P.U$]]</f>
        <v>5</v>
      </c>
      <c r="U596" s="83">
        <v>10</v>
      </c>
    </row>
    <row r="597" spans="1:21" ht="25.5" x14ac:dyDescent="0.25">
      <c r="A597" s="179">
        <v>588</v>
      </c>
      <c r="B597" s="184" t="s">
        <v>923</v>
      </c>
      <c r="C597" s="184" t="s">
        <v>921</v>
      </c>
      <c r="D597" s="24" t="s">
        <v>339</v>
      </c>
      <c r="E597" s="24" t="s">
        <v>710</v>
      </c>
      <c r="F597" s="576">
        <v>46569</v>
      </c>
      <c r="G597" s="577">
        <v>0.08</v>
      </c>
      <c r="H597" s="337"/>
      <c r="I597" s="83">
        <v>50</v>
      </c>
      <c r="J597" s="590">
        <f t="shared" si="53"/>
        <v>4</v>
      </c>
      <c r="K597" s="308">
        <v>50</v>
      </c>
      <c r="L597" s="85">
        <f t="shared" si="54"/>
        <v>4</v>
      </c>
      <c r="M597" s="308">
        <v>50</v>
      </c>
      <c r="N597" s="85">
        <f t="shared" si="55"/>
        <v>4</v>
      </c>
      <c r="O597" s="793">
        <v>50</v>
      </c>
      <c r="P597" s="85">
        <f t="shared" si="56"/>
        <v>4</v>
      </c>
      <c r="Q597" s="83">
        <v>50</v>
      </c>
      <c r="R597" s="377">
        <f t="shared" si="57"/>
        <v>4</v>
      </c>
      <c r="S597" s="83">
        <v>50</v>
      </c>
      <c r="T597" s="83">
        <f>Tabla321[[#This Row],[TOTAL EXITENTE82]]*Tabla321[[#This Row],[P.U$]]</f>
        <v>4</v>
      </c>
      <c r="U597" s="83">
        <v>50</v>
      </c>
    </row>
    <row r="598" spans="1:21" ht="36" customHeight="1" x14ac:dyDescent="0.25">
      <c r="A598" s="179">
        <v>589</v>
      </c>
      <c r="B598" s="184" t="s">
        <v>916</v>
      </c>
      <c r="C598" s="184" t="s">
        <v>917</v>
      </c>
      <c r="D598" s="24" t="s">
        <v>339</v>
      </c>
      <c r="E598" s="24" t="s">
        <v>710</v>
      </c>
      <c r="F598" s="576"/>
      <c r="G598" s="577">
        <v>0.57999999999999996</v>
      </c>
      <c r="H598" s="337"/>
      <c r="I598" s="83">
        <v>1</v>
      </c>
      <c r="J598" s="590">
        <f t="shared" si="53"/>
        <v>0.57999999999999996</v>
      </c>
      <c r="K598" s="308">
        <v>1</v>
      </c>
      <c r="L598" s="85">
        <f t="shared" si="54"/>
        <v>0.57999999999999996</v>
      </c>
      <c r="M598" s="308"/>
      <c r="N598" s="85">
        <f t="shared" si="55"/>
        <v>0</v>
      </c>
      <c r="O598" s="793"/>
      <c r="P598" s="85">
        <f t="shared" si="56"/>
        <v>0</v>
      </c>
      <c r="Q598" s="83"/>
      <c r="R598" s="377">
        <f t="shared" si="57"/>
        <v>0</v>
      </c>
      <c r="S598" s="83"/>
      <c r="T598" s="83">
        <f>Tabla321[[#This Row],[TOTAL EXITENTE82]]*Tabla321[[#This Row],[P.U$]]</f>
        <v>0</v>
      </c>
      <c r="U598" s="83"/>
    </row>
    <row r="599" spans="1:21" ht="30" x14ac:dyDescent="0.25">
      <c r="A599" s="179">
        <v>590</v>
      </c>
      <c r="B599" s="184" t="s">
        <v>975</v>
      </c>
      <c r="C599" s="184" t="s">
        <v>610</v>
      </c>
      <c r="D599" s="24" t="s">
        <v>339</v>
      </c>
      <c r="E599" s="184" t="s">
        <v>710</v>
      </c>
      <c r="F599" s="576">
        <v>45870</v>
      </c>
      <c r="G599" s="577">
        <v>1.75</v>
      </c>
      <c r="H599" s="337"/>
      <c r="I599" s="233"/>
      <c r="J599" s="590">
        <f t="shared" si="53"/>
        <v>0</v>
      </c>
      <c r="K599" s="308"/>
      <c r="L599" s="232">
        <f t="shared" si="54"/>
        <v>0</v>
      </c>
      <c r="M599" s="308"/>
      <c r="N599" s="232">
        <f t="shared" si="55"/>
        <v>0</v>
      </c>
      <c r="O599" s="793"/>
      <c r="P599" s="232">
        <f t="shared" si="56"/>
        <v>0</v>
      </c>
      <c r="Q599" s="233"/>
      <c r="R599" s="377">
        <f t="shared" si="57"/>
        <v>0</v>
      </c>
      <c r="S599" s="83"/>
      <c r="T599" s="83">
        <f>Tabla321[[#This Row],[TOTAL EXITENTE82]]*Tabla321[[#This Row],[P.U$]]</f>
        <v>0</v>
      </c>
      <c r="U599" s="83"/>
    </row>
    <row r="600" spans="1:21" ht="25.5" x14ac:dyDescent="0.25">
      <c r="A600" s="179">
        <v>591</v>
      </c>
      <c r="B600" s="184" t="s">
        <v>924</v>
      </c>
      <c r="C600" s="184" t="s">
        <v>925</v>
      </c>
      <c r="D600" s="24" t="s">
        <v>339</v>
      </c>
      <c r="E600" s="24" t="s">
        <v>710</v>
      </c>
      <c r="F600" s="576">
        <v>45717</v>
      </c>
      <c r="G600" s="577">
        <v>2.8</v>
      </c>
      <c r="H600" s="337"/>
      <c r="I600" s="233"/>
      <c r="J600" s="590">
        <f t="shared" si="53"/>
        <v>0</v>
      </c>
      <c r="K600" s="856"/>
      <c r="L600" s="232">
        <f t="shared" si="54"/>
        <v>0</v>
      </c>
      <c r="M600" s="308"/>
      <c r="N600" s="232">
        <f t="shared" si="55"/>
        <v>0</v>
      </c>
      <c r="O600" s="793"/>
      <c r="P600" s="232">
        <f t="shared" si="56"/>
        <v>0</v>
      </c>
      <c r="Q600" s="233"/>
      <c r="R600" s="377">
        <f t="shared" si="57"/>
        <v>0</v>
      </c>
      <c r="S600" s="83"/>
      <c r="T600" s="83">
        <f>Tabla321[[#This Row],[TOTAL EXITENTE82]]*Tabla321[[#This Row],[P.U$]]</f>
        <v>0</v>
      </c>
      <c r="U600" s="83"/>
    </row>
    <row r="601" spans="1:21" ht="25.5" x14ac:dyDescent="0.25">
      <c r="A601" s="179">
        <v>592</v>
      </c>
      <c r="B601" s="201" t="s">
        <v>542</v>
      </c>
      <c r="C601" s="14" t="s">
        <v>656</v>
      </c>
      <c r="D601" s="24" t="s">
        <v>339</v>
      </c>
      <c r="E601" s="24" t="s">
        <v>710</v>
      </c>
      <c r="F601" s="15">
        <v>46327</v>
      </c>
      <c r="G601" s="37">
        <v>1.84</v>
      </c>
      <c r="H601" s="337"/>
      <c r="I601" s="233"/>
      <c r="J601" s="590">
        <f t="shared" si="53"/>
        <v>0</v>
      </c>
      <c r="K601" s="308"/>
      <c r="L601" s="232">
        <f t="shared" si="54"/>
        <v>0</v>
      </c>
      <c r="M601" s="308"/>
      <c r="N601" s="232">
        <f t="shared" si="55"/>
        <v>0</v>
      </c>
      <c r="O601" s="793"/>
      <c r="P601" s="232">
        <f t="shared" si="56"/>
        <v>0</v>
      </c>
      <c r="Q601" s="233"/>
      <c r="R601" s="377">
        <f t="shared" si="57"/>
        <v>0</v>
      </c>
      <c r="S601" s="83"/>
      <c r="T601" s="83">
        <f>Tabla321[[#This Row],[TOTAL EXITENTE82]]*Tabla321[[#This Row],[P.U$]]</f>
        <v>0</v>
      </c>
      <c r="U601" s="83"/>
    </row>
    <row r="602" spans="1:21" ht="25.5" x14ac:dyDescent="0.25">
      <c r="A602" s="179">
        <v>593</v>
      </c>
      <c r="B602" s="201" t="s">
        <v>783</v>
      </c>
      <c r="C602" s="14" t="s">
        <v>736</v>
      </c>
      <c r="D602" s="24" t="s">
        <v>339</v>
      </c>
      <c r="E602" s="24" t="s">
        <v>710</v>
      </c>
      <c r="F602" s="15">
        <v>46539</v>
      </c>
      <c r="G602" s="37">
        <v>1.84</v>
      </c>
      <c r="H602" s="337"/>
      <c r="I602" s="233"/>
      <c r="J602" s="590">
        <f t="shared" si="53"/>
        <v>0</v>
      </c>
      <c r="K602" s="308"/>
      <c r="L602" s="232">
        <f t="shared" si="54"/>
        <v>0</v>
      </c>
      <c r="M602" s="308"/>
      <c r="N602" s="232">
        <f t="shared" si="55"/>
        <v>0</v>
      </c>
      <c r="O602" s="793"/>
      <c r="P602" s="232">
        <f t="shared" si="56"/>
        <v>0</v>
      </c>
      <c r="Q602" s="233"/>
      <c r="R602" s="377">
        <f t="shared" si="57"/>
        <v>0</v>
      </c>
      <c r="S602" s="83"/>
      <c r="T602" s="83">
        <f>Tabla321[[#This Row],[TOTAL EXITENTE82]]*Tabla321[[#This Row],[P.U$]]</f>
        <v>0</v>
      </c>
      <c r="U602" s="83"/>
    </row>
    <row r="603" spans="1:21" ht="30" x14ac:dyDescent="0.25">
      <c r="A603" s="179">
        <v>594</v>
      </c>
      <c r="B603" s="184" t="s">
        <v>930</v>
      </c>
      <c r="C603" s="184" t="s">
        <v>929</v>
      </c>
      <c r="D603" s="24" t="s">
        <v>339</v>
      </c>
      <c r="E603" s="24" t="s">
        <v>710</v>
      </c>
      <c r="F603" s="576">
        <v>46539</v>
      </c>
      <c r="G603" s="577">
        <v>0.84</v>
      </c>
      <c r="H603" s="337"/>
      <c r="I603" s="233"/>
      <c r="J603" s="590">
        <f t="shared" si="53"/>
        <v>0</v>
      </c>
      <c r="K603" s="308"/>
      <c r="L603" s="232">
        <f t="shared" si="54"/>
        <v>0</v>
      </c>
      <c r="M603" s="308"/>
      <c r="N603" s="232">
        <f t="shared" si="55"/>
        <v>0</v>
      </c>
      <c r="O603" s="793"/>
      <c r="P603" s="232">
        <f t="shared" si="56"/>
        <v>0</v>
      </c>
      <c r="Q603" s="233"/>
      <c r="R603" s="377">
        <f t="shared" si="57"/>
        <v>0</v>
      </c>
      <c r="S603" s="83"/>
      <c r="T603" s="83">
        <f>Tabla321[[#This Row],[TOTAL EXITENTE82]]*Tabla321[[#This Row],[P.U$]]</f>
        <v>0</v>
      </c>
      <c r="U603" s="83"/>
    </row>
    <row r="604" spans="1:21" ht="30" x14ac:dyDescent="0.25">
      <c r="A604" s="179">
        <v>595</v>
      </c>
      <c r="B604" s="184" t="s">
        <v>928</v>
      </c>
      <c r="C604" s="184" t="s">
        <v>929</v>
      </c>
      <c r="D604" s="24" t="s">
        <v>339</v>
      </c>
      <c r="E604" s="24" t="s">
        <v>710</v>
      </c>
      <c r="F604" s="576">
        <v>46539</v>
      </c>
      <c r="G604" s="577">
        <v>0.83</v>
      </c>
      <c r="H604" s="337"/>
      <c r="I604" s="83">
        <v>2</v>
      </c>
      <c r="J604" s="590">
        <f t="shared" si="53"/>
        <v>1.66</v>
      </c>
      <c r="K604" s="308">
        <v>2</v>
      </c>
      <c r="L604" s="85">
        <f t="shared" si="54"/>
        <v>1.66</v>
      </c>
      <c r="M604" s="308"/>
      <c r="N604" s="85">
        <f t="shared" si="55"/>
        <v>0</v>
      </c>
      <c r="O604" s="793"/>
      <c r="P604" s="85">
        <f t="shared" si="56"/>
        <v>0</v>
      </c>
      <c r="Q604" s="83"/>
      <c r="R604" s="377">
        <f t="shared" si="57"/>
        <v>0</v>
      </c>
      <c r="S604" s="83"/>
      <c r="T604" s="83">
        <f>Tabla321[[#This Row],[TOTAL EXITENTE82]]*Tabla321[[#This Row],[P.U$]]</f>
        <v>0</v>
      </c>
      <c r="U604" s="83"/>
    </row>
    <row r="605" spans="1:21" ht="30" x14ac:dyDescent="0.25">
      <c r="A605" s="179">
        <v>596</v>
      </c>
      <c r="B605" s="184" t="s">
        <v>931</v>
      </c>
      <c r="C605" s="184" t="s">
        <v>659</v>
      </c>
      <c r="D605" s="24" t="s">
        <v>339</v>
      </c>
      <c r="E605" s="24" t="s">
        <v>710</v>
      </c>
      <c r="F605" s="576">
        <v>46539</v>
      </c>
      <c r="G605" s="577">
        <v>1.84</v>
      </c>
      <c r="H605" s="337"/>
      <c r="I605" s="83">
        <v>7</v>
      </c>
      <c r="J605" s="590">
        <f t="shared" si="53"/>
        <v>12.88</v>
      </c>
      <c r="K605" s="308">
        <v>5</v>
      </c>
      <c r="L605" s="85">
        <f t="shared" si="54"/>
        <v>9.2000000000000011</v>
      </c>
      <c r="M605" s="308"/>
      <c r="N605" s="85">
        <f t="shared" si="55"/>
        <v>0</v>
      </c>
      <c r="O605" s="793"/>
      <c r="P605" s="85">
        <f t="shared" si="56"/>
        <v>0</v>
      </c>
      <c r="Q605" s="83"/>
      <c r="R605" s="377">
        <f t="shared" si="57"/>
        <v>0</v>
      </c>
      <c r="S605" s="83"/>
      <c r="T605" s="83">
        <f>Tabla321[[#This Row],[TOTAL EXITENTE82]]*Tabla321[[#This Row],[P.U$]]</f>
        <v>0</v>
      </c>
      <c r="U605" s="83"/>
    </row>
    <row r="606" spans="1:21" ht="30" x14ac:dyDescent="0.25">
      <c r="A606" s="179">
        <v>597</v>
      </c>
      <c r="B606" s="184" t="s">
        <v>933</v>
      </c>
      <c r="C606" s="184" t="s">
        <v>669</v>
      </c>
      <c r="D606" s="24" t="s">
        <v>339</v>
      </c>
      <c r="E606" s="24" t="s">
        <v>710</v>
      </c>
      <c r="F606" s="576">
        <v>46539</v>
      </c>
      <c r="G606" s="577">
        <v>1.84</v>
      </c>
      <c r="H606" s="337"/>
      <c r="I606" s="83">
        <v>10</v>
      </c>
      <c r="J606" s="590">
        <f t="shared" si="53"/>
        <v>18.400000000000002</v>
      </c>
      <c r="K606" s="308">
        <v>10</v>
      </c>
      <c r="L606" s="85">
        <f t="shared" si="54"/>
        <v>18.400000000000002</v>
      </c>
      <c r="M606" s="308">
        <v>6</v>
      </c>
      <c r="N606" s="85">
        <f t="shared" si="55"/>
        <v>11.040000000000001</v>
      </c>
      <c r="O606" s="793">
        <v>3</v>
      </c>
      <c r="P606" s="85">
        <f t="shared" si="56"/>
        <v>5.5200000000000005</v>
      </c>
      <c r="Q606" s="83">
        <v>0</v>
      </c>
      <c r="R606" s="377">
        <f t="shared" si="57"/>
        <v>0</v>
      </c>
      <c r="S606" s="83"/>
      <c r="T606" s="83">
        <f>Tabla321[[#This Row],[TOTAL EXITENTE82]]*Tabla321[[#This Row],[P.U$]]</f>
        <v>0</v>
      </c>
      <c r="U606" s="83"/>
    </row>
    <row r="607" spans="1:21" ht="28.5" x14ac:dyDescent="0.25">
      <c r="A607" s="179">
        <v>598</v>
      </c>
      <c r="B607" s="201" t="s">
        <v>17861</v>
      </c>
      <c r="C607" s="14" t="s">
        <v>852</v>
      </c>
      <c r="D607" s="24" t="s">
        <v>339</v>
      </c>
      <c r="E607" s="24" t="s">
        <v>710</v>
      </c>
      <c r="F607" s="15">
        <v>46113</v>
      </c>
      <c r="G607" s="37">
        <v>1.84</v>
      </c>
      <c r="H607" s="337"/>
      <c r="I607" s="83">
        <v>42</v>
      </c>
      <c r="J607" s="590">
        <f t="shared" si="53"/>
        <v>77.28</v>
      </c>
      <c r="K607" s="308">
        <v>41</v>
      </c>
      <c r="L607" s="85">
        <f t="shared" si="54"/>
        <v>75.44</v>
      </c>
      <c r="M607" s="308">
        <v>40</v>
      </c>
      <c r="N607" s="85">
        <f t="shared" si="55"/>
        <v>73.600000000000009</v>
      </c>
      <c r="O607" s="793">
        <v>40</v>
      </c>
      <c r="P607" s="85">
        <f t="shared" si="56"/>
        <v>73.600000000000009</v>
      </c>
      <c r="Q607" s="83">
        <v>39</v>
      </c>
      <c r="R607" s="377">
        <f t="shared" si="57"/>
        <v>71.760000000000005</v>
      </c>
      <c r="S607" s="83">
        <v>27</v>
      </c>
      <c r="T607" s="83">
        <f>Tabla321[[#This Row],[TOTAL EXITENTE82]]*Tabla321[[#This Row],[P.U$]]</f>
        <v>49.68</v>
      </c>
      <c r="U607" s="83">
        <v>27</v>
      </c>
    </row>
    <row r="608" spans="1:21" ht="25.5" x14ac:dyDescent="0.25">
      <c r="A608" s="179">
        <v>599</v>
      </c>
      <c r="B608" s="201" t="s">
        <v>543</v>
      </c>
      <c r="C608" s="14" t="s">
        <v>657</v>
      </c>
      <c r="D608" s="24" t="s">
        <v>339</v>
      </c>
      <c r="E608" s="24" t="s">
        <v>710</v>
      </c>
      <c r="F608" s="15">
        <v>46328</v>
      </c>
      <c r="G608" s="37"/>
      <c r="H608" s="337"/>
      <c r="I608" s="83">
        <v>50</v>
      </c>
      <c r="J608" s="590">
        <f t="shared" si="53"/>
        <v>0</v>
      </c>
      <c r="K608" s="308">
        <v>50</v>
      </c>
      <c r="L608" s="85">
        <f t="shared" si="54"/>
        <v>0</v>
      </c>
      <c r="M608" s="308">
        <v>50</v>
      </c>
      <c r="N608" s="85">
        <f t="shared" si="55"/>
        <v>0</v>
      </c>
      <c r="O608" s="793">
        <v>50</v>
      </c>
      <c r="P608" s="85">
        <f t="shared" si="56"/>
        <v>0</v>
      </c>
      <c r="Q608" s="83">
        <v>50</v>
      </c>
      <c r="R608" s="377">
        <f t="shared" si="57"/>
        <v>0</v>
      </c>
      <c r="S608" s="83">
        <v>50</v>
      </c>
      <c r="T608" s="83">
        <f>Tabla321[[#This Row],[TOTAL EXITENTE82]]*Tabla321[[#This Row],[P.U$]]</f>
        <v>0</v>
      </c>
      <c r="U608" s="83">
        <v>50</v>
      </c>
    </row>
    <row r="609" spans="1:21" ht="30" x14ac:dyDescent="0.25">
      <c r="A609" s="179">
        <v>600</v>
      </c>
      <c r="B609" s="184" t="s">
        <v>926</v>
      </c>
      <c r="C609" s="184" t="s">
        <v>921</v>
      </c>
      <c r="D609" s="24" t="s">
        <v>339</v>
      </c>
      <c r="E609" s="24" t="s">
        <v>710</v>
      </c>
      <c r="F609" s="576">
        <v>45536</v>
      </c>
      <c r="G609" s="577">
        <v>0.15</v>
      </c>
      <c r="H609" s="337"/>
      <c r="I609" s="83"/>
      <c r="J609" s="590">
        <f t="shared" si="53"/>
        <v>0</v>
      </c>
      <c r="K609" s="308"/>
      <c r="L609" s="85">
        <f t="shared" si="54"/>
        <v>0</v>
      </c>
      <c r="M609" s="308"/>
      <c r="N609" s="85">
        <f t="shared" si="55"/>
        <v>0</v>
      </c>
      <c r="O609" s="793"/>
      <c r="P609" s="85">
        <f t="shared" si="56"/>
        <v>0</v>
      </c>
      <c r="Q609" s="83"/>
      <c r="R609" s="377">
        <f t="shared" si="57"/>
        <v>0</v>
      </c>
      <c r="S609" s="83"/>
      <c r="T609" s="83">
        <f>Tabla321[[#This Row],[TOTAL EXITENTE82]]*Tabla321[[#This Row],[P.U$]]</f>
        <v>0</v>
      </c>
      <c r="U609" s="83"/>
    </row>
    <row r="610" spans="1:21" ht="30" x14ac:dyDescent="0.25">
      <c r="A610" s="179">
        <v>601</v>
      </c>
      <c r="B610" s="184" t="s">
        <v>927</v>
      </c>
      <c r="C610" s="184" t="s">
        <v>921</v>
      </c>
      <c r="D610" s="24" t="s">
        <v>339</v>
      </c>
      <c r="E610" s="24" t="s">
        <v>710</v>
      </c>
      <c r="F610" s="576">
        <v>45536</v>
      </c>
      <c r="G610" s="577">
        <v>0.15</v>
      </c>
      <c r="H610" s="337"/>
      <c r="I610" s="83"/>
      <c r="J610" s="590">
        <f t="shared" si="53"/>
        <v>0</v>
      </c>
      <c r="K610" s="308"/>
      <c r="L610" s="85">
        <f t="shared" si="54"/>
        <v>0</v>
      </c>
      <c r="M610" s="308"/>
      <c r="N610" s="85">
        <f t="shared" si="55"/>
        <v>0</v>
      </c>
      <c r="O610" s="793"/>
      <c r="P610" s="85">
        <f t="shared" si="56"/>
        <v>0</v>
      </c>
      <c r="Q610" s="83"/>
      <c r="R610" s="377">
        <f t="shared" si="57"/>
        <v>0</v>
      </c>
      <c r="S610" s="83"/>
      <c r="T610" s="83">
        <f>Tabla321[[#This Row],[TOTAL EXITENTE82]]*Tabla321[[#This Row],[P.U$]]</f>
        <v>0</v>
      </c>
      <c r="U610" s="83"/>
    </row>
    <row r="611" spans="1:21" ht="25.5" x14ac:dyDescent="0.25">
      <c r="A611" s="179">
        <v>602</v>
      </c>
      <c r="B611" s="184" t="s">
        <v>934</v>
      </c>
      <c r="C611" s="184" t="s">
        <v>935</v>
      </c>
      <c r="D611" s="24" t="s">
        <v>339</v>
      </c>
      <c r="E611" s="24" t="s">
        <v>710</v>
      </c>
      <c r="F611" s="576">
        <v>46478</v>
      </c>
      <c r="G611" s="577">
        <v>0.12</v>
      </c>
      <c r="H611" s="337"/>
      <c r="I611" s="83">
        <v>10</v>
      </c>
      <c r="J611" s="590">
        <f t="shared" si="53"/>
        <v>1.2</v>
      </c>
      <c r="K611" s="308">
        <v>10</v>
      </c>
      <c r="L611" s="85">
        <f t="shared" si="54"/>
        <v>1.2</v>
      </c>
      <c r="M611" s="308">
        <v>10</v>
      </c>
      <c r="N611" s="85">
        <f t="shared" si="55"/>
        <v>1.2</v>
      </c>
      <c r="O611" s="793">
        <v>10</v>
      </c>
      <c r="P611" s="85">
        <f t="shared" si="56"/>
        <v>1.2</v>
      </c>
      <c r="Q611" s="83">
        <v>10</v>
      </c>
      <c r="R611" s="377">
        <f t="shared" si="57"/>
        <v>1.2</v>
      </c>
      <c r="S611" s="83">
        <v>9</v>
      </c>
      <c r="T611" s="83">
        <f>Tabla321[[#This Row],[TOTAL EXITENTE82]]*Tabla321[[#This Row],[P.U$]]</f>
        <v>1.08</v>
      </c>
      <c r="U611" s="83">
        <v>9</v>
      </c>
    </row>
    <row r="612" spans="1:21" ht="25.5" x14ac:dyDescent="0.25">
      <c r="A612" s="179">
        <v>603</v>
      </c>
      <c r="B612" s="184" t="s">
        <v>937</v>
      </c>
      <c r="C612" s="184" t="s">
        <v>921</v>
      </c>
      <c r="D612" s="24" t="s">
        <v>339</v>
      </c>
      <c r="E612" s="24" t="s">
        <v>710</v>
      </c>
      <c r="F612" s="576">
        <v>46478</v>
      </c>
      <c r="G612" s="577">
        <v>0.12</v>
      </c>
      <c r="H612" s="337"/>
      <c r="I612" s="83">
        <v>7</v>
      </c>
      <c r="J612" s="590">
        <f t="shared" si="53"/>
        <v>0.84</v>
      </c>
      <c r="K612" s="308">
        <v>7</v>
      </c>
      <c r="L612" s="85">
        <f>G612*K612</f>
        <v>0.84</v>
      </c>
      <c r="M612" s="308">
        <v>7</v>
      </c>
      <c r="N612" s="85">
        <f t="shared" si="55"/>
        <v>0.84</v>
      </c>
      <c r="O612" s="793">
        <v>4</v>
      </c>
      <c r="P612" s="85">
        <f t="shared" si="56"/>
        <v>0.48</v>
      </c>
      <c r="Q612" s="83">
        <v>4</v>
      </c>
      <c r="R612" s="377">
        <f t="shared" si="57"/>
        <v>0.48</v>
      </c>
      <c r="S612" s="83">
        <v>3</v>
      </c>
      <c r="T612" s="83">
        <f>Tabla321[[#This Row],[TOTAL EXITENTE82]]*Tabla321[[#This Row],[P.U$]]</f>
        <v>0.36</v>
      </c>
      <c r="U612" s="83">
        <v>3</v>
      </c>
    </row>
    <row r="613" spans="1:21" ht="25.5" x14ac:dyDescent="0.25">
      <c r="A613" s="179">
        <v>604</v>
      </c>
      <c r="B613" s="184" t="s">
        <v>936</v>
      </c>
      <c r="C613" s="184" t="s">
        <v>935</v>
      </c>
      <c r="D613" s="24" t="s">
        <v>339</v>
      </c>
      <c r="E613" s="24" t="s">
        <v>710</v>
      </c>
      <c r="F613" s="576">
        <v>46478</v>
      </c>
      <c r="G613" s="577">
        <v>0.12</v>
      </c>
      <c r="H613" s="337"/>
      <c r="I613" s="233">
        <v>14</v>
      </c>
      <c r="J613" s="590">
        <f t="shared" si="53"/>
        <v>1.68</v>
      </c>
      <c r="K613" s="856">
        <v>14</v>
      </c>
      <c r="L613" s="232">
        <f>G613*K613</f>
        <v>1.68</v>
      </c>
      <c r="M613" s="308">
        <v>14</v>
      </c>
      <c r="N613" s="232">
        <f t="shared" si="55"/>
        <v>1.68</v>
      </c>
      <c r="O613" s="794">
        <v>14</v>
      </c>
      <c r="P613" s="232">
        <f t="shared" si="56"/>
        <v>1.68</v>
      </c>
      <c r="Q613" s="233">
        <v>14</v>
      </c>
      <c r="R613" s="377">
        <f t="shared" si="57"/>
        <v>1.68</v>
      </c>
      <c r="S613" s="83">
        <v>14</v>
      </c>
      <c r="T613" s="83">
        <f>Tabla321[[#This Row],[TOTAL EXITENTE82]]*Tabla321[[#This Row],[P.U$]]</f>
        <v>1.68</v>
      </c>
      <c r="U613" s="83">
        <v>13</v>
      </c>
    </row>
    <row r="614" spans="1:21" ht="25.5" x14ac:dyDescent="0.25">
      <c r="A614" s="179">
        <v>605</v>
      </c>
      <c r="B614" s="184" t="s">
        <v>938</v>
      </c>
      <c r="C614" s="184" t="s">
        <v>921</v>
      </c>
      <c r="D614" s="24" t="s">
        <v>339</v>
      </c>
      <c r="E614" s="24" t="s">
        <v>710</v>
      </c>
      <c r="F614" s="576">
        <v>46478</v>
      </c>
      <c r="G614" s="577">
        <v>0.12</v>
      </c>
      <c r="H614" s="337"/>
      <c r="I614" s="83">
        <v>2</v>
      </c>
      <c r="J614" s="590">
        <f t="shared" si="53"/>
        <v>0.24</v>
      </c>
      <c r="K614" s="308">
        <v>2</v>
      </c>
      <c r="L614" s="85">
        <f t="shared" si="54"/>
        <v>0.24</v>
      </c>
      <c r="M614" s="308">
        <v>0</v>
      </c>
      <c r="N614" s="85">
        <f t="shared" si="55"/>
        <v>0</v>
      </c>
      <c r="O614" s="793">
        <v>0</v>
      </c>
      <c r="P614" s="85">
        <f t="shared" si="56"/>
        <v>0</v>
      </c>
      <c r="Q614" s="83">
        <v>0</v>
      </c>
      <c r="R614" s="377">
        <f t="shared" si="57"/>
        <v>0</v>
      </c>
      <c r="S614" s="83"/>
      <c r="T614" s="83">
        <f>Tabla321[[#This Row],[TOTAL EXITENTE82]]*Tabla321[[#This Row],[P.U$]]</f>
        <v>0</v>
      </c>
      <c r="U614" s="83"/>
    </row>
    <row r="615" spans="1:21" x14ac:dyDescent="0.25">
      <c r="A615" s="179">
        <v>606</v>
      </c>
      <c r="B615" s="201" t="s">
        <v>544</v>
      </c>
      <c r="C615" s="14" t="s">
        <v>658</v>
      </c>
      <c r="D615" s="14" t="s">
        <v>335</v>
      </c>
      <c r="E615" s="14" t="s">
        <v>708</v>
      </c>
      <c r="F615" s="15">
        <v>45717</v>
      </c>
      <c r="G615" s="37">
        <v>11</v>
      </c>
      <c r="H615" s="337"/>
      <c r="I615" s="83"/>
      <c r="J615" s="590">
        <f t="shared" si="53"/>
        <v>0</v>
      </c>
      <c r="K615" s="308"/>
      <c r="L615" s="85">
        <f t="shared" si="54"/>
        <v>0</v>
      </c>
      <c r="M615" s="308"/>
      <c r="N615" s="85">
        <f t="shared" si="55"/>
        <v>0</v>
      </c>
      <c r="O615" s="793"/>
      <c r="P615" s="85">
        <f t="shared" si="56"/>
        <v>0</v>
      </c>
      <c r="Q615" s="83"/>
      <c r="R615" s="377">
        <f t="shared" si="57"/>
        <v>0</v>
      </c>
      <c r="S615" s="83"/>
      <c r="T615" s="83">
        <f>Tabla321[[#This Row],[TOTAL EXITENTE82]]*Tabla321[[#This Row],[P.U$]]</f>
        <v>0</v>
      </c>
      <c r="U615" s="83"/>
    </row>
    <row r="616" spans="1:21" ht="25.5" x14ac:dyDescent="0.25">
      <c r="A616" s="179">
        <v>607</v>
      </c>
      <c r="B616" s="201" t="s">
        <v>545</v>
      </c>
      <c r="C616" s="14" t="s">
        <v>659</v>
      </c>
      <c r="D616" s="24" t="s">
        <v>339</v>
      </c>
      <c r="E616" s="24" t="s">
        <v>710</v>
      </c>
      <c r="F616" s="15">
        <v>46113</v>
      </c>
      <c r="G616" s="37">
        <v>0.19</v>
      </c>
      <c r="H616" s="337"/>
      <c r="I616" s="83"/>
      <c r="J616" s="590">
        <f t="shared" si="53"/>
        <v>0</v>
      </c>
      <c r="K616" s="308"/>
      <c r="L616" s="85">
        <f t="shared" si="54"/>
        <v>0</v>
      </c>
      <c r="M616" s="308"/>
      <c r="N616" s="85">
        <f t="shared" si="55"/>
        <v>0</v>
      </c>
      <c r="O616" s="793"/>
      <c r="P616" s="85">
        <f t="shared" si="56"/>
        <v>0</v>
      </c>
      <c r="Q616" s="83"/>
      <c r="R616" s="377">
        <f t="shared" si="57"/>
        <v>0</v>
      </c>
      <c r="S616" s="83"/>
      <c r="T616" s="83">
        <f>Tabla321[[#This Row],[TOTAL EXITENTE82]]*Tabla321[[#This Row],[P.U$]]</f>
        <v>0</v>
      </c>
      <c r="U616" s="83"/>
    </row>
    <row r="617" spans="1:21" ht="25.5" x14ac:dyDescent="0.25">
      <c r="A617" s="179">
        <v>608</v>
      </c>
      <c r="B617" s="184" t="s">
        <v>545</v>
      </c>
      <c r="C617" s="184" t="s">
        <v>929</v>
      </c>
      <c r="D617" s="24" t="s">
        <v>339</v>
      </c>
      <c r="E617" s="24" t="s">
        <v>710</v>
      </c>
      <c r="F617" s="576">
        <v>46600</v>
      </c>
      <c r="G617" s="577">
        <v>0.1</v>
      </c>
      <c r="H617" s="337"/>
      <c r="I617" s="83"/>
      <c r="J617" s="590">
        <f t="shared" si="53"/>
        <v>0</v>
      </c>
      <c r="K617" s="308"/>
      <c r="L617" s="85">
        <f t="shared" si="54"/>
        <v>0</v>
      </c>
      <c r="M617" s="308"/>
      <c r="N617" s="85">
        <f t="shared" si="55"/>
        <v>0</v>
      </c>
      <c r="O617" s="793"/>
      <c r="P617" s="85">
        <f t="shared" si="56"/>
        <v>0</v>
      </c>
      <c r="Q617" s="83"/>
      <c r="R617" s="377">
        <f t="shared" si="57"/>
        <v>0</v>
      </c>
      <c r="S617" s="83"/>
      <c r="T617" s="83">
        <f>Tabla321[[#This Row],[TOTAL EXITENTE82]]*Tabla321[[#This Row],[P.U$]]</f>
        <v>0</v>
      </c>
      <c r="U617" s="83"/>
    </row>
    <row r="618" spans="1:21" ht="25.5" x14ac:dyDescent="0.25">
      <c r="A618" s="179">
        <v>609</v>
      </c>
      <c r="B618" s="201" t="s">
        <v>546</v>
      </c>
      <c r="C618" s="14" t="s">
        <v>660</v>
      </c>
      <c r="D618" s="24" t="s">
        <v>339</v>
      </c>
      <c r="E618" s="24" t="s">
        <v>710</v>
      </c>
      <c r="F618" s="15">
        <v>45597</v>
      </c>
      <c r="G618" s="37">
        <v>0.21</v>
      </c>
      <c r="H618" s="337"/>
      <c r="I618" s="233"/>
      <c r="J618" s="590">
        <f t="shared" si="53"/>
        <v>0</v>
      </c>
      <c r="K618" s="308"/>
      <c r="L618" s="232">
        <f t="shared" si="54"/>
        <v>0</v>
      </c>
      <c r="M618" s="308"/>
      <c r="N618" s="232">
        <f t="shared" si="55"/>
        <v>0</v>
      </c>
      <c r="O618" s="793"/>
      <c r="P618" s="232">
        <f t="shared" si="56"/>
        <v>0</v>
      </c>
      <c r="Q618" s="233"/>
      <c r="R618" s="377">
        <f t="shared" si="57"/>
        <v>0</v>
      </c>
      <c r="S618" s="83"/>
      <c r="T618" s="83">
        <f>Tabla321[[#This Row],[TOTAL EXITENTE82]]*Tabla321[[#This Row],[P.U$]]</f>
        <v>0</v>
      </c>
      <c r="U618" s="83"/>
    </row>
    <row r="619" spans="1:21" ht="25.5" x14ac:dyDescent="0.25">
      <c r="A619" s="179">
        <v>610</v>
      </c>
      <c r="B619" s="184" t="s">
        <v>939</v>
      </c>
      <c r="C619" s="184" t="s">
        <v>929</v>
      </c>
      <c r="D619" s="24" t="s">
        <v>339</v>
      </c>
      <c r="E619" s="24" t="s">
        <v>710</v>
      </c>
      <c r="F619" s="576">
        <v>46600</v>
      </c>
      <c r="G619" s="577">
        <v>0.9</v>
      </c>
      <c r="H619" s="337"/>
      <c r="I619" s="233"/>
      <c r="J619" s="590">
        <f t="shared" si="53"/>
        <v>0</v>
      </c>
      <c r="K619" s="856"/>
      <c r="L619" s="232">
        <f t="shared" si="54"/>
        <v>0</v>
      </c>
      <c r="M619" s="308"/>
      <c r="N619" s="232">
        <f t="shared" si="55"/>
        <v>0</v>
      </c>
      <c r="O619" s="793"/>
      <c r="P619" s="232">
        <f t="shared" si="56"/>
        <v>0</v>
      </c>
      <c r="Q619" s="233"/>
      <c r="R619" s="377">
        <f t="shared" si="57"/>
        <v>0</v>
      </c>
      <c r="S619" s="83"/>
      <c r="T619" s="83">
        <f>Tabla321[[#This Row],[TOTAL EXITENTE82]]*Tabla321[[#This Row],[P.U$]]</f>
        <v>0</v>
      </c>
      <c r="U619" s="83"/>
    </row>
    <row r="620" spans="1:21" ht="25.5" x14ac:dyDescent="0.25">
      <c r="A620" s="179">
        <v>611</v>
      </c>
      <c r="B620" s="201" t="s">
        <v>547</v>
      </c>
      <c r="C620" s="14" t="s">
        <v>661</v>
      </c>
      <c r="D620" s="24" t="s">
        <v>339</v>
      </c>
      <c r="E620" s="24" t="s">
        <v>710</v>
      </c>
      <c r="F620" s="15">
        <v>46569</v>
      </c>
      <c r="G620" s="37">
        <v>0.17</v>
      </c>
      <c r="H620" s="337"/>
      <c r="I620" s="83"/>
      <c r="J620" s="590">
        <f t="shared" si="53"/>
        <v>0</v>
      </c>
      <c r="K620" s="308"/>
      <c r="L620" s="85">
        <f t="shared" si="54"/>
        <v>0</v>
      </c>
      <c r="M620" s="308"/>
      <c r="N620" s="85">
        <f t="shared" si="55"/>
        <v>0</v>
      </c>
      <c r="O620" s="793"/>
      <c r="P620" s="85">
        <f t="shared" si="56"/>
        <v>0</v>
      </c>
      <c r="Q620" s="83"/>
      <c r="R620" s="377">
        <f t="shared" si="57"/>
        <v>0</v>
      </c>
      <c r="S620" s="83"/>
      <c r="T620" s="83">
        <f>Tabla321[[#This Row],[TOTAL EXITENTE82]]*Tabla321[[#This Row],[P.U$]]</f>
        <v>0</v>
      </c>
      <c r="U620" s="83"/>
    </row>
    <row r="621" spans="1:21" ht="25.5" x14ac:dyDescent="0.25">
      <c r="A621" s="179">
        <v>612</v>
      </c>
      <c r="B621" s="201" t="s">
        <v>547</v>
      </c>
      <c r="C621" s="14" t="s">
        <v>844</v>
      </c>
      <c r="D621" s="24" t="s">
        <v>339</v>
      </c>
      <c r="E621" s="24" t="s">
        <v>710</v>
      </c>
      <c r="F621" s="15">
        <v>46569</v>
      </c>
      <c r="G621" s="37">
        <v>0.17</v>
      </c>
      <c r="H621" s="337"/>
      <c r="I621" s="83"/>
      <c r="J621" s="590">
        <f t="shared" si="53"/>
        <v>0</v>
      </c>
      <c r="K621" s="308"/>
      <c r="L621" s="85">
        <f t="shared" si="54"/>
        <v>0</v>
      </c>
      <c r="M621" s="308"/>
      <c r="N621" s="85">
        <f t="shared" si="55"/>
        <v>0</v>
      </c>
      <c r="O621" s="793"/>
      <c r="P621" s="85">
        <f t="shared" si="56"/>
        <v>0</v>
      </c>
      <c r="Q621" s="83"/>
      <c r="R621" s="377">
        <f t="shared" si="57"/>
        <v>0</v>
      </c>
      <c r="S621" s="83"/>
      <c r="T621" s="83">
        <f>Tabla321[[#This Row],[TOTAL EXITENTE82]]*Tabla321[[#This Row],[P.U$]]</f>
        <v>0</v>
      </c>
      <c r="U621" s="83"/>
    </row>
    <row r="622" spans="1:21" ht="25.5" x14ac:dyDescent="0.25">
      <c r="A622" s="179">
        <v>613</v>
      </c>
      <c r="B622" s="184" t="s">
        <v>941</v>
      </c>
      <c r="C622" s="184" t="s">
        <v>929</v>
      </c>
      <c r="D622" s="24" t="s">
        <v>339</v>
      </c>
      <c r="E622" s="24" t="s">
        <v>710</v>
      </c>
      <c r="F622" s="576">
        <v>46600</v>
      </c>
      <c r="G622" s="577">
        <v>0.1</v>
      </c>
      <c r="H622" s="337"/>
      <c r="I622" s="83"/>
      <c r="J622" s="590">
        <f t="shared" si="53"/>
        <v>0</v>
      </c>
      <c r="K622" s="308"/>
      <c r="L622" s="85">
        <f t="shared" si="54"/>
        <v>0</v>
      </c>
      <c r="M622" s="308"/>
      <c r="N622" s="85">
        <f t="shared" si="55"/>
        <v>0</v>
      </c>
      <c r="O622" s="793"/>
      <c r="P622" s="85">
        <f t="shared" si="56"/>
        <v>0</v>
      </c>
      <c r="Q622" s="83"/>
      <c r="R622" s="377">
        <f t="shared" si="57"/>
        <v>0</v>
      </c>
      <c r="S622" s="83"/>
      <c r="T622" s="83">
        <f>Tabla321[[#This Row],[TOTAL EXITENTE82]]*Tabla321[[#This Row],[P.U$]]</f>
        <v>0</v>
      </c>
      <c r="U622" s="83"/>
    </row>
    <row r="623" spans="1:21" ht="25.5" x14ac:dyDescent="0.25">
      <c r="A623" s="179">
        <v>614</v>
      </c>
      <c r="B623" s="201" t="s">
        <v>548</v>
      </c>
      <c r="C623" s="14" t="s">
        <v>575</v>
      </c>
      <c r="D623" s="24" t="s">
        <v>339</v>
      </c>
      <c r="E623" s="24" t="s">
        <v>710</v>
      </c>
      <c r="F623" s="15">
        <v>45597</v>
      </c>
      <c r="G623" s="37">
        <v>0.26</v>
      </c>
      <c r="H623" s="337"/>
      <c r="I623" s="83">
        <v>17</v>
      </c>
      <c r="J623" s="590">
        <f t="shared" si="53"/>
        <v>4.42</v>
      </c>
      <c r="K623" s="308">
        <v>17</v>
      </c>
      <c r="L623" s="85">
        <f t="shared" si="54"/>
        <v>4.42</v>
      </c>
      <c r="M623" s="308">
        <v>16</v>
      </c>
      <c r="N623" s="85">
        <f t="shared" si="55"/>
        <v>4.16</v>
      </c>
      <c r="O623" s="793">
        <v>13</v>
      </c>
      <c r="P623" s="85">
        <f t="shared" si="56"/>
        <v>3.38</v>
      </c>
      <c r="Q623" s="83">
        <v>10</v>
      </c>
      <c r="R623" s="377">
        <f>G623*Q623</f>
        <v>2.6</v>
      </c>
      <c r="S623" s="83">
        <v>9</v>
      </c>
      <c r="T623" s="83">
        <f>Tabla321[[#This Row],[TOTAL EXITENTE82]]*Tabla321[[#This Row],[P.U$]]</f>
        <v>2.34</v>
      </c>
      <c r="U623" s="83">
        <v>9</v>
      </c>
    </row>
    <row r="624" spans="1:21" ht="25.5" x14ac:dyDescent="0.25">
      <c r="A624" s="179">
        <v>615</v>
      </c>
      <c r="B624" s="201" t="s">
        <v>548</v>
      </c>
      <c r="C624" s="14" t="s">
        <v>840</v>
      </c>
      <c r="D624" s="24" t="s">
        <v>339</v>
      </c>
      <c r="E624" s="24" t="s">
        <v>710</v>
      </c>
      <c r="F624" s="15">
        <v>45200</v>
      </c>
      <c r="G624" s="37">
        <v>0.26</v>
      </c>
      <c r="H624" s="337"/>
      <c r="I624" s="83"/>
      <c r="J624" s="590">
        <f t="shared" si="53"/>
        <v>0</v>
      </c>
      <c r="K624" s="308"/>
      <c r="L624" s="85">
        <f t="shared" si="54"/>
        <v>0</v>
      </c>
      <c r="M624" s="308"/>
      <c r="N624" s="85">
        <f t="shared" si="55"/>
        <v>0</v>
      </c>
      <c r="O624" s="793"/>
      <c r="P624" s="85">
        <f t="shared" si="56"/>
        <v>0</v>
      </c>
      <c r="Q624" s="83"/>
      <c r="R624" s="377">
        <f t="shared" si="57"/>
        <v>0</v>
      </c>
      <c r="S624" s="83"/>
      <c r="T624" s="83">
        <f>Tabla321[[#This Row],[TOTAL EXITENTE82]]*Tabla321[[#This Row],[P.U$]]</f>
        <v>0</v>
      </c>
      <c r="U624" s="83"/>
    </row>
    <row r="625" spans="1:21" ht="25.5" x14ac:dyDescent="0.25">
      <c r="A625" s="179">
        <v>616</v>
      </c>
      <c r="B625" s="201" t="s">
        <v>549</v>
      </c>
      <c r="C625" s="14" t="s">
        <v>840</v>
      </c>
      <c r="D625" s="24" t="s">
        <v>339</v>
      </c>
      <c r="E625" s="24" t="s">
        <v>710</v>
      </c>
      <c r="F625" s="15">
        <v>46054</v>
      </c>
      <c r="G625" s="37">
        <v>0.37</v>
      </c>
      <c r="H625" s="337"/>
      <c r="I625" s="233">
        <v>16</v>
      </c>
      <c r="J625" s="590">
        <f t="shared" si="53"/>
        <v>5.92</v>
      </c>
      <c r="K625" s="856">
        <v>16</v>
      </c>
      <c r="L625" s="232">
        <f t="shared" si="54"/>
        <v>5.92</v>
      </c>
      <c r="M625" s="856">
        <v>14</v>
      </c>
      <c r="N625" s="232">
        <f t="shared" si="55"/>
        <v>5.18</v>
      </c>
      <c r="O625" s="794">
        <v>14</v>
      </c>
      <c r="P625" s="232">
        <f t="shared" si="56"/>
        <v>5.18</v>
      </c>
      <c r="Q625" s="233">
        <v>14</v>
      </c>
      <c r="R625" s="377">
        <f>G625*Q625</f>
        <v>5.18</v>
      </c>
      <c r="S625" s="83">
        <v>14</v>
      </c>
      <c r="T625" s="83">
        <f>Tabla321[[#This Row],[TOTAL EXITENTE82]]*Tabla321[[#This Row],[P.U$]]</f>
        <v>5.18</v>
      </c>
      <c r="U625" s="83">
        <v>14</v>
      </c>
    </row>
    <row r="626" spans="1:21" ht="25.5" x14ac:dyDescent="0.25">
      <c r="A626" s="179">
        <v>617</v>
      </c>
      <c r="B626" s="201" t="s">
        <v>940</v>
      </c>
      <c r="C626" s="184" t="s">
        <v>736</v>
      </c>
      <c r="D626" s="24" t="s">
        <v>339</v>
      </c>
      <c r="E626" s="24" t="s">
        <v>710</v>
      </c>
      <c r="F626" s="576">
        <v>46600</v>
      </c>
      <c r="G626" s="577">
        <v>0.37</v>
      </c>
      <c r="H626" s="337"/>
      <c r="I626" s="83"/>
      <c r="J626" s="590">
        <f t="shared" si="53"/>
        <v>0</v>
      </c>
      <c r="K626" s="308"/>
      <c r="L626" s="85">
        <f t="shared" si="54"/>
        <v>0</v>
      </c>
      <c r="M626" s="308"/>
      <c r="N626" s="85">
        <f t="shared" si="55"/>
        <v>0</v>
      </c>
      <c r="O626" s="793"/>
      <c r="P626" s="85">
        <f t="shared" si="56"/>
        <v>0</v>
      </c>
      <c r="Q626" s="83"/>
      <c r="R626" s="377">
        <f t="shared" si="57"/>
        <v>0</v>
      </c>
      <c r="S626" s="83"/>
      <c r="T626" s="83">
        <f>Tabla321[[#This Row],[TOTAL EXITENTE82]]*Tabla321[[#This Row],[P.U$]]</f>
        <v>0</v>
      </c>
      <c r="U626" s="83"/>
    </row>
    <row r="627" spans="1:21" ht="25.5" x14ac:dyDescent="0.25">
      <c r="A627" s="179">
        <v>618</v>
      </c>
      <c r="B627" s="201" t="s">
        <v>550</v>
      </c>
      <c r="C627" s="14" t="s">
        <v>839</v>
      </c>
      <c r="D627" s="24" t="s">
        <v>339</v>
      </c>
      <c r="E627" s="24" t="s">
        <v>710</v>
      </c>
      <c r="F627" s="15">
        <v>45413</v>
      </c>
      <c r="G627" s="37">
        <v>1.93</v>
      </c>
      <c r="H627" s="337"/>
      <c r="I627" s="593">
        <v>6</v>
      </c>
      <c r="J627" s="590">
        <f t="shared" si="53"/>
        <v>11.58</v>
      </c>
      <c r="K627" s="856">
        <v>6</v>
      </c>
      <c r="L627" s="242">
        <f t="shared" si="54"/>
        <v>11.58</v>
      </c>
      <c r="M627" s="856">
        <v>6</v>
      </c>
      <c r="N627" s="242">
        <f t="shared" si="55"/>
        <v>11.58</v>
      </c>
      <c r="O627" s="794">
        <v>6</v>
      </c>
      <c r="P627" s="242">
        <f t="shared" si="56"/>
        <v>11.58</v>
      </c>
      <c r="Q627" s="243">
        <v>6</v>
      </c>
      <c r="R627" s="377">
        <f t="shared" si="57"/>
        <v>11.58</v>
      </c>
      <c r="S627" s="83">
        <v>6</v>
      </c>
      <c r="T627" s="83">
        <f>Tabla321[[#This Row],[TOTAL EXITENTE82]]*Tabla321[[#This Row],[P.U$]]</f>
        <v>11.58</v>
      </c>
      <c r="U627" s="83">
        <v>6</v>
      </c>
    </row>
    <row r="628" spans="1:21" ht="25.5" x14ac:dyDescent="0.25">
      <c r="A628" s="179">
        <v>619</v>
      </c>
      <c r="B628" s="201" t="s">
        <v>550</v>
      </c>
      <c r="C628" s="14" t="s">
        <v>844</v>
      </c>
      <c r="D628" s="24" t="s">
        <v>339</v>
      </c>
      <c r="E628" s="24" t="s">
        <v>710</v>
      </c>
      <c r="F628" s="15">
        <v>45413</v>
      </c>
      <c r="G628" s="37">
        <v>1.93</v>
      </c>
      <c r="H628" s="337"/>
      <c r="I628" s="593">
        <v>10</v>
      </c>
      <c r="J628" s="590">
        <f>G628*I628</f>
        <v>19.3</v>
      </c>
      <c r="K628" s="856">
        <v>10</v>
      </c>
      <c r="L628" s="242">
        <f>G628*K628</f>
        <v>19.3</v>
      </c>
      <c r="M628" s="856">
        <v>10</v>
      </c>
      <c r="N628" s="242">
        <f>G628*M628</f>
        <v>19.3</v>
      </c>
      <c r="O628" s="794">
        <v>10</v>
      </c>
      <c r="P628" s="242">
        <f>G628*O628</f>
        <v>19.3</v>
      </c>
      <c r="Q628" s="243">
        <v>10</v>
      </c>
      <c r="R628" s="377">
        <f t="shared" si="57"/>
        <v>19.3</v>
      </c>
      <c r="S628" s="83">
        <v>10</v>
      </c>
      <c r="T628" s="83">
        <f>Tabla321[[#This Row],[TOTAL EXITENTE82]]*Tabla321[[#This Row],[P.U$]]</f>
        <v>19.3</v>
      </c>
      <c r="U628" s="83">
        <v>10</v>
      </c>
    </row>
    <row r="629" spans="1:21" ht="25.5" x14ac:dyDescent="0.25">
      <c r="A629" s="179">
        <v>620</v>
      </c>
      <c r="B629" s="201" t="s">
        <v>843</v>
      </c>
      <c r="C629" s="14" t="s">
        <v>844</v>
      </c>
      <c r="D629" s="24" t="s">
        <v>339</v>
      </c>
      <c r="E629" s="24" t="s">
        <v>710</v>
      </c>
      <c r="F629" s="15">
        <v>46327</v>
      </c>
      <c r="G629" s="37">
        <v>1.1200000000000001</v>
      </c>
      <c r="H629" s="337"/>
      <c r="I629" s="83"/>
      <c r="J629" s="590">
        <f t="shared" si="53"/>
        <v>0</v>
      </c>
      <c r="K629" s="308"/>
      <c r="L629" s="85">
        <f t="shared" si="54"/>
        <v>0</v>
      </c>
      <c r="M629" s="308"/>
      <c r="N629" s="85">
        <f t="shared" si="55"/>
        <v>0</v>
      </c>
      <c r="O629" s="793"/>
      <c r="P629" s="85">
        <f t="shared" si="56"/>
        <v>0</v>
      </c>
      <c r="Q629" s="83"/>
      <c r="R629" s="377">
        <f t="shared" si="57"/>
        <v>0</v>
      </c>
      <c r="S629" s="83"/>
      <c r="T629" s="83">
        <f>Tabla321[[#This Row],[TOTAL EXITENTE82]]*Tabla321[[#This Row],[P.U$]]</f>
        <v>0</v>
      </c>
      <c r="U629" s="83"/>
    </row>
    <row r="630" spans="1:21" ht="25.5" x14ac:dyDescent="0.25">
      <c r="A630" s="179">
        <v>621</v>
      </c>
      <c r="B630" s="201" t="s">
        <v>843</v>
      </c>
      <c r="C630" s="14" t="s">
        <v>663</v>
      </c>
      <c r="D630" s="24" t="s">
        <v>339</v>
      </c>
      <c r="E630" s="24" t="s">
        <v>710</v>
      </c>
      <c r="F630" s="15">
        <v>46266</v>
      </c>
      <c r="G630" s="37">
        <v>1.93</v>
      </c>
      <c r="H630" s="337"/>
      <c r="I630" s="83"/>
      <c r="J630" s="590">
        <f t="shared" si="53"/>
        <v>0</v>
      </c>
      <c r="K630" s="308"/>
      <c r="L630" s="85">
        <f t="shared" si="54"/>
        <v>0</v>
      </c>
      <c r="M630" s="308"/>
      <c r="N630" s="85">
        <f t="shared" si="55"/>
        <v>0</v>
      </c>
      <c r="O630" s="793"/>
      <c r="P630" s="85">
        <f t="shared" si="56"/>
        <v>0</v>
      </c>
      <c r="Q630" s="83"/>
      <c r="R630" s="377">
        <f t="shared" si="57"/>
        <v>0</v>
      </c>
      <c r="S630" s="83"/>
      <c r="T630" s="83">
        <f>Tabla321[[#This Row],[TOTAL EXITENTE82]]*Tabla321[[#This Row],[P.U$]]</f>
        <v>0</v>
      </c>
      <c r="U630" s="83"/>
    </row>
    <row r="631" spans="1:21" ht="25.5" x14ac:dyDescent="0.25">
      <c r="A631" s="179">
        <v>622</v>
      </c>
      <c r="B631" s="201" t="s">
        <v>551</v>
      </c>
      <c r="C631" s="14" t="s">
        <v>844</v>
      </c>
      <c r="D631" s="24" t="s">
        <v>339</v>
      </c>
      <c r="E631" s="24" t="s">
        <v>710</v>
      </c>
      <c r="F631" s="15">
        <v>46266</v>
      </c>
      <c r="G631" s="37">
        <v>1.93</v>
      </c>
      <c r="H631" s="337"/>
      <c r="I631" s="83">
        <v>10</v>
      </c>
      <c r="J631" s="590">
        <f>G631*I631</f>
        <v>19.3</v>
      </c>
      <c r="K631" s="308">
        <v>10</v>
      </c>
      <c r="L631" s="85">
        <f>G631*K631</f>
        <v>19.3</v>
      </c>
      <c r="M631" s="308">
        <v>9</v>
      </c>
      <c r="N631" s="85">
        <f>G631*M631</f>
        <v>17.37</v>
      </c>
      <c r="O631" s="793">
        <v>9</v>
      </c>
      <c r="P631" s="85">
        <f>G631*O631</f>
        <v>17.37</v>
      </c>
      <c r="Q631" s="83">
        <v>9</v>
      </c>
      <c r="R631" s="377">
        <f t="shared" si="57"/>
        <v>17.37</v>
      </c>
      <c r="S631" s="83">
        <v>9</v>
      </c>
      <c r="T631" s="83">
        <f>Tabla321[[#This Row],[TOTAL EXITENTE82]]*Tabla321[[#This Row],[P.U$]]</f>
        <v>17.37</v>
      </c>
      <c r="U631" s="83">
        <v>9</v>
      </c>
    </row>
    <row r="632" spans="1:21" ht="25.5" x14ac:dyDescent="0.25">
      <c r="A632" s="179">
        <v>623</v>
      </c>
      <c r="B632" s="201" t="s">
        <v>552</v>
      </c>
      <c r="C632" s="14" t="s">
        <v>844</v>
      </c>
      <c r="D632" s="24" t="s">
        <v>339</v>
      </c>
      <c r="E632" s="24" t="s">
        <v>710</v>
      </c>
      <c r="F632" s="15">
        <v>46266</v>
      </c>
      <c r="G632" s="37">
        <v>1.93</v>
      </c>
      <c r="H632" s="337"/>
      <c r="I632" s="83">
        <v>10</v>
      </c>
      <c r="J632" s="590">
        <f>G632*I632</f>
        <v>19.3</v>
      </c>
      <c r="K632" s="308">
        <v>10</v>
      </c>
      <c r="L632" s="85">
        <f>G632*K632</f>
        <v>19.3</v>
      </c>
      <c r="M632" s="308">
        <v>9</v>
      </c>
      <c r="N632" s="85">
        <f>G632*M632</f>
        <v>17.37</v>
      </c>
      <c r="O632" s="793">
        <v>9</v>
      </c>
      <c r="P632" s="85">
        <f>G632*O632</f>
        <v>17.37</v>
      </c>
      <c r="Q632" s="83">
        <v>9</v>
      </c>
      <c r="R632" s="377">
        <f t="shared" si="57"/>
        <v>17.37</v>
      </c>
      <c r="S632" s="83">
        <v>9</v>
      </c>
      <c r="T632" s="83">
        <f>Tabla321[[#This Row],[TOTAL EXITENTE82]]*Tabla321[[#This Row],[P.U$]]</f>
        <v>17.37</v>
      </c>
      <c r="U632" s="83">
        <v>9</v>
      </c>
    </row>
    <row r="633" spans="1:21" ht="25.5" x14ac:dyDescent="0.25">
      <c r="A633" s="179">
        <v>624</v>
      </c>
      <c r="B633" s="201" t="s">
        <v>551</v>
      </c>
      <c r="C633" s="14" t="s">
        <v>844</v>
      </c>
      <c r="D633" s="24" t="s">
        <v>339</v>
      </c>
      <c r="E633" s="24" t="s">
        <v>710</v>
      </c>
      <c r="F633" s="15">
        <v>46447</v>
      </c>
      <c r="G633" s="37">
        <v>1.17</v>
      </c>
      <c r="H633" s="337"/>
      <c r="I633" s="83"/>
      <c r="J633" s="590">
        <f t="shared" si="53"/>
        <v>0</v>
      </c>
      <c r="K633" s="308"/>
      <c r="L633" s="85">
        <f t="shared" si="54"/>
        <v>0</v>
      </c>
      <c r="M633" s="308"/>
      <c r="N633" s="85">
        <f t="shared" si="55"/>
        <v>0</v>
      </c>
      <c r="O633" s="793"/>
      <c r="P633" s="85">
        <f t="shared" si="56"/>
        <v>0</v>
      </c>
      <c r="Q633" s="83"/>
      <c r="R633" s="377">
        <f t="shared" si="57"/>
        <v>0</v>
      </c>
      <c r="S633" s="83"/>
      <c r="T633" s="83">
        <f>Tabla321[[#This Row],[TOTAL EXITENTE82]]*Tabla321[[#This Row],[P.U$]]</f>
        <v>0</v>
      </c>
      <c r="U633" s="83"/>
    </row>
    <row r="634" spans="1:21" ht="25.5" x14ac:dyDescent="0.25">
      <c r="A634" s="179">
        <v>625</v>
      </c>
      <c r="B634" s="201" t="s">
        <v>847</v>
      </c>
      <c r="C634" s="14" t="s">
        <v>844</v>
      </c>
      <c r="D634" s="24" t="s">
        <v>339</v>
      </c>
      <c r="E634" s="24" t="s">
        <v>710</v>
      </c>
      <c r="F634" s="15">
        <v>46447</v>
      </c>
      <c r="G634" s="37">
        <v>1.17</v>
      </c>
      <c r="H634" s="337"/>
      <c r="I634" s="233"/>
      <c r="J634" s="590">
        <f t="shared" si="53"/>
        <v>0</v>
      </c>
      <c r="K634" s="308"/>
      <c r="L634" s="232">
        <f t="shared" si="54"/>
        <v>0</v>
      </c>
      <c r="M634" s="308"/>
      <c r="N634" s="232">
        <f t="shared" si="55"/>
        <v>0</v>
      </c>
      <c r="O634" s="793"/>
      <c r="P634" s="232">
        <f t="shared" si="56"/>
        <v>0</v>
      </c>
      <c r="Q634" s="233"/>
      <c r="R634" s="377">
        <f t="shared" si="57"/>
        <v>0</v>
      </c>
      <c r="S634" s="83"/>
      <c r="T634" s="83">
        <f>Tabla321[[#This Row],[TOTAL EXITENTE82]]*Tabla321[[#This Row],[P.U$]]</f>
        <v>0</v>
      </c>
      <c r="U634" s="83"/>
    </row>
    <row r="635" spans="1:21" ht="25.5" x14ac:dyDescent="0.25">
      <c r="A635" s="179">
        <v>626</v>
      </c>
      <c r="B635" s="201" t="s">
        <v>552</v>
      </c>
      <c r="C635" s="14" t="s">
        <v>664</v>
      </c>
      <c r="D635" s="24" t="s">
        <v>339</v>
      </c>
      <c r="E635" s="24" t="s">
        <v>710</v>
      </c>
      <c r="F635" s="15">
        <v>46447</v>
      </c>
      <c r="G635" s="37">
        <v>1.93</v>
      </c>
      <c r="H635" s="337"/>
      <c r="I635" s="83"/>
      <c r="J635" s="590">
        <f t="shared" si="53"/>
        <v>0</v>
      </c>
      <c r="K635" s="308"/>
      <c r="L635" s="85">
        <f t="shared" si="54"/>
        <v>0</v>
      </c>
      <c r="M635" s="308"/>
      <c r="N635" s="85">
        <f t="shared" si="55"/>
        <v>0</v>
      </c>
      <c r="O635" s="793"/>
      <c r="P635" s="85">
        <f t="shared" si="56"/>
        <v>0</v>
      </c>
      <c r="Q635" s="83"/>
      <c r="R635" s="377">
        <f t="shared" si="57"/>
        <v>0</v>
      </c>
      <c r="S635" s="83"/>
      <c r="T635" s="83">
        <f>Tabla321[[#This Row],[TOTAL EXITENTE82]]*Tabla321[[#This Row],[P.U$]]</f>
        <v>0</v>
      </c>
      <c r="U635" s="83"/>
    </row>
    <row r="636" spans="1:21" ht="25.5" x14ac:dyDescent="0.25">
      <c r="A636" s="179">
        <v>627</v>
      </c>
      <c r="B636" s="201" t="s">
        <v>849</v>
      </c>
      <c r="C636" s="14" t="s">
        <v>844</v>
      </c>
      <c r="D636" s="24" t="s">
        <v>339</v>
      </c>
      <c r="E636" s="24" t="s">
        <v>710</v>
      </c>
      <c r="F636" s="15">
        <v>46447</v>
      </c>
      <c r="G636" s="37">
        <v>1.17</v>
      </c>
      <c r="H636" s="337"/>
      <c r="I636" s="233"/>
      <c r="J636" s="590">
        <f t="shared" si="53"/>
        <v>0</v>
      </c>
      <c r="K636" s="308"/>
      <c r="L636" s="232">
        <f t="shared" si="54"/>
        <v>0</v>
      </c>
      <c r="M636" s="308"/>
      <c r="N636" s="232">
        <f t="shared" si="55"/>
        <v>0</v>
      </c>
      <c r="O636" s="793"/>
      <c r="P636" s="232">
        <f t="shared" si="56"/>
        <v>0</v>
      </c>
      <c r="Q636" s="233"/>
      <c r="R636" s="377">
        <f t="shared" si="57"/>
        <v>0</v>
      </c>
      <c r="S636" s="83"/>
      <c r="T636" s="83">
        <f>Tabla321[[#This Row],[TOTAL EXITENTE82]]*Tabla321[[#This Row],[P.U$]]</f>
        <v>0</v>
      </c>
      <c r="U636" s="83"/>
    </row>
    <row r="637" spans="1:21" ht="25.5" x14ac:dyDescent="0.25">
      <c r="A637" s="179">
        <v>628</v>
      </c>
      <c r="B637" s="201" t="s">
        <v>553</v>
      </c>
      <c r="C637" s="14" t="s">
        <v>663</v>
      </c>
      <c r="D637" s="24" t="s">
        <v>339</v>
      </c>
      <c r="E637" s="24" t="s">
        <v>710</v>
      </c>
      <c r="F637" s="15">
        <v>46447</v>
      </c>
      <c r="G637" s="37">
        <v>1.93</v>
      </c>
      <c r="H637" s="337"/>
      <c r="I637" s="233">
        <v>3</v>
      </c>
      <c r="J637" s="590">
        <f t="shared" si="53"/>
        <v>5.79</v>
      </c>
      <c r="K637" s="340">
        <v>3</v>
      </c>
      <c r="L637" s="232">
        <f t="shared" si="54"/>
        <v>5.79</v>
      </c>
      <c r="M637" s="340">
        <v>3</v>
      </c>
      <c r="N637" s="232">
        <f t="shared" si="55"/>
        <v>5.79</v>
      </c>
      <c r="O637" s="794">
        <v>3</v>
      </c>
      <c r="P637" s="232">
        <f t="shared" si="56"/>
        <v>5.79</v>
      </c>
      <c r="Q637" s="233">
        <v>3</v>
      </c>
      <c r="R637" s="377">
        <f t="shared" si="57"/>
        <v>5.79</v>
      </c>
      <c r="S637" s="83">
        <v>3</v>
      </c>
      <c r="T637" s="83">
        <f>Tabla321[[#This Row],[TOTAL EXITENTE82]]*Tabla321[[#This Row],[P.U$]]</f>
        <v>5.79</v>
      </c>
      <c r="U637" s="83">
        <v>3</v>
      </c>
    </row>
    <row r="638" spans="1:21" ht="25.5" x14ac:dyDescent="0.25">
      <c r="A638" s="179">
        <v>629</v>
      </c>
      <c r="B638" s="184" t="s">
        <v>942</v>
      </c>
      <c r="C638" s="184" t="s">
        <v>913</v>
      </c>
      <c r="D638" s="24" t="s">
        <v>339</v>
      </c>
      <c r="E638" s="24" t="s">
        <v>710</v>
      </c>
      <c r="F638" s="576">
        <v>45717</v>
      </c>
      <c r="G638" s="577">
        <v>15.59</v>
      </c>
      <c r="H638" s="337"/>
      <c r="I638" s="233">
        <v>4</v>
      </c>
      <c r="J638" s="590">
        <f t="shared" si="53"/>
        <v>62.36</v>
      </c>
      <c r="K638" s="340">
        <v>4</v>
      </c>
      <c r="L638" s="232">
        <f t="shared" si="54"/>
        <v>62.36</v>
      </c>
      <c r="M638" s="340">
        <v>4</v>
      </c>
      <c r="N638" s="232">
        <f t="shared" si="55"/>
        <v>62.36</v>
      </c>
      <c r="O638" s="794">
        <v>4</v>
      </c>
      <c r="P638" s="232">
        <f t="shared" si="56"/>
        <v>62.36</v>
      </c>
      <c r="Q638" s="233">
        <v>4</v>
      </c>
      <c r="R638" s="377">
        <f t="shared" si="57"/>
        <v>62.36</v>
      </c>
      <c r="S638" s="83">
        <v>4</v>
      </c>
      <c r="T638" s="83">
        <f>Tabla321[[#This Row],[TOTAL EXITENTE82]]*Tabla321[[#This Row],[P.U$]]</f>
        <v>62.36</v>
      </c>
      <c r="U638" s="83">
        <v>4</v>
      </c>
    </row>
    <row r="639" spans="1:21" ht="25.5" x14ac:dyDescent="0.25">
      <c r="A639" s="179">
        <v>630</v>
      </c>
      <c r="B639" s="184" t="s">
        <v>943</v>
      </c>
      <c r="C639" s="184" t="s">
        <v>944</v>
      </c>
      <c r="D639" s="24" t="s">
        <v>339</v>
      </c>
      <c r="E639" s="24" t="s">
        <v>710</v>
      </c>
      <c r="F639" s="576">
        <v>46539</v>
      </c>
      <c r="G639" s="577">
        <v>1.27</v>
      </c>
      <c r="H639" s="337"/>
      <c r="I639" s="233">
        <v>5</v>
      </c>
      <c r="J639" s="590">
        <f t="shared" si="53"/>
        <v>6.35</v>
      </c>
      <c r="K639" s="340">
        <v>5</v>
      </c>
      <c r="L639" s="232">
        <f t="shared" si="54"/>
        <v>6.35</v>
      </c>
      <c r="M639" s="340">
        <v>5</v>
      </c>
      <c r="N639" s="232">
        <f t="shared" si="55"/>
        <v>6.35</v>
      </c>
      <c r="O639" s="794">
        <v>5</v>
      </c>
      <c r="P639" s="232">
        <f t="shared" si="56"/>
        <v>6.35</v>
      </c>
      <c r="Q639" s="233">
        <v>5</v>
      </c>
      <c r="R639" s="377">
        <f t="shared" si="57"/>
        <v>6.35</v>
      </c>
      <c r="S639" s="83">
        <v>5</v>
      </c>
      <c r="T639" s="83">
        <f>Tabla321[[#This Row],[TOTAL EXITENTE82]]*Tabla321[[#This Row],[P.U$]]</f>
        <v>6.35</v>
      </c>
      <c r="U639" s="83">
        <v>5</v>
      </c>
    </row>
    <row r="640" spans="1:21" ht="25.5" x14ac:dyDescent="0.25">
      <c r="A640" s="179">
        <v>631</v>
      </c>
      <c r="B640" s="201" t="s">
        <v>554</v>
      </c>
      <c r="C640" s="14" t="s">
        <v>659</v>
      </c>
      <c r="D640" s="24" t="s">
        <v>339</v>
      </c>
      <c r="E640" s="24" t="s">
        <v>710</v>
      </c>
      <c r="F640" s="15">
        <v>46204</v>
      </c>
      <c r="G640" s="37">
        <v>4.5</v>
      </c>
      <c r="H640" s="337"/>
      <c r="I640" s="593">
        <v>3</v>
      </c>
      <c r="J640" s="599">
        <f>G640*I640</f>
        <v>13.5</v>
      </c>
      <c r="K640" s="365">
        <v>3</v>
      </c>
      <c r="L640" s="357">
        <f>G640*K640</f>
        <v>13.5</v>
      </c>
      <c r="M640" s="365">
        <v>3</v>
      </c>
      <c r="N640" s="357">
        <f>G640*M640</f>
        <v>13.5</v>
      </c>
      <c r="O640" s="794">
        <v>3</v>
      </c>
      <c r="P640" s="357">
        <f>G640*O640</f>
        <v>13.5</v>
      </c>
      <c r="Q640" s="356">
        <v>3</v>
      </c>
      <c r="R640" s="377">
        <f t="shared" si="57"/>
        <v>13.5</v>
      </c>
      <c r="S640" s="83">
        <v>2</v>
      </c>
      <c r="T640" s="83">
        <f>Tabla321[[#This Row],[TOTAL EXITENTE82]]*Tabla321[[#This Row],[P.U$]]</f>
        <v>9</v>
      </c>
      <c r="U640" s="83">
        <v>2</v>
      </c>
    </row>
    <row r="641" spans="1:21" ht="28.5" x14ac:dyDescent="0.25">
      <c r="A641" s="179">
        <v>632</v>
      </c>
      <c r="B641" s="201" t="s">
        <v>555</v>
      </c>
      <c r="C641" s="14" t="s">
        <v>665</v>
      </c>
      <c r="D641" s="24" t="s">
        <v>339</v>
      </c>
      <c r="E641" s="24" t="s">
        <v>710</v>
      </c>
      <c r="F641" s="15">
        <v>45992</v>
      </c>
      <c r="G641" s="37">
        <v>4.5</v>
      </c>
      <c r="H641" s="337"/>
      <c r="I641" s="83">
        <v>2</v>
      </c>
      <c r="J641" s="590">
        <f t="shared" si="53"/>
        <v>9</v>
      </c>
      <c r="K641" s="318">
        <v>2</v>
      </c>
      <c r="L641" s="85">
        <f t="shared" si="54"/>
        <v>9</v>
      </c>
      <c r="M641" s="318">
        <v>1</v>
      </c>
      <c r="N641" s="85">
        <f t="shared" si="55"/>
        <v>4.5</v>
      </c>
      <c r="O641" s="793">
        <v>1</v>
      </c>
      <c r="P641" s="85">
        <f t="shared" si="56"/>
        <v>4.5</v>
      </c>
      <c r="Q641" s="83">
        <v>1</v>
      </c>
      <c r="R641" s="377">
        <f t="shared" si="57"/>
        <v>4.5</v>
      </c>
      <c r="S641" s="83">
        <v>1</v>
      </c>
      <c r="T641" s="83">
        <f>Tabla321[[#This Row],[TOTAL EXITENTE82]]*Tabla321[[#This Row],[P.U$]]</f>
        <v>4.5</v>
      </c>
      <c r="U641" s="83">
        <v>1</v>
      </c>
    </row>
    <row r="642" spans="1:21" ht="25.5" x14ac:dyDescent="0.25">
      <c r="A642" s="179">
        <v>633</v>
      </c>
      <c r="B642" s="201" t="s">
        <v>556</v>
      </c>
      <c r="C642" s="14" t="s">
        <v>666</v>
      </c>
      <c r="D642" s="24" t="s">
        <v>339</v>
      </c>
      <c r="E642" s="24" t="s">
        <v>710</v>
      </c>
      <c r="F642" s="15">
        <v>46539</v>
      </c>
      <c r="G642" s="37">
        <v>1.82</v>
      </c>
      <c r="H642" s="337"/>
      <c r="I642" s="83">
        <v>4</v>
      </c>
      <c r="J642" s="590">
        <f t="shared" si="53"/>
        <v>7.28</v>
      </c>
      <c r="K642" s="318">
        <v>4</v>
      </c>
      <c r="L642" s="85">
        <f t="shared" si="54"/>
        <v>7.28</v>
      </c>
      <c r="M642" s="318">
        <v>4</v>
      </c>
      <c r="N642" s="85">
        <f t="shared" si="55"/>
        <v>7.28</v>
      </c>
      <c r="O642" s="793">
        <v>4</v>
      </c>
      <c r="P642" s="85">
        <f t="shared" si="56"/>
        <v>7.28</v>
      </c>
      <c r="Q642" s="83">
        <v>3</v>
      </c>
      <c r="R642" s="377">
        <f t="shared" si="57"/>
        <v>5.46</v>
      </c>
      <c r="S642" s="83">
        <v>1</v>
      </c>
      <c r="T642" s="83">
        <f>Tabla321[[#This Row],[TOTAL EXITENTE82]]*Tabla321[[#This Row],[P.U$]]</f>
        <v>1.82</v>
      </c>
      <c r="U642" s="83">
        <v>1</v>
      </c>
    </row>
    <row r="643" spans="1:21" ht="25.5" x14ac:dyDescent="0.25">
      <c r="A643" s="179">
        <v>634</v>
      </c>
      <c r="B643" s="201" t="s">
        <v>557</v>
      </c>
      <c r="C643" s="14" t="s">
        <v>659</v>
      </c>
      <c r="D643" s="24" t="s">
        <v>339</v>
      </c>
      <c r="E643" s="24" t="s">
        <v>710</v>
      </c>
      <c r="F643" s="15">
        <v>45717</v>
      </c>
      <c r="G643" s="37">
        <v>1.44</v>
      </c>
      <c r="H643" s="337"/>
      <c r="I643" s="233"/>
      <c r="J643" s="590">
        <f t="shared" si="53"/>
        <v>0</v>
      </c>
      <c r="K643" s="308"/>
      <c r="L643" s="232">
        <f t="shared" si="54"/>
        <v>0</v>
      </c>
      <c r="M643" s="308"/>
      <c r="N643" s="232">
        <f t="shared" si="55"/>
        <v>0</v>
      </c>
      <c r="O643" s="793"/>
      <c r="P643" s="232">
        <f t="shared" si="56"/>
        <v>0</v>
      </c>
      <c r="Q643" s="233"/>
      <c r="R643" s="377">
        <f t="shared" si="57"/>
        <v>0</v>
      </c>
      <c r="S643" s="83"/>
      <c r="T643" s="83">
        <f>Tabla321[[#This Row],[TOTAL EXITENTE82]]*Tabla321[[#This Row],[P.U$]]</f>
        <v>0</v>
      </c>
      <c r="U643" s="83"/>
    </row>
    <row r="644" spans="1:21" ht="30" x14ac:dyDescent="0.25">
      <c r="A644" s="179">
        <v>635</v>
      </c>
      <c r="B644" s="184" t="s">
        <v>945</v>
      </c>
      <c r="C644" s="184" t="s">
        <v>921</v>
      </c>
      <c r="D644" s="24" t="s">
        <v>339</v>
      </c>
      <c r="E644" s="24" t="s">
        <v>710</v>
      </c>
      <c r="F644" s="576">
        <v>46539</v>
      </c>
      <c r="G644" s="577">
        <v>0.52</v>
      </c>
      <c r="H644" s="337"/>
      <c r="I644" s="233"/>
      <c r="J644" s="590">
        <f t="shared" si="53"/>
        <v>0</v>
      </c>
      <c r="K644" s="308"/>
      <c r="L644" s="232">
        <f t="shared" si="54"/>
        <v>0</v>
      </c>
      <c r="M644" s="308"/>
      <c r="N644" s="232">
        <f t="shared" si="55"/>
        <v>0</v>
      </c>
      <c r="O644" s="793"/>
      <c r="P644" s="232">
        <f t="shared" si="56"/>
        <v>0</v>
      </c>
      <c r="Q644" s="233"/>
      <c r="R644" s="377">
        <f t="shared" si="57"/>
        <v>0</v>
      </c>
      <c r="S644" s="83"/>
      <c r="T644" s="83">
        <f>Tabla321[[#This Row],[TOTAL EXITENTE82]]*Tabla321[[#This Row],[P.U$]]</f>
        <v>0</v>
      </c>
      <c r="U644" s="83"/>
    </row>
    <row r="645" spans="1:21" ht="24.75" customHeight="1" x14ac:dyDescent="0.25">
      <c r="A645" s="179">
        <v>636</v>
      </c>
      <c r="B645" s="201" t="s">
        <v>558</v>
      </c>
      <c r="C645" s="14" t="s">
        <v>667</v>
      </c>
      <c r="D645" s="24" t="s">
        <v>339</v>
      </c>
      <c r="E645" s="24" t="s">
        <v>710</v>
      </c>
      <c r="F645" s="15">
        <v>46813</v>
      </c>
      <c r="G645" s="37">
        <v>1.44</v>
      </c>
      <c r="H645" s="337"/>
      <c r="I645" s="233"/>
      <c r="J645" s="590">
        <f t="shared" si="53"/>
        <v>0</v>
      </c>
      <c r="K645" s="856"/>
      <c r="L645" s="232">
        <f t="shared" si="54"/>
        <v>0</v>
      </c>
      <c r="M645" s="308"/>
      <c r="N645" s="232">
        <f t="shared" si="55"/>
        <v>0</v>
      </c>
      <c r="O645" s="793"/>
      <c r="P645" s="232">
        <f t="shared" si="56"/>
        <v>0</v>
      </c>
      <c r="Q645" s="233"/>
      <c r="R645" s="377">
        <f t="shared" si="57"/>
        <v>0</v>
      </c>
      <c r="S645" s="83"/>
      <c r="T645" s="83">
        <f>Tabla321[[#This Row],[TOTAL EXITENTE82]]*Tabla321[[#This Row],[P.U$]]</f>
        <v>0</v>
      </c>
      <c r="U645" s="83"/>
    </row>
    <row r="646" spans="1:21" ht="30" x14ac:dyDescent="0.25">
      <c r="A646" s="179">
        <v>637</v>
      </c>
      <c r="B646" s="184" t="s">
        <v>947</v>
      </c>
      <c r="C646" s="184" t="s">
        <v>17725</v>
      </c>
      <c r="D646" s="24" t="s">
        <v>339</v>
      </c>
      <c r="E646" s="24" t="s">
        <v>710</v>
      </c>
      <c r="F646" s="576">
        <v>46539</v>
      </c>
      <c r="G646" s="577">
        <v>0.2</v>
      </c>
      <c r="H646" s="337"/>
      <c r="I646" s="233">
        <v>47</v>
      </c>
      <c r="J646" s="590">
        <f t="shared" si="53"/>
        <v>9.4</v>
      </c>
      <c r="K646" s="856">
        <v>47</v>
      </c>
      <c r="L646" s="232">
        <f t="shared" si="54"/>
        <v>9.4</v>
      </c>
      <c r="M646" s="856">
        <v>47</v>
      </c>
      <c r="N646" s="232">
        <f t="shared" si="55"/>
        <v>9.4</v>
      </c>
      <c r="O646" s="794">
        <v>41</v>
      </c>
      <c r="P646" s="232">
        <f t="shared" si="56"/>
        <v>8.2000000000000011</v>
      </c>
      <c r="Q646" s="233">
        <v>38</v>
      </c>
      <c r="R646" s="377">
        <f t="shared" si="57"/>
        <v>7.6000000000000005</v>
      </c>
      <c r="S646" s="83">
        <v>37</v>
      </c>
      <c r="T646" s="83">
        <f>Tabla321[[#This Row],[TOTAL EXITENTE82]]*Tabla321[[#This Row],[P.U$]]</f>
        <v>7.4</v>
      </c>
      <c r="U646" s="83">
        <v>37</v>
      </c>
    </row>
    <row r="647" spans="1:21" ht="30" x14ac:dyDescent="0.25">
      <c r="A647" s="179">
        <v>638</v>
      </c>
      <c r="B647" s="184" t="s">
        <v>947</v>
      </c>
      <c r="C647" s="184" t="s">
        <v>952</v>
      </c>
      <c r="D647" s="24" t="s">
        <v>339</v>
      </c>
      <c r="E647" s="24" t="s">
        <v>710</v>
      </c>
      <c r="F647" s="576">
        <v>46569</v>
      </c>
      <c r="G647" s="577">
        <v>0.1</v>
      </c>
      <c r="H647" s="337"/>
      <c r="I647" s="83">
        <v>47</v>
      </c>
      <c r="J647" s="590">
        <f t="shared" si="53"/>
        <v>4.7</v>
      </c>
      <c r="K647" s="308">
        <v>47</v>
      </c>
      <c r="L647" s="85">
        <f t="shared" si="54"/>
        <v>4.7</v>
      </c>
      <c r="M647" s="308">
        <v>0</v>
      </c>
      <c r="N647" s="85">
        <f t="shared" si="55"/>
        <v>0</v>
      </c>
      <c r="O647" s="793">
        <v>0</v>
      </c>
      <c r="P647" s="85">
        <f t="shared" si="56"/>
        <v>0</v>
      </c>
      <c r="Q647" s="83">
        <v>0</v>
      </c>
      <c r="R647" s="377">
        <f t="shared" si="57"/>
        <v>0</v>
      </c>
      <c r="S647" s="83"/>
      <c r="T647" s="83">
        <f>Tabla321[[#This Row],[TOTAL EXITENTE82]]*Tabla321[[#This Row],[P.U$]]</f>
        <v>0</v>
      </c>
      <c r="U647" s="83"/>
    </row>
    <row r="648" spans="1:21" ht="30" x14ac:dyDescent="0.25">
      <c r="A648" s="179">
        <v>639</v>
      </c>
      <c r="B648" s="184" t="s">
        <v>920</v>
      </c>
      <c r="C648" s="184" t="s">
        <v>921</v>
      </c>
      <c r="D648" s="24" t="s">
        <v>339</v>
      </c>
      <c r="E648" s="24" t="s">
        <v>710</v>
      </c>
      <c r="F648" s="576">
        <v>46692</v>
      </c>
      <c r="G648" s="577">
        <v>0.18</v>
      </c>
      <c r="H648" s="337"/>
      <c r="I648" s="83"/>
      <c r="J648" s="590">
        <f t="shared" si="53"/>
        <v>0</v>
      </c>
      <c r="K648" s="308"/>
      <c r="L648" s="85">
        <f t="shared" si="54"/>
        <v>0</v>
      </c>
      <c r="M648" s="308"/>
      <c r="N648" s="85">
        <f t="shared" si="55"/>
        <v>0</v>
      </c>
      <c r="O648" s="793"/>
      <c r="P648" s="85">
        <f t="shared" si="56"/>
        <v>0</v>
      </c>
      <c r="Q648" s="83"/>
      <c r="R648" s="377">
        <f t="shared" si="57"/>
        <v>0</v>
      </c>
      <c r="S648" s="83"/>
      <c r="T648" s="83">
        <f>Tabla321[[#This Row],[TOTAL EXITENTE82]]*Tabla321[[#This Row],[P.U$]]</f>
        <v>0</v>
      </c>
      <c r="U648" s="83"/>
    </row>
    <row r="649" spans="1:21" ht="30" x14ac:dyDescent="0.25">
      <c r="A649" s="179">
        <v>640</v>
      </c>
      <c r="B649" s="184" t="s">
        <v>922</v>
      </c>
      <c r="C649" s="184" t="s">
        <v>915</v>
      </c>
      <c r="D649" s="24" t="s">
        <v>339</v>
      </c>
      <c r="E649" s="24" t="s">
        <v>710</v>
      </c>
      <c r="F649" s="576">
        <v>45413</v>
      </c>
      <c r="G649" s="577">
        <v>3.2</v>
      </c>
      <c r="H649" s="337"/>
      <c r="I649" s="233"/>
      <c r="J649" s="590">
        <f t="shared" si="53"/>
        <v>0</v>
      </c>
      <c r="K649" s="308"/>
      <c r="L649" s="232">
        <f t="shared" si="54"/>
        <v>0</v>
      </c>
      <c r="M649" s="308"/>
      <c r="N649" s="232">
        <f t="shared" si="55"/>
        <v>0</v>
      </c>
      <c r="O649" s="793"/>
      <c r="P649" s="232">
        <f t="shared" si="56"/>
        <v>0</v>
      </c>
      <c r="Q649" s="233"/>
      <c r="R649" s="377">
        <f t="shared" si="57"/>
        <v>0</v>
      </c>
      <c r="S649" s="83"/>
      <c r="T649" s="83">
        <f>Tabla321[[#This Row],[TOTAL EXITENTE82]]*Tabla321[[#This Row],[P.U$]]</f>
        <v>0</v>
      </c>
      <c r="U649" s="83"/>
    </row>
    <row r="650" spans="1:21" ht="25.5" x14ac:dyDescent="0.25">
      <c r="A650" s="179">
        <v>641</v>
      </c>
      <c r="B650" s="184" t="s">
        <v>923</v>
      </c>
      <c r="C650" s="184" t="s">
        <v>921</v>
      </c>
      <c r="D650" s="24" t="s">
        <v>339</v>
      </c>
      <c r="E650" s="24" t="s">
        <v>710</v>
      </c>
      <c r="F650" s="576" t="s">
        <v>710</v>
      </c>
      <c r="G650" s="577">
        <v>0.08</v>
      </c>
      <c r="H650" s="337"/>
      <c r="I650" s="233">
        <v>50</v>
      </c>
      <c r="J650" s="590">
        <f t="shared" si="53"/>
        <v>4</v>
      </c>
      <c r="K650" s="308"/>
      <c r="L650" s="232">
        <f t="shared" si="54"/>
        <v>0</v>
      </c>
      <c r="M650" s="856"/>
      <c r="N650" s="232">
        <f t="shared" si="55"/>
        <v>0</v>
      </c>
      <c r="O650" s="794"/>
      <c r="P650" s="232">
        <f t="shared" si="56"/>
        <v>0</v>
      </c>
      <c r="Q650" s="233"/>
      <c r="R650" s="377">
        <f t="shared" si="57"/>
        <v>0</v>
      </c>
      <c r="S650" s="83"/>
      <c r="T650" s="83">
        <f>Tabla321[[#This Row],[TOTAL EXITENTE82]]*Tabla321[[#This Row],[P.U$]]</f>
        <v>0</v>
      </c>
      <c r="U650" s="83"/>
    </row>
    <row r="651" spans="1:21" ht="25.5" x14ac:dyDescent="0.25">
      <c r="A651" s="179">
        <v>642</v>
      </c>
      <c r="B651" s="201" t="s">
        <v>559</v>
      </c>
      <c r="C651" s="14" t="s">
        <v>668</v>
      </c>
      <c r="D651" s="24" t="s">
        <v>339</v>
      </c>
      <c r="E651" s="24" t="s">
        <v>710</v>
      </c>
      <c r="F651" s="15">
        <v>46692</v>
      </c>
      <c r="G651" s="37">
        <v>0.33</v>
      </c>
      <c r="H651" s="337"/>
      <c r="I651" s="233"/>
      <c r="J651" s="590">
        <f t="shared" ref="J651:J685" si="58">G651*I651</f>
        <v>0</v>
      </c>
      <c r="K651" s="308"/>
      <c r="L651" s="232">
        <f t="shared" si="54"/>
        <v>0</v>
      </c>
      <c r="M651" s="308"/>
      <c r="N651" s="232">
        <f t="shared" si="55"/>
        <v>0</v>
      </c>
      <c r="O651" s="793"/>
      <c r="P651" s="232">
        <f t="shared" si="56"/>
        <v>0</v>
      </c>
      <c r="Q651" s="233"/>
      <c r="R651" s="377">
        <f t="shared" si="57"/>
        <v>0</v>
      </c>
      <c r="S651" s="83"/>
      <c r="T651" s="83">
        <f>Tabla321[[#This Row],[TOTAL EXITENTE82]]*Tabla321[[#This Row],[P.U$]]</f>
        <v>0</v>
      </c>
      <c r="U651" s="83"/>
    </row>
    <row r="652" spans="1:21" ht="25.5" x14ac:dyDescent="0.25">
      <c r="A652" s="179">
        <v>643</v>
      </c>
      <c r="B652" s="184" t="s">
        <v>950</v>
      </c>
      <c r="C652" s="184" t="s">
        <v>949</v>
      </c>
      <c r="D652" s="24" t="s">
        <v>339</v>
      </c>
      <c r="E652" s="24" t="s">
        <v>710</v>
      </c>
      <c r="F652" s="576">
        <v>46447</v>
      </c>
      <c r="G652" s="577">
        <v>0.18</v>
      </c>
      <c r="H652" s="337"/>
      <c r="I652" s="233">
        <v>8</v>
      </c>
      <c r="J652" s="590">
        <f t="shared" si="58"/>
        <v>1.44</v>
      </c>
      <c r="K652" s="308"/>
      <c r="L652" s="232">
        <f t="shared" si="54"/>
        <v>0</v>
      </c>
      <c r="M652" s="308"/>
      <c r="N652" s="232">
        <f t="shared" si="55"/>
        <v>0</v>
      </c>
      <c r="O652" s="793"/>
      <c r="P652" s="232">
        <f t="shared" si="56"/>
        <v>0</v>
      </c>
      <c r="Q652" s="233"/>
      <c r="R652" s="377">
        <f t="shared" si="57"/>
        <v>0</v>
      </c>
      <c r="S652" s="83"/>
      <c r="T652" s="83">
        <f>Tabla321[[#This Row],[TOTAL EXITENTE82]]*Tabla321[[#This Row],[P.U$]]</f>
        <v>0</v>
      </c>
      <c r="U652" s="83"/>
    </row>
    <row r="653" spans="1:21" ht="25.5" x14ac:dyDescent="0.25">
      <c r="A653" s="179">
        <v>644</v>
      </c>
      <c r="B653" s="201" t="s">
        <v>560</v>
      </c>
      <c r="C653" s="14" t="s">
        <v>669</v>
      </c>
      <c r="D653" s="24" t="s">
        <v>339</v>
      </c>
      <c r="E653" s="24" t="s">
        <v>710</v>
      </c>
      <c r="F653" s="15">
        <v>45718</v>
      </c>
      <c r="G653" s="37">
        <v>0.33</v>
      </c>
      <c r="H653" s="337"/>
      <c r="I653" s="233"/>
      <c r="J653" s="590">
        <f t="shared" si="58"/>
        <v>0</v>
      </c>
      <c r="K653" s="308"/>
      <c r="L653" s="232">
        <f t="shared" si="54"/>
        <v>0</v>
      </c>
      <c r="M653" s="308"/>
      <c r="N653" s="232">
        <f t="shared" si="55"/>
        <v>0</v>
      </c>
      <c r="O653" s="793"/>
      <c r="P653" s="232">
        <f t="shared" si="56"/>
        <v>0</v>
      </c>
      <c r="Q653" s="233"/>
      <c r="R653" s="377">
        <f t="shared" si="57"/>
        <v>0</v>
      </c>
      <c r="S653" s="83"/>
      <c r="T653" s="83">
        <f>Tabla321[[#This Row],[TOTAL EXITENTE82]]*Tabla321[[#This Row],[P.U$]]</f>
        <v>0</v>
      </c>
      <c r="U653" s="83"/>
    </row>
    <row r="654" spans="1:21" ht="25.5" x14ac:dyDescent="0.25">
      <c r="A654" s="179">
        <v>645</v>
      </c>
      <c r="B654" s="184" t="s">
        <v>561</v>
      </c>
      <c r="C654" s="184" t="s">
        <v>669</v>
      </c>
      <c r="D654" s="24" t="s">
        <v>339</v>
      </c>
      <c r="E654" s="24" t="s">
        <v>710</v>
      </c>
      <c r="F654" s="24" t="s">
        <v>710</v>
      </c>
      <c r="G654" s="577">
        <v>0.18</v>
      </c>
      <c r="H654" s="337"/>
      <c r="I654" s="233">
        <v>21</v>
      </c>
      <c r="J654" s="590">
        <f t="shared" si="58"/>
        <v>3.78</v>
      </c>
      <c r="K654" s="308">
        <v>21</v>
      </c>
      <c r="L654" s="232">
        <f t="shared" si="54"/>
        <v>3.78</v>
      </c>
      <c r="M654" s="308">
        <v>21</v>
      </c>
      <c r="N654" s="232">
        <f t="shared" si="55"/>
        <v>3.78</v>
      </c>
      <c r="O654" s="794">
        <v>21</v>
      </c>
      <c r="P654" s="232">
        <f t="shared" si="56"/>
        <v>3.78</v>
      </c>
      <c r="Q654" s="233">
        <v>21</v>
      </c>
      <c r="R654" s="377">
        <f t="shared" si="57"/>
        <v>3.78</v>
      </c>
      <c r="S654" s="83">
        <v>21</v>
      </c>
      <c r="T654" s="83">
        <f>Tabla321[[#This Row],[TOTAL EXITENTE82]]*Tabla321[[#This Row],[P.U$]]</f>
        <v>3.78</v>
      </c>
      <c r="U654" s="83">
        <v>21</v>
      </c>
    </row>
    <row r="655" spans="1:21" ht="25.5" x14ac:dyDescent="0.25">
      <c r="A655" s="179">
        <v>646</v>
      </c>
      <c r="B655" s="201" t="s">
        <v>17988</v>
      </c>
      <c r="C655" s="583" t="s">
        <v>17989</v>
      </c>
      <c r="D655" s="24" t="s">
        <v>339</v>
      </c>
      <c r="E655" s="24" t="s">
        <v>710</v>
      </c>
      <c r="F655" s="925">
        <v>46447</v>
      </c>
      <c r="G655" s="652">
        <v>0.33</v>
      </c>
      <c r="H655" s="337"/>
      <c r="I655" s="233">
        <v>8</v>
      </c>
      <c r="J655" s="590">
        <f t="shared" si="58"/>
        <v>2.64</v>
      </c>
      <c r="K655" s="308">
        <v>4</v>
      </c>
      <c r="L655" s="232">
        <f t="shared" si="54"/>
        <v>1.32</v>
      </c>
      <c r="M655" s="308">
        <v>4</v>
      </c>
      <c r="N655" s="232">
        <f t="shared" si="55"/>
        <v>1.32</v>
      </c>
      <c r="O655" s="794"/>
      <c r="P655" s="232">
        <f>G655*O655</f>
        <v>0</v>
      </c>
      <c r="Q655" s="233"/>
      <c r="R655" s="377">
        <f t="shared" si="57"/>
        <v>0</v>
      </c>
      <c r="S655" s="83"/>
      <c r="T655" s="83">
        <f>Tabla321[[#This Row],[TOTAL EXITENTE82]]*Tabla321[[#This Row],[P.U$]]</f>
        <v>0</v>
      </c>
      <c r="U655" s="83"/>
    </row>
    <row r="656" spans="1:21" ht="25.5" x14ac:dyDescent="0.25">
      <c r="A656" s="179">
        <v>647</v>
      </c>
      <c r="B656" s="201" t="s">
        <v>561</v>
      </c>
      <c r="C656" s="14" t="s">
        <v>949</v>
      </c>
      <c r="D656" s="24" t="s">
        <v>339</v>
      </c>
      <c r="E656" s="24" t="s">
        <v>710</v>
      </c>
      <c r="F656" s="15">
        <v>45718</v>
      </c>
      <c r="G656" s="37">
        <v>0.28999999999999998</v>
      </c>
      <c r="H656" s="337"/>
      <c r="I656" s="83">
        <v>13</v>
      </c>
      <c r="J656" s="590">
        <f t="shared" si="58"/>
        <v>3.7699999999999996</v>
      </c>
      <c r="K656" s="308">
        <v>13</v>
      </c>
      <c r="L656" s="85">
        <f t="shared" si="54"/>
        <v>3.7699999999999996</v>
      </c>
      <c r="M656" s="308">
        <v>9</v>
      </c>
      <c r="N656" s="85">
        <f t="shared" si="55"/>
        <v>2.61</v>
      </c>
      <c r="O656" s="793">
        <v>11</v>
      </c>
      <c r="P656" s="85">
        <f t="shared" si="56"/>
        <v>3.19</v>
      </c>
      <c r="Q656" s="83">
        <v>7</v>
      </c>
      <c r="R656" s="377">
        <f t="shared" si="57"/>
        <v>2.0299999999999998</v>
      </c>
      <c r="S656" s="83">
        <v>7</v>
      </c>
      <c r="T656" s="83">
        <f>Tabla321[[#This Row],[TOTAL EXITENTE82]]*Tabla321[[#This Row],[P.U$]]</f>
        <v>2.0299999999999998</v>
      </c>
      <c r="U656" s="83">
        <v>7</v>
      </c>
    </row>
    <row r="657" spans="1:21" ht="28.5" x14ac:dyDescent="0.25">
      <c r="A657" s="179">
        <v>648</v>
      </c>
      <c r="B657" s="201" t="s">
        <v>562</v>
      </c>
      <c r="C657" s="14"/>
      <c r="D657" s="24" t="s">
        <v>339</v>
      </c>
      <c r="E657" s="24" t="s">
        <v>710</v>
      </c>
      <c r="F657" s="15">
        <v>45383</v>
      </c>
      <c r="G657" s="37">
        <v>4.26</v>
      </c>
      <c r="H657" s="337"/>
      <c r="I657" s="83"/>
      <c r="J657" s="590">
        <f t="shared" si="58"/>
        <v>0</v>
      </c>
      <c r="K657" s="308"/>
      <c r="L657" s="85">
        <f t="shared" si="54"/>
        <v>0</v>
      </c>
      <c r="M657" s="308"/>
      <c r="N657" s="85">
        <f t="shared" si="55"/>
        <v>0</v>
      </c>
      <c r="O657" s="793"/>
      <c r="P657" s="85">
        <f t="shared" si="56"/>
        <v>0</v>
      </c>
      <c r="Q657" s="83"/>
      <c r="R657" s="377">
        <f t="shared" si="57"/>
        <v>0</v>
      </c>
      <c r="S657" s="83"/>
      <c r="T657" s="83">
        <f>Tabla321[[#This Row],[TOTAL EXITENTE82]]*Tabla321[[#This Row],[P.U$]]</f>
        <v>0</v>
      </c>
      <c r="U657" s="83"/>
    </row>
    <row r="658" spans="1:21" ht="25.5" x14ac:dyDescent="0.25">
      <c r="A658" s="179">
        <v>649</v>
      </c>
      <c r="B658" s="184" t="s">
        <v>948</v>
      </c>
      <c r="C658" s="184" t="s">
        <v>915</v>
      </c>
      <c r="D658" s="24" t="s">
        <v>339</v>
      </c>
      <c r="E658" s="24" t="s">
        <v>710</v>
      </c>
      <c r="F658" s="576">
        <v>46508</v>
      </c>
      <c r="G658" s="577">
        <v>0.2</v>
      </c>
      <c r="H658" s="337"/>
      <c r="I658" s="233"/>
      <c r="J658" s="590">
        <f t="shared" si="58"/>
        <v>0</v>
      </c>
      <c r="K658" s="308"/>
      <c r="L658" s="232">
        <f t="shared" si="54"/>
        <v>0</v>
      </c>
      <c r="M658" s="308"/>
      <c r="N658" s="232">
        <f t="shared" si="55"/>
        <v>0</v>
      </c>
      <c r="O658" s="793"/>
      <c r="P658" s="232">
        <f t="shared" si="56"/>
        <v>0</v>
      </c>
      <c r="Q658" s="233"/>
      <c r="R658" s="377">
        <f t="shared" si="57"/>
        <v>0</v>
      </c>
      <c r="S658" s="83"/>
      <c r="T658" s="83">
        <f>Tabla321[[#This Row],[TOTAL EXITENTE82]]*Tabla321[[#This Row],[P.U$]]</f>
        <v>0</v>
      </c>
      <c r="U658" s="83"/>
    </row>
    <row r="659" spans="1:21" ht="30" customHeight="1" x14ac:dyDescent="0.25">
      <c r="A659" s="179">
        <v>650</v>
      </c>
      <c r="B659" s="201" t="s">
        <v>563</v>
      </c>
      <c r="C659" s="14" t="s">
        <v>670</v>
      </c>
      <c r="D659" s="24" t="s">
        <v>339</v>
      </c>
      <c r="E659" s="24" t="s">
        <v>710</v>
      </c>
      <c r="F659" s="15">
        <v>45809</v>
      </c>
      <c r="G659" s="37">
        <v>4.3</v>
      </c>
      <c r="H659" s="337"/>
      <c r="I659" s="233">
        <v>8</v>
      </c>
      <c r="J659" s="590">
        <f t="shared" si="58"/>
        <v>34.4</v>
      </c>
      <c r="K659" s="856">
        <v>8</v>
      </c>
      <c r="L659" s="232">
        <f t="shared" si="54"/>
        <v>34.4</v>
      </c>
      <c r="M659" s="856">
        <v>8</v>
      </c>
      <c r="N659" s="232">
        <f t="shared" si="55"/>
        <v>34.4</v>
      </c>
      <c r="O659" s="794">
        <v>8</v>
      </c>
      <c r="P659" s="232">
        <f t="shared" si="56"/>
        <v>34.4</v>
      </c>
      <c r="Q659" s="233">
        <v>8</v>
      </c>
      <c r="R659" s="377">
        <f t="shared" si="57"/>
        <v>34.4</v>
      </c>
      <c r="S659" s="83">
        <v>8</v>
      </c>
      <c r="T659" s="83">
        <f>Tabla321[[#This Row],[TOTAL EXITENTE82]]*Tabla321[[#This Row],[P.U$]]</f>
        <v>34.4</v>
      </c>
      <c r="U659" s="83">
        <v>8</v>
      </c>
    </row>
    <row r="660" spans="1:21" ht="25.5" x14ac:dyDescent="0.25">
      <c r="A660" s="179">
        <v>651</v>
      </c>
      <c r="B660" s="201" t="s">
        <v>837</v>
      </c>
      <c r="C660" s="14" t="s">
        <v>651</v>
      </c>
      <c r="D660" s="24" t="s">
        <v>339</v>
      </c>
      <c r="E660" s="24" t="s">
        <v>710</v>
      </c>
      <c r="F660" s="15">
        <v>45839</v>
      </c>
      <c r="G660" s="37">
        <v>4.3</v>
      </c>
      <c r="H660" s="337"/>
      <c r="I660" s="83">
        <v>5</v>
      </c>
      <c r="J660" s="590">
        <f t="shared" si="58"/>
        <v>21.5</v>
      </c>
      <c r="K660" s="308">
        <v>5</v>
      </c>
      <c r="L660" s="85">
        <f t="shared" si="54"/>
        <v>21.5</v>
      </c>
      <c r="M660" s="308">
        <v>5</v>
      </c>
      <c r="N660" s="85">
        <f t="shared" si="55"/>
        <v>21.5</v>
      </c>
      <c r="O660" s="793">
        <v>5</v>
      </c>
      <c r="P660" s="85">
        <f t="shared" si="56"/>
        <v>21.5</v>
      </c>
      <c r="Q660" s="83">
        <v>5</v>
      </c>
      <c r="R660" s="377">
        <f t="shared" si="57"/>
        <v>21.5</v>
      </c>
      <c r="S660" s="83">
        <v>5</v>
      </c>
      <c r="T660" s="83">
        <f>Tabla321[[#This Row],[TOTAL EXITENTE82]]*Tabla321[[#This Row],[P.U$]]</f>
        <v>21.5</v>
      </c>
      <c r="U660" s="83">
        <v>5</v>
      </c>
    </row>
    <row r="661" spans="1:21" ht="25.5" x14ac:dyDescent="0.25">
      <c r="A661" s="179">
        <v>652</v>
      </c>
      <c r="B661" s="201" t="s">
        <v>845</v>
      </c>
      <c r="C661" s="14" t="s">
        <v>662</v>
      </c>
      <c r="D661" s="24" t="s">
        <v>339</v>
      </c>
      <c r="E661" s="24" t="s">
        <v>710</v>
      </c>
      <c r="F661" s="15">
        <v>46447</v>
      </c>
      <c r="G661" s="37">
        <v>0.2</v>
      </c>
      <c r="H661" s="337"/>
      <c r="I661" s="83"/>
      <c r="J661" s="590">
        <f t="shared" si="58"/>
        <v>0</v>
      </c>
      <c r="K661" s="308"/>
      <c r="L661" s="85">
        <f t="shared" si="54"/>
        <v>0</v>
      </c>
      <c r="M661" s="308"/>
      <c r="N661" s="85">
        <f t="shared" si="55"/>
        <v>0</v>
      </c>
      <c r="O661" s="793"/>
      <c r="P661" s="85">
        <f t="shared" si="56"/>
        <v>0</v>
      </c>
      <c r="Q661" s="83"/>
      <c r="R661" s="377">
        <f t="shared" si="57"/>
        <v>0</v>
      </c>
      <c r="S661" s="83"/>
      <c r="T661" s="83">
        <f>Tabla321[[#This Row],[TOTAL EXITENTE82]]*Tabla321[[#This Row],[P.U$]]</f>
        <v>0</v>
      </c>
      <c r="U661" s="83"/>
    </row>
    <row r="662" spans="1:21" ht="30" x14ac:dyDescent="0.25">
      <c r="A662" s="179">
        <v>653</v>
      </c>
      <c r="B662" s="184" t="s">
        <v>954</v>
      </c>
      <c r="C662" s="184" t="s">
        <v>659</v>
      </c>
      <c r="D662" s="24" t="s">
        <v>339</v>
      </c>
      <c r="E662" s="24" t="s">
        <v>710</v>
      </c>
      <c r="F662" s="576">
        <v>46447</v>
      </c>
      <c r="G662" s="577">
        <v>1.24</v>
      </c>
      <c r="H662" s="337"/>
      <c r="I662" s="233"/>
      <c r="J662" s="590">
        <f t="shared" si="58"/>
        <v>0</v>
      </c>
      <c r="K662" s="308"/>
      <c r="L662" s="232">
        <f t="shared" si="54"/>
        <v>0</v>
      </c>
      <c r="M662" s="308"/>
      <c r="N662" s="232">
        <f t="shared" si="55"/>
        <v>0</v>
      </c>
      <c r="O662" s="793"/>
      <c r="P662" s="232">
        <f t="shared" si="56"/>
        <v>0</v>
      </c>
      <c r="Q662" s="233"/>
      <c r="R662" s="377">
        <f t="shared" si="57"/>
        <v>0</v>
      </c>
      <c r="S662" s="83"/>
      <c r="T662" s="83">
        <f>Tabla321[[#This Row],[TOTAL EXITENTE82]]*Tabla321[[#This Row],[P.U$]]</f>
        <v>0</v>
      </c>
      <c r="U662" s="83"/>
    </row>
    <row r="663" spans="1:21" ht="25.5" x14ac:dyDescent="0.25">
      <c r="A663" s="179">
        <v>654</v>
      </c>
      <c r="B663" s="201" t="s">
        <v>784</v>
      </c>
      <c r="C663" s="14" t="s">
        <v>736</v>
      </c>
      <c r="D663" s="24" t="s">
        <v>339</v>
      </c>
      <c r="E663" s="24" t="s">
        <v>710</v>
      </c>
      <c r="F663" s="15">
        <v>46539</v>
      </c>
      <c r="G663" s="37">
        <v>0.77</v>
      </c>
      <c r="H663" s="337"/>
      <c r="I663" s="83">
        <v>12</v>
      </c>
      <c r="J663" s="590">
        <f t="shared" si="58"/>
        <v>9.24</v>
      </c>
      <c r="K663" s="308">
        <v>12</v>
      </c>
      <c r="L663" s="85">
        <f t="shared" si="54"/>
        <v>9.24</v>
      </c>
      <c r="M663" s="308">
        <v>12</v>
      </c>
      <c r="N663" s="85">
        <f t="shared" si="55"/>
        <v>9.24</v>
      </c>
      <c r="O663" s="793">
        <v>12</v>
      </c>
      <c r="P663" s="85">
        <f t="shared" si="56"/>
        <v>9.24</v>
      </c>
      <c r="Q663" s="83">
        <v>12</v>
      </c>
      <c r="R663" s="377">
        <f t="shared" si="57"/>
        <v>9.24</v>
      </c>
      <c r="S663" s="83">
        <v>12</v>
      </c>
      <c r="T663" s="83">
        <f>Tabla321[[#This Row],[TOTAL EXITENTE82]]*Tabla321[[#This Row],[P.U$]]</f>
        <v>9.24</v>
      </c>
      <c r="U663" s="83">
        <v>12</v>
      </c>
    </row>
    <row r="664" spans="1:21" ht="25.5" x14ac:dyDescent="0.25">
      <c r="A664" s="179">
        <v>655</v>
      </c>
      <c r="B664" s="184" t="s">
        <v>951</v>
      </c>
      <c r="C664" s="184" t="s">
        <v>952</v>
      </c>
      <c r="D664" s="24" t="s">
        <v>339</v>
      </c>
      <c r="E664" s="24" t="s">
        <v>710</v>
      </c>
      <c r="F664" s="576">
        <v>46508</v>
      </c>
      <c r="G664" s="577">
        <v>0.2</v>
      </c>
      <c r="H664" s="337"/>
      <c r="I664" s="83">
        <v>24</v>
      </c>
      <c r="J664" s="590">
        <f t="shared" si="58"/>
        <v>4.8000000000000007</v>
      </c>
      <c r="K664" s="308">
        <v>24</v>
      </c>
      <c r="L664" s="85">
        <f t="shared" ref="L664:L685" si="59">G664*K664</f>
        <v>4.8000000000000007</v>
      </c>
      <c r="M664" s="308">
        <v>24</v>
      </c>
      <c r="N664" s="85">
        <f t="shared" ref="N664:N685" si="60">G664*M664</f>
        <v>4.8000000000000007</v>
      </c>
      <c r="O664" s="793">
        <v>24</v>
      </c>
      <c r="P664" s="85">
        <f t="shared" ref="P664:P685" si="61">G664*O664</f>
        <v>4.8000000000000007</v>
      </c>
      <c r="Q664" s="83">
        <v>24</v>
      </c>
      <c r="R664" s="377">
        <f t="shared" ref="R664:R666" si="62">G664*Q664</f>
        <v>4.8000000000000007</v>
      </c>
      <c r="S664" s="83">
        <v>24</v>
      </c>
      <c r="T664" s="83">
        <f>Tabla321[[#This Row],[TOTAL EXITENTE82]]*Tabla321[[#This Row],[P.U$]]</f>
        <v>4.8000000000000007</v>
      </c>
      <c r="U664" s="83">
        <v>24</v>
      </c>
    </row>
    <row r="665" spans="1:21" ht="25.5" x14ac:dyDescent="0.25">
      <c r="A665" s="179">
        <v>656</v>
      </c>
      <c r="B665" s="184" t="s">
        <v>564</v>
      </c>
      <c r="C665" s="184" t="s">
        <v>952</v>
      </c>
      <c r="D665" s="24" t="s">
        <v>339</v>
      </c>
      <c r="E665" s="24" t="s">
        <v>710</v>
      </c>
      <c r="F665" s="576">
        <v>46508</v>
      </c>
      <c r="G665" s="577">
        <v>0.2</v>
      </c>
      <c r="H665" s="337"/>
      <c r="I665" s="83">
        <v>17</v>
      </c>
      <c r="J665" s="590">
        <f t="shared" si="58"/>
        <v>3.4000000000000004</v>
      </c>
      <c r="K665" s="308">
        <v>17</v>
      </c>
      <c r="L665" s="85">
        <f t="shared" si="59"/>
        <v>3.4000000000000004</v>
      </c>
      <c r="M665" s="308">
        <v>17</v>
      </c>
      <c r="N665" s="85">
        <f t="shared" si="60"/>
        <v>3.4000000000000004</v>
      </c>
      <c r="O665" s="793">
        <v>17</v>
      </c>
      <c r="P665" s="85">
        <f t="shared" si="61"/>
        <v>3.4000000000000004</v>
      </c>
      <c r="Q665" s="83">
        <v>16</v>
      </c>
      <c r="R665" s="377">
        <f t="shared" si="62"/>
        <v>3.2</v>
      </c>
      <c r="S665" s="83">
        <v>16</v>
      </c>
      <c r="T665" s="83">
        <f>Tabla321[[#This Row],[TOTAL EXITENTE82]]*Tabla321[[#This Row],[P.U$]]</f>
        <v>3.2</v>
      </c>
      <c r="U665" s="83">
        <v>16</v>
      </c>
    </row>
    <row r="666" spans="1:21" ht="25.5" x14ac:dyDescent="0.25">
      <c r="A666" s="179">
        <v>657</v>
      </c>
      <c r="B666" s="201" t="s">
        <v>17965</v>
      </c>
      <c r="C666" s="14" t="s">
        <v>662</v>
      </c>
      <c r="D666" s="24" t="s">
        <v>339</v>
      </c>
      <c r="E666" s="24" t="s">
        <v>710</v>
      </c>
      <c r="F666" s="33">
        <v>45078</v>
      </c>
      <c r="G666" s="37">
        <v>0.25</v>
      </c>
      <c r="H666" s="337"/>
      <c r="I666" s="83">
        <v>3</v>
      </c>
      <c r="J666" s="590">
        <f t="shared" si="58"/>
        <v>0.75</v>
      </c>
      <c r="K666" s="308">
        <v>3</v>
      </c>
      <c r="L666" s="85">
        <f t="shared" si="59"/>
        <v>0.75</v>
      </c>
      <c r="M666" s="308">
        <v>3</v>
      </c>
      <c r="N666" s="85">
        <f t="shared" si="60"/>
        <v>0.75</v>
      </c>
      <c r="O666" s="793">
        <v>3</v>
      </c>
      <c r="P666" s="85">
        <f t="shared" si="61"/>
        <v>0.75</v>
      </c>
      <c r="Q666" s="83">
        <v>3</v>
      </c>
      <c r="R666" s="377">
        <f t="shared" si="62"/>
        <v>0.75</v>
      </c>
      <c r="S666" s="83">
        <v>3</v>
      </c>
      <c r="T666" s="83">
        <f>Tabla321[[#This Row],[TOTAL EXITENTE82]]*Tabla321[[#This Row],[P.U$]]</f>
        <v>0.75</v>
      </c>
      <c r="U666" s="83">
        <v>3</v>
      </c>
    </row>
    <row r="667" spans="1:21" ht="25.5" x14ac:dyDescent="0.25">
      <c r="A667" s="179">
        <v>658</v>
      </c>
      <c r="B667" s="184" t="s">
        <v>565</v>
      </c>
      <c r="C667" s="184" t="s">
        <v>952</v>
      </c>
      <c r="D667" s="24" t="s">
        <v>339</v>
      </c>
      <c r="E667" s="24" t="s">
        <v>710</v>
      </c>
      <c r="F667" s="576">
        <v>46508</v>
      </c>
      <c r="G667" s="577">
        <v>0.1</v>
      </c>
      <c r="H667" s="337"/>
      <c r="I667" s="233"/>
      <c r="J667" s="590">
        <f t="shared" si="58"/>
        <v>0</v>
      </c>
      <c r="K667" s="856"/>
      <c r="L667" s="232">
        <f t="shared" si="59"/>
        <v>0</v>
      </c>
      <c r="M667" s="856"/>
      <c r="N667" s="232">
        <f t="shared" si="60"/>
        <v>0</v>
      </c>
      <c r="O667" s="794"/>
      <c r="P667" s="232">
        <f t="shared" si="61"/>
        <v>0</v>
      </c>
      <c r="Q667" s="233"/>
      <c r="R667" s="377">
        <f t="shared" ref="R667:R685" si="63">G667*Q667</f>
        <v>0</v>
      </c>
      <c r="S667" s="83"/>
      <c r="T667" s="83">
        <f>Tabla321[[#This Row],[TOTAL EXITENTE82]]*Tabla321[[#This Row],[P.U$]]</f>
        <v>0</v>
      </c>
      <c r="U667" s="83"/>
    </row>
    <row r="668" spans="1:21" ht="25.5" x14ac:dyDescent="0.25">
      <c r="A668" s="179">
        <v>659</v>
      </c>
      <c r="B668" s="201" t="s">
        <v>565</v>
      </c>
      <c r="C668" s="14" t="s">
        <v>671</v>
      </c>
      <c r="D668" s="24" t="s">
        <v>339</v>
      </c>
      <c r="E668" s="24" t="s">
        <v>710</v>
      </c>
      <c r="F668" s="33">
        <v>45078</v>
      </c>
      <c r="G668" s="37">
        <v>0.25</v>
      </c>
      <c r="H668" s="337"/>
      <c r="I668" s="83">
        <v>10</v>
      </c>
      <c r="J668" s="590">
        <f t="shared" si="58"/>
        <v>2.5</v>
      </c>
      <c r="K668" s="308">
        <v>10</v>
      </c>
      <c r="L668" s="85">
        <f t="shared" si="59"/>
        <v>2.5</v>
      </c>
      <c r="M668" s="308">
        <v>10</v>
      </c>
      <c r="N668" s="85">
        <f t="shared" si="60"/>
        <v>2.5</v>
      </c>
      <c r="O668" s="793">
        <v>10</v>
      </c>
      <c r="P668" s="85">
        <f t="shared" si="61"/>
        <v>2.5</v>
      </c>
      <c r="Q668" s="83">
        <v>10</v>
      </c>
      <c r="R668" s="377">
        <f>G668*Q668</f>
        <v>2.5</v>
      </c>
      <c r="S668" s="83">
        <v>10</v>
      </c>
      <c r="T668" s="83">
        <f>Tabla321[[#This Row],[TOTAL EXITENTE82]]*Tabla321[[#This Row],[P.U$]]</f>
        <v>2.5</v>
      </c>
      <c r="U668" s="83">
        <v>10</v>
      </c>
    </row>
    <row r="669" spans="1:21" ht="25.5" x14ac:dyDescent="0.25">
      <c r="A669" s="179">
        <v>660</v>
      </c>
      <c r="B669" s="201" t="s">
        <v>848</v>
      </c>
      <c r="C669" s="14" t="s">
        <v>661</v>
      </c>
      <c r="D669" s="24" t="s">
        <v>339</v>
      </c>
      <c r="E669" s="24" t="s">
        <v>710</v>
      </c>
      <c r="F669" s="33">
        <v>46327</v>
      </c>
      <c r="G669" s="37">
        <v>0.25</v>
      </c>
      <c r="H669" s="337"/>
      <c r="I669" s="83"/>
      <c r="J669" s="590">
        <f t="shared" si="58"/>
        <v>0</v>
      </c>
      <c r="K669" s="308"/>
      <c r="L669" s="85">
        <f t="shared" si="59"/>
        <v>0</v>
      </c>
      <c r="M669" s="308"/>
      <c r="N669" s="85">
        <f t="shared" si="60"/>
        <v>0</v>
      </c>
      <c r="O669" s="793"/>
      <c r="P669" s="85">
        <f t="shared" si="61"/>
        <v>0</v>
      </c>
      <c r="Q669" s="83"/>
      <c r="R669" s="377">
        <f t="shared" si="63"/>
        <v>0</v>
      </c>
      <c r="S669" s="83"/>
      <c r="T669" s="83">
        <f>Tabla321[[#This Row],[TOTAL EXITENTE82]]*Tabla321[[#This Row],[P.U$]]</f>
        <v>0</v>
      </c>
      <c r="U669" s="83"/>
    </row>
    <row r="670" spans="1:21" ht="25.5" x14ac:dyDescent="0.25">
      <c r="A670" s="179">
        <v>661</v>
      </c>
      <c r="B670" s="184" t="s">
        <v>566</v>
      </c>
      <c r="C670" s="184" t="s">
        <v>952</v>
      </c>
      <c r="D670" s="24" t="s">
        <v>339</v>
      </c>
      <c r="E670" s="24" t="s">
        <v>710</v>
      </c>
      <c r="F670" s="674">
        <v>46508</v>
      </c>
      <c r="G670" s="577">
        <v>0.25</v>
      </c>
      <c r="H670" s="337"/>
      <c r="I670" s="83">
        <v>25</v>
      </c>
      <c r="J670" s="590">
        <f t="shared" si="58"/>
        <v>6.25</v>
      </c>
      <c r="K670" s="308">
        <v>25</v>
      </c>
      <c r="L670" s="85">
        <f t="shared" si="59"/>
        <v>6.25</v>
      </c>
      <c r="M670" s="308">
        <v>25</v>
      </c>
      <c r="N670" s="85">
        <f t="shared" si="60"/>
        <v>6.25</v>
      </c>
      <c r="O670" s="793">
        <v>25</v>
      </c>
      <c r="P670" s="85">
        <f t="shared" si="61"/>
        <v>6.25</v>
      </c>
      <c r="Q670" s="83">
        <v>25</v>
      </c>
      <c r="R670" s="377">
        <f t="shared" si="63"/>
        <v>6.25</v>
      </c>
      <c r="S670" s="83">
        <v>25</v>
      </c>
      <c r="T670" s="83">
        <f>Tabla321[[#This Row],[TOTAL EXITENTE82]]*Tabla321[[#This Row],[P.U$]]</f>
        <v>6.25</v>
      </c>
      <c r="U670" s="83">
        <v>25</v>
      </c>
    </row>
    <row r="671" spans="1:21" ht="25.5" x14ac:dyDescent="0.25">
      <c r="A671" s="179">
        <v>662</v>
      </c>
      <c r="B671" s="201" t="s">
        <v>566</v>
      </c>
      <c r="C671" s="14" t="s">
        <v>662</v>
      </c>
      <c r="D671" s="24" t="s">
        <v>339</v>
      </c>
      <c r="E671" s="24" t="s">
        <v>710</v>
      </c>
      <c r="F671" s="33">
        <v>46204</v>
      </c>
      <c r="G671" s="37">
        <v>0.25</v>
      </c>
      <c r="H671" s="337"/>
      <c r="I671" s="83">
        <v>1</v>
      </c>
      <c r="J671" s="590">
        <f t="shared" si="58"/>
        <v>0.25</v>
      </c>
      <c r="K671" s="308">
        <v>1</v>
      </c>
      <c r="L671" s="85">
        <f t="shared" si="59"/>
        <v>0.25</v>
      </c>
      <c r="M671" s="308">
        <v>1</v>
      </c>
      <c r="N671" s="85">
        <f t="shared" si="60"/>
        <v>0.25</v>
      </c>
      <c r="O671" s="793">
        <v>1</v>
      </c>
      <c r="P671" s="85">
        <f t="shared" si="61"/>
        <v>0.25</v>
      </c>
      <c r="Q671" s="83">
        <v>1</v>
      </c>
      <c r="R671" s="377">
        <f t="shared" si="63"/>
        <v>0.25</v>
      </c>
      <c r="S671" s="83">
        <v>1</v>
      </c>
      <c r="T671" s="83">
        <f>Tabla321[[#This Row],[TOTAL EXITENTE82]]*Tabla321[[#This Row],[P.U$]]</f>
        <v>0.25</v>
      </c>
      <c r="U671" s="83">
        <v>1</v>
      </c>
    </row>
    <row r="672" spans="1:21" ht="42.75" x14ac:dyDescent="0.25">
      <c r="A672" s="179">
        <v>663</v>
      </c>
      <c r="B672" s="201" t="s">
        <v>17921</v>
      </c>
      <c r="C672" s="14" t="s">
        <v>17922</v>
      </c>
      <c r="D672" s="24" t="s">
        <v>339</v>
      </c>
      <c r="E672" s="24" t="s">
        <v>710</v>
      </c>
      <c r="F672" s="33">
        <v>46204</v>
      </c>
      <c r="G672" s="37">
        <v>1.44</v>
      </c>
      <c r="H672" s="337"/>
      <c r="I672" s="83">
        <v>19</v>
      </c>
      <c r="J672" s="590">
        <f>G672*I672</f>
        <v>27.36</v>
      </c>
      <c r="K672" s="308">
        <v>14</v>
      </c>
      <c r="L672" s="85">
        <f>G672*K672</f>
        <v>20.16</v>
      </c>
      <c r="M672" s="308">
        <v>7</v>
      </c>
      <c r="N672" s="85">
        <f>G672*M672</f>
        <v>10.08</v>
      </c>
      <c r="O672" s="793"/>
      <c r="P672" s="85">
        <f>G672*O672</f>
        <v>0</v>
      </c>
      <c r="Q672" s="83"/>
      <c r="R672" s="377">
        <f t="shared" si="63"/>
        <v>0</v>
      </c>
      <c r="S672" s="83"/>
      <c r="T672" s="83">
        <f>Tabla321[[#This Row],[TOTAL EXITENTE82]]*Tabla321[[#This Row],[P.U$]]</f>
        <v>0</v>
      </c>
      <c r="U672" s="83"/>
    </row>
    <row r="673" spans="1:21" ht="25.5" x14ac:dyDescent="0.25">
      <c r="A673" s="179">
        <v>664</v>
      </c>
      <c r="B673" s="184" t="s">
        <v>953</v>
      </c>
      <c r="C673" s="184" t="s">
        <v>952</v>
      </c>
      <c r="D673" s="24" t="s">
        <v>339</v>
      </c>
      <c r="E673" s="24" t="s">
        <v>710</v>
      </c>
      <c r="F673" s="674">
        <v>46508</v>
      </c>
      <c r="G673" s="577">
        <v>1.78</v>
      </c>
      <c r="H673" s="337"/>
      <c r="I673" s="83"/>
      <c r="J673" s="590">
        <f t="shared" si="58"/>
        <v>0</v>
      </c>
      <c r="K673" s="308"/>
      <c r="L673" s="85">
        <f t="shared" si="59"/>
        <v>0</v>
      </c>
      <c r="M673" s="308"/>
      <c r="N673" s="85">
        <f t="shared" si="60"/>
        <v>0</v>
      </c>
      <c r="O673" s="793"/>
      <c r="P673" s="85">
        <f t="shared" si="61"/>
        <v>0</v>
      </c>
      <c r="Q673" s="83"/>
      <c r="R673" s="377">
        <f t="shared" si="63"/>
        <v>0</v>
      </c>
      <c r="S673" s="83"/>
      <c r="T673" s="83">
        <f>Tabla321[[#This Row],[TOTAL EXITENTE82]]*Tabla321[[#This Row],[P.U$]]</f>
        <v>0</v>
      </c>
      <c r="U673" s="83"/>
    </row>
    <row r="674" spans="1:21" ht="25.5" x14ac:dyDescent="0.25">
      <c r="A674" s="179">
        <v>665</v>
      </c>
      <c r="B674" s="184" t="s">
        <v>955</v>
      </c>
      <c r="C674" s="184" t="s">
        <v>952</v>
      </c>
      <c r="D674" s="24" t="s">
        <v>339</v>
      </c>
      <c r="E674" s="24" t="s">
        <v>710</v>
      </c>
      <c r="F674" s="674">
        <v>46600</v>
      </c>
      <c r="G674" s="577">
        <v>0.65</v>
      </c>
      <c r="H674" s="337"/>
      <c r="I674" s="83"/>
      <c r="J674" s="590">
        <f t="shared" si="58"/>
        <v>0</v>
      </c>
      <c r="K674" s="308"/>
      <c r="L674" s="85">
        <f t="shared" si="59"/>
        <v>0</v>
      </c>
      <c r="M674" s="308"/>
      <c r="N674" s="85">
        <f t="shared" si="60"/>
        <v>0</v>
      </c>
      <c r="O674" s="793"/>
      <c r="P674" s="85">
        <f t="shared" si="61"/>
        <v>0</v>
      </c>
      <c r="Q674" s="83"/>
      <c r="R674" s="377">
        <f t="shared" si="63"/>
        <v>0</v>
      </c>
      <c r="S674" s="83"/>
      <c r="T674" s="83">
        <f>Tabla321[[#This Row],[TOTAL EXITENTE82]]*Tabla321[[#This Row],[P.U$]]</f>
        <v>0</v>
      </c>
      <c r="U674" s="83"/>
    </row>
    <row r="675" spans="1:21" ht="25.5" x14ac:dyDescent="0.25">
      <c r="A675" s="179">
        <v>666</v>
      </c>
      <c r="B675" s="201" t="s">
        <v>851</v>
      </c>
      <c r="C675" s="14" t="s">
        <v>672</v>
      </c>
      <c r="D675" s="24" t="s">
        <v>339</v>
      </c>
      <c r="E675" s="24" t="s">
        <v>710</v>
      </c>
      <c r="F675" s="33">
        <v>47058</v>
      </c>
      <c r="G675" s="37">
        <v>2.16</v>
      </c>
      <c r="H675" s="337"/>
      <c r="I675" s="83">
        <v>6</v>
      </c>
      <c r="J675" s="590">
        <f t="shared" si="58"/>
        <v>12.96</v>
      </c>
      <c r="K675" s="308">
        <v>3</v>
      </c>
      <c r="L675" s="85">
        <f t="shared" si="59"/>
        <v>6.48</v>
      </c>
      <c r="M675" s="308">
        <v>2</v>
      </c>
      <c r="N675" s="85">
        <f t="shared" si="60"/>
        <v>4.32</v>
      </c>
      <c r="O675" s="793"/>
      <c r="P675" s="85">
        <f t="shared" si="61"/>
        <v>0</v>
      </c>
      <c r="Q675" s="83"/>
      <c r="R675" s="377">
        <f>G675*Q675</f>
        <v>0</v>
      </c>
      <c r="S675" s="83"/>
      <c r="T675" s="83">
        <f>Tabla321[[#This Row],[TOTAL EXITENTE82]]*Tabla321[[#This Row],[P.U$]]</f>
        <v>0</v>
      </c>
      <c r="U675" s="83"/>
    </row>
    <row r="676" spans="1:21" ht="25.5" x14ac:dyDescent="0.25">
      <c r="A676" s="179">
        <v>667</v>
      </c>
      <c r="B676" s="184" t="s">
        <v>956</v>
      </c>
      <c r="C676" s="184" t="s">
        <v>952</v>
      </c>
      <c r="D676" s="24" t="s">
        <v>339</v>
      </c>
      <c r="E676" s="24" t="s">
        <v>710</v>
      </c>
      <c r="F676" s="674">
        <v>46600</v>
      </c>
      <c r="G676" s="577">
        <v>1.1499999999999999</v>
      </c>
      <c r="H676" s="337"/>
      <c r="I676" s="83"/>
      <c r="J676" s="590">
        <f t="shared" si="58"/>
        <v>0</v>
      </c>
      <c r="K676" s="308"/>
      <c r="L676" s="85">
        <f t="shared" si="59"/>
        <v>0</v>
      </c>
      <c r="M676" s="308"/>
      <c r="N676" s="85">
        <f t="shared" si="60"/>
        <v>0</v>
      </c>
      <c r="O676" s="793"/>
      <c r="P676" s="85">
        <f t="shared" si="61"/>
        <v>0</v>
      </c>
      <c r="Q676" s="83"/>
      <c r="R676" s="377">
        <f t="shared" si="63"/>
        <v>0</v>
      </c>
      <c r="S676" s="83"/>
      <c r="T676" s="83">
        <f>Tabla321[[#This Row],[TOTAL EXITENTE82]]*Tabla321[[#This Row],[P.U$]]</f>
        <v>0</v>
      </c>
      <c r="U676" s="83"/>
    </row>
    <row r="677" spans="1:21" ht="25.5" x14ac:dyDescent="0.25">
      <c r="A677" s="179">
        <v>668</v>
      </c>
      <c r="B677" s="201" t="s">
        <v>850</v>
      </c>
      <c r="C677" s="14" t="s">
        <v>672</v>
      </c>
      <c r="D677" s="24" t="s">
        <v>339</v>
      </c>
      <c r="E677" s="24" t="s">
        <v>710</v>
      </c>
      <c r="F677" s="33">
        <v>47058</v>
      </c>
      <c r="G677" s="37">
        <v>2.86</v>
      </c>
      <c r="H677" s="337"/>
      <c r="I677" s="83"/>
      <c r="J677" s="590">
        <f t="shared" si="58"/>
        <v>0</v>
      </c>
      <c r="K677" s="308"/>
      <c r="L677" s="85">
        <f t="shared" si="59"/>
        <v>0</v>
      </c>
      <c r="M677" s="308"/>
      <c r="N677" s="85">
        <f t="shared" si="60"/>
        <v>0</v>
      </c>
      <c r="O677" s="793"/>
      <c r="P677" s="85">
        <f t="shared" si="61"/>
        <v>0</v>
      </c>
      <c r="Q677" s="83"/>
      <c r="R677" s="377">
        <f t="shared" si="63"/>
        <v>0</v>
      </c>
      <c r="S677" s="83"/>
      <c r="T677" s="83">
        <f>Tabla321[[#This Row],[TOTAL EXITENTE82]]*Tabla321[[#This Row],[P.U$]]</f>
        <v>0</v>
      </c>
      <c r="U677" s="83"/>
    </row>
    <row r="678" spans="1:21" ht="25.5" x14ac:dyDescent="0.25">
      <c r="A678" s="179">
        <v>669</v>
      </c>
      <c r="B678" s="201" t="s">
        <v>567</v>
      </c>
      <c r="C678" s="14" t="s">
        <v>672</v>
      </c>
      <c r="D678" s="24" t="s">
        <v>339</v>
      </c>
      <c r="E678" s="24" t="s">
        <v>710</v>
      </c>
      <c r="F678" s="33">
        <v>5.25</v>
      </c>
      <c r="G678" s="37">
        <v>3.5</v>
      </c>
      <c r="H678" s="337"/>
      <c r="I678" s="233"/>
      <c r="J678" s="590">
        <f t="shared" si="58"/>
        <v>0</v>
      </c>
      <c r="K678" s="308"/>
      <c r="L678" s="232">
        <f t="shared" si="59"/>
        <v>0</v>
      </c>
      <c r="M678" s="308"/>
      <c r="N678" s="232">
        <f t="shared" si="60"/>
        <v>0</v>
      </c>
      <c r="O678" s="793"/>
      <c r="P678" s="232">
        <f t="shared" si="61"/>
        <v>0</v>
      </c>
      <c r="Q678" s="233"/>
      <c r="R678" s="377">
        <f t="shared" si="63"/>
        <v>0</v>
      </c>
      <c r="S678" s="83"/>
      <c r="T678" s="83">
        <f>Tabla321[[#This Row],[TOTAL EXITENTE82]]*Tabla321[[#This Row],[P.U$]]</f>
        <v>0</v>
      </c>
      <c r="U678" s="83"/>
    </row>
    <row r="679" spans="1:21" ht="25.5" x14ac:dyDescent="0.25">
      <c r="A679" s="179">
        <v>670</v>
      </c>
      <c r="B679" s="201" t="s">
        <v>568</v>
      </c>
      <c r="C679" s="14" t="s">
        <v>673</v>
      </c>
      <c r="D679" s="24" t="s">
        <v>339</v>
      </c>
      <c r="E679" s="24" t="s">
        <v>710</v>
      </c>
      <c r="F679" s="15">
        <v>45231</v>
      </c>
      <c r="G679" s="37">
        <v>2.93</v>
      </c>
      <c r="H679" s="337"/>
      <c r="I679" s="233"/>
      <c r="J679" s="590">
        <f t="shared" si="58"/>
        <v>0</v>
      </c>
      <c r="K679" s="308"/>
      <c r="L679" s="232">
        <f t="shared" si="59"/>
        <v>0</v>
      </c>
      <c r="M679" s="308"/>
      <c r="N679" s="232">
        <f t="shared" si="60"/>
        <v>0</v>
      </c>
      <c r="O679" s="793"/>
      <c r="P679" s="232">
        <f t="shared" si="61"/>
        <v>0</v>
      </c>
      <c r="Q679" s="233"/>
      <c r="R679" s="377">
        <f t="shared" si="63"/>
        <v>0</v>
      </c>
      <c r="S679" s="83"/>
      <c r="T679" s="83">
        <f>Tabla321[[#This Row],[TOTAL EXITENTE82]]*Tabla321[[#This Row],[P.U$]]</f>
        <v>0</v>
      </c>
      <c r="U679" s="83"/>
    </row>
    <row r="680" spans="1:21" ht="25.5" x14ac:dyDescent="0.25">
      <c r="A680" s="179">
        <v>671</v>
      </c>
      <c r="B680" s="184" t="s">
        <v>907</v>
      </c>
      <c r="C680" s="184" t="s">
        <v>908</v>
      </c>
      <c r="D680" s="24" t="s">
        <v>339</v>
      </c>
      <c r="E680" s="24" t="s">
        <v>710</v>
      </c>
      <c r="F680" s="576">
        <v>46054</v>
      </c>
      <c r="G680" s="577">
        <v>1.93</v>
      </c>
      <c r="H680" s="337"/>
      <c r="I680" s="83">
        <v>1</v>
      </c>
      <c r="J680" s="590">
        <f t="shared" si="58"/>
        <v>1.93</v>
      </c>
      <c r="K680" s="308">
        <v>1</v>
      </c>
      <c r="L680" s="85">
        <f t="shared" si="59"/>
        <v>1.93</v>
      </c>
      <c r="M680" s="308">
        <v>1</v>
      </c>
      <c r="N680" s="85">
        <f t="shared" si="60"/>
        <v>1.93</v>
      </c>
      <c r="O680" s="793">
        <v>1</v>
      </c>
      <c r="P680" s="85">
        <f t="shared" si="61"/>
        <v>1.93</v>
      </c>
      <c r="Q680" s="83">
        <v>1</v>
      </c>
      <c r="R680" s="377">
        <f>G680*Q680</f>
        <v>1.93</v>
      </c>
      <c r="S680" s="83">
        <v>1</v>
      </c>
      <c r="T680" s="83">
        <f>Tabla321[[#This Row],[TOTAL EXITENTE82]]*Tabla321[[#This Row],[P.U$]]</f>
        <v>1.93</v>
      </c>
      <c r="U680" s="83">
        <v>1</v>
      </c>
    </row>
    <row r="681" spans="1:21" x14ac:dyDescent="0.25">
      <c r="A681" s="179">
        <v>672</v>
      </c>
      <c r="B681" s="207" t="s">
        <v>569</v>
      </c>
      <c r="C681" s="26" t="s">
        <v>595</v>
      </c>
      <c r="D681" s="26" t="s">
        <v>13</v>
      </c>
      <c r="E681" s="26" t="s">
        <v>715</v>
      </c>
      <c r="F681" s="34">
        <v>45323</v>
      </c>
      <c r="G681" s="43">
        <v>3.3</v>
      </c>
      <c r="H681" s="337"/>
      <c r="I681" s="83"/>
      <c r="J681" s="590">
        <f t="shared" si="58"/>
        <v>0</v>
      </c>
      <c r="K681" s="308"/>
      <c r="L681" s="85">
        <f t="shared" si="59"/>
        <v>0</v>
      </c>
      <c r="M681" s="308"/>
      <c r="N681" s="85">
        <f t="shared" si="60"/>
        <v>0</v>
      </c>
      <c r="O681" s="793"/>
      <c r="P681" s="85">
        <f t="shared" si="61"/>
        <v>0</v>
      </c>
      <c r="Q681" s="83"/>
      <c r="R681" s="377">
        <f t="shared" si="63"/>
        <v>0</v>
      </c>
      <c r="S681" s="83"/>
      <c r="T681" s="83">
        <f>Tabla321[[#This Row],[TOTAL EXITENTE82]]*Tabla321[[#This Row],[P.U$]]</f>
        <v>0</v>
      </c>
      <c r="U681" s="83"/>
    </row>
    <row r="682" spans="1:21" x14ac:dyDescent="0.25">
      <c r="A682" s="179">
        <v>673</v>
      </c>
      <c r="B682" s="207" t="s">
        <v>570</v>
      </c>
      <c r="C682" s="26" t="s">
        <v>674</v>
      </c>
      <c r="D682" s="26" t="s">
        <v>13</v>
      </c>
      <c r="E682" s="26" t="s">
        <v>716</v>
      </c>
      <c r="F682" s="34">
        <v>45717</v>
      </c>
      <c r="G682" s="43">
        <v>4.29</v>
      </c>
      <c r="H682" s="337"/>
      <c r="I682" s="83"/>
      <c r="J682" s="590">
        <f t="shared" si="58"/>
        <v>0</v>
      </c>
      <c r="K682" s="308"/>
      <c r="L682" s="85">
        <f t="shared" si="59"/>
        <v>0</v>
      </c>
      <c r="M682" s="308"/>
      <c r="N682" s="85">
        <f t="shared" si="60"/>
        <v>0</v>
      </c>
      <c r="O682" s="793"/>
      <c r="P682" s="85">
        <f t="shared" si="61"/>
        <v>0</v>
      </c>
      <c r="Q682" s="83"/>
      <c r="R682" s="377">
        <f t="shared" si="63"/>
        <v>0</v>
      </c>
      <c r="S682" s="83"/>
      <c r="T682" s="83">
        <f>Tabla321[[#This Row],[TOTAL EXITENTE82]]*Tabla321[[#This Row],[P.U$]]</f>
        <v>0</v>
      </c>
      <c r="U682" s="83"/>
    </row>
    <row r="683" spans="1:21" x14ac:dyDescent="0.25">
      <c r="A683" s="179">
        <v>674</v>
      </c>
      <c r="B683" s="208" t="s">
        <v>571</v>
      </c>
      <c r="C683" s="25" t="s">
        <v>197</v>
      </c>
      <c r="D683" s="26" t="s">
        <v>13</v>
      </c>
      <c r="E683" s="26" t="s">
        <v>717</v>
      </c>
      <c r="F683" s="248">
        <v>45778</v>
      </c>
      <c r="G683" s="147">
        <v>9.16</v>
      </c>
      <c r="H683" s="337"/>
      <c r="I683" s="83"/>
      <c r="J683" s="590">
        <f t="shared" si="58"/>
        <v>0</v>
      </c>
      <c r="K683" s="308"/>
      <c r="L683" s="85">
        <f t="shared" si="59"/>
        <v>0</v>
      </c>
      <c r="M683" s="308"/>
      <c r="N683" s="85">
        <f t="shared" si="60"/>
        <v>0</v>
      </c>
      <c r="O683" s="793"/>
      <c r="P683" s="85">
        <f t="shared" si="61"/>
        <v>0</v>
      </c>
      <c r="Q683" s="83"/>
      <c r="R683" s="377">
        <f t="shared" si="63"/>
        <v>0</v>
      </c>
      <c r="S683" s="83"/>
      <c r="T683" s="83">
        <f>Tabla321[[#This Row],[TOTAL EXITENTE82]]*Tabla321[[#This Row],[P.U$]]</f>
        <v>0</v>
      </c>
      <c r="U683" s="132"/>
    </row>
    <row r="684" spans="1:21" x14ac:dyDescent="0.25">
      <c r="A684" s="179">
        <v>675</v>
      </c>
      <c r="B684" s="207" t="s">
        <v>572</v>
      </c>
      <c r="C684" s="25" t="s">
        <v>674</v>
      </c>
      <c r="D684" s="26" t="s">
        <v>13</v>
      </c>
      <c r="E684" s="26" t="s">
        <v>718</v>
      </c>
      <c r="F684" s="248">
        <v>45717</v>
      </c>
      <c r="G684" s="147">
        <v>3.3</v>
      </c>
      <c r="H684" s="337"/>
      <c r="I684" s="233"/>
      <c r="J684" s="590">
        <f t="shared" si="58"/>
        <v>0</v>
      </c>
      <c r="K684" s="308"/>
      <c r="L684" s="232">
        <f t="shared" si="59"/>
        <v>0</v>
      </c>
      <c r="M684" s="308"/>
      <c r="N684" s="232">
        <f t="shared" si="60"/>
        <v>0</v>
      </c>
      <c r="O684" s="793"/>
      <c r="P684" s="232">
        <f t="shared" si="61"/>
        <v>0</v>
      </c>
      <c r="Q684" s="233"/>
      <c r="R684" s="377">
        <f t="shared" si="63"/>
        <v>0</v>
      </c>
      <c r="S684" s="83"/>
      <c r="T684" s="83">
        <f>Tabla321[[#This Row],[TOTAL EXITENTE82]]*Tabla321[[#This Row],[P.U$]]</f>
        <v>0</v>
      </c>
      <c r="U684" s="132"/>
    </row>
    <row r="685" spans="1:21" ht="15.75" thickBot="1" x14ac:dyDescent="0.3">
      <c r="A685" s="179"/>
      <c r="B685" s="209"/>
      <c r="C685" s="209"/>
      <c r="D685" s="209"/>
      <c r="E685" s="209"/>
      <c r="F685" s="248"/>
      <c r="G685" s="590"/>
      <c r="H685" s="337"/>
      <c r="I685" s="83"/>
      <c r="J685" s="590">
        <f t="shared" si="58"/>
        <v>0</v>
      </c>
      <c r="K685" s="308"/>
      <c r="L685" s="85">
        <f t="shared" si="59"/>
        <v>0</v>
      </c>
      <c r="M685" s="308"/>
      <c r="N685" s="85">
        <f t="shared" si="60"/>
        <v>0</v>
      </c>
      <c r="O685" s="793"/>
      <c r="P685" s="85">
        <f t="shared" si="61"/>
        <v>0</v>
      </c>
      <c r="Q685" s="83"/>
      <c r="R685" s="377">
        <f t="shared" si="63"/>
        <v>0</v>
      </c>
      <c r="S685" s="250"/>
      <c r="T685" s="83">
        <f>Tabla321[[#This Row],[TOTAL EXITENTE82]]*Tabla321[[#This Row],[P.U$]]</f>
        <v>0</v>
      </c>
      <c r="U685" s="132"/>
    </row>
    <row r="686" spans="1:21" ht="15.75" thickBot="1" x14ac:dyDescent="0.3">
      <c r="A686" s="371"/>
      <c r="I686" s="828">
        <f t="shared" ref="I686:R686" si="64">SUM(I10:I685)</f>
        <v>2171</v>
      </c>
      <c r="J686" s="259">
        <f t="shared" si="64"/>
        <v>4576.9199999999992</v>
      </c>
      <c r="K686" s="329">
        <f t="shared" si="64"/>
        <v>1911</v>
      </c>
      <c r="L686" s="259">
        <f t="shared" si="64"/>
        <v>4256.9399999999969</v>
      </c>
      <c r="M686" s="329">
        <f t="shared" si="64"/>
        <v>1700</v>
      </c>
      <c r="N686" s="259">
        <f t="shared" si="64"/>
        <v>3977.0099999999993</v>
      </c>
      <c r="O686" s="828">
        <f t="shared" si="64"/>
        <v>1597</v>
      </c>
      <c r="P686" s="259">
        <f t="shared" si="64"/>
        <v>3673.5699999999997</v>
      </c>
      <c r="Q686" s="132">
        <f t="shared" si="64"/>
        <v>1373</v>
      </c>
      <c r="R686" s="914">
        <f t="shared" si="64"/>
        <v>3175.7899999999995</v>
      </c>
      <c r="S686" s="258">
        <f>SUM(S10:S685)</f>
        <v>1266</v>
      </c>
      <c r="T686" s="1085">
        <f>SUM(T10:T685)</f>
        <v>2981.1900000000005</v>
      </c>
      <c r="U686" s="132"/>
    </row>
    <row r="687" spans="1:21" ht="15.75" thickBot="1" x14ac:dyDescent="0.3">
      <c r="I687" s="828"/>
      <c r="J687" s="259"/>
      <c r="K687" s="329"/>
      <c r="L687" s="259"/>
      <c r="M687" s="329"/>
      <c r="N687" s="259">
        <f>SUM(N10:N638)</f>
        <v>3828.8499999999985</v>
      </c>
      <c r="O687" s="828"/>
      <c r="P687" s="259"/>
      <c r="R687" s="259"/>
    </row>
    <row r="689" spans="3:20" customFormat="1" x14ac:dyDescent="0.25">
      <c r="C689" s="200"/>
      <c r="D689" s="200"/>
      <c r="E689" s="200"/>
      <c r="F689" s="620"/>
      <c r="G689" s="617"/>
      <c r="H689" s="132"/>
      <c r="I689" s="829"/>
      <c r="J689" s="218"/>
      <c r="K689" s="324"/>
      <c r="L689" s="218"/>
      <c r="M689" s="324"/>
      <c r="N689" s="218"/>
      <c r="O689" s="829"/>
      <c r="P689" s="218"/>
      <c r="Q689" s="132"/>
      <c r="R689" s="218"/>
      <c r="S689" s="132"/>
    </row>
    <row r="690" spans="3:20" customFormat="1" x14ac:dyDescent="0.25">
      <c r="C690" s="200"/>
      <c r="D690" s="200"/>
      <c r="E690" s="200"/>
      <c r="F690" s="620"/>
      <c r="G690" s="617"/>
      <c r="H690" s="132"/>
      <c r="I690" s="829"/>
      <c r="J690" s="218"/>
      <c r="K690" s="324"/>
      <c r="L690" s="218"/>
      <c r="M690" s="324"/>
      <c r="N690" s="218"/>
      <c r="O690" s="829"/>
      <c r="P690" s="218"/>
      <c r="Q690" s="132"/>
      <c r="R690" s="218"/>
      <c r="S690" s="132"/>
    </row>
    <row r="691" spans="3:20" customFormat="1" ht="15.75" thickBot="1" x14ac:dyDescent="0.3">
      <c r="C691" s="335"/>
      <c r="D691" s="335"/>
      <c r="E691" s="335"/>
      <c r="F691" s="620"/>
      <c r="G691" s="617"/>
      <c r="H691" s="132"/>
      <c r="I691" s="829"/>
      <c r="J691" s="218"/>
      <c r="K691" s="324"/>
      <c r="L691" s="218"/>
      <c r="M691" s="324"/>
      <c r="N691" s="218"/>
      <c r="O691" s="829"/>
      <c r="P691" s="218"/>
      <c r="Q691" s="132"/>
      <c r="R691" s="218"/>
      <c r="S691" s="132"/>
    </row>
    <row r="692" spans="3:20" customFormat="1" ht="18.75" customHeight="1" thickBot="1" x14ac:dyDescent="0.3">
      <c r="C692" s="623"/>
      <c r="D692" s="624"/>
      <c r="E692" s="335"/>
      <c r="F692" s="620"/>
      <c r="G692" s="1128" t="s">
        <v>330</v>
      </c>
      <c r="H692" s="1129"/>
      <c r="I692" s="1129"/>
      <c r="J692" s="1129"/>
      <c r="K692" s="1129"/>
      <c r="L692" s="1129"/>
      <c r="M692" s="1129"/>
      <c r="N692" s="1130"/>
      <c r="O692" s="829"/>
      <c r="P692" s="218"/>
      <c r="Q692" s="132"/>
      <c r="R692" s="218"/>
      <c r="S692" s="132"/>
    </row>
    <row r="693" spans="3:20" customFormat="1" ht="79.5" thickBot="1" x14ac:dyDescent="0.3">
      <c r="C693" s="335"/>
      <c r="D693" s="624"/>
      <c r="E693" s="335"/>
      <c r="F693" s="620"/>
      <c r="G693" s="211" t="s">
        <v>792</v>
      </c>
      <c r="H693" s="625" t="s">
        <v>331</v>
      </c>
      <c r="I693" s="852" t="s">
        <v>725</v>
      </c>
      <c r="J693" s="906" t="s">
        <v>17972</v>
      </c>
      <c r="K693" s="1037" t="s">
        <v>17973</v>
      </c>
      <c r="L693" s="906" t="s">
        <v>17974</v>
      </c>
      <c r="M693" s="908" t="s">
        <v>17976</v>
      </c>
      <c r="N693" s="909" t="s">
        <v>17977</v>
      </c>
      <c r="O693" s="829"/>
      <c r="P693" s="219"/>
      <c r="Q693" s="225"/>
      <c r="R693" s="219"/>
      <c r="S693" s="225"/>
      <c r="T693" s="16"/>
    </row>
    <row r="694" spans="3:20" customFormat="1" ht="15.75" thickBot="1" x14ac:dyDescent="0.3">
      <c r="C694" s="335"/>
      <c r="D694" s="624"/>
      <c r="E694" s="335"/>
      <c r="F694" s="620"/>
      <c r="G694" s="626">
        <v>1</v>
      </c>
      <c r="H694" s="262" t="s">
        <v>10</v>
      </c>
      <c r="I694" s="818">
        <f>SUM(I10:I275)</f>
        <v>924</v>
      </c>
      <c r="J694" s="64">
        <f>SUM(K10:K275)</f>
        <v>816</v>
      </c>
      <c r="K694" s="330">
        <f>SUM(M10:M275)</f>
        <v>702</v>
      </c>
      <c r="L694" s="263">
        <f>SUM(O10:O275)</f>
        <v>661</v>
      </c>
      <c r="M694" s="65">
        <f>SUM(Q10:Q275)</f>
        <v>541</v>
      </c>
      <c r="N694" s="65">
        <f>SUM(S10:S275)</f>
        <v>480</v>
      </c>
      <c r="O694" s="829"/>
      <c r="P694" s="881"/>
      <c r="Q694" s="881"/>
      <c r="R694" s="881"/>
      <c r="S694" s="881"/>
      <c r="T694" s="881"/>
    </row>
    <row r="695" spans="3:20" customFormat="1" x14ac:dyDescent="0.25">
      <c r="C695" s="335"/>
      <c r="D695" s="624"/>
      <c r="E695" s="335"/>
      <c r="F695" s="620"/>
      <c r="G695" s="627">
        <v>2</v>
      </c>
      <c r="H695" s="265" t="s">
        <v>332</v>
      </c>
      <c r="I695" s="819">
        <f>SUM(I276:I343)</f>
        <v>207</v>
      </c>
      <c r="J695" s="65">
        <f>SUM(K276:K343)</f>
        <v>196</v>
      </c>
      <c r="K695" s="331">
        <f>SUM(M276:M343)</f>
        <v>179</v>
      </c>
      <c r="L695" s="266">
        <f>SUM(O276:O343)</f>
        <v>162</v>
      </c>
      <c r="M695" s="65">
        <f>SUM(Q276:Q343)</f>
        <v>129</v>
      </c>
      <c r="N695" s="65">
        <f>SUM(S276:S343)</f>
        <v>128</v>
      </c>
      <c r="O695" s="829"/>
      <c r="P695" s="881"/>
      <c r="Q695" s="881"/>
      <c r="R695" s="881"/>
      <c r="S695" s="881"/>
      <c r="T695" s="881"/>
    </row>
    <row r="696" spans="3:20" customFormat="1" ht="15.75" thickBot="1" x14ac:dyDescent="0.3">
      <c r="C696" s="335"/>
      <c r="D696" s="624"/>
      <c r="E696" s="335"/>
      <c r="F696" s="620"/>
      <c r="G696" s="626">
        <v>3</v>
      </c>
      <c r="H696" s="265" t="s">
        <v>333</v>
      </c>
      <c r="I696" s="819">
        <f>SUM(I344:I400)</f>
        <v>143</v>
      </c>
      <c r="J696" s="65">
        <f>SUM(K344:K400)</f>
        <v>115</v>
      </c>
      <c r="K696" s="331">
        <f>SUM(M344:M400)</f>
        <v>108</v>
      </c>
      <c r="L696" s="266">
        <f>SUM(O344:O400)</f>
        <v>102</v>
      </c>
      <c r="M696" s="65">
        <f>SUM(Q344:Q400)</f>
        <v>70</v>
      </c>
      <c r="N696" s="65">
        <f>SUM(S344:S400)</f>
        <v>58</v>
      </c>
      <c r="O696" s="829"/>
      <c r="P696" s="881"/>
      <c r="Q696" s="881"/>
      <c r="R696" s="881"/>
      <c r="S696" s="881"/>
      <c r="T696" s="881"/>
    </row>
    <row r="697" spans="3:20" customFormat="1" x14ac:dyDescent="0.25">
      <c r="C697" s="335"/>
      <c r="D697" s="624"/>
      <c r="E697" s="335"/>
      <c r="F697" s="620"/>
      <c r="G697" s="627">
        <v>4</v>
      </c>
      <c r="H697" s="265" t="s">
        <v>334</v>
      </c>
      <c r="I697" s="819">
        <f>SUM(I401:I429,I433)</f>
        <v>90</v>
      </c>
      <c r="J697" s="65">
        <f>SUM(K401:K429,K433)</f>
        <v>67</v>
      </c>
      <c r="K697" s="331">
        <f>SUM(M401:M429,M433)</f>
        <v>79</v>
      </c>
      <c r="L697" s="266">
        <f>SUM(O401:O429,O433)</f>
        <v>74</v>
      </c>
      <c r="M697" s="65">
        <f>SUM(Q401:Q429,Q433)</f>
        <v>60</v>
      </c>
      <c r="N697" s="65">
        <f>SUM(S401:S429,S433)</f>
        <v>59</v>
      </c>
      <c r="O697" s="829"/>
      <c r="P697" s="881"/>
      <c r="Q697" s="881"/>
      <c r="R697" s="881"/>
      <c r="S697" s="881"/>
      <c r="T697" s="881"/>
    </row>
    <row r="698" spans="3:20" customFormat="1" ht="15.75" thickBot="1" x14ac:dyDescent="0.3">
      <c r="C698" s="335"/>
      <c r="D698" s="624"/>
      <c r="E698" s="335"/>
      <c r="F698" s="620"/>
      <c r="G698" s="626">
        <v>5</v>
      </c>
      <c r="H698" s="265" t="s">
        <v>335</v>
      </c>
      <c r="I698" s="819">
        <f>SUM(I440:I462)</f>
        <v>46</v>
      </c>
      <c r="J698" s="65">
        <f>SUM(K440:K462)</f>
        <v>42</v>
      </c>
      <c r="K698" s="331">
        <f>SUM(M440:M462)</f>
        <v>41</v>
      </c>
      <c r="L698" s="266">
        <f>SUM(O440:O462)</f>
        <v>40</v>
      </c>
      <c r="M698" s="65">
        <f>SUM(Q440:Q462)</f>
        <v>37</v>
      </c>
      <c r="N698" s="65">
        <f>SUM(S440:S462)</f>
        <v>33</v>
      </c>
      <c r="O698" s="829"/>
      <c r="P698" s="881"/>
      <c r="Q698" s="881"/>
      <c r="R698" s="881"/>
      <c r="S698" s="881"/>
      <c r="T698" s="881"/>
    </row>
    <row r="699" spans="3:20" customFormat="1" x14ac:dyDescent="0.25">
      <c r="C699" s="335"/>
      <c r="D699" s="624"/>
      <c r="E699" s="335"/>
      <c r="F699" s="620"/>
      <c r="G699" s="627">
        <v>6</v>
      </c>
      <c r="H699" s="265" t="s">
        <v>337</v>
      </c>
      <c r="I699" s="819">
        <f>SUM(I463:I483)</f>
        <v>31</v>
      </c>
      <c r="J699" s="65">
        <f>SUM(K463:K483)</f>
        <v>30</v>
      </c>
      <c r="K699" s="331">
        <f>SUM(M463:M483)</f>
        <v>30</v>
      </c>
      <c r="L699" s="266">
        <f>SUM(O463:O483)</f>
        <v>30</v>
      </c>
      <c r="M699" s="65">
        <f>SUM(Q463:Q483)</f>
        <v>30</v>
      </c>
      <c r="N699" s="65">
        <f>SUM(S463:S483)</f>
        <v>30</v>
      </c>
      <c r="O699" s="829"/>
      <c r="P699" s="881"/>
      <c r="Q699" s="881"/>
      <c r="R699" s="881"/>
      <c r="S699" s="881"/>
      <c r="T699" s="881"/>
    </row>
    <row r="700" spans="3:20" customFormat="1" ht="15.75" thickBot="1" x14ac:dyDescent="0.3">
      <c r="C700" s="335"/>
      <c r="D700" s="624"/>
      <c r="E700" s="335"/>
      <c r="F700" s="620"/>
      <c r="G700" s="626">
        <v>7</v>
      </c>
      <c r="H700" s="265" t="s">
        <v>338</v>
      </c>
      <c r="I700" s="819">
        <f>SUM(I484:I577)</f>
        <v>67</v>
      </c>
      <c r="J700" s="65">
        <f>SUM(K484:K577)</f>
        <v>59</v>
      </c>
      <c r="K700" s="331">
        <f>SUM(M484:M577)</f>
        <v>58</v>
      </c>
      <c r="L700" s="266">
        <f>SUM(O484:O577)</f>
        <v>56</v>
      </c>
      <c r="M700" s="65">
        <f>SUM(Q484:Q577)</f>
        <v>51</v>
      </c>
      <c r="N700" s="65">
        <f>SUM(S484:S577)</f>
        <v>43</v>
      </c>
      <c r="O700" s="829"/>
      <c r="P700" s="881"/>
      <c r="Q700" s="881"/>
      <c r="R700" s="881"/>
      <c r="S700" s="881"/>
      <c r="T700" s="881"/>
    </row>
    <row r="701" spans="3:20" customFormat="1" ht="25.5" x14ac:dyDescent="0.25">
      <c r="C701" s="335"/>
      <c r="D701" s="624"/>
      <c r="E701" s="335"/>
      <c r="F701" s="620"/>
      <c r="G701" s="627">
        <v>8</v>
      </c>
      <c r="H701" s="265" t="s">
        <v>339</v>
      </c>
      <c r="I701" s="819">
        <f>SUM(I578:I680)</f>
        <v>650</v>
      </c>
      <c r="J701" s="65">
        <f>SUM(K578:K680)</f>
        <v>573</v>
      </c>
      <c r="K701" s="331">
        <f>SUM(M578:M680)</f>
        <v>492</v>
      </c>
      <c r="L701" s="266">
        <f>SUM(O578:O680)</f>
        <v>461</v>
      </c>
      <c r="M701" s="65">
        <f>SUM(Q578:Q680)</f>
        <v>444</v>
      </c>
      <c r="N701" s="65">
        <f>SUM(S578:S680)</f>
        <v>425</v>
      </c>
      <c r="O701" s="829"/>
      <c r="P701" s="881"/>
      <c r="Q701" s="881"/>
      <c r="R701" s="881"/>
      <c r="S701" s="881"/>
      <c r="T701" s="881"/>
    </row>
    <row r="702" spans="3:20" customFormat="1" ht="15.75" thickBot="1" x14ac:dyDescent="0.3">
      <c r="C702" s="335"/>
      <c r="D702" s="335"/>
      <c r="E702" s="335"/>
      <c r="F702" s="620"/>
      <c r="G702" s="626">
        <v>9</v>
      </c>
      <c r="H702" s="628" t="s">
        <v>13</v>
      </c>
      <c r="I702" s="820">
        <f>SUM(I681:I684)</f>
        <v>0</v>
      </c>
      <c r="J702" s="66">
        <f>SUM(K681:K684)</f>
        <v>0</v>
      </c>
      <c r="K702" s="332">
        <f>SUM(M681:M684)</f>
        <v>0</v>
      </c>
      <c r="L702" s="269">
        <f>SUM(O681:O684)</f>
        <v>0</v>
      </c>
      <c r="M702" s="65">
        <f>SUM(Q681:Q684)</f>
        <v>0</v>
      </c>
      <c r="N702" s="65">
        <f>SUM(S681:S684)</f>
        <v>0</v>
      </c>
      <c r="O702" s="829"/>
      <c r="P702" s="881"/>
      <c r="Q702" s="881"/>
      <c r="R702" s="881"/>
      <c r="S702" s="881"/>
      <c r="T702" s="881"/>
    </row>
    <row r="703" spans="3:20" customFormat="1" x14ac:dyDescent="0.25">
      <c r="C703" s="335"/>
      <c r="D703" s="335"/>
      <c r="E703" s="335"/>
      <c r="F703" s="620"/>
      <c r="G703" s="629">
        <v>10</v>
      </c>
      <c r="H703" s="83" t="s">
        <v>806</v>
      </c>
      <c r="I703" s="853">
        <f>SUM(I430:I432,I434:I439)</f>
        <v>13</v>
      </c>
      <c r="J703" s="630">
        <f>SUM(K430:K432,K434:K439)</f>
        <v>13</v>
      </c>
      <c r="K703" s="308">
        <f>SUM(M430:M432,M434:M439)</f>
        <v>11</v>
      </c>
      <c r="L703" s="630">
        <f>SUM(O430:O432,O434:O439)</f>
        <v>11</v>
      </c>
      <c r="M703" s="630">
        <f>SUM(Q430:Q432,Q434:Q439)</f>
        <v>11</v>
      </c>
      <c r="N703" s="630">
        <f>SUM(S430:S432,S434:S439)</f>
        <v>10</v>
      </c>
      <c r="O703" s="829"/>
      <c r="P703" s="882"/>
      <c r="Q703" s="882"/>
      <c r="R703" s="882"/>
      <c r="S703" s="882"/>
      <c r="T703" s="882"/>
    </row>
    <row r="704" spans="3:20" customFormat="1" x14ac:dyDescent="0.25">
      <c r="C704" s="335"/>
      <c r="D704" s="335"/>
      <c r="E704" s="335"/>
      <c r="F704" s="631"/>
      <c r="G704" s="334"/>
      <c r="H704" s="132"/>
      <c r="I704" s="829"/>
      <c r="J704" s="218"/>
      <c r="K704" s="324"/>
      <c r="L704" s="218"/>
      <c r="M704" s="324"/>
      <c r="N704" s="218"/>
      <c r="O704" s="826"/>
      <c r="P704" s="219"/>
      <c r="Q704" s="225"/>
      <c r="R704" s="219"/>
      <c r="S704" s="225"/>
      <c r="T704" s="16"/>
    </row>
    <row r="705" spans="6:14" customFormat="1" ht="15.75" thickBot="1" x14ac:dyDescent="0.3">
      <c r="F705" s="631"/>
      <c r="G705" s="334"/>
      <c r="H705" s="132"/>
      <c r="I705" s="829"/>
      <c r="J705" s="218"/>
      <c r="K705" s="324"/>
      <c r="L705" s="218"/>
      <c r="M705" s="324"/>
      <c r="N705" s="218"/>
    </row>
    <row r="706" spans="6:14" customFormat="1" ht="27" thickBot="1" x14ac:dyDescent="0.3">
      <c r="F706" s="631"/>
      <c r="G706" s="632"/>
      <c r="H706" s="633" t="s">
        <v>340</v>
      </c>
      <c r="I706" s="216">
        <f t="shared" ref="I706:N706" si="65">SUM(I694:I705)</f>
        <v>2171</v>
      </c>
      <c r="J706" s="48">
        <f t="shared" si="65"/>
        <v>1911</v>
      </c>
      <c r="K706" s="322">
        <f t="shared" si="65"/>
        <v>1700</v>
      </c>
      <c r="L706" s="272">
        <f t="shared" si="65"/>
        <v>1597</v>
      </c>
      <c r="M706" s="877">
        <f t="shared" si="65"/>
        <v>1373</v>
      </c>
      <c r="N706" s="1088">
        <f t="shared" si="65"/>
        <v>1266</v>
      </c>
    </row>
  </sheetData>
  <mergeCells count="5">
    <mergeCell ref="A2:Q2"/>
    <mergeCell ref="A3:Q3"/>
    <mergeCell ref="A4:Q4"/>
    <mergeCell ref="H6:J6"/>
    <mergeCell ref="G692:N692"/>
  </mergeCells>
  <conditionalFormatting sqref="H10:H20">
    <cfRule type="iconSet" priority="22">
      <iconSet>
        <cfvo type="percent" val="0"/>
        <cfvo type="num" val="33"/>
        <cfvo type="num" val="100"/>
      </iconSet>
    </cfRule>
  </conditionalFormatting>
  <conditionalFormatting sqref="H472">
    <cfRule type="iconSet" priority="20">
      <iconSet>
        <cfvo type="percent" val="0"/>
        <cfvo type="num" val="20"/>
        <cfvo type="num" val="50"/>
      </iconSet>
    </cfRule>
    <cfRule type="iconSet" priority="21">
      <iconSet>
        <cfvo type="percent" val="0"/>
        <cfvo type="percent" val="20"/>
        <cfvo type="percent" val="80"/>
      </iconSet>
    </cfRule>
  </conditionalFormatting>
  <conditionalFormatting sqref="K643:K685 K10:K636">
    <cfRule type="iconSet" priority="4489">
      <iconSet>
        <cfvo type="percent" val="0"/>
        <cfvo type="num" val="10"/>
        <cfvo type="num" val="50"/>
      </iconSet>
    </cfRule>
  </conditionalFormatting>
  <conditionalFormatting sqref="M643:M685 M10:M636">
    <cfRule type="iconSet" priority="4491">
      <iconSet>
        <cfvo type="percent" val="0"/>
        <cfvo type="num" val="20"/>
        <cfvo type="num" val="50"/>
      </iconSet>
    </cfRule>
  </conditionalFormatting>
  <conditionalFormatting sqref="K637:K642">
    <cfRule type="iconSet" priority="12">
      <iconSet>
        <cfvo type="percent" val="0"/>
        <cfvo type="num" val="20"/>
        <cfvo type="num" val="50"/>
      </iconSet>
    </cfRule>
    <cfRule type="iconSet" priority="13">
      <iconSet>
        <cfvo type="percent" val="0"/>
        <cfvo type="percent" val="20"/>
        <cfvo type="percent" val="80"/>
      </iconSet>
    </cfRule>
  </conditionalFormatting>
  <conditionalFormatting sqref="K637:K642">
    <cfRule type="iconSet" priority="14">
      <iconSet>
        <cfvo type="percent" val="0"/>
        <cfvo type="num" val="25"/>
        <cfvo type="num" val="50"/>
      </iconSet>
    </cfRule>
    <cfRule type="iconSet" priority="15">
      <iconSet>
        <cfvo type="percent" val="0"/>
        <cfvo type="num" val="0"/>
        <cfvo type="num" val="50"/>
      </iconSet>
    </cfRule>
  </conditionalFormatting>
  <conditionalFormatting sqref="M637:M642">
    <cfRule type="iconSet" priority="4">
      <iconSet>
        <cfvo type="percent" val="0"/>
        <cfvo type="num" val="20"/>
        <cfvo type="num" val="50"/>
      </iconSet>
    </cfRule>
    <cfRule type="iconSet" priority="5">
      <iconSet>
        <cfvo type="percent" val="0"/>
        <cfvo type="percent" val="20"/>
        <cfvo type="percent" val="80"/>
      </iconSet>
    </cfRule>
  </conditionalFormatting>
  <conditionalFormatting sqref="M637:M642">
    <cfRule type="iconSet" priority="6">
      <iconSet>
        <cfvo type="percent" val="0"/>
        <cfvo type="num" val="25"/>
        <cfvo type="num" val="50"/>
      </iconSet>
    </cfRule>
    <cfRule type="iconSet" priority="7">
      <iconSet>
        <cfvo type="percent" val="0"/>
        <cfvo type="num" val="0"/>
        <cfvo type="num" val="50"/>
      </iconSet>
    </cfRule>
  </conditionalFormatting>
  <conditionalFormatting sqref="F10:F16">
    <cfRule type="iconSet" priority="3">
      <iconSet iconSet="3Signs">
        <cfvo type="percent" val="0"/>
        <cfvo type="percent" val="&quot;6 MESE&quot;"/>
        <cfvo type="percent" val="&quot;1 AÑO &quot;"/>
      </iconSet>
    </cfRule>
  </conditionalFormatting>
  <conditionalFormatting sqref="H10:H685">
    <cfRule type="iconSet" priority="5628">
      <iconSet>
        <cfvo type="percent" val="0"/>
        <cfvo type="num" val="20"/>
        <cfvo type="num" val="50"/>
      </iconSet>
    </cfRule>
    <cfRule type="iconSet" priority="5629">
      <iconSet>
        <cfvo type="percent" val="0"/>
        <cfvo type="percent" val="20"/>
        <cfvo type="percent" val="80"/>
      </iconSet>
    </cfRule>
  </conditionalFormatting>
  <conditionalFormatting sqref="O10:O685">
    <cfRule type="iconSet" priority="5632">
      <iconSet>
        <cfvo type="percent" val="0"/>
        <cfvo type="num" val="20"/>
        <cfvo type="num" val="50"/>
      </iconSet>
    </cfRule>
  </conditionalFormatting>
  <conditionalFormatting sqref="Q10:Q685">
    <cfRule type="iconSet" priority="5634">
      <iconSet>
        <cfvo type="percent" val="0"/>
        <cfvo type="num" val="20"/>
        <cfvo type="num" val="50"/>
      </iconSet>
    </cfRule>
  </conditionalFormatting>
  <conditionalFormatting sqref="H10:H685">
    <cfRule type="iconSet" priority="5636">
      <iconSet>
        <cfvo type="percent" val="0"/>
        <cfvo type="num" val="25"/>
        <cfvo type="num" val="50"/>
      </iconSet>
    </cfRule>
    <cfRule type="iconSet" priority="5637">
      <iconSet>
        <cfvo type="percent" val="0"/>
        <cfvo type="num" val="0"/>
        <cfvo type="num" val="50"/>
      </iconSet>
    </cfRule>
  </conditionalFormatting>
  <conditionalFormatting sqref="I10:I685">
    <cfRule type="iconSet" priority="5640">
      <iconSet>
        <cfvo type="percent" val="0"/>
        <cfvo type="num" val="20"/>
        <cfvo type="num" val="50"/>
      </iconSet>
    </cfRule>
  </conditionalFormatting>
  <pageMargins left="0.7" right="0.7" top="0.75" bottom="0.75" header="0.3" footer="0.3"/>
  <pageSetup paperSize="9" orientation="portrait" r:id="rId1"/>
  <drawing r:id="rId2"/>
  <tableParts count="2">
    <tablePart r:id="rId3"/>
    <tablePart r:id="rId4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Z902"/>
  <sheetViews>
    <sheetView zoomScale="68" zoomScaleNormal="68" workbookViewId="0">
      <pane ySplit="8" topLeftCell="A457" activePane="bottomLeft" state="frozen"/>
      <selection pane="bottomLeft" activeCell="L477" sqref="L477"/>
    </sheetView>
  </sheetViews>
  <sheetFormatPr baseColWidth="10" defaultRowHeight="15" x14ac:dyDescent="0.25"/>
  <cols>
    <col min="1" max="1" width="12" style="371" customWidth="1"/>
    <col min="2" max="2" width="33.85546875" style="200" customWidth="1"/>
    <col min="3" max="3" width="12.85546875" style="132" customWidth="1"/>
    <col min="4" max="4" width="9.140625" style="132" customWidth="1"/>
    <col min="5" max="5" width="6.5703125" style="132" customWidth="1"/>
    <col min="6" max="6" width="12.140625" style="224" customWidth="1"/>
    <col min="7" max="7" width="16.7109375" style="218" customWidth="1"/>
    <col min="8" max="8" width="16.7109375" style="200" customWidth="1"/>
    <col min="9" max="9" width="16.7109375" style="324" customWidth="1"/>
    <col min="10" max="10" width="16.7109375" style="218" customWidth="1"/>
    <col min="11" max="11" width="16.7109375" style="132" customWidth="1"/>
    <col min="12" max="12" width="16.7109375" style="218" customWidth="1"/>
    <col min="13" max="13" width="16.7109375" style="132" customWidth="1"/>
    <col min="14" max="14" width="16.7109375" style="218" customWidth="1"/>
    <col min="15" max="15" width="16.7109375" style="132" customWidth="1"/>
    <col min="16" max="16" width="16.7109375" style="218" customWidth="1"/>
    <col min="17" max="17" width="16.7109375" style="132" customWidth="1"/>
    <col min="18" max="18" width="13.85546875" style="218" customWidth="1"/>
    <col min="19" max="19" width="15.28515625" customWidth="1"/>
    <col min="20" max="21" width="14.140625" customWidth="1"/>
    <col min="22" max="22" width="13.140625" customWidth="1"/>
    <col min="23" max="24" width="13.140625" style="950" customWidth="1"/>
    <col min="25" max="25" width="14" customWidth="1"/>
    <col min="28" max="28" width="29.85546875" customWidth="1"/>
  </cols>
  <sheetData>
    <row r="1" spans="1:26" x14ac:dyDescent="0.25">
      <c r="A1" s="368"/>
      <c r="B1" s="199"/>
      <c r="C1" s="18"/>
      <c r="D1" s="18"/>
      <c r="E1" s="18"/>
      <c r="F1" s="18"/>
      <c r="G1" s="217"/>
      <c r="H1" s="18"/>
      <c r="I1" s="323"/>
      <c r="J1" s="18"/>
      <c r="K1" s="18"/>
      <c r="L1" s="18"/>
      <c r="M1" s="18"/>
      <c r="N1" s="18"/>
      <c r="O1" s="18"/>
      <c r="P1" s="18"/>
      <c r="Q1" s="18"/>
    </row>
    <row r="2" spans="1:26" ht="44.25" customHeight="1" x14ac:dyDescent="0.25">
      <c r="A2" s="1126" t="s">
        <v>327</v>
      </c>
      <c r="B2" s="1126"/>
      <c r="C2" s="1126"/>
      <c r="D2" s="1126"/>
      <c r="E2" s="1126"/>
      <c r="F2" s="1126"/>
      <c r="G2" s="1126"/>
      <c r="H2" s="1126"/>
      <c r="I2" s="1126"/>
      <c r="J2" s="1126"/>
      <c r="K2" s="1126"/>
      <c r="L2" s="1126"/>
      <c r="M2" s="1126"/>
      <c r="N2" s="1126"/>
      <c r="O2" s="1126"/>
      <c r="P2" s="1126"/>
      <c r="Q2" s="1126"/>
    </row>
    <row r="3" spans="1:26" ht="25.5" customHeight="1" x14ac:dyDescent="0.25">
      <c r="A3" s="1112" t="s">
        <v>328</v>
      </c>
      <c r="B3" s="1112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2"/>
      <c r="O3" s="1112"/>
      <c r="P3" s="1112"/>
      <c r="Q3" s="1112"/>
      <c r="R3" s="1112"/>
      <c r="S3" s="129"/>
      <c r="T3" s="129"/>
      <c r="U3" s="129"/>
      <c r="V3" s="129"/>
      <c r="W3" s="951"/>
      <c r="X3" s="951"/>
      <c r="Y3" s="129"/>
    </row>
    <row r="4" spans="1:26" ht="24" customHeight="1" thickBot="1" x14ac:dyDescent="0.3">
      <c r="A4" s="1127" t="s">
        <v>17817</v>
      </c>
      <c r="B4" s="1127"/>
      <c r="C4" s="1127"/>
      <c r="D4" s="1127"/>
      <c r="E4" s="1127"/>
      <c r="F4" s="1127"/>
      <c r="G4" s="1127"/>
      <c r="H4" s="1127"/>
      <c r="I4" s="1127"/>
      <c r="J4" s="1127"/>
      <c r="K4" s="1127"/>
      <c r="L4" s="1127"/>
      <c r="M4" s="1127"/>
      <c r="N4" s="1127"/>
      <c r="O4" s="1127"/>
      <c r="P4" s="1127"/>
      <c r="Q4" s="1127"/>
    </row>
    <row r="5" spans="1:26" ht="21.75" customHeight="1" thickBot="1" x14ac:dyDescent="0.4">
      <c r="A5" s="369"/>
      <c r="B5" s="199"/>
      <c r="C5" s="20"/>
      <c r="D5" s="20"/>
      <c r="E5" s="20"/>
      <c r="F5" s="20"/>
      <c r="H5" s="334"/>
      <c r="I5" s="220" t="s">
        <v>329</v>
      </c>
      <c r="J5" s="221">
        <f>J884</f>
        <v>4820.7000000000016</v>
      </c>
      <c r="K5" s="222"/>
      <c r="L5" s="221">
        <f>L884</f>
        <v>3114.9499999999994</v>
      </c>
      <c r="M5" s="222"/>
      <c r="N5" s="221">
        <f>N884</f>
        <v>2857.14</v>
      </c>
      <c r="O5" s="222"/>
      <c r="P5" s="221">
        <f>P884</f>
        <v>1887.2600000000004</v>
      </c>
      <c r="Q5" s="222"/>
      <c r="R5" s="370">
        <f>R884</f>
        <v>10287.330000000002</v>
      </c>
      <c r="T5" s="1038">
        <f>T884</f>
        <v>5104.79</v>
      </c>
      <c r="W5" s="1046">
        <f>W884</f>
        <v>504</v>
      </c>
      <c r="X5" s="952"/>
      <c r="Y5" s="138">
        <f>SUM(Y884)</f>
        <v>0</v>
      </c>
    </row>
    <row r="6" spans="1:26" x14ac:dyDescent="0.25">
      <c r="A6" s="368"/>
      <c r="B6" s="199"/>
      <c r="C6" s="18"/>
      <c r="D6" s="18"/>
      <c r="E6" s="18"/>
      <c r="F6" s="18"/>
      <c r="G6" s="223"/>
      <c r="H6" s="1114"/>
      <c r="I6" s="1114"/>
      <c r="J6" s="1114"/>
      <c r="K6" s="18"/>
      <c r="L6" s="18"/>
      <c r="M6" s="18">
        <v>825</v>
      </c>
      <c r="N6" s="18"/>
      <c r="O6" s="18"/>
      <c r="P6" s="18"/>
      <c r="Q6" s="18"/>
    </row>
    <row r="7" spans="1:26" x14ac:dyDescent="0.25">
      <c r="G7" s="219"/>
      <c r="H7" s="335"/>
      <c r="I7" s="274"/>
      <c r="J7" s="219"/>
      <c r="K7" s="225"/>
      <c r="M7" s="218"/>
    </row>
    <row r="8" spans="1:26" ht="19.5" thickBot="1" x14ac:dyDescent="0.35">
      <c r="I8" s="1032"/>
      <c r="J8" s="1033"/>
      <c r="K8" s="1034">
        <v>45170</v>
      </c>
      <c r="L8" s="1033"/>
      <c r="M8" s="1035">
        <v>45177</v>
      </c>
      <c r="N8" s="406"/>
      <c r="O8" s="1036">
        <v>45184</v>
      </c>
      <c r="P8" s="451"/>
      <c r="Q8" s="559">
        <v>45191</v>
      </c>
      <c r="R8" s="451"/>
      <c r="S8" s="891">
        <v>45198</v>
      </c>
    </row>
    <row r="9" spans="1:26" s="79" customFormat="1" ht="36.75" customHeight="1" thickBot="1" x14ac:dyDescent="0.3">
      <c r="A9" s="372" t="s">
        <v>905</v>
      </c>
      <c r="B9" s="210" t="s">
        <v>1</v>
      </c>
      <c r="C9" s="189" t="s">
        <v>2</v>
      </c>
      <c r="D9" s="189" t="s">
        <v>3</v>
      </c>
      <c r="E9" s="189" t="s">
        <v>258</v>
      </c>
      <c r="F9" s="226" t="s">
        <v>4</v>
      </c>
      <c r="G9" s="227" t="s">
        <v>5</v>
      </c>
      <c r="H9" s="336" t="s">
        <v>793</v>
      </c>
      <c r="I9" s="325" t="s">
        <v>725</v>
      </c>
      <c r="J9" s="228" t="s">
        <v>340</v>
      </c>
      <c r="K9" s="229" t="s">
        <v>6</v>
      </c>
      <c r="L9" s="228" t="s">
        <v>721</v>
      </c>
      <c r="M9" s="229" t="s">
        <v>7</v>
      </c>
      <c r="N9" s="228" t="s">
        <v>722</v>
      </c>
      <c r="O9" s="229" t="s">
        <v>8</v>
      </c>
      <c r="P9" s="373" t="s">
        <v>723</v>
      </c>
      <c r="Q9" s="374" t="s">
        <v>9</v>
      </c>
      <c r="R9" s="375" t="s">
        <v>724</v>
      </c>
      <c r="S9" s="374" t="s">
        <v>17975</v>
      </c>
      <c r="T9" s="375" t="s">
        <v>1287</v>
      </c>
      <c r="U9" s="1022" t="s">
        <v>1288</v>
      </c>
      <c r="V9" s="79" t="s">
        <v>18007</v>
      </c>
      <c r="W9" s="957" t="s">
        <v>808</v>
      </c>
      <c r="X9" s="953" t="s">
        <v>18009</v>
      </c>
      <c r="Y9" s="79" t="s">
        <v>902</v>
      </c>
      <c r="Z9" s="79" t="s">
        <v>18008</v>
      </c>
    </row>
    <row r="10" spans="1:26" s="79" customFormat="1" ht="36.75" customHeight="1" x14ac:dyDescent="0.25">
      <c r="A10" s="1024"/>
      <c r="B10" s="201" t="s">
        <v>14</v>
      </c>
      <c r="C10" s="14" t="s">
        <v>241</v>
      </c>
      <c r="D10" s="14" t="s">
        <v>10</v>
      </c>
      <c r="E10" s="14" t="s">
        <v>259</v>
      </c>
      <c r="F10" s="15">
        <v>45689</v>
      </c>
      <c r="G10" s="37">
        <v>0.66</v>
      </c>
      <c r="H10" s="337"/>
      <c r="I10" s="83">
        <v>30</v>
      </c>
      <c r="J10" s="85">
        <f>G10*I10</f>
        <v>19.8</v>
      </c>
      <c r="K10" s="83">
        <v>30</v>
      </c>
      <c r="L10" s="85">
        <f>G10*K10</f>
        <v>19.8</v>
      </c>
      <c r="M10" s="83">
        <v>20</v>
      </c>
      <c r="N10" s="85">
        <f>G10*M10</f>
        <v>13.200000000000001</v>
      </c>
      <c r="O10" s="83">
        <v>20</v>
      </c>
      <c r="P10" s="85">
        <f>G10*O10</f>
        <v>13.200000000000001</v>
      </c>
      <c r="Q10" s="83">
        <v>10</v>
      </c>
      <c r="R10" s="377">
        <f>G10*Q10</f>
        <v>6.6000000000000005</v>
      </c>
      <c r="S10" s="905">
        <v>10</v>
      </c>
      <c r="T10" s="905">
        <f>+ALMACEN[[#This Row],[TOTAL EXITENTE82]]*ALMACEN[[#This Row],[P.U$]]</f>
        <v>6.6000000000000005</v>
      </c>
      <c r="U10" s="768">
        <v>0</v>
      </c>
      <c r="V10" s="79">
        <f>SUMIF(SALIDAS6[[N° DE LOTE ]],ALMACEN[N° DE LOTE],SALIDAS6[ENTRADAS])</f>
        <v>0</v>
      </c>
      <c r="W10" s="957">
        <f>SUMIF(Tabla6[N° DE LOTE],ALMACEN[N° DE LOTE],Tabla6[SALIDAS])</f>
        <v>0</v>
      </c>
      <c r="X10" s="953">
        <f>ALMACEN[[#This Row],[SALIDAD]]-ALMACEN[[#This Row],[ENTRADAS]]</f>
        <v>0</v>
      </c>
    </row>
    <row r="11" spans="1:26" ht="38.25" x14ac:dyDescent="0.25">
      <c r="A11" s="179">
        <v>1</v>
      </c>
      <c r="B11" s="201" t="s">
        <v>14</v>
      </c>
      <c r="C11" s="14" t="s">
        <v>241</v>
      </c>
      <c r="D11" s="14" t="s">
        <v>10</v>
      </c>
      <c r="E11" s="14" t="s">
        <v>259</v>
      </c>
      <c r="F11" s="15">
        <v>45689</v>
      </c>
      <c r="G11" s="37">
        <v>0.53</v>
      </c>
      <c r="H11" s="337"/>
      <c r="I11" s="83"/>
      <c r="J11" s="85">
        <f>G11*I11</f>
        <v>0</v>
      </c>
      <c r="K11" s="83">
        <v>0</v>
      </c>
      <c r="L11" s="85">
        <f>G11*K11</f>
        <v>0</v>
      </c>
      <c r="M11" s="83">
        <v>0</v>
      </c>
      <c r="N11" s="85">
        <f>G11*M11</f>
        <v>0</v>
      </c>
      <c r="O11" s="83"/>
      <c r="P11" s="85">
        <f>G11*O11</f>
        <v>0</v>
      </c>
      <c r="Q11" s="83">
        <v>200</v>
      </c>
      <c r="R11" s="377">
        <f>G11*Q11</f>
        <v>106</v>
      </c>
      <c r="S11" s="905">
        <v>130</v>
      </c>
      <c r="T11" s="905">
        <f>+ALMACEN[[#This Row],[TOTAL EXITENTE82]]*ALMACEN[[#This Row],[P.U$]]</f>
        <v>68.900000000000006</v>
      </c>
      <c r="U11" s="768">
        <v>90</v>
      </c>
      <c r="V11">
        <f>SUMIF(SALIDAS6[[N° DE LOTE ]],ALMACEN[N° DE LOTE],SALIDAS6[ENTRADAS])</f>
        <v>200</v>
      </c>
      <c r="W11" s="950">
        <f>SUMIF(Tabla6[N° DE LOTE],ALMACEN[N° DE LOTE],Tabla6[SALIDAS])</f>
        <v>30</v>
      </c>
      <c r="X11" s="950">
        <f>ALMACEN[[#This Row],[SALIDAD]]-ALMACEN[[#This Row],[ENTRADAS]]</f>
        <v>170</v>
      </c>
      <c r="Y11" s="176"/>
    </row>
    <row r="12" spans="1:26" ht="38.25" x14ac:dyDescent="0.25">
      <c r="A12" s="179">
        <v>2</v>
      </c>
      <c r="B12" s="201" t="s">
        <v>15</v>
      </c>
      <c r="C12" s="14" t="s">
        <v>194</v>
      </c>
      <c r="D12" s="14" t="s">
        <v>10</v>
      </c>
      <c r="E12" s="14" t="s">
        <v>259</v>
      </c>
      <c r="F12" s="15">
        <v>45505</v>
      </c>
      <c r="G12" s="37">
        <v>1.43</v>
      </c>
      <c r="H12" s="337"/>
      <c r="I12" s="83"/>
      <c r="J12" s="85">
        <f t="shared" ref="J12:J104" si="0">G12*I12</f>
        <v>0</v>
      </c>
      <c r="K12" s="83">
        <v>0</v>
      </c>
      <c r="L12" s="85">
        <f t="shared" ref="L12:L126" si="1">G12*K12</f>
        <v>0</v>
      </c>
      <c r="M12" s="83">
        <v>0</v>
      </c>
      <c r="N12" s="85">
        <f t="shared" ref="N12:N126" si="2">G12*M12</f>
        <v>0</v>
      </c>
      <c r="O12" s="83"/>
      <c r="P12" s="85">
        <f t="shared" ref="P12:P126" si="3">G12*O12</f>
        <v>0</v>
      </c>
      <c r="Q12" s="83"/>
      <c r="R12" s="377">
        <f t="shared" ref="R12:R126" si="4">G12*Q12</f>
        <v>0</v>
      </c>
      <c r="S12" s="905"/>
      <c r="T12" s="905">
        <f>+ALMACEN[[#This Row],[TOTAL EXITENTE82]]*ALMACEN[[#This Row],[P.U$]]</f>
        <v>0</v>
      </c>
      <c r="U12" s="768"/>
      <c r="V12">
        <f>SUMIF(SALIDAS6[[N° DE LOTE ]],ALMACEN[N° DE LOTE],SALIDAS6[ENTRADAS])</f>
        <v>0</v>
      </c>
      <c r="W12" s="950">
        <f>SUMIF(Tabla6[N° DE LOTE],ALMACEN[N° DE LOTE],Tabla6[SALIDAS])</f>
        <v>0</v>
      </c>
      <c r="X12" s="950">
        <f>ALMACEN[[#This Row],[SALIDAD]]-ALMACEN[[#This Row],[ENTRADAS]]</f>
        <v>0</v>
      </c>
      <c r="Y12" s="176"/>
    </row>
    <row r="13" spans="1:26" ht="42.75" x14ac:dyDescent="0.25">
      <c r="A13" s="179">
        <v>3</v>
      </c>
      <c r="B13" s="201" t="s">
        <v>1034</v>
      </c>
      <c r="C13" s="14" t="s">
        <v>198</v>
      </c>
      <c r="D13" s="14" t="s">
        <v>10</v>
      </c>
      <c r="E13" s="14" t="s">
        <v>259</v>
      </c>
      <c r="F13" s="15"/>
      <c r="G13" s="37">
        <v>1.1399999999999999</v>
      </c>
      <c r="H13" s="337"/>
      <c r="I13" s="83"/>
      <c r="J13" s="85">
        <f t="shared" si="0"/>
        <v>0</v>
      </c>
      <c r="K13" s="83">
        <v>0</v>
      </c>
      <c r="L13" s="85">
        <f>G13*K13</f>
        <v>0</v>
      </c>
      <c r="M13" s="83">
        <v>0</v>
      </c>
      <c r="N13" s="85">
        <f>G13*M13</f>
        <v>0</v>
      </c>
      <c r="O13" s="83"/>
      <c r="P13" s="85">
        <f>G13*O13</f>
        <v>0</v>
      </c>
      <c r="Q13" s="83"/>
      <c r="R13" s="377">
        <f>G13*Q13</f>
        <v>0</v>
      </c>
      <c r="S13" s="905"/>
      <c r="T13" s="905">
        <f>+ALMACEN[[#This Row],[TOTAL EXITENTE82]]*ALMACEN[[#This Row],[P.U$]]</f>
        <v>0</v>
      </c>
      <c r="U13" s="768"/>
      <c r="V13">
        <f>SUMIF(SALIDAS6[[N° DE LOTE ]],ALMACEN[N° DE LOTE],SALIDAS6[ENTRADAS])</f>
        <v>0</v>
      </c>
      <c r="W13" s="950">
        <f>SUMIF(Tabla6[N° DE LOTE],ALMACEN[N° DE LOTE],Tabla6[SALIDAS])</f>
        <v>0</v>
      </c>
      <c r="X13" s="950">
        <f>ALMACEN[[#This Row],[SALIDAD]]-ALMACEN[[#This Row],[ENTRADAS]]</f>
        <v>0</v>
      </c>
      <c r="Y13" s="176"/>
    </row>
    <row r="14" spans="1:26" ht="24.75" customHeight="1" x14ac:dyDescent="0.25">
      <c r="A14" s="179">
        <v>4</v>
      </c>
      <c r="B14" s="201" t="s">
        <v>1033</v>
      </c>
      <c r="C14" s="14" t="s">
        <v>195</v>
      </c>
      <c r="D14" s="14" t="s">
        <v>10</v>
      </c>
      <c r="E14" s="14" t="s">
        <v>259</v>
      </c>
      <c r="F14" s="15">
        <v>45413</v>
      </c>
      <c r="G14" s="37">
        <v>1.32</v>
      </c>
      <c r="H14" s="337"/>
      <c r="I14" s="83"/>
      <c r="J14" s="85">
        <f t="shared" si="0"/>
        <v>0</v>
      </c>
      <c r="K14" s="83">
        <v>0</v>
      </c>
      <c r="L14" s="85">
        <f t="shared" si="1"/>
        <v>0</v>
      </c>
      <c r="M14" s="83">
        <v>0</v>
      </c>
      <c r="N14" s="85">
        <f t="shared" si="2"/>
        <v>0</v>
      </c>
      <c r="O14" s="83"/>
      <c r="P14" s="85">
        <f t="shared" si="3"/>
        <v>0</v>
      </c>
      <c r="Q14" s="83"/>
      <c r="R14" s="377">
        <f t="shared" si="4"/>
        <v>0</v>
      </c>
      <c r="S14" s="905"/>
      <c r="T14" s="905">
        <f>+ALMACEN[[#This Row],[TOTAL EXITENTE82]]*ALMACEN[[#This Row],[P.U$]]</f>
        <v>0</v>
      </c>
      <c r="U14" s="768"/>
      <c r="V14">
        <f>SUMIF(SALIDAS6[[N° DE LOTE ]],ALMACEN[N° DE LOTE],SALIDAS6[ENTRADAS])</f>
        <v>0</v>
      </c>
      <c r="W14" s="950">
        <f>SUMIF(Tabla6[N° DE LOTE],ALMACEN[N° DE LOTE],Tabla6[SALIDAS])</f>
        <v>0</v>
      </c>
      <c r="X14" s="950">
        <f>ALMACEN[[#This Row],[SALIDAD]]-ALMACEN[[#This Row],[ENTRADAS]]</f>
        <v>0</v>
      </c>
      <c r="Y14" s="176"/>
    </row>
    <row r="15" spans="1:26" ht="24.75" customHeight="1" x14ac:dyDescent="0.25">
      <c r="A15" s="179">
        <v>5</v>
      </c>
      <c r="B15" s="184" t="s">
        <v>17614</v>
      </c>
      <c r="C15" s="203" t="s">
        <v>1128</v>
      </c>
      <c r="D15" s="14" t="s">
        <v>10</v>
      </c>
      <c r="E15" s="14" t="s">
        <v>259</v>
      </c>
      <c r="F15" s="576">
        <v>45566</v>
      </c>
      <c r="G15" s="577">
        <v>0.66</v>
      </c>
      <c r="H15" s="337"/>
      <c r="I15" s="233">
        <v>92</v>
      </c>
      <c r="J15" s="85">
        <f t="shared" si="0"/>
        <v>60.720000000000006</v>
      </c>
      <c r="K15" s="233">
        <v>61</v>
      </c>
      <c r="L15" s="232">
        <f>G15*K15</f>
        <v>40.260000000000005</v>
      </c>
      <c r="M15" s="83">
        <v>0</v>
      </c>
      <c r="N15" s="232">
        <f>G15*M15</f>
        <v>0</v>
      </c>
      <c r="O15" s="233"/>
      <c r="P15" s="232">
        <f>G15*O15</f>
        <v>0</v>
      </c>
      <c r="Q15" s="233"/>
      <c r="R15" s="377">
        <f>G15*Q15</f>
        <v>0</v>
      </c>
      <c r="S15" s="905"/>
      <c r="T15" s="905">
        <f>+ALMACEN[[#This Row],[TOTAL EXITENTE82]]*ALMACEN[[#This Row],[P.U$]]</f>
        <v>0</v>
      </c>
      <c r="U15" s="768"/>
      <c r="V15">
        <f>SUMIF(SALIDAS6[[N° DE LOTE ]],ALMACEN[N° DE LOTE],SALIDAS6[ENTRADAS])</f>
        <v>0</v>
      </c>
      <c r="W15" s="950">
        <f>SUMIF(Tabla6[N° DE LOTE],ALMACEN[N° DE LOTE],Tabla6[SALIDAS])</f>
        <v>0</v>
      </c>
      <c r="X15" s="950">
        <f>ALMACEN[[#This Row],[SALIDAD]]-ALMACEN[[#This Row],[ENTRADAS]]</f>
        <v>0</v>
      </c>
      <c r="Y15" s="176"/>
    </row>
    <row r="16" spans="1:26" ht="24.75" customHeight="1" x14ac:dyDescent="0.25">
      <c r="A16" s="179">
        <v>6</v>
      </c>
      <c r="B16" s="273" t="s">
        <v>17746</v>
      </c>
      <c r="C16" s="660" t="s">
        <v>736</v>
      </c>
      <c r="D16" s="14" t="s">
        <v>10</v>
      </c>
      <c r="E16" s="14" t="s">
        <v>325</v>
      </c>
      <c r="F16" s="586">
        <v>45839</v>
      </c>
      <c r="G16" s="652">
        <v>0.75</v>
      </c>
      <c r="H16" s="337"/>
      <c r="I16" s="233">
        <v>10</v>
      </c>
      <c r="J16" s="85">
        <f>G16*I16</f>
        <v>7.5</v>
      </c>
      <c r="K16" s="83">
        <v>10</v>
      </c>
      <c r="L16" s="232">
        <f>G16*K16</f>
        <v>7.5</v>
      </c>
      <c r="M16" s="83">
        <v>0</v>
      </c>
      <c r="N16" s="232">
        <f>G16*M16</f>
        <v>0</v>
      </c>
      <c r="O16" s="233"/>
      <c r="P16" s="232">
        <f>G16*O16</f>
        <v>0</v>
      </c>
      <c r="Q16" s="233"/>
      <c r="R16" s="377">
        <f>G16*Q16</f>
        <v>0</v>
      </c>
      <c r="S16" s="905"/>
      <c r="T16" s="905">
        <f>+ALMACEN[[#This Row],[TOTAL EXITENTE82]]*ALMACEN[[#This Row],[P.U$]]</f>
        <v>0</v>
      </c>
      <c r="U16" s="768"/>
      <c r="V16">
        <f>SUMIF(SALIDAS6[[N° DE LOTE ]],ALMACEN[N° DE LOTE],SALIDAS6[ENTRADAS])</f>
        <v>0</v>
      </c>
      <c r="W16" s="950">
        <f>SUMIF(Tabla6[N° DE LOTE],ALMACEN[N° DE LOTE],Tabla6[SALIDAS])</f>
        <v>0</v>
      </c>
      <c r="X16" s="950">
        <f>ALMACEN[[#This Row],[SALIDAD]]-ALMACEN[[#This Row],[ENTRADAS]]</f>
        <v>0</v>
      </c>
      <c r="Y16" s="176"/>
    </row>
    <row r="17" spans="1:25" ht="42.75" x14ac:dyDescent="0.25">
      <c r="A17" s="179">
        <v>7</v>
      </c>
      <c r="B17" s="201" t="s">
        <v>17934</v>
      </c>
      <c r="C17" s="660" t="s">
        <v>736</v>
      </c>
      <c r="D17" s="14" t="s">
        <v>10</v>
      </c>
      <c r="E17" s="14" t="s">
        <v>325</v>
      </c>
      <c r="F17" s="586">
        <v>45992</v>
      </c>
      <c r="G17" s="652">
        <v>0.81</v>
      </c>
      <c r="H17" s="337"/>
      <c r="I17" s="233">
        <v>40</v>
      </c>
      <c r="J17" s="85">
        <f>G17*I17</f>
        <v>32.400000000000006</v>
      </c>
      <c r="K17" s="83">
        <v>30</v>
      </c>
      <c r="L17" s="232">
        <f>G17*K17</f>
        <v>24.3</v>
      </c>
      <c r="M17" s="233">
        <v>20</v>
      </c>
      <c r="N17" s="232">
        <f>G17*M17</f>
        <v>16.200000000000003</v>
      </c>
      <c r="O17" s="233">
        <v>10</v>
      </c>
      <c r="P17" s="232">
        <f>G17*O17</f>
        <v>8.1000000000000014</v>
      </c>
      <c r="Q17" s="233"/>
      <c r="R17" s="377">
        <f>G17*Q17</f>
        <v>0</v>
      </c>
      <c r="S17" s="905"/>
      <c r="T17" s="905">
        <f>+ALMACEN[[#This Row],[TOTAL EXITENTE82]]*ALMACEN[[#This Row],[P.U$]]</f>
        <v>0</v>
      </c>
      <c r="U17" s="768"/>
      <c r="V17">
        <f>SUMIF(SALIDAS6[[N° DE LOTE ]],ALMACEN[N° DE LOTE],SALIDAS6[ENTRADAS])</f>
        <v>0</v>
      </c>
      <c r="W17" s="950">
        <f>SUMIF(Tabla6[N° DE LOTE],ALMACEN[N° DE LOTE],Tabla6[SALIDAS])</f>
        <v>0</v>
      </c>
      <c r="X17" s="950">
        <f>ALMACEN[[#This Row],[SALIDAD]]-ALMACEN[[#This Row],[ENTRADAS]]</f>
        <v>0</v>
      </c>
      <c r="Y17" s="176"/>
    </row>
    <row r="18" spans="1:25" ht="42.75" x14ac:dyDescent="0.25">
      <c r="A18" s="179">
        <v>8</v>
      </c>
      <c r="B18" s="201" t="s">
        <v>17935</v>
      </c>
      <c r="C18" s="660" t="s">
        <v>736</v>
      </c>
      <c r="D18" s="14" t="s">
        <v>10</v>
      </c>
      <c r="E18" s="14" t="s">
        <v>325</v>
      </c>
      <c r="F18" s="586">
        <v>45870</v>
      </c>
      <c r="G18" s="652">
        <v>0.81</v>
      </c>
      <c r="H18" s="337"/>
      <c r="I18" s="233">
        <v>40</v>
      </c>
      <c r="J18" s="85">
        <f>G18*I18</f>
        <v>32.400000000000006</v>
      </c>
      <c r="K18" s="83">
        <v>30</v>
      </c>
      <c r="L18" s="232">
        <f>G18*K18</f>
        <v>24.3</v>
      </c>
      <c r="M18" s="233">
        <v>30</v>
      </c>
      <c r="N18" s="232">
        <f>G18*M18</f>
        <v>24.3</v>
      </c>
      <c r="O18" s="233">
        <v>10</v>
      </c>
      <c r="P18" s="232">
        <f>G18*O18</f>
        <v>8.1000000000000014</v>
      </c>
      <c r="Q18" s="233">
        <v>10</v>
      </c>
      <c r="R18" s="377">
        <f>G18*Q18</f>
        <v>8.1000000000000014</v>
      </c>
      <c r="S18" s="905">
        <v>0</v>
      </c>
      <c r="T18" s="905">
        <f>+ALMACEN[[#This Row],[TOTAL EXITENTE82]]*ALMACEN[[#This Row],[P.U$]]</f>
        <v>0</v>
      </c>
      <c r="U18" s="768">
        <v>0</v>
      </c>
      <c r="V18">
        <f>SUMIF(SALIDAS6[[N° DE LOTE ]],ALMACEN[N° DE LOTE],SALIDAS6[ENTRADAS])</f>
        <v>0</v>
      </c>
      <c r="W18" s="950">
        <f>SUMIF(Tabla6[N° DE LOTE],ALMACEN[N° DE LOTE],Tabla6[SALIDAS])</f>
        <v>0</v>
      </c>
      <c r="X18" s="950">
        <f>ALMACEN[[#This Row],[SALIDAD]]-ALMACEN[[#This Row],[ENTRADAS]]</f>
        <v>0</v>
      </c>
      <c r="Y18" s="176"/>
    </row>
    <row r="19" spans="1:25" ht="76.5" x14ac:dyDescent="0.25">
      <c r="A19" s="179">
        <v>9</v>
      </c>
      <c r="B19" s="201" t="s">
        <v>16</v>
      </c>
      <c r="C19" s="14" t="s">
        <v>194</v>
      </c>
      <c r="D19" s="14" t="s">
        <v>10</v>
      </c>
      <c r="E19" s="14" t="s">
        <v>260</v>
      </c>
      <c r="F19" s="15">
        <v>45566</v>
      </c>
      <c r="G19" s="37">
        <v>7.65</v>
      </c>
      <c r="H19" s="337"/>
      <c r="I19" s="83"/>
      <c r="J19" s="85">
        <f t="shared" si="0"/>
        <v>0</v>
      </c>
      <c r="K19" s="83">
        <v>0</v>
      </c>
      <c r="L19" s="85">
        <f t="shared" si="1"/>
        <v>0</v>
      </c>
      <c r="M19" s="83">
        <v>0</v>
      </c>
      <c r="N19" s="85">
        <f t="shared" si="2"/>
        <v>0</v>
      </c>
      <c r="O19" s="83"/>
      <c r="P19" s="85">
        <f t="shared" si="3"/>
        <v>0</v>
      </c>
      <c r="Q19" s="83"/>
      <c r="R19" s="377">
        <f t="shared" si="4"/>
        <v>0</v>
      </c>
      <c r="S19" s="905"/>
      <c r="T19" s="905">
        <f>+ALMACEN[[#This Row],[TOTAL EXITENTE82]]*ALMACEN[[#This Row],[P.U$]]</f>
        <v>0</v>
      </c>
      <c r="U19" s="768"/>
      <c r="V19">
        <f>SUMIF(SALIDAS6[[N° DE LOTE ]],ALMACEN[N° DE LOTE],SALIDAS6[ENTRADAS])</f>
        <v>0</v>
      </c>
      <c r="W19" s="950">
        <f>SUMIF(Tabla6[N° DE LOTE],ALMACEN[N° DE LOTE],Tabla6[SALIDAS])</f>
        <v>0</v>
      </c>
      <c r="X19" s="950">
        <f>ALMACEN[[#This Row],[SALIDAD]]-ALMACEN[[#This Row],[ENTRADAS]]</f>
        <v>0</v>
      </c>
      <c r="Y19" s="176"/>
    </row>
    <row r="20" spans="1:25" ht="42.75" x14ac:dyDescent="0.25">
      <c r="A20" s="179">
        <v>10</v>
      </c>
      <c r="B20" s="201" t="s">
        <v>17</v>
      </c>
      <c r="C20" s="14" t="s">
        <v>194</v>
      </c>
      <c r="D20" s="14" t="s">
        <v>10</v>
      </c>
      <c r="E20" s="14" t="s">
        <v>261</v>
      </c>
      <c r="F20" s="15">
        <v>45474</v>
      </c>
      <c r="G20" s="37">
        <v>4.0999999999999996</v>
      </c>
      <c r="H20" s="337"/>
      <c r="I20" s="83"/>
      <c r="J20" s="85">
        <f t="shared" si="0"/>
        <v>0</v>
      </c>
      <c r="K20" s="83">
        <v>0</v>
      </c>
      <c r="L20" s="85">
        <f t="shared" si="1"/>
        <v>0</v>
      </c>
      <c r="M20" s="83">
        <v>0</v>
      </c>
      <c r="N20" s="85">
        <f t="shared" si="2"/>
        <v>0</v>
      </c>
      <c r="O20" s="83"/>
      <c r="P20" s="85">
        <f t="shared" si="3"/>
        <v>0</v>
      </c>
      <c r="Q20" s="83"/>
      <c r="R20" s="377">
        <f t="shared" si="4"/>
        <v>0</v>
      </c>
      <c r="S20" s="905"/>
      <c r="T20" s="905">
        <f>+ALMACEN[[#This Row],[TOTAL EXITENTE82]]*ALMACEN[[#This Row],[P.U$]]</f>
        <v>0</v>
      </c>
      <c r="U20" s="768"/>
      <c r="V20">
        <f>SUMIF(SALIDAS6[[N° DE LOTE ]],ALMACEN[N° DE LOTE],SALIDAS6[ENTRADAS])</f>
        <v>0</v>
      </c>
      <c r="W20" s="950">
        <f>SUMIF(Tabla6[N° DE LOTE],ALMACEN[N° DE LOTE],Tabla6[SALIDAS])</f>
        <v>0</v>
      </c>
      <c r="X20" s="950">
        <f>ALMACEN[[#This Row],[SALIDAD]]-ALMACEN[[#This Row],[ENTRADAS]]</f>
        <v>0</v>
      </c>
      <c r="Y20" s="176"/>
    </row>
    <row r="21" spans="1:25" ht="42.75" x14ac:dyDescent="0.25">
      <c r="A21" s="179">
        <v>11</v>
      </c>
      <c r="B21" s="201" t="s">
        <v>18</v>
      </c>
      <c r="C21" s="14" t="s">
        <v>196</v>
      </c>
      <c r="D21" s="14" t="s">
        <v>10</v>
      </c>
      <c r="E21" s="14" t="s">
        <v>262</v>
      </c>
      <c r="F21" s="15">
        <v>45474</v>
      </c>
      <c r="G21" s="37">
        <v>1.64</v>
      </c>
      <c r="H21" s="337"/>
      <c r="I21" s="83"/>
      <c r="J21" s="85">
        <f t="shared" si="0"/>
        <v>0</v>
      </c>
      <c r="K21" s="83">
        <v>0</v>
      </c>
      <c r="L21" s="85">
        <f t="shared" si="1"/>
        <v>0</v>
      </c>
      <c r="M21" s="83">
        <v>0</v>
      </c>
      <c r="N21" s="85">
        <f t="shared" si="2"/>
        <v>0</v>
      </c>
      <c r="O21" s="83"/>
      <c r="P21" s="85">
        <f t="shared" si="3"/>
        <v>0</v>
      </c>
      <c r="Q21" s="83"/>
      <c r="R21" s="377">
        <f t="shared" si="4"/>
        <v>0</v>
      </c>
      <c r="S21" s="905"/>
      <c r="T21" s="905">
        <f>+ALMACEN[[#This Row],[TOTAL EXITENTE82]]*ALMACEN[[#This Row],[P.U$]]</f>
        <v>0</v>
      </c>
      <c r="U21" s="768"/>
      <c r="V21">
        <f>SUMIF(SALIDAS6[[N° DE LOTE ]],ALMACEN[N° DE LOTE],SALIDAS6[ENTRADAS])</f>
        <v>0</v>
      </c>
      <c r="W21" s="950">
        <f>SUMIF(Tabla6[N° DE LOTE],ALMACEN[N° DE LOTE],Tabla6[SALIDAS])</f>
        <v>0</v>
      </c>
      <c r="X21" s="950">
        <f>ALMACEN[[#This Row],[SALIDAD]]-ALMACEN[[#This Row],[ENTRADAS]]</f>
        <v>0</v>
      </c>
      <c r="Y21" s="176"/>
    </row>
    <row r="22" spans="1:25" ht="28.5" x14ac:dyDescent="0.25">
      <c r="A22" s="179">
        <v>12</v>
      </c>
      <c r="B22" s="201" t="s">
        <v>19</v>
      </c>
      <c r="C22" s="14" t="s">
        <v>197</v>
      </c>
      <c r="D22" s="14" t="s">
        <v>10</v>
      </c>
      <c r="E22" s="14" t="s">
        <v>263</v>
      </c>
      <c r="F22" s="15">
        <v>45261</v>
      </c>
      <c r="G22" s="37">
        <v>2.5499999999999998</v>
      </c>
      <c r="H22" s="337"/>
      <c r="I22" s="83">
        <v>2</v>
      </c>
      <c r="J22" s="85">
        <f t="shared" si="0"/>
        <v>5.0999999999999996</v>
      </c>
      <c r="K22" s="83">
        <v>2</v>
      </c>
      <c r="L22" s="85">
        <f t="shared" si="1"/>
        <v>5.0999999999999996</v>
      </c>
      <c r="M22" s="83">
        <v>2</v>
      </c>
      <c r="N22" s="85">
        <f t="shared" si="2"/>
        <v>5.0999999999999996</v>
      </c>
      <c r="O22" s="83"/>
      <c r="P22" s="85">
        <f t="shared" si="3"/>
        <v>0</v>
      </c>
      <c r="Q22" s="83"/>
      <c r="R22" s="377">
        <f t="shared" si="4"/>
        <v>0</v>
      </c>
      <c r="S22" s="905"/>
      <c r="T22" s="905">
        <f>+ALMACEN[[#This Row],[TOTAL EXITENTE82]]*ALMACEN[[#This Row],[P.U$]]</f>
        <v>0</v>
      </c>
      <c r="U22" s="768"/>
      <c r="V22">
        <f>SUMIF(SALIDAS6[[N° DE LOTE ]],ALMACEN[N° DE LOTE],SALIDAS6[ENTRADAS])</f>
        <v>0</v>
      </c>
      <c r="W22" s="950">
        <f>SUMIF(Tabla6[N° DE LOTE],ALMACEN[N° DE LOTE],Tabla6[SALIDAS])</f>
        <v>0</v>
      </c>
      <c r="X22" s="950">
        <f>ALMACEN[[#This Row],[SALIDAD]]-ALMACEN[[#This Row],[ENTRADAS]]</f>
        <v>0</v>
      </c>
      <c r="Y22" s="176"/>
    </row>
    <row r="23" spans="1:25" ht="39.75" customHeight="1" x14ac:dyDescent="0.25">
      <c r="A23" s="179">
        <v>13</v>
      </c>
      <c r="B23" s="201" t="s">
        <v>17747</v>
      </c>
      <c r="C23" s="14" t="s">
        <v>17748</v>
      </c>
      <c r="D23" s="14" t="s">
        <v>10</v>
      </c>
      <c r="E23" s="14" t="s">
        <v>263</v>
      </c>
      <c r="F23" s="15">
        <v>45566</v>
      </c>
      <c r="G23" s="37">
        <v>2.5499999999999998</v>
      </c>
      <c r="H23" s="337"/>
      <c r="I23" s="83">
        <v>2</v>
      </c>
      <c r="J23" s="85">
        <f>G23*I23</f>
        <v>5.0999999999999996</v>
      </c>
      <c r="K23" s="83">
        <v>2</v>
      </c>
      <c r="L23" s="85">
        <f>G23*K23</f>
        <v>5.0999999999999996</v>
      </c>
      <c r="M23" s="83">
        <v>2</v>
      </c>
      <c r="N23" s="85">
        <f>G23*M23</f>
        <v>5.0999999999999996</v>
      </c>
      <c r="O23" s="83">
        <v>2</v>
      </c>
      <c r="P23" s="85">
        <f>G23*O23</f>
        <v>5.0999999999999996</v>
      </c>
      <c r="Q23" s="83">
        <v>2</v>
      </c>
      <c r="R23" s="377">
        <f>G23*Q23</f>
        <v>5.0999999999999996</v>
      </c>
      <c r="S23" s="905">
        <v>2</v>
      </c>
      <c r="T23" s="905">
        <f>+ALMACEN[[#This Row],[TOTAL EXITENTE82]]*ALMACEN[[#This Row],[P.U$]]</f>
        <v>5.0999999999999996</v>
      </c>
      <c r="U23" s="768">
        <v>2</v>
      </c>
      <c r="V23">
        <f>SUMIF(SALIDAS6[[N° DE LOTE ]],ALMACEN[N° DE LOTE],SALIDAS6[ENTRADAS])</f>
        <v>0</v>
      </c>
      <c r="W23" s="950">
        <f>SUMIF(Tabla6[N° DE LOTE],ALMACEN[N° DE LOTE],Tabla6[SALIDAS])</f>
        <v>0</v>
      </c>
      <c r="X23" s="950">
        <f>ALMACEN[[#This Row],[SALIDAD]]-ALMACEN[[#This Row],[ENTRADAS]]</f>
        <v>0</v>
      </c>
      <c r="Y23" s="176"/>
    </row>
    <row r="24" spans="1:25" ht="25.5" x14ac:dyDescent="0.25">
      <c r="A24" s="179">
        <v>14</v>
      </c>
      <c r="B24" s="201" t="s">
        <v>20</v>
      </c>
      <c r="C24" s="14" t="s">
        <v>198</v>
      </c>
      <c r="D24" s="14" t="s">
        <v>10</v>
      </c>
      <c r="E24" s="14" t="s">
        <v>263</v>
      </c>
      <c r="F24" s="15">
        <v>45536</v>
      </c>
      <c r="G24" s="37">
        <v>2.09</v>
      </c>
      <c r="H24" s="337"/>
      <c r="I24" s="83"/>
      <c r="J24" s="85">
        <f t="shared" si="0"/>
        <v>0</v>
      </c>
      <c r="K24" s="83">
        <v>0</v>
      </c>
      <c r="L24" s="85">
        <f t="shared" si="1"/>
        <v>0</v>
      </c>
      <c r="M24" s="83">
        <v>0</v>
      </c>
      <c r="N24" s="85">
        <f t="shared" si="2"/>
        <v>0</v>
      </c>
      <c r="O24" s="83"/>
      <c r="P24" s="85">
        <f t="shared" si="3"/>
        <v>0</v>
      </c>
      <c r="Q24" s="83"/>
      <c r="R24" s="377">
        <f t="shared" si="4"/>
        <v>0</v>
      </c>
      <c r="S24" s="905"/>
      <c r="T24" s="905">
        <f>+ALMACEN[[#This Row],[TOTAL EXITENTE82]]*ALMACEN[[#This Row],[P.U$]]</f>
        <v>0</v>
      </c>
      <c r="U24" s="768"/>
      <c r="V24">
        <f>SUMIF(SALIDAS6[[N° DE LOTE ]],ALMACEN[N° DE LOTE],SALIDAS6[ENTRADAS])</f>
        <v>0</v>
      </c>
      <c r="W24" s="950">
        <f>SUMIF(Tabla6[N° DE LOTE],ALMACEN[N° DE LOTE],Tabla6[SALIDAS])</f>
        <v>0</v>
      </c>
      <c r="X24" s="950">
        <f>ALMACEN[[#This Row],[SALIDAD]]-ALMACEN[[#This Row],[ENTRADAS]]</f>
        <v>0</v>
      </c>
      <c r="Y24" s="176"/>
    </row>
    <row r="25" spans="1:25" ht="38.25" x14ac:dyDescent="0.25">
      <c r="A25" s="179">
        <v>15</v>
      </c>
      <c r="B25" s="201" t="s">
        <v>21</v>
      </c>
      <c r="C25" s="14" t="s">
        <v>199</v>
      </c>
      <c r="D25" s="14" t="s">
        <v>10</v>
      </c>
      <c r="E25" s="14" t="s">
        <v>264</v>
      </c>
      <c r="F25" s="15">
        <v>45139</v>
      </c>
      <c r="G25" s="37">
        <v>0.72</v>
      </c>
      <c r="H25" s="337"/>
      <c r="I25" s="83"/>
      <c r="J25" s="85">
        <f t="shared" si="0"/>
        <v>0</v>
      </c>
      <c r="K25" s="83">
        <v>0</v>
      </c>
      <c r="L25" s="85">
        <f t="shared" si="1"/>
        <v>0</v>
      </c>
      <c r="M25" s="83">
        <v>0</v>
      </c>
      <c r="N25" s="85">
        <f t="shared" si="2"/>
        <v>0</v>
      </c>
      <c r="O25" s="83"/>
      <c r="P25" s="85">
        <f t="shared" si="3"/>
        <v>0</v>
      </c>
      <c r="Q25" s="83"/>
      <c r="R25" s="377">
        <f t="shared" si="4"/>
        <v>0</v>
      </c>
      <c r="S25" s="905"/>
      <c r="T25" s="905">
        <f>+ALMACEN[[#This Row],[TOTAL EXITENTE82]]*ALMACEN[[#This Row],[P.U$]]</f>
        <v>0</v>
      </c>
      <c r="U25" s="768"/>
      <c r="V25">
        <f>SUMIF(SALIDAS6[[N° DE LOTE ]],ALMACEN[N° DE LOTE],SALIDAS6[ENTRADAS])</f>
        <v>0</v>
      </c>
      <c r="W25" s="950">
        <f>SUMIF(Tabla6[N° DE LOTE],ALMACEN[N° DE LOTE],Tabla6[SALIDAS])</f>
        <v>0</v>
      </c>
      <c r="X25" s="950">
        <f>ALMACEN[[#This Row],[SALIDAD]]-ALMACEN[[#This Row],[ENTRADAS]]</f>
        <v>0</v>
      </c>
      <c r="Y25" s="176"/>
    </row>
    <row r="26" spans="1:25" ht="51" x14ac:dyDescent="0.25">
      <c r="A26" s="179">
        <v>16</v>
      </c>
      <c r="B26" s="201" t="s">
        <v>22</v>
      </c>
      <c r="C26" s="14" t="s">
        <v>200</v>
      </c>
      <c r="D26" s="14" t="s">
        <v>10</v>
      </c>
      <c r="E26" s="14" t="s">
        <v>265</v>
      </c>
      <c r="F26" s="15">
        <v>45505</v>
      </c>
      <c r="G26" s="37">
        <v>0.77</v>
      </c>
      <c r="H26" s="337"/>
      <c r="I26" s="83"/>
      <c r="J26" s="85">
        <f t="shared" si="0"/>
        <v>0</v>
      </c>
      <c r="K26" s="83">
        <v>0</v>
      </c>
      <c r="L26" s="85">
        <f t="shared" si="1"/>
        <v>0</v>
      </c>
      <c r="M26" s="83">
        <v>0</v>
      </c>
      <c r="N26" s="85">
        <f t="shared" si="2"/>
        <v>0</v>
      </c>
      <c r="O26" s="83"/>
      <c r="P26" s="85">
        <f t="shared" si="3"/>
        <v>0</v>
      </c>
      <c r="Q26" s="83"/>
      <c r="R26" s="377">
        <f t="shared" si="4"/>
        <v>0</v>
      </c>
      <c r="S26" s="905"/>
      <c r="T26" s="905">
        <f>+ALMACEN[[#This Row],[TOTAL EXITENTE82]]*ALMACEN[[#This Row],[P.U$]]</f>
        <v>0</v>
      </c>
      <c r="U26" s="768"/>
      <c r="V26">
        <f>SUMIF(SALIDAS6[[N° DE LOTE ]],ALMACEN[N° DE LOTE],SALIDAS6[ENTRADAS])</f>
        <v>0</v>
      </c>
      <c r="W26" s="950">
        <f>SUMIF(Tabla6[N° DE LOTE],ALMACEN[N° DE LOTE],Tabla6[SALIDAS])</f>
        <v>0</v>
      </c>
      <c r="X26" s="950">
        <f>ALMACEN[[#This Row],[SALIDAD]]-ALMACEN[[#This Row],[ENTRADAS]]</f>
        <v>0</v>
      </c>
      <c r="Y26" s="176"/>
    </row>
    <row r="27" spans="1:25" ht="51" x14ac:dyDescent="0.25">
      <c r="A27" s="179">
        <v>750</v>
      </c>
      <c r="B27" s="201" t="s">
        <v>22</v>
      </c>
      <c r="C27" s="14" t="s">
        <v>18012</v>
      </c>
      <c r="D27" s="14" t="s">
        <v>10</v>
      </c>
      <c r="E27" s="14" t="s">
        <v>265</v>
      </c>
      <c r="F27" s="15">
        <v>45870</v>
      </c>
      <c r="G27" s="37">
        <v>0.51</v>
      </c>
      <c r="H27" s="337"/>
      <c r="I27" s="83"/>
      <c r="J27" s="85">
        <f>G27*I27</f>
        <v>0</v>
      </c>
      <c r="K27" s="83"/>
      <c r="L27" s="85">
        <f>G27*K27</f>
        <v>0</v>
      </c>
      <c r="M27" s="83"/>
      <c r="N27" s="85">
        <f>G27*M27</f>
        <v>0</v>
      </c>
      <c r="O27" s="83"/>
      <c r="P27" s="85">
        <f>G27*O27</f>
        <v>0</v>
      </c>
      <c r="Q27" s="83">
        <v>50</v>
      </c>
      <c r="R27" s="377">
        <f>G27*Q27</f>
        <v>25.5</v>
      </c>
      <c r="S27" s="905">
        <v>0</v>
      </c>
      <c r="T27" s="905">
        <f>+ALMACEN[[#This Row],[TOTAL EXITENTE82]]*ALMACEN[[#This Row],[P.U$]]</f>
        <v>0</v>
      </c>
      <c r="U27" s="768">
        <v>0</v>
      </c>
      <c r="V27">
        <f>SUMIF(SALIDAS6[[N° DE LOTE ]],ALMACEN[N° DE LOTE],SALIDAS6[ENTRADAS])</f>
        <v>50</v>
      </c>
      <c r="W27" s="950">
        <f>SUMIF(Tabla6[N° DE LOTE],ALMACEN[N° DE LOTE],Tabla6[SALIDAS])</f>
        <v>10</v>
      </c>
      <c r="X27" s="950">
        <f>ALMACEN[[#This Row],[SALIDAD]]-ALMACEN[[#This Row],[ENTRADAS]]</f>
        <v>40</v>
      </c>
      <c r="Y27" s="176"/>
    </row>
    <row r="28" spans="1:25" ht="51" x14ac:dyDescent="0.25">
      <c r="A28" s="179">
        <v>17</v>
      </c>
      <c r="B28" s="201" t="s">
        <v>22</v>
      </c>
      <c r="C28" s="14" t="s">
        <v>201</v>
      </c>
      <c r="D28" s="14" t="s">
        <v>10</v>
      </c>
      <c r="E28" s="14" t="s">
        <v>265</v>
      </c>
      <c r="F28" s="15">
        <v>45505</v>
      </c>
      <c r="G28" s="37">
        <v>0.77</v>
      </c>
      <c r="H28" s="337"/>
      <c r="I28" s="83"/>
      <c r="J28" s="85">
        <f t="shared" si="0"/>
        <v>0</v>
      </c>
      <c r="K28" s="83">
        <v>0</v>
      </c>
      <c r="L28" s="85">
        <f t="shared" si="1"/>
        <v>0</v>
      </c>
      <c r="M28" s="83">
        <v>0</v>
      </c>
      <c r="N28" s="85">
        <f t="shared" si="2"/>
        <v>0</v>
      </c>
      <c r="O28" s="83"/>
      <c r="P28" s="85">
        <f t="shared" si="3"/>
        <v>0</v>
      </c>
      <c r="Q28" s="83"/>
      <c r="R28" s="377">
        <f t="shared" si="4"/>
        <v>0</v>
      </c>
      <c r="S28" s="905"/>
      <c r="T28" s="905">
        <f>+ALMACEN[[#This Row],[TOTAL EXITENTE82]]*ALMACEN[[#This Row],[P.U$]]</f>
        <v>0</v>
      </c>
      <c r="U28" s="768"/>
      <c r="V28">
        <f>SUMIF(SALIDAS6[[N° DE LOTE ]],ALMACEN[N° DE LOTE],SALIDAS6[ENTRADAS])</f>
        <v>0</v>
      </c>
      <c r="W28" s="950">
        <f>SUMIF(Tabla6[N° DE LOTE],ALMACEN[N° DE LOTE],Tabla6[SALIDAS])</f>
        <v>0</v>
      </c>
      <c r="X28" s="950">
        <f>ALMACEN[[#This Row],[SALIDAD]]-ALMACEN[[#This Row],[ENTRADAS]]</f>
        <v>0</v>
      </c>
      <c r="Y28" s="176"/>
    </row>
    <row r="29" spans="1:25" ht="25.5" x14ac:dyDescent="0.25">
      <c r="A29" s="179">
        <v>18</v>
      </c>
      <c r="B29" s="201" t="s">
        <v>1068</v>
      </c>
      <c r="C29" s="14" t="s">
        <v>1223</v>
      </c>
      <c r="D29" s="14" t="s">
        <v>10</v>
      </c>
      <c r="E29" s="14" t="s">
        <v>266</v>
      </c>
      <c r="F29" s="15">
        <v>45538</v>
      </c>
      <c r="G29" s="37">
        <v>1.06</v>
      </c>
      <c r="H29" s="337"/>
      <c r="I29" s="83">
        <v>56</v>
      </c>
      <c r="J29" s="85">
        <f t="shared" si="0"/>
        <v>59.36</v>
      </c>
      <c r="K29" s="83">
        <v>54</v>
      </c>
      <c r="L29" s="85">
        <f t="shared" si="1"/>
        <v>57.24</v>
      </c>
      <c r="M29" s="83">
        <v>37</v>
      </c>
      <c r="N29" s="85">
        <f>G29*M29</f>
        <v>39.22</v>
      </c>
      <c r="O29" s="83">
        <v>27</v>
      </c>
      <c r="P29" s="85">
        <f t="shared" si="3"/>
        <v>28.62</v>
      </c>
      <c r="Q29" s="83">
        <v>27</v>
      </c>
      <c r="R29" s="377">
        <f t="shared" si="4"/>
        <v>28.62</v>
      </c>
      <c r="S29" s="905">
        <v>30</v>
      </c>
      <c r="T29" s="905">
        <f>+ALMACEN[[#This Row],[TOTAL EXITENTE82]]*ALMACEN[[#This Row],[P.U$]]</f>
        <v>31.8</v>
      </c>
      <c r="U29" s="768">
        <v>25</v>
      </c>
      <c r="V29">
        <f>SUMIF(SALIDAS6[[N° DE LOTE ]],ALMACEN[N° DE LOTE],SALIDAS6[ENTRADAS])</f>
        <v>0</v>
      </c>
      <c r="W29" s="950">
        <f>SUMIF(Tabla6[N° DE LOTE],ALMACEN[N° DE LOTE],Tabla6[SALIDAS])</f>
        <v>0</v>
      </c>
      <c r="X29" s="950">
        <f>ALMACEN[[#This Row],[SALIDAD]]-ALMACEN[[#This Row],[ENTRADAS]]</f>
        <v>0</v>
      </c>
      <c r="Y29" s="176"/>
    </row>
    <row r="30" spans="1:25" ht="28.5" x14ac:dyDescent="0.25">
      <c r="A30" s="179">
        <v>19</v>
      </c>
      <c r="B30" s="201" t="s">
        <v>1126</v>
      </c>
      <c r="C30" s="14" t="s">
        <v>202</v>
      </c>
      <c r="D30" s="14" t="s">
        <v>10</v>
      </c>
      <c r="E30" s="14" t="s">
        <v>266</v>
      </c>
      <c r="F30" s="15">
        <v>45475</v>
      </c>
      <c r="G30" s="37">
        <v>1.99</v>
      </c>
      <c r="H30" s="337"/>
      <c r="I30" s="83"/>
      <c r="J30" s="85">
        <f t="shared" si="0"/>
        <v>0</v>
      </c>
      <c r="K30" s="83">
        <v>0</v>
      </c>
      <c r="L30" s="85">
        <f>G30*K30</f>
        <v>0</v>
      </c>
      <c r="M30" s="83">
        <v>0</v>
      </c>
      <c r="N30" s="85">
        <f>G30*M30</f>
        <v>0</v>
      </c>
      <c r="O30" s="83"/>
      <c r="P30" s="85">
        <f>G30*O30</f>
        <v>0</v>
      </c>
      <c r="Q30" s="83"/>
      <c r="R30" s="377">
        <f>G30*Q30</f>
        <v>0</v>
      </c>
      <c r="S30" s="905"/>
      <c r="T30" s="905">
        <f>+ALMACEN[[#This Row],[TOTAL EXITENTE82]]*ALMACEN[[#This Row],[P.U$]]</f>
        <v>0</v>
      </c>
      <c r="U30" s="768"/>
      <c r="V30">
        <f>SUMIF(SALIDAS6[[N° DE LOTE ]],ALMACEN[N° DE LOTE],SALIDAS6[ENTRADAS])</f>
        <v>0</v>
      </c>
      <c r="W30" s="950">
        <f>SUMIF(Tabla6[N° DE LOTE],ALMACEN[N° DE LOTE],Tabla6[SALIDAS])</f>
        <v>0</v>
      </c>
      <c r="X30" s="950">
        <f>ALMACEN[[#This Row],[SALIDAD]]-ALMACEN[[#This Row],[ENTRADAS]]</f>
        <v>0</v>
      </c>
      <c r="Y30" s="176"/>
    </row>
    <row r="31" spans="1:25" ht="25.5" x14ac:dyDescent="0.25">
      <c r="A31" s="179">
        <v>20</v>
      </c>
      <c r="B31" s="201" t="s">
        <v>24</v>
      </c>
      <c r="C31" s="14" t="s">
        <v>575</v>
      </c>
      <c r="D31" s="14" t="s">
        <v>10</v>
      </c>
      <c r="E31" s="14" t="s">
        <v>266</v>
      </c>
      <c r="F31" s="15">
        <v>45323</v>
      </c>
      <c r="G31" s="37">
        <v>0.55000000000000004</v>
      </c>
      <c r="H31" s="337"/>
      <c r="I31" s="83"/>
      <c r="J31" s="85">
        <f t="shared" si="0"/>
        <v>0</v>
      </c>
      <c r="K31" s="83">
        <v>0</v>
      </c>
      <c r="L31" s="85">
        <f t="shared" si="1"/>
        <v>0</v>
      </c>
      <c r="M31" s="83">
        <v>0</v>
      </c>
      <c r="N31" s="85">
        <f t="shared" si="2"/>
        <v>0</v>
      </c>
      <c r="O31" s="83"/>
      <c r="P31" s="85">
        <f t="shared" si="3"/>
        <v>0</v>
      </c>
      <c r="Q31" s="83"/>
      <c r="R31" s="377">
        <f t="shared" si="4"/>
        <v>0</v>
      </c>
      <c r="S31" s="905"/>
      <c r="T31" s="905">
        <f>+ALMACEN[[#This Row],[TOTAL EXITENTE82]]*ALMACEN[[#This Row],[P.U$]]</f>
        <v>0</v>
      </c>
      <c r="U31" s="768"/>
      <c r="V31">
        <f>SUMIF(SALIDAS6[[N° DE LOTE ]],ALMACEN[N° DE LOTE],SALIDAS6[ENTRADAS])</f>
        <v>0</v>
      </c>
      <c r="W31" s="950">
        <f>SUMIF(Tabla6[N° DE LOTE],ALMACEN[N° DE LOTE],Tabla6[SALIDAS])</f>
        <v>0</v>
      </c>
      <c r="X31" s="950">
        <f>ALMACEN[[#This Row],[SALIDAD]]-ALMACEN[[#This Row],[ENTRADAS]]</f>
        <v>0</v>
      </c>
      <c r="Y31" s="176"/>
    </row>
    <row r="32" spans="1:25" ht="25.5" x14ac:dyDescent="0.25">
      <c r="A32" s="179">
        <v>21</v>
      </c>
      <c r="B32" s="201" t="s">
        <v>25</v>
      </c>
      <c r="C32" s="14" t="s">
        <v>204</v>
      </c>
      <c r="D32" s="14" t="s">
        <v>10</v>
      </c>
      <c r="E32" s="14" t="s">
        <v>266</v>
      </c>
      <c r="F32" s="15">
        <v>45505</v>
      </c>
      <c r="G32" s="37">
        <v>2.63</v>
      </c>
      <c r="H32" s="337"/>
      <c r="I32" s="83"/>
      <c r="J32" s="85">
        <f t="shared" si="0"/>
        <v>0</v>
      </c>
      <c r="K32" s="83">
        <v>0</v>
      </c>
      <c r="L32" s="85">
        <f t="shared" si="1"/>
        <v>0</v>
      </c>
      <c r="M32" s="83">
        <v>0</v>
      </c>
      <c r="N32" s="85">
        <f t="shared" si="2"/>
        <v>0</v>
      </c>
      <c r="O32" s="83"/>
      <c r="P32" s="85">
        <f t="shared" si="3"/>
        <v>0</v>
      </c>
      <c r="Q32" s="83"/>
      <c r="R32" s="377">
        <f t="shared" si="4"/>
        <v>0</v>
      </c>
      <c r="S32" s="905"/>
      <c r="T32" s="905">
        <f>+ALMACEN[[#This Row],[TOTAL EXITENTE82]]*ALMACEN[[#This Row],[P.U$]]</f>
        <v>0</v>
      </c>
      <c r="U32" s="768"/>
      <c r="V32">
        <f>SUMIF(SALIDAS6[[N° DE LOTE ]],ALMACEN[N° DE LOTE],SALIDAS6[ENTRADAS])</f>
        <v>0</v>
      </c>
      <c r="W32" s="950">
        <f>SUMIF(Tabla6[N° DE LOTE],ALMACEN[N° DE LOTE],Tabla6[SALIDAS])</f>
        <v>0</v>
      </c>
      <c r="X32" s="950">
        <f>ALMACEN[[#This Row],[SALIDAD]]-ALMACEN[[#This Row],[ENTRADAS]]</f>
        <v>0</v>
      </c>
      <c r="Y32" s="176"/>
    </row>
    <row r="33" spans="1:25" ht="38.25" x14ac:dyDescent="0.25">
      <c r="A33" s="179">
        <v>22</v>
      </c>
      <c r="B33" s="201" t="s">
        <v>26</v>
      </c>
      <c r="C33" s="14" t="s">
        <v>812</v>
      </c>
      <c r="D33" s="14" t="s">
        <v>10</v>
      </c>
      <c r="E33" s="14" t="s">
        <v>267</v>
      </c>
      <c r="F33" s="15">
        <v>45658</v>
      </c>
      <c r="G33" s="37">
        <v>2.9</v>
      </c>
      <c r="H33" s="337"/>
      <c r="I33" s="83"/>
      <c r="J33" s="85">
        <f t="shared" si="0"/>
        <v>0</v>
      </c>
      <c r="K33" s="83">
        <v>0</v>
      </c>
      <c r="L33" s="85">
        <f t="shared" si="1"/>
        <v>0</v>
      </c>
      <c r="M33" s="83">
        <v>0</v>
      </c>
      <c r="N33" s="85">
        <f t="shared" si="2"/>
        <v>0</v>
      </c>
      <c r="O33" s="83"/>
      <c r="P33" s="85">
        <f t="shared" si="3"/>
        <v>0</v>
      </c>
      <c r="Q33" s="83"/>
      <c r="R33" s="377">
        <f t="shared" si="4"/>
        <v>0</v>
      </c>
      <c r="S33" s="905"/>
      <c r="T33" s="905">
        <f>+ALMACEN[[#This Row],[TOTAL EXITENTE82]]*ALMACEN[[#This Row],[P.U$]]</f>
        <v>0</v>
      </c>
      <c r="U33" s="768"/>
      <c r="V33">
        <f>SUMIF(SALIDAS6[[N° DE LOTE ]],ALMACEN[N° DE LOTE],SALIDAS6[ENTRADAS])</f>
        <v>0</v>
      </c>
      <c r="W33" s="950">
        <f>SUMIF(Tabla6[N° DE LOTE],ALMACEN[N° DE LOTE],Tabla6[SALIDAS])</f>
        <v>0</v>
      </c>
      <c r="X33" s="950">
        <f>ALMACEN[[#This Row],[SALIDAD]]-ALMACEN[[#This Row],[ENTRADAS]]</f>
        <v>0</v>
      </c>
      <c r="Y33" s="176"/>
    </row>
    <row r="34" spans="1:25" ht="38.25" x14ac:dyDescent="0.25">
      <c r="A34" s="179">
        <v>23</v>
      </c>
      <c r="B34" s="201" t="s">
        <v>26</v>
      </c>
      <c r="C34" s="14" t="s">
        <v>203</v>
      </c>
      <c r="D34" s="14" t="s">
        <v>10</v>
      </c>
      <c r="E34" s="14" t="s">
        <v>267</v>
      </c>
      <c r="F34" s="15">
        <v>45078</v>
      </c>
      <c r="G34" s="37">
        <v>2.9</v>
      </c>
      <c r="H34" s="337"/>
      <c r="I34" s="83"/>
      <c r="J34" s="85">
        <f t="shared" si="0"/>
        <v>0</v>
      </c>
      <c r="K34" s="83">
        <v>0</v>
      </c>
      <c r="L34" s="85">
        <f t="shared" si="1"/>
        <v>0</v>
      </c>
      <c r="M34" s="83">
        <v>0</v>
      </c>
      <c r="N34" s="85">
        <f t="shared" si="2"/>
        <v>0</v>
      </c>
      <c r="O34" s="83"/>
      <c r="P34" s="85">
        <f t="shared" si="3"/>
        <v>0</v>
      </c>
      <c r="Q34" s="83"/>
      <c r="R34" s="377">
        <f t="shared" si="4"/>
        <v>0</v>
      </c>
      <c r="S34" s="905"/>
      <c r="T34" s="905">
        <f>+ALMACEN[[#This Row],[TOTAL EXITENTE82]]*ALMACEN[[#This Row],[P.U$]]</f>
        <v>0</v>
      </c>
      <c r="U34" s="768"/>
      <c r="V34">
        <f>SUMIF(SALIDAS6[[N° DE LOTE ]],ALMACEN[N° DE LOTE],SALIDAS6[ENTRADAS])</f>
        <v>0</v>
      </c>
      <c r="W34" s="950">
        <f>SUMIF(Tabla6[N° DE LOTE],ALMACEN[N° DE LOTE],Tabla6[SALIDAS])</f>
        <v>0</v>
      </c>
      <c r="X34" s="950">
        <f>ALMACEN[[#This Row],[SALIDAD]]-ALMACEN[[#This Row],[ENTRADAS]]</f>
        <v>0</v>
      </c>
      <c r="Y34" s="176"/>
    </row>
    <row r="35" spans="1:25" ht="51" x14ac:dyDescent="0.25">
      <c r="A35" s="179">
        <v>24</v>
      </c>
      <c r="B35" s="201" t="s">
        <v>27</v>
      </c>
      <c r="C35" s="14" t="s">
        <v>1223</v>
      </c>
      <c r="D35" s="14" t="s">
        <v>10</v>
      </c>
      <c r="E35" s="14" t="s">
        <v>268</v>
      </c>
      <c r="F35" s="15">
        <v>45961</v>
      </c>
      <c r="G35" s="37">
        <v>0.82</v>
      </c>
      <c r="H35" s="337"/>
      <c r="I35" s="83"/>
      <c r="J35" s="85">
        <f t="shared" si="0"/>
        <v>0</v>
      </c>
      <c r="K35" s="83">
        <v>0</v>
      </c>
      <c r="L35" s="85">
        <f t="shared" si="1"/>
        <v>0</v>
      </c>
      <c r="M35" s="83">
        <v>0</v>
      </c>
      <c r="N35" s="85">
        <f t="shared" si="2"/>
        <v>0</v>
      </c>
      <c r="O35" s="83"/>
      <c r="P35" s="85">
        <f t="shared" si="3"/>
        <v>0</v>
      </c>
      <c r="Q35" s="83"/>
      <c r="R35" s="377">
        <f t="shared" si="4"/>
        <v>0</v>
      </c>
      <c r="S35" s="905"/>
      <c r="T35" s="905">
        <f>+ALMACEN[[#This Row],[TOTAL EXITENTE82]]*ALMACEN[[#This Row],[P.U$]]</f>
        <v>0</v>
      </c>
      <c r="U35" s="768"/>
      <c r="V35">
        <f>SUMIF(SALIDAS6[[N° DE LOTE ]],ALMACEN[N° DE LOTE],SALIDAS6[ENTRADAS])</f>
        <v>0</v>
      </c>
      <c r="W35" s="950">
        <f>SUMIF(Tabla6[N° DE LOTE],ALMACEN[N° DE LOTE],Tabla6[SALIDAS])</f>
        <v>0</v>
      </c>
      <c r="X35" s="950">
        <f>ALMACEN[[#This Row],[SALIDAD]]-ALMACEN[[#This Row],[ENTRADAS]]</f>
        <v>0</v>
      </c>
      <c r="Y35" s="176"/>
    </row>
    <row r="36" spans="1:25" ht="38.25" x14ac:dyDescent="0.25">
      <c r="A36" s="179">
        <v>25</v>
      </c>
      <c r="B36" s="201" t="s">
        <v>28</v>
      </c>
      <c r="C36" s="14" t="s">
        <v>203</v>
      </c>
      <c r="D36" s="14" t="s">
        <v>10</v>
      </c>
      <c r="E36" s="14" t="s">
        <v>269</v>
      </c>
      <c r="F36" s="15">
        <v>12510</v>
      </c>
      <c r="G36" s="37">
        <v>5.88</v>
      </c>
      <c r="H36" s="337"/>
      <c r="I36" s="83"/>
      <c r="J36" s="85">
        <f t="shared" si="0"/>
        <v>0</v>
      </c>
      <c r="K36" s="83">
        <v>0</v>
      </c>
      <c r="L36" s="85">
        <f t="shared" si="1"/>
        <v>0</v>
      </c>
      <c r="M36" s="83">
        <v>0</v>
      </c>
      <c r="N36" s="85">
        <f t="shared" si="2"/>
        <v>0</v>
      </c>
      <c r="O36" s="83"/>
      <c r="P36" s="85">
        <f t="shared" si="3"/>
        <v>0</v>
      </c>
      <c r="Q36" s="83"/>
      <c r="R36" s="377">
        <f t="shared" si="4"/>
        <v>0</v>
      </c>
      <c r="S36" s="905"/>
      <c r="T36" s="905">
        <f>+ALMACEN[[#This Row],[TOTAL EXITENTE82]]*ALMACEN[[#This Row],[P.U$]]</f>
        <v>0</v>
      </c>
      <c r="U36" s="768"/>
      <c r="V36">
        <f>SUMIF(SALIDAS6[[N° DE LOTE ]],ALMACEN[N° DE LOTE],SALIDAS6[ENTRADAS])</f>
        <v>0</v>
      </c>
      <c r="W36" s="950">
        <f>SUMIF(Tabla6[N° DE LOTE],ALMACEN[N° DE LOTE],Tabla6[SALIDAS])</f>
        <v>0</v>
      </c>
      <c r="X36" s="950">
        <f>ALMACEN[[#This Row],[SALIDAD]]-ALMACEN[[#This Row],[ENTRADAS]]</f>
        <v>0</v>
      </c>
      <c r="Y36" s="176"/>
    </row>
    <row r="37" spans="1:25" ht="38.25" x14ac:dyDescent="0.25">
      <c r="A37" s="179">
        <v>26</v>
      </c>
      <c r="B37" s="201" t="s">
        <v>28</v>
      </c>
      <c r="C37" s="14" t="s">
        <v>247</v>
      </c>
      <c r="D37" s="14" t="s">
        <v>10</v>
      </c>
      <c r="E37" s="14" t="s">
        <v>269</v>
      </c>
      <c r="F37" s="15">
        <v>45536</v>
      </c>
      <c r="G37" s="37">
        <v>2.09</v>
      </c>
      <c r="H37" s="337"/>
      <c r="I37" s="83"/>
      <c r="J37" s="85">
        <f t="shared" si="0"/>
        <v>0</v>
      </c>
      <c r="K37" s="83">
        <v>0</v>
      </c>
      <c r="L37" s="85">
        <f t="shared" si="1"/>
        <v>0</v>
      </c>
      <c r="M37" s="83">
        <v>0</v>
      </c>
      <c r="N37" s="85">
        <f t="shared" si="2"/>
        <v>0</v>
      </c>
      <c r="O37" s="83"/>
      <c r="P37" s="85">
        <f t="shared" si="3"/>
        <v>0</v>
      </c>
      <c r="Q37" s="83"/>
      <c r="R37" s="377">
        <f t="shared" si="4"/>
        <v>0</v>
      </c>
      <c r="S37" s="905"/>
      <c r="T37" s="905">
        <f>+ALMACEN[[#This Row],[TOTAL EXITENTE82]]*ALMACEN[[#This Row],[P.U$]]</f>
        <v>0</v>
      </c>
      <c r="U37" s="768"/>
      <c r="V37">
        <f>SUMIF(SALIDAS6[[N° DE LOTE ]],ALMACEN[N° DE LOTE],SALIDAS6[ENTRADAS])</f>
        <v>0</v>
      </c>
      <c r="W37" s="950">
        <f>SUMIF(Tabla6[N° DE LOTE],ALMACEN[N° DE LOTE],Tabla6[SALIDAS])</f>
        <v>0</v>
      </c>
      <c r="X37" s="950">
        <f>ALMACEN[[#This Row],[SALIDAD]]-ALMACEN[[#This Row],[ENTRADAS]]</f>
        <v>0</v>
      </c>
      <c r="Y37" s="176"/>
    </row>
    <row r="38" spans="1:25" ht="38.25" x14ac:dyDescent="0.25">
      <c r="A38" s="179">
        <v>27</v>
      </c>
      <c r="B38" s="201" t="s">
        <v>30</v>
      </c>
      <c r="C38" s="14" t="s">
        <v>209</v>
      </c>
      <c r="D38" s="14" t="s">
        <v>10</v>
      </c>
      <c r="E38" s="14" t="s">
        <v>270</v>
      </c>
      <c r="F38" s="15">
        <v>45658</v>
      </c>
      <c r="G38" s="37">
        <v>3.49</v>
      </c>
      <c r="H38" s="337"/>
      <c r="I38" s="83"/>
      <c r="J38" s="85">
        <f t="shared" si="0"/>
        <v>0</v>
      </c>
      <c r="K38" s="83">
        <v>0</v>
      </c>
      <c r="L38" s="85">
        <f>G38*K38</f>
        <v>0</v>
      </c>
      <c r="M38" s="83">
        <v>0</v>
      </c>
      <c r="N38" s="85">
        <f>G38*M38</f>
        <v>0</v>
      </c>
      <c r="O38" s="83"/>
      <c r="P38" s="85">
        <f>G38*O38</f>
        <v>0</v>
      </c>
      <c r="Q38" s="83"/>
      <c r="R38" s="377">
        <f>G38*Q38</f>
        <v>0</v>
      </c>
      <c r="S38" s="905"/>
      <c r="T38" s="905">
        <f>+ALMACEN[[#This Row],[TOTAL EXITENTE82]]*ALMACEN[[#This Row],[P.U$]]</f>
        <v>0</v>
      </c>
      <c r="U38" s="768"/>
      <c r="V38">
        <f>SUMIF(SALIDAS6[[N° DE LOTE ]],ALMACEN[N° DE LOTE],SALIDAS6[ENTRADAS])</f>
        <v>0</v>
      </c>
      <c r="W38" s="950">
        <f>SUMIF(Tabla6[N° DE LOTE],ALMACEN[N° DE LOTE],Tabla6[SALIDAS])</f>
        <v>0</v>
      </c>
      <c r="X38" s="950">
        <f>ALMACEN[[#This Row],[SALIDAD]]-ALMACEN[[#This Row],[ENTRADAS]]</f>
        <v>0</v>
      </c>
      <c r="Y38" s="176"/>
    </row>
    <row r="39" spans="1:25" ht="38.25" x14ac:dyDescent="0.25">
      <c r="A39" s="179">
        <v>28</v>
      </c>
      <c r="B39" s="201" t="s">
        <v>30</v>
      </c>
      <c r="C39" s="14" t="s">
        <v>207</v>
      </c>
      <c r="D39" s="14" t="s">
        <v>10</v>
      </c>
      <c r="E39" s="14" t="s">
        <v>270</v>
      </c>
      <c r="F39" s="15">
        <v>45352</v>
      </c>
      <c r="G39" s="37">
        <v>4.49</v>
      </c>
      <c r="H39" s="337"/>
      <c r="I39" s="83"/>
      <c r="J39" s="85">
        <f t="shared" si="0"/>
        <v>0</v>
      </c>
      <c r="K39" s="83">
        <v>0</v>
      </c>
      <c r="L39" s="85">
        <f t="shared" si="1"/>
        <v>0</v>
      </c>
      <c r="M39" s="83">
        <v>0</v>
      </c>
      <c r="N39" s="85">
        <f t="shared" si="2"/>
        <v>0</v>
      </c>
      <c r="O39" s="83"/>
      <c r="P39" s="85">
        <f t="shared" si="3"/>
        <v>0</v>
      </c>
      <c r="Q39" s="83"/>
      <c r="R39" s="377">
        <f t="shared" si="4"/>
        <v>0</v>
      </c>
      <c r="S39" s="905"/>
      <c r="T39" s="905">
        <f>+ALMACEN[[#This Row],[TOTAL EXITENTE82]]*ALMACEN[[#This Row],[P.U$]]</f>
        <v>0</v>
      </c>
      <c r="U39" s="768"/>
      <c r="V39">
        <f>SUMIF(SALIDAS6[[N° DE LOTE ]],ALMACEN[N° DE LOTE],SALIDAS6[ENTRADAS])</f>
        <v>0</v>
      </c>
      <c r="W39" s="950">
        <f>SUMIF(Tabla6[N° DE LOTE],ALMACEN[N° DE LOTE],Tabla6[SALIDAS])</f>
        <v>0</v>
      </c>
      <c r="X39" s="950">
        <f>ALMACEN[[#This Row],[SALIDAD]]-ALMACEN[[#This Row],[ENTRADAS]]</f>
        <v>0</v>
      </c>
      <c r="Y39" s="176"/>
    </row>
    <row r="40" spans="1:25" ht="38.25" x14ac:dyDescent="0.25">
      <c r="A40" s="179">
        <v>29</v>
      </c>
      <c r="B40" s="201" t="s">
        <v>903</v>
      </c>
      <c r="C40" s="14" t="s">
        <v>209</v>
      </c>
      <c r="D40" s="14" t="s">
        <v>10</v>
      </c>
      <c r="E40" s="14" t="s">
        <v>270</v>
      </c>
      <c r="F40" s="15"/>
      <c r="G40" s="37"/>
      <c r="H40" s="337"/>
      <c r="I40" s="83"/>
      <c r="J40" s="85">
        <f t="shared" si="0"/>
        <v>0</v>
      </c>
      <c r="K40" s="83">
        <v>0</v>
      </c>
      <c r="L40" s="85">
        <f>G40*K40</f>
        <v>0</v>
      </c>
      <c r="M40" s="83">
        <v>0</v>
      </c>
      <c r="N40" s="85">
        <f>G40*M40</f>
        <v>0</v>
      </c>
      <c r="O40" s="83"/>
      <c r="P40" s="85">
        <f>G40*O40</f>
        <v>0</v>
      </c>
      <c r="Q40" s="83"/>
      <c r="R40" s="377">
        <f>G40*Q40</f>
        <v>0</v>
      </c>
      <c r="S40" s="905"/>
      <c r="T40" s="905">
        <f>+ALMACEN[[#This Row],[TOTAL EXITENTE82]]*ALMACEN[[#This Row],[P.U$]]</f>
        <v>0</v>
      </c>
      <c r="U40" s="768"/>
      <c r="V40">
        <f>SUMIF(SALIDAS6[[N° DE LOTE ]],ALMACEN[N° DE LOTE],SALIDAS6[ENTRADAS])</f>
        <v>0</v>
      </c>
      <c r="W40" s="950">
        <f>SUMIF(Tabla6[N° DE LOTE],ALMACEN[N° DE LOTE],Tabla6[SALIDAS])</f>
        <v>0</v>
      </c>
      <c r="X40" s="950">
        <f>ALMACEN[[#This Row],[SALIDAD]]-ALMACEN[[#This Row],[ENTRADAS]]</f>
        <v>0</v>
      </c>
      <c r="Y40" s="176"/>
    </row>
    <row r="41" spans="1:25" ht="51" x14ac:dyDescent="0.25">
      <c r="A41" s="179">
        <v>30</v>
      </c>
      <c r="B41" s="201" t="s">
        <v>31</v>
      </c>
      <c r="C41" s="14" t="s">
        <v>208</v>
      </c>
      <c r="D41" s="14" t="s">
        <v>10</v>
      </c>
      <c r="E41" s="14" t="s">
        <v>268</v>
      </c>
      <c r="F41" s="15">
        <v>45901</v>
      </c>
      <c r="G41" s="37">
        <v>0.96</v>
      </c>
      <c r="H41" s="337"/>
      <c r="I41" s="83"/>
      <c r="J41" s="85">
        <f t="shared" si="0"/>
        <v>0</v>
      </c>
      <c r="K41" s="83">
        <v>0</v>
      </c>
      <c r="L41" s="85">
        <f t="shared" si="1"/>
        <v>0</v>
      </c>
      <c r="M41" s="83">
        <v>0</v>
      </c>
      <c r="N41" s="85">
        <f t="shared" si="2"/>
        <v>0</v>
      </c>
      <c r="O41" s="83"/>
      <c r="P41" s="85">
        <f t="shared" si="3"/>
        <v>0</v>
      </c>
      <c r="Q41" s="83"/>
      <c r="R41" s="377">
        <f t="shared" si="4"/>
        <v>0</v>
      </c>
      <c r="S41" s="905"/>
      <c r="T41" s="905">
        <f>+ALMACEN[[#This Row],[TOTAL EXITENTE82]]*ALMACEN[[#This Row],[P.U$]]</f>
        <v>0</v>
      </c>
      <c r="U41" s="768"/>
      <c r="V41">
        <f>SUMIF(SALIDAS6[[N° DE LOTE ]],ALMACEN[N° DE LOTE],SALIDAS6[ENTRADAS])</f>
        <v>0</v>
      </c>
      <c r="W41" s="950">
        <f>SUMIF(Tabla6[N° DE LOTE],ALMACEN[N° DE LOTE],Tabla6[SALIDAS])</f>
        <v>0</v>
      </c>
      <c r="X41" s="950">
        <f>ALMACEN[[#This Row],[SALIDAD]]-ALMACEN[[#This Row],[ENTRADAS]]</f>
        <v>0</v>
      </c>
      <c r="Y41" s="176"/>
    </row>
    <row r="42" spans="1:25" ht="51" x14ac:dyDescent="0.25">
      <c r="A42" s="179">
        <v>751</v>
      </c>
      <c r="B42" s="608" t="s">
        <v>1023</v>
      </c>
      <c r="C42" s="13" t="s">
        <v>666</v>
      </c>
      <c r="D42" s="14" t="s">
        <v>10</v>
      </c>
      <c r="E42" s="14" t="s">
        <v>268</v>
      </c>
      <c r="F42" s="15">
        <v>46082</v>
      </c>
      <c r="G42" s="37">
        <v>2.09</v>
      </c>
      <c r="H42" s="337"/>
      <c r="I42" s="83"/>
      <c r="J42" s="85">
        <f>G42*I42</f>
        <v>0</v>
      </c>
      <c r="K42" s="83"/>
      <c r="L42" s="85">
        <f>G42*K42</f>
        <v>0</v>
      </c>
      <c r="M42" s="83"/>
      <c r="N42" s="85">
        <f>G42*M42</f>
        <v>0</v>
      </c>
      <c r="O42" s="83"/>
      <c r="P42" s="85">
        <f>G42*O42</f>
        <v>0</v>
      </c>
      <c r="Q42" s="83">
        <v>20</v>
      </c>
      <c r="R42" s="377">
        <f>G42*Q42</f>
        <v>41.8</v>
      </c>
      <c r="S42" s="905">
        <v>20</v>
      </c>
      <c r="T42" s="905">
        <f>+ALMACEN[[#This Row],[TOTAL EXITENTE82]]*ALMACEN[[#This Row],[P.U$]]</f>
        <v>41.8</v>
      </c>
      <c r="U42" s="768">
        <v>10</v>
      </c>
      <c r="V42">
        <f>SUMIF(SALIDAS6[[N° DE LOTE ]],ALMACEN[N° DE LOTE],SALIDAS6[ENTRADAS])</f>
        <v>20</v>
      </c>
      <c r="W42" s="950">
        <f>SUMIF(Tabla6[N° DE LOTE],ALMACEN[N° DE LOTE],Tabla6[SALIDAS])</f>
        <v>0</v>
      </c>
      <c r="X42" s="950">
        <f>ALMACEN[[#This Row],[SALIDAD]]-ALMACEN[[#This Row],[ENTRADAS]]</f>
        <v>20</v>
      </c>
      <c r="Y42" s="176"/>
    </row>
    <row r="43" spans="1:25" ht="51" x14ac:dyDescent="0.25">
      <c r="A43" s="179">
        <v>31</v>
      </c>
      <c r="B43" s="201" t="s">
        <v>27</v>
      </c>
      <c r="C43" s="13" t="s">
        <v>241</v>
      </c>
      <c r="D43" s="14" t="s">
        <v>10</v>
      </c>
      <c r="E43" s="14" t="s">
        <v>268</v>
      </c>
      <c r="F43" s="15">
        <v>45323</v>
      </c>
      <c r="G43" s="37">
        <v>0.82</v>
      </c>
      <c r="H43" s="337"/>
      <c r="I43" s="83">
        <v>11</v>
      </c>
      <c r="J43" s="85">
        <f t="shared" si="0"/>
        <v>9.02</v>
      </c>
      <c r="K43" s="83">
        <v>11</v>
      </c>
      <c r="L43" s="85">
        <f t="shared" si="1"/>
        <v>9.02</v>
      </c>
      <c r="M43" s="83">
        <v>0</v>
      </c>
      <c r="N43" s="85">
        <f t="shared" si="2"/>
        <v>0</v>
      </c>
      <c r="O43" s="83"/>
      <c r="P43" s="85">
        <f t="shared" si="3"/>
        <v>0</v>
      </c>
      <c r="Q43" s="83"/>
      <c r="R43" s="377">
        <f t="shared" si="4"/>
        <v>0</v>
      </c>
      <c r="S43" s="905"/>
      <c r="T43" s="905">
        <f>+ALMACEN[[#This Row],[TOTAL EXITENTE82]]*ALMACEN[[#This Row],[P.U$]]</f>
        <v>0</v>
      </c>
      <c r="U43" s="768"/>
      <c r="V43">
        <f>SUMIF(SALIDAS6[[N° DE LOTE ]],ALMACEN[N° DE LOTE],SALIDAS6[ENTRADAS])</f>
        <v>0</v>
      </c>
      <c r="W43" s="950">
        <f>SUMIF(Tabla6[N° DE LOTE],ALMACEN[N° DE LOTE],Tabla6[SALIDAS])</f>
        <v>0</v>
      </c>
      <c r="X43" s="950">
        <f>ALMACEN[[#This Row],[SALIDAD]]-ALMACEN[[#This Row],[ENTRADAS]]</f>
        <v>0</v>
      </c>
      <c r="Y43" s="176"/>
    </row>
    <row r="44" spans="1:25" ht="51" x14ac:dyDescent="0.25">
      <c r="A44" s="179">
        <v>32</v>
      </c>
      <c r="B44" s="608" t="s">
        <v>1023</v>
      </c>
      <c r="C44" s="578" t="s">
        <v>736</v>
      </c>
      <c r="D44" s="14" t="s">
        <v>10</v>
      </c>
      <c r="E44" s="14" t="s">
        <v>268</v>
      </c>
      <c r="F44" s="576">
        <v>45505</v>
      </c>
      <c r="G44" s="37">
        <v>2.09</v>
      </c>
      <c r="H44" s="337"/>
      <c r="I44" s="593">
        <v>60</v>
      </c>
      <c r="J44" s="85">
        <f t="shared" si="0"/>
        <v>125.39999999999999</v>
      </c>
      <c r="K44" s="83">
        <v>50</v>
      </c>
      <c r="L44" s="879">
        <f>G44*K44</f>
        <v>104.5</v>
      </c>
      <c r="M44" s="593">
        <v>50</v>
      </c>
      <c r="N44" s="879">
        <f>G44*M44</f>
        <v>104.5</v>
      </c>
      <c r="O44" s="593">
        <v>20</v>
      </c>
      <c r="P44" s="879">
        <f>G44*O44</f>
        <v>41.8</v>
      </c>
      <c r="Q44" s="593">
        <v>20</v>
      </c>
      <c r="R44" s="377">
        <f>G44*Q44</f>
        <v>41.8</v>
      </c>
      <c r="S44" s="905">
        <v>8</v>
      </c>
      <c r="T44" s="905">
        <f>+ALMACEN[[#This Row],[TOTAL EXITENTE82]]*ALMACEN[[#This Row],[P.U$]]</f>
        <v>16.72</v>
      </c>
      <c r="U44" s="768">
        <v>8</v>
      </c>
      <c r="V44">
        <f>SUMIF(SALIDAS6[[N° DE LOTE ]],ALMACEN[N° DE LOTE],SALIDAS6[ENTRADAS])</f>
        <v>0</v>
      </c>
      <c r="W44" s="950">
        <f>SUMIF(Tabla6[N° DE LOTE],ALMACEN[N° DE LOTE],Tabla6[SALIDAS])</f>
        <v>0</v>
      </c>
      <c r="X44" s="950">
        <f>ALMACEN[[#This Row],[SALIDAD]]-ALMACEN[[#This Row],[ENTRADAS]]</f>
        <v>0</v>
      </c>
      <c r="Y44" s="176"/>
    </row>
    <row r="45" spans="1:25" ht="25.5" x14ac:dyDescent="0.25">
      <c r="A45" s="179">
        <v>33</v>
      </c>
      <c r="B45" s="273" t="s">
        <v>17749</v>
      </c>
      <c r="C45" s="273" t="s">
        <v>1128</v>
      </c>
      <c r="D45" s="14" t="s">
        <v>10</v>
      </c>
      <c r="E45" s="14"/>
      <c r="F45" s="586">
        <v>45689</v>
      </c>
      <c r="G45" s="37">
        <v>1.91</v>
      </c>
      <c r="H45" s="337"/>
      <c r="I45" s="593"/>
      <c r="J45" s="85">
        <f>G45*I45</f>
        <v>0</v>
      </c>
      <c r="K45" s="83">
        <v>0</v>
      </c>
      <c r="L45" s="879">
        <f>G45*K45</f>
        <v>0</v>
      </c>
      <c r="M45" s="83">
        <v>0</v>
      </c>
      <c r="N45" s="879">
        <f>G45*M45</f>
        <v>0</v>
      </c>
      <c r="O45" s="593"/>
      <c r="P45" s="879">
        <f>G45*O45</f>
        <v>0</v>
      </c>
      <c r="Q45" s="593"/>
      <c r="R45" s="377">
        <f>G45*Q45</f>
        <v>0</v>
      </c>
      <c r="S45" s="905"/>
      <c r="T45" s="905">
        <f>+ALMACEN[[#This Row],[TOTAL EXITENTE82]]*ALMACEN[[#This Row],[P.U$]]</f>
        <v>0</v>
      </c>
      <c r="U45" s="768"/>
      <c r="V45">
        <f>SUMIF(SALIDAS6[[N° DE LOTE ]],ALMACEN[N° DE LOTE],SALIDAS6[ENTRADAS])</f>
        <v>0</v>
      </c>
      <c r="W45" s="950">
        <f>SUMIF(Tabla6[N° DE LOTE],ALMACEN[N° DE LOTE],Tabla6[SALIDAS])</f>
        <v>0</v>
      </c>
      <c r="X45" s="950">
        <f>ALMACEN[[#This Row],[SALIDAD]]-ALMACEN[[#This Row],[ENTRADAS]]</f>
        <v>0</v>
      </c>
      <c r="Y45" s="176"/>
    </row>
    <row r="46" spans="1:25" ht="38.25" x14ac:dyDescent="0.25">
      <c r="A46" s="179">
        <v>34</v>
      </c>
      <c r="B46" s="201" t="s">
        <v>32</v>
      </c>
      <c r="C46" s="14" t="s">
        <v>209</v>
      </c>
      <c r="D46" s="14" t="s">
        <v>10</v>
      </c>
      <c r="E46" s="14" t="s">
        <v>271</v>
      </c>
      <c r="F46" s="15">
        <v>45627</v>
      </c>
      <c r="G46" s="37">
        <v>5.67</v>
      </c>
      <c r="H46" s="337"/>
      <c r="I46" s="83"/>
      <c r="J46" s="85">
        <f t="shared" si="0"/>
        <v>0</v>
      </c>
      <c r="K46" s="83">
        <v>0</v>
      </c>
      <c r="L46" s="85">
        <f t="shared" si="1"/>
        <v>0</v>
      </c>
      <c r="M46" s="83">
        <v>0</v>
      </c>
      <c r="N46" s="85">
        <f t="shared" si="2"/>
        <v>0</v>
      </c>
      <c r="O46" s="83"/>
      <c r="P46" s="85">
        <f t="shared" si="3"/>
        <v>0</v>
      </c>
      <c r="Q46" s="83"/>
      <c r="R46" s="377">
        <f t="shared" si="4"/>
        <v>0</v>
      </c>
      <c r="S46" s="905"/>
      <c r="T46" s="905">
        <f>+ALMACEN[[#This Row],[TOTAL EXITENTE82]]*ALMACEN[[#This Row],[P.U$]]</f>
        <v>0</v>
      </c>
      <c r="U46" s="768"/>
      <c r="V46">
        <f>SUMIF(SALIDAS6[[N° DE LOTE ]],ALMACEN[N° DE LOTE],SALIDAS6[ENTRADAS])</f>
        <v>0</v>
      </c>
      <c r="W46" s="950">
        <f>SUMIF(Tabla6[N° DE LOTE],ALMACEN[N° DE LOTE],Tabla6[SALIDAS])</f>
        <v>0</v>
      </c>
      <c r="X46" s="950">
        <f>ALMACEN[[#This Row],[SALIDAD]]-ALMACEN[[#This Row],[ENTRADAS]]</f>
        <v>0</v>
      </c>
      <c r="Y46" s="176"/>
    </row>
    <row r="47" spans="1:25" ht="38.25" x14ac:dyDescent="0.25">
      <c r="A47" s="179">
        <v>35</v>
      </c>
      <c r="B47" s="201" t="s">
        <v>33</v>
      </c>
      <c r="C47" s="14" t="s">
        <v>206</v>
      </c>
      <c r="D47" s="14" t="s">
        <v>10</v>
      </c>
      <c r="E47" s="14" t="s">
        <v>272</v>
      </c>
      <c r="F47" s="15">
        <v>45689</v>
      </c>
      <c r="G47" s="37">
        <v>2</v>
      </c>
      <c r="H47" s="337"/>
      <c r="I47" s="83"/>
      <c r="J47" s="85">
        <f t="shared" si="0"/>
        <v>0</v>
      </c>
      <c r="K47" s="83">
        <v>0</v>
      </c>
      <c r="L47" s="85">
        <f t="shared" si="1"/>
        <v>0</v>
      </c>
      <c r="M47" s="83">
        <v>0</v>
      </c>
      <c r="N47" s="85">
        <f t="shared" si="2"/>
        <v>0</v>
      </c>
      <c r="O47" s="83"/>
      <c r="P47" s="85">
        <f t="shared" si="3"/>
        <v>0</v>
      </c>
      <c r="Q47" s="83">
        <v>100</v>
      </c>
      <c r="R47" s="377">
        <f t="shared" si="4"/>
        <v>200</v>
      </c>
      <c r="S47" s="905">
        <v>20</v>
      </c>
      <c r="T47" s="905">
        <f>+ALMACEN[[#This Row],[TOTAL EXITENTE82]]*ALMACEN[[#This Row],[P.U$]]</f>
        <v>40</v>
      </c>
      <c r="U47" s="768">
        <v>10</v>
      </c>
      <c r="V47">
        <f>SUMIF(SALIDAS6[[N° DE LOTE ]],ALMACEN[N° DE LOTE],SALIDAS6[ENTRADAS])</f>
        <v>100</v>
      </c>
      <c r="W47" s="950">
        <f>SUMIF(Tabla6[N° DE LOTE],ALMACEN[N° DE LOTE],Tabla6[SALIDAS])</f>
        <v>10</v>
      </c>
      <c r="X47" s="950">
        <f>ALMACEN[[#This Row],[SALIDAD]]-ALMACEN[[#This Row],[ENTRADAS]]</f>
        <v>90</v>
      </c>
      <c r="Y47" s="176"/>
    </row>
    <row r="48" spans="1:25" ht="38.25" x14ac:dyDescent="0.25">
      <c r="A48" s="179">
        <v>36</v>
      </c>
      <c r="B48" s="201" t="s">
        <v>34</v>
      </c>
      <c r="C48" s="14" t="s">
        <v>210</v>
      </c>
      <c r="D48" s="14" t="s">
        <v>10</v>
      </c>
      <c r="E48" s="14" t="s">
        <v>272</v>
      </c>
      <c r="F48" s="15">
        <v>45504</v>
      </c>
      <c r="G48" s="37">
        <v>2.31</v>
      </c>
      <c r="H48" s="337"/>
      <c r="I48" s="83"/>
      <c r="J48" s="85">
        <f t="shared" si="0"/>
        <v>0</v>
      </c>
      <c r="K48" s="83">
        <v>0</v>
      </c>
      <c r="L48" s="85">
        <f t="shared" si="1"/>
        <v>0</v>
      </c>
      <c r="M48" s="83">
        <v>0</v>
      </c>
      <c r="N48" s="85">
        <f t="shared" si="2"/>
        <v>0</v>
      </c>
      <c r="O48" s="83"/>
      <c r="P48" s="85">
        <f t="shared" si="3"/>
        <v>0</v>
      </c>
      <c r="Q48" s="83"/>
      <c r="R48" s="377">
        <f t="shared" si="4"/>
        <v>0</v>
      </c>
      <c r="S48" s="905"/>
      <c r="T48" s="905">
        <f>+ALMACEN[[#This Row],[TOTAL EXITENTE82]]*ALMACEN[[#This Row],[P.U$]]</f>
        <v>0</v>
      </c>
      <c r="U48" s="768"/>
      <c r="V48">
        <f>SUMIF(SALIDAS6[[N° DE LOTE ]],ALMACEN[N° DE LOTE],SALIDAS6[ENTRADAS])</f>
        <v>0</v>
      </c>
      <c r="W48" s="950">
        <f>SUMIF(Tabla6[N° DE LOTE],ALMACEN[N° DE LOTE],Tabla6[SALIDAS])</f>
        <v>0</v>
      </c>
      <c r="X48" s="950">
        <f>ALMACEN[[#This Row],[SALIDAD]]-ALMACEN[[#This Row],[ENTRADAS]]</f>
        <v>0</v>
      </c>
      <c r="Y48" s="176"/>
    </row>
    <row r="49" spans="1:25" ht="38.25" x14ac:dyDescent="0.25">
      <c r="A49" s="179">
        <v>752</v>
      </c>
      <c r="B49" s="201" t="s">
        <v>18013</v>
      </c>
      <c r="C49" s="14" t="s">
        <v>18014</v>
      </c>
      <c r="D49" s="14" t="s">
        <v>10</v>
      </c>
      <c r="E49" s="14" t="s">
        <v>272</v>
      </c>
      <c r="F49" s="15">
        <v>45627</v>
      </c>
      <c r="G49" s="37">
        <v>8.7100000000000009</v>
      </c>
      <c r="H49" s="337"/>
      <c r="I49" s="83"/>
      <c r="J49" s="85">
        <f>G49*I49</f>
        <v>0</v>
      </c>
      <c r="K49" s="83"/>
      <c r="L49" s="85">
        <f>G49*K49</f>
        <v>0</v>
      </c>
      <c r="M49" s="83"/>
      <c r="N49" s="85">
        <f>G49*M49</f>
        <v>0</v>
      </c>
      <c r="O49" s="83"/>
      <c r="P49" s="85">
        <f>G49*O49</f>
        <v>0</v>
      </c>
      <c r="Q49" s="83">
        <v>20</v>
      </c>
      <c r="R49" s="377">
        <f>G49*Q49</f>
        <v>174.20000000000002</v>
      </c>
      <c r="S49" s="905">
        <v>0</v>
      </c>
      <c r="T49" s="905">
        <f>+ALMACEN[[#This Row],[TOTAL EXITENTE82]]*ALMACEN[[#This Row],[P.U$]]</f>
        <v>0</v>
      </c>
      <c r="U49" s="768">
        <v>0</v>
      </c>
      <c r="V49">
        <f>SUMIF(SALIDAS6[[N° DE LOTE ]],ALMACEN[N° DE LOTE],SALIDAS6[ENTRADAS])</f>
        <v>20</v>
      </c>
      <c r="W49" s="950">
        <f>SUMIF(Tabla6[N° DE LOTE],ALMACEN[N° DE LOTE],Tabla6[SALIDAS])</f>
        <v>5</v>
      </c>
      <c r="X49" s="950">
        <f>ALMACEN[[#This Row],[SALIDAD]]-ALMACEN[[#This Row],[ENTRADAS]]</f>
        <v>15</v>
      </c>
      <c r="Y49" s="176"/>
    </row>
    <row r="50" spans="1:25" ht="42.75" x14ac:dyDescent="0.25">
      <c r="A50" s="179">
        <v>37</v>
      </c>
      <c r="B50" s="201" t="s">
        <v>35</v>
      </c>
      <c r="C50" s="14" t="s">
        <v>211</v>
      </c>
      <c r="D50" s="14" t="s">
        <v>10</v>
      </c>
      <c r="E50" s="14" t="s">
        <v>272</v>
      </c>
      <c r="F50" s="15">
        <v>45717</v>
      </c>
      <c r="G50" s="37">
        <v>8.8000000000000007</v>
      </c>
      <c r="H50" s="337"/>
      <c r="I50" s="83"/>
      <c r="J50" s="85">
        <f t="shared" si="0"/>
        <v>0</v>
      </c>
      <c r="K50" s="83">
        <v>0</v>
      </c>
      <c r="L50" s="85">
        <f t="shared" si="1"/>
        <v>0</v>
      </c>
      <c r="M50" s="83">
        <v>0</v>
      </c>
      <c r="N50" s="85">
        <f t="shared" si="2"/>
        <v>0</v>
      </c>
      <c r="O50" s="83"/>
      <c r="P50" s="85">
        <f t="shared" si="3"/>
        <v>0</v>
      </c>
      <c r="Q50" s="83"/>
      <c r="R50" s="377">
        <f t="shared" si="4"/>
        <v>0</v>
      </c>
      <c r="S50" s="905"/>
      <c r="T50" s="905">
        <f>+ALMACEN[[#This Row],[TOTAL EXITENTE82]]*ALMACEN[[#This Row],[P.U$]]</f>
        <v>0</v>
      </c>
      <c r="U50" s="768"/>
      <c r="V50">
        <f>SUMIF(SALIDAS6[[N° DE LOTE ]],ALMACEN[N° DE LOTE],SALIDAS6[ENTRADAS])</f>
        <v>0</v>
      </c>
      <c r="W50" s="950">
        <f>SUMIF(Tabla6[N° DE LOTE],ALMACEN[N° DE LOTE],Tabla6[SALIDAS])</f>
        <v>0</v>
      </c>
      <c r="X50" s="950">
        <f>ALMACEN[[#This Row],[SALIDAD]]-ALMACEN[[#This Row],[ENTRADAS]]</f>
        <v>0</v>
      </c>
      <c r="Y50" s="176"/>
    </row>
    <row r="51" spans="1:25" ht="42.75" x14ac:dyDescent="0.25">
      <c r="A51" s="179">
        <v>38</v>
      </c>
      <c r="B51" s="201" t="s">
        <v>17750</v>
      </c>
      <c r="C51" s="14" t="s">
        <v>17751</v>
      </c>
      <c r="D51" s="14" t="s">
        <v>10</v>
      </c>
      <c r="E51" s="14" t="s">
        <v>272</v>
      </c>
      <c r="F51" s="15">
        <v>45231</v>
      </c>
      <c r="G51" s="37">
        <v>9.8000000000000007</v>
      </c>
      <c r="H51" s="337"/>
      <c r="I51" s="83"/>
      <c r="J51" s="85">
        <f>G51*I51</f>
        <v>0</v>
      </c>
      <c r="K51" s="83">
        <v>0</v>
      </c>
      <c r="L51" s="85">
        <f>G51*K51</f>
        <v>0</v>
      </c>
      <c r="M51" s="83">
        <v>0</v>
      </c>
      <c r="N51" s="85">
        <f>G51*M51</f>
        <v>0</v>
      </c>
      <c r="O51" s="83"/>
      <c r="P51" s="85">
        <f>G51*O51</f>
        <v>0</v>
      </c>
      <c r="Q51" s="83"/>
      <c r="R51" s="377">
        <f>G51*Q51</f>
        <v>0</v>
      </c>
      <c r="S51" s="905"/>
      <c r="T51" s="905">
        <f>+ALMACEN[[#This Row],[TOTAL EXITENTE82]]*ALMACEN[[#This Row],[P.U$]]</f>
        <v>0</v>
      </c>
      <c r="U51" s="768"/>
      <c r="V51">
        <f>SUMIF(SALIDAS6[[N° DE LOTE ]],ALMACEN[N° DE LOTE],SALIDAS6[ENTRADAS])</f>
        <v>0</v>
      </c>
      <c r="W51" s="950">
        <f>SUMIF(Tabla6[N° DE LOTE],ALMACEN[N° DE LOTE],Tabla6[SALIDAS])</f>
        <v>0</v>
      </c>
      <c r="X51" s="950">
        <f>ALMACEN[[#This Row],[SALIDAD]]-ALMACEN[[#This Row],[ENTRADAS]]</f>
        <v>0</v>
      </c>
      <c r="Y51" s="176"/>
    </row>
    <row r="52" spans="1:25" ht="42.75" x14ac:dyDescent="0.25">
      <c r="A52" s="179">
        <v>39</v>
      </c>
      <c r="B52" s="201" t="s">
        <v>36</v>
      </c>
      <c r="C52" s="14" t="s">
        <v>212</v>
      </c>
      <c r="D52" s="14" t="s">
        <v>10</v>
      </c>
      <c r="E52" s="14" t="s">
        <v>272</v>
      </c>
      <c r="F52" s="15">
        <v>45292</v>
      </c>
      <c r="G52" s="37">
        <v>8.6</v>
      </c>
      <c r="H52" s="337"/>
      <c r="I52" s="83"/>
      <c r="J52" s="85">
        <f t="shared" si="0"/>
        <v>0</v>
      </c>
      <c r="K52" s="83">
        <v>0</v>
      </c>
      <c r="L52" s="85">
        <f t="shared" si="1"/>
        <v>0</v>
      </c>
      <c r="M52" s="83">
        <v>0</v>
      </c>
      <c r="N52" s="85">
        <f t="shared" si="2"/>
        <v>0</v>
      </c>
      <c r="O52" s="83"/>
      <c r="P52" s="85">
        <f t="shared" si="3"/>
        <v>0</v>
      </c>
      <c r="Q52" s="83"/>
      <c r="R52" s="377">
        <f t="shared" si="4"/>
        <v>0</v>
      </c>
      <c r="S52" s="905"/>
      <c r="T52" s="905">
        <f>+ALMACEN[[#This Row],[TOTAL EXITENTE82]]*ALMACEN[[#This Row],[P.U$]]</f>
        <v>0</v>
      </c>
      <c r="U52" s="768"/>
      <c r="V52">
        <f>SUMIF(SALIDAS6[[N° DE LOTE ]],ALMACEN[N° DE LOTE],SALIDAS6[ENTRADAS])</f>
        <v>0</v>
      </c>
      <c r="W52" s="950">
        <f>SUMIF(Tabla6[N° DE LOTE],ALMACEN[N° DE LOTE],Tabla6[SALIDAS])</f>
        <v>0</v>
      </c>
      <c r="X52" s="950">
        <f>ALMACEN[[#This Row],[SALIDAD]]-ALMACEN[[#This Row],[ENTRADAS]]</f>
        <v>0</v>
      </c>
      <c r="Y52" s="176"/>
    </row>
    <row r="53" spans="1:25" ht="51" x14ac:dyDescent="0.25">
      <c r="A53" s="179">
        <v>40</v>
      </c>
      <c r="B53" s="201" t="s">
        <v>37</v>
      </c>
      <c r="C53" s="14" t="s">
        <v>203</v>
      </c>
      <c r="D53" s="14" t="s">
        <v>10</v>
      </c>
      <c r="E53" s="14" t="s">
        <v>273</v>
      </c>
      <c r="F53" s="15">
        <v>45352</v>
      </c>
      <c r="G53" s="37">
        <v>0.74</v>
      </c>
      <c r="H53" s="337"/>
      <c r="I53" s="83"/>
      <c r="J53" s="85">
        <f t="shared" si="0"/>
        <v>0</v>
      </c>
      <c r="K53" s="83">
        <v>0</v>
      </c>
      <c r="L53" s="85">
        <f t="shared" si="1"/>
        <v>0</v>
      </c>
      <c r="M53" s="83">
        <v>0</v>
      </c>
      <c r="N53" s="85">
        <f t="shared" si="2"/>
        <v>0</v>
      </c>
      <c r="O53" s="83"/>
      <c r="P53" s="85">
        <f t="shared" si="3"/>
        <v>0</v>
      </c>
      <c r="Q53" s="83"/>
      <c r="R53" s="377">
        <f t="shared" si="4"/>
        <v>0</v>
      </c>
      <c r="S53" s="905"/>
      <c r="T53" s="905">
        <f>+ALMACEN[[#This Row],[TOTAL EXITENTE82]]*ALMACEN[[#This Row],[P.U$]]</f>
        <v>0</v>
      </c>
      <c r="U53" s="768"/>
      <c r="V53">
        <f>SUMIF(SALIDAS6[[N° DE LOTE ]],ALMACEN[N° DE LOTE],SALIDAS6[ENTRADAS])</f>
        <v>0</v>
      </c>
      <c r="W53" s="950">
        <f>SUMIF(Tabla6[N° DE LOTE],ALMACEN[N° DE LOTE],Tabla6[SALIDAS])</f>
        <v>0</v>
      </c>
      <c r="X53" s="950">
        <f>ALMACEN[[#This Row],[SALIDAD]]-ALMACEN[[#This Row],[ENTRADAS]]</f>
        <v>0</v>
      </c>
      <c r="Y53" s="176"/>
    </row>
    <row r="54" spans="1:25" ht="51" x14ac:dyDescent="0.25">
      <c r="A54" s="179">
        <v>41</v>
      </c>
      <c r="B54" s="201" t="s">
        <v>37</v>
      </c>
      <c r="C54" s="14" t="s">
        <v>234</v>
      </c>
      <c r="D54" s="14" t="s">
        <v>10</v>
      </c>
      <c r="E54" s="14" t="s">
        <v>273</v>
      </c>
      <c r="F54" s="15">
        <v>45627</v>
      </c>
      <c r="G54" s="37">
        <v>0.74</v>
      </c>
      <c r="H54" s="337"/>
      <c r="I54" s="83"/>
      <c r="J54" s="85">
        <f t="shared" si="0"/>
        <v>0</v>
      </c>
      <c r="K54" s="83">
        <v>0</v>
      </c>
      <c r="L54" s="85">
        <f>G54*K54</f>
        <v>0</v>
      </c>
      <c r="M54" s="83">
        <v>0</v>
      </c>
      <c r="N54" s="85">
        <f>G54*M54</f>
        <v>0</v>
      </c>
      <c r="O54" s="83"/>
      <c r="P54" s="85">
        <f>G54*O54</f>
        <v>0</v>
      </c>
      <c r="Q54" s="83"/>
      <c r="R54" s="377">
        <f>G54*Q54</f>
        <v>0</v>
      </c>
      <c r="S54" s="905"/>
      <c r="T54" s="905">
        <f>+ALMACEN[[#This Row],[TOTAL EXITENTE82]]*ALMACEN[[#This Row],[P.U$]]</f>
        <v>0</v>
      </c>
      <c r="U54" s="768"/>
      <c r="V54">
        <f>SUMIF(SALIDAS6[[N° DE LOTE ]],ALMACEN[N° DE LOTE],SALIDAS6[ENTRADAS])</f>
        <v>0</v>
      </c>
      <c r="W54" s="950">
        <f>SUMIF(Tabla6[N° DE LOTE],ALMACEN[N° DE LOTE],Tabla6[SALIDAS])</f>
        <v>0</v>
      </c>
      <c r="X54" s="950">
        <f>ALMACEN[[#This Row],[SALIDAD]]-ALMACEN[[#This Row],[ENTRADAS]]</f>
        <v>0</v>
      </c>
      <c r="Y54" s="176"/>
    </row>
    <row r="55" spans="1:25" ht="51" x14ac:dyDescent="0.25">
      <c r="A55" s="179">
        <v>42</v>
      </c>
      <c r="B55" s="201" t="s">
        <v>38</v>
      </c>
      <c r="C55" s="14" t="s">
        <v>203</v>
      </c>
      <c r="D55" s="14" t="s">
        <v>10</v>
      </c>
      <c r="E55" s="14" t="s">
        <v>273</v>
      </c>
      <c r="F55" s="15">
        <v>45352</v>
      </c>
      <c r="G55" s="37">
        <v>0.92</v>
      </c>
      <c r="H55" s="570"/>
      <c r="I55" s="83">
        <v>40</v>
      </c>
      <c r="J55" s="85">
        <f t="shared" si="0"/>
        <v>36.800000000000004</v>
      </c>
      <c r="K55" s="83">
        <v>30</v>
      </c>
      <c r="L55" s="85">
        <f t="shared" si="1"/>
        <v>27.6</v>
      </c>
      <c r="M55" s="83">
        <v>10</v>
      </c>
      <c r="N55" s="85">
        <f t="shared" si="2"/>
        <v>9.2000000000000011</v>
      </c>
      <c r="O55" s="83"/>
      <c r="P55" s="85">
        <f t="shared" si="3"/>
        <v>0</v>
      </c>
      <c r="Q55" s="83"/>
      <c r="R55" s="377">
        <f t="shared" si="4"/>
        <v>0</v>
      </c>
      <c r="S55" s="905"/>
      <c r="T55" s="905">
        <f>+ALMACEN[[#This Row],[TOTAL EXITENTE82]]*ALMACEN[[#This Row],[P.U$]]</f>
        <v>0</v>
      </c>
      <c r="U55" s="768"/>
      <c r="V55">
        <f>SUMIF(SALIDAS6[[N° DE LOTE ]],ALMACEN[N° DE LOTE],SALIDAS6[ENTRADAS])</f>
        <v>0</v>
      </c>
      <c r="W55" s="950">
        <f>SUMIF(Tabla6[N° DE LOTE],ALMACEN[N° DE LOTE],Tabla6[SALIDAS])</f>
        <v>0</v>
      </c>
      <c r="X55" s="950">
        <f>ALMACEN[[#This Row],[SALIDAD]]-ALMACEN[[#This Row],[ENTRADAS]]</f>
        <v>0</v>
      </c>
      <c r="Y55" s="176"/>
    </row>
    <row r="56" spans="1:25" ht="51" x14ac:dyDescent="0.25">
      <c r="A56" s="179">
        <v>43</v>
      </c>
      <c r="B56" s="201" t="s">
        <v>39</v>
      </c>
      <c r="C56" s="14" t="s">
        <v>213</v>
      </c>
      <c r="D56" s="14" t="s">
        <v>10</v>
      </c>
      <c r="E56" s="14" t="s">
        <v>273</v>
      </c>
      <c r="F56" s="15">
        <v>45108</v>
      </c>
      <c r="G56" s="37">
        <v>0.88</v>
      </c>
      <c r="H56" s="570"/>
      <c r="I56" s="83"/>
      <c r="J56" s="85">
        <f t="shared" si="0"/>
        <v>0</v>
      </c>
      <c r="K56" s="83">
        <v>0</v>
      </c>
      <c r="L56" s="85">
        <f t="shared" si="1"/>
        <v>0</v>
      </c>
      <c r="M56" s="83">
        <v>0</v>
      </c>
      <c r="N56" s="85">
        <f t="shared" si="2"/>
        <v>0</v>
      </c>
      <c r="O56" s="83"/>
      <c r="P56" s="85">
        <f t="shared" si="3"/>
        <v>0</v>
      </c>
      <c r="Q56" s="83"/>
      <c r="R56" s="377">
        <f t="shared" si="4"/>
        <v>0</v>
      </c>
      <c r="S56" s="905"/>
      <c r="T56" s="905">
        <f>+ALMACEN[[#This Row],[TOTAL EXITENTE82]]*ALMACEN[[#This Row],[P.U$]]</f>
        <v>0</v>
      </c>
      <c r="U56" s="768"/>
      <c r="V56">
        <f>SUMIF(SALIDAS6[[N° DE LOTE ]],ALMACEN[N° DE LOTE],SALIDAS6[ENTRADAS])</f>
        <v>0</v>
      </c>
      <c r="W56" s="950">
        <f>SUMIF(Tabla6[N° DE LOTE],ALMACEN[N° DE LOTE],Tabla6[SALIDAS])</f>
        <v>0</v>
      </c>
      <c r="X56" s="950">
        <f>ALMACEN[[#This Row],[SALIDAD]]-ALMACEN[[#This Row],[ENTRADAS]]</f>
        <v>0</v>
      </c>
      <c r="Y56" s="176"/>
    </row>
    <row r="57" spans="1:25" ht="51" x14ac:dyDescent="0.25">
      <c r="A57" s="179">
        <v>753</v>
      </c>
      <c r="B57" s="201" t="s">
        <v>40</v>
      </c>
      <c r="C57" s="13" t="s">
        <v>18015</v>
      </c>
      <c r="D57" s="14" t="s">
        <v>10</v>
      </c>
      <c r="E57" s="14" t="s">
        <v>273</v>
      </c>
      <c r="F57" s="15">
        <v>46054</v>
      </c>
      <c r="G57" s="569">
        <v>2.15</v>
      </c>
      <c r="H57" s="570"/>
      <c r="I57" s="83"/>
      <c r="J57" s="572">
        <f>G57*I57</f>
        <v>0</v>
      </c>
      <c r="K57" s="83"/>
      <c r="L57" s="85">
        <f>G57*K57</f>
        <v>0</v>
      </c>
      <c r="M57" s="83"/>
      <c r="N57" s="85">
        <f>G57*M57</f>
        <v>0</v>
      </c>
      <c r="O57" s="83"/>
      <c r="P57" s="85">
        <f>G57*O57</f>
        <v>0</v>
      </c>
      <c r="Q57" s="83">
        <v>30</v>
      </c>
      <c r="R57" s="377">
        <f>G57*Q57</f>
        <v>64.5</v>
      </c>
      <c r="S57" s="905">
        <v>15</v>
      </c>
      <c r="T57" s="905">
        <f>+ALMACEN[[#This Row],[TOTAL EXITENTE82]]*ALMACEN[[#This Row],[P.U$]]</f>
        <v>32.25</v>
      </c>
      <c r="U57" s="768">
        <v>0</v>
      </c>
      <c r="V57">
        <f>SUMIF(SALIDAS6[[N° DE LOTE ]],ALMACEN[N° DE LOTE],SALIDAS6[ENTRADAS])</f>
        <v>30</v>
      </c>
      <c r="W57" s="950">
        <f>SUMIF(Tabla6[N° DE LOTE],ALMACEN[N° DE LOTE],Tabla6[SALIDAS])</f>
        <v>0</v>
      </c>
      <c r="X57" s="950">
        <f>ALMACEN[[#This Row],[SALIDAD]]-ALMACEN[[#This Row],[ENTRADAS]]</f>
        <v>30</v>
      </c>
      <c r="Y57" s="176"/>
    </row>
    <row r="58" spans="1:25" ht="51" x14ac:dyDescent="0.25">
      <c r="A58" s="179">
        <v>44</v>
      </c>
      <c r="B58" s="608" t="s">
        <v>1109</v>
      </c>
      <c r="C58" s="578" t="s">
        <v>1110</v>
      </c>
      <c r="D58" s="14" t="s">
        <v>10</v>
      </c>
      <c r="E58" s="14" t="s">
        <v>274</v>
      </c>
      <c r="F58" s="576"/>
      <c r="G58" s="603">
        <v>2.15</v>
      </c>
      <c r="H58" s="609"/>
      <c r="I58" s="593"/>
      <c r="J58" s="599">
        <f>G58*I58</f>
        <v>0</v>
      </c>
      <c r="K58" s="83">
        <v>0</v>
      </c>
      <c r="L58" s="879">
        <f>G58*K58</f>
        <v>0</v>
      </c>
      <c r="M58" s="83">
        <v>0</v>
      </c>
      <c r="N58" s="879">
        <f>G58*M58</f>
        <v>0</v>
      </c>
      <c r="O58" s="593">
        <v>20</v>
      </c>
      <c r="P58" s="879">
        <f>G58*O58</f>
        <v>43</v>
      </c>
      <c r="Q58" s="593">
        <v>20</v>
      </c>
      <c r="R58" s="377">
        <f>G58*Q58</f>
        <v>43</v>
      </c>
      <c r="S58" s="905">
        <v>0</v>
      </c>
      <c r="T58" s="905">
        <f>+ALMACEN[[#This Row],[TOTAL EXITENTE82]]*ALMACEN[[#This Row],[P.U$]]</f>
        <v>0</v>
      </c>
      <c r="U58" s="768">
        <v>0</v>
      </c>
      <c r="V58">
        <f>SUMIF(SALIDAS6[[N° DE LOTE ]],ALMACEN[N° DE LOTE],SALIDAS6[ENTRADAS])</f>
        <v>0</v>
      </c>
      <c r="W58" s="950">
        <f>SUMIF(Tabla6[N° DE LOTE],ALMACEN[N° DE LOTE],Tabla6[SALIDAS])</f>
        <v>0</v>
      </c>
      <c r="X58" s="950">
        <f>ALMACEN[[#This Row],[SALIDAD]]-ALMACEN[[#This Row],[ENTRADAS]]</f>
        <v>0</v>
      </c>
      <c r="Y58" s="176"/>
    </row>
    <row r="59" spans="1:25" ht="51" x14ac:dyDescent="0.25">
      <c r="A59" s="179">
        <v>45</v>
      </c>
      <c r="B59" s="201" t="s">
        <v>40</v>
      </c>
      <c r="C59" s="14" t="s">
        <v>209</v>
      </c>
      <c r="D59" s="14" t="s">
        <v>10</v>
      </c>
      <c r="E59" s="14" t="s">
        <v>274</v>
      </c>
      <c r="F59" s="15">
        <v>45627</v>
      </c>
      <c r="G59" s="37">
        <v>2.83</v>
      </c>
      <c r="H59" s="570"/>
      <c r="I59" s="83"/>
      <c r="J59" s="85">
        <f t="shared" si="0"/>
        <v>0</v>
      </c>
      <c r="K59" s="83">
        <v>0</v>
      </c>
      <c r="L59" s="85">
        <f t="shared" si="1"/>
        <v>0</v>
      </c>
      <c r="M59" s="83">
        <v>0</v>
      </c>
      <c r="N59" s="85">
        <f t="shared" si="2"/>
        <v>0</v>
      </c>
      <c r="O59" s="83"/>
      <c r="P59" s="85">
        <f t="shared" si="3"/>
        <v>0</v>
      </c>
      <c r="Q59" s="83"/>
      <c r="R59" s="377">
        <f t="shared" si="4"/>
        <v>0</v>
      </c>
      <c r="S59" s="905"/>
      <c r="T59" s="905">
        <f>+ALMACEN[[#This Row],[TOTAL EXITENTE82]]*ALMACEN[[#This Row],[P.U$]]</f>
        <v>0</v>
      </c>
      <c r="U59" s="768"/>
      <c r="V59">
        <f>SUMIF(SALIDAS6[[N° DE LOTE ]],ALMACEN[N° DE LOTE],SALIDAS6[ENTRADAS])</f>
        <v>0</v>
      </c>
      <c r="W59" s="950">
        <f>SUMIF(Tabla6[N° DE LOTE],ALMACEN[N° DE LOTE],Tabla6[SALIDAS])</f>
        <v>0</v>
      </c>
      <c r="X59" s="950">
        <f>ALMACEN[[#This Row],[SALIDAD]]-ALMACEN[[#This Row],[ENTRADAS]]</f>
        <v>0</v>
      </c>
      <c r="Y59" s="176"/>
    </row>
    <row r="60" spans="1:25" ht="51" x14ac:dyDescent="0.25">
      <c r="A60" s="179">
        <v>46</v>
      </c>
      <c r="B60" s="201" t="s">
        <v>40</v>
      </c>
      <c r="C60" s="14" t="s">
        <v>209</v>
      </c>
      <c r="D60" s="14" t="s">
        <v>10</v>
      </c>
      <c r="E60" s="14" t="s">
        <v>274</v>
      </c>
      <c r="F60" s="15">
        <v>45444</v>
      </c>
      <c r="G60" s="37">
        <v>2.83</v>
      </c>
      <c r="H60" s="570"/>
      <c r="I60" s="83"/>
      <c r="J60" s="85">
        <f t="shared" si="0"/>
        <v>0</v>
      </c>
      <c r="K60" s="83">
        <v>0</v>
      </c>
      <c r="L60" s="85">
        <f t="shared" si="1"/>
        <v>0</v>
      </c>
      <c r="M60" s="83">
        <v>0</v>
      </c>
      <c r="N60" s="85">
        <f t="shared" si="2"/>
        <v>0</v>
      </c>
      <c r="O60" s="83"/>
      <c r="P60" s="85">
        <f t="shared" si="3"/>
        <v>0</v>
      </c>
      <c r="Q60" s="83"/>
      <c r="R60" s="377">
        <f t="shared" si="4"/>
        <v>0</v>
      </c>
      <c r="S60" s="905"/>
      <c r="T60" s="905">
        <f>+ALMACEN[[#This Row],[TOTAL EXITENTE82]]*ALMACEN[[#This Row],[P.U$]]</f>
        <v>0</v>
      </c>
      <c r="U60" s="768"/>
      <c r="V60">
        <f>SUMIF(SALIDAS6[[N° DE LOTE ]],ALMACEN[N° DE LOTE],SALIDAS6[ENTRADAS])</f>
        <v>0</v>
      </c>
      <c r="W60" s="950">
        <f>SUMIF(Tabla6[N° DE LOTE],ALMACEN[N° DE LOTE],Tabla6[SALIDAS])</f>
        <v>0</v>
      </c>
      <c r="X60" s="950">
        <f>ALMACEN[[#This Row],[SALIDAD]]-ALMACEN[[#This Row],[ENTRADAS]]</f>
        <v>0</v>
      </c>
      <c r="Y60" s="176"/>
    </row>
    <row r="61" spans="1:25" ht="51" x14ac:dyDescent="0.25">
      <c r="A61" s="179">
        <v>47</v>
      </c>
      <c r="B61" s="201" t="s">
        <v>41</v>
      </c>
      <c r="C61" s="14" t="s">
        <v>200</v>
      </c>
      <c r="D61" s="14" t="s">
        <v>10</v>
      </c>
      <c r="E61" s="14" t="s">
        <v>274</v>
      </c>
      <c r="F61" s="15">
        <v>45658</v>
      </c>
      <c r="G61" s="37">
        <v>2.15</v>
      </c>
      <c r="H61" s="337"/>
      <c r="I61" s="83"/>
      <c r="J61" s="85">
        <f t="shared" si="0"/>
        <v>0</v>
      </c>
      <c r="K61" s="83">
        <v>0</v>
      </c>
      <c r="L61" s="85">
        <f t="shared" si="1"/>
        <v>0</v>
      </c>
      <c r="M61" s="83">
        <v>0</v>
      </c>
      <c r="N61" s="85">
        <f t="shared" si="2"/>
        <v>0</v>
      </c>
      <c r="O61" s="83"/>
      <c r="P61" s="85">
        <f t="shared" si="3"/>
        <v>0</v>
      </c>
      <c r="Q61" s="83"/>
      <c r="R61" s="377">
        <f t="shared" si="4"/>
        <v>0</v>
      </c>
      <c r="S61" s="905"/>
      <c r="T61" s="905">
        <f>+ALMACEN[[#This Row],[TOTAL EXITENTE82]]*ALMACEN[[#This Row],[P.U$]]</f>
        <v>0</v>
      </c>
      <c r="U61" s="768"/>
      <c r="V61">
        <f>SUMIF(SALIDAS6[[N° DE LOTE ]],ALMACEN[N° DE LOTE],SALIDAS6[ENTRADAS])</f>
        <v>0</v>
      </c>
      <c r="W61" s="950">
        <f>SUMIF(Tabla6[N° DE LOTE],ALMACEN[N° DE LOTE],Tabla6[SALIDAS])</f>
        <v>0</v>
      </c>
      <c r="X61" s="950">
        <f>ALMACEN[[#This Row],[SALIDAD]]-ALMACEN[[#This Row],[ENTRADAS]]</f>
        <v>0</v>
      </c>
      <c r="Y61" s="176"/>
    </row>
    <row r="62" spans="1:25" ht="22.5" customHeight="1" x14ac:dyDescent="0.25">
      <c r="A62" s="179">
        <v>48</v>
      </c>
      <c r="B62" s="201" t="s">
        <v>41</v>
      </c>
      <c r="C62" s="14" t="s">
        <v>203</v>
      </c>
      <c r="D62" s="14" t="s">
        <v>10</v>
      </c>
      <c r="E62" s="14" t="s">
        <v>274</v>
      </c>
      <c r="F62" s="15">
        <v>45689</v>
      </c>
      <c r="G62" s="37">
        <v>3.61</v>
      </c>
      <c r="H62" s="337"/>
      <c r="I62" s="83">
        <v>40</v>
      </c>
      <c r="J62" s="85">
        <f>G62*I62</f>
        <v>144.4</v>
      </c>
      <c r="K62" s="83">
        <v>0</v>
      </c>
      <c r="L62" s="85">
        <f>G62*K62</f>
        <v>0</v>
      </c>
      <c r="M62" s="83">
        <v>30</v>
      </c>
      <c r="N62" s="85">
        <f>G62*M62</f>
        <v>108.3</v>
      </c>
      <c r="O62" s="83"/>
      <c r="P62" s="85">
        <f>G62*O62</f>
        <v>0</v>
      </c>
      <c r="Q62" s="83"/>
      <c r="R62" s="377">
        <f>G62*Q62</f>
        <v>0</v>
      </c>
      <c r="S62" s="905"/>
      <c r="T62" s="905">
        <f>+ALMACEN[[#This Row],[TOTAL EXITENTE82]]*ALMACEN[[#This Row],[P.U$]]</f>
        <v>0</v>
      </c>
      <c r="U62" s="768"/>
      <c r="V62">
        <f>SUMIF(SALIDAS6[[N° DE LOTE ]],ALMACEN[N° DE LOTE],SALIDAS6[ENTRADAS])</f>
        <v>0</v>
      </c>
      <c r="W62" s="950">
        <f>SUMIF(Tabla6[N° DE LOTE],ALMACEN[N° DE LOTE],Tabla6[SALIDAS])</f>
        <v>0</v>
      </c>
      <c r="X62" s="950">
        <f>ALMACEN[[#This Row],[SALIDAD]]-ALMACEN[[#This Row],[ENTRADAS]]</f>
        <v>0</v>
      </c>
      <c r="Y62" s="176"/>
    </row>
    <row r="63" spans="1:25" ht="51" x14ac:dyDescent="0.25">
      <c r="A63" s="179">
        <v>49</v>
      </c>
      <c r="B63" s="201" t="s">
        <v>40</v>
      </c>
      <c r="C63" s="14" t="s">
        <v>17670</v>
      </c>
      <c r="D63" s="14" t="s">
        <v>10</v>
      </c>
      <c r="E63" s="14" t="s">
        <v>274</v>
      </c>
      <c r="F63" s="15">
        <v>45536</v>
      </c>
      <c r="G63" s="37">
        <v>2.99</v>
      </c>
      <c r="H63" s="337"/>
      <c r="I63" s="83">
        <v>16</v>
      </c>
      <c r="J63" s="85">
        <f>G63*I63</f>
        <v>47.84</v>
      </c>
      <c r="K63" s="83">
        <v>16</v>
      </c>
      <c r="L63" s="85">
        <f>G63*K63</f>
        <v>47.84</v>
      </c>
      <c r="M63" s="83">
        <v>5</v>
      </c>
      <c r="N63" s="85">
        <f>G63*M63</f>
        <v>14.950000000000001</v>
      </c>
      <c r="O63" s="83">
        <v>0</v>
      </c>
      <c r="P63" s="85">
        <f>G63*O63</f>
        <v>0</v>
      </c>
      <c r="Q63" s="83"/>
      <c r="R63" s="377">
        <f>G63*Q63</f>
        <v>0</v>
      </c>
      <c r="S63" s="905"/>
      <c r="T63" s="905">
        <f>+ALMACEN[[#This Row],[TOTAL EXITENTE82]]*ALMACEN[[#This Row],[P.U$]]</f>
        <v>0</v>
      </c>
      <c r="U63" s="768"/>
      <c r="V63">
        <f>SUMIF(SALIDAS6[[N° DE LOTE ]],ALMACEN[N° DE LOTE],SALIDAS6[ENTRADAS])</f>
        <v>0</v>
      </c>
      <c r="W63" s="950">
        <f>SUMIF(Tabla6[N° DE LOTE],ALMACEN[N° DE LOTE],Tabla6[SALIDAS])</f>
        <v>0</v>
      </c>
      <c r="X63" s="950">
        <f>ALMACEN[[#This Row],[SALIDAD]]-ALMACEN[[#This Row],[ENTRADAS]]</f>
        <v>0</v>
      </c>
      <c r="Y63" s="176"/>
    </row>
    <row r="64" spans="1:25" ht="51" x14ac:dyDescent="0.25">
      <c r="A64" s="179">
        <v>50</v>
      </c>
      <c r="B64" s="201" t="s">
        <v>40</v>
      </c>
      <c r="C64" s="14" t="s">
        <v>17936</v>
      </c>
      <c r="D64" s="14" t="s">
        <v>10</v>
      </c>
      <c r="E64" s="14" t="s">
        <v>274</v>
      </c>
      <c r="F64" s="15">
        <v>45537</v>
      </c>
      <c r="G64" s="37">
        <v>2.99</v>
      </c>
      <c r="H64" s="337"/>
      <c r="I64" s="83">
        <v>5</v>
      </c>
      <c r="J64" s="85">
        <f>G64*I64</f>
        <v>14.950000000000001</v>
      </c>
      <c r="K64" s="83">
        <v>4</v>
      </c>
      <c r="L64" s="85">
        <f>G64*K64</f>
        <v>11.96</v>
      </c>
      <c r="M64" s="83">
        <v>4</v>
      </c>
      <c r="N64" s="85">
        <f>G64*M64</f>
        <v>11.96</v>
      </c>
      <c r="O64" s="83">
        <v>5</v>
      </c>
      <c r="P64" s="85">
        <f>G64*O64</f>
        <v>14.950000000000001</v>
      </c>
      <c r="Q64" s="83">
        <v>5</v>
      </c>
      <c r="R64" s="377">
        <f>G64*Q64</f>
        <v>14.950000000000001</v>
      </c>
      <c r="S64" s="905">
        <v>5</v>
      </c>
      <c r="T64" s="905">
        <f>+ALMACEN[[#This Row],[TOTAL EXITENTE82]]*ALMACEN[[#This Row],[P.U$]]</f>
        <v>14.950000000000001</v>
      </c>
      <c r="U64" s="768">
        <v>5</v>
      </c>
      <c r="V64">
        <f>SUMIF(SALIDAS6[[N° DE LOTE ]],ALMACEN[N° DE LOTE],SALIDAS6[ENTRADAS])</f>
        <v>0</v>
      </c>
      <c r="W64" s="950">
        <f>SUMIF(Tabla6[N° DE LOTE],ALMACEN[N° DE LOTE],Tabla6[SALIDAS])</f>
        <v>0</v>
      </c>
      <c r="X64" s="950">
        <f>ALMACEN[[#This Row],[SALIDAD]]-ALMACEN[[#This Row],[ENTRADAS]]</f>
        <v>0</v>
      </c>
      <c r="Y64" s="176"/>
    </row>
    <row r="65" spans="1:25" ht="51" x14ac:dyDescent="0.25">
      <c r="A65" s="179">
        <v>51</v>
      </c>
      <c r="B65" s="201" t="s">
        <v>803</v>
      </c>
      <c r="C65" s="14" t="s">
        <v>203</v>
      </c>
      <c r="D65" s="14" t="s">
        <v>10</v>
      </c>
      <c r="E65" s="14" t="s">
        <v>274</v>
      </c>
      <c r="F65" s="15">
        <v>45689</v>
      </c>
      <c r="G65" s="37">
        <v>1.3</v>
      </c>
      <c r="H65" s="337"/>
      <c r="I65" s="83"/>
      <c r="J65" s="85">
        <f t="shared" si="0"/>
        <v>0</v>
      </c>
      <c r="K65" s="83">
        <v>0</v>
      </c>
      <c r="L65" s="85">
        <f t="shared" si="1"/>
        <v>0</v>
      </c>
      <c r="M65" s="83">
        <v>0</v>
      </c>
      <c r="N65" s="85">
        <f t="shared" si="2"/>
        <v>0</v>
      </c>
      <c r="O65" s="83"/>
      <c r="P65" s="85">
        <f t="shared" si="3"/>
        <v>0</v>
      </c>
      <c r="Q65" s="83">
        <v>10</v>
      </c>
      <c r="R65" s="377">
        <f t="shared" si="4"/>
        <v>13</v>
      </c>
      <c r="S65" s="905">
        <v>20</v>
      </c>
      <c r="T65" s="905">
        <f>+ALMACEN[[#This Row],[TOTAL EXITENTE82]]*ALMACEN[[#This Row],[P.U$]]</f>
        <v>26</v>
      </c>
      <c r="U65" s="768">
        <v>20</v>
      </c>
      <c r="V65">
        <f>SUMIF(SALIDAS6[[N° DE LOTE ]],ALMACEN[N° DE LOTE],SALIDAS6[ENTRADAS])</f>
        <v>10</v>
      </c>
      <c r="W65" s="950">
        <f>SUMIF(Tabla6[N° DE LOTE],ALMACEN[N° DE LOTE],Tabla6[SALIDAS])</f>
        <v>10</v>
      </c>
      <c r="X65" s="950">
        <f>ALMACEN[[#This Row],[SALIDAD]]-ALMACEN[[#This Row],[ENTRADAS]]</f>
        <v>0</v>
      </c>
      <c r="Y65" s="176"/>
    </row>
    <row r="66" spans="1:25" ht="57" x14ac:dyDescent="0.25">
      <c r="A66" s="179">
        <v>52</v>
      </c>
      <c r="B66" s="201" t="s">
        <v>726</v>
      </c>
      <c r="C66" s="14" t="s">
        <v>727</v>
      </c>
      <c r="D66" s="14" t="s">
        <v>10</v>
      </c>
      <c r="E66" s="14" t="s">
        <v>728</v>
      </c>
      <c r="F66" s="15">
        <v>45386</v>
      </c>
      <c r="G66" s="37">
        <v>3.81</v>
      </c>
      <c r="H66" s="337"/>
      <c r="I66" s="83"/>
      <c r="J66" s="85">
        <f t="shared" si="0"/>
        <v>0</v>
      </c>
      <c r="K66" s="83">
        <v>0</v>
      </c>
      <c r="L66" s="85">
        <f>G66*K66</f>
        <v>0</v>
      </c>
      <c r="M66" s="83">
        <v>0</v>
      </c>
      <c r="N66" s="85">
        <f>G66*M66</f>
        <v>0</v>
      </c>
      <c r="O66" s="83"/>
      <c r="P66" s="85">
        <f>G66*O66</f>
        <v>0</v>
      </c>
      <c r="Q66" s="83"/>
      <c r="R66" s="377">
        <f>G66*Q66</f>
        <v>0</v>
      </c>
      <c r="S66" s="905"/>
      <c r="T66" s="905">
        <f>+ALMACEN[[#This Row],[TOTAL EXITENTE82]]*ALMACEN[[#This Row],[P.U$]]</f>
        <v>0</v>
      </c>
      <c r="U66" s="768"/>
      <c r="V66">
        <f>SUMIF(SALIDAS6[[N° DE LOTE ]],ALMACEN[N° DE LOTE],SALIDAS6[ENTRADAS])</f>
        <v>0</v>
      </c>
      <c r="W66" s="950">
        <f>SUMIF(Tabla6[N° DE LOTE],ALMACEN[N° DE LOTE],Tabla6[SALIDAS])</f>
        <v>0</v>
      </c>
      <c r="X66" s="950">
        <f>ALMACEN[[#This Row],[SALIDAD]]-ALMACEN[[#This Row],[ENTRADAS]]</f>
        <v>0</v>
      </c>
      <c r="Y66" s="176"/>
    </row>
    <row r="67" spans="1:25" ht="38.25" x14ac:dyDescent="0.25">
      <c r="A67" s="179">
        <v>816</v>
      </c>
      <c r="B67" s="201" t="s">
        <v>1027</v>
      </c>
      <c r="C67" s="14" t="s">
        <v>241</v>
      </c>
      <c r="D67" s="14" t="s">
        <v>10</v>
      </c>
      <c r="E67" s="14" t="s">
        <v>272</v>
      </c>
      <c r="F67" s="15">
        <v>45748</v>
      </c>
      <c r="G67" s="37">
        <v>2.44</v>
      </c>
      <c r="H67" s="337"/>
      <c r="I67" s="83"/>
      <c r="J67" s="85">
        <f>G67*I67</f>
        <v>0</v>
      </c>
      <c r="K67" s="83"/>
      <c r="L67" s="85">
        <f>G67*K67</f>
        <v>0</v>
      </c>
      <c r="M67" s="83"/>
      <c r="N67" s="85">
        <f>G67*M67</f>
        <v>0</v>
      </c>
      <c r="O67" s="83"/>
      <c r="P67" s="85">
        <f>G67*O67</f>
        <v>0</v>
      </c>
      <c r="Q67" s="83">
        <v>100</v>
      </c>
      <c r="R67" s="377">
        <f>G67*Q67</f>
        <v>244</v>
      </c>
      <c r="S67" s="905">
        <v>45</v>
      </c>
      <c r="T67" s="905">
        <f>+ALMACEN[[#This Row],[TOTAL EXITENTE82]]*ALMACEN[[#This Row],[P.U$]]</f>
        <v>109.8</v>
      </c>
      <c r="U67" s="768">
        <v>20</v>
      </c>
      <c r="V67">
        <f>SUMIF(SALIDAS6[[N° DE LOTE ]],ALMACEN[N° DE LOTE],SALIDAS6[ENTRADAS])</f>
        <v>100</v>
      </c>
      <c r="W67" s="950">
        <f>SUMIF(Tabla6[N° DE LOTE],ALMACEN[N° DE LOTE],Tabla6[SALIDAS])</f>
        <v>0</v>
      </c>
      <c r="X67" s="950">
        <f>ALMACEN[[#This Row],[SALIDAD]]-ALMACEN[[#This Row],[ENTRADAS]]</f>
        <v>100</v>
      </c>
      <c r="Y67" s="176"/>
    </row>
    <row r="68" spans="1:25" ht="38.25" x14ac:dyDescent="0.25">
      <c r="A68" s="179">
        <v>53</v>
      </c>
      <c r="B68" s="201" t="s">
        <v>1027</v>
      </c>
      <c r="C68" s="14" t="s">
        <v>209</v>
      </c>
      <c r="D68" s="14" t="s">
        <v>10</v>
      </c>
      <c r="E68" s="14" t="s">
        <v>272</v>
      </c>
      <c r="F68" s="15">
        <v>45627</v>
      </c>
      <c r="G68" s="37">
        <v>5.72</v>
      </c>
      <c r="H68" s="337"/>
      <c r="I68" s="83"/>
      <c r="J68" s="85">
        <f t="shared" si="0"/>
        <v>0</v>
      </c>
      <c r="K68" s="83">
        <v>0</v>
      </c>
      <c r="L68" s="85">
        <f t="shared" si="1"/>
        <v>0</v>
      </c>
      <c r="M68" s="83">
        <v>0</v>
      </c>
      <c r="N68" s="85">
        <f t="shared" si="2"/>
        <v>0</v>
      </c>
      <c r="O68" s="83"/>
      <c r="P68" s="85">
        <f t="shared" si="3"/>
        <v>0</v>
      </c>
      <c r="Q68" s="83"/>
      <c r="R68" s="377">
        <f t="shared" si="4"/>
        <v>0</v>
      </c>
      <c r="S68" s="905"/>
      <c r="T68" s="905">
        <f>+ALMACEN[[#This Row],[TOTAL EXITENTE82]]*ALMACEN[[#This Row],[P.U$]]</f>
        <v>0</v>
      </c>
      <c r="U68" s="768"/>
      <c r="V68">
        <f>SUMIF(SALIDAS6[[N° DE LOTE ]],ALMACEN[N° DE LOTE],SALIDAS6[ENTRADAS])</f>
        <v>0</v>
      </c>
      <c r="W68" s="950">
        <f>SUMIF(Tabla6[N° DE LOTE],ALMACEN[N° DE LOTE],Tabla6[SALIDAS])</f>
        <v>0</v>
      </c>
      <c r="X68" s="950">
        <f>ALMACEN[[#This Row],[SALIDAD]]-ALMACEN[[#This Row],[ENTRADAS]]</f>
        <v>0</v>
      </c>
      <c r="Y68" s="176"/>
    </row>
    <row r="69" spans="1:25" ht="38.25" x14ac:dyDescent="0.25">
      <c r="A69" s="179">
        <v>54</v>
      </c>
      <c r="B69" s="201" t="s">
        <v>1221</v>
      </c>
      <c r="C69" s="14" t="s">
        <v>1223</v>
      </c>
      <c r="D69" s="14" t="s">
        <v>10</v>
      </c>
      <c r="E69" s="14" t="s">
        <v>272</v>
      </c>
      <c r="F69" s="15">
        <v>45350</v>
      </c>
      <c r="G69" s="37">
        <v>3.39</v>
      </c>
      <c r="H69" s="337"/>
      <c r="I69" s="83"/>
      <c r="J69" s="85">
        <f>G69*I69</f>
        <v>0</v>
      </c>
      <c r="K69" s="83">
        <v>0</v>
      </c>
      <c r="L69" s="85">
        <f>G69*K69</f>
        <v>0</v>
      </c>
      <c r="M69" s="83">
        <v>0</v>
      </c>
      <c r="N69" s="85">
        <f>G69*M69</f>
        <v>0</v>
      </c>
      <c r="O69" s="83"/>
      <c r="P69" s="85">
        <f>G69*O69</f>
        <v>0</v>
      </c>
      <c r="Q69" s="83"/>
      <c r="R69" s="377">
        <f>G69*Q69</f>
        <v>0</v>
      </c>
      <c r="S69" s="905"/>
      <c r="T69" s="905">
        <f>+ALMACEN[[#This Row],[TOTAL EXITENTE82]]*ALMACEN[[#This Row],[P.U$]]</f>
        <v>0</v>
      </c>
      <c r="U69" s="768"/>
      <c r="V69">
        <f>SUMIF(SALIDAS6[[N° DE LOTE ]],ALMACEN[N° DE LOTE],SALIDAS6[ENTRADAS])</f>
        <v>0</v>
      </c>
      <c r="W69" s="950">
        <f>SUMIF(Tabla6[N° DE LOTE],ALMACEN[N° DE LOTE],Tabla6[SALIDAS])</f>
        <v>0</v>
      </c>
      <c r="X69" s="950">
        <f>ALMACEN[[#This Row],[SALIDAD]]-ALMACEN[[#This Row],[ENTRADAS]]</f>
        <v>0</v>
      </c>
      <c r="Y69" s="176"/>
    </row>
    <row r="70" spans="1:25" ht="38.25" x14ac:dyDescent="0.25">
      <c r="A70" s="179">
        <v>55</v>
      </c>
      <c r="B70" s="201" t="s">
        <v>1027</v>
      </c>
      <c r="C70" s="14" t="s">
        <v>203</v>
      </c>
      <c r="D70" s="14" t="s">
        <v>10</v>
      </c>
      <c r="E70" s="14" t="s">
        <v>272</v>
      </c>
      <c r="F70" s="15">
        <v>45351</v>
      </c>
      <c r="G70" s="37">
        <v>3</v>
      </c>
      <c r="H70" s="337"/>
      <c r="I70" s="83">
        <v>60</v>
      </c>
      <c r="J70" s="85">
        <f>G70*I70</f>
        <v>180</v>
      </c>
      <c r="K70" s="83">
        <v>40</v>
      </c>
      <c r="L70" s="85">
        <f>G70*K70</f>
        <v>120</v>
      </c>
      <c r="M70" s="83">
        <v>10</v>
      </c>
      <c r="N70" s="85">
        <f>G70*M70</f>
        <v>30</v>
      </c>
      <c r="O70" s="83">
        <v>0</v>
      </c>
      <c r="P70" s="85">
        <f>G70*O70</f>
        <v>0</v>
      </c>
      <c r="Q70" s="83"/>
      <c r="R70" s="377">
        <f>G70*Q70</f>
        <v>0</v>
      </c>
      <c r="S70" s="905"/>
      <c r="T70" s="905">
        <f>+ALMACEN[[#This Row],[TOTAL EXITENTE82]]*ALMACEN[[#This Row],[P.U$]]</f>
        <v>0</v>
      </c>
      <c r="U70" s="768"/>
      <c r="V70">
        <f>SUMIF(SALIDAS6[[N° DE LOTE ]],ALMACEN[N° DE LOTE],SALIDAS6[ENTRADAS])</f>
        <v>0</v>
      </c>
      <c r="W70" s="950">
        <f>SUMIF(Tabla6[N° DE LOTE],ALMACEN[N° DE LOTE],Tabla6[SALIDAS])</f>
        <v>0</v>
      </c>
      <c r="X70" s="950">
        <f>ALMACEN[[#This Row],[SALIDAD]]-ALMACEN[[#This Row],[ENTRADAS]]</f>
        <v>0</v>
      </c>
      <c r="Y70" s="176"/>
    </row>
    <row r="71" spans="1:25" ht="38.25" x14ac:dyDescent="0.25">
      <c r="A71" s="179">
        <v>56</v>
      </c>
      <c r="B71" s="201" t="s">
        <v>774</v>
      </c>
      <c r="C71" s="14" t="s">
        <v>216</v>
      </c>
      <c r="D71" s="14" t="s">
        <v>10</v>
      </c>
      <c r="E71" s="14" t="s">
        <v>272</v>
      </c>
      <c r="F71" s="15">
        <v>45689</v>
      </c>
      <c r="G71" s="37">
        <v>3</v>
      </c>
      <c r="H71" s="337"/>
      <c r="I71" s="83"/>
      <c r="J71" s="85">
        <f t="shared" si="0"/>
        <v>0</v>
      </c>
      <c r="K71" s="83">
        <v>0</v>
      </c>
      <c r="L71" s="85">
        <f>G71*K71</f>
        <v>0</v>
      </c>
      <c r="M71" s="83">
        <v>2</v>
      </c>
      <c r="N71" s="85">
        <f>G71*M71</f>
        <v>6</v>
      </c>
      <c r="O71" s="83"/>
      <c r="P71" s="85">
        <f>G71*O71</f>
        <v>0</v>
      </c>
      <c r="Q71" s="83"/>
      <c r="R71" s="377">
        <f>G71*Q71</f>
        <v>0</v>
      </c>
      <c r="S71" s="905"/>
      <c r="T71" s="905">
        <f>+ALMACEN[[#This Row],[TOTAL EXITENTE82]]*ALMACEN[[#This Row],[P.U$]]</f>
        <v>0</v>
      </c>
      <c r="U71" s="768"/>
      <c r="V71">
        <f>SUMIF(SALIDAS6[[N° DE LOTE ]],ALMACEN[N° DE LOTE],SALIDAS6[ENTRADAS])</f>
        <v>0</v>
      </c>
      <c r="W71" s="950">
        <f>SUMIF(Tabla6[N° DE LOTE],ALMACEN[N° DE LOTE],Tabla6[SALIDAS])</f>
        <v>0</v>
      </c>
      <c r="X71" s="950">
        <f>ALMACEN[[#This Row],[SALIDAD]]-ALMACEN[[#This Row],[ENTRADAS]]</f>
        <v>0</v>
      </c>
      <c r="Y71" s="176"/>
    </row>
    <row r="72" spans="1:25" ht="51" x14ac:dyDescent="0.25">
      <c r="A72" s="179">
        <v>57</v>
      </c>
      <c r="B72" s="201" t="s">
        <v>42</v>
      </c>
      <c r="C72" s="14" t="s">
        <v>209</v>
      </c>
      <c r="D72" s="14" t="s">
        <v>10</v>
      </c>
      <c r="E72" s="14" t="s">
        <v>275</v>
      </c>
      <c r="F72" s="15">
        <v>45474</v>
      </c>
      <c r="G72" s="37">
        <v>2.15</v>
      </c>
      <c r="H72" s="337"/>
      <c r="I72" s="83">
        <v>17</v>
      </c>
      <c r="J72" s="85">
        <f t="shared" si="0"/>
        <v>36.549999999999997</v>
      </c>
      <c r="K72" s="83">
        <v>17</v>
      </c>
      <c r="L72" s="85">
        <f t="shared" si="1"/>
        <v>36.549999999999997</v>
      </c>
      <c r="M72" s="83">
        <v>17</v>
      </c>
      <c r="N72" s="85">
        <f t="shared" si="2"/>
        <v>36.549999999999997</v>
      </c>
      <c r="O72" s="83">
        <v>5</v>
      </c>
      <c r="P72" s="85">
        <f t="shared" si="3"/>
        <v>10.75</v>
      </c>
      <c r="Q72" s="83">
        <v>5</v>
      </c>
      <c r="R72" s="377">
        <f t="shared" si="4"/>
        <v>10.75</v>
      </c>
      <c r="S72" s="905">
        <v>10</v>
      </c>
      <c r="T72" s="905">
        <f>+ALMACEN[[#This Row],[TOTAL EXITENTE82]]*ALMACEN[[#This Row],[P.U$]]</f>
        <v>21.5</v>
      </c>
      <c r="U72" s="768">
        <v>10</v>
      </c>
      <c r="V72">
        <f>SUMIF(SALIDAS6[[N° DE LOTE ]],ALMACEN[N° DE LOTE],SALIDAS6[ENTRADAS])</f>
        <v>0</v>
      </c>
      <c r="W72" s="950">
        <f>SUMIF(Tabla6[N° DE LOTE],ALMACEN[N° DE LOTE],Tabla6[SALIDAS])</f>
        <v>0</v>
      </c>
      <c r="X72" s="950">
        <f>ALMACEN[[#This Row],[SALIDAD]]-ALMACEN[[#This Row],[ENTRADAS]]</f>
        <v>0</v>
      </c>
      <c r="Y72" s="176"/>
    </row>
    <row r="73" spans="1:25" ht="38.25" x14ac:dyDescent="0.25">
      <c r="A73" s="179">
        <v>58</v>
      </c>
      <c r="B73" s="201" t="s">
        <v>43</v>
      </c>
      <c r="C73" s="14" t="s">
        <v>214</v>
      </c>
      <c r="D73" s="14" t="s">
        <v>10</v>
      </c>
      <c r="E73" s="14" t="s">
        <v>276</v>
      </c>
      <c r="F73" s="15">
        <v>45505</v>
      </c>
      <c r="G73" s="37">
        <v>2.7</v>
      </c>
      <c r="H73" s="337"/>
      <c r="I73" s="83"/>
      <c r="J73" s="85">
        <f t="shared" si="0"/>
        <v>0</v>
      </c>
      <c r="K73" s="83">
        <v>0</v>
      </c>
      <c r="L73" s="85">
        <f t="shared" si="1"/>
        <v>0</v>
      </c>
      <c r="M73" s="83">
        <v>0</v>
      </c>
      <c r="N73" s="85">
        <f t="shared" si="2"/>
        <v>0</v>
      </c>
      <c r="O73" s="83"/>
      <c r="P73" s="85">
        <f t="shared" si="3"/>
        <v>0</v>
      </c>
      <c r="Q73" s="83"/>
      <c r="R73" s="377">
        <f t="shared" si="4"/>
        <v>0</v>
      </c>
      <c r="S73" s="905"/>
      <c r="T73" s="905">
        <f>+ALMACEN[[#This Row],[TOTAL EXITENTE82]]*ALMACEN[[#This Row],[P.U$]]</f>
        <v>0</v>
      </c>
      <c r="U73" s="768"/>
      <c r="V73">
        <f>SUMIF(SALIDAS6[[N° DE LOTE ]],ALMACEN[N° DE LOTE],SALIDAS6[ENTRADAS])</f>
        <v>0</v>
      </c>
      <c r="W73" s="950">
        <f>SUMIF(Tabla6[N° DE LOTE],ALMACEN[N° DE LOTE],Tabla6[SALIDAS])</f>
        <v>0</v>
      </c>
      <c r="X73" s="950">
        <f>ALMACEN[[#This Row],[SALIDAD]]-ALMACEN[[#This Row],[ENTRADAS]]</f>
        <v>0</v>
      </c>
      <c r="Y73" s="176"/>
    </row>
    <row r="74" spans="1:25" ht="51" x14ac:dyDescent="0.25">
      <c r="A74" s="179"/>
      <c r="B74" s="201" t="s">
        <v>18288</v>
      </c>
      <c r="C74" s="14" t="s">
        <v>209</v>
      </c>
      <c r="D74" s="14" t="s">
        <v>10</v>
      </c>
      <c r="E74" s="14" t="s">
        <v>273</v>
      </c>
      <c r="F74" s="15">
        <v>45474</v>
      </c>
      <c r="G74" s="37">
        <v>3.86</v>
      </c>
      <c r="H74" s="337"/>
      <c r="I74" s="83">
        <v>0</v>
      </c>
      <c r="J74" s="85">
        <f>G74*I74</f>
        <v>0</v>
      </c>
      <c r="K74" s="83">
        <v>0</v>
      </c>
      <c r="L74" s="85">
        <f>G74*K74</f>
        <v>0</v>
      </c>
      <c r="M74" s="83">
        <v>0</v>
      </c>
      <c r="N74" s="85">
        <f>G74*M74</f>
        <v>0</v>
      </c>
      <c r="O74" s="83">
        <v>0</v>
      </c>
      <c r="P74" s="85">
        <f>G74*O74</f>
        <v>0</v>
      </c>
      <c r="Q74" s="83">
        <v>12</v>
      </c>
      <c r="R74" s="377">
        <f>G74*Q74</f>
        <v>46.32</v>
      </c>
      <c r="S74" s="905">
        <v>12</v>
      </c>
      <c r="T74" s="905">
        <f>+ALMACEN[[#This Row],[TOTAL EXITENTE82]]*ALMACEN[[#This Row],[P.U$]]</f>
        <v>46.32</v>
      </c>
      <c r="U74" s="768">
        <v>12</v>
      </c>
      <c r="V74">
        <f>SUMIF(SALIDAS6[[N° DE LOTE ]],ALMACEN[N° DE LOTE],SALIDAS6[ENTRADAS])</f>
        <v>0</v>
      </c>
      <c r="W74" s="950">
        <f>SUMIF(Tabla6[N° DE LOTE],ALMACEN[N° DE LOTE],Tabla6[SALIDAS])</f>
        <v>0</v>
      </c>
      <c r="X74" s="950">
        <f>ALMACEN[[#This Row],[SALIDAD]]-ALMACEN[[#This Row],[ENTRADAS]]</f>
        <v>0</v>
      </c>
      <c r="Y74" s="176"/>
    </row>
    <row r="75" spans="1:25" ht="51" x14ac:dyDescent="0.25">
      <c r="A75" s="179">
        <v>754</v>
      </c>
      <c r="B75" s="201" t="s">
        <v>1011</v>
      </c>
      <c r="C75" s="14" t="s">
        <v>209</v>
      </c>
      <c r="D75" s="14" t="s">
        <v>10</v>
      </c>
      <c r="E75" s="14" t="s">
        <v>273</v>
      </c>
      <c r="F75" s="15">
        <v>45474</v>
      </c>
      <c r="G75" s="37">
        <v>1.32</v>
      </c>
      <c r="H75" s="337"/>
      <c r="I75" s="83"/>
      <c r="J75" s="85">
        <f>G75*I75</f>
        <v>0</v>
      </c>
      <c r="K75" s="83"/>
      <c r="L75" s="85">
        <f>G75*K75</f>
        <v>0</v>
      </c>
      <c r="M75" s="83"/>
      <c r="N75" s="85">
        <f>G75*M75</f>
        <v>0</v>
      </c>
      <c r="O75" s="83"/>
      <c r="P75" s="85">
        <f>G75*O75</f>
        <v>0</v>
      </c>
      <c r="Q75" s="83">
        <v>20</v>
      </c>
      <c r="R75" s="377">
        <f>G75*Q75</f>
        <v>26.400000000000002</v>
      </c>
      <c r="S75" s="905">
        <v>0</v>
      </c>
      <c r="T75" s="905">
        <f>+ALMACEN[[#This Row],[TOTAL EXITENTE82]]*ALMACEN[[#This Row],[P.U$]]</f>
        <v>0</v>
      </c>
      <c r="U75" s="768">
        <v>0</v>
      </c>
      <c r="V75">
        <f>SUMIF(SALIDAS6[[N° DE LOTE ]],ALMACEN[N° DE LOTE],SALIDAS6[ENTRADAS])</f>
        <v>20</v>
      </c>
      <c r="W75" s="950">
        <f>SUMIF(Tabla6[N° DE LOTE],ALMACEN[N° DE LOTE],Tabla6[SALIDAS])</f>
        <v>0</v>
      </c>
      <c r="X75" s="950">
        <f>ALMACEN[[#This Row],[SALIDAD]]-ALMACEN[[#This Row],[ENTRADAS]]</f>
        <v>20</v>
      </c>
      <c r="Y75" s="176"/>
    </row>
    <row r="76" spans="1:25" ht="51" x14ac:dyDescent="0.25">
      <c r="A76" s="179">
        <v>59</v>
      </c>
      <c r="B76" s="201" t="s">
        <v>44</v>
      </c>
      <c r="C76" s="14" t="s">
        <v>203</v>
      </c>
      <c r="D76" s="14" t="s">
        <v>10</v>
      </c>
      <c r="E76" s="14" t="s">
        <v>273</v>
      </c>
      <c r="F76" s="15">
        <v>45778</v>
      </c>
      <c r="G76" s="37">
        <v>1.32</v>
      </c>
      <c r="H76" s="337"/>
      <c r="I76" s="83"/>
      <c r="J76" s="85">
        <f t="shared" si="0"/>
        <v>0</v>
      </c>
      <c r="K76" s="83">
        <v>0</v>
      </c>
      <c r="L76" s="85">
        <f t="shared" si="1"/>
        <v>0</v>
      </c>
      <c r="M76" s="83">
        <v>0</v>
      </c>
      <c r="N76" s="85">
        <f t="shared" si="2"/>
        <v>0</v>
      </c>
      <c r="O76" s="83"/>
      <c r="P76" s="85">
        <f t="shared" si="3"/>
        <v>0</v>
      </c>
      <c r="Q76" s="83"/>
      <c r="R76" s="377">
        <f t="shared" si="4"/>
        <v>0</v>
      </c>
      <c r="S76" s="905"/>
      <c r="T76" s="905">
        <f>+ALMACEN[[#This Row],[TOTAL EXITENTE82]]*ALMACEN[[#This Row],[P.U$]]</f>
        <v>0</v>
      </c>
      <c r="U76" s="768"/>
      <c r="V76">
        <f>SUMIF(SALIDAS6[[N° DE LOTE ]],ALMACEN[N° DE LOTE],SALIDAS6[ENTRADAS])</f>
        <v>0</v>
      </c>
      <c r="W76" s="950">
        <f>SUMIF(Tabla6[N° DE LOTE],ALMACEN[N° DE LOTE],Tabla6[SALIDAS])</f>
        <v>0</v>
      </c>
      <c r="X76" s="950">
        <f>ALMACEN[[#This Row],[SALIDAD]]-ALMACEN[[#This Row],[ENTRADAS]]</f>
        <v>0</v>
      </c>
      <c r="Y76" s="176"/>
    </row>
    <row r="77" spans="1:25" ht="51" x14ac:dyDescent="0.25">
      <c r="A77" s="179">
        <v>60</v>
      </c>
      <c r="B77" s="201" t="s">
        <v>1011</v>
      </c>
      <c r="C77" s="14" t="s">
        <v>1012</v>
      </c>
      <c r="D77" s="14" t="s">
        <v>10</v>
      </c>
      <c r="E77" s="14" t="s">
        <v>277</v>
      </c>
      <c r="F77" s="15">
        <v>45322</v>
      </c>
      <c r="G77" s="37">
        <v>2.2999999999999998</v>
      </c>
      <c r="H77" s="337"/>
      <c r="I77" s="83"/>
      <c r="J77" s="85">
        <f t="shared" si="0"/>
        <v>0</v>
      </c>
      <c r="K77" s="83">
        <v>0</v>
      </c>
      <c r="L77" s="85">
        <f t="shared" si="1"/>
        <v>0</v>
      </c>
      <c r="M77" s="83">
        <v>0</v>
      </c>
      <c r="N77" s="85">
        <f t="shared" si="2"/>
        <v>0</v>
      </c>
      <c r="O77" s="83"/>
      <c r="P77" s="85">
        <f t="shared" si="3"/>
        <v>0</v>
      </c>
      <c r="Q77" s="83"/>
      <c r="R77" s="377">
        <f t="shared" si="4"/>
        <v>0</v>
      </c>
      <c r="S77" s="905"/>
      <c r="T77" s="905">
        <f>+ALMACEN[[#This Row],[TOTAL EXITENTE82]]*ALMACEN[[#This Row],[P.U$]]</f>
        <v>0</v>
      </c>
      <c r="U77" s="768"/>
      <c r="V77">
        <f>SUMIF(SALIDAS6[[N° DE LOTE ]],ALMACEN[N° DE LOTE],SALIDAS6[ENTRADAS])</f>
        <v>0</v>
      </c>
      <c r="W77" s="950">
        <f>SUMIF(Tabla6[N° DE LOTE],ALMACEN[N° DE LOTE],Tabla6[SALIDAS])</f>
        <v>0</v>
      </c>
      <c r="X77" s="950">
        <f>ALMACEN[[#This Row],[SALIDAD]]-ALMACEN[[#This Row],[ENTRADAS]]</f>
        <v>0</v>
      </c>
      <c r="Y77" s="176"/>
    </row>
    <row r="78" spans="1:25" ht="51" x14ac:dyDescent="0.25">
      <c r="A78" s="179">
        <v>61</v>
      </c>
      <c r="B78" s="201" t="s">
        <v>45</v>
      </c>
      <c r="C78" s="14" t="s">
        <v>216</v>
      </c>
      <c r="D78" s="14" t="s">
        <v>10</v>
      </c>
      <c r="E78" s="14" t="s">
        <v>277</v>
      </c>
      <c r="F78" s="15">
        <v>45444</v>
      </c>
      <c r="G78" s="37">
        <v>5.26</v>
      </c>
      <c r="H78" s="337"/>
      <c r="I78" s="83"/>
      <c r="J78" s="85">
        <f t="shared" si="0"/>
        <v>0</v>
      </c>
      <c r="K78" s="83">
        <v>0</v>
      </c>
      <c r="L78" s="85">
        <f t="shared" si="1"/>
        <v>0</v>
      </c>
      <c r="M78" s="83">
        <v>0</v>
      </c>
      <c r="N78" s="85">
        <f t="shared" si="2"/>
        <v>0</v>
      </c>
      <c r="O78" s="83"/>
      <c r="P78" s="85">
        <f t="shared" si="3"/>
        <v>0</v>
      </c>
      <c r="Q78" s="83"/>
      <c r="R78" s="377">
        <f t="shared" si="4"/>
        <v>0</v>
      </c>
      <c r="S78" s="905"/>
      <c r="T78" s="905">
        <f>+ALMACEN[[#This Row],[TOTAL EXITENTE82]]*ALMACEN[[#This Row],[P.U$]]</f>
        <v>0</v>
      </c>
      <c r="U78" s="768"/>
      <c r="V78">
        <f>SUMIF(SALIDAS6[[N° DE LOTE ]],ALMACEN[N° DE LOTE],SALIDAS6[ENTRADAS])</f>
        <v>0</v>
      </c>
      <c r="W78" s="950">
        <f>SUMIF(Tabla6[N° DE LOTE],ALMACEN[N° DE LOTE],Tabla6[SALIDAS])</f>
        <v>0</v>
      </c>
      <c r="X78" s="950">
        <f>ALMACEN[[#This Row],[SALIDAD]]-ALMACEN[[#This Row],[ENTRADAS]]</f>
        <v>0</v>
      </c>
      <c r="Y78" s="176"/>
    </row>
    <row r="79" spans="1:25" ht="25.5" x14ac:dyDescent="0.25">
      <c r="A79" s="179">
        <v>62</v>
      </c>
      <c r="B79" s="575" t="s">
        <v>1077</v>
      </c>
      <c r="C79" s="575" t="s">
        <v>1078</v>
      </c>
      <c r="D79" s="14" t="s">
        <v>10</v>
      </c>
      <c r="E79" s="152"/>
      <c r="F79" s="576"/>
      <c r="G79" s="603"/>
      <c r="H79" s="337"/>
      <c r="I79" s="593"/>
      <c r="J79" s="599">
        <f>G79*I79</f>
        <v>0</v>
      </c>
      <c r="K79" s="83">
        <v>0</v>
      </c>
      <c r="L79" s="879">
        <f>G79*K79</f>
        <v>0</v>
      </c>
      <c r="M79" s="83">
        <v>0</v>
      </c>
      <c r="N79" s="879">
        <f>G79*M79</f>
        <v>0</v>
      </c>
      <c r="O79" s="593"/>
      <c r="P79" s="879">
        <f>G79*O79</f>
        <v>0</v>
      </c>
      <c r="Q79" s="593"/>
      <c r="R79" s="377">
        <f>G79*Q79</f>
        <v>0</v>
      </c>
      <c r="S79" s="905"/>
      <c r="T79" s="905">
        <f>+ALMACEN[[#This Row],[TOTAL EXITENTE82]]*ALMACEN[[#This Row],[P.U$]]</f>
        <v>0</v>
      </c>
      <c r="U79" s="768"/>
      <c r="V79">
        <f>SUMIF(SALIDAS6[[N° DE LOTE ]],ALMACEN[N° DE LOTE],SALIDAS6[ENTRADAS])</f>
        <v>0</v>
      </c>
      <c r="W79" s="950">
        <f>SUMIF(Tabla6[N° DE LOTE],ALMACEN[N° DE LOTE],Tabla6[SALIDAS])</f>
        <v>0</v>
      </c>
      <c r="X79" s="950">
        <f>ALMACEN[[#This Row],[SALIDAD]]-ALMACEN[[#This Row],[ENTRADAS]]</f>
        <v>0</v>
      </c>
      <c r="Y79" s="176"/>
    </row>
    <row r="80" spans="1:25" ht="25.5" x14ac:dyDescent="0.25">
      <c r="A80" s="179">
        <v>63</v>
      </c>
      <c r="B80" s="575" t="s">
        <v>1067</v>
      </c>
      <c r="C80" s="575" t="s">
        <v>575</v>
      </c>
      <c r="D80" s="14" t="s">
        <v>10</v>
      </c>
      <c r="E80" s="152"/>
      <c r="F80" s="576"/>
      <c r="G80" s="603"/>
      <c r="H80" s="337"/>
      <c r="I80" s="593"/>
      <c r="J80" s="599">
        <f>G80*I80</f>
        <v>0</v>
      </c>
      <c r="K80" s="83">
        <v>0</v>
      </c>
      <c r="L80" s="879">
        <f>G80*K80</f>
        <v>0</v>
      </c>
      <c r="M80" s="83">
        <v>0</v>
      </c>
      <c r="N80" s="879">
        <f>G80*M80</f>
        <v>0</v>
      </c>
      <c r="O80" s="593"/>
      <c r="P80" s="879">
        <f>G80*O80</f>
        <v>0</v>
      </c>
      <c r="Q80" s="593"/>
      <c r="R80" s="377">
        <f>G80*Q80</f>
        <v>0</v>
      </c>
      <c r="S80" s="905"/>
      <c r="T80" s="905">
        <f>+ALMACEN[[#This Row],[TOTAL EXITENTE82]]*ALMACEN[[#This Row],[P.U$]]</f>
        <v>0</v>
      </c>
      <c r="U80" s="768"/>
      <c r="V80">
        <f>SUMIF(SALIDAS6[[N° DE LOTE ]],ALMACEN[N° DE LOTE],SALIDAS6[ENTRADAS])</f>
        <v>0</v>
      </c>
      <c r="W80" s="950">
        <f>SUMIF(Tabla6[N° DE LOTE],ALMACEN[N° DE LOTE],Tabla6[SALIDAS])</f>
        <v>0</v>
      </c>
      <c r="X80" s="950">
        <f>ALMACEN[[#This Row],[SALIDAD]]-ALMACEN[[#This Row],[ENTRADAS]]</f>
        <v>0</v>
      </c>
      <c r="Y80" s="176"/>
    </row>
    <row r="81" spans="1:25" ht="60" x14ac:dyDescent="0.25">
      <c r="A81" s="179">
        <v>825</v>
      </c>
      <c r="B81" s="662" t="s">
        <v>18211</v>
      </c>
      <c r="C81" s="582" t="s">
        <v>206</v>
      </c>
      <c r="D81" s="14" t="s">
        <v>10</v>
      </c>
      <c r="E81" s="583" t="s">
        <v>299</v>
      </c>
      <c r="F81" s="586">
        <v>46082</v>
      </c>
      <c r="G81" s="651">
        <v>4.55</v>
      </c>
      <c r="H81" s="337"/>
      <c r="I81" s="593"/>
      <c r="J81" s="599">
        <f>G81*I81</f>
        <v>0</v>
      </c>
      <c r="K81" s="83"/>
      <c r="L81" s="879">
        <f>G81*K81</f>
        <v>0</v>
      </c>
      <c r="M81" s="83"/>
      <c r="N81" s="879">
        <f>G81*M81</f>
        <v>0</v>
      </c>
      <c r="O81" s="593"/>
      <c r="P81" s="879">
        <f>G81*O81</f>
        <v>0</v>
      </c>
      <c r="Q81" s="958"/>
      <c r="R81" s="377">
        <f>G81*Q81</f>
        <v>0</v>
      </c>
      <c r="S81" s="905"/>
      <c r="T81" s="905">
        <f>+ALMACEN[[#This Row],[TOTAL EXITENTE82]]*ALMACEN[[#This Row],[P.U$]]</f>
        <v>0</v>
      </c>
      <c r="U81" s="768"/>
      <c r="V81">
        <f>SUMIF(SALIDAS6[[N° DE LOTE ]],ALMACEN[N° DE LOTE],SALIDAS6[ENTRADAS])</f>
        <v>0</v>
      </c>
      <c r="W81" s="950">
        <f>SUMIF(Tabla6[N° DE LOTE],ALMACEN[N° DE LOTE],Tabla6[SALIDAS])</f>
        <v>10</v>
      </c>
      <c r="X81" s="950">
        <f>ALMACEN[[#This Row],[SALIDAD]]-ALMACEN[[#This Row],[ENTRADAS]]</f>
        <v>-10</v>
      </c>
      <c r="Y81" s="176"/>
    </row>
    <row r="82" spans="1:25" ht="25.5" x14ac:dyDescent="0.25">
      <c r="A82" s="179">
        <v>64</v>
      </c>
      <c r="B82" s="662" t="s">
        <v>17753</v>
      </c>
      <c r="C82" s="582" t="s">
        <v>217</v>
      </c>
      <c r="D82" s="14" t="s">
        <v>10</v>
      </c>
      <c r="E82" s="214"/>
      <c r="F82" s="586">
        <v>45689</v>
      </c>
      <c r="G82" s="651">
        <v>2.38</v>
      </c>
      <c r="H82" s="337"/>
      <c r="I82" s="593"/>
      <c r="J82" s="599">
        <f>G82*I82</f>
        <v>0</v>
      </c>
      <c r="K82" s="83">
        <v>0</v>
      </c>
      <c r="L82" s="879">
        <f>G82*K82</f>
        <v>0</v>
      </c>
      <c r="M82" s="83">
        <v>0</v>
      </c>
      <c r="N82" s="879">
        <f>G82*M82</f>
        <v>0</v>
      </c>
      <c r="O82" s="593"/>
      <c r="P82" s="879">
        <f>G82*O82</f>
        <v>0</v>
      </c>
      <c r="Q82" s="593"/>
      <c r="R82" s="377">
        <f>G82*Q82</f>
        <v>0</v>
      </c>
      <c r="S82" s="905"/>
      <c r="T82" s="905">
        <f>+ALMACEN[[#This Row],[TOTAL EXITENTE82]]*ALMACEN[[#This Row],[P.U$]]</f>
        <v>0</v>
      </c>
      <c r="U82" s="768"/>
      <c r="V82">
        <f>SUMIF(SALIDAS6[[N° DE LOTE ]],ALMACEN[N° DE LOTE],SALIDAS6[ENTRADAS])</f>
        <v>0</v>
      </c>
      <c r="W82" s="950">
        <f>SUMIF(Tabla6[N° DE LOTE],ALMACEN[N° DE LOTE],Tabla6[SALIDAS])</f>
        <v>0</v>
      </c>
      <c r="X82" s="950">
        <f>ALMACEN[[#This Row],[SALIDAD]]-ALMACEN[[#This Row],[ENTRADAS]]</f>
        <v>0</v>
      </c>
      <c r="Y82" s="176"/>
    </row>
    <row r="83" spans="1:25" ht="28.5" x14ac:dyDescent="0.25">
      <c r="A83" s="179">
        <v>65</v>
      </c>
      <c r="B83" s="201" t="s">
        <v>46</v>
      </c>
      <c r="C83" s="14" t="s">
        <v>217</v>
      </c>
      <c r="D83" s="14" t="s">
        <v>10</v>
      </c>
      <c r="E83" s="14" t="s">
        <v>266</v>
      </c>
      <c r="F83" s="15">
        <v>45839</v>
      </c>
      <c r="G83" s="37">
        <v>6.72</v>
      </c>
      <c r="H83" s="337"/>
      <c r="I83" s="83"/>
      <c r="J83" s="85">
        <f t="shared" si="0"/>
        <v>0</v>
      </c>
      <c r="K83" s="83">
        <v>0</v>
      </c>
      <c r="L83" s="85">
        <f t="shared" si="1"/>
        <v>0</v>
      </c>
      <c r="M83" s="83">
        <v>0</v>
      </c>
      <c r="N83" s="85">
        <f t="shared" si="2"/>
        <v>0</v>
      </c>
      <c r="O83" s="83"/>
      <c r="P83" s="85">
        <f t="shared" si="3"/>
        <v>0</v>
      </c>
      <c r="Q83" s="83"/>
      <c r="R83" s="377">
        <f t="shared" si="4"/>
        <v>0</v>
      </c>
      <c r="S83" s="905"/>
      <c r="T83" s="905">
        <f>+ALMACEN[[#This Row],[TOTAL EXITENTE82]]*ALMACEN[[#This Row],[P.U$]]</f>
        <v>0</v>
      </c>
      <c r="U83" s="768"/>
      <c r="V83">
        <f>SUMIF(SALIDAS6[[N° DE LOTE ]],ALMACEN[N° DE LOTE],SALIDAS6[ENTRADAS])</f>
        <v>0</v>
      </c>
      <c r="W83" s="950">
        <f>SUMIF(Tabla6[N° DE LOTE],ALMACEN[N° DE LOTE],Tabla6[SALIDAS])</f>
        <v>0</v>
      </c>
      <c r="X83" s="950">
        <f>ALMACEN[[#This Row],[SALIDAD]]-ALMACEN[[#This Row],[ENTRADAS]]</f>
        <v>0</v>
      </c>
      <c r="Y83" s="176"/>
    </row>
    <row r="84" spans="1:25" ht="25.5" x14ac:dyDescent="0.25">
      <c r="A84" s="179">
        <v>66</v>
      </c>
      <c r="B84" s="201" t="s">
        <v>17951</v>
      </c>
      <c r="C84" s="14" t="s">
        <v>17952</v>
      </c>
      <c r="D84" s="14" t="s">
        <v>10</v>
      </c>
      <c r="E84" s="14" t="s">
        <v>278</v>
      </c>
      <c r="F84" s="15">
        <v>45352</v>
      </c>
      <c r="G84" s="37">
        <v>10.84</v>
      </c>
      <c r="H84" s="337"/>
      <c r="I84" s="83">
        <v>10</v>
      </c>
      <c r="J84" s="85">
        <f t="shared" si="0"/>
        <v>108.4</v>
      </c>
      <c r="K84" s="83">
        <v>5</v>
      </c>
      <c r="L84" s="85">
        <f t="shared" si="1"/>
        <v>54.2</v>
      </c>
      <c r="M84" s="83">
        <v>5</v>
      </c>
      <c r="N84" s="85">
        <f t="shared" si="2"/>
        <v>54.2</v>
      </c>
      <c r="O84" s="83"/>
      <c r="P84" s="85">
        <f t="shared" si="3"/>
        <v>0</v>
      </c>
      <c r="Q84" s="83"/>
      <c r="R84" s="377">
        <f t="shared" si="4"/>
        <v>0</v>
      </c>
      <c r="S84" s="905"/>
      <c r="T84" s="905">
        <f>+ALMACEN[[#This Row],[TOTAL EXITENTE82]]*ALMACEN[[#This Row],[P.U$]]</f>
        <v>0</v>
      </c>
      <c r="U84" s="768"/>
      <c r="V84">
        <f>SUMIF(SALIDAS6[[N° DE LOTE ]],ALMACEN[N° DE LOTE],SALIDAS6[ENTRADAS])</f>
        <v>0</v>
      </c>
      <c r="W84" s="950">
        <f>SUMIF(Tabla6[N° DE LOTE],ALMACEN[N° DE LOTE],Tabla6[SALIDAS])</f>
        <v>0</v>
      </c>
      <c r="X84" s="950">
        <f>ALMACEN[[#This Row],[SALIDAD]]-ALMACEN[[#This Row],[ENTRADAS]]</f>
        <v>0</v>
      </c>
      <c r="Y84" s="176"/>
    </row>
    <row r="85" spans="1:25" ht="28.5" x14ac:dyDescent="0.25">
      <c r="A85" s="179">
        <v>67</v>
      </c>
      <c r="B85" s="201" t="s">
        <v>17754</v>
      </c>
      <c r="C85" s="14" t="s">
        <v>17751</v>
      </c>
      <c r="D85" s="14" t="s">
        <v>10</v>
      </c>
      <c r="E85" s="14" t="s">
        <v>278</v>
      </c>
      <c r="F85" s="15">
        <v>45474</v>
      </c>
      <c r="G85" s="37">
        <v>3.43</v>
      </c>
      <c r="H85" s="337"/>
      <c r="I85" s="83"/>
      <c r="J85" s="85">
        <f>G85*I85</f>
        <v>0</v>
      </c>
      <c r="K85" s="83">
        <v>0</v>
      </c>
      <c r="L85" s="85">
        <f>G85*K85</f>
        <v>0</v>
      </c>
      <c r="M85" s="83">
        <v>0</v>
      </c>
      <c r="N85" s="85">
        <f>G85*M85</f>
        <v>0</v>
      </c>
      <c r="O85" s="83"/>
      <c r="P85" s="85">
        <f>G85*O85</f>
        <v>0</v>
      </c>
      <c r="Q85" s="83"/>
      <c r="R85" s="377">
        <f>G85*Q85</f>
        <v>0</v>
      </c>
      <c r="S85" s="905"/>
      <c r="T85" s="905">
        <f>+ALMACEN[[#This Row],[TOTAL EXITENTE82]]*ALMACEN[[#This Row],[P.U$]]</f>
        <v>0</v>
      </c>
      <c r="U85" s="768"/>
      <c r="V85">
        <f>SUMIF(SALIDAS6[[N° DE LOTE ]],ALMACEN[N° DE LOTE],SALIDAS6[ENTRADAS])</f>
        <v>0</v>
      </c>
      <c r="W85" s="950">
        <f>SUMIF(Tabla6[N° DE LOTE],ALMACEN[N° DE LOTE],Tabla6[SALIDAS])</f>
        <v>0</v>
      </c>
      <c r="X85" s="950">
        <f>ALMACEN[[#This Row],[SALIDAD]]-ALMACEN[[#This Row],[ENTRADAS]]</f>
        <v>0</v>
      </c>
      <c r="Y85" s="176"/>
    </row>
    <row r="86" spans="1:25" ht="63.75" x14ac:dyDescent="0.25">
      <c r="A86" s="179">
        <v>68</v>
      </c>
      <c r="B86" s="201" t="s">
        <v>48</v>
      </c>
      <c r="C86" s="14" t="s">
        <v>196</v>
      </c>
      <c r="D86" s="14" t="s">
        <v>10</v>
      </c>
      <c r="E86" s="14" t="s">
        <v>279</v>
      </c>
      <c r="F86" s="15">
        <v>45444</v>
      </c>
      <c r="G86" s="37">
        <v>0.75</v>
      </c>
      <c r="H86" s="337"/>
      <c r="I86" s="83"/>
      <c r="J86" s="85">
        <f t="shared" si="0"/>
        <v>0</v>
      </c>
      <c r="K86" s="83">
        <v>0</v>
      </c>
      <c r="L86" s="85">
        <f t="shared" si="1"/>
        <v>0</v>
      </c>
      <c r="M86" s="83">
        <v>0</v>
      </c>
      <c r="N86" s="85">
        <f t="shared" si="2"/>
        <v>0</v>
      </c>
      <c r="O86" s="83"/>
      <c r="P86" s="85">
        <f t="shared" si="3"/>
        <v>0</v>
      </c>
      <c r="Q86" s="83"/>
      <c r="R86" s="377">
        <f t="shared" si="4"/>
        <v>0</v>
      </c>
      <c r="S86" s="905"/>
      <c r="T86" s="905">
        <f>+ALMACEN[[#This Row],[TOTAL EXITENTE82]]*ALMACEN[[#This Row],[P.U$]]</f>
        <v>0</v>
      </c>
      <c r="U86" s="768"/>
      <c r="V86">
        <f>SUMIF(SALIDAS6[[N° DE LOTE ]],ALMACEN[N° DE LOTE],SALIDAS6[ENTRADAS])</f>
        <v>0</v>
      </c>
      <c r="W86" s="950">
        <f>SUMIF(Tabla6[N° DE LOTE],ALMACEN[N° DE LOTE],Tabla6[SALIDAS])</f>
        <v>0</v>
      </c>
      <c r="X86" s="950">
        <f>ALMACEN[[#This Row],[SALIDAD]]-ALMACEN[[#This Row],[ENTRADAS]]</f>
        <v>0</v>
      </c>
      <c r="Y86" s="176"/>
    </row>
    <row r="87" spans="1:25" ht="28.5" x14ac:dyDescent="0.25">
      <c r="A87" s="179">
        <v>69</v>
      </c>
      <c r="B87" s="201" t="s">
        <v>49</v>
      </c>
      <c r="C87" s="14" t="s">
        <v>203</v>
      </c>
      <c r="D87" s="14" t="s">
        <v>10</v>
      </c>
      <c r="E87" s="14" t="s">
        <v>266</v>
      </c>
      <c r="F87" s="15">
        <v>45108</v>
      </c>
      <c r="G87" s="37">
        <v>0.91</v>
      </c>
      <c r="H87" s="337"/>
      <c r="I87" s="83"/>
      <c r="J87" s="85">
        <f t="shared" si="0"/>
        <v>0</v>
      </c>
      <c r="K87" s="83">
        <v>0</v>
      </c>
      <c r="L87" s="85">
        <f t="shared" si="1"/>
        <v>0</v>
      </c>
      <c r="M87" s="83">
        <v>0</v>
      </c>
      <c r="N87" s="85">
        <f t="shared" si="2"/>
        <v>0</v>
      </c>
      <c r="O87" s="83"/>
      <c r="P87" s="85">
        <f t="shared" si="3"/>
        <v>0</v>
      </c>
      <c r="Q87" s="83"/>
      <c r="R87" s="377">
        <f t="shared" si="4"/>
        <v>0</v>
      </c>
      <c r="S87" s="905"/>
      <c r="T87" s="905">
        <f>+ALMACEN[[#This Row],[TOTAL EXITENTE82]]*ALMACEN[[#This Row],[P.U$]]</f>
        <v>0</v>
      </c>
      <c r="U87" s="768"/>
      <c r="V87">
        <f>SUMIF(SALIDAS6[[N° DE LOTE ]],ALMACEN[N° DE LOTE],SALIDAS6[ENTRADAS])</f>
        <v>0</v>
      </c>
      <c r="W87" s="950">
        <f>SUMIF(Tabla6[N° DE LOTE],ALMACEN[N° DE LOTE],Tabla6[SALIDAS])</f>
        <v>0</v>
      </c>
      <c r="X87" s="950">
        <f>ALMACEN[[#This Row],[SALIDAD]]-ALMACEN[[#This Row],[ENTRADAS]]</f>
        <v>0</v>
      </c>
      <c r="Y87" s="176"/>
    </row>
    <row r="88" spans="1:25" ht="76.5" x14ac:dyDescent="0.25">
      <c r="A88" s="179">
        <v>70</v>
      </c>
      <c r="B88" s="201" t="s">
        <v>50</v>
      </c>
      <c r="C88" s="14" t="s">
        <v>196</v>
      </c>
      <c r="D88" s="14" t="s">
        <v>10</v>
      </c>
      <c r="E88" s="14" t="s">
        <v>280</v>
      </c>
      <c r="F88" s="15">
        <v>45444</v>
      </c>
      <c r="G88" s="37">
        <v>1.57</v>
      </c>
      <c r="H88" s="337"/>
      <c r="I88" s="83"/>
      <c r="J88" s="85">
        <f t="shared" si="0"/>
        <v>0</v>
      </c>
      <c r="K88" s="83">
        <v>0</v>
      </c>
      <c r="L88" s="85">
        <f t="shared" si="1"/>
        <v>0</v>
      </c>
      <c r="M88" s="83">
        <v>0</v>
      </c>
      <c r="N88" s="85">
        <f t="shared" si="2"/>
        <v>0</v>
      </c>
      <c r="O88" s="83"/>
      <c r="P88" s="85">
        <f t="shared" si="3"/>
        <v>0</v>
      </c>
      <c r="Q88" s="83"/>
      <c r="R88" s="377">
        <f t="shared" si="4"/>
        <v>0</v>
      </c>
      <c r="S88" s="905"/>
      <c r="T88" s="905">
        <f>+ALMACEN[[#This Row],[TOTAL EXITENTE82]]*ALMACEN[[#This Row],[P.U$]]</f>
        <v>0</v>
      </c>
      <c r="U88" s="768"/>
      <c r="V88">
        <f>SUMIF(SALIDAS6[[N° DE LOTE ]],ALMACEN[N° DE LOTE],SALIDAS6[ENTRADAS])</f>
        <v>0</v>
      </c>
      <c r="W88" s="950">
        <f>SUMIF(Tabla6[N° DE LOTE],ALMACEN[N° DE LOTE],Tabla6[SALIDAS])</f>
        <v>0</v>
      </c>
      <c r="X88" s="950">
        <f>ALMACEN[[#This Row],[SALIDAD]]-ALMACEN[[#This Row],[ENTRADAS]]</f>
        <v>0</v>
      </c>
      <c r="Y88" s="176"/>
    </row>
    <row r="89" spans="1:25" ht="51" x14ac:dyDescent="0.25">
      <c r="A89" s="179">
        <v>71</v>
      </c>
      <c r="B89" s="201" t="s">
        <v>51</v>
      </c>
      <c r="C89" s="14" t="s">
        <v>200</v>
      </c>
      <c r="D89" s="14" t="s">
        <v>10</v>
      </c>
      <c r="E89" s="14" t="s">
        <v>273</v>
      </c>
      <c r="F89" s="15">
        <v>45748</v>
      </c>
      <c r="G89" s="37">
        <v>1.57</v>
      </c>
      <c r="H89" s="337"/>
      <c r="I89" s="83"/>
      <c r="J89" s="85">
        <f t="shared" si="0"/>
        <v>0</v>
      </c>
      <c r="K89" s="83">
        <v>0</v>
      </c>
      <c r="L89" s="85">
        <f t="shared" si="1"/>
        <v>0</v>
      </c>
      <c r="M89" s="83">
        <v>0</v>
      </c>
      <c r="N89" s="85">
        <f t="shared" si="2"/>
        <v>0</v>
      </c>
      <c r="O89" s="83"/>
      <c r="P89" s="85">
        <f t="shared" si="3"/>
        <v>0</v>
      </c>
      <c r="Q89" s="83"/>
      <c r="R89" s="377">
        <f t="shared" si="4"/>
        <v>0</v>
      </c>
      <c r="S89" s="905"/>
      <c r="T89" s="905">
        <f>+ALMACEN[[#This Row],[TOTAL EXITENTE82]]*ALMACEN[[#This Row],[P.U$]]</f>
        <v>0</v>
      </c>
      <c r="U89" s="768"/>
      <c r="V89">
        <f>SUMIF(SALIDAS6[[N° DE LOTE ]],ALMACEN[N° DE LOTE],SALIDAS6[ENTRADAS])</f>
        <v>0</v>
      </c>
      <c r="W89" s="950">
        <f>SUMIF(Tabla6[N° DE LOTE],ALMACEN[N° DE LOTE],Tabla6[SALIDAS])</f>
        <v>0</v>
      </c>
      <c r="X89" s="950">
        <f>ALMACEN[[#This Row],[SALIDAD]]-ALMACEN[[#This Row],[ENTRADAS]]</f>
        <v>0</v>
      </c>
      <c r="Y89" s="176"/>
    </row>
    <row r="90" spans="1:25" ht="51" x14ac:dyDescent="0.25">
      <c r="A90" s="179">
        <v>72</v>
      </c>
      <c r="B90" s="201" t="s">
        <v>51</v>
      </c>
      <c r="C90" s="14" t="s">
        <v>219</v>
      </c>
      <c r="D90" s="14" t="s">
        <v>10</v>
      </c>
      <c r="E90" s="14" t="s">
        <v>273</v>
      </c>
      <c r="F90" s="15">
        <v>45748</v>
      </c>
      <c r="G90" s="37">
        <v>1.57</v>
      </c>
      <c r="H90" s="337"/>
      <c r="I90" s="83"/>
      <c r="J90" s="85">
        <f t="shared" si="0"/>
        <v>0</v>
      </c>
      <c r="K90" s="83">
        <v>0</v>
      </c>
      <c r="L90" s="85">
        <f t="shared" si="1"/>
        <v>0</v>
      </c>
      <c r="M90" s="83">
        <v>0</v>
      </c>
      <c r="N90" s="85">
        <f t="shared" si="2"/>
        <v>0</v>
      </c>
      <c r="O90" s="83"/>
      <c r="P90" s="85">
        <f t="shared" si="3"/>
        <v>0</v>
      </c>
      <c r="Q90" s="83"/>
      <c r="R90" s="377">
        <f t="shared" si="4"/>
        <v>0</v>
      </c>
      <c r="S90" s="905"/>
      <c r="T90" s="905">
        <f>+ALMACEN[[#This Row],[TOTAL EXITENTE82]]*ALMACEN[[#This Row],[P.U$]]</f>
        <v>0</v>
      </c>
      <c r="U90" s="768"/>
      <c r="V90">
        <f>SUMIF(SALIDAS6[[N° DE LOTE ]],ALMACEN[N° DE LOTE],SALIDAS6[ENTRADAS])</f>
        <v>0</v>
      </c>
      <c r="W90" s="950">
        <f>SUMIF(Tabla6[N° DE LOTE],ALMACEN[N° DE LOTE],Tabla6[SALIDAS])</f>
        <v>0</v>
      </c>
      <c r="X90" s="950">
        <f>ALMACEN[[#This Row],[SALIDAD]]-ALMACEN[[#This Row],[ENTRADAS]]</f>
        <v>0</v>
      </c>
      <c r="Y90" s="176"/>
    </row>
    <row r="91" spans="1:25" ht="51" x14ac:dyDescent="0.25">
      <c r="A91" s="179">
        <v>73</v>
      </c>
      <c r="B91" s="201" t="s">
        <v>52</v>
      </c>
      <c r="C91" s="14" t="s">
        <v>894</v>
      </c>
      <c r="D91" s="14" t="s">
        <v>10</v>
      </c>
      <c r="E91" s="14" t="s">
        <v>273</v>
      </c>
      <c r="F91" s="15">
        <v>45597</v>
      </c>
      <c r="G91" s="37">
        <v>1.65</v>
      </c>
      <c r="H91" s="337"/>
      <c r="I91" s="83"/>
      <c r="J91" s="85">
        <f t="shared" si="0"/>
        <v>0</v>
      </c>
      <c r="K91" s="83">
        <v>0</v>
      </c>
      <c r="L91" s="85">
        <f t="shared" si="1"/>
        <v>0</v>
      </c>
      <c r="M91" s="83">
        <v>0</v>
      </c>
      <c r="N91" s="85">
        <f t="shared" si="2"/>
        <v>0</v>
      </c>
      <c r="O91" s="83"/>
      <c r="P91" s="85">
        <f t="shared" si="3"/>
        <v>0</v>
      </c>
      <c r="Q91" s="83"/>
      <c r="R91" s="377">
        <f t="shared" si="4"/>
        <v>0</v>
      </c>
      <c r="S91" s="905"/>
      <c r="T91" s="905">
        <f>+ALMACEN[[#This Row],[TOTAL EXITENTE82]]*ALMACEN[[#This Row],[P.U$]]</f>
        <v>0</v>
      </c>
      <c r="U91" s="768"/>
      <c r="V91">
        <f>SUMIF(SALIDAS6[[N° DE LOTE ]],ALMACEN[N° DE LOTE],SALIDAS6[ENTRADAS])</f>
        <v>0</v>
      </c>
      <c r="W91" s="950">
        <f>SUMIF(Tabla6[N° DE LOTE],ALMACEN[N° DE LOTE],Tabla6[SALIDAS])</f>
        <v>0</v>
      </c>
      <c r="X91" s="950">
        <f>ALMACEN[[#This Row],[SALIDAD]]-ALMACEN[[#This Row],[ENTRADAS]]</f>
        <v>0</v>
      </c>
      <c r="Y91" s="176"/>
    </row>
    <row r="92" spans="1:25" ht="51" x14ac:dyDescent="0.25">
      <c r="A92" s="179">
        <v>74</v>
      </c>
      <c r="B92" s="201" t="s">
        <v>52</v>
      </c>
      <c r="C92" s="14" t="s">
        <v>221</v>
      </c>
      <c r="D92" s="14" t="s">
        <v>10</v>
      </c>
      <c r="E92" s="14" t="s">
        <v>273</v>
      </c>
      <c r="F92" s="15">
        <v>45566</v>
      </c>
      <c r="G92" s="37">
        <v>3.44</v>
      </c>
      <c r="H92" s="337"/>
      <c r="I92" s="83"/>
      <c r="J92" s="85">
        <f t="shared" si="0"/>
        <v>0</v>
      </c>
      <c r="K92" s="83">
        <v>0</v>
      </c>
      <c r="L92" s="85">
        <f t="shared" si="1"/>
        <v>0</v>
      </c>
      <c r="M92" s="83">
        <v>0</v>
      </c>
      <c r="N92" s="85">
        <f t="shared" si="2"/>
        <v>0</v>
      </c>
      <c r="O92" s="83"/>
      <c r="P92" s="85">
        <f t="shared" si="3"/>
        <v>0</v>
      </c>
      <c r="Q92" s="83"/>
      <c r="R92" s="377">
        <f t="shared" si="4"/>
        <v>0</v>
      </c>
      <c r="S92" s="905"/>
      <c r="T92" s="905">
        <f>+ALMACEN[[#This Row],[TOTAL EXITENTE82]]*ALMACEN[[#This Row],[P.U$]]</f>
        <v>0</v>
      </c>
      <c r="U92" s="768"/>
      <c r="V92">
        <f>SUMIF(SALIDAS6[[N° DE LOTE ]],ALMACEN[N° DE LOTE],SALIDAS6[ENTRADAS])</f>
        <v>0</v>
      </c>
      <c r="W92" s="950">
        <f>SUMIF(Tabla6[N° DE LOTE],ALMACEN[N° DE LOTE],Tabla6[SALIDAS])</f>
        <v>0</v>
      </c>
      <c r="X92" s="950">
        <f>ALMACEN[[#This Row],[SALIDAD]]-ALMACEN[[#This Row],[ENTRADAS]]</f>
        <v>0</v>
      </c>
      <c r="Y92" s="176"/>
    </row>
    <row r="93" spans="1:25" ht="51" x14ac:dyDescent="0.25">
      <c r="A93" s="179">
        <v>75</v>
      </c>
      <c r="B93" s="201" t="s">
        <v>999</v>
      </c>
      <c r="C93" s="14" t="s">
        <v>234</v>
      </c>
      <c r="D93" s="14" t="s">
        <v>10</v>
      </c>
      <c r="E93" s="14" t="s">
        <v>273</v>
      </c>
      <c r="F93" s="15">
        <v>45567</v>
      </c>
      <c r="G93" s="37">
        <v>1.65</v>
      </c>
      <c r="H93" s="337"/>
      <c r="I93" s="83"/>
      <c r="J93" s="85">
        <f t="shared" si="0"/>
        <v>0</v>
      </c>
      <c r="K93" s="83">
        <v>0</v>
      </c>
      <c r="L93" s="85">
        <f>G93*K93</f>
        <v>0</v>
      </c>
      <c r="M93" s="83">
        <v>0</v>
      </c>
      <c r="N93" s="85">
        <f>G93*M93</f>
        <v>0</v>
      </c>
      <c r="O93" s="83"/>
      <c r="P93" s="85">
        <f>G93*O93</f>
        <v>0</v>
      </c>
      <c r="Q93" s="83"/>
      <c r="R93" s="377">
        <f>G93*Q93</f>
        <v>0</v>
      </c>
      <c r="S93" s="905"/>
      <c r="T93" s="905">
        <f>+ALMACEN[[#This Row],[TOTAL EXITENTE82]]*ALMACEN[[#This Row],[P.U$]]</f>
        <v>0</v>
      </c>
      <c r="U93" s="768"/>
      <c r="V93">
        <f>SUMIF(SALIDAS6[[N° DE LOTE ]],ALMACEN[N° DE LOTE],SALIDAS6[ENTRADAS])</f>
        <v>0</v>
      </c>
      <c r="W93" s="950">
        <f>SUMIF(Tabla6[N° DE LOTE],ALMACEN[N° DE LOTE],Tabla6[SALIDAS])</f>
        <v>0</v>
      </c>
      <c r="X93" s="950">
        <f>ALMACEN[[#This Row],[SALIDAD]]-ALMACEN[[#This Row],[ENTRADAS]]</f>
        <v>0</v>
      </c>
      <c r="Y93" s="176"/>
    </row>
    <row r="94" spans="1:25" ht="38.25" x14ac:dyDescent="0.25">
      <c r="A94" s="179">
        <v>756</v>
      </c>
      <c r="B94" s="201" t="s">
        <v>18017</v>
      </c>
      <c r="C94" s="14" t="s">
        <v>216</v>
      </c>
      <c r="D94" s="14" t="s">
        <v>10</v>
      </c>
      <c r="E94" s="14" t="s">
        <v>281</v>
      </c>
      <c r="F94" s="15">
        <v>45809</v>
      </c>
      <c r="G94" s="37">
        <v>3.29</v>
      </c>
      <c r="H94" s="337"/>
      <c r="I94" s="83"/>
      <c r="J94" s="85">
        <f>G94*I94</f>
        <v>0</v>
      </c>
      <c r="K94" s="83"/>
      <c r="L94" s="85">
        <f>G94*K94</f>
        <v>0</v>
      </c>
      <c r="M94" s="83"/>
      <c r="N94" s="85">
        <f>G94*M94</f>
        <v>0</v>
      </c>
      <c r="O94" s="83"/>
      <c r="P94" s="85">
        <f>G94*O94</f>
        <v>0</v>
      </c>
      <c r="Q94" s="83">
        <v>10</v>
      </c>
      <c r="R94" s="377">
        <f>G94*Q94</f>
        <v>32.9</v>
      </c>
      <c r="S94" s="905">
        <v>5</v>
      </c>
      <c r="T94" s="905">
        <f>+ALMACEN[[#This Row],[TOTAL EXITENTE82]]*ALMACEN[[#This Row],[P.U$]]</f>
        <v>16.45</v>
      </c>
      <c r="U94" s="768">
        <v>0</v>
      </c>
      <c r="V94">
        <f>SUMIF(SALIDAS6[[N° DE LOTE ]],ALMACEN[N° DE LOTE],SALIDAS6[ENTRADAS])</f>
        <v>10</v>
      </c>
      <c r="W94" s="950">
        <f>SUMIF(Tabla6[N° DE LOTE],ALMACEN[N° DE LOTE],Tabla6[SALIDAS])</f>
        <v>0</v>
      </c>
      <c r="X94" s="950">
        <f>ALMACEN[[#This Row],[SALIDAD]]-ALMACEN[[#This Row],[ENTRADAS]]</f>
        <v>10</v>
      </c>
      <c r="Y94" s="176"/>
    </row>
    <row r="95" spans="1:25" ht="38.25" x14ac:dyDescent="0.25">
      <c r="A95" s="179">
        <v>76</v>
      </c>
      <c r="B95" s="201" t="s">
        <v>53</v>
      </c>
      <c r="C95" s="14" t="s">
        <v>222</v>
      </c>
      <c r="D95" s="14" t="s">
        <v>10</v>
      </c>
      <c r="E95" s="14" t="s">
        <v>281</v>
      </c>
      <c r="F95" s="15">
        <v>45658</v>
      </c>
      <c r="G95" s="37">
        <v>2.67</v>
      </c>
      <c r="H95" s="337"/>
      <c r="I95" s="83"/>
      <c r="J95" s="85">
        <f t="shared" si="0"/>
        <v>0</v>
      </c>
      <c r="K95" s="83">
        <v>0</v>
      </c>
      <c r="L95" s="85">
        <f t="shared" si="1"/>
        <v>0</v>
      </c>
      <c r="M95" s="83">
        <v>0</v>
      </c>
      <c r="N95" s="85">
        <f t="shared" si="2"/>
        <v>0</v>
      </c>
      <c r="O95" s="83"/>
      <c r="P95" s="85">
        <f t="shared" si="3"/>
        <v>0</v>
      </c>
      <c r="Q95" s="83"/>
      <c r="R95" s="377">
        <f t="shared" si="4"/>
        <v>0</v>
      </c>
      <c r="S95" s="905"/>
      <c r="T95" s="905">
        <f>+ALMACEN[[#This Row],[TOTAL EXITENTE82]]*ALMACEN[[#This Row],[P.U$]]</f>
        <v>0</v>
      </c>
      <c r="U95" s="768"/>
      <c r="V95">
        <f>SUMIF(SALIDAS6[[N° DE LOTE ]],ALMACEN[N° DE LOTE],SALIDAS6[ENTRADAS])</f>
        <v>0</v>
      </c>
      <c r="W95" s="950">
        <f>SUMIF(Tabla6[N° DE LOTE],ALMACEN[N° DE LOTE],Tabla6[SALIDAS])</f>
        <v>0</v>
      </c>
      <c r="X95" s="950">
        <f>ALMACEN[[#This Row],[SALIDAD]]-ALMACEN[[#This Row],[ENTRADAS]]</f>
        <v>0</v>
      </c>
      <c r="Y95" s="176"/>
    </row>
    <row r="96" spans="1:25" ht="38.25" x14ac:dyDescent="0.25">
      <c r="A96" s="179">
        <v>77</v>
      </c>
      <c r="B96" s="201" t="s">
        <v>54</v>
      </c>
      <c r="C96" s="14" t="s">
        <v>729</v>
      </c>
      <c r="D96" s="14" t="s">
        <v>10</v>
      </c>
      <c r="E96" s="14" t="s">
        <v>281</v>
      </c>
      <c r="F96" s="15">
        <v>45323</v>
      </c>
      <c r="G96" s="37">
        <v>1.33</v>
      </c>
      <c r="H96" s="337"/>
      <c r="I96" s="83"/>
      <c r="J96" s="85">
        <f t="shared" si="0"/>
        <v>0</v>
      </c>
      <c r="K96" s="83">
        <v>0</v>
      </c>
      <c r="L96" s="85">
        <f t="shared" si="1"/>
        <v>0</v>
      </c>
      <c r="M96" s="83">
        <v>0</v>
      </c>
      <c r="N96" s="85">
        <f t="shared" si="2"/>
        <v>0</v>
      </c>
      <c r="O96" s="83"/>
      <c r="P96" s="85">
        <f t="shared" si="3"/>
        <v>0</v>
      </c>
      <c r="Q96" s="83"/>
      <c r="R96" s="377">
        <f t="shared" si="4"/>
        <v>0</v>
      </c>
      <c r="S96" s="905"/>
      <c r="T96" s="905">
        <f>+ALMACEN[[#This Row],[TOTAL EXITENTE82]]*ALMACEN[[#This Row],[P.U$]]</f>
        <v>0</v>
      </c>
      <c r="U96" s="768"/>
      <c r="V96">
        <f>SUMIF(SALIDAS6[[N° DE LOTE ]],ALMACEN[N° DE LOTE],SALIDAS6[ENTRADAS])</f>
        <v>0</v>
      </c>
      <c r="W96" s="950">
        <f>SUMIF(Tabla6[N° DE LOTE],ALMACEN[N° DE LOTE],Tabla6[SALIDAS])</f>
        <v>0</v>
      </c>
      <c r="X96" s="950">
        <f>ALMACEN[[#This Row],[SALIDAD]]-ALMACEN[[#This Row],[ENTRADAS]]</f>
        <v>0</v>
      </c>
      <c r="Y96" s="176"/>
    </row>
    <row r="97" spans="1:25" ht="38.25" x14ac:dyDescent="0.25">
      <c r="A97" s="179">
        <v>78</v>
      </c>
      <c r="B97" s="201" t="s">
        <v>55</v>
      </c>
      <c r="C97" s="14" t="s">
        <v>205</v>
      </c>
      <c r="D97" s="14" t="s">
        <v>10</v>
      </c>
      <c r="E97" s="14" t="s">
        <v>281</v>
      </c>
      <c r="F97" s="15">
        <v>45566</v>
      </c>
      <c r="G97" s="37">
        <v>2.4300000000000002</v>
      </c>
      <c r="H97" s="337"/>
      <c r="I97" s="83"/>
      <c r="J97" s="85">
        <f t="shared" si="0"/>
        <v>0</v>
      </c>
      <c r="K97" s="83">
        <v>0</v>
      </c>
      <c r="L97" s="85">
        <f t="shared" si="1"/>
        <v>0</v>
      </c>
      <c r="M97" s="83">
        <v>0</v>
      </c>
      <c r="N97" s="85">
        <f t="shared" si="2"/>
        <v>0</v>
      </c>
      <c r="O97" s="83"/>
      <c r="P97" s="85">
        <f t="shared" si="3"/>
        <v>0</v>
      </c>
      <c r="Q97" s="83"/>
      <c r="R97" s="377">
        <f t="shared" si="4"/>
        <v>0</v>
      </c>
      <c r="S97" s="905"/>
      <c r="T97" s="905">
        <f>+ALMACEN[[#This Row],[TOTAL EXITENTE82]]*ALMACEN[[#This Row],[P.U$]]</f>
        <v>0</v>
      </c>
      <c r="U97" s="768"/>
      <c r="V97">
        <f>SUMIF(SALIDAS6[[N° DE LOTE ]],ALMACEN[N° DE LOTE],SALIDAS6[ENTRADAS])</f>
        <v>0</v>
      </c>
      <c r="W97" s="950">
        <f>SUMIF(Tabla6[N° DE LOTE],ALMACEN[N° DE LOTE],Tabla6[SALIDAS])</f>
        <v>0</v>
      </c>
      <c r="X97" s="950">
        <f>ALMACEN[[#This Row],[SALIDAD]]-ALMACEN[[#This Row],[ENTRADAS]]</f>
        <v>0</v>
      </c>
      <c r="Y97" s="176"/>
    </row>
    <row r="98" spans="1:25" ht="28.5" x14ac:dyDescent="0.25">
      <c r="A98" s="179">
        <v>757</v>
      </c>
      <c r="B98" s="201" t="s">
        <v>18018</v>
      </c>
      <c r="C98" s="13" t="s">
        <v>592</v>
      </c>
      <c r="D98" s="14" t="s">
        <v>10</v>
      </c>
      <c r="E98" s="14"/>
      <c r="F98" s="15">
        <v>45748</v>
      </c>
      <c r="G98" s="37">
        <v>1.7</v>
      </c>
      <c r="H98" s="337"/>
      <c r="I98" s="83"/>
      <c r="J98" s="85">
        <f>G98*I98</f>
        <v>0</v>
      </c>
      <c r="K98" s="83"/>
      <c r="L98" s="85">
        <f>G98*K98</f>
        <v>0</v>
      </c>
      <c r="M98" s="83"/>
      <c r="N98" s="85">
        <f>G98*M98</f>
        <v>0</v>
      </c>
      <c r="O98" s="83"/>
      <c r="P98" s="85">
        <f>G98*O98</f>
        <v>0</v>
      </c>
      <c r="Q98" s="83">
        <v>15</v>
      </c>
      <c r="R98" s="377">
        <f>G98*Q98</f>
        <v>25.5</v>
      </c>
      <c r="S98" s="905">
        <v>0</v>
      </c>
      <c r="T98" s="905">
        <f>+ALMACEN[[#This Row],[TOTAL EXITENTE82]]*ALMACEN[[#This Row],[P.U$]]</f>
        <v>0</v>
      </c>
      <c r="U98" s="768">
        <v>0</v>
      </c>
      <c r="V98">
        <f>SUMIF(SALIDAS6[[N° DE LOTE ]],ALMACEN[N° DE LOTE],SALIDAS6[ENTRADAS])</f>
        <v>15</v>
      </c>
      <c r="W98" s="950">
        <f>SUMIF(Tabla6[N° DE LOTE],ALMACEN[N° DE LOTE],Tabla6[SALIDAS])</f>
        <v>5</v>
      </c>
      <c r="X98" s="950">
        <f>ALMACEN[[#This Row],[SALIDAD]]-ALMACEN[[#This Row],[ENTRADAS]]</f>
        <v>10</v>
      </c>
      <c r="Y98" s="176"/>
    </row>
    <row r="99" spans="1:25" ht="30" x14ac:dyDescent="0.25">
      <c r="A99" s="179">
        <v>79</v>
      </c>
      <c r="B99" s="608" t="s">
        <v>1025</v>
      </c>
      <c r="C99" s="578" t="s">
        <v>198</v>
      </c>
      <c r="D99" s="14" t="s">
        <v>10</v>
      </c>
      <c r="E99" s="152"/>
      <c r="F99" s="576">
        <v>45474</v>
      </c>
      <c r="G99" s="577">
        <v>2.35</v>
      </c>
      <c r="H99" s="337"/>
      <c r="I99" s="593"/>
      <c r="J99" s="85">
        <f t="shared" si="0"/>
        <v>0</v>
      </c>
      <c r="K99" s="83">
        <v>0</v>
      </c>
      <c r="L99" s="879">
        <f>G99*K99</f>
        <v>0</v>
      </c>
      <c r="M99" s="83">
        <v>0</v>
      </c>
      <c r="N99" s="879">
        <f>G99*M99</f>
        <v>0</v>
      </c>
      <c r="O99" s="593"/>
      <c r="P99" s="879">
        <f>G99*O99</f>
        <v>0</v>
      </c>
      <c r="Q99" s="593"/>
      <c r="R99" s="377">
        <f>G99*Q99</f>
        <v>0</v>
      </c>
      <c r="S99" s="905"/>
      <c r="T99" s="905">
        <f>+ALMACEN[[#This Row],[TOTAL EXITENTE82]]*ALMACEN[[#This Row],[P.U$]]</f>
        <v>0</v>
      </c>
      <c r="U99" s="768"/>
      <c r="V99">
        <f>SUMIF(SALIDAS6[[N° DE LOTE ]],ALMACEN[N° DE LOTE],SALIDAS6[ENTRADAS])</f>
        <v>0</v>
      </c>
      <c r="W99" s="950">
        <f>SUMIF(Tabla6[N° DE LOTE],ALMACEN[N° DE LOTE],Tabla6[SALIDAS])</f>
        <v>0</v>
      </c>
      <c r="X99" s="950">
        <f>ALMACEN[[#This Row],[SALIDAD]]-ALMACEN[[#This Row],[ENTRADAS]]</f>
        <v>0</v>
      </c>
      <c r="Y99" s="176"/>
    </row>
    <row r="100" spans="1:25" ht="51" x14ac:dyDescent="0.25">
      <c r="A100" s="179">
        <v>758</v>
      </c>
      <c r="B100" s="273" t="s">
        <v>18019</v>
      </c>
      <c r="C100" s="273" t="s">
        <v>232</v>
      </c>
      <c r="D100" s="14" t="s">
        <v>10</v>
      </c>
      <c r="E100" s="14" t="s">
        <v>273</v>
      </c>
      <c r="F100" s="586">
        <v>45992</v>
      </c>
      <c r="G100" s="652">
        <v>0.68</v>
      </c>
      <c r="H100" s="337"/>
      <c r="I100" s="593"/>
      <c r="J100" s="85">
        <f>G100*I100</f>
        <v>0</v>
      </c>
      <c r="K100" s="83"/>
      <c r="L100" s="879">
        <f>G100*K100</f>
        <v>0</v>
      </c>
      <c r="M100" s="83"/>
      <c r="N100" s="879">
        <f>G100*M100</f>
        <v>0</v>
      </c>
      <c r="O100" s="593"/>
      <c r="P100" s="879">
        <f>G100*O100</f>
        <v>0</v>
      </c>
      <c r="Q100" s="593">
        <v>50</v>
      </c>
      <c r="R100" s="377">
        <f>G100*Q100</f>
        <v>34</v>
      </c>
      <c r="S100" s="905">
        <v>20</v>
      </c>
      <c r="T100" s="905">
        <f>+ALMACEN[[#This Row],[TOTAL EXITENTE82]]*ALMACEN[[#This Row],[P.U$]]</f>
        <v>13.600000000000001</v>
      </c>
      <c r="U100" s="768">
        <v>0</v>
      </c>
      <c r="V100">
        <f>SUMIF(SALIDAS6[[N° DE LOTE ]],ALMACEN[N° DE LOTE],SALIDAS6[ENTRADAS])</f>
        <v>50</v>
      </c>
      <c r="W100" s="950">
        <f>SUMIF(Tabla6[N° DE LOTE],ALMACEN[N° DE LOTE],Tabla6[SALIDAS])</f>
        <v>0</v>
      </c>
      <c r="X100" s="950">
        <f>ALMACEN[[#This Row],[SALIDAD]]-ALMACEN[[#This Row],[ENTRADAS]]</f>
        <v>50</v>
      </c>
      <c r="Y100" s="176"/>
    </row>
    <row r="101" spans="1:25" ht="51" x14ac:dyDescent="0.25">
      <c r="A101" s="179">
        <v>80</v>
      </c>
      <c r="B101" s="201" t="s">
        <v>1117</v>
      </c>
      <c r="C101" s="14" t="s">
        <v>212</v>
      </c>
      <c r="D101" s="14" t="s">
        <v>10</v>
      </c>
      <c r="E101" s="14" t="s">
        <v>273</v>
      </c>
      <c r="F101" s="15">
        <v>45536</v>
      </c>
      <c r="G101" s="37">
        <v>2.89</v>
      </c>
      <c r="H101" s="337"/>
      <c r="I101" s="83"/>
      <c r="J101" s="85">
        <f t="shared" si="0"/>
        <v>0</v>
      </c>
      <c r="K101" s="83">
        <v>0</v>
      </c>
      <c r="L101" s="85">
        <f t="shared" si="1"/>
        <v>0</v>
      </c>
      <c r="M101" s="83">
        <v>0</v>
      </c>
      <c r="N101" s="85">
        <f t="shared" si="2"/>
        <v>0</v>
      </c>
      <c r="O101" s="83"/>
      <c r="P101" s="85">
        <f t="shared" si="3"/>
        <v>0</v>
      </c>
      <c r="Q101" s="83"/>
      <c r="R101" s="377">
        <f t="shared" si="4"/>
        <v>0</v>
      </c>
      <c r="S101" s="905"/>
      <c r="T101" s="905">
        <f>+ALMACEN[[#This Row],[TOTAL EXITENTE82]]*ALMACEN[[#This Row],[P.U$]]</f>
        <v>0</v>
      </c>
      <c r="U101" s="768"/>
      <c r="V101">
        <f>SUMIF(SALIDAS6[[N° DE LOTE ]],ALMACEN[N° DE LOTE],SALIDAS6[ENTRADAS])</f>
        <v>0</v>
      </c>
      <c r="W101" s="950">
        <f>SUMIF(Tabla6[N° DE LOTE],ALMACEN[N° DE LOTE],Tabla6[SALIDAS])</f>
        <v>0</v>
      </c>
      <c r="X101" s="950">
        <f>ALMACEN[[#This Row],[SALIDAD]]-ALMACEN[[#This Row],[ENTRADAS]]</f>
        <v>0</v>
      </c>
      <c r="Y101" s="176"/>
    </row>
    <row r="102" spans="1:25" ht="51" x14ac:dyDescent="0.25">
      <c r="A102" s="179">
        <v>81</v>
      </c>
      <c r="B102" s="201" t="s">
        <v>17897</v>
      </c>
      <c r="C102" s="14" t="s">
        <v>17670</v>
      </c>
      <c r="D102" s="14" t="s">
        <v>10</v>
      </c>
      <c r="E102" s="14" t="s">
        <v>273</v>
      </c>
      <c r="F102" s="15">
        <v>45717</v>
      </c>
      <c r="G102" s="37">
        <v>1.32</v>
      </c>
      <c r="H102" s="337"/>
      <c r="I102" s="83">
        <v>35</v>
      </c>
      <c r="J102" s="85">
        <f>G102*I102</f>
        <v>46.2</v>
      </c>
      <c r="K102" s="83">
        <v>35</v>
      </c>
      <c r="L102" s="85">
        <f>G102*K102</f>
        <v>46.2</v>
      </c>
      <c r="M102" s="83">
        <v>35</v>
      </c>
      <c r="N102" s="85">
        <f>G102*M102</f>
        <v>46.2</v>
      </c>
      <c r="O102" s="83">
        <v>17</v>
      </c>
      <c r="P102" s="85">
        <f>G102*O102</f>
        <v>22.44</v>
      </c>
      <c r="Q102" s="83">
        <v>17</v>
      </c>
      <c r="R102" s="377">
        <f>G102*Q102</f>
        <v>22.44</v>
      </c>
      <c r="S102" s="905">
        <v>7</v>
      </c>
      <c r="T102" s="905">
        <f>+ALMACEN[[#This Row],[TOTAL EXITENTE82]]*ALMACEN[[#This Row],[P.U$]]</f>
        <v>9.24</v>
      </c>
      <c r="U102" s="768">
        <v>0</v>
      </c>
      <c r="V102">
        <f>SUMIF(SALIDAS6[[N° DE LOTE ]],ALMACEN[N° DE LOTE],SALIDAS6[ENTRADAS])</f>
        <v>0</v>
      </c>
      <c r="W102" s="950">
        <f>SUMIF(Tabla6[N° DE LOTE],ALMACEN[N° DE LOTE],Tabla6[SALIDAS])</f>
        <v>0</v>
      </c>
      <c r="X102" s="950">
        <f>ALMACEN[[#This Row],[SALIDAD]]-ALMACEN[[#This Row],[ENTRADAS]]</f>
        <v>0</v>
      </c>
      <c r="Y102" s="176"/>
    </row>
    <row r="103" spans="1:25" ht="51" x14ac:dyDescent="0.25">
      <c r="A103" s="179">
        <v>82</v>
      </c>
      <c r="B103" s="201" t="s">
        <v>813</v>
      </c>
      <c r="C103" s="14" t="s">
        <v>205</v>
      </c>
      <c r="D103" s="14" t="s">
        <v>10</v>
      </c>
      <c r="E103" s="14" t="s">
        <v>273</v>
      </c>
      <c r="F103" s="15">
        <v>45292</v>
      </c>
      <c r="G103" s="37">
        <v>2.89</v>
      </c>
      <c r="H103" s="337"/>
      <c r="I103" s="83"/>
      <c r="J103" s="85">
        <f t="shared" si="0"/>
        <v>0</v>
      </c>
      <c r="K103" s="83">
        <v>0</v>
      </c>
      <c r="L103" s="85">
        <f t="shared" si="1"/>
        <v>0</v>
      </c>
      <c r="M103" s="83">
        <v>0</v>
      </c>
      <c r="N103" s="85">
        <f t="shared" si="2"/>
        <v>0</v>
      </c>
      <c r="O103" s="83"/>
      <c r="P103" s="85">
        <f t="shared" si="3"/>
        <v>0</v>
      </c>
      <c r="Q103" s="83"/>
      <c r="R103" s="377">
        <f t="shared" si="4"/>
        <v>0</v>
      </c>
      <c r="S103" s="905"/>
      <c r="T103" s="905">
        <f>+ALMACEN[[#This Row],[TOTAL EXITENTE82]]*ALMACEN[[#This Row],[P.U$]]</f>
        <v>0</v>
      </c>
      <c r="U103" s="768"/>
      <c r="V103">
        <f>SUMIF(SALIDAS6[[N° DE LOTE ]],ALMACEN[N° DE LOTE],SALIDAS6[ENTRADAS])</f>
        <v>0</v>
      </c>
      <c r="W103" s="950">
        <f>SUMIF(Tabla6[N° DE LOTE],ALMACEN[N° DE LOTE],Tabla6[SALIDAS])</f>
        <v>0</v>
      </c>
      <c r="X103" s="950">
        <f>ALMACEN[[#This Row],[SALIDAD]]-ALMACEN[[#This Row],[ENTRADAS]]</f>
        <v>0</v>
      </c>
      <c r="Y103" s="176"/>
    </row>
    <row r="104" spans="1:25" ht="51" x14ac:dyDescent="0.25">
      <c r="A104" s="179">
        <v>83</v>
      </c>
      <c r="B104" s="608" t="s">
        <v>17937</v>
      </c>
      <c r="C104" s="578" t="s">
        <v>203</v>
      </c>
      <c r="D104" s="14" t="s">
        <v>10</v>
      </c>
      <c r="E104" s="14" t="s">
        <v>273</v>
      </c>
      <c r="F104" s="576">
        <v>45352</v>
      </c>
      <c r="G104" s="577">
        <v>1.32</v>
      </c>
      <c r="H104" s="337"/>
      <c r="I104" s="593">
        <v>50</v>
      </c>
      <c r="J104" s="85">
        <f t="shared" si="0"/>
        <v>66</v>
      </c>
      <c r="K104" s="83">
        <v>40</v>
      </c>
      <c r="L104" s="879">
        <f>G104*K104</f>
        <v>52.800000000000004</v>
      </c>
      <c r="M104" s="83">
        <v>20</v>
      </c>
      <c r="N104" s="879">
        <f>G104*M104</f>
        <v>26.400000000000002</v>
      </c>
      <c r="O104" s="593">
        <v>10</v>
      </c>
      <c r="P104" s="879">
        <f>G104*O104</f>
        <v>13.200000000000001</v>
      </c>
      <c r="Q104" s="593">
        <v>0</v>
      </c>
      <c r="R104" s="377">
        <f>G104*Q104</f>
        <v>0</v>
      </c>
      <c r="S104" s="905"/>
      <c r="T104" s="905">
        <f>+ALMACEN[[#This Row],[TOTAL EXITENTE82]]*ALMACEN[[#This Row],[P.U$]]</f>
        <v>0</v>
      </c>
      <c r="U104" s="768"/>
      <c r="V104">
        <f>SUMIF(SALIDAS6[[N° DE LOTE ]],ALMACEN[N° DE LOTE],SALIDAS6[ENTRADAS])</f>
        <v>0</v>
      </c>
      <c r="W104" s="950">
        <f>SUMIF(Tabla6[N° DE LOTE],ALMACEN[N° DE LOTE],Tabla6[SALIDAS])</f>
        <v>0</v>
      </c>
      <c r="X104" s="950">
        <f>ALMACEN[[#This Row],[SALIDAD]]-ALMACEN[[#This Row],[ENTRADAS]]</f>
        <v>0</v>
      </c>
      <c r="Y104" s="176"/>
    </row>
    <row r="105" spans="1:25" ht="51" x14ac:dyDescent="0.25">
      <c r="A105" s="179">
        <v>84</v>
      </c>
      <c r="B105" s="201" t="s">
        <v>56</v>
      </c>
      <c r="C105" s="14" t="s">
        <v>205</v>
      </c>
      <c r="D105" s="14" t="s">
        <v>10</v>
      </c>
      <c r="E105" s="14" t="s">
        <v>273</v>
      </c>
      <c r="F105" s="15">
        <v>45444</v>
      </c>
      <c r="G105" s="37">
        <v>1.49</v>
      </c>
      <c r="H105" s="337"/>
      <c r="I105" s="83"/>
      <c r="J105" s="85">
        <f t="shared" ref="J105:J190" si="5">G105*I105</f>
        <v>0</v>
      </c>
      <c r="K105" s="83">
        <v>0</v>
      </c>
      <c r="L105" s="85">
        <f t="shared" si="1"/>
        <v>0</v>
      </c>
      <c r="M105" s="83">
        <v>0</v>
      </c>
      <c r="N105" s="85">
        <f t="shared" si="2"/>
        <v>0</v>
      </c>
      <c r="O105" s="83"/>
      <c r="P105" s="85">
        <f t="shared" si="3"/>
        <v>0</v>
      </c>
      <c r="Q105" s="83"/>
      <c r="R105" s="377">
        <f t="shared" si="4"/>
        <v>0</v>
      </c>
      <c r="S105" s="905"/>
      <c r="T105" s="905">
        <f>+ALMACEN[[#This Row],[TOTAL EXITENTE82]]*ALMACEN[[#This Row],[P.U$]]</f>
        <v>0</v>
      </c>
      <c r="U105" s="768"/>
      <c r="V105">
        <f>SUMIF(SALIDAS6[[N° DE LOTE ]],ALMACEN[N° DE LOTE],SALIDAS6[ENTRADAS])</f>
        <v>0</v>
      </c>
      <c r="W105" s="950">
        <f>SUMIF(Tabla6[N° DE LOTE],ALMACEN[N° DE LOTE],Tabla6[SALIDAS])</f>
        <v>0</v>
      </c>
      <c r="X105" s="950">
        <f>ALMACEN[[#This Row],[SALIDAD]]-ALMACEN[[#This Row],[ENTRADAS]]</f>
        <v>0</v>
      </c>
      <c r="Y105" s="176"/>
    </row>
    <row r="106" spans="1:25" ht="38.25" x14ac:dyDescent="0.25">
      <c r="A106" s="179">
        <v>85</v>
      </c>
      <c r="B106" s="202" t="s">
        <v>57</v>
      </c>
      <c r="C106" s="14" t="s">
        <v>203</v>
      </c>
      <c r="D106" s="14" t="s">
        <v>10</v>
      </c>
      <c r="E106" s="14" t="s">
        <v>272</v>
      </c>
      <c r="F106" s="15">
        <v>45261</v>
      </c>
      <c r="G106" s="37">
        <v>4</v>
      </c>
      <c r="H106" s="337"/>
      <c r="I106" s="83">
        <v>20</v>
      </c>
      <c r="J106" s="85">
        <f t="shared" si="5"/>
        <v>80</v>
      </c>
      <c r="K106" s="83">
        <v>0</v>
      </c>
      <c r="L106" s="85">
        <f t="shared" si="1"/>
        <v>0</v>
      </c>
      <c r="M106" s="83">
        <v>0</v>
      </c>
      <c r="N106" s="85">
        <f t="shared" si="2"/>
        <v>0</v>
      </c>
      <c r="O106" s="83"/>
      <c r="P106" s="85">
        <f t="shared" si="3"/>
        <v>0</v>
      </c>
      <c r="Q106" s="83"/>
      <c r="R106" s="377">
        <f t="shared" si="4"/>
        <v>0</v>
      </c>
      <c r="S106" s="905"/>
      <c r="T106" s="905">
        <f>+ALMACEN[[#This Row],[TOTAL EXITENTE82]]*ALMACEN[[#This Row],[P.U$]]</f>
        <v>0</v>
      </c>
      <c r="U106" s="768"/>
      <c r="V106">
        <f>SUMIF(SALIDAS6[[N° DE LOTE ]],ALMACEN[N° DE LOTE],SALIDAS6[ENTRADAS])</f>
        <v>0</v>
      </c>
      <c r="W106" s="950">
        <f>SUMIF(Tabla6[N° DE LOTE],ALMACEN[N° DE LOTE],Tabla6[SALIDAS])</f>
        <v>0</v>
      </c>
      <c r="X106" s="950">
        <f>ALMACEN[[#This Row],[SALIDAD]]-ALMACEN[[#This Row],[ENTRADAS]]</f>
        <v>0</v>
      </c>
      <c r="Y106" s="176"/>
    </row>
    <row r="107" spans="1:25" ht="38.25" x14ac:dyDescent="0.25">
      <c r="A107" s="179">
        <v>86</v>
      </c>
      <c r="B107" s="201" t="s">
        <v>58</v>
      </c>
      <c r="C107" s="14" t="s">
        <v>814</v>
      </c>
      <c r="D107" s="14" t="s">
        <v>10</v>
      </c>
      <c r="E107" s="14" t="s">
        <v>272</v>
      </c>
      <c r="F107" s="15">
        <v>45474</v>
      </c>
      <c r="G107" s="37">
        <v>5.58</v>
      </c>
      <c r="H107" s="337"/>
      <c r="I107" s="83"/>
      <c r="J107" s="85">
        <f t="shared" si="5"/>
        <v>0</v>
      </c>
      <c r="K107" s="83">
        <v>0</v>
      </c>
      <c r="L107" s="85">
        <f>G107*K107</f>
        <v>0</v>
      </c>
      <c r="M107" s="83">
        <v>0</v>
      </c>
      <c r="N107" s="85">
        <f>G107*M107</f>
        <v>0</v>
      </c>
      <c r="O107" s="83"/>
      <c r="P107" s="85">
        <f>G107*O107</f>
        <v>0</v>
      </c>
      <c r="Q107" s="83"/>
      <c r="R107" s="377">
        <f>G107*Q107</f>
        <v>0</v>
      </c>
      <c r="S107" s="905"/>
      <c r="T107" s="905">
        <f>+ALMACEN[[#This Row],[TOTAL EXITENTE82]]*ALMACEN[[#This Row],[P.U$]]</f>
        <v>0</v>
      </c>
      <c r="U107" s="768"/>
      <c r="V107">
        <f>SUMIF(SALIDAS6[[N° DE LOTE ]],ALMACEN[N° DE LOTE],SALIDAS6[ENTRADAS])</f>
        <v>0</v>
      </c>
      <c r="W107" s="950">
        <f>SUMIF(Tabla6[N° DE LOTE],ALMACEN[N° DE LOTE],Tabla6[SALIDAS])</f>
        <v>0</v>
      </c>
      <c r="X107" s="950">
        <f>ALMACEN[[#This Row],[SALIDAD]]-ALMACEN[[#This Row],[ENTRADAS]]</f>
        <v>0</v>
      </c>
      <c r="Y107" s="176"/>
    </row>
    <row r="108" spans="1:25" ht="38.25" x14ac:dyDescent="0.25">
      <c r="A108" s="179">
        <v>87</v>
      </c>
      <c r="B108" s="201" t="s">
        <v>58</v>
      </c>
      <c r="C108" s="14" t="s">
        <v>222</v>
      </c>
      <c r="D108" s="14" t="s">
        <v>10</v>
      </c>
      <c r="E108" s="14" t="s">
        <v>272</v>
      </c>
      <c r="F108" s="15">
        <v>45444</v>
      </c>
      <c r="G108" s="37">
        <v>6.58</v>
      </c>
      <c r="H108" s="337"/>
      <c r="I108" s="83"/>
      <c r="J108" s="85">
        <f t="shared" si="5"/>
        <v>0</v>
      </c>
      <c r="K108" s="83">
        <v>0</v>
      </c>
      <c r="L108" s="85">
        <f t="shared" si="1"/>
        <v>0</v>
      </c>
      <c r="M108" s="83">
        <v>0</v>
      </c>
      <c r="N108" s="85">
        <f t="shared" si="2"/>
        <v>0</v>
      </c>
      <c r="O108" s="83"/>
      <c r="P108" s="85">
        <f t="shared" si="3"/>
        <v>0</v>
      </c>
      <c r="Q108" s="83"/>
      <c r="R108" s="377">
        <f t="shared" si="4"/>
        <v>0</v>
      </c>
      <c r="S108" s="905"/>
      <c r="T108" s="905">
        <f>+ALMACEN[[#This Row],[TOTAL EXITENTE82]]*ALMACEN[[#This Row],[P.U$]]</f>
        <v>0</v>
      </c>
      <c r="U108" s="768"/>
      <c r="V108">
        <f>SUMIF(SALIDAS6[[N° DE LOTE ]],ALMACEN[N° DE LOTE],SALIDAS6[ENTRADAS])</f>
        <v>0</v>
      </c>
      <c r="W108" s="950">
        <f>SUMIF(Tabla6[N° DE LOTE],ALMACEN[N° DE LOTE],Tabla6[SALIDAS])</f>
        <v>0</v>
      </c>
      <c r="X108" s="950">
        <f>ALMACEN[[#This Row],[SALIDAD]]-ALMACEN[[#This Row],[ENTRADAS]]</f>
        <v>0</v>
      </c>
      <c r="Y108" s="176"/>
    </row>
    <row r="109" spans="1:25" ht="38.25" x14ac:dyDescent="0.25">
      <c r="A109" s="179">
        <v>759</v>
      </c>
      <c r="B109" s="201" t="s">
        <v>18020</v>
      </c>
      <c r="C109" s="14" t="s">
        <v>592</v>
      </c>
      <c r="D109" s="14" t="s">
        <v>10</v>
      </c>
      <c r="E109" s="14" t="s">
        <v>282</v>
      </c>
      <c r="F109" s="15">
        <v>45444</v>
      </c>
      <c r="G109" s="37">
        <v>3.78</v>
      </c>
      <c r="H109" s="337"/>
      <c r="I109" s="83"/>
      <c r="J109" s="85">
        <f>G109*I109</f>
        <v>0</v>
      </c>
      <c r="K109" s="83"/>
      <c r="L109" s="85">
        <f>G109*K109</f>
        <v>0</v>
      </c>
      <c r="M109" s="83"/>
      <c r="N109" s="85">
        <f>G109*M109</f>
        <v>0</v>
      </c>
      <c r="O109" s="83"/>
      <c r="P109" s="85">
        <f>G109*O109</f>
        <v>0</v>
      </c>
      <c r="Q109" s="83">
        <v>10</v>
      </c>
      <c r="R109" s="377">
        <f>G109*Q109</f>
        <v>37.799999999999997</v>
      </c>
      <c r="S109" s="905">
        <v>10</v>
      </c>
      <c r="T109" s="905">
        <f>+ALMACEN[[#This Row],[TOTAL EXITENTE82]]*ALMACEN[[#This Row],[P.U$]]</f>
        <v>37.799999999999997</v>
      </c>
      <c r="U109" s="768">
        <v>0</v>
      </c>
      <c r="V109">
        <f>SUMIF(SALIDAS6[[N° DE LOTE ]],ALMACEN[N° DE LOTE],SALIDAS6[ENTRADAS])</f>
        <v>10</v>
      </c>
      <c r="W109" s="950">
        <f>SUMIF(Tabla6[N° DE LOTE],ALMACEN[N° DE LOTE],Tabla6[SALIDAS])</f>
        <v>0</v>
      </c>
      <c r="X109" s="950">
        <f>ALMACEN[[#This Row],[SALIDAD]]-ALMACEN[[#This Row],[ENTRADAS]]</f>
        <v>10</v>
      </c>
      <c r="Y109" s="176"/>
    </row>
    <row r="110" spans="1:25" ht="38.25" x14ac:dyDescent="0.25">
      <c r="A110" s="179">
        <v>88</v>
      </c>
      <c r="B110" s="201" t="s">
        <v>59</v>
      </c>
      <c r="C110" s="14" t="s">
        <v>210</v>
      </c>
      <c r="D110" s="14" t="s">
        <v>10</v>
      </c>
      <c r="E110" s="14" t="s">
        <v>282</v>
      </c>
      <c r="F110" s="15">
        <v>45748</v>
      </c>
      <c r="G110" s="37">
        <v>3.78</v>
      </c>
      <c r="H110" s="337"/>
      <c r="I110" s="83"/>
      <c r="J110" s="85">
        <f t="shared" si="5"/>
        <v>0</v>
      </c>
      <c r="K110" s="83">
        <v>0</v>
      </c>
      <c r="L110" s="85">
        <f t="shared" si="1"/>
        <v>0</v>
      </c>
      <c r="M110" s="83">
        <v>0</v>
      </c>
      <c r="N110" s="85">
        <f t="shared" si="2"/>
        <v>0</v>
      </c>
      <c r="O110" s="83"/>
      <c r="P110" s="85">
        <f t="shared" si="3"/>
        <v>0</v>
      </c>
      <c r="Q110" s="83"/>
      <c r="R110" s="377">
        <f t="shared" si="4"/>
        <v>0</v>
      </c>
      <c r="S110" s="905"/>
      <c r="T110" s="905">
        <f>+ALMACEN[[#This Row],[TOTAL EXITENTE82]]*ALMACEN[[#This Row],[P.U$]]</f>
        <v>0</v>
      </c>
      <c r="U110" s="768"/>
      <c r="V110">
        <f>SUMIF(SALIDAS6[[N° DE LOTE ]],ALMACEN[N° DE LOTE],SALIDAS6[ENTRADAS])</f>
        <v>0</v>
      </c>
      <c r="W110" s="950">
        <f>SUMIF(Tabla6[N° DE LOTE],ALMACEN[N° DE LOTE],Tabla6[SALIDAS])</f>
        <v>0</v>
      </c>
      <c r="X110" s="950">
        <f>ALMACEN[[#This Row],[SALIDAD]]-ALMACEN[[#This Row],[ENTRADAS]]</f>
        <v>0</v>
      </c>
      <c r="Y110" s="176"/>
    </row>
    <row r="111" spans="1:25" ht="38.25" x14ac:dyDescent="0.25">
      <c r="A111" s="179">
        <v>760</v>
      </c>
      <c r="B111" s="201" t="s">
        <v>18021</v>
      </c>
      <c r="C111" s="14" t="s">
        <v>17730</v>
      </c>
      <c r="D111" s="14" t="s">
        <v>10</v>
      </c>
      <c r="E111" s="14" t="s">
        <v>283</v>
      </c>
      <c r="F111" s="15">
        <v>45444</v>
      </c>
      <c r="G111" s="37">
        <v>0.34</v>
      </c>
      <c r="H111" s="337"/>
      <c r="I111" s="83"/>
      <c r="J111" s="85">
        <f>G111*I111</f>
        <v>0</v>
      </c>
      <c r="K111" s="83"/>
      <c r="L111" s="85">
        <f>G111*K111</f>
        <v>0</v>
      </c>
      <c r="M111" s="83"/>
      <c r="N111" s="85">
        <f>G111*M111</f>
        <v>0</v>
      </c>
      <c r="O111" s="83"/>
      <c r="P111" s="85">
        <f>G111*O111</f>
        <v>0</v>
      </c>
      <c r="Q111" s="83">
        <v>20</v>
      </c>
      <c r="R111" s="377">
        <f>G111*Q111</f>
        <v>6.8000000000000007</v>
      </c>
      <c r="S111" s="905">
        <v>10</v>
      </c>
      <c r="T111" s="905">
        <f>+ALMACEN[[#This Row],[TOTAL EXITENTE82]]*ALMACEN[[#This Row],[P.U$]]</f>
        <v>3.4000000000000004</v>
      </c>
      <c r="U111" s="768">
        <v>10</v>
      </c>
      <c r="V111">
        <f>SUMIF(SALIDAS6[[N° DE LOTE ]],ALMACEN[N° DE LOTE],SALIDAS6[ENTRADAS])</f>
        <v>20</v>
      </c>
      <c r="W111" s="950">
        <f>SUMIF(Tabla6[N° DE LOTE],ALMACEN[N° DE LOTE],Tabla6[SALIDAS])</f>
        <v>0</v>
      </c>
      <c r="X111" s="950">
        <f>ALMACEN[[#This Row],[SALIDAD]]-ALMACEN[[#This Row],[ENTRADAS]]</f>
        <v>20</v>
      </c>
      <c r="Y111" s="176"/>
    </row>
    <row r="112" spans="1:25" ht="38.25" x14ac:dyDescent="0.25">
      <c r="A112" s="179">
        <v>89</v>
      </c>
      <c r="B112" s="201" t="s">
        <v>60</v>
      </c>
      <c r="C112" s="14" t="s">
        <v>223</v>
      </c>
      <c r="D112" s="14" t="s">
        <v>10</v>
      </c>
      <c r="E112" s="14" t="s">
        <v>283</v>
      </c>
      <c r="F112" s="15">
        <v>45170</v>
      </c>
      <c r="G112" s="37">
        <v>1.72</v>
      </c>
      <c r="H112" s="337"/>
      <c r="I112" s="83"/>
      <c r="J112" s="85">
        <f t="shared" si="5"/>
        <v>0</v>
      </c>
      <c r="K112" s="83">
        <v>0</v>
      </c>
      <c r="L112" s="85">
        <f t="shared" si="1"/>
        <v>0</v>
      </c>
      <c r="M112" s="83">
        <v>0</v>
      </c>
      <c r="N112" s="85">
        <f t="shared" si="2"/>
        <v>0</v>
      </c>
      <c r="O112" s="83"/>
      <c r="P112" s="85">
        <f t="shared" si="3"/>
        <v>0</v>
      </c>
      <c r="Q112" s="83"/>
      <c r="R112" s="377">
        <f t="shared" si="4"/>
        <v>0</v>
      </c>
      <c r="S112" s="905"/>
      <c r="T112" s="905">
        <f>+ALMACEN[[#This Row],[TOTAL EXITENTE82]]*ALMACEN[[#This Row],[P.U$]]</f>
        <v>0</v>
      </c>
      <c r="U112" s="768"/>
      <c r="V112">
        <f>SUMIF(SALIDAS6[[N° DE LOTE ]],ALMACEN[N° DE LOTE],SALIDAS6[ENTRADAS])</f>
        <v>0</v>
      </c>
      <c r="W112" s="950">
        <f>SUMIF(Tabla6[N° DE LOTE],ALMACEN[N° DE LOTE],Tabla6[SALIDAS])</f>
        <v>0</v>
      </c>
      <c r="X112" s="950">
        <f>ALMACEN[[#This Row],[SALIDAD]]-ALMACEN[[#This Row],[ENTRADAS]]</f>
        <v>0</v>
      </c>
      <c r="Y112" s="176"/>
    </row>
    <row r="113" spans="1:25" ht="38.25" x14ac:dyDescent="0.25">
      <c r="A113" s="179">
        <v>90</v>
      </c>
      <c r="B113" s="201" t="s">
        <v>17938</v>
      </c>
      <c r="C113" s="14" t="s">
        <v>17939</v>
      </c>
      <c r="D113" s="14" t="s">
        <v>10</v>
      </c>
      <c r="E113" s="14" t="s">
        <v>283</v>
      </c>
      <c r="F113" s="15">
        <v>45474</v>
      </c>
      <c r="G113" s="37">
        <v>1.3</v>
      </c>
      <c r="H113" s="337"/>
      <c r="I113" s="83"/>
      <c r="J113" s="85">
        <f>G113*I113</f>
        <v>0</v>
      </c>
      <c r="K113" s="83">
        <v>0</v>
      </c>
      <c r="L113" s="85">
        <f>G113*K113</f>
        <v>0</v>
      </c>
      <c r="M113" s="83">
        <v>0</v>
      </c>
      <c r="N113" s="85">
        <f>G113*M113</f>
        <v>0</v>
      </c>
      <c r="O113" s="83"/>
      <c r="P113" s="85">
        <f>G113*O113</f>
        <v>0</v>
      </c>
      <c r="Q113" s="83"/>
      <c r="R113" s="377">
        <f>G113*Q113</f>
        <v>0</v>
      </c>
      <c r="S113" s="905"/>
      <c r="T113" s="905">
        <f>+ALMACEN[[#This Row],[TOTAL EXITENTE82]]*ALMACEN[[#This Row],[P.U$]]</f>
        <v>0</v>
      </c>
      <c r="U113" s="768"/>
      <c r="V113">
        <f>SUMIF(SALIDAS6[[N° DE LOTE ]],ALMACEN[N° DE LOTE],SALIDAS6[ENTRADAS])</f>
        <v>0</v>
      </c>
      <c r="W113" s="950">
        <f>SUMIF(Tabla6[N° DE LOTE],ALMACEN[N° DE LOTE],Tabla6[SALIDAS])</f>
        <v>0</v>
      </c>
      <c r="X113" s="950">
        <f>ALMACEN[[#This Row],[SALIDAD]]-ALMACEN[[#This Row],[ENTRADAS]]</f>
        <v>0</v>
      </c>
      <c r="Y113" s="176"/>
    </row>
    <row r="114" spans="1:25" ht="38.25" x14ac:dyDescent="0.25">
      <c r="A114" s="179">
        <v>91</v>
      </c>
      <c r="B114" s="201" t="s">
        <v>17940</v>
      </c>
      <c r="C114" s="14" t="s">
        <v>203</v>
      </c>
      <c r="D114" s="14" t="s">
        <v>10</v>
      </c>
      <c r="E114" s="14" t="s">
        <v>283</v>
      </c>
      <c r="F114" s="15">
        <v>45443</v>
      </c>
      <c r="G114" s="37">
        <v>1.1000000000000001</v>
      </c>
      <c r="H114" s="337"/>
      <c r="I114" s="83">
        <v>20</v>
      </c>
      <c r="J114" s="85">
        <f>G114*I114</f>
        <v>22</v>
      </c>
      <c r="K114" s="83">
        <v>10</v>
      </c>
      <c r="L114" s="85">
        <f>G114*K114</f>
        <v>11</v>
      </c>
      <c r="M114" s="83">
        <v>10</v>
      </c>
      <c r="N114" s="85">
        <f>G114*M114</f>
        <v>11</v>
      </c>
      <c r="O114" s="83"/>
      <c r="P114" s="85">
        <f>G114*O114</f>
        <v>0</v>
      </c>
      <c r="Q114" s="83"/>
      <c r="R114" s="377">
        <f>G114*Q114</f>
        <v>0</v>
      </c>
      <c r="S114" s="905"/>
      <c r="T114" s="905">
        <f>+ALMACEN[[#This Row],[TOTAL EXITENTE82]]*ALMACEN[[#This Row],[P.U$]]</f>
        <v>0</v>
      </c>
      <c r="U114" s="768"/>
      <c r="V114">
        <f>SUMIF(SALIDAS6[[N° DE LOTE ]],ALMACEN[N° DE LOTE],SALIDAS6[ENTRADAS])</f>
        <v>0</v>
      </c>
      <c r="W114" s="950">
        <f>SUMIF(Tabla6[N° DE LOTE],ALMACEN[N° DE LOTE],Tabla6[SALIDAS])</f>
        <v>0</v>
      </c>
      <c r="X114" s="950">
        <f>ALMACEN[[#This Row],[SALIDAD]]-ALMACEN[[#This Row],[ENTRADAS]]</f>
        <v>0</v>
      </c>
      <c r="Y114" s="176"/>
    </row>
    <row r="115" spans="1:25" ht="38.25" x14ac:dyDescent="0.25">
      <c r="A115" s="179">
        <v>92</v>
      </c>
      <c r="B115" s="201" t="s">
        <v>17891</v>
      </c>
      <c r="C115" s="14" t="s">
        <v>17890</v>
      </c>
      <c r="D115" s="14" t="s">
        <v>10</v>
      </c>
      <c r="E115" s="14" t="s">
        <v>283</v>
      </c>
      <c r="F115" s="15">
        <v>45444</v>
      </c>
      <c r="G115" s="37">
        <v>1.3</v>
      </c>
      <c r="H115" s="337"/>
      <c r="I115" s="83">
        <v>19</v>
      </c>
      <c r="J115" s="85">
        <f>G115*I115</f>
        <v>24.7</v>
      </c>
      <c r="K115" s="83">
        <v>0</v>
      </c>
      <c r="L115" s="85">
        <f>G115*K115</f>
        <v>0</v>
      </c>
      <c r="M115" s="83">
        <v>15</v>
      </c>
      <c r="N115" s="85">
        <f>G115*M115</f>
        <v>19.5</v>
      </c>
      <c r="O115" s="83">
        <v>3</v>
      </c>
      <c r="P115" s="85">
        <f>G115*O115</f>
        <v>3.9000000000000004</v>
      </c>
      <c r="Q115" s="83">
        <v>2</v>
      </c>
      <c r="R115" s="377">
        <f>G115*Q115</f>
        <v>2.6</v>
      </c>
      <c r="S115" s="905">
        <v>2</v>
      </c>
      <c r="T115" s="905">
        <f>+ALMACEN[[#This Row],[TOTAL EXITENTE82]]*ALMACEN[[#This Row],[P.U$]]</f>
        <v>2.6</v>
      </c>
      <c r="U115" s="768">
        <v>0</v>
      </c>
      <c r="V115">
        <f>SUMIF(SALIDAS6[[N° DE LOTE ]],ALMACEN[N° DE LOTE],SALIDAS6[ENTRADAS])</f>
        <v>0</v>
      </c>
      <c r="W115" s="950">
        <f>SUMIF(Tabla6[N° DE LOTE],ALMACEN[N° DE LOTE],Tabla6[SALIDAS])</f>
        <v>0</v>
      </c>
      <c r="X115" s="950">
        <f>ALMACEN[[#This Row],[SALIDAD]]-ALMACEN[[#This Row],[ENTRADAS]]</f>
        <v>0</v>
      </c>
      <c r="Y115" s="176"/>
    </row>
    <row r="116" spans="1:25" ht="38.25" x14ac:dyDescent="0.25">
      <c r="A116" s="179">
        <v>93</v>
      </c>
      <c r="B116" s="201" t="s">
        <v>61</v>
      </c>
      <c r="C116" s="14" t="s">
        <v>213</v>
      </c>
      <c r="D116" s="14" t="s">
        <v>10</v>
      </c>
      <c r="E116" s="14" t="s">
        <v>283</v>
      </c>
      <c r="F116" s="15">
        <v>45444</v>
      </c>
      <c r="G116" s="37">
        <v>1.1000000000000001</v>
      </c>
      <c r="H116" s="337"/>
      <c r="I116" s="83"/>
      <c r="J116" s="85">
        <f t="shared" si="5"/>
        <v>0</v>
      </c>
      <c r="K116" s="83">
        <v>0</v>
      </c>
      <c r="L116" s="85">
        <f t="shared" si="1"/>
        <v>0</v>
      </c>
      <c r="M116" s="83">
        <v>0</v>
      </c>
      <c r="N116" s="85">
        <f t="shared" si="2"/>
        <v>0</v>
      </c>
      <c r="O116" s="83"/>
      <c r="P116" s="85">
        <f t="shared" si="3"/>
        <v>0</v>
      </c>
      <c r="Q116" s="83"/>
      <c r="R116" s="377">
        <f t="shared" si="4"/>
        <v>0</v>
      </c>
      <c r="S116" s="905"/>
      <c r="T116" s="905">
        <f>+ALMACEN[[#This Row],[TOTAL EXITENTE82]]*ALMACEN[[#This Row],[P.U$]]</f>
        <v>0</v>
      </c>
      <c r="U116" s="768"/>
      <c r="V116">
        <f>SUMIF(SALIDAS6[[N° DE LOTE ]],ALMACEN[N° DE LOTE],SALIDAS6[ENTRADAS])</f>
        <v>0</v>
      </c>
      <c r="W116" s="950">
        <f>SUMIF(Tabla6[N° DE LOTE],ALMACEN[N° DE LOTE],Tabla6[SALIDAS])</f>
        <v>0</v>
      </c>
      <c r="X116" s="950">
        <f>ALMACEN[[#This Row],[SALIDAD]]-ALMACEN[[#This Row],[ENTRADAS]]</f>
        <v>0</v>
      </c>
      <c r="Y116" s="176"/>
    </row>
    <row r="117" spans="1:25" ht="38.25" x14ac:dyDescent="0.25">
      <c r="A117" s="179">
        <v>94</v>
      </c>
      <c r="B117" s="201" t="s">
        <v>62</v>
      </c>
      <c r="C117" s="14" t="s">
        <v>209</v>
      </c>
      <c r="D117" s="14" t="s">
        <v>10</v>
      </c>
      <c r="E117" s="14" t="s">
        <v>283</v>
      </c>
      <c r="F117" s="15">
        <v>45474</v>
      </c>
      <c r="G117" s="37">
        <v>1.1000000000000001</v>
      </c>
      <c r="H117" s="337"/>
      <c r="I117" s="83"/>
      <c r="J117" s="85">
        <f t="shared" si="5"/>
        <v>0</v>
      </c>
      <c r="K117" s="83">
        <v>0</v>
      </c>
      <c r="L117" s="85">
        <f t="shared" si="1"/>
        <v>0</v>
      </c>
      <c r="M117" s="83">
        <v>0</v>
      </c>
      <c r="N117" s="85">
        <f t="shared" si="2"/>
        <v>0</v>
      </c>
      <c r="O117" s="83"/>
      <c r="P117" s="85">
        <f t="shared" si="3"/>
        <v>0</v>
      </c>
      <c r="Q117" s="83"/>
      <c r="R117" s="377">
        <f t="shared" si="4"/>
        <v>0</v>
      </c>
      <c r="S117" s="905"/>
      <c r="T117" s="905">
        <f>+ALMACEN[[#This Row],[TOTAL EXITENTE82]]*ALMACEN[[#This Row],[P.U$]]</f>
        <v>0</v>
      </c>
      <c r="U117" s="768"/>
      <c r="V117">
        <f>SUMIF(SALIDAS6[[N° DE LOTE ]],ALMACEN[N° DE LOTE],SALIDAS6[ENTRADAS])</f>
        <v>0</v>
      </c>
      <c r="W117" s="950">
        <f>SUMIF(Tabla6[N° DE LOTE],ALMACEN[N° DE LOTE],Tabla6[SALIDAS])</f>
        <v>0</v>
      </c>
      <c r="X117" s="950">
        <f>ALMACEN[[#This Row],[SALIDAD]]-ALMACEN[[#This Row],[ENTRADAS]]</f>
        <v>0</v>
      </c>
      <c r="Y117" s="176"/>
    </row>
    <row r="118" spans="1:25" ht="51" x14ac:dyDescent="0.25">
      <c r="A118" s="179">
        <v>95</v>
      </c>
      <c r="B118" s="201" t="s">
        <v>63</v>
      </c>
      <c r="C118" s="14" t="s">
        <v>209</v>
      </c>
      <c r="D118" s="14" t="s">
        <v>10</v>
      </c>
      <c r="E118" s="14" t="s">
        <v>284</v>
      </c>
      <c r="F118" s="15">
        <v>45474</v>
      </c>
      <c r="G118" s="37">
        <v>6.5</v>
      </c>
      <c r="H118" s="337"/>
      <c r="I118" s="83"/>
      <c r="J118" s="85">
        <f t="shared" si="5"/>
        <v>0</v>
      </c>
      <c r="K118" s="83">
        <v>0</v>
      </c>
      <c r="L118" s="85">
        <f t="shared" si="1"/>
        <v>0</v>
      </c>
      <c r="M118" s="83">
        <v>0</v>
      </c>
      <c r="N118" s="85">
        <f t="shared" si="2"/>
        <v>0</v>
      </c>
      <c r="O118" s="83"/>
      <c r="P118" s="85">
        <f t="shared" si="3"/>
        <v>0</v>
      </c>
      <c r="Q118" s="83"/>
      <c r="R118" s="377">
        <f t="shared" si="4"/>
        <v>0</v>
      </c>
      <c r="S118" s="905"/>
      <c r="T118" s="905">
        <f>+ALMACEN[[#This Row],[TOTAL EXITENTE82]]*ALMACEN[[#This Row],[P.U$]]</f>
        <v>0</v>
      </c>
      <c r="U118" s="768"/>
      <c r="V118">
        <f>SUMIF(SALIDAS6[[N° DE LOTE ]],ALMACEN[N° DE LOTE],SALIDAS6[ENTRADAS])</f>
        <v>0</v>
      </c>
      <c r="W118" s="950">
        <f>SUMIF(Tabla6[N° DE LOTE],ALMACEN[N° DE LOTE],Tabla6[SALIDAS])</f>
        <v>0</v>
      </c>
      <c r="X118" s="950">
        <f>ALMACEN[[#This Row],[SALIDAD]]-ALMACEN[[#This Row],[ENTRADAS]]</f>
        <v>0</v>
      </c>
      <c r="Y118" s="176"/>
    </row>
    <row r="119" spans="1:25" ht="38.25" x14ac:dyDescent="0.25">
      <c r="A119" s="179">
        <v>761</v>
      </c>
      <c r="B119" s="201" t="s">
        <v>775</v>
      </c>
      <c r="C119" s="14" t="s">
        <v>18022</v>
      </c>
      <c r="D119" s="14" t="s">
        <v>10</v>
      </c>
      <c r="E119" s="14" t="s">
        <v>272</v>
      </c>
      <c r="F119" s="15">
        <v>45444</v>
      </c>
      <c r="G119" s="37">
        <v>1.38</v>
      </c>
      <c r="H119" s="337"/>
      <c r="I119" s="83"/>
      <c r="J119" s="85">
        <f>G119*I119</f>
        <v>0</v>
      </c>
      <c r="K119" s="83"/>
      <c r="L119" s="85">
        <f>G119*K119</f>
        <v>0</v>
      </c>
      <c r="M119" s="83"/>
      <c r="N119" s="85">
        <f>G119*M119</f>
        <v>0</v>
      </c>
      <c r="O119" s="83"/>
      <c r="P119" s="85">
        <f>G119*O119</f>
        <v>0</v>
      </c>
      <c r="Q119" s="83">
        <v>50</v>
      </c>
      <c r="R119" s="377">
        <f>G119*Q119</f>
        <v>69</v>
      </c>
      <c r="S119" s="905">
        <v>20</v>
      </c>
      <c r="T119" s="905">
        <f>+ALMACEN[[#This Row],[TOTAL EXITENTE82]]*ALMACEN[[#This Row],[P.U$]]</f>
        <v>27.599999999999998</v>
      </c>
      <c r="U119" s="768">
        <v>0</v>
      </c>
      <c r="V119">
        <f>SUMIF(SALIDAS6[[N° DE LOTE ]],ALMACEN[N° DE LOTE],SALIDAS6[ENTRADAS])</f>
        <v>50</v>
      </c>
      <c r="W119" s="950">
        <f>SUMIF(Tabla6[N° DE LOTE],ALMACEN[N° DE LOTE],Tabla6[SALIDAS])</f>
        <v>10</v>
      </c>
      <c r="X119" s="950">
        <f>ALMACEN[[#This Row],[SALIDAD]]-ALMACEN[[#This Row],[ENTRADAS]]</f>
        <v>40</v>
      </c>
      <c r="Y119" s="176"/>
    </row>
    <row r="120" spans="1:25" ht="38.25" x14ac:dyDescent="0.25">
      <c r="A120" s="179">
        <v>96</v>
      </c>
      <c r="B120" s="201" t="s">
        <v>775</v>
      </c>
      <c r="C120" s="14" t="s">
        <v>736</v>
      </c>
      <c r="D120" s="14" t="s">
        <v>10</v>
      </c>
      <c r="E120" s="14" t="s">
        <v>272</v>
      </c>
      <c r="F120" s="15">
        <v>45566</v>
      </c>
      <c r="G120" s="37">
        <v>2.1800000000000002</v>
      </c>
      <c r="H120" s="337"/>
      <c r="I120" s="83">
        <v>76</v>
      </c>
      <c r="J120" s="85">
        <f t="shared" si="5"/>
        <v>165.68</v>
      </c>
      <c r="K120" s="83">
        <v>20</v>
      </c>
      <c r="L120" s="85">
        <f>G120*K120</f>
        <v>43.6</v>
      </c>
      <c r="M120" s="83">
        <v>0</v>
      </c>
      <c r="N120" s="85">
        <f>G120*M120</f>
        <v>0</v>
      </c>
      <c r="O120" s="83"/>
      <c r="P120" s="85">
        <f>G120*O120</f>
        <v>0</v>
      </c>
      <c r="Q120" s="83"/>
      <c r="R120" s="377">
        <f>G120*Q120</f>
        <v>0</v>
      </c>
      <c r="S120" s="905"/>
      <c r="T120" s="905">
        <f>+ALMACEN[[#This Row],[TOTAL EXITENTE82]]*ALMACEN[[#This Row],[P.U$]]</f>
        <v>0</v>
      </c>
      <c r="U120" s="768"/>
      <c r="V120">
        <f>SUMIF(SALIDAS6[[N° DE LOTE ]],ALMACEN[N° DE LOTE],SALIDAS6[ENTRADAS])</f>
        <v>0</v>
      </c>
      <c r="W120" s="950">
        <f>SUMIF(Tabla6[N° DE LOTE],ALMACEN[N° DE LOTE],Tabla6[SALIDAS])</f>
        <v>0</v>
      </c>
      <c r="X120" s="950">
        <f>ALMACEN[[#This Row],[SALIDAD]]-ALMACEN[[#This Row],[ENTRADAS]]</f>
        <v>0</v>
      </c>
      <c r="Y120" s="176"/>
    </row>
    <row r="121" spans="1:25" ht="38.25" x14ac:dyDescent="0.25">
      <c r="A121" s="179">
        <v>97</v>
      </c>
      <c r="B121" s="201" t="s">
        <v>775</v>
      </c>
      <c r="C121" s="578" t="s">
        <v>247</v>
      </c>
      <c r="D121" s="14" t="s">
        <v>10</v>
      </c>
      <c r="E121" s="14" t="s">
        <v>272</v>
      </c>
      <c r="F121" s="576">
        <v>45717</v>
      </c>
      <c r="G121" s="37">
        <v>3.43</v>
      </c>
      <c r="H121" s="337"/>
      <c r="I121" s="593"/>
      <c r="J121" s="85">
        <f t="shared" si="5"/>
        <v>0</v>
      </c>
      <c r="K121" s="83">
        <v>0</v>
      </c>
      <c r="L121" s="879">
        <f>G121*K121</f>
        <v>0</v>
      </c>
      <c r="M121" s="83">
        <v>0</v>
      </c>
      <c r="N121" s="879">
        <f>G121*M121</f>
        <v>0</v>
      </c>
      <c r="O121" s="593"/>
      <c r="P121" s="879">
        <f>G121*O121</f>
        <v>0</v>
      </c>
      <c r="Q121" s="593"/>
      <c r="R121" s="377">
        <f>G121*Q121</f>
        <v>0</v>
      </c>
      <c r="S121" s="905"/>
      <c r="T121" s="905">
        <f>+ALMACEN[[#This Row],[TOTAL EXITENTE82]]*ALMACEN[[#This Row],[P.U$]]</f>
        <v>0</v>
      </c>
      <c r="U121" s="768"/>
      <c r="V121">
        <f>SUMIF(SALIDAS6[[N° DE LOTE ]],ALMACEN[N° DE LOTE],SALIDAS6[ENTRADAS])</f>
        <v>0</v>
      </c>
      <c r="W121" s="950">
        <f>SUMIF(Tabla6[N° DE LOTE],ALMACEN[N° DE LOTE],Tabla6[SALIDAS])</f>
        <v>0</v>
      </c>
      <c r="X121" s="950">
        <f>ALMACEN[[#This Row],[SALIDAD]]-ALMACEN[[#This Row],[ENTRADAS]]</f>
        <v>0</v>
      </c>
      <c r="Y121" s="176"/>
    </row>
    <row r="122" spans="1:25" ht="28.5" x14ac:dyDescent="0.25">
      <c r="A122" s="179">
        <v>98</v>
      </c>
      <c r="B122" s="201" t="s">
        <v>775</v>
      </c>
      <c r="C122" s="578" t="s">
        <v>666</v>
      </c>
      <c r="D122" s="14" t="s">
        <v>10</v>
      </c>
      <c r="E122" s="152"/>
      <c r="F122" s="576"/>
      <c r="G122" s="603"/>
      <c r="H122" s="609"/>
      <c r="I122" s="593"/>
      <c r="J122" s="599">
        <f>G122*I122</f>
        <v>0</v>
      </c>
      <c r="K122" s="83">
        <v>0</v>
      </c>
      <c r="L122" s="879">
        <f>G122*K122</f>
        <v>0</v>
      </c>
      <c r="M122" s="83">
        <v>0</v>
      </c>
      <c r="N122" s="879">
        <f>G122*M122</f>
        <v>0</v>
      </c>
      <c r="O122" s="593"/>
      <c r="P122" s="879">
        <f>G122*O122</f>
        <v>0</v>
      </c>
      <c r="Q122" s="593"/>
      <c r="R122" s="377">
        <f>G122*Q122</f>
        <v>0</v>
      </c>
      <c r="S122" s="905"/>
      <c r="T122" s="905">
        <f>+ALMACEN[[#This Row],[TOTAL EXITENTE82]]*ALMACEN[[#This Row],[P.U$]]</f>
        <v>0</v>
      </c>
      <c r="U122" s="768"/>
      <c r="V122">
        <f>SUMIF(SALIDAS6[[N° DE LOTE ]],ALMACEN[N° DE LOTE],SALIDAS6[ENTRADAS])</f>
        <v>0</v>
      </c>
      <c r="W122" s="950">
        <f>SUMIF(Tabla6[N° DE LOTE],ALMACEN[N° DE LOTE],Tabla6[SALIDAS])</f>
        <v>0</v>
      </c>
      <c r="X122" s="950">
        <f>ALMACEN[[#This Row],[SALIDAD]]-ALMACEN[[#This Row],[ENTRADAS]]</f>
        <v>0</v>
      </c>
      <c r="Y122" s="176"/>
    </row>
    <row r="123" spans="1:25" ht="51" x14ac:dyDescent="0.25">
      <c r="A123" s="179">
        <v>99</v>
      </c>
      <c r="B123" s="201" t="s">
        <v>64</v>
      </c>
      <c r="C123" s="14" t="s">
        <v>196</v>
      </c>
      <c r="D123" s="14" t="s">
        <v>10</v>
      </c>
      <c r="E123" s="14" t="s">
        <v>285</v>
      </c>
      <c r="F123" s="15">
        <v>45505</v>
      </c>
      <c r="G123" s="37">
        <v>1.1200000000000001</v>
      </c>
      <c r="H123" s="337"/>
      <c r="I123" s="83"/>
      <c r="J123" s="85">
        <f t="shared" si="5"/>
        <v>0</v>
      </c>
      <c r="K123" s="83">
        <v>0</v>
      </c>
      <c r="L123" s="85">
        <f t="shared" si="1"/>
        <v>0</v>
      </c>
      <c r="M123" s="83">
        <v>0</v>
      </c>
      <c r="N123" s="85">
        <f t="shared" si="2"/>
        <v>0</v>
      </c>
      <c r="O123" s="83"/>
      <c r="P123" s="85">
        <f t="shared" si="3"/>
        <v>0</v>
      </c>
      <c r="Q123" s="83"/>
      <c r="R123" s="377">
        <f t="shared" si="4"/>
        <v>0</v>
      </c>
      <c r="S123" s="905"/>
      <c r="T123" s="905">
        <f>+ALMACEN[[#This Row],[TOTAL EXITENTE82]]*ALMACEN[[#This Row],[P.U$]]</f>
        <v>0</v>
      </c>
      <c r="U123" s="768"/>
      <c r="V123">
        <f>SUMIF(SALIDAS6[[N° DE LOTE ]],ALMACEN[N° DE LOTE],SALIDAS6[ENTRADAS])</f>
        <v>0</v>
      </c>
      <c r="W123" s="950">
        <f>SUMIF(Tabla6[N° DE LOTE],ALMACEN[N° DE LOTE],Tabla6[SALIDAS])</f>
        <v>0</v>
      </c>
      <c r="X123" s="950">
        <f>ALMACEN[[#This Row],[SALIDAD]]-ALMACEN[[#This Row],[ENTRADAS]]</f>
        <v>0</v>
      </c>
      <c r="Y123" s="176"/>
    </row>
    <row r="124" spans="1:25" ht="38.25" x14ac:dyDescent="0.25">
      <c r="A124" s="179">
        <v>100</v>
      </c>
      <c r="B124" s="201" t="s">
        <v>892</v>
      </c>
      <c r="C124" s="14" t="s">
        <v>206</v>
      </c>
      <c r="D124" s="14" t="s">
        <v>10</v>
      </c>
      <c r="E124" s="14" t="s">
        <v>272</v>
      </c>
      <c r="F124" s="15">
        <v>45292</v>
      </c>
      <c r="G124" s="37">
        <v>6.95</v>
      </c>
      <c r="H124" s="337"/>
      <c r="I124" s="83"/>
      <c r="J124" s="85">
        <f t="shared" si="5"/>
        <v>0</v>
      </c>
      <c r="K124" s="83">
        <v>0</v>
      </c>
      <c r="L124" s="85">
        <f t="shared" si="1"/>
        <v>0</v>
      </c>
      <c r="M124" s="83">
        <v>0</v>
      </c>
      <c r="N124" s="85">
        <f t="shared" si="2"/>
        <v>0</v>
      </c>
      <c r="O124" s="83"/>
      <c r="P124" s="85">
        <f t="shared" si="3"/>
        <v>0</v>
      </c>
      <c r="Q124" s="83"/>
      <c r="R124" s="377">
        <f t="shared" si="4"/>
        <v>0</v>
      </c>
      <c r="S124" s="905"/>
      <c r="T124" s="905">
        <f>+ALMACEN[[#This Row],[TOTAL EXITENTE82]]*ALMACEN[[#This Row],[P.U$]]</f>
        <v>0</v>
      </c>
      <c r="U124" s="768"/>
      <c r="V124">
        <f>SUMIF(SALIDAS6[[N° DE LOTE ]],ALMACEN[N° DE LOTE],SALIDAS6[ENTRADAS])</f>
        <v>0</v>
      </c>
      <c r="W124" s="950">
        <f>SUMIF(Tabla6[N° DE LOTE],ALMACEN[N° DE LOTE],Tabla6[SALIDAS])</f>
        <v>0</v>
      </c>
      <c r="X124" s="950">
        <f>ALMACEN[[#This Row],[SALIDAD]]-ALMACEN[[#This Row],[ENTRADAS]]</f>
        <v>0</v>
      </c>
      <c r="Y124" s="176"/>
    </row>
    <row r="125" spans="1:25" ht="28.5" x14ac:dyDescent="0.25">
      <c r="A125" s="179">
        <v>101</v>
      </c>
      <c r="B125" s="201" t="s">
        <v>65</v>
      </c>
      <c r="C125" s="14" t="s">
        <v>223</v>
      </c>
      <c r="D125" s="14" t="s">
        <v>10</v>
      </c>
      <c r="E125" s="14" t="s">
        <v>266</v>
      </c>
      <c r="F125" s="15">
        <v>45352</v>
      </c>
      <c r="G125" s="37">
        <v>5.01</v>
      </c>
      <c r="H125" s="337"/>
      <c r="I125" s="83"/>
      <c r="J125" s="85">
        <f t="shared" si="5"/>
        <v>0</v>
      </c>
      <c r="K125" s="83">
        <v>0</v>
      </c>
      <c r="L125" s="85">
        <f t="shared" si="1"/>
        <v>0</v>
      </c>
      <c r="M125" s="83">
        <v>0</v>
      </c>
      <c r="N125" s="85">
        <f t="shared" si="2"/>
        <v>0</v>
      </c>
      <c r="O125" s="83"/>
      <c r="P125" s="85">
        <f t="shared" si="3"/>
        <v>0</v>
      </c>
      <c r="Q125" s="83"/>
      <c r="R125" s="377">
        <f t="shared" si="4"/>
        <v>0</v>
      </c>
      <c r="S125" s="905"/>
      <c r="T125" s="905">
        <f>+ALMACEN[[#This Row],[TOTAL EXITENTE82]]*ALMACEN[[#This Row],[P.U$]]</f>
        <v>0</v>
      </c>
      <c r="U125" s="768"/>
      <c r="V125">
        <f>SUMIF(SALIDAS6[[N° DE LOTE ]],ALMACEN[N° DE LOTE],SALIDAS6[ENTRADAS])</f>
        <v>0</v>
      </c>
      <c r="W125" s="950">
        <f>SUMIF(Tabla6[N° DE LOTE],ALMACEN[N° DE LOTE],Tabla6[SALIDAS])</f>
        <v>0</v>
      </c>
      <c r="X125" s="950">
        <f>ALMACEN[[#This Row],[SALIDAD]]-ALMACEN[[#This Row],[ENTRADAS]]</f>
        <v>0</v>
      </c>
      <c r="Y125" s="176"/>
    </row>
    <row r="126" spans="1:25" ht="28.5" x14ac:dyDescent="0.25">
      <c r="A126" s="179">
        <v>102</v>
      </c>
      <c r="B126" s="201" t="s">
        <v>66</v>
      </c>
      <c r="C126" s="14" t="s">
        <v>223</v>
      </c>
      <c r="D126" s="14" t="s">
        <v>10</v>
      </c>
      <c r="E126" s="14" t="s">
        <v>266</v>
      </c>
      <c r="F126" s="15">
        <v>45352</v>
      </c>
      <c r="G126" s="37">
        <v>5.01</v>
      </c>
      <c r="H126" s="337"/>
      <c r="I126" s="83"/>
      <c r="J126" s="85">
        <f t="shared" si="5"/>
        <v>0</v>
      </c>
      <c r="K126" s="83">
        <v>0</v>
      </c>
      <c r="L126" s="85">
        <f t="shared" si="1"/>
        <v>0</v>
      </c>
      <c r="M126" s="83">
        <v>0</v>
      </c>
      <c r="N126" s="85">
        <f t="shared" si="2"/>
        <v>0</v>
      </c>
      <c r="O126" s="83"/>
      <c r="P126" s="85">
        <f t="shared" si="3"/>
        <v>0</v>
      </c>
      <c r="Q126" s="83"/>
      <c r="R126" s="377">
        <f t="shared" si="4"/>
        <v>0</v>
      </c>
      <c r="S126" s="905"/>
      <c r="T126" s="905">
        <f>+ALMACEN[[#This Row],[TOTAL EXITENTE82]]*ALMACEN[[#This Row],[P.U$]]</f>
        <v>0</v>
      </c>
      <c r="U126" s="768"/>
      <c r="V126">
        <f>SUMIF(SALIDAS6[[N° DE LOTE ]],ALMACEN[N° DE LOTE],SALIDAS6[ENTRADAS])</f>
        <v>0</v>
      </c>
      <c r="W126" s="950">
        <f>SUMIF(Tabla6[N° DE LOTE],ALMACEN[N° DE LOTE],Tabla6[SALIDAS])</f>
        <v>0</v>
      </c>
      <c r="X126" s="950">
        <f>ALMACEN[[#This Row],[SALIDAD]]-ALMACEN[[#This Row],[ENTRADAS]]</f>
        <v>0</v>
      </c>
      <c r="Y126" s="176"/>
    </row>
    <row r="127" spans="1:25" ht="51" x14ac:dyDescent="0.25">
      <c r="A127" s="179">
        <v>103</v>
      </c>
      <c r="B127" s="201" t="s">
        <v>67</v>
      </c>
      <c r="C127" s="14" t="s">
        <v>224</v>
      </c>
      <c r="D127" s="14" t="s">
        <v>10</v>
      </c>
      <c r="E127" s="14" t="s">
        <v>286</v>
      </c>
      <c r="F127" s="15">
        <v>45139</v>
      </c>
      <c r="G127" s="37">
        <v>0.92</v>
      </c>
      <c r="H127" s="337"/>
      <c r="I127" s="83"/>
      <c r="J127" s="85">
        <f t="shared" si="5"/>
        <v>0</v>
      </c>
      <c r="K127" s="83">
        <v>0</v>
      </c>
      <c r="L127" s="85">
        <f t="shared" ref="L127:L219" si="6">G127*K127</f>
        <v>0</v>
      </c>
      <c r="M127" s="83">
        <v>0</v>
      </c>
      <c r="N127" s="85">
        <f t="shared" ref="N127:N219" si="7">G127*M127</f>
        <v>0</v>
      </c>
      <c r="O127" s="83"/>
      <c r="P127" s="85">
        <f t="shared" ref="P127:P219" si="8">G127*O127</f>
        <v>0</v>
      </c>
      <c r="Q127" s="83"/>
      <c r="R127" s="377">
        <f t="shared" ref="R127:R219" si="9">G127*Q127</f>
        <v>0</v>
      </c>
      <c r="S127" s="905"/>
      <c r="T127" s="905">
        <f>+ALMACEN[[#This Row],[TOTAL EXITENTE82]]*ALMACEN[[#This Row],[P.U$]]</f>
        <v>0</v>
      </c>
      <c r="U127" s="768"/>
      <c r="V127">
        <f>SUMIF(SALIDAS6[[N° DE LOTE ]],ALMACEN[N° DE LOTE],SALIDAS6[ENTRADAS])</f>
        <v>0</v>
      </c>
      <c r="W127" s="950">
        <f>SUMIF(Tabla6[N° DE LOTE],ALMACEN[N° DE LOTE],Tabla6[SALIDAS])</f>
        <v>0</v>
      </c>
      <c r="X127" s="950">
        <f>ALMACEN[[#This Row],[SALIDAD]]-ALMACEN[[#This Row],[ENTRADAS]]</f>
        <v>0</v>
      </c>
      <c r="Y127" s="176"/>
    </row>
    <row r="128" spans="1:25" ht="38.25" x14ac:dyDescent="0.25">
      <c r="A128" s="179">
        <v>104</v>
      </c>
      <c r="B128" s="201" t="s">
        <v>68</v>
      </c>
      <c r="C128" s="14" t="s">
        <v>225</v>
      </c>
      <c r="D128" s="14" t="s">
        <v>10</v>
      </c>
      <c r="E128" s="14" t="s">
        <v>272</v>
      </c>
      <c r="F128" s="15">
        <v>45444</v>
      </c>
      <c r="G128" s="37">
        <v>5.39</v>
      </c>
      <c r="H128" s="337"/>
      <c r="I128" s="83"/>
      <c r="J128" s="85">
        <f t="shared" si="5"/>
        <v>0</v>
      </c>
      <c r="K128" s="83">
        <v>0</v>
      </c>
      <c r="L128" s="85">
        <f t="shared" si="6"/>
        <v>0</v>
      </c>
      <c r="M128" s="83">
        <v>0</v>
      </c>
      <c r="N128" s="85">
        <f t="shared" si="7"/>
        <v>0</v>
      </c>
      <c r="O128" s="83"/>
      <c r="P128" s="85">
        <f t="shared" si="8"/>
        <v>0</v>
      </c>
      <c r="Q128" s="83"/>
      <c r="R128" s="377">
        <f t="shared" si="9"/>
        <v>0</v>
      </c>
      <c r="S128" s="905"/>
      <c r="T128" s="905">
        <f>+ALMACEN[[#This Row],[TOTAL EXITENTE82]]*ALMACEN[[#This Row],[P.U$]]</f>
        <v>0</v>
      </c>
      <c r="U128" s="768"/>
      <c r="V128">
        <f>SUMIF(SALIDAS6[[N° DE LOTE ]],ALMACEN[N° DE LOTE],SALIDAS6[ENTRADAS])</f>
        <v>0</v>
      </c>
      <c r="W128" s="950">
        <f>SUMIF(Tabla6[N° DE LOTE],ALMACEN[N° DE LOTE],Tabla6[SALIDAS])</f>
        <v>0</v>
      </c>
      <c r="X128" s="950">
        <f>ALMACEN[[#This Row],[SALIDAD]]-ALMACEN[[#This Row],[ENTRADAS]]</f>
        <v>0</v>
      </c>
      <c r="Y128" s="176"/>
    </row>
    <row r="129" spans="1:25" ht="51" x14ac:dyDescent="0.25">
      <c r="A129" s="179">
        <v>105</v>
      </c>
      <c r="B129" s="201" t="s">
        <v>69</v>
      </c>
      <c r="C129" s="14" t="s">
        <v>815</v>
      </c>
      <c r="D129" s="14" t="s">
        <v>10</v>
      </c>
      <c r="E129" s="14" t="s">
        <v>265</v>
      </c>
      <c r="F129" s="15">
        <v>45350</v>
      </c>
      <c r="G129" s="37">
        <v>1.74</v>
      </c>
      <c r="H129" s="337"/>
      <c r="I129" s="83"/>
      <c r="J129" s="85">
        <f t="shared" si="5"/>
        <v>0</v>
      </c>
      <c r="K129" s="83">
        <v>0</v>
      </c>
      <c r="L129" s="85">
        <f>G129*K129</f>
        <v>0</v>
      </c>
      <c r="M129" s="83">
        <v>0</v>
      </c>
      <c r="N129" s="85">
        <f>G129*M129</f>
        <v>0</v>
      </c>
      <c r="O129" s="83"/>
      <c r="P129" s="85">
        <f>G129*O129</f>
        <v>0</v>
      </c>
      <c r="Q129" s="83"/>
      <c r="R129" s="377">
        <f>G129*Q129</f>
        <v>0</v>
      </c>
      <c r="S129" s="905"/>
      <c r="T129" s="905">
        <f>+ALMACEN[[#This Row],[TOTAL EXITENTE82]]*ALMACEN[[#This Row],[P.U$]]</f>
        <v>0</v>
      </c>
      <c r="U129" s="768"/>
      <c r="V129">
        <f>SUMIF(SALIDAS6[[N° DE LOTE ]],ALMACEN[N° DE LOTE],SALIDAS6[ENTRADAS])</f>
        <v>0</v>
      </c>
      <c r="W129" s="950">
        <f>SUMIF(Tabla6[N° DE LOTE],ALMACEN[N° DE LOTE],Tabla6[SALIDAS])</f>
        <v>0</v>
      </c>
      <c r="X129" s="950">
        <f>ALMACEN[[#This Row],[SALIDAD]]-ALMACEN[[#This Row],[ENTRADAS]]</f>
        <v>0</v>
      </c>
      <c r="Y129" s="176"/>
    </row>
    <row r="130" spans="1:25" ht="51" x14ac:dyDescent="0.25">
      <c r="A130" s="179">
        <v>106</v>
      </c>
      <c r="B130" s="201" t="s">
        <v>69</v>
      </c>
      <c r="C130" s="14" t="s">
        <v>220</v>
      </c>
      <c r="D130" s="14" t="s">
        <v>10</v>
      </c>
      <c r="E130" s="14" t="s">
        <v>265</v>
      </c>
      <c r="F130" s="15">
        <v>45292</v>
      </c>
      <c r="G130" s="37">
        <v>1.74</v>
      </c>
      <c r="H130" s="337"/>
      <c r="I130" s="83"/>
      <c r="J130" s="85">
        <f t="shared" si="5"/>
        <v>0</v>
      </c>
      <c r="K130" s="83">
        <v>0</v>
      </c>
      <c r="L130" s="85">
        <f>G130*K130</f>
        <v>0</v>
      </c>
      <c r="M130" s="83">
        <v>0</v>
      </c>
      <c r="N130" s="85">
        <f>G130*M130</f>
        <v>0</v>
      </c>
      <c r="O130" s="83"/>
      <c r="P130" s="85">
        <f>G130*O130</f>
        <v>0</v>
      </c>
      <c r="Q130" s="83"/>
      <c r="R130" s="377">
        <f>G130*Q130</f>
        <v>0</v>
      </c>
      <c r="S130" s="905"/>
      <c r="T130" s="905">
        <f>+ALMACEN[[#This Row],[TOTAL EXITENTE82]]*ALMACEN[[#This Row],[P.U$]]</f>
        <v>0</v>
      </c>
      <c r="U130" s="768"/>
      <c r="V130">
        <f>SUMIF(SALIDAS6[[N° DE LOTE ]],ALMACEN[N° DE LOTE],SALIDAS6[ENTRADAS])</f>
        <v>0</v>
      </c>
      <c r="W130" s="950">
        <f>SUMIF(Tabla6[N° DE LOTE],ALMACEN[N° DE LOTE],Tabla6[SALIDAS])</f>
        <v>0</v>
      </c>
      <c r="X130" s="950">
        <f>ALMACEN[[#This Row],[SALIDAD]]-ALMACEN[[#This Row],[ENTRADAS]]</f>
        <v>0</v>
      </c>
      <c r="Y130" s="176"/>
    </row>
    <row r="131" spans="1:25" ht="51" x14ac:dyDescent="0.25">
      <c r="A131" s="179">
        <v>107</v>
      </c>
      <c r="B131" s="201" t="s">
        <v>69</v>
      </c>
      <c r="C131" s="14" t="s">
        <v>205</v>
      </c>
      <c r="D131" s="14" t="s">
        <v>10</v>
      </c>
      <c r="E131" s="14" t="s">
        <v>265</v>
      </c>
      <c r="F131" s="15">
        <v>45352</v>
      </c>
      <c r="G131" s="37">
        <v>1.74</v>
      </c>
      <c r="H131" s="337"/>
      <c r="I131" s="83"/>
      <c r="J131" s="85">
        <f t="shared" si="5"/>
        <v>0</v>
      </c>
      <c r="K131" s="83">
        <v>0</v>
      </c>
      <c r="L131" s="85">
        <f t="shared" si="6"/>
        <v>0</v>
      </c>
      <c r="M131" s="83">
        <v>0</v>
      </c>
      <c r="N131" s="85">
        <f t="shared" si="7"/>
        <v>0</v>
      </c>
      <c r="O131" s="83"/>
      <c r="P131" s="85">
        <f t="shared" si="8"/>
        <v>0</v>
      </c>
      <c r="Q131" s="83"/>
      <c r="R131" s="377">
        <f t="shared" si="9"/>
        <v>0</v>
      </c>
      <c r="S131" s="905"/>
      <c r="T131" s="905">
        <f>+ALMACEN[[#This Row],[TOTAL EXITENTE82]]*ALMACEN[[#This Row],[P.U$]]</f>
        <v>0</v>
      </c>
      <c r="U131" s="768"/>
      <c r="V131">
        <f>SUMIF(SALIDAS6[[N° DE LOTE ]],ALMACEN[N° DE LOTE],SALIDAS6[ENTRADAS])</f>
        <v>0</v>
      </c>
      <c r="W131" s="950">
        <f>SUMIF(Tabla6[N° DE LOTE],ALMACEN[N° DE LOTE],Tabla6[SALIDAS])</f>
        <v>0</v>
      </c>
      <c r="X131" s="950">
        <f>ALMACEN[[#This Row],[SALIDAD]]-ALMACEN[[#This Row],[ENTRADAS]]</f>
        <v>0</v>
      </c>
      <c r="Y131" s="176"/>
    </row>
    <row r="132" spans="1:25" ht="51" x14ac:dyDescent="0.25">
      <c r="A132" s="179">
        <v>108</v>
      </c>
      <c r="B132" s="201" t="s">
        <v>69</v>
      </c>
      <c r="C132" s="14" t="s">
        <v>17755</v>
      </c>
      <c r="D132" s="14" t="s">
        <v>10</v>
      </c>
      <c r="E132" s="14" t="s">
        <v>265</v>
      </c>
      <c r="F132" s="15">
        <v>45444</v>
      </c>
      <c r="G132" s="37">
        <v>1.74</v>
      </c>
      <c r="H132" s="337"/>
      <c r="I132" s="83"/>
      <c r="J132" s="85">
        <f>G132*I132</f>
        <v>0</v>
      </c>
      <c r="K132" s="83">
        <v>0</v>
      </c>
      <c r="L132" s="85">
        <f>G132*K132</f>
        <v>0</v>
      </c>
      <c r="M132" s="83">
        <v>0</v>
      </c>
      <c r="N132" s="85">
        <f>G132*M132</f>
        <v>0</v>
      </c>
      <c r="O132" s="83"/>
      <c r="P132" s="85">
        <f>G132*O132</f>
        <v>0</v>
      </c>
      <c r="Q132" s="83"/>
      <c r="R132" s="377">
        <f>G132*Q132</f>
        <v>0</v>
      </c>
      <c r="S132" s="905"/>
      <c r="T132" s="905">
        <f>+ALMACEN[[#This Row],[TOTAL EXITENTE82]]*ALMACEN[[#This Row],[P.U$]]</f>
        <v>0</v>
      </c>
      <c r="U132" s="768"/>
      <c r="V132">
        <f>SUMIF(SALIDAS6[[N° DE LOTE ]],ALMACEN[N° DE LOTE],SALIDAS6[ENTRADAS])</f>
        <v>0</v>
      </c>
      <c r="W132" s="950">
        <f>SUMIF(Tabla6[N° DE LOTE],ALMACEN[N° DE LOTE],Tabla6[SALIDAS])</f>
        <v>0</v>
      </c>
      <c r="X132" s="950">
        <f>ALMACEN[[#This Row],[SALIDAD]]-ALMACEN[[#This Row],[ENTRADAS]]</f>
        <v>0</v>
      </c>
      <c r="Y132" s="176"/>
    </row>
    <row r="133" spans="1:25" ht="28.5" x14ac:dyDescent="0.25">
      <c r="A133" s="179">
        <v>788</v>
      </c>
      <c r="B133" s="201" t="s">
        <v>18051</v>
      </c>
      <c r="C133" s="14" t="s">
        <v>18052</v>
      </c>
      <c r="D133" s="14" t="s">
        <v>10</v>
      </c>
      <c r="E133" s="14" t="s">
        <v>773</v>
      </c>
      <c r="F133" s="15">
        <v>45839</v>
      </c>
      <c r="G133" s="37">
        <v>5.18</v>
      </c>
      <c r="H133" s="337"/>
      <c r="I133" s="83"/>
      <c r="J133" s="85">
        <f>G133*I133</f>
        <v>0</v>
      </c>
      <c r="K133" s="83"/>
      <c r="L133" s="85">
        <f>G133*K133</f>
        <v>0</v>
      </c>
      <c r="M133" s="83"/>
      <c r="N133" s="85">
        <f>G133*M133</f>
        <v>0</v>
      </c>
      <c r="O133" s="83"/>
      <c r="P133" s="85">
        <f>G133*O133</f>
        <v>0</v>
      </c>
      <c r="Q133" s="83">
        <v>5</v>
      </c>
      <c r="R133" s="377">
        <f>G133*Q133</f>
        <v>25.9</v>
      </c>
      <c r="S133" s="905">
        <v>0</v>
      </c>
      <c r="T133" s="905">
        <f>+ALMACEN[[#This Row],[TOTAL EXITENTE82]]*ALMACEN[[#This Row],[P.U$]]</f>
        <v>0</v>
      </c>
      <c r="U133" s="768">
        <v>0</v>
      </c>
      <c r="V133">
        <f>SUMIF(SALIDAS6[[N° DE LOTE ]],ALMACEN[N° DE LOTE],SALIDAS6[ENTRADAS])</f>
        <v>5</v>
      </c>
      <c r="W133" s="950">
        <f>SUMIF(Tabla6[N° DE LOTE],ALMACEN[N° DE LOTE],Tabla6[SALIDAS])</f>
        <v>0</v>
      </c>
      <c r="X133" s="950">
        <f>ALMACEN[[#This Row],[SALIDAD]]-ALMACEN[[#This Row],[ENTRADAS]]</f>
        <v>5</v>
      </c>
      <c r="Y133" s="176"/>
    </row>
    <row r="134" spans="1:25" ht="38.25" x14ac:dyDescent="0.25">
      <c r="A134" s="179">
        <v>109</v>
      </c>
      <c r="B134" s="201" t="s">
        <v>70</v>
      </c>
      <c r="C134" s="14" t="s">
        <v>206</v>
      </c>
      <c r="D134" s="14" t="s">
        <v>10</v>
      </c>
      <c r="E134" s="14" t="s">
        <v>283</v>
      </c>
      <c r="F134" s="15">
        <v>45689</v>
      </c>
      <c r="G134" s="37">
        <v>1.7</v>
      </c>
      <c r="H134" s="337"/>
      <c r="I134" s="83"/>
      <c r="J134" s="85">
        <f t="shared" si="5"/>
        <v>0</v>
      </c>
      <c r="K134" s="83">
        <v>0</v>
      </c>
      <c r="L134" s="85">
        <f t="shared" si="6"/>
        <v>0</v>
      </c>
      <c r="M134" s="83">
        <v>0</v>
      </c>
      <c r="N134" s="85">
        <f t="shared" si="7"/>
        <v>0</v>
      </c>
      <c r="O134" s="83"/>
      <c r="P134" s="85">
        <f t="shared" si="8"/>
        <v>0</v>
      </c>
      <c r="Q134" s="83">
        <v>15</v>
      </c>
      <c r="R134" s="377">
        <f t="shared" si="9"/>
        <v>25.5</v>
      </c>
      <c r="S134" s="905">
        <v>5</v>
      </c>
      <c r="T134" s="905">
        <f>+ALMACEN[[#This Row],[TOTAL EXITENTE82]]*ALMACEN[[#This Row],[P.U$]]</f>
        <v>8.5</v>
      </c>
      <c r="U134" s="768">
        <v>5</v>
      </c>
      <c r="V134">
        <f>SUMIF(SALIDAS6[[N° DE LOTE ]],ALMACEN[N° DE LOTE],SALIDAS6[ENTRADAS])</f>
        <v>15</v>
      </c>
      <c r="W134" s="950">
        <f>SUMIF(Tabla6[N° DE LOTE],ALMACEN[N° DE LOTE],Tabla6[SALIDAS])</f>
        <v>0</v>
      </c>
      <c r="X134" s="950">
        <f>ALMACEN[[#This Row],[SALIDAD]]-ALMACEN[[#This Row],[ENTRADAS]]</f>
        <v>15</v>
      </c>
      <c r="Y134" s="176"/>
    </row>
    <row r="135" spans="1:25" ht="38.25" x14ac:dyDescent="0.25">
      <c r="A135" s="179">
        <v>764</v>
      </c>
      <c r="B135" s="201" t="s">
        <v>17756</v>
      </c>
      <c r="C135" s="14" t="s">
        <v>18015</v>
      </c>
      <c r="D135" s="14" t="s">
        <v>10</v>
      </c>
      <c r="E135" s="14" t="s">
        <v>287</v>
      </c>
      <c r="F135" s="15">
        <v>46054</v>
      </c>
      <c r="G135" s="37">
        <v>1.39</v>
      </c>
      <c r="H135" s="337"/>
      <c r="I135" s="83"/>
      <c r="J135" s="85">
        <f>G135*I135</f>
        <v>0</v>
      </c>
      <c r="K135" s="83"/>
      <c r="L135" s="85">
        <f>G135*K135</f>
        <v>0</v>
      </c>
      <c r="M135" s="83"/>
      <c r="N135" s="85">
        <f>G135*M135</f>
        <v>0</v>
      </c>
      <c r="O135" s="83"/>
      <c r="P135" s="85">
        <f>G135*O135</f>
        <v>0</v>
      </c>
      <c r="Q135" s="83">
        <v>189</v>
      </c>
      <c r="R135" s="377">
        <f>G135*Q135</f>
        <v>262.70999999999998</v>
      </c>
      <c r="S135" s="905">
        <v>139</v>
      </c>
      <c r="T135" s="905">
        <f>+ALMACEN[[#This Row],[TOTAL EXITENTE82]]*ALMACEN[[#This Row],[P.U$]]</f>
        <v>193.20999999999998</v>
      </c>
      <c r="U135" s="768">
        <v>108</v>
      </c>
      <c r="V135">
        <f>SUMIF(SALIDAS6[[N° DE LOTE ]],ALMACEN[N° DE LOTE],SALIDAS6[ENTRADAS])</f>
        <v>189</v>
      </c>
      <c r="W135" s="950">
        <f>SUMIF(Tabla6[N° DE LOTE],ALMACEN[N° DE LOTE],Tabla6[SALIDAS])</f>
        <v>20</v>
      </c>
      <c r="X135" s="950">
        <f>ALMACEN[[#This Row],[SALIDAD]]-ALMACEN[[#This Row],[ENTRADAS]]</f>
        <v>169</v>
      </c>
      <c r="Y135" s="176"/>
    </row>
    <row r="136" spans="1:25" ht="38.25" x14ac:dyDescent="0.25">
      <c r="A136" s="179">
        <v>110</v>
      </c>
      <c r="B136" s="201" t="s">
        <v>71</v>
      </c>
      <c r="C136" s="14" t="s">
        <v>203</v>
      </c>
      <c r="D136" s="14" t="s">
        <v>10</v>
      </c>
      <c r="E136" s="14" t="s">
        <v>287</v>
      </c>
      <c r="F136" s="15">
        <v>45383</v>
      </c>
      <c r="G136" s="37">
        <v>0.52</v>
      </c>
      <c r="H136" s="337"/>
      <c r="I136" s="83">
        <v>10</v>
      </c>
      <c r="J136" s="85">
        <f t="shared" si="5"/>
        <v>5.2</v>
      </c>
      <c r="K136" s="83">
        <v>0</v>
      </c>
      <c r="L136" s="85">
        <f t="shared" si="6"/>
        <v>0</v>
      </c>
      <c r="M136" s="83">
        <v>0</v>
      </c>
      <c r="N136" s="85">
        <f t="shared" si="7"/>
        <v>0</v>
      </c>
      <c r="O136" s="83"/>
      <c r="P136" s="85">
        <f t="shared" si="8"/>
        <v>0</v>
      </c>
      <c r="Q136" s="83"/>
      <c r="R136" s="377">
        <f t="shared" si="9"/>
        <v>0</v>
      </c>
      <c r="S136" s="905"/>
      <c r="T136" s="905">
        <f>+ALMACEN[[#This Row],[TOTAL EXITENTE82]]*ALMACEN[[#This Row],[P.U$]]</f>
        <v>0</v>
      </c>
      <c r="U136" s="768"/>
      <c r="V136">
        <f>SUMIF(SALIDAS6[[N° DE LOTE ]],ALMACEN[N° DE LOTE],SALIDAS6[ENTRADAS])</f>
        <v>0</v>
      </c>
      <c r="W136" s="950">
        <f>SUMIF(Tabla6[N° DE LOTE],ALMACEN[N° DE LOTE],Tabla6[SALIDAS])</f>
        <v>0</v>
      </c>
      <c r="X136" s="950">
        <f>ALMACEN[[#This Row],[SALIDAD]]-ALMACEN[[#This Row],[ENTRADAS]]</f>
        <v>0</v>
      </c>
      <c r="Y136" s="176"/>
    </row>
    <row r="137" spans="1:25" ht="38.25" x14ac:dyDescent="0.25">
      <c r="A137" s="179">
        <v>111</v>
      </c>
      <c r="B137" s="201" t="s">
        <v>72</v>
      </c>
      <c r="C137" s="14" t="s">
        <v>203</v>
      </c>
      <c r="D137" s="14" t="s">
        <v>10</v>
      </c>
      <c r="E137" s="14" t="s">
        <v>287</v>
      </c>
      <c r="F137" s="15">
        <v>45383</v>
      </c>
      <c r="G137" s="37">
        <v>0.73</v>
      </c>
      <c r="H137" s="337"/>
      <c r="I137" s="83">
        <v>30</v>
      </c>
      <c r="J137" s="85">
        <f t="shared" si="5"/>
        <v>21.9</v>
      </c>
      <c r="K137" s="83">
        <v>0</v>
      </c>
      <c r="L137" s="85">
        <f t="shared" si="6"/>
        <v>0</v>
      </c>
      <c r="M137" s="83">
        <v>20</v>
      </c>
      <c r="N137" s="85">
        <f t="shared" si="7"/>
        <v>14.6</v>
      </c>
      <c r="O137" s="83">
        <v>10</v>
      </c>
      <c r="P137" s="85">
        <f t="shared" si="8"/>
        <v>7.3</v>
      </c>
      <c r="Q137" s="83">
        <v>0</v>
      </c>
      <c r="R137" s="377">
        <f t="shared" si="9"/>
        <v>0</v>
      </c>
      <c r="S137" s="905"/>
      <c r="T137" s="905">
        <f>+ALMACEN[[#This Row],[TOTAL EXITENTE82]]*ALMACEN[[#This Row],[P.U$]]</f>
        <v>0</v>
      </c>
      <c r="U137" s="768"/>
      <c r="V137">
        <f>SUMIF(SALIDAS6[[N° DE LOTE ]],ALMACEN[N° DE LOTE],SALIDAS6[ENTRADAS])</f>
        <v>0</v>
      </c>
      <c r="W137" s="950">
        <f>SUMIF(Tabla6[N° DE LOTE],ALMACEN[N° DE LOTE],Tabla6[SALIDAS])</f>
        <v>0</v>
      </c>
      <c r="X137" s="950">
        <f>ALMACEN[[#This Row],[SALIDAD]]-ALMACEN[[#This Row],[ENTRADAS]]</f>
        <v>0</v>
      </c>
      <c r="Y137" s="176"/>
    </row>
    <row r="138" spans="1:25" ht="38.25" x14ac:dyDescent="0.25">
      <c r="A138" s="179">
        <v>112</v>
      </c>
      <c r="B138" s="201" t="s">
        <v>73</v>
      </c>
      <c r="C138" s="14" t="s">
        <v>203</v>
      </c>
      <c r="D138" s="14" t="s">
        <v>10</v>
      </c>
      <c r="E138" s="14" t="s">
        <v>287</v>
      </c>
      <c r="F138" s="15">
        <v>45689</v>
      </c>
      <c r="G138" s="37">
        <v>0.91</v>
      </c>
      <c r="H138" s="337"/>
      <c r="I138" s="83"/>
      <c r="J138" s="85">
        <f t="shared" si="5"/>
        <v>0</v>
      </c>
      <c r="K138" s="83">
        <v>0</v>
      </c>
      <c r="L138" s="85">
        <f t="shared" si="6"/>
        <v>0</v>
      </c>
      <c r="M138" s="83">
        <v>0</v>
      </c>
      <c r="N138" s="85">
        <f t="shared" si="7"/>
        <v>0</v>
      </c>
      <c r="O138" s="83"/>
      <c r="P138" s="85">
        <f t="shared" si="8"/>
        <v>0</v>
      </c>
      <c r="Q138" s="83"/>
      <c r="R138" s="377">
        <f t="shared" si="9"/>
        <v>0</v>
      </c>
      <c r="S138" s="905"/>
      <c r="T138" s="905">
        <f>+ALMACEN[[#This Row],[TOTAL EXITENTE82]]*ALMACEN[[#This Row],[P.U$]]</f>
        <v>0</v>
      </c>
      <c r="U138" s="768"/>
      <c r="V138">
        <f>SUMIF(SALIDAS6[[N° DE LOTE ]],ALMACEN[N° DE LOTE],SALIDAS6[ENTRADAS])</f>
        <v>0</v>
      </c>
      <c r="W138" s="950">
        <f>SUMIF(Tabla6[N° DE LOTE],ALMACEN[N° DE LOTE],Tabla6[SALIDAS])</f>
        <v>0</v>
      </c>
      <c r="X138" s="950">
        <f>ALMACEN[[#This Row],[SALIDAD]]-ALMACEN[[#This Row],[ENTRADAS]]</f>
        <v>0</v>
      </c>
      <c r="Y138" s="176"/>
    </row>
    <row r="139" spans="1:25" ht="38.25" x14ac:dyDescent="0.25">
      <c r="A139" s="179">
        <v>113</v>
      </c>
      <c r="B139" s="201" t="s">
        <v>74</v>
      </c>
      <c r="C139" s="14" t="s">
        <v>210</v>
      </c>
      <c r="D139" s="14" t="s">
        <v>10</v>
      </c>
      <c r="E139" s="14" t="s">
        <v>287</v>
      </c>
      <c r="F139" s="15">
        <v>45689</v>
      </c>
      <c r="G139" s="37">
        <v>0.78</v>
      </c>
      <c r="H139" s="337"/>
      <c r="I139" s="83"/>
      <c r="J139" s="85">
        <f t="shared" si="5"/>
        <v>0</v>
      </c>
      <c r="K139" s="83">
        <v>0</v>
      </c>
      <c r="L139" s="85">
        <f t="shared" si="6"/>
        <v>0</v>
      </c>
      <c r="M139" s="83">
        <v>0</v>
      </c>
      <c r="N139" s="85">
        <f t="shared" si="7"/>
        <v>0</v>
      </c>
      <c r="O139" s="83"/>
      <c r="P139" s="85">
        <f t="shared" si="8"/>
        <v>0</v>
      </c>
      <c r="Q139" s="83"/>
      <c r="R139" s="377">
        <f t="shared" si="9"/>
        <v>0</v>
      </c>
      <c r="S139" s="905"/>
      <c r="T139" s="905">
        <f>+ALMACEN[[#This Row],[TOTAL EXITENTE82]]*ALMACEN[[#This Row],[P.U$]]</f>
        <v>0</v>
      </c>
      <c r="U139" s="768"/>
      <c r="V139">
        <f>SUMIF(SALIDAS6[[N° DE LOTE ]],ALMACEN[N° DE LOTE],SALIDAS6[ENTRADAS])</f>
        <v>0</v>
      </c>
      <c r="W139" s="950">
        <f>SUMIF(Tabla6[N° DE LOTE],ALMACEN[N° DE LOTE],Tabla6[SALIDAS])</f>
        <v>0</v>
      </c>
      <c r="X139" s="950">
        <f>ALMACEN[[#This Row],[SALIDAD]]-ALMACEN[[#This Row],[ENTRADAS]]</f>
        <v>0</v>
      </c>
      <c r="Y139" s="176"/>
    </row>
    <row r="140" spans="1:25" ht="38.25" x14ac:dyDescent="0.25">
      <c r="A140" s="179">
        <v>114</v>
      </c>
      <c r="B140" s="201" t="s">
        <v>74</v>
      </c>
      <c r="C140" s="14" t="s">
        <v>736</v>
      </c>
      <c r="D140" s="14" t="s">
        <v>10</v>
      </c>
      <c r="E140" s="14" t="s">
        <v>287</v>
      </c>
      <c r="F140" s="15">
        <v>45690</v>
      </c>
      <c r="G140" s="37">
        <v>0.78</v>
      </c>
      <c r="H140" s="337"/>
      <c r="I140" s="83">
        <v>40</v>
      </c>
      <c r="J140" s="85">
        <f t="shared" si="5"/>
        <v>31.200000000000003</v>
      </c>
      <c r="K140" s="83">
        <v>0</v>
      </c>
      <c r="L140" s="85">
        <f>G140*K140</f>
        <v>0</v>
      </c>
      <c r="M140" s="83">
        <v>0</v>
      </c>
      <c r="N140" s="85">
        <f>G140*M140</f>
        <v>0</v>
      </c>
      <c r="O140" s="83"/>
      <c r="P140" s="85">
        <f>G140*O140</f>
        <v>0</v>
      </c>
      <c r="Q140" s="83"/>
      <c r="R140" s="377">
        <f>G140*Q140</f>
        <v>0</v>
      </c>
      <c r="S140" s="905"/>
      <c r="T140" s="905">
        <f>+ALMACEN[[#This Row],[TOTAL EXITENTE82]]*ALMACEN[[#This Row],[P.U$]]</f>
        <v>0</v>
      </c>
      <c r="U140" s="768"/>
      <c r="V140">
        <f>SUMIF(SALIDAS6[[N° DE LOTE ]],ALMACEN[N° DE LOTE],SALIDAS6[ENTRADAS])</f>
        <v>0</v>
      </c>
      <c r="W140" s="950">
        <f>SUMIF(Tabla6[N° DE LOTE],ALMACEN[N° DE LOTE],Tabla6[SALIDAS])</f>
        <v>0</v>
      </c>
      <c r="X140" s="950">
        <f>ALMACEN[[#This Row],[SALIDAD]]-ALMACEN[[#This Row],[ENTRADAS]]</f>
        <v>0</v>
      </c>
      <c r="Y140" s="176"/>
    </row>
    <row r="141" spans="1:25" ht="38.25" x14ac:dyDescent="0.25">
      <c r="A141" s="179">
        <v>115</v>
      </c>
      <c r="B141" s="201" t="s">
        <v>17756</v>
      </c>
      <c r="C141" s="14" t="s">
        <v>1062</v>
      </c>
      <c r="D141" s="14" t="s">
        <v>10</v>
      </c>
      <c r="E141" s="14" t="s">
        <v>287</v>
      </c>
      <c r="F141" s="15">
        <v>45352</v>
      </c>
      <c r="G141" s="37">
        <v>1.26</v>
      </c>
      <c r="H141" s="337"/>
      <c r="I141" s="83"/>
      <c r="J141" s="85">
        <f>G141*I141</f>
        <v>0</v>
      </c>
      <c r="K141" s="83">
        <v>0</v>
      </c>
      <c r="L141" s="85">
        <f>G141*K141</f>
        <v>0</v>
      </c>
      <c r="M141" s="83">
        <v>0</v>
      </c>
      <c r="N141" s="85">
        <f>G141*M141</f>
        <v>0</v>
      </c>
      <c r="O141" s="83"/>
      <c r="P141" s="85">
        <f>G141*O141</f>
        <v>0</v>
      </c>
      <c r="Q141" s="83">
        <v>200</v>
      </c>
      <c r="R141" s="377">
        <f>G141*Q141</f>
        <v>252</v>
      </c>
      <c r="S141" s="905">
        <v>156</v>
      </c>
      <c r="T141" s="905">
        <f>+ALMACEN[[#This Row],[TOTAL EXITENTE82]]*ALMACEN[[#This Row],[P.U$]]</f>
        <v>196.56</v>
      </c>
      <c r="U141" s="768">
        <v>111</v>
      </c>
      <c r="V141">
        <f>SUMIF(SALIDAS6[[N° DE LOTE ]],ALMACEN[N° DE LOTE],SALIDAS6[ENTRADAS])</f>
        <v>200</v>
      </c>
      <c r="W141" s="950">
        <f>SUMIF(Tabla6[N° DE LOTE],ALMACEN[N° DE LOTE],Tabla6[SALIDAS])</f>
        <v>20</v>
      </c>
      <c r="X141" s="950">
        <f>ALMACEN[[#This Row],[SALIDAD]]-ALMACEN[[#This Row],[ENTRADAS]]</f>
        <v>180</v>
      </c>
      <c r="Y141" s="176"/>
    </row>
    <row r="142" spans="1:25" ht="38.25" x14ac:dyDescent="0.25">
      <c r="A142" s="179">
        <v>746</v>
      </c>
      <c r="B142" s="201" t="s">
        <v>74</v>
      </c>
      <c r="C142" s="14" t="s">
        <v>593</v>
      </c>
      <c r="D142" s="14" t="s">
        <v>10</v>
      </c>
      <c r="E142" s="14" t="s">
        <v>684</v>
      </c>
      <c r="F142" s="15">
        <v>45658</v>
      </c>
      <c r="G142" s="37"/>
      <c r="H142" s="337"/>
      <c r="I142" s="83"/>
      <c r="J142" s="85">
        <f>G142*I142</f>
        <v>0</v>
      </c>
      <c r="K142" s="83"/>
      <c r="L142" s="85">
        <f>G142*K142</f>
        <v>0</v>
      </c>
      <c r="M142" s="83"/>
      <c r="N142" s="85">
        <f>G142*M142</f>
        <v>0</v>
      </c>
      <c r="O142" s="83">
        <v>30</v>
      </c>
      <c r="P142" s="85">
        <f>G142*O142</f>
        <v>0</v>
      </c>
      <c r="Q142" s="83">
        <v>0</v>
      </c>
      <c r="R142" s="377">
        <f>G142*Q142</f>
        <v>0</v>
      </c>
      <c r="S142" s="905"/>
      <c r="T142" s="905">
        <f>+ALMACEN[[#This Row],[TOTAL EXITENTE82]]*ALMACEN[[#This Row],[P.U$]]</f>
        <v>0</v>
      </c>
      <c r="U142" s="768"/>
      <c r="V142">
        <f>SUMIF(SALIDAS6[[N° DE LOTE ]],ALMACEN[N° DE LOTE],SALIDAS6[ENTRADAS])</f>
        <v>30</v>
      </c>
      <c r="W142" s="950">
        <f>SUMIF(Tabla6[N° DE LOTE],ALMACEN[N° DE LOTE],Tabla6[SALIDAS])</f>
        <v>0</v>
      </c>
      <c r="X142" s="950">
        <f>ALMACEN[[#This Row],[SALIDAD]]-ALMACEN[[#This Row],[ENTRADAS]]</f>
        <v>30</v>
      </c>
      <c r="Y142" s="176"/>
    </row>
    <row r="143" spans="1:25" ht="38.25" x14ac:dyDescent="0.25">
      <c r="A143" s="179">
        <v>116</v>
      </c>
      <c r="B143" s="201" t="s">
        <v>17757</v>
      </c>
      <c r="C143" s="14" t="s">
        <v>17758</v>
      </c>
      <c r="D143" s="14" t="s">
        <v>10</v>
      </c>
      <c r="E143" s="14" t="s">
        <v>287</v>
      </c>
      <c r="F143" s="15">
        <v>45748</v>
      </c>
      <c r="G143" s="37">
        <v>1.8</v>
      </c>
      <c r="H143" s="337"/>
      <c r="I143" s="83"/>
      <c r="J143" s="85">
        <f>G143*I143</f>
        <v>0</v>
      </c>
      <c r="K143" s="83">
        <v>0</v>
      </c>
      <c r="L143" s="85">
        <f>G143*K143</f>
        <v>0</v>
      </c>
      <c r="M143" s="83">
        <v>0</v>
      </c>
      <c r="N143" s="85">
        <f>G143*M143</f>
        <v>0</v>
      </c>
      <c r="O143" s="83"/>
      <c r="P143" s="85">
        <f>G143*O143</f>
        <v>0</v>
      </c>
      <c r="Q143" s="83"/>
      <c r="R143" s="377">
        <f>G143*Q143</f>
        <v>0</v>
      </c>
      <c r="S143" s="905"/>
      <c r="T143" s="905">
        <f>+ALMACEN[[#This Row],[TOTAL EXITENTE82]]*ALMACEN[[#This Row],[P.U$]]</f>
        <v>0</v>
      </c>
      <c r="U143" s="768"/>
      <c r="V143">
        <f>SUMIF(SALIDAS6[[N° DE LOTE ]],ALMACEN[N° DE LOTE],SALIDAS6[ENTRADAS])</f>
        <v>0</v>
      </c>
      <c r="W143" s="950">
        <f>SUMIF(Tabla6[N° DE LOTE],ALMACEN[N° DE LOTE],Tabla6[SALIDAS])</f>
        <v>0</v>
      </c>
      <c r="X143" s="950">
        <f>ALMACEN[[#This Row],[SALIDAD]]-ALMACEN[[#This Row],[ENTRADAS]]</f>
        <v>0</v>
      </c>
      <c r="Y143" s="176"/>
    </row>
    <row r="144" spans="1:25" ht="38.25" x14ac:dyDescent="0.25">
      <c r="A144" s="179">
        <v>117</v>
      </c>
      <c r="B144" s="201" t="s">
        <v>75</v>
      </c>
      <c r="C144" s="14" t="s">
        <v>227</v>
      </c>
      <c r="D144" s="14" t="s">
        <v>10</v>
      </c>
      <c r="E144" s="14" t="s">
        <v>288</v>
      </c>
      <c r="F144" s="15">
        <v>45323</v>
      </c>
      <c r="G144" s="37">
        <v>8.16</v>
      </c>
      <c r="H144" s="337"/>
      <c r="I144" s="83"/>
      <c r="J144" s="85">
        <f t="shared" si="5"/>
        <v>0</v>
      </c>
      <c r="K144" s="83">
        <v>0</v>
      </c>
      <c r="L144" s="85">
        <f t="shared" si="6"/>
        <v>0</v>
      </c>
      <c r="M144" s="83">
        <v>0</v>
      </c>
      <c r="N144" s="85">
        <f t="shared" si="7"/>
        <v>0</v>
      </c>
      <c r="O144" s="83"/>
      <c r="P144" s="85">
        <f t="shared" si="8"/>
        <v>0</v>
      </c>
      <c r="Q144" s="83"/>
      <c r="R144" s="377">
        <f t="shared" si="9"/>
        <v>0</v>
      </c>
      <c r="S144" s="905"/>
      <c r="T144" s="905">
        <f>+ALMACEN[[#This Row],[TOTAL EXITENTE82]]*ALMACEN[[#This Row],[P.U$]]</f>
        <v>0</v>
      </c>
      <c r="U144" s="768"/>
      <c r="V144">
        <f>SUMIF(SALIDAS6[[N° DE LOTE ]],ALMACEN[N° DE LOTE],SALIDAS6[ENTRADAS])</f>
        <v>0</v>
      </c>
      <c r="W144" s="950">
        <f>SUMIF(Tabla6[N° DE LOTE],ALMACEN[N° DE LOTE],Tabla6[SALIDAS])</f>
        <v>0</v>
      </c>
      <c r="X144" s="950">
        <f>ALMACEN[[#This Row],[SALIDAD]]-ALMACEN[[#This Row],[ENTRADAS]]</f>
        <v>0</v>
      </c>
      <c r="Y144" s="176"/>
    </row>
    <row r="145" spans="1:25" ht="38.25" x14ac:dyDescent="0.25">
      <c r="A145" s="179"/>
      <c r="B145" s="201" t="s">
        <v>18290</v>
      </c>
      <c r="C145" s="14" t="s">
        <v>640</v>
      </c>
      <c r="D145" s="14" t="s">
        <v>10</v>
      </c>
      <c r="E145" s="14" t="s">
        <v>287</v>
      </c>
      <c r="F145" s="15"/>
      <c r="G145" s="37">
        <v>1.39</v>
      </c>
      <c r="H145" s="337"/>
      <c r="I145" s="83">
        <v>0</v>
      </c>
      <c r="J145" s="85">
        <f>G145*I145</f>
        <v>0</v>
      </c>
      <c r="K145" s="83">
        <v>0</v>
      </c>
      <c r="L145" s="85">
        <f>G145*K145</f>
        <v>0</v>
      </c>
      <c r="M145" s="83">
        <v>0</v>
      </c>
      <c r="N145" s="85">
        <f>G145*M145</f>
        <v>0</v>
      </c>
      <c r="O145" s="83">
        <v>0</v>
      </c>
      <c r="P145" s="85">
        <f>G145*O145</f>
        <v>0</v>
      </c>
      <c r="Q145" s="83">
        <v>30</v>
      </c>
      <c r="R145" s="377">
        <f>G145*Q145</f>
        <v>41.699999999999996</v>
      </c>
      <c r="S145" s="905">
        <v>15</v>
      </c>
      <c r="T145" s="905">
        <f>+ALMACEN[[#This Row],[TOTAL EXITENTE82]]*ALMACEN[[#This Row],[P.U$]]</f>
        <v>20.849999999999998</v>
      </c>
      <c r="U145" s="768">
        <v>10</v>
      </c>
      <c r="V145">
        <f>SUMIF(SALIDAS6[[N° DE LOTE ]],ALMACEN[N° DE LOTE],SALIDAS6[ENTRADAS])</f>
        <v>0</v>
      </c>
      <c r="W145" s="950">
        <f>SUMIF(Tabla6[N° DE LOTE],ALMACEN[N° DE LOTE],Tabla6[SALIDAS])</f>
        <v>0</v>
      </c>
      <c r="X145" s="950">
        <f>ALMACEN[[#This Row],[SALIDAD]]-ALMACEN[[#This Row],[ENTRADAS]]</f>
        <v>0</v>
      </c>
      <c r="Y145" s="176"/>
    </row>
    <row r="146" spans="1:25" ht="38.25" x14ac:dyDescent="0.25">
      <c r="A146" s="179">
        <v>118</v>
      </c>
      <c r="B146" s="201" t="s">
        <v>76</v>
      </c>
      <c r="C146" s="14" t="s">
        <v>203</v>
      </c>
      <c r="D146" s="14" t="s">
        <v>10</v>
      </c>
      <c r="E146" s="14" t="s">
        <v>288</v>
      </c>
      <c r="F146" s="15">
        <v>45689</v>
      </c>
      <c r="G146" s="37">
        <v>0.77</v>
      </c>
      <c r="H146" s="337"/>
      <c r="I146" s="83">
        <v>7</v>
      </c>
      <c r="J146" s="85">
        <f t="shared" si="5"/>
        <v>5.3900000000000006</v>
      </c>
      <c r="K146" s="83">
        <v>7</v>
      </c>
      <c r="L146" s="85">
        <f t="shared" si="6"/>
        <v>5.3900000000000006</v>
      </c>
      <c r="M146" s="83">
        <v>7</v>
      </c>
      <c r="N146" s="85">
        <f t="shared" si="7"/>
        <v>5.3900000000000006</v>
      </c>
      <c r="O146" s="83">
        <v>7</v>
      </c>
      <c r="P146" s="85">
        <f t="shared" si="8"/>
        <v>5.3900000000000006</v>
      </c>
      <c r="Q146" s="83">
        <v>7</v>
      </c>
      <c r="R146" s="377">
        <f t="shared" si="9"/>
        <v>5.3900000000000006</v>
      </c>
      <c r="S146" s="905">
        <v>7</v>
      </c>
      <c r="T146" s="905">
        <f>+ALMACEN[[#This Row],[TOTAL EXITENTE82]]*ALMACEN[[#This Row],[P.U$]]</f>
        <v>5.3900000000000006</v>
      </c>
      <c r="U146" s="768">
        <v>7</v>
      </c>
      <c r="V146">
        <f>SUMIF(SALIDAS6[[N° DE LOTE ]],ALMACEN[N° DE LOTE],SALIDAS6[ENTRADAS])</f>
        <v>0</v>
      </c>
      <c r="W146" s="950">
        <f>SUMIF(Tabla6[N° DE LOTE],ALMACEN[N° DE LOTE],Tabla6[SALIDAS])</f>
        <v>0</v>
      </c>
      <c r="X146" s="950">
        <f>ALMACEN[[#This Row],[SALIDAD]]-ALMACEN[[#This Row],[ENTRADAS]]</f>
        <v>0</v>
      </c>
      <c r="Y146" s="176"/>
    </row>
    <row r="147" spans="1:25" ht="38.25" x14ac:dyDescent="0.25">
      <c r="A147" s="179">
        <v>119</v>
      </c>
      <c r="B147" s="201" t="s">
        <v>77</v>
      </c>
      <c r="C147" s="14" t="s">
        <v>200</v>
      </c>
      <c r="D147" s="14" t="s">
        <v>10</v>
      </c>
      <c r="E147" s="14" t="s">
        <v>288</v>
      </c>
      <c r="F147" s="15">
        <v>45658</v>
      </c>
      <c r="G147" s="37">
        <v>1.72</v>
      </c>
      <c r="H147" s="337"/>
      <c r="I147" s="83"/>
      <c r="J147" s="85">
        <f t="shared" si="5"/>
        <v>0</v>
      </c>
      <c r="K147" s="83">
        <v>0</v>
      </c>
      <c r="L147" s="85">
        <f t="shared" si="6"/>
        <v>0</v>
      </c>
      <c r="M147" s="83">
        <v>0</v>
      </c>
      <c r="N147" s="85">
        <f t="shared" si="7"/>
        <v>0</v>
      </c>
      <c r="O147" s="83"/>
      <c r="P147" s="85">
        <f t="shared" si="8"/>
        <v>0</v>
      </c>
      <c r="Q147" s="83"/>
      <c r="R147" s="377">
        <f t="shared" si="9"/>
        <v>0</v>
      </c>
      <c r="S147" s="905"/>
      <c r="T147" s="905">
        <f>+ALMACEN[[#This Row],[TOTAL EXITENTE82]]*ALMACEN[[#This Row],[P.U$]]</f>
        <v>0</v>
      </c>
      <c r="U147" s="768"/>
      <c r="V147">
        <f>SUMIF(SALIDAS6[[N° DE LOTE ]],ALMACEN[N° DE LOTE],SALIDAS6[ENTRADAS])</f>
        <v>0</v>
      </c>
      <c r="W147" s="950">
        <f>SUMIF(Tabla6[N° DE LOTE],ALMACEN[N° DE LOTE],Tabla6[SALIDAS])</f>
        <v>0</v>
      </c>
      <c r="X147" s="950">
        <f>ALMACEN[[#This Row],[SALIDAD]]-ALMACEN[[#This Row],[ENTRADAS]]</f>
        <v>0</v>
      </c>
      <c r="Y147" s="176"/>
    </row>
    <row r="148" spans="1:25" ht="38.25" x14ac:dyDescent="0.25">
      <c r="A148" s="179">
        <v>120</v>
      </c>
      <c r="B148" s="201" t="s">
        <v>77</v>
      </c>
      <c r="C148" s="14" t="s">
        <v>1128</v>
      </c>
      <c r="D148" s="14" t="s">
        <v>10</v>
      </c>
      <c r="E148" s="14" t="s">
        <v>288</v>
      </c>
      <c r="F148" s="15">
        <v>45689</v>
      </c>
      <c r="G148" s="37">
        <v>0.77</v>
      </c>
      <c r="H148" s="337"/>
      <c r="I148" s="83"/>
      <c r="J148" s="85">
        <f>G148*I148</f>
        <v>0</v>
      </c>
      <c r="K148" s="83">
        <v>0</v>
      </c>
      <c r="L148" s="85">
        <f>G148*K148</f>
        <v>0</v>
      </c>
      <c r="M148" s="83">
        <v>0</v>
      </c>
      <c r="N148" s="85">
        <f>G148*M148</f>
        <v>0</v>
      </c>
      <c r="O148" s="83"/>
      <c r="P148" s="85">
        <f>G148*O148</f>
        <v>0</v>
      </c>
      <c r="Q148" s="83"/>
      <c r="R148" s="377">
        <f>G148*Q148</f>
        <v>0</v>
      </c>
      <c r="S148" s="905"/>
      <c r="T148" s="905">
        <f>+ALMACEN[[#This Row],[TOTAL EXITENTE82]]*ALMACEN[[#This Row],[P.U$]]</f>
        <v>0</v>
      </c>
      <c r="U148" s="768"/>
      <c r="V148">
        <f>SUMIF(SALIDAS6[[N° DE LOTE ]],ALMACEN[N° DE LOTE],SALIDAS6[ENTRADAS])</f>
        <v>0</v>
      </c>
      <c r="W148" s="950">
        <f>SUMIF(Tabla6[N° DE LOTE],ALMACEN[N° DE LOTE],Tabla6[SALIDAS])</f>
        <v>0</v>
      </c>
      <c r="X148" s="950">
        <f>ALMACEN[[#This Row],[SALIDAD]]-ALMACEN[[#This Row],[ENTRADAS]]</f>
        <v>0</v>
      </c>
      <c r="Y148" s="176"/>
    </row>
    <row r="149" spans="1:25" ht="38.25" x14ac:dyDescent="0.25">
      <c r="A149" s="179">
        <v>763</v>
      </c>
      <c r="B149" s="201" t="s">
        <v>78</v>
      </c>
      <c r="C149" s="14" t="s">
        <v>219</v>
      </c>
      <c r="D149" s="14" t="s">
        <v>10</v>
      </c>
      <c r="E149" s="14" t="s">
        <v>289</v>
      </c>
      <c r="F149" s="15">
        <v>46023</v>
      </c>
      <c r="G149" s="37">
        <v>1.69</v>
      </c>
      <c r="H149" s="337"/>
      <c r="I149" s="83"/>
      <c r="J149" s="85">
        <f>G149*I149</f>
        <v>0</v>
      </c>
      <c r="K149" s="83"/>
      <c r="L149" s="85">
        <f>G149*K149</f>
        <v>0</v>
      </c>
      <c r="M149" s="83"/>
      <c r="N149" s="85">
        <f>G149*M149</f>
        <v>0</v>
      </c>
      <c r="O149" s="83"/>
      <c r="P149" s="85">
        <f>G149*O149</f>
        <v>0</v>
      </c>
      <c r="Q149" s="83">
        <v>30</v>
      </c>
      <c r="R149" s="377">
        <f>G149*Q149</f>
        <v>50.699999999999996</v>
      </c>
      <c r="S149" s="905">
        <v>20</v>
      </c>
      <c r="T149" s="905">
        <f>+ALMACEN[[#This Row],[TOTAL EXITENTE82]]*ALMACEN[[#This Row],[P.U$]]</f>
        <v>33.799999999999997</v>
      </c>
      <c r="U149" s="768">
        <v>20</v>
      </c>
      <c r="V149">
        <f>SUMIF(SALIDAS6[[N° DE LOTE ]],ALMACEN[N° DE LOTE],SALIDAS6[ENTRADAS])</f>
        <v>30</v>
      </c>
      <c r="W149" s="950">
        <f>SUMIF(Tabla6[N° DE LOTE],ALMACEN[N° DE LOTE],Tabla6[SALIDAS])</f>
        <v>0</v>
      </c>
      <c r="X149" s="950">
        <f>ALMACEN[[#This Row],[SALIDAD]]-ALMACEN[[#This Row],[ENTRADAS]]</f>
        <v>30</v>
      </c>
      <c r="Y149" s="176"/>
    </row>
    <row r="150" spans="1:25" ht="38.25" x14ac:dyDescent="0.25">
      <c r="A150" s="179">
        <v>121</v>
      </c>
      <c r="B150" s="201" t="s">
        <v>78</v>
      </c>
      <c r="C150" s="14" t="s">
        <v>736</v>
      </c>
      <c r="D150" s="14" t="s">
        <v>10</v>
      </c>
      <c r="E150" s="14" t="s">
        <v>289</v>
      </c>
      <c r="F150" s="15">
        <v>45505</v>
      </c>
      <c r="G150" s="37">
        <v>1.69</v>
      </c>
      <c r="H150" s="337"/>
      <c r="I150" s="83"/>
      <c r="J150" s="85">
        <f t="shared" si="5"/>
        <v>0</v>
      </c>
      <c r="K150" s="83">
        <v>0</v>
      </c>
      <c r="L150" s="85">
        <f t="shared" si="6"/>
        <v>0</v>
      </c>
      <c r="M150" s="83">
        <v>0</v>
      </c>
      <c r="N150" s="85">
        <f t="shared" si="7"/>
        <v>0</v>
      </c>
      <c r="O150" s="83"/>
      <c r="P150" s="85">
        <f t="shared" si="8"/>
        <v>0</v>
      </c>
      <c r="Q150" s="83"/>
      <c r="R150" s="377">
        <f t="shared" si="9"/>
        <v>0</v>
      </c>
      <c r="S150" s="905"/>
      <c r="T150" s="905">
        <f>+ALMACEN[[#This Row],[TOTAL EXITENTE82]]*ALMACEN[[#This Row],[P.U$]]</f>
        <v>0</v>
      </c>
      <c r="U150" s="768"/>
      <c r="V150">
        <f>SUMIF(SALIDAS6[[N° DE LOTE ]],ALMACEN[N° DE LOTE],SALIDAS6[ENTRADAS])</f>
        <v>0</v>
      </c>
      <c r="W150" s="950">
        <f>SUMIF(Tabla6[N° DE LOTE],ALMACEN[N° DE LOTE],Tabla6[SALIDAS])</f>
        <v>0</v>
      </c>
      <c r="X150" s="950">
        <f>ALMACEN[[#This Row],[SALIDAD]]-ALMACEN[[#This Row],[ENTRADAS]]</f>
        <v>0</v>
      </c>
      <c r="Y150" s="176"/>
    </row>
    <row r="151" spans="1:25" ht="38.25" x14ac:dyDescent="0.25">
      <c r="A151" s="179">
        <v>122</v>
      </c>
      <c r="B151" s="201" t="s">
        <v>78</v>
      </c>
      <c r="C151" s="14" t="s">
        <v>209</v>
      </c>
      <c r="D151" s="14" t="s">
        <v>10</v>
      </c>
      <c r="E151" s="14" t="s">
        <v>289</v>
      </c>
      <c r="F151" s="15">
        <v>45505</v>
      </c>
      <c r="G151" s="37">
        <v>1.69</v>
      </c>
      <c r="H151" s="337"/>
      <c r="I151" s="83"/>
      <c r="J151" s="85">
        <f t="shared" si="5"/>
        <v>0</v>
      </c>
      <c r="K151" s="83">
        <v>0</v>
      </c>
      <c r="L151" s="85">
        <f t="shared" si="6"/>
        <v>0</v>
      </c>
      <c r="M151" s="83">
        <v>0</v>
      </c>
      <c r="N151" s="85">
        <f t="shared" si="7"/>
        <v>0</v>
      </c>
      <c r="O151" s="83"/>
      <c r="P151" s="85">
        <f t="shared" si="8"/>
        <v>0</v>
      </c>
      <c r="Q151" s="83"/>
      <c r="R151" s="377">
        <f t="shared" si="9"/>
        <v>0</v>
      </c>
      <c r="S151" s="905"/>
      <c r="T151" s="905">
        <f>+ALMACEN[[#This Row],[TOTAL EXITENTE82]]*ALMACEN[[#This Row],[P.U$]]</f>
        <v>0</v>
      </c>
      <c r="U151" s="768"/>
      <c r="V151">
        <f>SUMIF(SALIDAS6[[N° DE LOTE ]],ALMACEN[N° DE LOTE],SALIDAS6[ENTRADAS])</f>
        <v>0</v>
      </c>
      <c r="W151" s="950">
        <f>SUMIF(Tabla6[N° DE LOTE],ALMACEN[N° DE LOTE],Tabla6[SALIDAS])</f>
        <v>0</v>
      </c>
      <c r="X151" s="950">
        <f>ALMACEN[[#This Row],[SALIDAD]]-ALMACEN[[#This Row],[ENTRADAS]]</f>
        <v>0</v>
      </c>
      <c r="Y151" s="176"/>
    </row>
    <row r="152" spans="1:25" ht="63.75" x14ac:dyDescent="0.25">
      <c r="A152" s="179">
        <v>123</v>
      </c>
      <c r="B152" s="201" t="s">
        <v>79</v>
      </c>
      <c r="C152" s="14" t="s">
        <v>736</v>
      </c>
      <c r="D152" s="14" t="s">
        <v>10</v>
      </c>
      <c r="E152" s="14" t="s">
        <v>290</v>
      </c>
      <c r="F152" s="15">
        <v>45536</v>
      </c>
      <c r="G152" s="37">
        <v>0.86</v>
      </c>
      <c r="H152" s="337"/>
      <c r="I152" s="83"/>
      <c r="J152" s="85">
        <f t="shared" si="5"/>
        <v>0</v>
      </c>
      <c r="K152" s="83">
        <v>0</v>
      </c>
      <c r="L152" s="85">
        <f t="shared" si="6"/>
        <v>0</v>
      </c>
      <c r="M152" s="83">
        <v>0</v>
      </c>
      <c r="N152" s="85">
        <f t="shared" si="7"/>
        <v>0</v>
      </c>
      <c r="O152" s="83"/>
      <c r="P152" s="85">
        <f t="shared" si="8"/>
        <v>0</v>
      </c>
      <c r="Q152" s="83"/>
      <c r="R152" s="377">
        <f t="shared" si="9"/>
        <v>0</v>
      </c>
      <c r="S152" s="905"/>
      <c r="T152" s="905">
        <f>+ALMACEN[[#This Row],[TOTAL EXITENTE82]]*ALMACEN[[#This Row],[P.U$]]</f>
        <v>0</v>
      </c>
      <c r="U152" s="768"/>
      <c r="V152">
        <f>SUMIF(SALIDAS6[[N° DE LOTE ]],ALMACEN[N° DE LOTE],SALIDAS6[ENTRADAS])</f>
        <v>0</v>
      </c>
      <c r="W152" s="950">
        <f>SUMIF(Tabla6[N° DE LOTE],ALMACEN[N° DE LOTE],Tabla6[SALIDAS])</f>
        <v>0</v>
      </c>
      <c r="X152" s="950">
        <f>ALMACEN[[#This Row],[SALIDAD]]-ALMACEN[[#This Row],[ENTRADAS]]</f>
        <v>0</v>
      </c>
      <c r="Y152" s="176"/>
    </row>
    <row r="153" spans="1:25" ht="63.75" x14ac:dyDescent="0.25">
      <c r="A153" s="179">
        <v>124</v>
      </c>
      <c r="B153" s="201" t="s">
        <v>79</v>
      </c>
      <c r="C153" s="14" t="s">
        <v>205</v>
      </c>
      <c r="D153" s="14" t="s">
        <v>10</v>
      </c>
      <c r="E153" s="14" t="s">
        <v>290</v>
      </c>
      <c r="F153" s="15">
        <v>45444</v>
      </c>
      <c r="G153" s="37">
        <v>0.86</v>
      </c>
      <c r="H153" s="337"/>
      <c r="I153" s="83">
        <v>3</v>
      </c>
      <c r="J153" s="85">
        <f t="shared" si="5"/>
        <v>2.58</v>
      </c>
      <c r="K153" s="83">
        <v>3</v>
      </c>
      <c r="L153" s="85">
        <f t="shared" si="6"/>
        <v>2.58</v>
      </c>
      <c r="M153" s="83">
        <v>3</v>
      </c>
      <c r="N153" s="85">
        <f t="shared" si="7"/>
        <v>2.58</v>
      </c>
      <c r="O153" s="83">
        <v>3</v>
      </c>
      <c r="P153" s="85">
        <f t="shared" si="8"/>
        <v>2.58</v>
      </c>
      <c r="Q153" s="83">
        <v>3</v>
      </c>
      <c r="R153" s="377">
        <f t="shared" si="9"/>
        <v>2.58</v>
      </c>
      <c r="S153" s="905">
        <v>3</v>
      </c>
      <c r="T153" s="905">
        <f>+ALMACEN[[#This Row],[TOTAL EXITENTE82]]*ALMACEN[[#This Row],[P.U$]]</f>
        <v>2.58</v>
      </c>
      <c r="U153" s="768">
        <v>3</v>
      </c>
      <c r="V153">
        <f>SUMIF(SALIDAS6[[N° DE LOTE ]],ALMACEN[N° DE LOTE],SALIDAS6[ENTRADAS])</f>
        <v>0</v>
      </c>
      <c r="W153" s="950">
        <f>SUMIF(Tabla6[N° DE LOTE],ALMACEN[N° DE LOTE],Tabla6[SALIDAS])</f>
        <v>0</v>
      </c>
      <c r="X153" s="950">
        <f>ALMACEN[[#This Row],[SALIDAD]]-ALMACEN[[#This Row],[ENTRADAS]]</f>
        <v>0</v>
      </c>
      <c r="Y153" s="176"/>
    </row>
    <row r="154" spans="1:25" ht="38.25" x14ac:dyDescent="0.25">
      <c r="A154" s="179">
        <v>125</v>
      </c>
      <c r="B154" s="201" t="s">
        <v>80</v>
      </c>
      <c r="C154" s="14" t="s">
        <v>222</v>
      </c>
      <c r="D154" s="14" t="s">
        <v>10</v>
      </c>
      <c r="E154" s="14" t="s">
        <v>291</v>
      </c>
      <c r="F154" s="15">
        <v>45689</v>
      </c>
      <c r="G154" s="37">
        <v>5.18</v>
      </c>
      <c r="H154" s="337"/>
      <c r="I154" s="83"/>
      <c r="J154" s="85">
        <f t="shared" si="5"/>
        <v>0</v>
      </c>
      <c r="K154" s="83">
        <v>0</v>
      </c>
      <c r="L154" s="85">
        <f t="shared" si="6"/>
        <v>0</v>
      </c>
      <c r="M154" s="83">
        <v>0</v>
      </c>
      <c r="N154" s="85">
        <f t="shared" si="7"/>
        <v>0</v>
      </c>
      <c r="O154" s="83"/>
      <c r="P154" s="85">
        <f t="shared" si="8"/>
        <v>0</v>
      </c>
      <c r="Q154" s="83"/>
      <c r="R154" s="377">
        <f t="shared" si="9"/>
        <v>0</v>
      </c>
      <c r="S154" s="905"/>
      <c r="T154" s="905">
        <f>+ALMACEN[[#This Row],[TOTAL EXITENTE82]]*ALMACEN[[#This Row],[P.U$]]</f>
        <v>0</v>
      </c>
      <c r="U154" s="768"/>
      <c r="V154">
        <f>SUMIF(SALIDAS6[[N° DE LOTE ]],ALMACEN[N° DE LOTE],SALIDAS6[ENTRADAS])</f>
        <v>0</v>
      </c>
      <c r="W154" s="950">
        <f>SUMIF(Tabla6[N° DE LOTE],ALMACEN[N° DE LOTE],Tabla6[SALIDAS])</f>
        <v>0</v>
      </c>
      <c r="X154" s="950">
        <f>ALMACEN[[#This Row],[SALIDAD]]-ALMACEN[[#This Row],[ENTRADAS]]</f>
        <v>0</v>
      </c>
      <c r="Y154" s="176"/>
    </row>
    <row r="155" spans="1:25" ht="38.25" x14ac:dyDescent="0.25">
      <c r="A155" s="179">
        <v>762</v>
      </c>
      <c r="B155" s="201" t="s">
        <v>81</v>
      </c>
      <c r="C155" s="14" t="s">
        <v>666</v>
      </c>
      <c r="D155" s="14" t="s">
        <v>10</v>
      </c>
      <c r="E155" s="14" t="s">
        <v>291</v>
      </c>
      <c r="F155" s="15">
        <v>46082</v>
      </c>
      <c r="G155" s="37">
        <v>5.15</v>
      </c>
      <c r="H155" s="337"/>
      <c r="I155" s="83"/>
      <c r="J155" s="85">
        <f>G155*I155</f>
        <v>0</v>
      </c>
      <c r="K155" s="83"/>
      <c r="L155" s="85">
        <f>G155*K155</f>
        <v>0</v>
      </c>
      <c r="M155" s="83"/>
      <c r="N155" s="85">
        <f>G155*M155</f>
        <v>0</v>
      </c>
      <c r="O155" s="83"/>
      <c r="P155" s="85">
        <f>G155*O155</f>
        <v>0</v>
      </c>
      <c r="Q155" s="83">
        <v>15</v>
      </c>
      <c r="R155" s="377">
        <f>G155*Q155</f>
        <v>77.25</v>
      </c>
      <c r="S155" s="905">
        <v>1</v>
      </c>
      <c r="T155" s="905">
        <f>+ALMACEN[[#This Row],[TOTAL EXITENTE82]]*ALMACEN[[#This Row],[P.U$]]</f>
        <v>5.15</v>
      </c>
      <c r="U155" s="768">
        <v>1</v>
      </c>
      <c r="V155">
        <f>SUMIF(SALIDAS6[[N° DE LOTE ]],ALMACEN[N° DE LOTE],SALIDAS6[ENTRADAS])</f>
        <v>15</v>
      </c>
      <c r="W155" s="950">
        <f>SUMIF(Tabla6[N° DE LOTE],ALMACEN[N° DE LOTE],Tabla6[SALIDAS])</f>
        <v>0</v>
      </c>
      <c r="X155" s="950">
        <f>ALMACEN[[#This Row],[SALIDAD]]-ALMACEN[[#This Row],[ENTRADAS]]</f>
        <v>15</v>
      </c>
      <c r="Y155" s="176"/>
    </row>
    <row r="156" spans="1:25" ht="38.25" x14ac:dyDescent="0.25">
      <c r="A156" s="179">
        <v>126</v>
      </c>
      <c r="B156" s="201" t="s">
        <v>81</v>
      </c>
      <c r="C156" s="14" t="s">
        <v>209</v>
      </c>
      <c r="D156" s="14" t="s">
        <v>10</v>
      </c>
      <c r="E156" s="14" t="s">
        <v>291</v>
      </c>
      <c r="F156" s="15">
        <v>45200</v>
      </c>
      <c r="G156" s="37">
        <v>5.15</v>
      </c>
      <c r="H156" s="337"/>
      <c r="I156" s="83"/>
      <c r="J156" s="85">
        <f t="shared" si="5"/>
        <v>0</v>
      </c>
      <c r="K156" s="83">
        <v>0</v>
      </c>
      <c r="L156" s="85">
        <f t="shared" si="6"/>
        <v>0</v>
      </c>
      <c r="M156" s="83">
        <v>0</v>
      </c>
      <c r="N156" s="85">
        <f t="shared" si="7"/>
        <v>0</v>
      </c>
      <c r="O156" s="83"/>
      <c r="P156" s="85">
        <f t="shared" si="8"/>
        <v>0</v>
      </c>
      <c r="Q156" s="83"/>
      <c r="R156" s="377">
        <f t="shared" si="9"/>
        <v>0</v>
      </c>
      <c r="S156" s="905"/>
      <c r="T156" s="905">
        <f>+ALMACEN[[#This Row],[TOTAL EXITENTE82]]*ALMACEN[[#This Row],[P.U$]]</f>
        <v>0</v>
      </c>
      <c r="U156" s="768"/>
      <c r="V156">
        <f>SUMIF(SALIDAS6[[N° DE LOTE ]],ALMACEN[N° DE LOTE],SALIDAS6[ENTRADAS])</f>
        <v>0</v>
      </c>
      <c r="W156" s="950">
        <f>SUMIF(Tabla6[N° DE LOTE],ALMACEN[N° DE LOTE],Tabla6[SALIDAS])</f>
        <v>0</v>
      </c>
      <c r="X156" s="950">
        <f>ALMACEN[[#This Row],[SALIDAD]]-ALMACEN[[#This Row],[ENTRADAS]]</f>
        <v>0</v>
      </c>
      <c r="Y156" s="176"/>
    </row>
    <row r="157" spans="1:25" ht="38.25" x14ac:dyDescent="0.25">
      <c r="A157" s="179">
        <v>127</v>
      </c>
      <c r="B157" s="201" t="s">
        <v>82</v>
      </c>
      <c r="C157" s="14" t="s">
        <v>228</v>
      </c>
      <c r="D157" s="14" t="s">
        <v>10</v>
      </c>
      <c r="E157" s="14" t="s">
        <v>292</v>
      </c>
      <c r="F157" s="15">
        <v>45778</v>
      </c>
      <c r="G157" s="37">
        <v>1.68</v>
      </c>
      <c r="H157" s="337"/>
      <c r="I157" s="83"/>
      <c r="J157" s="85">
        <f t="shared" si="5"/>
        <v>0</v>
      </c>
      <c r="K157" s="83">
        <v>0</v>
      </c>
      <c r="L157" s="85">
        <f t="shared" si="6"/>
        <v>0</v>
      </c>
      <c r="M157" s="83">
        <v>0</v>
      </c>
      <c r="N157" s="85">
        <f t="shared" si="7"/>
        <v>0</v>
      </c>
      <c r="O157" s="83"/>
      <c r="P157" s="85">
        <f t="shared" si="8"/>
        <v>0</v>
      </c>
      <c r="Q157" s="83"/>
      <c r="R157" s="377">
        <f t="shared" si="9"/>
        <v>0</v>
      </c>
      <c r="S157" s="905"/>
      <c r="T157" s="905">
        <f>+ALMACEN[[#This Row],[TOTAL EXITENTE82]]*ALMACEN[[#This Row],[P.U$]]</f>
        <v>0</v>
      </c>
      <c r="U157" s="768"/>
      <c r="V157">
        <f>SUMIF(SALIDAS6[[N° DE LOTE ]],ALMACEN[N° DE LOTE],SALIDAS6[ENTRADAS])</f>
        <v>0</v>
      </c>
      <c r="W157" s="950">
        <f>SUMIF(Tabla6[N° DE LOTE],ALMACEN[N° DE LOTE],Tabla6[SALIDAS])</f>
        <v>0</v>
      </c>
      <c r="X157" s="950">
        <f>ALMACEN[[#This Row],[SALIDAD]]-ALMACEN[[#This Row],[ENTRADAS]]</f>
        <v>0</v>
      </c>
      <c r="Y157" s="176"/>
    </row>
    <row r="158" spans="1:25" ht="42.75" x14ac:dyDescent="0.25">
      <c r="A158" s="179">
        <v>128</v>
      </c>
      <c r="B158" s="201" t="s">
        <v>83</v>
      </c>
      <c r="C158" s="14" t="s">
        <v>203</v>
      </c>
      <c r="D158" s="14" t="s">
        <v>10</v>
      </c>
      <c r="E158" s="14" t="s">
        <v>262</v>
      </c>
      <c r="F158" s="15">
        <v>45870</v>
      </c>
      <c r="G158" s="37">
        <v>2.0699999999999998</v>
      </c>
      <c r="H158" s="337"/>
      <c r="I158" s="83"/>
      <c r="J158" s="85">
        <f t="shared" si="5"/>
        <v>0</v>
      </c>
      <c r="K158" s="83">
        <v>0</v>
      </c>
      <c r="L158" s="85">
        <f t="shared" si="6"/>
        <v>0</v>
      </c>
      <c r="M158" s="83">
        <v>0</v>
      </c>
      <c r="N158" s="85">
        <f t="shared" si="7"/>
        <v>0</v>
      </c>
      <c r="O158" s="83"/>
      <c r="P158" s="85">
        <f t="shared" si="8"/>
        <v>0</v>
      </c>
      <c r="Q158" s="83"/>
      <c r="R158" s="377">
        <f t="shared" si="9"/>
        <v>0</v>
      </c>
      <c r="S158" s="905"/>
      <c r="T158" s="905">
        <f>+ALMACEN[[#This Row],[TOTAL EXITENTE82]]*ALMACEN[[#This Row],[P.U$]]</f>
        <v>0</v>
      </c>
      <c r="U158" s="768"/>
      <c r="V158">
        <f>SUMIF(SALIDAS6[[N° DE LOTE ]],ALMACEN[N° DE LOTE],SALIDAS6[ENTRADAS])</f>
        <v>0</v>
      </c>
      <c r="W158" s="950">
        <f>SUMIF(Tabla6[N° DE LOTE],ALMACEN[N° DE LOTE],Tabla6[SALIDAS])</f>
        <v>0</v>
      </c>
      <c r="X158" s="950">
        <f>ALMACEN[[#This Row],[SALIDAD]]-ALMACEN[[#This Row],[ENTRADAS]]</f>
        <v>0</v>
      </c>
      <c r="Y158" s="176"/>
    </row>
    <row r="159" spans="1:25" ht="38.25" x14ac:dyDescent="0.25">
      <c r="A159" s="179">
        <v>129</v>
      </c>
      <c r="B159" s="201" t="s">
        <v>84</v>
      </c>
      <c r="C159" s="14" t="s">
        <v>1223</v>
      </c>
      <c r="D159" s="14" t="s">
        <v>10</v>
      </c>
      <c r="E159" s="14" t="s">
        <v>293</v>
      </c>
      <c r="F159" s="15">
        <v>45808</v>
      </c>
      <c r="G159" s="37">
        <v>3.77</v>
      </c>
      <c r="H159" s="337"/>
      <c r="I159" s="83"/>
      <c r="J159" s="85">
        <f t="shared" si="5"/>
        <v>0</v>
      </c>
      <c r="K159" s="83">
        <v>0</v>
      </c>
      <c r="L159" s="85">
        <f t="shared" si="6"/>
        <v>0</v>
      </c>
      <c r="M159" s="83">
        <v>0</v>
      </c>
      <c r="N159" s="85">
        <f t="shared" si="7"/>
        <v>0</v>
      </c>
      <c r="O159" s="83"/>
      <c r="P159" s="85">
        <f t="shared" si="8"/>
        <v>0</v>
      </c>
      <c r="Q159" s="83"/>
      <c r="R159" s="377">
        <f t="shared" si="9"/>
        <v>0</v>
      </c>
      <c r="S159" s="905"/>
      <c r="T159" s="905">
        <f>+ALMACEN[[#This Row],[TOTAL EXITENTE82]]*ALMACEN[[#This Row],[P.U$]]</f>
        <v>0</v>
      </c>
      <c r="U159" s="768"/>
      <c r="V159">
        <f>SUMIF(SALIDAS6[[N° DE LOTE ]],ALMACEN[N° DE LOTE],SALIDAS6[ENTRADAS])</f>
        <v>0</v>
      </c>
      <c r="W159" s="950">
        <f>SUMIF(Tabla6[N° DE LOTE],ALMACEN[N° DE LOTE],Tabla6[SALIDAS])</f>
        <v>0</v>
      </c>
      <c r="X159" s="950">
        <f>ALMACEN[[#This Row],[SALIDAD]]-ALMACEN[[#This Row],[ENTRADAS]]</f>
        <v>0</v>
      </c>
      <c r="Y159" s="176"/>
    </row>
    <row r="160" spans="1:25" ht="57" x14ac:dyDescent="0.25">
      <c r="A160" s="179">
        <v>130</v>
      </c>
      <c r="B160" s="201" t="s">
        <v>85</v>
      </c>
      <c r="C160" s="14" t="s">
        <v>219</v>
      </c>
      <c r="D160" s="14" t="s">
        <v>10</v>
      </c>
      <c r="E160" s="14" t="s">
        <v>262</v>
      </c>
      <c r="F160" s="15">
        <v>45413</v>
      </c>
      <c r="G160" s="37">
        <v>1.47</v>
      </c>
      <c r="H160" s="337"/>
      <c r="I160" s="83"/>
      <c r="J160" s="85">
        <f t="shared" si="5"/>
        <v>0</v>
      </c>
      <c r="K160" s="83">
        <v>0</v>
      </c>
      <c r="L160" s="85">
        <f t="shared" si="6"/>
        <v>0</v>
      </c>
      <c r="M160" s="83">
        <v>0</v>
      </c>
      <c r="N160" s="85">
        <f t="shared" si="7"/>
        <v>0</v>
      </c>
      <c r="O160" s="83"/>
      <c r="P160" s="85">
        <f t="shared" si="8"/>
        <v>0</v>
      </c>
      <c r="Q160" s="83"/>
      <c r="R160" s="377">
        <f t="shared" si="9"/>
        <v>0</v>
      </c>
      <c r="S160" s="905"/>
      <c r="T160" s="905">
        <f>+ALMACEN[[#This Row],[TOTAL EXITENTE82]]*ALMACEN[[#This Row],[P.U$]]</f>
        <v>0</v>
      </c>
      <c r="U160" s="768"/>
      <c r="V160">
        <f>SUMIF(SALIDAS6[[N° DE LOTE ]],ALMACEN[N° DE LOTE],SALIDAS6[ENTRADAS])</f>
        <v>0</v>
      </c>
      <c r="W160" s="950">
        <f>SUMIF(Tabla6[N° DE LOTE],ALMACEN[N° DE LOTE],Tabla6[SALIDAS])</f>
        <v>0</v>
      </c>
      <c r="X160" s="950">
        <f>ALMACEN[[#This Row],[SALIDAD]]-ALMACEN[[#This Row],[ENTRADAS]]</f>
        <v>0</v>
      </c>
      <c r="Y160" s="176"/>
    </row>
    <row r="161" spans="1:25" ht="38.25" x14ac:dyDescent="0.25">
      <c r="A161" s="179">
        <v>131</v>
      </c>
      <c r="B161" s="201" t="s">
        <v>86</v>
      </c>
      <c r="C161" s="14" t="s">
        <v>736</v>
      </c>
      <c r="D161" s="14" t="s">
        <v>10</v>
      </c>
      <c r="E161" s="14" t="s">
        <v>272</v>
      </c>
      <c r="F161" s="15">
        <v>45383</v>
      </c>
      <c r="G161" s="37">
        <v>2.62</v>
      </c>
      <c r="H161" s="337"/>
      <c r="I161" s="83">
        <v>15</v>
      </c>
      <c r="J161" s="85">
        <f t="shared" si="5"/>
        <v>39.300000000000004</v>
      </c>
      <c r="K161" s="83">
        <v>15</v>
      </c>
      <c r="L161" s="85">
        <f t="shared" si="6"/>
        <v>39.300000000000004</v>
      </c>
      <c r="M161" s="83">
        <v>15</v>
      </c>
      <c r="N161" s="85">
        <f t="shared" si="7"/>
        <v>39.300000000000004</v>
      </c>
      <c r="O161" s="83">
        <v>5</v>
      </c>
      <c r="P161" s="85">
        <f t="shared" si="8"/>
        <v>13.100000000000001</v>
      </c>
      <c r="Q161" s="83">
        <v>0</v>
      </c>
      <c r="R161" s="377">
        <f t="shared" si="9"/>
        <v>0</v>
      </c>
      <c r="S161" s="905"/>
      <c r="T161" s="905">
        <f>+ALMACEN[[#This Row],[TOTAL EXITENTE82]]*ALMACEN[[#This Row],[P.U$]]</f>
        <v>0</v>
      </c>
      <c r="U161" s="768"/>
      <c r="V161">
        <f>SUMIF(SALIDAS6[[N° DE LOTE ]],ALMACEN[N° DE LOTE],SALIDAS6[ENTRADAS])</f>
        <v>0</v>
      </c>
      <c r="W161" s="950">
        <f>SUMIF(Tabla6[N° DE LOTE],ALMACEN[N° DE LOTE],Tabla6[SALIDAS])</f>
        <v>0</v>
      </c>
      <c r="X161" s="950">
        <f>ALMACEN[[#This Row],[SALIDAD]]-ALMACEN[[#This Row],[ENTRADAS]]</f>
        <v>0</v>
      </c>
      <c r="Y161" s="176"/>
    </row>
    <row r="162" spans="1:25" ht="28.5" x14ac:dyDescent="0.25">
      <c r="A162" s="179">
        <v>132</v>
      </c>
      <c r="B162" s="201" t="s">
        <v>87</v>
      </c>
      <c r="C162" s="14" t="s">
        <v>215</v>
      </c>
      <c r="D162" s="14" t="s">
        <v>10</v>
      </c>
      <c r="E162" s="14" t="s">
        <v>294</v>
      </c>
      <c r="F162" s="15">
        <v>45505</v>
      </c>
      <c r="G162" s="37">
        <v>0.73</v>
      </c>
      <c r="H162" s="337"/>
      <c r="I162" s="83"/>
      <c r="J162" s="85">
        <f t="shared" si="5"/>
        <v>0</v>
      </c>
      <c r="K162" s="83">
        <v>0</v>
      </c>
      <c r="L162" s="85">
        <f t="shared" si="6"/>
        <v>0</v>
      </c>
      <c r="M162" s="83">
        <v>0</v>
      </c>
      <c r="N162" s="85">
        <f t="shared" si="7"/>
        <v>0</v>
      </c>
      <c r="O162" s="83"/>
      <c r="P162" s="85">
        <f t="shared" si="8"/>
        <v>0</v>
      </c>
      <c r="Q162" s="83"/>
      <c r="R162" s="377">
        <f t="shared" si="9"/>
        <v>0</v>
      </c>
      <c r="S162" s="905"/>
      <c r="T162" s="905">
        <f>+ALMACEN[[#This Row],[TOTAL EXITENTE82]]*ALMACEN[[#This Row],[P.U$]]</f>
        <v>0</v>
      </c>
      <c r="U162" s="768"/>
      <c r="V162">
        <f>SUMIF(SALIDAS6[[N° DE LOTE ]],ALMACEN[N° DE LOTE],SALIDAS6[ENTRADAS])</f>
        <v>0</v>
      </c>
      <c r="W162" s="950">
        <f>SUMIF(Tabla6[N° DE LOTE],ALMACEN[N° DE LOTE],Tabla6[SALIDAS])</f>
        <v>0</v>
      </c>
      <c r="X162" s="950">
        <f>ALMACEN[[#This Row],[SALIDAD]]-ALMACEN[[#This Row],[ENTRADAS]]</f>
        <v>0</v>
      </c>
      <c r="Y162" s="176"/>
    </row>
    <row r="163" spans="1:25" ht="51" x14ac:dyDescent="0.25">
      <c r="A163" s="179">
        <v>133</v>
      </c>
      <c r="B163" s="201" t="s">
        <v>88</v>
      </c>
      <c r="C163" s="14" t="s">
        <v>736</v>
      </c>
      <c r="D163" s="14" t="s">
        <v>10</v>
      </c>
      <c r="E163" s="14" t="s">
        <v>273</v>
      </c>
      <c r="F163" s="15">
        <v>45536</v>
      </c>
      <c r="G163" s="37">
        <v>0.65</v>
      </c>
      <c r="H163" s="337"/>
      <c r="I163" s="83">
        <v>30</v>
      </c>
      <c r="J163" s="85">
        <f t="shared" si="5"/>
        <v>19.5</v>
      </c>
      <c r="K163" s="83">
        <v>20</v>
      </c>
      <c r="L163" s="85">
        <f t="shared" si="6"/>
        <v>13</v>
      </c>
      <c r="M163" s="83">
        <v>17</v>
      </c>
      <c r="N163" s="85">
        <f t="shared" si="7"/>
        <v>11.05</v>
      </c>
      <c r="O163" s="83">
        <v>7</v>
      </c>
      <c r="P163" s="85">
        <f t="shared" si="8"/>
        <v>4.55</v>
      </c>
      <c r="Q163" s="83">
        <v>7</v>
      </c>
      <c r="R163" s="377">
        <f t="shared" si="9"/>
        <v>4.55</v>
      </c>
      <c r="S163" s="905">
        <v>10</v>
      </c>
      <c r="T163" s="905">
        <f>+ALMACEN[[#This Row],[TOTAL EXITENTE82]]*ALMACEN[[#This Row],[P.U$]]</f>
        <v>6.5</v>
      </c>
      <c r="U163" s="768">
        <v>10</v>
      </c>
      <c r="V163">
        <f>SUMIF(SALIDAS6[[N° DE LOTE ]],ALMACEN[N° DE LOTE],SALIDAS6[ENTRADAS])</f>
        <v>0</v>
      </c>
      <c r="W163" s="950">
        <f>SUMIF(Tabla6[N° DE LOTE],ALMACEN[N° DE LOTE],Tabla6[SALIDAS])</f>
        <v>0</v>
      </c>
      <c r="X163" s="950">
        <f>ALMACEN[[#This Row],[SALIDAD]]-ALMACEN[[#This Row],[ENTRADAS]]</f>
        <v>0</v>
      </c>
      <c r="Y163" s="176"/>
    </row>
    <row r="164" spans="1:25" ht="51" x14ac:dyDescent="0.25">
      <c r="A164" s="179">
        <v>134</v>
      </c>
      <c r="B164" s="201" t="s">
        <v>17903</v>
      </c>
      <c r="C164" s="14" t="s">
        <v>205</v>
      </c>
      <c r="D164" s="14" t="s">
        <v>10</v>
      </c>
      <c r="E164" s="14" t="s">
        <v>273</v>
      </c>
      <c r="F164" s="15">
        <v>45444</v>
      </c>
      <c r="G164" s="37">
        <v>1.54</v>
      </c>
      <c r="H164" s="337"/>
      <c r="I164" s="83"/>
      <c r="J164" s="85">
        <f t="shared" si="5"/>
        <v>0</v>
      </c>
      <c r="K164" s="83">
        <v>0</v>
      </c>
      <c r="L164" s="85">
        <f>G164*K164</f>
        <v>0</v>
      </c>
      <c r="M164" s="83">
        <v>0</v>
      </c>
      <c r="N164" s="85">
        <f>G164*M164</f>
        <v>0</v>
      </c>
      <c r="O164" s="83"/>
      <c r="P164" s="85">
        <f>G164*O164</f>
        <v>0</v>
      </c>
      <c r="Q164" s="83"/>
      <c r="R164" s="377">
        <f>G164*Q164</f>
        <v>0</v>
      </c>
      <c r="S164" s="905"/>
      <c r="T164" s="905">
        <f>+ALMACEN[[#This Row],[TOTAL EXITENTE82]]*ALMACEN[[#This Row],[P.U$]]</f>
        <v>0</v>
      </c>
      <c r="U164" s="768"/>
      <c r="V164">
        <f>SUMIF(SALIDAS6[[N° DE LOTE ]],ALMACEN[N° DE LOTE],SALIDAS6[ENTRADAS])</f>
        <v>0</v>
      </c>
      <c r="W164" s="950">
        <f>SUMIF(Tabla6[N° DE LOTE],ALMACEN[N° DE LOTE],Tabla6[SALIDAS])</f>
        <v>0</v>
      </c>
      <c r="X164" s="950">
        <f>ALMACEN[[#This Row],[SALIDAD]]-ALMACEN[[#This Row],[ENTRADAS]]</f>
        <v>0</v>
      </c>
      <c r="Y164" s="176"/>
    </row>
    <row r="165" spans="1:25" ht="51" x14ac:dyDescent="0.25">
      <c r="A165" s="179">
        <v>765</v>
      </c>
      <c r="B165" s="201" t="s">
        <v>18023</v>
      </c>
      <c r="C165" s="14" t="s">
        <v>666</v>
      </c>
      <c r="D165" s="14" t="s">
        <v>10</v>
      </c>
      <c r="E165" s="14" t="s">
        <v>273</v>
      </c>
      <c r="F165" s="15">
        <v>45748</v>
      </c>
      <c r="G165" s="37">
        <v>0.7</v>
      </c>
      <c r="H165" s="337"/>
      <c r="I165" s="83"/>
      <c r="J165" s="85">
        <f>G165*I165</f>
        <v>0</v>
      </c>
      <c r="K165" s="83"/>
      <c r="L165" s="85">
        <f>G165*K165</f>
        <v>0</v>
      </c>
      <c r="M165" s="83"/>
      <c r="N165" s="85">
        <f>G165*M165</f>
        <v>0</v>
      </c>
      <c r="O165" s="83"/>
      <c r="P165" s="85">
        <f>G165*O165</f>
        <v>0</v>
      </c>
      <c r="Q165" s="83">
        <v>30</v>
      </c>
      <c r="R165" s="377">
        <f>G165*Q165</f>
        <v>21</v>
      </c>
      <c r="S165" s="905">
        <v>5</v>
      </c>
      <c r="T165" s="905">
        <f>+ALMACEN[[#This Row],[TOTAL EXITENTE82]]*ALMACEN[[#This Row],[P.U$]]</f>
        <v>3.5</v>
      </c>
      <c r="U165" s="768">
        <v>5</v>
      </c>
      <c r="V165">
        <f>SUMIF(SALIDAS6[[N° DE LOTE ]],ALMACEN[N° DE LOTE],SALIDAS6[ENTRADAS])</f>
        <v>30</v>
      </c>
      <c r="W165" s="950">
        <f>SUMIF(Tabla6[N° DE LOTE],ALMACEN[N° DE LOTE],Tabla6[SALIDAS])</f>
        <v>0</v>
      </c>
      <c r="X165" s="950">
        <f>ALMACEN[[#This Row],[SALIDAD]]-ALMACEN[[#This Row],[ENTRADAS]]</f>
        <v>30</v>
      </c>
      <c r="Y165" s="176"/>
    </row>
    <row r="166" spans="1:25" ht="51" x14ac:dyDescent="0.25">
      <c r="A166" s="179">
        <v>766</v>
      </c>
      <c r="B166" s="201" t="s">
        <v>18024</v>
      </c>
      <c r="C166" s="14" t="s">
        <v>18025</v>
      </c>
      <c r="D166" s="14" t="s">
        <v>10</v>
      </c>
      <c r="E166" s="14" t="s">
        <v>273</v>
      </c>
      <c r="F166" s="15">
        <v>45566</v>
      </c>
      <c r="G166" s="37">
        <v>0.8</v>
      </c>
      <c r="H166" s="337"/>
      <c r="I166" s="83"/>
      <c r="J166" s="85">
        <f>G166*I166</f>
        <v>0</v>
      </c>
      <c r="K166" s="83"/>
      <c r="L166" s="85">
        <f>G166*K166</f>
        <v>0</v>
      </c>
      <c r="M166" s="83"/>
      <c r="N166" s="85">
        <f>G166*M166</f>
        <v>0</v>
      </c>
      <c r="O166" s="83"/>
      <c r="P166" s="85">
        <f>G166*O166</f>
        <v>0</v>
      </c>
      <c r="Q166" s="83">
        <v>30</v>
      </c>
      <c r="R166" s="377">
        <f>G166*Q166</f>
        <v>24</v>
      </c>
      <c r="S166" s="905">
        <v>0</v>
      </c>
      <c r="T166" s="905">
        <f>+ALMACEN[[#This Row],[TOTAL EXITENTE82]]*ALMACEN[[#This Row],[P.U$]]</f>
        <v>0</v>
      </c>
      <c r="U166" s="768">
        <v>0</v>
      </c>
      <c r="V166">
        <f>SUMIF(SALIDAS6[[N° DE LOTE ]],ALMACEN[N° DE LOTE],SALIDAS6[ENTRADAS])</f>
        <v>30</v>
      </c>
      <c r="W166" s="950">
        <f>SUMIF(Tabla6[N° DE LOTE],ALMACEN[N° DE LOTE],Tabla6[SALIDAS])</f>
        <v>0</v>
      </c>
      <c r="X166" s="950">
        <f>ALMACEN[[#This Row],[SALIDAD]]-ALMACEN[[#This Row],[ENTRADAS]]</f>
        <v>30</v>
      </c>
      <c r="Y166" s="176"/>
    </row>
    <row r="167" spans="1:25" ht="28.5" x14ac:dyDescent="0.25">
      <c r="A167" s="179">
        <v>135</v>
      </c>
      <c r="B167" s="201" t="s">
        <v>1036</v>
      </c>
      <c r="C167" s="14" t="s">
        <v>1035</v>
      </c>
      <c r="D167" s="14" t="s">
        <v>10</v>
      </c>
      <c r="E167" s="14"/>
      <c r="F167" s="15"/>
      <c r="G167" s="37"/>
      <c r="H167" s="337"/>
      <c r="I167" s="83"/>
      <c r="J167" s="85">
        <f t="shared" si="5"/>
        <v>0</v>
      </c>
      <c r="K167" s="83">
        <v>0</v>
      </c>
      <c r="L167" s="85">
        <f>G167*K167</f>
        <v>0</v>
      </c>
      <c r="M167" s="83">
        <v>0</v>
      </c>
      <c r="N167" s="85">
        <f>G167*M167</f>
        <v>0</v>
      </c>
      <c r="O167" s="83"/>
      <c r="P167" s="85">
        <f>G167*O167</f>
        <v>0</v>
      </c>
      <c r="Q167" s="83"/>
      <c r="R167" s="377">
        <f>G167*Q167</f>
        <v>0</v>
      </c>
      <c r="S167" s="905"/>
      <c r="T167" s="905">
        <f>+ALMACEN[[#This Row],[TOTAL EXITENTE82]]*ALMACEN[[#This Row],[P.U$]]</f>
        <v>0</v>
      </c>
      <c r="U167" s="768"/>
      <c r="V167">
        <f>SUMIF(SALIDAS6[[N° DE LOTE ]],ALMACEN[N° DE LOTE],SALIDAS6[ENTRADAS])</f>
        <v>0</v>
      </c>
      <c r="W167" s="950">
        <f>SUMIF(Tabla6[N° DE LOTE],ALMACEN[N° DE LOTE],Tabla6[SALIDAS])</f>
        <v>0</v>
      </c>
      <c r="X167" s="950">
        <f>ALMACEN[[#This Row],[SALIDAD]]-ALMACEN[[#This Row],[ENTRADAS]]</f>
        <v>0</v>
      </c>
      <c r="Y167" s="176"/>
    </row>
    <row r="168" spans="1:25" ht="51" x14ac:dyDescent="0.25">
      <c r="A168" s="179">
        <v>136</v>
      </c>
      <c r="B168" s="201" t="s">
        <v>816</v>
      </c>
      <c r="C168" s="14" t="s">
        <v>224</v>
      </c>
      <c r="D168" s="14" t="s">
        <v>10</v>
      </c>
      <c r="E168" s="14" t="s">
        <v>273</v>
      </c>
      <c r="F168" s="15">
        <v>45231</v>
      </c>
      <c r="G168" s="37">
        <v>1.54</v>
      </c>
      <c r="H168" s="337"/>
      <c r="I168" s="83"/>
      <c r="J168" s="85">
        <f t="shared" si="5"/>
        <v>0</v>
      </c>
      <c r="K168" s="83">
        <v>0</v>
      </c>
      <c r="L168" s="85">
        <f t="shared" si="6"/>
        <v>0</v>
      </c>
      <c r="M168" s="83">
        <v>0</v>
      </c>
      <c r="N168" s="85">
        <f t="shared" si="7"/>
        <v>0</v>
      </c>
      <c r="O168" s="83"/>
      <c r="P168" s="85">
        <f t="shared" si="8"/>
        <v>0</v>
      </c>
      <c r="Q168" s="83"/>
      <c r="R168" s="377">
        <f t="shared" si="9"/>
        <v>0</v>
      </c>
      <c r="S168" s="905"/>
      <c r="T168" s="905">
        <f>+ALMACEN[[#This Row],[TOTAL EXITENTE82]]*ALMACEN[[#This Row],[P.U$]]</f>
        <v>0</v>
      </c>
      <c r="U168" s="768"/>
      <c r="V168">
        <f>SUMIF(SALIDAS6[[N° DE LOTE ]],ALMACEN[N° DE LOTE],SALIDAS6[ENTRADAS])</f>
        <v>0</v>
      </c>
      <c r="W168" s="950">
        <f>SUMIF(Tabla6[N° DE LOTE],ALMACEN[N° DE LOTE],Tabla6[SALIDAS])</f>
        <v>0</v>
      </c>
      <c r="X168" s="950">
        <f>ALMACEN[[#This Row],[SALIDAD]]-ALMACEN[[#This Row],[ENTRADAS]]</f>
        <v>0</v>
      </c>
      <c r="Y168" s="176"/>
    </row>
    <row r="169" spans="1:25" ht="51" x14ac:dyDescent="0.25">
      <c r="A169" s="179">
        <v>137</v>
      </c>
      <c r="B169" s="201" t="s">
        <v>89</v>
      </c>
      <c r="C169" s="14" t="s">
        <v>736</v>
      </c>
      <c r="D169" s="14" t="s">
        <v>10</v>
      </c>
      <c r="E169" s="14" t="s">
        <v>273</v>
      </c>
      <c r="F169" s="15">
        <v>45444</v>
      </c>
      <c r="G169" s="37">
        <v>1</v>
      </c>
      <c r="H169" s="337"/>
      <c r="I169" s="83">
        <v>10</v>
      </c>
      <c r="J169" s="85">
        <f t="shared" si="5"/>
        <v>10</v>
      </c>
      <c r="K169" s="83">
        <v>0</v>
      </c>
      <c r="L169" s="85">
        <f t="shared" si="6"/>
        <v>0</v>
      </c>
      <c r="M169" s="83">
        <v>0</v>
      </c>
      <c r="N169" s="85">
        <f t="shared" si="7"/>
        <v>0</v>
      </c>
      <c r="O169" s="83"/>
      <c r="P169" s="85">
        <f t="shared" si="8"/>
        <v>0</v>
      </c>
      <c r="Q169" s="83"/>
      <c r="R169" s="377">
        <f t="shared" si="9"/>
        <v>0</v>
      </c>
      <c r="S169" s="905"/>
      <c r="T169" s="905">
        <f>+ALMACEN[[#This Row],[TOTAL EXITENTE82]]*ALMACEN[[#This Row],[P.U$]]</f>
        <v>0</v>
      </c>
      <c r="U169" s="768"/>
      <c r="V169">
        <f>SUMIF(SALIDAS6[[N° DE LOTE ]],ALMACEN[N° DE LOTE],SALIDAS6[ENTRADAS])</f>
        <v>0</v>
      </c>
      <c r="W169" s="950">
        <f>SUMIF(Tabla6[N° DE LOTE],ALMACEN[N° DE LOTE],Tabla6[SALIDAS])</f>
        <v>0</v>
      </c>
      <c r="X169" s="950">
        <f>ALMACEN[[#This Row],[SALIDAD]]-ALMACEN[[#This Row],[ENTRADAS]]</f>
        <v>0</v>
      </c>
      <c r="Y169" s="176"/>
    </row>
    <row r="170" spans="1:25" ht="63.75" x14ac:dyDescent="0.25">
      <c r="A170" s="179">
        <v>138</v>
      </c>
      <c r="B170" s="201" t="s">
        <v>90</v>
      </c>
      <c r="C170" s="14" t="s">
        <v>226</v>
      </c>
      <c r="D170" s="14" t="s">
        <v>10</v>
      </c>
      <c r="E170" s="14" t="s">
        <v>295</v>
      </c>
      <c r="F170" s="15">
        <v>45352</v>
      </c>
      <c r="G170" s="37">
        <v>1.22</v>
      </c>
      <c r="H170" s="337"/>
      <c r="I170" s="83"/>
      <c r="J170" s="85">
        <f t="shared" si="5"/>
        <v>0</v>
      </c>
      <c r="K170" s="83">
        <v>0</v>
      </c>
      <c r="L170" s="85">
        <f t="shared" si="6"/>
        <v>0</v>
      </c>
      <c r="M170" s="83">
        <v>0</v>
      </c>
      <c r="N170" s="85">
        <f t="shared" si="7"/>
        <v>0</v>
      </c>
      <c r="O170" s="83"/>
      <c r="P170" s="85">
        <f t="shared" si="8"/>
        <v>0</v>
      </c>
      <c r="Q170" s="83"/>
      <c r="R170" s="377">
        <f t="shared" si="9"/>
        <v>0</v>
      </c>
      <c r="S170" s="905"/>
      <c r="T170" s="905">
        <f>+ALMACEN[[#This Row],[TOTAL EXITENTE82]]*ALMACEN[[#This Row],[P.U$]]</f>
        <v>0</v>
      </c>
      <c r="U170" s="768"/>
      <c r="V170">
        <f>SUMIF(SALIDAS6[[N° DE LOTE ]],ALMACEN[N° DE LOTE],SALIDAS6[ENTRADAS])</f>
        <v>0</v>
      </c>
      <c r="W170" s="950">
        <f>SUMIF(Tabla6[N° DE LOTE],ALMACEN[N° DE LOTE],Tabla6[SALIDAS])</f>
        <v>0</v>
      </c>
      <c r="X170" s="950">
        <f>ALMACEN[[#This Row],[SALIDAD]]-ALMACEN[[#This Row],[ENTRADAS]]</f>
        <v>0</v>
      </c>
      <c r="Y170" s="176"/>
    </row>
    <row r="171" spans="1:25" ht="63.75" x14ac:dyDescent="0.25">
      <c r="A171" s="179">
        <v>139</v>
      </c>
      <c r="B171" s="201" t="s">
        <v>90</v>
      </c>
      <c r="C171" s="14" t="s">
        <v>200</v>
      </c>
      <c r="D171" s="14" t="s">
        <v>10</v>
      </c>
      <c r="E171" s="14" t="s">
        <v>295</v>
      </c>
      <c r="F171" s="15">
        <v>45352</v>
      </c>
      <c r="G171" s="37">
        <v>1.22</v>
      </c>
      <c r="H171" s="337"/>
      <c r="I171" s="83"/>
      <c r="J171" s="85">
        <f t="shared" si="5"/>
        <v>0</v>
      </c>
      <c r="K171" s="83">
        <v>0</v>
      </c>
      <c r="L171" s="85">
        <f t="shared" si="6"/>
        <v>0</v>
      </c>
      <c r="M171" s="83">
        <v>0</v>
      </c>
      <c r="N171" s="85">
        <f t="shared" si="7"/>
        <v>0</v>
      </c>
      <c r="O171" s="83"/>
      <c r="P171" s="85">
        <f t="shared" si="8"/>
        <v>0</v>
      </c>
      <c r="Q171" s="83"/>
      <c r="R171" s="377">
        <f t="shared" si="9"/>
        <v>0</v>
      </c>
      <c r="S171" s="905"/>
      <c r="T171" s="905">
        <f>+ALMACEN[[#This Row],[TOTAL EXITENTE82]]*ALMACEN[[#This Row],[P.U$]]</f>
        <v>0</v>
      </c>
      <c r="U171" s="768"/>
      <c r="V171">
        <f>SUMIF(SALIDAS6[[N° DE LOTE ]],ALMACEN[N° DE LOTE],SALIDAS6[ENTRADAS])</f>
        <v>0</v>
      </c>
      <c r="W171" s="950">
        <f>SUMIF(Tabla6[N° DE LOTE],ALMACEN[N° DE LOTE],Tabla6[SALIDAS])</f>
        <v>0</v>
      </c>
      <c r="X171" s="950">
        <f>ALMACEN[[#This Row],[SALIDAD]]-ALMACEN[[#This Row],[ENTRADAS]]</f>
        <v>0</v>
      </c>
      <c r="Y171" s="176"/>
    </row>
    <row r="172" spans="1:25" ht="63.75" x14ac:dyDescent="0.25">
      <c r="A172" s="179">
        <v>140</v>
      </c>
      <c r="B172" s="201" t="s">
        <v>90</v>
      </c>
      <c r="C172" s="14" t="s">
        <v>203</v>
      </c>
      <c r="D172" s="14" t="s">
        <v>10</v>
      </c>
      <c r="E172" s="14" t="s">
        <v>295</v>
      </c>
      <c r="F172" s="15">
        <v>45352</v>
      </c>
      <c r="G172" s="37">
        <v>0.91</v>
      </c>
      <c r="H172" s="337"/>
      <c r="I172" s="83"/>
      <c r="J172" s="85">
        <f t="shared" si="5"/>
        <v>0</v>
      </c>
      <c r="K172" s="83">
        <v>0</v>
      </c>
      <c r="L172" s="85">
        <f t="shared" si="6"/>
        <v>0</v>
      </c>
      <c r="M172" s="83">
        <v>0</v>
      </c>
      <c r="N172" s="85">
        <f t="shared" si="7"/>
        <v>0</v>
      </c>
      <c r="O172" s="83"/>
      <c r="P172" s="85">
        <f t="shared" si="8"/>
        <v>0</v>
      </c>
      <c r="Q172" s="83">
        <v>100</v>
      </c>
      <c r="R172" s="377">
        <f t="shared" si="9"/>
        <v>91</v>
      </c>
      <c r="S172" s="905">
        <v>40</v>
      </c>
      <c r="T172" s="905">
        <f>+ALMACEN[[#This Row],[TOTAL EXITENTE82]]*ALMACEN[[#This Row],[P.U$]]</f>
        <v>36.4</v>
      </c>
      <c r="U172" s="768">
        <v>30</v>
      </c>
      <c r="V172">
        <f>SUMIF(SALIDAS6[[N° DE LOTE ]],ALMACEN[N° DE LOTE],SALIDAS6[ENTRADAS])</f>
        <v>100</v>
      </c>
      <c r="W172" s="950">
        <f>SUMIF(Tabla6[N° DE LOTE],ALMACEN[N° DE LOTE],Tabla6[SALIDAS])</f>
        <v>10</v>
      </c>
      <c r="X172" s="950">
        <f>ALMACEN[[#This Row],[SALIDAD]]-ALMACEN[[#This Row],[ENTRADAS]]</f>
        <v>90</v>
      </c>
      <c r="Y172" s="176"/>
    </row>
    <row r="173" spans="1:25" ht="28.5" x14ac:dyDescent="0.25">
      <c r="A173" s="179">
        <v>141</v>
      </c>
      <c r="B173" s="201" t="s">
        <v>91</v>
      </c>
      <c r="C173" s="14" t="s">
        <v>196</v>
      </c>
      <c r="D173" s="14" t="s">
        <v>10</v>
      </c>
      <c r="E173" s="14" t="s">
        <v>296</v>
      </c>
      <c r="F173" s="15">
        <v>45566</v>
      </c>
      <c r="G173" s="37">
        <v>3.19</v>
      </c>
      <c r="H173" s="337"/>
      <c r="I173" s="83"/>
      <c r="J173" s="85">
        <f t="shared" si="5"/>
        <v>0</v>
      </c>
      <c r="K173" s="83">
        <v>0</v>
      </c>
      <c r="L173" s="85">
        <f t="shared" si="6"/>
        <v>0</v>
      </c>
      <c r="M173" s="83">
        <v>0</v>
      </c>
      <c r="N173" s="85">
        <f t="shared" si="7"/>
        <v>0</v>
      </c>
      <c r="O173" s="83"/>
      <c r="P173" s="85">
        <f t="shared" si="8"/>
        <v>0</v>
      </c>
      <c r="Q173" s="83"/>
      <c r="R173" s="377">
        <f t="shared" si="9"/>
        <v>0</v>
      </c>
      <c r="S173" s="905"/>
      <c r="T173" s="905">
        <f>+ALMACEN[[#This Row],[TOTAL EXITENTE82]]*ALMACEN[[#This Row],[P.U$]]</f>
        <v>0</v>
      </c>
      <c r="U173" s="768"/>
      <c r="V173">
        <f>SUMIF(SALIDAS6[[N° DE LOTE ]],ALMACEN[N° DE LOTE],SALIDAS6[ENTRADAS])</f>
        <v>0</v>
      </c>
      <c r="W173" s="950">
        <f>SUMIF(Tabla6[N° DE LOTE],ALMACEN[N° DE LOTE],Tabla6[SALIDAS])</f>
        <v>0</v>
      </c>
      <c r="X173" s="950">
        <f>ALMACEN[[#This Row],[SALIDAD]]-ALMACEN[[#This Row],[ENTRADAS]]</f>
        <v>0</v>
      </c>
      <c r="Y173" s="176"/>
    </row>
    <row r="174" spans="1:25" ht="28.5" x14ac:dyDescent="0.25">
      <c r="A174" s="179">
        <v>142</v>
      </c>
      <c r="B174" s="201" t="s">
        <v>884</v>
      </c>
      <c r="C174" s="14" t="s">
        <v>864</v>
      </c>
      <c r="D174" s="14" t="s">
        <v>10</v>
      </c>
      <c r="E174" s="14"/>
      <c r="F174" s="15">
        <v>45689</v>
      </c>
      <c r="G174" s="37">
        <v>7.02</v>
      </c>
      <c r="H174" s="337"/>
      <c r="I174" s="83">
        <v>1</v>
      </c>
      <c r="J174" s="85">
        <f t="shared" si="5"/>
        <v>7.02</v>
      </c>
      <c r="K174" s="83">
        <v>1</v>
      </c>
      <c r="L174" s="85">
        <f>G174*K174</f>
        <v>7.02</v>
      </c>
      <c r="M174" s="83">
        <v>1</v>
      </c>
      <c r="N174" s="85">
        <f>G174*M174</f>
        <v>7.02</v>
      </c>
      <c r="O174" s="83">
        <v>1</v>
      </c>
      <c r="P174" s="85">
        <f>G174*O174</f>
        <v>7.02</v>
      </c>
      <c r="Q174" s="83">
        <v>1</v>
      </c>
      <c r="R174" s="377">
        <f>G174*Q174</f>
        <v>7.02</v>
      </c>
      <c r="S174" s="905">
        <v>1</v>
      </c>
      <c r="T174" s="905">
        <f>+ALMACEN[[#This Row],[TOTAL EXITENTE82]]*ALMACEN[[#This Row],[P.U$]]</f>
        <v>7.02</v>
      </c>
      <c r="U174" s="768">
        <v>1</v>
      </c>
      <c r="V174">
        <f>SUMIF(SALIDAS6[[N° DE LOTE ]],ALMACEN[N° DE LOTE],SALIDAS6[ENTRADAS])</f>
        <v>0</v>
      </c>
      <c r="W174" s="950">
        <f>SUMIF(Tabla6[N° DE LOTE],ALMACEN[N° DE LOTE],Tabla6[SALIDAS])</f>
        <v>0</v>
      </c>
      <c r="X174" s="950">
        <f>ALMACEN[[#This Row],[SALIDAD]]-ALMACEN[[#This Row],[ENTRADAS]]</f>
        <v>0</v>
      </c>
      <c r="Y174" s="176"/>
    </row>
    <row r="175" spans="1:25" ht="89.25" x14ac:dyDescent="0.25">
      <c r="A175" s="179">
        <v>143</v>
      </c>
      <c r="B175" s="201" t="s">
        <v>92</v>
      </c>
      <c r="C175" s="14" t="s">
        <v>218</v>
      </c>
      <c r="D175" s="14" t="s">
        <v>10</v>
      </c>
      <c r="E175" s="14" t="s">
        <v>297</v>
      </c>
      <c r="F175" s="15">
        <v>45413</v>
      </c>
      <c r="G175" s="37">
        <v>3.85</v>
      </c>
      <c r="H175" s="337"/>
      <c r="I175" s="83"/>
      <c r="J175" s="85">
        <f t="shared" si="5"/>
        <v>0</v>
      </c>
      <c r="K175" s="83">
        <v>0</v>
      </c>
      <c r="L175" s="85">
        <f t="shared" si="6"/>
        <v>0</v>
      </c>
      <c r="M175" s="83">
        <v>0</v>
      </c>
      <c r="N175" s="85">
        <f t="shared" si="7"/>
        <v>0</v>
      </c>
      <c r="O175" s="83"/>
      <c r="P175" s="85">
        <f t="shared" si="8"/>
        <v>0</v>
      </c>
      <c r="Q175" s="83"/>
      <c r="R175" s="377">
        <f t="shared" si="9"/>
        <v>0</v>
      </c>
      <c r="S175" s="905"/>
      <c r="T175" s="905">
        <f>+ALMACEN[[#This Row],[TOTAL EXITENTE82]]*ALMACEN[[#This Row],[P.U$]]</f>
        <v>0</v>
      </c>
      <c r="U175" s="768"/>
      <c r="V175">
        <f>SUMIF(SALIDAS6[[N° DE LOTE ]],ALMACEN[N° DE LOTE],SALIDAS6[ENTRADAS])</f>
        <v>0</v>
      </c>
      <c r="W175" s="950">
        <f>SUMIF(Tabla6[N° DE LOTE],ALMACEN[N° DE LOTE],Tabla6[SALIDAS])</f>
        <v>0</v>
      </c>
      <c r="X175" s="950">
        <f>ALMACEN[[#This Row],[SALIDAD]]-ALMACEN[[#This Row],[ENTRADAS]]</f>
        <v>0</v>
      </c>
      <c r="Y175" s="176"/>
    </row>
    <row r="176" spans="1:25" ht="38.25" x14ac:dyDescent="0.25">
      <c r="A176" s="179">
        <v>144</v>
      </c>
      <c r="B176" s="201" t="s">
        <v>93</v>
      </c>
      <c r="C176" s="14" t="s">
        <v>229</v>
      </c>
      <c r="D176" s="14" t="s">
        <v>10</v>
      </c>
      <c r="E176" s="14" t="s">
        <v>281</v>
      </c>
      <c r="F176" s="15">
        <v>45231</v>
      </c>
      <c r="G176" s="37">
        <v>1.75</v>
      </c>
      <c r="H176" s="337"/>
      <c r="I176" s="83"/>
      <c r="J176" s="85">
        <f t="shared" si="5"/>
        <v>0</v>
      </c>
      <c r="K176" s="83">
        <v>0</v>
      </c>
      <c r="L176" s="85">
        <f t="shared" si="6"/>
        <v>0</v>
      </c>
      <c r="M176" s="83">
        <v>0</v>
      </c>
      <c r="N176" s="85">
        <f t="shared" si="7"/>
        <v>0</v>
      </c>
      <c r="O176" s="83"/>
      <c r="P176" s="85">
        <f t="shared" si="8"/>
        <v>0</v>
      </c>
      <c r="Q176" s="83"/>
      <c r="R176" s="377">
        <f t="shared" si="9"/>
        <v>0</v>
      </c>
      <c r="S176" s="905"/>
      <c r="T176" s="905">
        <f>+ALMACEN[[#This Row],[TOTAL EXITENTE82]]*ALMACEN[[#This Row],[P.U$]]</f>
        <v>0</v>
      </c>
      <c r="U176" s="768"/>
      <c r="V176">
        <f>SUMIF(SALIDAS6[[N° DE LOTE ]],ALMACEN[N° DE LOTE],SALIDAS6[ENTRADAS])</f>
        <v>0</v>
      </c>
      <c r="W176" s="950">
        <f>SUMIF(Tabla6[N° DE LOTE],ALMACEN[N° DE LOTE],Tabla6[SALIDAS])</f>
        <v>0</v>
      </c>
      <c r="X176" s="950">
        <f>ALMACEN[[#This Row],[SALIDAD]]-ALMACEN[[#This Row],[ENTRADAS]]</f>
        <v>0</v>
      </c>
      <c r="Y176" s="176"/>
    </row>
    <row r="177" spans="1:25" ht="28.5" x14ac:dyDescent="0.25">
      <c r="A177" s="179">
        <v>145</v>
      </c>
      <c r="B177" s="201" t="s">
        <v>94</v>
      </c>
      <c r="C177" s="14" t="s">
        <v>216</v>
      </c>
      <c r="D177" s="14" t="s">
        <v>10</v>
      </c>
      <c r="E177" s="14" t="s">
        <v>298</v>
      </c>
      <c r="F177" s="15">
        <v>45383</v>
      </c>
      <c r="G177" s="37">
        <v>3.62</v>
      </c>
      <c r="H177" s="337"/>
      <c r="I177" s="83"/>
      <c r="J177" s="85">
        <f t="shared" si="5"/>
        <v>0</v>
      </c>
      <c r="K177" s="83">
        <v>0</v>
      </c>
      <c r="L177" s="85">
        <f t="shared" si="6"/>
        <v>0</v>
      </c>
      <c r="M177" s="83">
        <v>0</v>
      </c>
      <c r="N177" s="85">
        <f t="shared" si="7"/>
        <v>0</v>
      </c>
      <c r="O177" s="83"/>
      <c r="P177" s="85">
        <f t="shared" si="8"/>
        <v>0</v>
      </c>
      <c r="Q177" s="83"/>
      <c r="R177" s="377">
        <f t="shared" si="9"/>
        <v>0</v>
      </c>
      <c r="S177" s="905"/>
      <c r="T177" s="905">
        <f>+ALMACEN[[#This Row],[TOTAL EXITENTE82]]*ALMACEN[[#This Row],[P.U$]]</f>
        <v>0</v>
      </c>
      <c r="U177" s="768"/>
      <c r="V177">
        <f>SUMIF(SALIDAS6[[N° DE LOTE ]],ALMACEN[N° DE LOTE],SALIDAS6[ENTRADAS])</f>
        <v>0</v>
      </c>
      <c r="W177" s="950">
        <f>SUMIF(Tabla6[N° DE LOTE],ALMACEN[N° DE LOTE],Tabla6[SALIDAS])</f>
        <v>0</v>
      </c>
      <c r="X177" s="950">
        <f>ALMACEN[[#This Row],[SALIDAD]]-ALMACEN[[#This Row],[ENTRADAS]]</f>
        <v>0</v>
      </c>
      <c r="Y177" s="176"/>
    </row>
    <row r="178" spans="1:25" ht="51" x14ac:dyDescent="0.25">
      <c r="A178" s="179">
        <v>146</v>
      </c>
      <c r="B178" s="201" t="s">
        <v>95</v>
      </c>
      <c r="C178" s="14" t="s">
        <v>222</v>
      </c>
      <c r="D178" s="14" t="s">
        <v>10</v>
      </c>
      <c r="E178" s="14" t="s">
        <v>299</v>
      </c>
      <c r="F178" s="15">
        <v>45658</v>
      </c>
      <c r="G178" s="37">
        <v>3.72</v>
      </c>
      <c r="H178" s="337"/>
      <c r="I178" s="83"/>
      <c r="J178" s="85">
        <f t="shared" si="5"/>
        <v>0</v>
      </c>
      <c r="K178" s="83">
        <v>0</v>
      </c>
      <c r="L178" s="85">
        <f t="shared" si="6"/>
        <v>0</v>
      </c>
      <c r="M178" s="83">
        <v>0</v>
      </c>
      <c r="N178" s="85">
        <f t="shared" si="7"/>
        <v>0</v>
      </c>
      <c r="O178" s="83"/>
      <c r="P178" s="85">
        <f t="shared" si="8"/>
        <v>0</v>
      </c>
      <c r="Q178" s="83"/>
      <c r="R178" s="377">
        <f t="shared" si="9"/>
        <v>0</v>
      </c>
      <c r="S178" s="905"/>
      <c r="T178" s="905">
        <f>+ALMACEN[[#This Row],[TOTAL EXITENTE82]]*ALMACEN[[#This Row],[P.U$]]</f>
        <v>0</v>
      </c>
      <c r="U178" s="768"/>
      <c r="V178">
        <f>SUMIF(SALIDAS6[[N° DE LOTE ]],ALMACEN[N° DE LOTE],SALIDAS6[ENTRADAS])</f>
        <v>0</v>
      </c>
      <c r="W178" s="950">
        <f>SUMIF(Tabla6[N° DE LOTE],ALMACEN[N° DE LOTE],Tabla6[SALIDAS])</f>
        <v>0</v>
      </c>
      <c r="X178" s="950">
        <f>ALMACEN[[#This Row],[SALIDAD]]-ALMACEN[[#This Row],[ENTRADAS]]</f>
        <v>0</v>
      </c>
      <c r="Y178" s="176"/>
    </row>
    <row r="179" spans="1:25" ht="51" x14ac:dyDescent="0.25">
      <c r="A179" s="179">
        <v>147</v>
      </c>
      <c r="B179" s="201" t="s">
        <v>96</v>
      </c>
      <c r="C179" s="14" t="s">
        <v>230</v>
      </c>
      <c r="D179" s="14" t="s">
        <v>10</v>
      </c>
      <c r="E179" s="14" t="s">
        <v>299</v>
      </c>
      <c r="F179" s="15">
        <v>45047</v>
      </c>
      <c r="G179" s="37">
        <v>3.3</v>
      </c>
      <c r="H179" s="337"/>
      <c r="I179" s="83"/>
      <c r="J179" s="85">
        <f t="shared" si="5"/>
        <v>0</v>
      </c>
      <c r="K179" s="83">
        <v>0</v>
      </c>
      <c r="L179" s="85">
        <f t="shared" si="6"/>
        <v>0</v>
      </c>
      <c r="M179" s="83">
        <v>0</v>
      </c>
      <c r="N179" s="85">
        <f t="shared" si="7"/>
        <v>0</v>
      </c>
      <c r="O179" s="83"/>
      <c r="P179" s="85">
        <f t="shared" si="8"/>
        <v>0</v>
      </c>
      <c r="Q179" s="83"/>
      <c r="R179" s="377">
        <f t="shared" si="9"/>
        <v>0</v>
      </c>
      <c r="S179" s="905"/>
      <c r="T179" s="905">
        <f>+ALMACEN[[#This Row],[TOTAL EXITENTE82]]*ALMACEN[[#This Row],[P.U$]]</f>
        <v>0</v>
      </c>
      <c r="U179" s="768"/>
      <c r="V179">
        <f>SUMIF(SALIDAS6[[N° DE LOTE ]],ALMACEN[N° DE LOTE],SALIDAS6[ENTRADAS])</f>
        <v>0</v>
      </c>
      <c r="W179" s="950">
        <f>SUMIF(Tabla6[N° DE LOTE],ALMACEN[N° DE LOTE],Tabla6[SALIDAS])</f>
        <v>0</v>
      </c>
      <c r="X179" s="950">
        <f>ALMACEN[[#This Row],[SALIDAD]]-ALMACEN[[#This Row],[ENTRADAS]]</f>
        <v>0</v>
      </c>
      <c r="Y179" s="176"/>
    </row>
    <row r="180" spans="1:25" ht="51" x14ac:dyDescent="0.25">
      <c r="A180" s="179">
        <v>148</v>
      </c>
      <c r="B180" s="201" t="s">
        <v>17759</v>
      </c>
      <c r="C180" s="14" t="s">
        <v>17755</v>
      </c>
      <c r="D180" s="14" t="s">
        <v>10</v>
      </c>
      <c r="E180" s="14" t="s">
        <v>299</v>
      </c>
      <c r="F180" s="15">
        <v>45444</v>
      </c>
      <c r="G180" s="37">
        <v>3.18</v>
      </c>
      <c r="H180" s="337"/>
      <c r="I180" s="83"/>
      <c r="J180" s="85">
        <f>G180*I180</f>
        <v>0</v>
      </c>
      <c r="K180" s="83">
        <v>0</v>
      </c>
      <c r="L180" s="85">
        <f>G180*K180</f>
        <v>0</v>
      </c>
      <c r="M180" s="83">
        <v>0</v>
      </c>
      <c r="N180" s="85">
        <f>G180*M180</f>
        <v>0</v>
      </c>
      <c r="O180" s="83"/>
      <c r="P180" s="85">
        <f>G180*O180</f>
        <v>0</v>
      </c>
      <c r="Q180" s="83">
        <v>50</v>
      </c>
      <c r="R180" s="377">
        <f>G180*Q180</f>
        <v>159</v>
      </c>
      <c r="S180" s="905">
        <v>30</v>
      </c>
      <c r="T180" s="905">
        <f>+ALMACEN[[#This Row],[TOTAL EXITENTE82]]*ALMACEN[[#This Row],[P.U$]]</f>
        <v>95.4</v>
      </c>
      <c r="U180" s="768">
        <v>24</v>
      </c>
      <c r="V180">
        <f>SUMIF(SALIDAS6[[N° DE LOTE ]],ALMACEN[N° DE LOTE],SALIDAS6[ENTRADAS])</f>
        <v>50</v>
      </c>
      <c r="W180" s="950">
        <f>SUMIF(Tabla6[N° DE LOTE],ALMACEN[N° DE LOTE],Tabla6[SALIDAS])</f>
        <v>12</v>
      </c>
      <c r="X180" s="950">
        <f>ALMACEN[[#This Row],[SALIDAD]]-ALMACEN[[#This Row],[ENTRADAS]]</f>
        <v>38</v>
      </c>
      <c r="Y180" s="176"/>
    </row>
    <row r="181" spans="1:25" ht="51" x14ac:dyDescent="0.25">
      <c r="A181" s="179">
        <v>149</v>
      </c>
      <c r="B181" s="201" t="s">
        <v>97</v>
      </c>
      <c r="C181" s="14" t="s">
        <v>209</v>
      </c>
      <c r="D181" s="14" t="s">
        <v>10</v>
      </c>
      <c r="E181" s="14" t="s">
        <v>299</v>
      </c>
      <c r="F181" s="15">
        <v>45627</v>
      </c>
      <c r="G181" s="37">
        <v>3.3</v>
      </c>
      <c r="H181" s="337"/>
      <c r="I181" s="83"/>
      <c r="J181" s="85">
        <f t="shared" si="5"/>
        <v>0</v>
      </c>
      <c r="K181" s="83">
        <v>0</v>
      </c>
      <c r="L181" s="85">
        <f t="shared" si="6"/>
        <v>0</v>
      </c>
      <c r="M181" s="83">
        <v>0</v>
      </c>
      <c r="N181" s="85">
        <f t="shared" si="7"/>
        <v>0</v>
      </c>
      <c r="O181" s="83"/>
      <c r="P181" s="85">
        <f t="shared" si="8"/>
        <v>0</v>
      </c>
      <c r="Q181" s="83"/>
      <c r="R181" s="377">
        <f t="shared" si="9"/>
        <v>0</v>
      </c>
      <c r="S181" s="905"/>
      <c r="T181" s="905">
        <f>+ALMACEN[[#This Row],[TOTAL EXITENTE82]]*ALMACEN[[#This Row],[P.U$]]</f>
        <v>0</v>
      </c>
      <c r="U181" s="768"/>
      <c r="V181">
        <f>SUMIF(SALIDAS6[[N° DE LOTE ]],ALMACEN[N° DE LOTE],SALIDAS6[ENTRADAS])</f>
        <v>0</v>
      </c>
      <c r="W181" s="950">
        <f>SUMIF(Tabla6[N° DE LOTE],ALMACEN[N° DE LOTE],Tabla6[SALIDAS])</f>
        <v>0</v>
      </c>
      <c r="X181" s="950">
        <f>ALMACEN[[#This Row],[SALIDAD]]-ALMACEN[[#This Row],[ENTRADAS]]</f>
        <v>0</v>
      </c>
      <c r="Y181" s="176"/>
    </row>
    <row r="182" spans="1:25" ht="38.25" x14ac:dyDescent="0.25">
      <c r="A182" s="179">
        <v>150</v>
      </c>
      <c r="B182" s="201" t="s">
        <v>98</v>
      </c>
      <c r="C182" s="14" t="s">
        <v>231</v>
      </c>
      <c r="D182" s="14" t="s">
        <v>10</v>
      </c>
      <c r="E182" s="14" t="s">
        <v>287</v>
      </c>
      <c r="F182" s="15">
        <v>45108</v>
      </c>
      <c r="G182" s="37">
        <v>11</v>
      </c>
      <c r="H182" s="337"/>
      <c r="I182" s="83"/>
      <c r="J182" s="85">
        <f t="shared" si="5"/>
        <v>0</v>
      </c>
      <c r="K182" s="83">
        <v>0</v>
      </c>
      <c r="L182" s="85">
        <f t="shared" si="6"/>
        <v>0</v>
      </c>
      <c r="M182" s="83">
        <v>0</v>
      </c>
      <c r="N182" s="85">
        <f t="shared" si="7"/>
        <v>0</v>
      </c>
      <c r="O182" s="83"/>
      <c r="P182" s="85">
        <f t="shared" si="8"/>
        <v>0</v>
      </c>
      <c r="Q182" s="83"/>
      <c r="R182" s="377">
        <f t="shared" si="9"/>
        <v>0</v>
      </c>
      <c r="S182" s="905"/>
      <c r="T182" s="905">
        <f>+ALMACEN[[#This Row],[TOTAL EXITENTE82]]*ALMACEN[[#This Row],[P.U$]]</f>
        <v>0</v>
      </c>
      <c r="U182" s="768"/>
      <c r="V182">
        <f>SUMIF(SALIDAS6[[N° DE LOTE ]],ALMACEN[N° DE LOTE],SALIDAS6[ENTRADAS])</f>
        <v>0</v>
      </c>
      <c r="W182" s="950">
        <f>SUMIF(Tabla6[N° DE LOTE],ALMACEN[N° DE LOTE],Tabla6[SALIDAS])</f>
        <v>0</v>
      </c>
      <c r="X182" s="950">
        <f>ALMACEN[[#This Row],[SALIDAD]]-ALMACEN[[#This Row],[ENTRADAS]]</f>
        <v>0</v>
      </c>
      <c r="Y182" s="176"/>
    </row>
    <row r="183" spans="1:25" ht="38.25" x14ac:dyDescent="0.25">
      <c r="A183" s="179">
        <v>151</v>
      </c>
      <c r="B183" s="201" t="s">
        <v>17894</v>
      </c>
      <c r="C183" s="14" t="s">
        <v>666</v>
      </c>
      <c r="D183" s="14" t="s">
        <v>10</v>
      </c>
      <c r="E183" s="14" t="s">
        <v>269</v>
      </c>
      <c r="F183" s="15">
        <v>45839</v>
      </c>
      <c r="G183" s="37">
        <v>2.54</v>
      </c>
      <c r="H183" s="337"/>
      <c r="I183" s="83"/>
      <c r="J183" s="85">
        <f t="shared" si="5"/>
        <v>0</v>
      </c>
      <c r="K183" s="83">
        <v>0</v>
      </c>
      <c r="L183" s="85">
        <f t="shared" si="6"/>
        <v>0</v>
      </c>
      <c r="M183" s="83">
        <v>0</v>
      </c>
      <c r="N183" s="85">
        <f t="shared" si="7"/>
        <v>0</v>
      </c>
      <c r="O183" s="83"/>
      <c r="P183" s="85">
        <f t="shared" si="8"/>
        <v>0</v>
      </c>
      <c r="Q183" s="83">
        <v>50</v>
      </c>
      <c r="R183" s="377">
        <f t="shared" si="9"/>
        <v>127</v>
      </c>
      <c r="S183" s="905">
        <v>30</v>
      </c>
      <c r="T183" s="905">
        <f>+ALMACEN[[#This Row],[TOTAL EXITENTE82]]*ALMACEN[[#This Row],[P.U$]]</f>
        <v>76.2</v>
      </c>
      <c r="U183" s="768">
        <v>15</v>
      </c>
      <c r="V183">
        <f>SUMIF(SALIDAS6[[N° DE LOTE ]],ALMACEN[N° DE LOTE],SALIDAS6[ENTRADAS])</f>
        <v>50</v>
      </c>
      <c r="W183" s="950">
        <f>SUMIF(Tabla6[N° DE LOTE],ALMACEN[N° DE LOTE],Tabla6[SALIDAS])</f>
        <v>10</v>
      </c>
      <c r="X183" s="950">
        <f>ALMACEN[[#This Row],[SALIDAD]]-ALMACEN[[#This Row],[ENTRADAS]]</f>
        <v>40</v>
      </c>
      <c r="Y183" s="176"/>
    </row>
    <row r="184" spans="1:25" ht="25.5" x14ac:dyDescent="0.25">
      <c r="A184" s="179">
        <v>152</v>
      </c>
      <c r="B184" s="201" t="s">
        <v>776</v>
      </c>
      <c r="C184" s="14" t="s">
        <v>736</v>
      </c>
      <c r="D184" s="14" t="s">
        <v>10</v>
      </c>
      <c r="E184" s="14"/>
      <c r="F184" s="15">
        <v>45992</v>
      </c>
      <c r="G184" s="37">
        <v>1.1299999999999999</v>
      </c>
      <c r="H184" s="337"/>
      <c r="I184" s="83">
        <v>15</v>
      </c>
      <c r="J184" s="85">
        <f t="shared" si="5"/>
        <v>16.95</v>
      </c>
      <c r="K184" s="83">
        <v>0</v>
      </c>
      <c r="L184" s="85">
        <f>G184*K184</f>
        <v>0</v>
      </c>
      <c r="M184" s="83">
        <v>0</v>
      </c>
      <c r="N184" s="85">
        <f>G184*M184</f>
        <v>0</v>
      </c>
      <c r="O184" s="83"/>
      <c r="P184" s="85">
        <f>G184*O184</f>
        <v>0</v>
      </c>
      <c r="Q184" s="83"/>
      <c r="R184" s="377">
        <f>G184*Q184</f>
        <v>0</v>
      </c>
      <c r="S184" s="905"/>
      <c r="T184" s="905">
        <f>+ALMACEN[[#This Row],[TOTAL EXITENTE82]]*ALMACEN[[#This Row],[P.U$]]</f>
        <v>0</v>
      </c>
      <c r="U184" s="768"/>
      <c r="V184">
        <f>SUMIF(SALIDAS6[[N° DE LOTE ]],ALMACEN[N° DE LOTE],SALIDAS6[ENTRADAS])</f>
        <v>0</v>
      </c>
      <c r="W184" s="950">
        <f>SUMIF(Tabla6[N° DE LOTE],ALMACEN[N° DE LOTE],Tabla6[SALIDAS])</f>
        <v>0</v>
      </c>
      <c r="X184" s="950">
        <f>ALMACEN[[#This Row],[SALIDAD]]-ALMACEN[[#This Row],[ENTRADAS]]</f>
        <v>0</v>
      </c>
      <c r="Y184" s="176"/>
    </row>
    <row r="185" spans="1:25" ht="38.25" x14ac:dyDescent="0.25">
      <c r="A185" s="179">
        <v>153</v>
      </c>
      <c r="B185" s="201" t="s">
        <v>99</v>
      </c>
      <c r="C185" s="14" t="s">
        <v>216</v>
      </c>
      <c r="D185" s="14" t="s">
        <v>10</v>
      </c>
      <c r="E185" s="14" t="s">
        <v>300</v>
      </c>
      <c r="F185" s="15">
        <v>45108</v>
      </c>
      <c r="G185" s="37">
        <v>1.0900000000000001</v>
      </c>
      <c r="H185" s="337"/>
      <c r="I185" s="83"/>
      <c r="J185" s="85">
        <f t="shared" si="5"/>
        <v>0</v>
      </c>
      <c r="K185" s="83">
        <v>0</v>
      </c>
      <c r="L185" s="85">
        <f t="shared" si="6"/>
        <v>0</v>
      </c>
      <c r="M185" s="83">
        <v>0</v>
      </c>
      <c r="N185" s="85">
        <f t="shared" si="7"/>
        <v>0</v>
      </c>
      <c r="O185" s="83"/>
      <c r="P185" s="85">
        <f t="shared" si="8"/>
        <v>0</v>
      </c>
      <c r="Q185" s="83"/>
      <c r="R185" s="377">
        <f t="shared" si="9"/>
        <v>0</v>
      </c>
      <c r="S185" s="905"/>
      <c r="T185" s="905">
        <f>+ALMACEN[[#This Row],[TOTAL EXITENTE82]]*ALMACEN[[#This Row],[P.U$]]</f>
        <v>0</v>
      </c>
      <c r="U185" s="768"/>
      <c r="V185">
        <f>SUMIF(SALIDAS6[[N° DE LOTE ]],ALMACEN[N° DE LOTE],SALIDAS6[ENTRADAS])</f>
        <v>0</v>
      </c>
      <c r="W185" s="950">
        <f>SUMIF(Tabla6[N° DE LOTE],ALMACEN[N° DE LOTE],Tabla6[SALIDAS])</f>
        <v>0</v>
      </c>
      <c r="X185" s="950">
        <f>ALMACEN[[#This Row],[SALIDAD]]-ALMACEN[[#This Row],[ENTRADAS]]</f>
        <v>0</v>
      </c>
      <c r="Y185" s="176"/>
    </row>
    <row r="186" spans="1:25" ht="28.5" x14ac:dyDescent="0.25">
      <c r="A186" s="179">
        <v>154</v>
      </c>
      <c r="B186" s="201" t="s">
        <v>895</v>
      </c>
      <c r="C186" s="14" t="s">
        <v>203</v>
      </c>
      <c r="D186" s="14" t="s">
        <v>10</v>
      </c>
      <c r="E186" s="14" t="s">
        <v>296</v>
      </c>
      <c r="F186" s="15">
        <v>45689</v>
      </c>
      <c r="G186" s="37">
        <v>0.39</v>
      </c>
      <c r="H186" s="337"/>
      <c r="I186" s="83">
        <v>20</v>
      </c>
      <c r="J186" s="85">
        <f t="shared" si="5"/>
        <v>7.8000000000000007</v>
      </c>
      <c r="K186" s="83">
        <v>0</v>
      </c>
      <c r="L186" s="85">
        <f t="shared" si="6"/>
        <v>0</v>
      </c>
      <c r="M186" s="83">
        <v>0</v>
      </c>
      <c r="N186" s="85">
        <f t="shared" si="7"/>
        <v>0</v>
      </c>
      <c r="O186" s="83"/>
      <c r="P186" s="85">
        <f t="shared" si="8"/>
        <v>0</v>
      </c>
      <c r="Q186" s="83"/>
      <c r="R186" s="377">
        <f t="shared" si="9"/>
        <v>0</v>
      </c>
      <c r="S186" s="905"/>
      <c r="T186" s="905">
        <f>+ALMACEN[[#This Row],[TOTAL EXITENTE82]]*ALMACEN[[#This Row],[P.U$]]</f>
        <v>0</v>
      </c>
      <c r="U186" s="768"/>
      <c r="V186">
        <f>SUMIF(SALIDAS6[[N° DE LOTE ]],ALMACEN[N° DE LOTE],SALIDAS6[ENTRADAS])</f>
        <v>0</v>
      </c>
      <c r="W186" s="950">
        <f>SUMIF(Tabla6[N° DE LOTE],ALMACEN[N° DE LOTE],Tabla6[SALIDAS])</f>
        <v>0</v>
      </c>
      <c r="X186" s="950">
        <f>ALMACEN[[#This Row],[SALIDAD]]-ALMACEN[[#This Row],[ENTRADAS]]</f>
        <v>0</v>
      </c>
      <c r="Y186" s="176"/>
    </row>
    <row r="187" spans="1:25" ht="51" x14ac:dyDescent="0.25">
      <c r="A187" s="179">
        <v>155</v>
      </c>
      <c r="B187" s="201" t="s">
        <v>100</v>
      </c>
      <c r="C187" s="14" t="s">
        <v>203</v>
      </c>
      <c r="D187" s="14" t="s">
        <v>10</v>
      </c>
      <c r="E187" s="14" t="s">
        <v>301</v>
      </c>
      <c r="F187" s="15">
        <v>45352</v>
      </c>
      <c r="G187" s="37">
        <v>0.5</v>
      </c>
      <c r="H187" s="337"/>
      <c r="I187" s="83"/>
      <c r="J187" s="85">
        <f t="shared" si="5"/>
        <v>0</v>
      </c>
      <c r="K187" s="83">
        <v>0</v>
      </c>
      <c r="L187" s="85">
        <f t="shared" si="6"/>
        <v>0</v>
      </c>
      <c r="M187" s="83">
        <v>0</v>
      </c>
      <c r="N187" s="85">
        <f t="shared" si="7"/>
        <v>0</v>
      </c>
      <c r="O187" s="83"/>
      <c r="P187" s="85">
        <f t="shared" si="8"/>
        <v>0</v>
      </c>
      <c r="Q187" s="83"/>
      <c r="R187" s="377">
        <f t="shared" si="9"/>
        <v>0</v>
      </c>
      <c r="S187" s="905"/>
      <c r="T187" s="905">
        <f>+ALMACEN[[#This Row],[TOTAL EXITENTE82]]*ALMACEN[[#This Row],[P.U$]]</f>
        <v>0</v>
      </c>
      <c r="U187" s="768"/>
      <c r="V187">
        <f>SUMIF(SALIDAS6[[N° DE LOTE ]],ALMACEN[N° DE LOTE],SALIDAS6[ENTRADAS])</f>
        <v>0</v>
      </c>
      <c r="W187" s="950">
        <f>SUMIF(Tabla6[N° DE LOTE],ALMACEN[N° DE LOTE],Tabla6[SALIDAS])</f>
        <v>0</v>
      </c>
      <c r="X187" s="950">
        <f>ALMACEN[[#This Row],[SALIDAD]]-ALMACEN[[#This Row],[ENTRADAS]]</f>
        <v>0</v>
      </c>
      <c r="Y187" s="176"/>
    </row>
    <row r="188" spans="1:25" ht="51" x14ac:dyDescent="0.25">
      <c r="A188" s="179">
        <v>156</v>
      </c>
      <c r="B188" s="201" t="s">
        <v>896</v>
      </c>
      <c r="C188" s="14" t="s">
        <v>216</v>
      </c>
      <c r="D188" s="14" t="s">
        <v>10</v>
      </c>
      <c r="E188" s="14" t="s">
        <v>301</v>
      </c>
      <c r="F188" s="15">
        <v>45200</v>
      </c>
      <c r="G188" s="37">
        <v>2.4500000000000002</v>
      </c>
      <c r="H188" s="337"/>
      <c r="I188" s="83"/>
      <c r="J188" s="85">
        <f t="shared" si="5"/>
        <v>0</v>
      </c>
      <c r="K188" s="83">
        <v>0</v>
      </c>
      <c r="L188" s="85">
        <f t="shared" si="6"/>
        <v>0</v>
      </c>
      <c r="M188" s="83">
        <v>0</v>
      </c>
      <c r="N188" s="85">
        <f t="shared" si="7"/>
        <v>0</v>
      </c>
      <c r="O188" s="83"/>
      <c r="P188" s="85">
        <f t="shared" si="8"/>
        <v>0</v>
      </c>
      <c r="Q188" s="83"/>
      <c r="R188" s="377">
        <f t="shared" si="9"/>
        <v>0</v>
      </c>
      <c r="S188" s="905"/>
      <c r="T188" s="905">
        <f>+ALMACEN[[#This Row],[TOTAL EXITENTE82]]*ALMACEN[[#This Row],[P.U$]]</f>
        <v>0</v>
      </c>
      <c r="U188" s="768"/>
      <c r="V188">
        <f>SUMIF(SALIDAS6[[N° DE LOTE ]],ALMACEN[N° DE LOTE],SALIDAS6[ENTRADAS])</f>
        <v>0</v>
      </c>
      <c r="W188" s="950">
        <f>SUMIF(Tabla6[N° DE LOTE],ALMACEN[N° DE LOTE],Tabla6[SALIDAS])</f>
        <v>0</v>
      </c>
      <c r="X188" s="950">
        <f>ALMACEN[[#This Row],[SALIDAD]]-ALMACEN[[#This Row],[ENTRADAS]]</f>
        <v>0</v>
      </c>
      <c r="Y188" s="176"/>
    </row>
    <row r="189" spans="1:25" ht="28.5" x14ac:dyDescent="0.25">
      <c r="A189" s="179">
        <v>767</v>
      </c>
      <c r="B189" s="201" t="s">
        <v>18026</v>
      </c>
      <c r="C189" s="14" t="s">
        <v>210</v>
      </c>
      <c r="D189" s="14" t="s">
        <v>10</v>
      </c>
      <c r="E189" s="14"/>
      <c r="F189" s="15">
        <v>45413</v>
      </c>
      <c r="G189" s="37">
        <v>2.96</v>
      </c>
      <c r="H189" s="337"/>
      <c r="I189" s="83"/>
      <c r="J189" s="85">
        <f>G189*I189</f>
        <v>0</v>
      </c>
      <c r="K189" s="83"/>
      <c r="L189" s="85">
        <f>G189*K189</f>
        <v>0</v>
      </c>
      <c r="M189" s="83"/>
      <c r="N189" s="85">
        <f>G189*M189</f>
        <v>0</v>
      </c>
      <c r="O189" s="83"/>
      <c r="P189" s="85">
        <f>G189*O189</f>
        <v>0</v>
      </c>
      <c r="Q189" s="83">
        <v>20</v>
      </c>
      <c r="R189" s="377">
        <f>G189*Q189</f>
        <v>59.2</v>
      </c>
      <c r="S189" s="905">
        <v>0</v>
      </c>
      <c r="T189" s="905">
        <f>+ALMACEN[[#This Row],[TOTAL EXITENTE82]]*ALMACEN[[#This Row],[P.U$]]</f>
        <v>0</v>
      </c>
      <c r="U189" s="768">
        <v>0</v>
      </c>
      <c r="V189">
        <f>SUMIF(SALIDAS6[[N° DE LOTE ]],ALMACEN[N° DE LOTE],SALIDAS6[ENTRADAS])</f>
        <v>20</v>
      </c>
      <c r="W189" s="950">
        <f>SUMIF(Tabla6[N° DE LOTE],ALMACEN[N° DE LOTE],Tabla6[SALIDAS])</f>
        <v>10</v>
      </c>
      <c r="X189" s="950">
        <f>ALMACEN[[#This Row],[SALIDAD]]-ALMACEN[[#This Row],[ENTRADAS]]</f>
        <v>10</v>
      </c>
      <c r="Y189" s="176"/>
    </row>
    <row r="190" spans="1:25" ht="38.25" x14ac:dyDescent="0.25">
      <c r="A190" s="179">
        <v>157</v>
      </c>
      <c r="B190" s="201" t="s">
        <v>101</v>
      </c>
      <c r="C190" s="14" t="s">
        <v>196</v>
      </c>
      <c r="D190" s="14" t="s">
        <v>10</v>
      </c>
      <c r="E190" s="14" t="s">
        <v>302</v>
      </c>
      <c r="F190" s="15">
        <v>45139</v>
      </c>
      <c r="G190" s="37">
        <v>0.61</v>
      </c>
      <c r="H190" s="337"/>
      <c r="I190" s="83"/>
      <c r="J190" s="85">
        <f t="shared" si="5"/>
        <v>0</v>
      </c>
      <c r="K190" s="83">
        <v>0</v>
      </c>
      <c r="L190" s="85">
        <f t="shared" si="6"/>
        <v>0</v>
      </c>
      <c r="M190" s="83">
        <v>0</v>
      </c>
      <c r="N190" s="85">
        <f t="shared" si="7"/>
        <v>0</v>
      </c>
      <c r="O190" s="83"/>
      <c r="P190" s="85">
        <f t="shared" si="8"/>
        <v>0</v>
      </c>
      <c r="Q190" s="83"/>
      <c r="R190" s="377">
        <f t="shared" si="9"/>
        <v>0</v>
      </c>
      <c r="S190" s="905"/>
      <c r="T190" s="905">
        <f>+ALMACEN[[#This Row],[TOTAL EXITENTE82]]*ALMACEN[[#This Row],[P.U$]]</f>
        <v>0</v>
      </c>
      <c r="U190" s="768"/>
      <c r="V190">
        <f>SUMIF(SALIDAS6[[N° DE LOTE ]],ALMACEN[N° DE LOTE],SALIDAS6[ENTRADAS])</f>
        <v>0</v>
      </c>
      <c r="W190" s="950">
        <f>SUMIF(Tabla6[N° DE LOTE],ALMACEN[N° DE LOTE],Tabla6[SALIDAS])</f>
        <v>0</v>
      </c>
      <c r="X190" s="950">
        <f>ALMACEN[[#This Row],[SALIDAD]]-ALMACEN[[#This Row],[ENTRADAS]]</f>
        <v>0</v>
      </c>
      <c r="Y190" s="176"/>
    </row>
    <row r="191" spans="1:25" ht="38.25" x14ac:dyDescent="0.25">
      <c r="A191" s="179">
        <v>158</v>
      </c>
      <c r="B191" s="201" t="s">
        <v>102</v>
      </c>
      <c r="C191" s="14" t="s">
        <v>206</v>
      </c>
      <c r="D191" s="14" t="s">
        <v>10</v>
      </c>
      <c r="E191" s="14" t="s">
        <v>302</v>
      </c>
      <c r="F191" s="15">
        <v>46023</v>
      </c>
      <c r="G191" s="37">
        <v>0.61</v>
      </c>
      <c r="H191" s="337"/>
      <c r="I191" s="83"/>
      <c r="J191" s="85">
        <f t="shared" ref="J191:J269" si="10">G191*I191</f>
        <v>0</v>
      </c>
      <c r="K191" s="83">
        <v>0</v>
      </c>
      <c r="L191" s="85">
        <f t="shared" si="6"/>
        <v>0</v>
      </c>
      <c r="M191" s="83">
        <v>0</v>
      </c>
      <c r="N191" s="85">
        <f t="shared" si="7"/>
        <v>0</v>
      </c>
      <c r="O191" s="83"/>
      <c r="P191" s="85">
        <f t="shared" si="8"/>
        <v>0</v>
      </c>
      <c r="Q191" s="83"/>
      <c r="R191" s="377">
        <f t="shared" si="9"/>
        <v>0</v>
      </c>
      <c r="S191" s="905"/>
      <c r="T191" s="905">
        <f>+ALMACEN[[#This Row],[TOTAL EXITENTE82]]*ALMACEN[[#This Row],[P.U$]]</f>
        <v>0</v>
      </c>
      <c r="U191" s="768"/>
      <c r="V191">
        <f>SUMIF(SALIDAS6[[N° DE LOTE ]],ALMACEN[N° DE LOTE],SALIDAS6[ENTRADAS])</f>
        <v>0</v>
      </c>
      <c r="W191" s="950">
        <f>SUMIF(Tabla6[N° DE LOTE],ALMACEN[N° DE LOTE],Tabla6[SALIDAS])</f>
        <v>0</v>
      </c>
      <c r="X191" s="950">
        <f>ALMACEN[[#This Row],[SALIDAD]]-ALMACEN[[#This Row],[ENTRADAS]]</f>
        <v>0</v>
      </c>
      <c r="Y191" s="176"/>
    </row>
    <row r="192" spans="1:25" ht="28.5" x14ac:dyDescent="0.25">
      <c r="A192" s="179">
        <v>159</v>
      </c>
      <c r="B192" s="201" t="s">
        <v>103</v>
      </c>
      <c r="C192" s="14" t="s">
        <v>226</v>
      </c>
      <c r="D192" s="14" t="s">
        <v>10</v>
      </c>
      <c r="E192" s="14" t="s">
        <v>296</v>
      </c>
      <c r="F192" s="15">
        <v>45536</v>
      </c>
      <c r="G192" s="37">
        <v>0.63</v>
      </c>
      <c r="H192" s="337"/>
      <c r="I192" s="83"/>
      <c r="J192" s="85">
        <f t="shared" si="10"/>
        <v>0</v>
      </c>
      <c r="K192" s="83">
        <v>0</v>
      </c>
      <c r="L192" s="85">
        <f t="shared" si="6"/>
        <v>0</v>
      </c>
      <c r="M192" s="83">
        <v>0</v>
      </c>
      <c r="N192" s="85">
        <f t="shared" si="7"/>
        <v>0</v>
      </c>
      <c r="O192" s="83"/>
      <c r="P192" s="85">
        <f t="shared" si="8"/>
        <v>0</v>
      </c>
      <c r="Q192" s="83"/>
      <c r="R192" s="377">
        <f t="shared" si="9"/>
        <v>0</v>
      </c>
      <c r="S192" s="905"/>
      <c r="T192" s="905">
        <f>+ALMACEN[[#This Row],[TOTAL EXITENTE82]]*ALMACEN[[#This Row],[P.U$]]</f>
        <v>0</v>
      </c>
      <c r="U192" s="768"/>
      <c r="V192">
        <f>SUMIF(SALIDAS6[[N° DE LOTE ]],ALMACEN[N° DE LOTE],SALIDAS6[ENTRADAS])</f>
        <v>0</v>
      </c>
      <c r="W192" s="950">
        <f>SUMIF(Tabla6[N° DE LOTE],ALMACEN[N° DE LOTE],Tabla6[SALIDAS])</f>
        <v>0</v>
      </c>
      <c r="X192" s="950">
        <f>ALMACEN[[#This Row],[SALIDAD]]-ALMACEN[[#This Row],[ENTRADAS]]</f>
        <v>0</v>
      </c>
      <c r="Y192" s="176"/>
    </row>
    <row r="193" spans="1:25" ht="28.5" x14ac:dyDescent="0.25">
      <c r="A193" s="179">
        <v>160</v>
      </c>
      <c r="B193" s="201" t="s">
        <v>104</v>
      </c>
      <c r="C193" s="14" t="s">
        <v>233</v>
      </c>
      <c r="D193" s="14" t="s">
        <v>10</v>
      </c>
      <c r="E193" s="14" t="s">
        <v>296</v>
      </c>
      <c r="F193" s="15">
        <v>45078</v>
      </c>
      <c r="G193" s="37">
        <v>0.28999999999999998</v>
      </c>
      <c r="H193" s="337"/>
      <c r="I193" s="83"/>
      <c r="J193" s="85">
        <f t="shared" si="10"/>
        <v>0</v>
      </c>
      <c r="K193" s="83">
        <v>0</v>
      </c>
      <c r="L193" s="85">
        <f t="shared" si="6"/>
        <v>0</v>
      </c>
      <c r="M193" s="83">
        <v>0</v>
      </c>
      <c r="N193" s="85">
        <f t="shared" si="7"/>
        <v>0</v>
      </c>
      <c r="O193" s="83"/>
      <c r="P193" s="85">
        <f t="shared" si="8"/>
        <v>0</v>
      </c>
      <c r="Q193" s="83"/>
      <c r="R193" s="377">
        <f t="shared" si="9"/>
        <v>0</v>
      </c>
      <c r="S193" s="905"/>
      <c r="T193" s="905">
        <f>+ALMACEN[[#This Row],[TOTAL EXITENTE82]]*ALMACEN[[#This Row],[P.U$]]</f>
        <v>0</v>
      </c>
      <c r="U193" s="768"/>
      <c r="V193">
        <f>SUMIF(SALIDAS6[[N° DE LOTE ]],ALMACEN[N° DE LOTE],SALIDAS6[ENTRADAS])</f>
        <v>0</v>
      </c>
      <c r="W193" s="950">
        <f>SUMIF(Tabla6[N° DE LOTE],ALMACEN[N° DE LOTE],Tabla6[SALIDAS])</f>
        <v>0</v>
      </c>
      <c r="X193" s="950">
        <f>ALMACEN[[#This Row],[SALIDAD]]-ALMACEN[[#This Row],[ENTRADAS]]</f>
        <v>0</v>
      </c>
      <c r="Y193" s="176"/>
    </row>
    <row r="194" spans="1:25" ht="28.5" x14ac:dyDescent="0.25">
      <c r="A194" s="179">
        <v>161</v>
      </c>
      <c r="B194" s="201" t="s">
        <v>1072</v>
      </c>
      <c r="C194" s="578" t="s">
        <v>1073</v>
      </c>
      <c r="D194" s="14" t="s">
        <v>10</v>
      </c>
      <c r="E194" s="152"/>
      <c r="F194" s="576"/>
      <c r="G194" s="603"/>
      <c r="H194" s="609"/>
      <c r="I194" s="593"/>
      <c r="J194" s="599">
        <f>G194*I194</f>
        <v>0</v>
      </c>
      <c r="K194" s="83">
        <v>0</v>
      </c>
      <c r="L194" s="879">
        <f>G194*K194</f>
        <v>0</v>
      </c>
      <c r="M194" s="83">
        <v>0</v>
      </c>
      <c r="N194" s="879">
        <f>G194*M194</f>
        <v>0</v>
      </c>
      <c r="O194" s="593"/>
      <c r="P194" s="879">
        <f>G194*O194</f>
        <v>0</v>
      </c>
      <c r="Q194" s="593"/>
      <c r="R194" s="377">
        <f>G194*Q194</f>
        <v>0</v>
      </c>
      <c r="S194" s="905"/>
      <c r="T194" s="905">
        <f>+ALMACEN[[#This Row],[TOTAL EXITENTE82]]*ALMACEN[[#This Row],[P.U$]]</f>
        <v>0</v>
      </c>
      <c r="U194" s="768"/>
      <c r="V194">
        <f>SUMIF(SALIDAS6[[N° DE LOTE ]],ALMACEN[N° DE LOTE],SALIDAS6[ENTRADAS])</f>
        <v>0</v>
      </c>
      <c r="W194" s="950">
        <f>SUMIF(Tabla6[N° DE LOTE],ALMACEN[N° DE LOTE],Tabla6[SALIDAS])</f>
        <v>0</v>
      </c>
      <c r="X194" s="950">
        <f>ALMACEN[[#This Row],[SALIDAD]]-ALMACEN[[#This Row],[ENTRADAS]]</f>
        <v>0</v>
      </c>
      <c r="Y194" s="176"/>
    </row>
    <row r="195" spans="1:25" ht="51" x14ac:dyDescent="0.25">
      <c r="A195" s="179">
        <v>162</v>
      </c>
      <c r="B195" s="201" t="s">
        <v>105</v>
      </c>
      <c r="C195" s="14" t="s">
        <v>234</v>
      </c>
      <c r="D195" s="14" t="s">
        <v>10</v>
      </c>
      <c r="E195" s="14" t="s">
        <v>303</v>
      </c>
      <c r="F195" s="15">
        <v>45566</v>
      </c>
      <c r="G195" s="37">
        <v>3.3</v>
      </c>
      <c r="H195" s="337"/>
      <c r="I195" s="83"/>
      <c r="J195" s="85">
        <f t="shared" si="10"/>
        <v>0</v>
      </c>
      <c r="K195" s="83">
        <v>0</v>
      </c>
      <c r="L195" s="85">
        <f t="shared" si="6"/>
        <v>0</v>
      </c>
      <c r="M195" s="83">
        <v>0</v>
      </c>
      <c r="N195" s="85">
        <f t="shared" si="7"/>
        <v>0</v>
      </c>
      <c r="O195" s="83"/>
      <c r="P195" s="85">
        <f t="shared" si="8"/>
        <v>0</v>
      </c>
      <c r="Q195" s="83"/>
      <c r="R195" s="377">
        <f t="shared" si="9"/>
        <v>0</v>
      </c>
      <c r="S195" s="905"/>
      <c r="T195" s="905">
        <f>+ALMACEN[[#This Row],[TOTAL EXITENTE82]]*ALMACEN[[#This Row],[P.U$]]</f>
        <v>0</v>
      </c>
      <c r="U195" s="768"/>
      <c r="V195">
        <f>SUMIF(SALIDAS6[[N° DE LOTE ]],ALMACEN[N° DE LOTE],SALIDAS6[ENTRADAS])</f>
        <v>0</v>
      </c>
      <c r="W195" s="950">
        <f>SUMIF(Tabla6[N° DE LOTE],ALMACEN[N° DE LOTE],Tabla6[SALIDAS])</f>
        <v>0</v>
      </c>
      <c r="X195" s="950">
        <f>ALMACEN[[#This Row],[SALIDAD]]-ALMACEN[[#This Row],[ENTRADAS]]</f>
        <v>0</v>
      </c>
      <c r="Y195" s="176"/>
    </row>
    <row r="196" spans="1:25" ht="38.25" x14ac:dyDescent="0.25">
      <c r="A196" s="179">
        <v>768</v>
      </c>
      <c r="B196" s="201" t="s">
        <v>18027</v>
      </c>
      <c r="C196" s="14" t="s">
        <v>18015</v>
      </c>
      <c r="D196" s="14" t="s">
        <v>10</v>
      </c>
      <c r="E196" s="14" t="s">
        <v>262</v>
      </c>
      <c r="F196" s="15">
        <v>46023</v>
      </c>
      <c r="G196" s="37">
        <v>1.73</v>
      </c>
      <c r="H196" s="337"/>
      <c r="I196" s="83"/>
      <c r="J196" s="85">
        <f>G196*I196</f>
        <v>0</v>
      </c>
      <c r="K196" s="83"/>
      <c r="L196" s="85">
        <f>G196*K196</f>
        <v>0</v>
      </c>
      <c r="M196" s="83"/>
      <c r="N196" s="85">
        <f>G196*M196</f>
        <v>0</v>
      </c>
      <c r="O196" s="83"/>
      <c r="P196" s="85">
        <f>G196*O196</f>
        <v>0</v>
      </c>
      <c r="Q196" s="83">
        <v>50</v>
      </c>
      <c r="R196" s="377">
        <f>G196*Q196</f>
        <v>86.5</v>
      </c>
      <c r="S196" s="905">
        <v>20</v>
      </c>
      <c r="T196" s="905">
        <f>+ALMACEN[[#This Row],[TOTAL EXITENTE82]]*ALMACEN[[#This Row],[P.U$]]</f>
        <v>34.6</v>
      </c>
      <c r="U196" s="768">
        <v>0</v>
      </c>
      <c r="V196">
        <f>SUMIF(SALIDAS6[[N° DE LOTE ]],ALMACEN[N° DE LOTE],SALIDAS6[ENTRADAS])</f>
        <v>50</v>
      </c>
      <c r="W196" s="950">
        <f>SUMIF(Tabla6[N° DE LOTE],ALMACEN[N° DE LOTE],Tabla6[SALIDAS])</f>
        <v>10</v>
      </c>
      <c r="X196" s="950">
        <f>ALMACEN[[#This Row],[SALIDAD]]-ALMACEN[[#This Row],[ENTRADAS]]</f>
        <v>40</v>
      </c>
      <c r="Y196" s="176"/>
    </row>
    <row r="197" spans="1:25" ht="38.25" x14ac:dyDescent="0.25">
      <c r="A197" s="179">
        <v>163</v>
      </c>
      <c r="B197" s="201" t="s">
        <v>17616</v>
      </c>
      <c r="C197" s="14" t="s">
        <v>1223</v>
      </c>
      <c r="D197" s="14" t="s">
        <v>10</v>
      </c>
      <c r="E197" s="14" t="s">
        <v>262</v>
      </c>
      <c r="F197" s="15">
        <v>45534</v>
      </c>
      <c r="G197" s="37">
        <v>1.88</v>
      </c>
      <c r="H197" s="337"/>
      <c r="I197" s="83"/>
      <c r="J197" s="85">
        <f>G197*I197</f>
        <v>0</v>
      </c>
      <c r="K197" s="83">
        <v>0</v>
      </c>
      <c r="L197" s="85">
        <f>G197*K197</f>
        <v>0</v>
      </c>
      <c r="M197" s="83">
        <v>0</v>
      </c>
      <c r="N197" s="85">
        <f>G197*M197</f>
        <v>0</v>
      </c>
      <c r="O197" s="83"/>
      <c r="P197" s="85">
        <f>G197*O197</f>
        <v>0</v>
      </c>
      <c r="Q197" s="83"/>
      <c r="R197" s="377">
        <f>G197*Q197</f>
        <v>0</v>
      </c>
      <c r="S197" s="905"/>
      <c r="T197" s="905">
        <f>+ALMACEN[[#This Row],[TOTAL EXITENTE82]]*ALMACEN[[#This Row],[P.U$]]</f>
        <v>0</v>
      </c>
      <c r="U197" s="768"/>
      <c r="V197">
        <f>SUMIF(SALIDAS6[[N° DE LOTE ]],ALMACEN[N° DE LOTE],SALIDAS6[ENTRADAS])</f>
        <v>0</v>
      </c>
      <c r="W197" s="950">
        <f>SUMIF(Tabla6[N° DE LOTE],ALMACEN[N° DE LOTE],Tabla6[SALIDAS])</f>
        <v>0</v>
      </c>
      <c r="X197" s="950">
        <f>ALMACEN[[#This Row],[SALIDAD]]-ALMACEN[[#This Row],[ENTRADAS]]</f>
        <v>0</v>
      </c>
      <c r="Y197" s="176"/>
    </row>
    <row r="198" spans="1:25" ht="38.25" x14ac:dyDescent="0.25">
      <c r="A198" s="179">
        <v>164</v>
      </c>
      <c r="B198" s="201" t="s">
        <v>897</v>
      </c>
      <c r="C198" s="14" t="s">
        <v>226</v>
      </c>
      <c r="D198" s="14" t="s">
        <v>10</v>
      </c>
      <c r="E198" s="14" t="s">
        <v>262</v>
      </c>
      <c r="F198" s="15">
        <v>45505</v>
      </c>
      <c r="G198" s="37">
        <v>1.08</v>
      </c>
      <c r="H198" s="337"/>
      <c r="I198" s="83"/>
      <c r="J198" s="85">
        <f t="shared" si="10"/>
        <v>0</v>
      </c>
      <c r="K198" s="83">
        <v>0</v>
      </c>
      <c r="L198" s="85">
        <f t="shared" si="6"/>
        <v>0</v>
      </c>
      <c r="M198" s="83">
        <v>0</v>
      </c>
      <c r="N198" s="85">
        <f t="shared" si="7"/>
        <v>0</v>
      </c>
      <c r="O198" s="83"/>
      <c r="P198" s="85">
        <f t="shared" si="8"/>
        <v>0</v>
      </c>
      <c r="Q198" s="83"/>
      <c r="R198" s="377">
        <f t="shared" si="9"/>
        <v>0</v>
      </c>
      <c r="S198" s="905"/>
      <c r="T198" s="905">
        <f>+ALMACEN[[#This Row],[TOTAL EXITENTE82]]*ALMACEN[[#This Row],[P.U$]]</f>
        <v>0</v>
      </c>
      <c r="U198" s="768"/>
      <c r="V198">
        <f>SUMIF(SALIDAS6[[N° DE LOTE ]],ALMACEN[N° DE LOTE],SALIDAS6[ENTRADAS])</f>
        <v>0</v>
      </c>
      <c r="W198" s="950">
        <f>SUMIF(Tabla6[N° DE LOTE],ALMACEN[N° DE LOTE],Tabla6[SALIDAS])</f>
        <v>0</v>
      </c>
      <c r="X198" s="950">
        <f>ALMACEN[[#This Row],[SALIDAD]]-ALMACEN[[#This Row],[ENTRADAS]]</f>
        <v>0</v>
      </c>
      <c r="Y198" s="176"/>
    </row>
    <row r="199" spans="1:25" ht="38.25" x14ac:dyDescent="0.25">
      <c r="A199" s="179">
        <v>165</v>
      </c>
      <c r="B199" s="201" t="s">
        <v>106</v>
      </c>
      <c r="C199" s="14" t="s">
        <v>212</v>
      </c>
      <c r="D199" s="14" t="s">
        <v>10</v>
      </c>
      <c r="E199" s="14" t="s">
        <v>262</v>
      </c>
      <c r="F199" s="15">
        <v>45597</v>
      </c>
      <c r="G199" s="37">
        <v>1.86</v>
      </c>
      <c r="H199" s="337"/>
      <c r="I199" s="83"/>
      <c r="J199" s="85">
        <f t="shared" si="10"/>
        <v>0</v>
      </c>
      <c r="K199" s="83">
        <v>0</v>
      </c>
      <c r="L199" s="85">
        <f t="shared" si="6"/>
        <v>0</v>
      </c>
      <c r="M199" s="83">
        <v>0</v>
      </c>
      <c r="N199" s="85">
        <f t="shared" si="7"/>
        <v>0</v>
      </c>
      <c r="O199" s="83"/>
      <c r="P199" s="85">
        <f t="shared" si="8"/>
        <v>0</v>
      </c>
      <c r="Q199" s="83"/>
      <c r="R199" s="377">
        <f t="shared" si="9"/>
        <v>0</v>
      </c>
      <c r="S199" s="905"/>
      <c r="T199" s="905">
        <f>+ALMACEN[[#This Row],[TOTAL EXITENTE82]]*ALMACEN[[#This Row],[P.U$]]</f>
        <v>0</v>
      </c>
      <c r="U199" s="768"/>
      <c r="V199">
        <f>SUMIF(SALIDAS6[[N° DE LOTE ]],ALMACEN[N° DE LOTE],SALIDAS6[ENTRADAS])</f>
        <v>0</v>
      </c>
      <c r="W199" s="950">
        <f>SUMIF(Tabla6[N° DE LOTE],ALMACEN[N° DE LOTE],Tabla6[SALIDAS])</f>
        <v>0</v>
      </c>
      <c r="X199" s="950">
        <f>ALMACEN[[#This Row],[SALIDAD]]-ALMACEN[[#This Row],[ENTRADAS]]</f>
        <v>0</v>
      </c>
      <c r="Y199" s="176"/>
    </row>
    <row r="200" spans="1:25" ht="38.25" x14ac:dyDescent="0.25">
      <c r="A200" s="179">
        <v>769</v>
      </c>
      <c r="B200" s="201" t="s">
        <v>18028</v>
      </c>
      <c r="C200" s="14" t="s">
        <v>18012</v>
      </c>
      <c r="D200" s="14" t="s">
        <v>10</v>
      </c>
      <c r="E200" s="14" t="s">
        <v>262</v>
      </c>
      <c r="F200" s="15">
        <v>45870</v>
      </c>
      <c r="G200" s="37">
        <v>0.99</v>
      </c>
      <c r="H200" s="337"/>
      <c r="I200" s="83"/>
      <c r="J200" s="85">
        <f>G200*I200</f>
        <v>0</v>
      </c>
      <c r="K200" s="83"/>
      <c r="L200" s="85">
        <f>G200*K200</f>
        <v>0</v>
      </c>
      <c r="M200" s="83"/>
      <c r="N200" s="85">
        <f>G200*M200</f>
        <v>0</v>
      </c>
      <c r="O200" s="83"/>
      <c r="P200" s="85">
        <f>G200*O200</f>
        <v>0</v>
      </c>
      <c r="Q200" s="83">
        <v>150</v>
      </c>
      <c r="R200" s="377">
        <f>G200*Q200</f>
        <v>148.5</v>
      </c>
      <c r="S200" s="905">
        <v>95</v>
      </c>
      <c r="T200" s="905">
        <f>+ALMACEN[[#This Row],[TOTAL EXITENTE82]]*ALMACEN[[#This Row],[P.U$]]</f>
        <v>94.05</v>
      </c>
      <c r="U200" s="768">
        <v>60</v>
      </c>
      <c r="V200">
        <f>SUMIF(SALIDAS6[[N° DE LOTE ]],ALMACEN[N° DE LOTE],SALIDAS6[ENTRADAS])</f>
        <v>150</v>
      </c>
      <c r="W200" s="950">
        <f>SUMIF(Tabla6[N° DE LOTE],ALMACEN[N° DE LOTE],Tabla6[SALIDAS])</f>
        <v>10</v>
      </c>
      <c r="X200" s="950">
        <f>ALMACEN[[#This Row],[SALIDAD]]-ALMACEN[[#This Row],[ENTRADAS]]</f>
        <v>140</v>
      </c>
      <c r="Y200" s="176"/>
    </row>
    <row r="201" spans="1:25" ht="38.25" x14ac:dyDescent="0.25">
      <c r="A201" s="179">
        <v>166</v>
      </c>
      <c r="B201" s="201" t="s">
        <v>107</v>
      </c>
      <c r="C201" s="14" t="s">
        <v>203</v>
      </c>
      <c r="D201" s="14" t="s">
        <v>10</v>
      </c>
      <c r="E201" s="14" t="s">
        <v>262</v>
      </c>
      <c r="F201" s="15">
        <v>45809</v>
      </c>
      <c r="G201" s="37">
        <v>1.01</v>
      </c>
      <c r="H201" s="337"/>
      <c r="I201" s="83">
        <v>30</v>
      </c>
      <c r="J201" s="85">
        <f t="shared" si="10"/>
        <v>30.3</v>
      </c>
      <c r="K201" s="83">
        <v>0</v>
      </c>
      <c r="L201" s="85">
        <f t="shared" si="6"/>
        <v>0</v>
      </c>
      <c r="M201" s="83">
        <v>0</v>
      </c>
      <c r="N201" s="85">
        <f t="shared" si="7"/>
        <v>0</v>
      </c>
      <c r="O201" s="83"/>
      <c r="P201" s="85">
        <f t="shared" si="8"/>
        <v>0</v>
      </c>
      <c r="Q201" s="83"/>
      <c r="R201" s="377">
        <f t="shared" si="9"/>
        <v>0</v>
      </c>
      <c r="S201" s="905"/>
      <c r="T201" s="905">
        <f>+ALMACEN[[#This Row],[TOTAL EXITENTE82]]*ALMACEN[[#This Row],[P.U$]]</f>
        <v>0</v>
      </c>
      <c r="U201" s="768"/>
      <c r="V201">
        <f>SUMIF(SALIDAS6[[N° DE LOTE ]],ALMACEN[N° DE LOTE],SALIDAS6[ENTRADAS])</f>
        <v>0</v>
      </c>
      <c r="W201" s="950">
        <f>SUMIF(Tabla6[N° DE LOTE],ALMACEN[N° DE LOTE],Tabla6[SALIDAS])</f>
        <v>0</v>
      </c>
      <c r="X201" s="950">
        <f>ALMACEN[[#This Row],[SALIDAD]]-ALMACEN[[#This Row],[ENTRADAS]]</f>
        <v>0</v>
      </c>
      <c r="Y201" s="176"/>
    </row>
    <row r="202" spans="1:25" ht="38.25" x14ac:dyDescent="0.25">
      <c r="A202" s="179">
        <v>167</v>
      </c>
      <c r="B202" s="201" t="s">
        <v>109</v>
      </c>
      <c r="C202" s="14" t="s">
        <v>241</v>
      </c>
      <c r="D202" s="14" t="s">
        <v>10</v>
      </c>
      <c r="E202" s="14" t="s">
        <v>262</v>
      </c>
      <c r="F202" s="15">
        <v>45809</v>
      </c>
      <c r="G202" s="37">
        <v>1.79</v>
      </c>
      <c r="H202" s="337"/>
      <c r="I202" s="83"/>
      <c r="J202" s="85">
        <f>G202*I202</f>
        <v>0</v>
      </c>
      <c r="K202" s="83">
        <v>0</v>
      </c>
      <c r="L202" s="85">
        <f>G202*K202</f>
        <v>0</v>
      </c>
      <c r="M202" s="83">
        <v>0</v>
      </c>
      <c r="N202" s="85">
        <f>G202*M202</f>
        <v>0</v>
      </c>
      <c r="O202" s="83"/>
      <c r="P202" s="85">
        <f>G202*O202</f>
        <v>0</v>
      </c>
      <c r="Q202" s="83">
        <v>70</v>
      </c>
      <c r="R202" s="377">
        <f>G202*Q202</f>
        <v>125.3</v>
      </c>
      <c r="S202" s="905">
        <v>37</v>
      </c>
      <c r="T202" s="905">
        <f>+ALMACEN[[#This Row],[TOTAL EXITENTE82]]*ALMACEN[[#This Row],[P.U$]]</f>
        <v>66.23</v>
      </c>
      <c r="U202" s="768">
        <v>0</v>
      </c>
      <c r="V202">
        <f>SUMIF(SALIDAS6[[N° DE LOTE ]],ALMACEN[N° DE LOTE],SALIDAS6[ENTRADAS])</f>
        <v>70</v>
      </c>
      <c r="W202" s="950">
        <f>SUMIF(Tabla6[N° DE LOTE],ALMACEN[N° DE LOTE],Tabla6[SALIDAS])</f>
        <v>0</v>
      </c>
      <c r="X202" s="950">
        <f>ALMACEN[[#This Row],[SALIDAD]]-ALMACEN[[#This Row],[ENTRADAS]]</f>
        <v>70</v>
      </c>
      <c r="Y202" s="176"/>
    </row>
    <row r="203" spans="1:25" ht="38.25" x14ac:dyDescent="0.25">
      <c r="A203" s="179">
        <v>168</v>
      </c>
      <c r="B203" s="201" t="s">
        <v>108</v>
      </c>
      <c r="C203" s="14" t="s">
        <v>575</v>
      </c>
      <c r="D203" s="14" t="s">
        <v>10</v>
      </c>
      <c r="E203" s="14" t="s">
        <v>262</v>
      </c>
      <c r="F203" s="15">
        <v>45566</v>
      </c>
      <c r="G203" s="37">
        <v>1.79</v>
      </c>
      <c r="H203" s="337"/>
      <c r="I203" s="83"/>
      <c r="J203" s="85">
        <f t="shared" si="10"/>
        <v>0</v>
      </c>
      <c r="K203" s="83">
        <v>0</v>
      </c>
      <c r="L203" s="85">
        <f t="shared" si="6"/>
        <v>0</v>
      </c>
      <c r="M203" s="83">
        <v>0</v>
      </c>
      <c r="N203" s="85">
        <f t="shared" si="7"/>
        <v>0</v>
      </c>
      <c r="O203" s="83"/>
      <c r="P203" s="85">
        <f t="shared" si="8"/>
        <v>0</v>
      </c>
      <c r="Q203" s="83"/>
      <c r="R203" s="377">
        <f t="shared" si="9"/>
        <v>0</v>
      </c>
      <c r="S203" s="905"/>
      <c r="T203" s="905">
        <f>+ALMACEN[[#This Row],[TOTAL EXITENTE82]]*ALMACEN[[#This Row],[P.U$]]</f>
        <v>0</v>
      </c>
      <c r="U203" s="768"/>
      <c r="V203">
        <f>SUMIF(SALIDAS6[[N° DE LOTE ]],ALMACEN[N° DE LOTE],SALIDAS6[ENTRADAS])</f>
        <v>0</v>
      </c>
      <c r="W203" s="950">
        <f>SUMIF(Tabla6[N° DE LOTE],ALMACEN[N° DE LOTE],Tabla6[SALIDAS])</f>
        <v>0</v>
      </c>
      <c r="X203" s="950">
        <f>ALMACEN[[#This Row],[SALIDAD]]-ALMACEN[[#This Row],[ENTRADAS]]</f>
        <v>0</v>
      </c>
      <c r="Y203" s="176"/>
    </row>
    <row r="204" spans="1:25" ht="38.25" x14ac:dyDescent="0.25">
      <c r="A204" s="179">
        <v>169</v>
      </c>
      <c r="B204" s="201" t="s">
        <v>109</v>
      </c>
      <c r="C204" s="14" t="s">
        <v>203</v>
      </c>
      <c r="D204" s="14" t="s">
        <v>10</v>
      </c>
      <c r="E204" s="14" t="s">
        <v>262</v>
      </c>
      <c r="F204" s="15">
        <v>45809</v>
      </c>
      <c r="G204" s="37">
        <v>1.79</v>
      </c>
      <c r="H204" s="337"/>
      <c r="I204" s="83"/>
      <c r="J204" s="85">
        <f t="shared" si="10"/>
        <v>0</v>
      </c>
      <c r="K204" s="83">
        <v>0</v>
      </c>
      <c r="L204" s="85">
        <f t="shared" si="6"/>
        <v>0</v>
      </c>
      <c r="M204" s="83">
        <v>0</v>
      </c>
      <c r="N204" s="85">
        <f t="shared" si="7"/>
        <v>0</v>
      </c>
      <c r="O204" s="83"/>
      <c r="P204" s="85">
        <f t="shared" si="8"/>
        <v>0</v>
      </c>
      <c r="Q204" s="83"/>
      <c r="R204" s="377">
        <f t="shared" si="9"/>
        <v>0</v>
      </c>
      <c r="S204" s="905"/>
      <c r="T204" s="905">
        <f>+ALMACEN[[#This Row],[TOTAL EXITENTE82]]*ALMACEN[[#This Row],[P.U$]]</f>
        <v>0</v>
      </c>
      <c r="U204" s="768"/>
      <c r="V204">
        <f>SUMIF(SALIDAS6[[N° DE LOTE ]],ALMACEN[N° DE LOTE],SALIDAS6[ENTRADAS])</f>
        <v>0</v>
      </c>
      <c r="W204" s="950">
        <f>SUMIF(Tabla6[N° DE LOTE],ALMACEN[N° DE LOTE],Tabla6[SALIDAS])</f>
        <v>0</v>
      </c>
      <c r="X204" s="950">
        <f>ALMACEN[[#This Row],[SALIDAD]]-ALMACEN[[#This Row],[ENTRADAS]]</f>
        <v>0</v>
      </c>
      <c r="Y204" s="176"/>
    </row>
    <row r="205" spans="1:25" ht="38.25" x14ac:dyDescent="0.25">
      <c r="A205" s="179">
        <v>170</v>
      </c>
      <c r="B205" s="201" t="s">
        <v>110</v>
      </c>
      <c r="C205" s="14" t="s">
        <v>203</v>
      </c>
      <c r="D205" s="14" t="s">
        <v>10</v>
      </c>
      <c r="E205" s="14" t="s">
        <v>262</v>
      </c>
      <c r="F205" s="15">
        <v>45809</v>
      </c>
      <c r="G205" s="37">
        <v>3.81</v>
      </c>
      <c r="H205" s="337"/>
      <c r="I205" s="83">
        <v>70</v>
      </c>
      <c r="J205" s="85">
        <f t="shared" si="10"/>
        <v>266.7</v>
      </c>
      <c r="K205" s="83">
        <v>0</v>
      </c>
      <c r="L205" s="85">
        <f t="shared" si="6"/>
        <v>0</v>
      </c>
      <c r="M205" s="83">
        <v>50</v>
      </c>
      <c r="N205" s="85">
        <f t="shared" si="7"/>
        <v>190.5</v>
      </c>
      <c r="O205" s="83">
        <v>19</v>
      </c>
      <c r="P205" s="85">
        <f t="shared" si="8"/>
        <v>72.39</v>
      </c>
      <c r="Q205" s="83">
        <v>19</v>
      </c>
      <c r="R205" s="377">
        <f t="shared" si="9"/>
        <v>72.39</v>
      </c>
      <c r="S205" s="905">
        <v>16</v>
      </c>
      <c r="T205" s="905">
        <f>+ALMACEN[[#This Row],[TOTAL EXITENTE82]]*ALMACEN[[#This Row],[P.U$]]</f>
        <v>60.96</v>
      </c>
      <c r="U205" s="768">
        <v>16</v>
      </c>
      <c r="V205">
        <f>SUMIF(SALIDAS6[[N° DE LOTE ]],ALMACEN[N° DE LOTE],SALIDAS6[ENTRADAS])</f>
        <v>0</v>
      </c>
      <c r="W205" s="950">
        <f>SUMIF(Tabla6[N° DE LOTE],ALMACEN[N° DE LOTE],Tabla6[SALIDAS])</f>
        <v>0</v>
      </c>
      <c r="X205" s="950">
        <f>ALMACEN[[#This Row],[SALIDAD]]-ALMACEN[[#This Row],[ENTRADAS]]</f>
        <v>0</v>
      </c>
      <c r="Y205" s="176"/>
    </row>
    <row r="206" spans="1:25" ht="38.25" x14ac:dyDescent="0.25">
      <c r="A206" s="179">
        <v>171</v>
      </c>
      <c r="B206" s="201" t="s">
        <v>111</v>
      </c>
      <c r="C206" s="14" t="s">
        <v>209</v>
      </c>
      <c r="D206" s="14" t="s">
        <v>10</v>
      </c>
      <c r="E206" s="14" t="s">
        <v>304</v>
      </c>
      <c r="F206" s="15">
        <v>45627</v>
      </c>
      <c r="G206" s="37">
        <v>4.53</v>
      </c>
      <c r="H206" s="337"/>
      <c r="I206" s="83"/>
      <c r="J206" s="85">
        <f t="shared" si="10"/>
        <v>0</v>
      </c>
      <c r="K206" s="83">
        <v>0</v>
      </c>
      <c r="L206" s="85">
        <f>G206*K206</f>
        <v>0</v>
      </c>
      <c r="M206" s="83">
        <v>0</v>
      </c>
      <c r="N206" s="85">
        <f>G206*M206</f>
        <v>0</v>
      </c>
      <c r="O206" s="83"/>
      <c r="P206" s="85">
        <f>G206*O206</f>
        <v>0</v>
      </c>
      <c r="Q206" s="83"/>
      <c r="R206" s="377">
        <f>G206*Q206</f>
        <v>0</v>
      </c>
      <c r="S206" s="905"/>
      <c r="T206" s="905">
        <f>+ALMACEN[[#This Row],[TOTAL EXITENTE82]]*ALMACEN[[#This Row],[P.U$]]</f>
        <v>0</v>
      </c>
      <c r="U206" s="768"/>
      <c r="V206">
        <f>SUMIF(SALIDAS6[[N° DE LOTE ]],ALMACEN[N° DE LOTE],SALIDAS6[ENTRADAS])</f>
        <v>0</v>
      </c>
      <c r="W206" s="950">
        <f>SUMIF(Tabla6[N° DE LOTE],ALMACEN[N° DE LOTE],Tabla6[SALIDAS])</f>
        <v>0</v>
      </c>
      <c r="X206" s="950">
        <f>ALMACEN[[#This Row],[SALIDAD]]-ALMACEN[[#This Row],[ENTRADAS]]</f>
        <v>0</v>
      </c>
      <c r="Y206" s="176"/>
    </row>
    <row r="207" spans="1:25" ht="38.25" x14ac:dyDescent="0.25">
      <c r="A207" s="179">
        <v>172</v>
      </c>
      <c r="B207" s="201" t="s">
        <v>111</v>
      </c>
      <c r="C207" s="14" t="s">
        <v>216</v>
      </c>
      <c r="D207" s="14" t="s">
        <v>10</v>
      </c>
      <c r="E207" s="14" t="s">
        <v>304</v>
      </c>
      <c r="F207" s="15">
        <v>45108</v>
      </c>
      <c r="G207" s="37">
        <v>4.53</v>
      </c>
      <c r="H207" s="337"/>
      <c r="I207" s="83"/>
      <c r="J207" s="85">
        <f t="shared" si="10"/>
        <v>0</v>
      </c>
      <c r="K207" s="83">
        <v>0</v>
      </c>
      <c r="L207" s="85">
        <f t="shared" si="6"/>
        <v>0</v>
      </c>
      <c r="M207" s="83">
        <v>0</v>
      </c>
      <c r="N207" s="85">
        <f t="shared" si="7"/>
        <v>0</v>
      </c>
      <c r="O207" s="83"/>
      <c r="P207" s="85">
        <f t="shared" si="8"/>
        <v>0</v>
      </c>
      <c r="Q207" s="83"/>
      <c r="R207" s="377">
        <f t="shared" si="9"/>
        <v>0</v>
      </c>
      <c r="S207" s="905"/>
      <c r="T207" s="905">
        <f>+ALMACEN[[#This Row],[TOTAL EXITENTE82]]*ALMACEN[[#This Row],[P.U$]]</f>
        <v>0</v>
      </c>
      <c r="U207" s="768"/>
      <c r="V207">
        <f>SUMIF(SALIDAS6[[N° DE LOTE ]],ALMACEN[N° DE LOTE],SALIDAS6[ENTRADAS])</f>
        <v>0</v>
      </c>
      <c r="W207" s="950">
        <f>SUMIF(Tabla6[N° DE LOTE],ALMACEN[N° DE LOTE],Tabla6[SALIDAS])</f>
        <v>0</v>
      </c>
      <c r="X207" s="950">
        <f>ALMACEN[[#This Row],[SALIDAD]]-ALMACEN[[#This Row],[ENTRADAS]]</f>
        <v>0</v>
      </c>
      <c r="Y207" s="176"/>
    </row>
    <row r="208" spans="1:25" ht="38.25" x14ac:dyDescent="0.25">
      <c r="A208" s="179">
        <v>173</v>
      </c>
      <c r="B208" s="201" t="s">
        <v>112</v>
      </c>
      <c r="C208" s="14" t="s">
        <v>224</v>
      </c>
      <c r="D208" s="14" t="s">
        <v>10</v>
      </c>
      <c r="E208" s="14" t="s">
        <v>305</v>
      </c>
      <c r="F208" s="15">
        <v>45078</v>
      </c>
      <c r="G208" s="37">
        <v>6</v>
      </c>
      <c r="H208" s="337"/>
      <c r="I208" s="83"/>
      <c r="J208" s="85">
        <f t="shared" si="10"/>
        <v>0</v>
      </c>
      <c r="K208" s="83">
        <v>0</v>
      </c>
      <c r="L208" s="85">
        <f t="shared" si="6"/>
        <v>0</v>
      </c>
      <c r="M208" s="83">
        <v>0</v>
      </c>
      <c r="N208" s="85">
        <f t="shared" si="7"/>
        <v>0</v>
      </c>
      <c r="O208" s="83"/>
      <c r="P208" s="85">
        <f t="shared" si="8"/>
        <v>0</v>
      </c>
      <c r="Q208" s="83"/>
      <c r="R208" s="377">
        <f t="shared" si="9"/>
        <v>0</v>
      </c>
      <c r="S208" s="905"/>
      <c r="T208" s="905">
        <f>+ALMACEN[[#This Row],[TOTAL EXITENTE82]]*ALMACEN[[#This Row],[P.U$]]</f>
        <v>0</v>
      </c>
      <c r="U208" s="768"/>
      <c r="V208">
        <f>SUMIF(SALIDAS6[[N° DE LOTE ]],ALMACEN[N° DE LOTE],SALIDAS6[ENTRADAS])</f>
        <v>0</v>
      </c>
      <c r="W208" s="950">
        <f>SUMIF(Tabla6[N° DE LOTE],ALMACEN[N° DE LOTE],Tabla6[SALIDAS])</f>
        <v>0</v>
      </c>
      <c r="X208" s="950">
        <f>ALMACEN[[#This Row],[SALIDAD]]-ALMACEN[[#This Row],[ENTRADAS]]</f>
        <v>0</v>
      </c>
      <c r="Y208" s="176"/>
    </row>
    <row r="209" spans="1:25" ht="38.25" x14ac:dyDescent="0.25">
      <c r="A209" s="179">
        <v>770</v>
      </c>
      <c r="B209" s="201" t="s">
        <v>18029</v>
      </c>
      <c r="C209" s="14" t="s">
        <v>18012</v>
      </c>
      <c r="D209" s="14" t="s">
        <v>10</v>
      </c>
      <c r="E209" s="14" t="s">
        <v>262</v>
      </c>
      <c r="F209" s="15">
        <v>45870</v>
      </c>
      <c r="G209" s="37">
        <v>1.24</v>
      </c>
      <c r="H209" s="337"/>
      <c r="I209" s="83"/>
      <c r="J209" s="85">
        <f>G209*I209</f>
        <v>0</v>
      </c>
      <c r="K209" s="83"/>
      <c r="L209" s="85">
        <f>G209*K209</f>
        <v>0</v>
      </c>
      <c r="M209" s="83"/>
      <c r="N209" s="85">
        <f>G209*M209</f>
        <v>0</v>
      </c>
      <c r="O209" s="83"/>
      <c r="P209" s="85">
        <f>G209*O209</f>
        <v>0</v>
      </c>
      <c r="Q209" s="83">
        <v>50</v>
      </c>
      <c r="R209" s="377">
        <f>G209*Q209</f>
        <v>62</v>
      </c>
      <c r="S209" s="905">
        <v>30</v>
      </c>
      <c r="T209" s="905">
        <f>+ALMACEN[[#This Row],[TOTAL EXITENTE82]]*ALMACEN[[#This Row],[P.U$]]</f>
        <v>37.200000000000003</v>
      </c>
      <c r="U209" s="768">
        <v>20</v>
      </c>
      <c r="V209">
        <f>SUMIF(SALIDAS6[[N° DE LOTE ]],ALMACEN[N° DE LOTE],SALIDAS6[ENTRADAS])</f>
        <v>50</v>
      </c>
      <c r="W209" s="950">
        <f>SUMIF(Tabla6[N° DE LOTE],ALMACEN[N° DE LOTE],Tabla6[SALIDAS])</f>
        <v>10</v>
      </c>
      <c r="X209" s="950">
        <f>ALMACEN[[#This Row],[SALIDAD]]-ALMACEN[[#This Row],[ENTRADAS]]</f>
        <v>40</v>
      </c>
      <c r="Y209" s="176"/>
    </row>
    <row r="210" spans="1:25" ht="38.25" x14ac:dyDescent="0.25">
      <c r="A210" s="179">
        <v>174</v>
      </c>
      <c r="B210" s="201" t="s">
        <v>113</v>
      </c>
      <c r="C210" s="14" t="s">
        <v>223</v>
      </c>
      <c r="D210" s="14" t="s">
        <v>10</v>
      </c>
      <c r="E210" s="14" t="s">
        <v>262</v>
      </c>
      <c r="F210" s="15">
        <v>45870</v>
      </c>
      <c r="G210" s="37">
        <v>3.6</v>
      </c>
      <c r="H210" s="337"/>
      <c r="I210" s="83"/>
      <c r="J210" s="85">
        <f t="shared" si="10"/>
        <v>0</v>
      </c>
      <c r="K210" s="83">
        <v>0</v>
      </c>
      <c r="L210" s="85">
        <f t="shared" si="6"/>
        <v>0</v>
      </c>
      <c r="M210" s="83">
        <v>0</v>
      </c>
      <c r="N210" s="85">
        <f t="shared" si="7"/>
        <v>0</v>
      </c>
      <c r="O210" s="83"/>
      <c r="P210" s="85">
        <f t="shared" si="8"/>
        <v>0</v>
      </c>
      <c r="Q210" s="83"/>
      <c r="R210" s="377">
        <f t="shared" si="9"/>
        <v>0</v>
      </c>
      <c r="S210" s="905"/>
      <c r="T210" s="905">
        <f>+ALMACEN[[#This Row],[TOTAL EXITENTE82]]*ALMACEN[[#This Row],[P.U$]]</f>
        <v>0</v>
      </c>
      <c r="U210" s="768"/>
      <c r="V210">
        <f>SUMIF(SALIDAS6[[N° DE LOTE ]],ALMACEN[N° DE LOTE],SALIDAS6[ENTRADAS])</f>
        <v>0</v>
      </c>
      <c r="W210" s="950">
        <f>SUMIF(Tabla6[N° DE LOTE],ALMACEN[N° DE LOTE],Tabla6[SALIDAS])</f>
        <v>0</v>
      </c>
      <c r="X210" s="950">
        <f>ALMACEN[[#This Row],[SALIDAD]]-ALMACEN[[#This Row],[ENTRADAS]]</f>
        <v>0</v>
      </c>
      <c r="Y210" s="176"/>
    </row>
    <row r="211" spans="1:25" ht="38.25" x14ac:dyDescent="0.25">
      <c r="A211" s="179">
        <v>175</v>
      </c>
      <c r="B211" s="201" t="s">
        <v>114</v>
      </c>
      <c r="C211" s="14" t="s">
        <v>209</v>
      </c>
      <c r="D211" s="14" t="s">
        <v>10</v>
      </c>
      <c r="E211" s="14" t="s">
        <v>262</v>
      </c>
      <c r="F211" s="15">
        <v>45474</v>
      </c>
      <c r="G211" s="37">
        <v>1.25</v>
      </c>
      <c r="H211" s="337"/>
      <c r="I211" s="83"/>
      <c r="J211" s="85">
        <f t="shared" si="10"/>
        <v>0</v>
      </c>
      <c r="K211" s="83">
        <v>0</v>
      </c>
      <c r="L211" s="85">
        <f t="shared" si="6"/>
        <v>0</v>
      </c>
      <c r="M211" s="83">
        <v>0</v>
      </c>
      <c r="N211" s="85">
        <f t="shared" si="7"/>
        <v>0</v>
      </c>
      <c r="O211" s="83"/>
      <c r="P211" s="85">
        <f t="shared" si="8"/>
        <v>0</v>
      </c>
      <c r="Q211" s="83"/>
      <c r="R211" s="377">
        <f t="shared" si="9"/>
        <v>0</v>
      </c>
      <c r="S211" s="905"/>
      <c r="T211" s="905">
        <f>+ALMACEN[[#This Row],[TOTAL EXITENTE82]]*ALMACEN[[#This Row],[P.U$]]</f>
        <v>0</v>
      </c>
      <c r="U211" s="768"/>
      <c r="V211">
        <f>SUMIF(SALIDAS6[[N° DE LOTE ]],ALMACEN[N° DE LOTE],SALIDAS6[ENTRADAS])</f>
        <v>0</v>
      </c>
      <c r="W211" s="950">
        <f>SUMIF(Tabla6[N° DE LOTE],ALMACEN[N° DE LOTE],Tabla6[SALIDAS])</f>
        <v>0</v>
      </c>
      <c r="X211" s="950">
        <f>ALMACEN[[#This Row],[SALIDAD]]-ALMACEN[[#This Row],[ENTRADAS]]</f>
        <v>0</v>
      </c>
      <c r="Y211" s="176"/>
    </row>
    <row r="212" spans="1:25" ht="51" x14ac:dyDescent="0.25">
      <c r="A212" s="179">
        <v>176</v>
      </c>
      <c r="B212" s="201" t="s">
        <v>115</v>
      </c>
      <c r="C212" s="14" t="s">
        <v>236</v>
      </c>
      <c r="D212" s="14" t="s">
        <v>10</v>
      </c>
      <c r="E212" s="14" t="s">
        <v>306</v>
      </c>
      <c r="F212" s="15">
        <v>45352</v>
      </c>
      <c r="G212" s="37">
        <v>2.25</v>
      </c>
      <c r="H212" s="337"/>
      <c r="I212" s="83"/>
      <c r="J212" s="85">
        <f t="shared" si="10"/>
        <v>0</v>
      </c>
      <c r="K212" s="83">
        <v>0</v>
      </c>
      <c r="L212" s="85">
        <f t="shared" si="6"/>
        <v>0</v>
      </c>
      <c r="M212" s="83">
        <v>0</v>
      </c>
      <c r="N212" s="85">
        <f t="shared" si="7"/>
        <v>0</v>
      </c>
      <c r="O212" s="83"/>
      <c r="P212" s="85">
        <f t="shared" si="8"/>
        <v>0</v>
      </c>
      <c r="Q212" s="83"/>
      <c r="R212" s="377">
        <f t="shared" si="9"/>
        <v>0</v>
      </c>
      <c r="S212" s="905"/>
      <c r="T212" s="905">
        <f>+ALMACEN[[#This Row],[TOTAL EXITENTE82]]*ALMACEN[[#This Row],[P.U$]]</f>
        <v>0</v>
      </c>
      <c r="U212" s="768"/>
      <c r="V212">
        <f>SUMIF(SALIDAS6[[N° DE LOTE ]],ALMACEN[N° DE LOTE],SALIDAS6[ENTRADAS])</f>
        <v>0</v>
      </c>
      <c r="W212" s="950">
        <f>SUMIF(Tabla6[N° DE LOTE],ALMACEN[N° DE LOTE],Tabla6[SALIDAS])</f>
        <v>0</v>
      </c>
      <c r="X212" s="950">
        <f>ALMACEN[[#This Row],[SALIDAD]]-ALMACEN[[#This Row],[ENTRADAS]]</f>
        <v>0</v>
      </c>
      <c r="Y212" s="176"/>
    </row>
    <row r="213" spans="1:25" ht="38.25" x14ac:dyDescent="0.25">
      <c r="A213" s="179">
        <v>177</v>
      </c>
      <c r="B213" s="201" t="s">
        <v>116</v>
      </c>
      <c r="C213" s="14" t="s">
        <v>196</v>
      </c>
      <c r="D213" s="14" t="s">
        <v>10</v>
      </c>
      <c r="E213" s="14" t="s">
        <v>307</v>
      </c>
      <c r="F213" s="15">
        <v>45444</v>
      </c>
      <c r="G213" s="37">
        <v>1.07</v>
      </c>
      <c r="H213" s="337"/>
      <c r="I213" s="83"/>
      <c r="J213" s="85">
        <f t="shared" si="10"/>
        <v>0</v>
      </c>
      <c r="K213" s="83">
        <v>0</v>
      </c>
      <c r="L213" s="85">
        <f t="shared" si="6"/>
        <v>0</v>
      </c>
      <c r="M213" s="83">
        <v>0</v>
      </c>
      <c r="N213" s="85">
        <f t="shared" si="7"/>
        <v>0</v>
      </c>
      <c r="O213" s="83"/>
      <c r="P213" s="85">
        <f t="shared" si="8"/>
        <v>0</v>
      </c>
      <c r="Q213" s="83"/>
      <c r="R213" s="377">
        <f t="shared" si="9"/>
        <v>0</v>
      </c>
      <c r="S213" s="905"/>
      <c r="T213" s="905">
        <f>+ALMACEN[[#This Row],[TOTAL EXITENTE82]]*ALMACEN[[#This Row],[P.U$]]</f>
        <v>0</v>
      </c>
      <c r="U213" s="768"/>
      <c r="V213">
        <f>SUMIF(SALIDAS6[[N° DE LOTE ]],ALMACEN[N° DE LOTE],SALIDAS6[ENTRADAS])</f>
        <v>0</v>
      </c>
      <c r="W213" s="950">
        <f>SUMIF(Tabla6[N° DE LOTE],ALMACEN[N° DE LOTE],Tabla6[SALIDAS])</f>
        <v>0</v>
      </c>
      <c r="X213" s="950">
        <f>ALMACEN[[#This Row],[SALIDAD]]-ALMACEN[[#This Row],[ENTRADAS]]</f>
        <v>0</v>
      </c>
      <c r="Y213" s="176"/>
    </row>
    <row r="214" spans="1:25" ht="31.5" customHeight="1" x14ac:dyDescent="0.25">
      <c r="A214" s="179">
        <v>178</v>
      </c>
      <c r="B214" s="201" t="s">
        <v>117</v>
      </c>
      <c r="C214" s="14" t="s">
        <v>216</v>
      </c>
      <c r="D214" s="14" t="s">
        <v>10</v>
      </c>
      <c r="E214" s="14" t="s">
        <v>272</v>
      </c>
      <c r="F214" s="15">
        <v>45444</v>
      </c>
      <c r="G214" s="37">
        <v>3.6</v>
      </c>
      <c r="H214" s="337"/>
      <c r="I214" s="83">
        <v>2</v>
      </c>
      <c r="J214" s="85">
        <f t="shared" si="10"/>
        <v>7.2</v>
      </c>
      <c r="K214" s="83">
        <v>2</v>
      </c>
      <c r="L214" s="85">
        <f t="shared" si="6"/>
        <v>7.2</v>
      </c>
      <c r="M214" s="83">
        <v>2</v>
      </c>
      <c r="N214" s="85">
        <f t="shared" si="7"/>
        <v>7.2</v>
      </c>
      <c r="O214" s="83">
        <v>0</v>
      </c>
      <c r="P214" s="85">
        <f t="shared" si="8"/>
        <v>0</v>
      </c>
      <c r="Q214" s="83"/>
      <c r="R214" s="377">
        <f t="shared" si="9"/>
        <v>0</v>
      </c>
      <c r="S214" s="905"/>
      <c r="T214" s="905">
        <f>+ALMACEN[[#This Row],[TOTAL EXITENTE82]]*ALMACEN[[#This Row],[P.U$]]</f>
        <v>0</v>
      </c>
      <c r="U214" s="768"/>
      <c r="V214">
        <f>SUMIF(SALIDAS6[[N° DE LOTE ]],ALMACEN[N° DE LOTE],SALIDAS6[ENTRADAS])</f>
        <v>0</v>
      </c>
      <c r="W214" s="950">
        <f>SUMIF(Tabla6[N° DE LOTE],ALMACEN[N° DE LOTE],Tabla6[SALIDAS])</f>
        <v>0</v>
      </c>
      <c r="X214" s="950">
        <f>ALMACEN[[#This Row],[SALIDAD]]-ALMACEN[[#This Row],[ENTRADAS]]</f>
        <v>0</v>
      </c>
      <c r="Y214" s="176"/>
    </row>
    <row r="215" spans="1:25" ht="38.25" x14ac:dyDescent="0.25">
      <c r="A215" s="179">
        <v>179</v>
      </c>
      <c r="B215" s="201" t="s">
        <v>118</v>
      </c>
      <c r="C215" s="14" t="s">
        <v>203</v>
      </c>
      <c r="D215" s="14" t="s">
        <v>10</v>
      </c>
      <c r="E215" s="14" t="s">
        <v>272</v>
      </c>
      <c r="F215" s="15">
        <v>45536</v>
      </c>
      <c r="G215" s="37">
        <v>2.71</v>
      </c>
      <c r="H215" s="337"/>
      <c r="I215" s="83"/>
      <c r="J215" s="85">
        <f t="shared" si="10"/>
        <v>0</v>
      </c>
      <c r="K215" s="83">
        <v>0</v>
      </c>
      <c r="L215" s="85">
        <f t="shared" si="6"/>
        <v>0</v>
      </c>
      <c r="M215" s="83">
        <v>0</v>
      </c>
      <c r="N215" s="85">
        <f t="shared" si="7"/>
        <v>0</v>
      </c>
      <c r="O215" s="83"/>
      <c r="P215" s="85">
        <f t="shared" si="8"/>
        <v>0</v>
      </c>
      <c r="Q215" s="83"/>
      <c r="R215" s="377">
        <f t="shared" si="9"/>
        <v>0</v>
      </c>
      <c r="S215" s="905"/>
      <c r="T215" s="905">
        <f>+ALMACEN[[#This Row],[TOTAL EXITENTE82]]*ALMACEN[[#This Row],[P.U$]]</f>
        <v>0</v>
      </c>
      <c r="U215" s="768"/>
      <c r="V215">
        <f>SUMIF(SALIDAS6[[N° DE LOTE ]],ALMACEN[N° DE LOTE],SALIDAS6[ENTRADAS])</f>
        <v>0</v>
      </c>
      <c r="W215" s="950">
        <f>SUMIF(Tabla6[N° DE LOTE],ALMACEN[N° DE LOTE],Tabla6[SALIDAS])</f>
        <v>0</v>
      </c>
      <c r="X215" s="950">
        <f>ALMACEN[[#This Row],[SALIDAD]]-ALMACEN[[#This Row],[ENTRADAS]]</f>
        <v>0</v>
      </c>
      <c r="Y215" s="176"/>
    </row>
    <row r="216" spans="1:25" ht="38.25" x14ac:dyDescent="0.25">
      <c r="A216" s="179">
        <v>180</v>
      </c>
      <c r="B216" s="201" t="s">
        <v>119</v>
      </c>
      <c r="C216" s="14" t="s">
        <v>209</v>
      </c>
      <c r="D216" s="14" t="s">
        <v>10</v>
      </c>
      <c r="E216" s="14" t="s">
        <v>272</v>
      </c>
      <c r="F216" s="15">
        <v>45597</v>
      </c>
      <c r="G216" s="37">
        <v>2.64</v>
      </c>
      <c r="H216" s="337"/>
      <c r="I216" s="83"/>
      <c r="J216" s="85">
        <f t="shared" si="10"/>
        <v>0</v>
      </c>
      <c r="K216" s="83">
        <v>0</v>
      </c>
      <c r="L216" s="85">
        <f t="shared" si="6"/>
        <v>0</v>
      </c>
      <c r="M216" s="83">
        <v>0</v>
      </c>
      <c r="N216" s="85">
        <f t="shared" si="7"/>
        <v>0</v>
      </c>
      <c r="O216" s="83"/>
      <c r="P216" s="85">
        <f t="shared" si="8"/>
        <v>0</v>
      </c>
      <c r="Q216" s="83"/>
      <c r="R216" s="377">
        <f t="shared" si="9"/>
        <v>0</v>
      </c>
      <c r="S216" s="905"/>
      <c r="T216" s="905">
        <f>+ALMACEN[[#This Row],[TOTAL EXITENTE82]]*ALMACEN[[#This Row],[P.U$]]</f>
        <v>0</v>
      </c>
      <c r="U216" s="768"/>
      <c r="V216">
        <f>SUMIF(SALIDAS6[[N° DE LOTE ]],ALMACEN[N° DE LOTE],SALIDAS6[ENTRADAS])</f>
        <v>0</v>
      </c>
      <c r="W216" s="950">
        <f>SUMIF(Tabla6[N° DE LOTE],ALMACEN[N° DE LOTE],Tabla6[SALIDAS])</f>
        <v>0</v>
      </c>
      <c r="X216" s="950">
        <f>ALMACEN[[#This Row],[SALIDAD]]-ALMACEN[[#This Row],[ENTRADAS]]</f>
        <v>0</v>
      </c>
      <c r="Y216" s="176"/>
    </row>
    <row r="217" spans="1:25" ht="38.25" x14ac:dyDescent="0.25">
      <c r="A217" s="179">
        <v>181</v>
      </c>
      <c r="B217" s="201" t="s">
        <v>898</v>
      </c>
      <c r="C217" s="14" t="s">
        <v>203</v>
      </c>
      <c r="D217" s="14" t="s">
        <v>10</v>
      </c>
      <c r="E217" s="14" t="s">
        <v>272</v>
      </c>
      <c r="F217" s="15">
        <v>45566</v>
      </c>
      <c r="G217" s="37">
        <v>4</v>
      </c>
      <c r="H217" s="337"/>
      <c r="I217" s="83"/>
      <c r="J217" s="85">
        <f t="shared" si="10"/>
        <v>0</v>
      </c>
      <c r="K217" s="83">
        <v>0</v>
      </c>
      <c r="L217" s="85">
        <f t="shared" si="6"/>
        <v>0</v>
      </c>
      <c r="M217" s="83">
        <v>0</v>
      </c>
      <c r="N217" s="85">
        <f t="shared" si="7"/>
        <v>0</v>
      </c>
      <c r="O217" s="83"/>
      <c r="P217" s="85">
        <f t="shared" si="8"/>
        <v>0</v>
      </c>
      <c r="Q217" s="83"/>
      <c r="R217" s="377">
        <f t="shared" si="9"/>
        <v>0</v>
      </c>
      <c r="S217" s="905"/>
      <c r="T217" s="905">
        <f>+ALMACEN[[#This Row],[TOTAL EXITENTE82]]*ALMACEN[[#This Row],[P.U$]]</f>
        <v>0</v>
      </c>
      <c r="U217" s="768"/>
      <c r="V217">
        <f>SUMIF(SALIDAS6[[N° DE LOTE ]],ALMACEN[N° DE LOTE],SALIDAS6[ENTRADAS])</f>
        <v>0</v>
      </c>
      <c r="W217" s="950">
        <f>SUMIF(Tabla6[N° DE LOTE],ALMACEN[N° DE LOTE],Tabla6[SALIDAS])</f>
        <v>0</v>
      </c>
      <c r="X217" s="950">
        <f>ALMACEN[[#This Row],[SALIDAD]]-ALMACEN[[#This Row],[ENTRADAS]]</f>
        <v>0</v>
      </c>
      <c r="Y217" s="176"/>
    </row>
    <row r="218" spans="1:25" ht="38.25" x14ac:dyDescent="0.25">
      <c r="A218" s="179">
        <v>182</v>
      </c>
      <c r="B218" s="201" t="s">
        <v>120</v>
      </c>
      <c r="C218" s="14" t="s">
        <v>222</v>
      </c>
      <c r="D218" s="14" t="s">
        <v>10</v>
      </c>
      <c r="E218" s="14" t="s">
        <v>308</v>
      </c>
      <c r="F218" s="15">
        <v>45809</v>
      </c>
      <c r="G218" s="37">
        <v>3.25</v>
      </c>
      <c r="H218" s="337"/>
      <c r="I218" s="83"/>
      <c r="J218" s="85">
        <f t="shared" si="10"/>
        <v>0</v>
      </c>
      <c r="K218" s="83">
        <v>0</v>
      </c>
      <c r="L218" s="85">
        <f t="shared" si="6"/>
        <v>0</v>
      </c>
      <c r="M218" s="83">
        <v>0</v>
      </c>
      <c r="N218" s="85">
        <f t="shared" si="7"/>
        <v>0</v>
      </c>
      <c r="O218" s="83"/>
      <c r="P218" s="85">
        <f t="shared" si="8"/>
        <v>0</v>
      </c>
      <c r="Q218" s="83"/>
      <c r="R218" s="377">
        <f t="shared" si="9"/>
        <v>0</v>
      </c>
      <c r="S218" s="905"/>
      <c r="T218" s="905">
        <f>+ALMACEN[[#This Row],[TOTAL EXITENTE82]]*ALMACEN[[#This Row],[P.U$]]</f>
        <v>0</v>
      </c>
      <c r="U218" s="768"/>
      <c r="V218">
        <f>SUMIF(SALIDAS6[[N° DE LOTE ]],ALMACEN[N° DE LOTE],SALIDAS6[ENTRADAS])</f>
        <v>0</v>
      </c>
      <c r="W218" s="950">
        <f>SUMIF(Tabla6[N° DE LOTE],ALMACEN[N° DE LOTE],Tabla6[SALIDAS])</f>
        <v>0</v>
      </c>
      <c r="X218" s="950">
        <f>ALMACEN[[#This Row],[SALIDAD]]-ALMACEN[[#This Row],[ENTRADAS]]</f>
        <v>0</v>
      </c>
      <c r="Y218" s="176"/>
    </row>
    <row r="219" spans="1:25" ht="38.25" x14ac:dyDescent="0.25">
      <c r="A219" s="179">
        <v>183</v>
      </c>
      <c r="B219" s="201" t="s">
        <v>121</v>
      </c>
      <c r="C219" s="14" t="s">
        <v>237</v>
      </c>
      <c r="D219" s="14" t="s">
        <v>10</v>
      </c>
      <c r="E219" s="14" t="s">
        <v>308</v>
      </c>
      <c r="F219" s="15">
        <v>45962</v>
      </c>
      <c r="G219" s="37">
        <v>4.25</v>
      </c>
      <c r="H219" s="337"/>
      <c r="I219" s="83"/>
      <c r="J219" s="85">
        <f t="shared" si="10"/>
        <v>0</v>
      </c>
      <c r="K219" s="83">
        <v>0</v>
      </c>
      <c r="L219" s="85">
        <f t="shared" si="6"/>
        <v>0</v>
      </c>
      <c r="M219" s="83">
        <v>0</v>
      </c>
      <c r="N219" s="85">
        <f t="shared" si="7"/>
        <v>0</v>
      </c>
      <c r="O219" s="83"/>
      <c r="P219" s="85">
        <f t="shared" si="8"/>
        <v>0</v>
      </c>
      <c r="Q219" s="83"/>
      <c r="R219" s="377">
        <f t="shared" si="9"/>
        <v>0</v>
      </c>
      <c r="S219" s="905"/>
      <c r="T219" s="905">
        <f>+ALMACEN[[#This Row],[TOTAL EXITENTE82]]*ALMACEN[[#This Row],[P.U$]]</f>
        <v>0</v>
      </c>
      <c r="U219" s="768"/>
      <c r="V219">
        <f>SUMIF(SALIDAS6[[N° DE LOTE ]],ALMACEN[N° DE LOTE],SALIDAS6[ENTRADAS])</f>
        <v>0</v>
      </c>
      <c r="W219" s="950">
        <f>SUMIF(Tabla6[N° DE LOTE],ALMACEN[N° DE LOTE],Tabla6[SALIDAS])</f>
        <v>0</v>
      </c>
      <c r="X219" s="950">
        <f>ALMACEN[[#This Row],[SALIDAD]]-ALMACEN[[#This Row],[ENTRADAS]]</f>
        <v>0</v>
      </c>
      <c r="Y219" s="176"/>
    </row>
    <row r="220" spans="1:25" ht="38.25" x14ac:dyDescent="0.25">
      <c r="A220" s="179">
        <v>184</v>
      </c>
      <c r="B220" s="201" t="s">
        <v>817</v>
      </c>
      <c r="C220" s="14" t="s">
        <v>232</v>
      </c>
      <c r="D220" s="14" t="s">
        <v>10</v>
      </c>
      <c r="E220" s="14" t="s">
        <v>308</v>
      </c>
      <c r="F220" s="15">
        <v>45627</v>
      </c>
      <c r="G220" s="37">
        <v>2.09</v>
      </c>
      <c r="H220" s="337"/>
      <c r="I220" s="83"/>
      <c r="J220" s="85">
        <f t="shared" si="10"/>
        <v>0</v>
      </c>
      <c r="K220" s="83">
        <v>0</v>
      </c>
      <c r="L220" s="85">
        <f>G220*K220</f>
        <v>0</v>
      </c>
      <c r="M220" s="83">
        <v>0</v>
      </c>
      <c r="N220" s="85">
        <f>G220*M220</f>
        <v>0</v>
      </c>
      <c r="O220" s="83"/>
      <c r="P220" s="85">
        <f>G220*O220</f>
        <v>0</v>
      </c>
      <c r="Q220" s="83"/>
      <c r="R220" s="377">
        <f>G220*Q220</f>
        <v>0</v>
      </c>
      <c r="S220" s="905"/>
      <c r="T220" s="905">
        <f>+ALMACEN[[#This Row],[TOTAL EXITENTE82]]*ALMACEN[[#This Row],[P.U$]]</f>
        <v>0</v>
      </c>
      <c r="U220" s="768"/>
      <c r="V220">
        <f>SUMIF(SALIDAS6[[N° DE LOTE ]],ALMACEN[N° DE LOTE],SALIDAS6[ENTRADAS])</f>
        <v>0</v>
      </c>
      <c r="W220" s="950">
        <f>SUMIF(Tabla6[N° DE LOTE],ALMACEN[N° DE LOTE],Tabla6[SALIDAS])</f>
        <v>0</v>
      </c>
      <c r="X220" s="950">
        <f>ALMACEN[[#This Row],[SALIDAD]]-ALMACEN[[#This Row],[ENTRADAS]]</f>
        <v>0</v>
      </c>
      <c r="Y220" s="176"/>
    </row>
    <row r="221" spans="1:25" ht="38.25" x14ac:dyDescent="0.25">
      <c r="A221" s="179">
        <v>185</v>
      </c>
      <c r="B221" s="201" t="s">
        <v>122</v>
      </c>
      <c r="C221" s="14" t="s">
        <v>205</v>
      </c>
      <c r="D221" s="14" t="s">
        <v>10</v>
      </c>
      <c r="E221" s="14" t="s">
        <v>308</v>
      </c>
      <c r="F221" s="15">
        <v>45627</v>
      </c>
      <c r="G221" s="37">
        <v>2.09</v>
      </c>
      <c r="H221" s="337"/>
      <c r="I221" s="83">
        <v>30</v>
      </c>
      <c r="J221" s="85">
        <f t="shared" si="10"/>
        <v>62.699999999999996</v>
      </c>
      <c r="K221" s="83">
        <v>30</v>
      </c>
      <c r="L221" s="85">
        <f t="shared" ref="L221:L324" si="11">G221*K221</f>
        <v>62.699999999999996</v>
      </c>
      <c r="M221" s="83">
        <v>30</v>
      </c>
      <c r="N221" s="85">
        <f t="shared" ref="N221:N324" si="12">G221*M221</f>
        <v>62.699999999999996</v>
      </c>
      <c r="O221" s="83">
        <v>10</v>
      </c>
      <c r="P221" s="85">
        <f t="shared" ref="P221:P324" si="13">G221*O221</f>
        <v>20.9</v>
      </c>
      <c r="Q221" s="83">
        <v>10</v>
      </c>
      <c r="R221" s="377">
        <f t="shared" ref="R221:R324" si="14">G221*Q221</f>
        <v>20.9</v>
      </c>
      <c r="S221" s="905">
        <v>10</v>
      </c>
      <c r="T221" s="905">
        <f>+ALMACEN[[#This Row],[TOTAL EXITENTE82]]*ALMACEN[[#This Row],[P.U$]]</f>
        <v>20.9</v>
      </c>
      <c r="U221" s="768">
        <v>10</v>
      </c>
      <c r="V221">
        <f>SUMIF(SALIDAS6[[N° DE LOTE ]],ALMACEN[N° DE LOTE],SALIDAS6[ENTRADAS])</f>
        <v>0</v>
      </c>
      <c r="W221" s="950">
        <f>SUMIF(Tabla6[N° DE LOTE],ALMACEN[N° DE LOTE],Tabla6[SALIDAS])</f>
        <v>0</v>
      </c>
      <c r="X221" s="950">
        <f>ALMACEN[[#This Row],[SALIDAD]]-ALMACEN[[#This Row],[ENTRADAS]]</f>
        <v>0</v>
      </c>
      <c r="Y221" s="176"/>
    </row>
    <row r="222" spans="1:25" ht="38.25" x14ac:dyDescent="0.25">
      <c r="A222" s="179">
        <v>186</v>
      </c>
      <c r="B222" s="201" t="s">
        <v>123</v>
      </c>
      <c r="C222" s="14" t="s">
        <v>238</v>
      </c>
      <c r="D222" s="14" t="s">
        <v>10</v>
      </c>
      <c r="E222" s="14" t="s">
        <v>308</v>
      </c>
      <c r="F222" s="15">
        <v>45444</v>
      </c>
      <c r="G222" s="37">
        <v>1.76</v>
      </c>
      <c r="H222" s="337"/>
      <c r="I222" s="83"/>
      <c r="J222" s="85">
        <f t="shared" si="10"/>
        <v>0</v>
      </c>
      <c r="K222" s="83">
        <v>0</v>
      </c>
      <c r="L222" s="85">
        <f t="shared" si="11"/>
        <v>0</v>
      </c>
      <c r="M222" s="83">
        <v>0</v>
      </c>
      <c r="N222" s="85">
        <f t="shared" si="12"/>
        <v>0</v>
      </c>
      <c r="O222" s="83"/>
      <c r="P222" s="85">
        <f t="shared" si="13"/>
        <v>0</v>
      </c>
      <c r="Q222" s="83"/>
      <c r="R222" s="377">
        <f t="shared" si="14"/>
        <v>0</v>
      </c>
      <c r="S222" s="905"/>
      <c r="T222" s="905">
        <f>+ALMACEN[[#This Row],[TOTAL EXITENTE82]]*ALMACEN[[#This Row],[P.U$]]</f>
        <v>0</v>
      </c>
      <c r="U222" s="768"/>
      <c r="V222">
        <f>SUMIF(SALIDAS6[[N° DE LOTE ]],ALMACEN[N° DE LOTE],SALIDAS6[ENTRADAS])</f>
        <v>0</v>
      </c>
      <c r="W222" s="950">
        <f>SUMIF(Tabla6[N° DE LOTE],ALMACEN[N° DE LOTE],Tabla6[SALIDAS])</f>
        <v>0</v>
      </c>
      <c r="X222" s="950">
        <f>ALMACEN[[#This Row],[SALIDAD]]-ALMACEN[[#This Row],[ENTRADAS]]</f>
        <v>0</v>
      </c>
      <c r="Y222" s="176"/>
    </row>
    <row r="223" spans="1:25" ht="38.25" x14ac:dyDescent="0.25">
      <c r="A223" s="179">
        <v>187</v>
      </c>
      <c r="B223" s="13" t="s">
        <v>730</v>
      </c>
      <c r="C223" s="14" t="s">
        <v>232</v>
      </c>
      <c r="D223" s="14" t="s">
        <v>10</v>
      </c>
      <c r="E223" s="14" t="s">
        <v>308</v>
      </c>
      <c r="F223" s="15">
        <v>45444</v>
      </c>
      <c r="G223" s="37">
        <v>2.09</v>
      </c>
      <c r="H223" s="337"/>
      <c r="I223" s="593"/>
      <c r="J223" s="85">
        <f t="shared" si="10"/>
        <v>0</v>
      </c>
      <c r="K223" s="83">
        <v>0</v>
      </c>
      <c r="L223" s="879">
        <f>G223*K223</f>
        <v>0</v>
      </c>
      <c r="M223" s="83">
        <v>0</v>
      </c>
      <c r="N223" s="879">
        <f>G223*M223</f>
        <v>0</v>
      </c>
      <c r="O223" s="593"/>
      <c r="P223" s="879">
        <f>G223*O223</f>
        <v>0</v>
      </c>
      <c r="Q223" s="593"/>
      <c r="R223" s="377">
        <f>G223*Q223</f>
        <v>0</v>
      </c>
      <c r="S223" s="905"/>
      <c r="T223" s="905">
        <f>+ALMACEN[[#This Row],[TOTAL EXITENTE82]]*ALMACEN[[#This Row],[P.U$]]</f>
        <v>0</v>
      </c>
      <c r="U223" s="768"/>
      <c r="V223">
        <f>SUMIF(SALIDAS6[[N° DE LOTE ]],ALMACEN[N° DE LOTE],SALIDAS6[ENTRADAS])</f>
        <v>0</v>
      </c>
      <c r="W223" s="950">
        <f>SUMIF(Tabla6[N° DE LOTE],ALMACEN[N° DE LOTE],Tabla6[SALIDAS])</f>
        <v>0</v>
      </c>
      <c r="X223" s="950">
        <f>ALMACEN[[#This Row],[SALIDAD]]-ALMACEN[[#This Row],[ENTRADAS]]</f>
        <v>0</v>
      </c>
      <c r="Y223" s="176"/>
    </row>
    <row r="224" spans="1:25" ht="38.25" x14ac:dyDescent="0.25">
      <c r="A224" s="179">
        <v>188</v>
      </c>
      <c r="B224" s="13" t="s">
        <v>883</v>
      </c>
      <c r="C224" s="14" t="s">
        <v>205</v>
      </c>
      <c r="D224" s="14" t="s">
        <v>10</v>
      </c>
      <c r="E224" s="14" t="s">
        <v>308</v>
      </c>
      <c r="F224" s="15">
        <v>45627</v>
      </c>
      <c r="G224" s="37">
        <v>2.09</v>
      </c>
      <c r="H224" s="337"/>
      <c r="I224" s="593"/>
      <c r="J224" s="85">
        <f t="shared" si="10"/>
        <v>0</v>
      </c>
      <c r="K224" s="83">
        <v>0</v>
      </c>
      <c r="L224" s="879">
        <f>G224*K224</f>
        <v>0</v>
      </c>
      <c r="M224" s="83">
        <v>0</v>
      </c>
      <c r="N224" s="879">
        <f>G224*M224</f>
        <v>0</v>
      </c>
      <c r="O224" s="593"/>
      <c r="P224" s="879">
        <f>G224*O224</f>
        <v>0</v>
      </c>
      <c r="Q224" s="593"/>
      <c r="R224" s="377">
        <f>G224*Q224</f>
        <v>0</v>
      </c>
      <c r="S224" s="905"/>
      <c r="T224" s="905">
        <f>+ALMACEN[[#This Row],[TOTAL EXITENTE82]]*ALMACEN[[#This Row],[P.U$]]</f>
        <v>0</v>
      </c>
      <c r="U224" s="768"/>
      <c r="V224">
        <f>SUMIF(SALIDAS6[[N° DE LOTE ]],ALMACEN[N° DE LOTE],SALIDAS6[ENTRADAS])</f>
        <v>0</v>
      </c>
      <c r="W224" s="950">
        <f>SUMIF(Tabla6[N° DE LOTE],ALMACEN[N° DE LOTE],Tabla6[SALIDAS])</f>
        <v>0</v>
      </c>
      <c r="X224" s="950">
        <f>ALMACEN[[#This Row],[SALIDAD]]-ALMACEN[[#This Row],[ENTRADAS]]</f>
        <v>0</v>
      </c>
      <c r="Y224" s="176"/>
    </row>
    <row r="225" spans="1:25" ht="38.25" x14ac:dyDescent="0.25">
      <c r="A225" s="179">
        <v>189</v>
      </c>
      <c r="B225" s="201" t="s">
        <v>124</v>
      </c>
      <c r="C225" s="14" t="s">
        <v>232</v>
      </c>
      <c r="D225" s="14" t="s">
        <v>10</v>
      </c>
      <c r="E225" s="14" t="s">
        <v>288</v>
      </c>
      <c r="F225" s="15">
        <v>45444</v>
      </c>
      <c r="G225" s="37">
        <v>0.84</v>
      </c>
      <c r="H225" s="337"/>
      <c r="I225" s="83"/>
      <c r="J225" s="85">
        <f t="shared" si="10"/>
        <v>0</v>
      </c>
      <c r="K225" s="83">
        <v>0</v>
      </c>
      <c r="L225" s="85">
        <f t="shared" si="11"/>
        <v>0</v>
      </c>
      <c r="M225" s="83">
        <v>0</v>
      </c>
      <c r="N225" s="85">
        <f t="shared" si="12"/>
        <v>0</v>
      </c>
      <c r="O225" s="83"/>
      <c r="P225" s="85">
        <f t="shared" si="13"/>
        <v>0</v>
      </c>
      <c r="Q225" s="83"/>
      <c r="R225" s="377">
        <f t="shared" si="14"/>
        <v>0</v>
      </c>
      <c r="S225" s="905"/>
      <c r="T225" s="905">
        <f>+ALMACEN[[#This Row],[TOTAL EXITENTE82]]*ALMACEN[[#This Row],[P.U$]]</f>
        <v>0</v>
      </c>
      <c r="U225" s="768"/>
      <c r="V225">
        <f>SUMIF(SALIDAS6[[N° DE LOTE ]],ALMACEN[N° DE LOTE],SALIDAS6[ENTRADAS])</f>
        <v>0</v>
      </c>
      <c r="W225" s="950">
        <f>SUMIF(Tabla6[N° DE LOTE],ALMACEN[N° DE LOTE],Tabla6[SALIDAS])</f>
        <v>0</v>
      </c>
      <c r="X225" s="950">
        <f>ALMACEN[[#This Row],[SALIDAD]]-ALMACEN[[#This Row],[ENTRADAS]]</f>
        <v>0</v>
      </c>
      <c r="Y225" s="176"/>
    </row>
    <row r="226" spans="1:25" ht="38.25" x14ac:dyDescent="0.25">
      <c r="A226" s="179">
        <v>190</v>
      </c>
      <c r="B226" s="201" t="s">
        <v>125</v>
      </c>
      <c r="C226" s="14" t="s">
        <v>1223</v>
      </c>
      <c r="D226" s="14" t="s">
        <v>10</v>
      </c>
      <c r="E226" s="14" t="s">
        <v>288</v>
      </c>
      <c r="F226" s="15">
        <v>45350</v>
      </c>
      <c r="G226" s="37">
        <v>0.92</v>
      </c>
      <c r="H226" s="337"/>
      <c r="I226" s="83"/>
      <c r="J226" s="85">
        <f t="shared" si="10"/>
        <v>0</v>
      </c>
      <c r="K226" s="83">
        <v>0</v>
      </c>
      <c r="L226" s="85">
        <f>G226*K226</f>
        <v>0</v>
      </c>
      <c r="M226" s="83">
        <v>0</v>
      </c>
      <c r="N226" s="85">
        <f>G226*M226</f>
        <v>0</v>
      </c>
      <c r="O226" s="83"/>
      <c r="P226" s="85">
        <f>G226*O226</f>
        <v>0</v>
      </c>
      <c r="Q226" s="83"/>
      <c r="R226" s="377">
        <f>G226*Q226</f>
        <v>0</v>
      </c>
      <c r="S226" s="905"/>
      <c r="T226" s="905">
        <f>+ALMACEN[[#This Row],[TOTAL EXITENTE82]]*ALMACEN[[#This Row],[P.U$]]</f>
        <v>0</v>
      </c>
      <c r="U226" s="768"/>
      <c r="V226">
        <f>SUMIF(SALIDAS6[[N° DE LOTE ]],ALMACEN[N° DE LOTE],SALIDAS6[ENTRADAS])</f>
        <v>0</v>
      </c>
      <c r="W226" s="950">
        <f>SUMIF(Tabla6[N° DE LOTE],ALMACEN[N° DE LOTE],Tabla6[SALIDAS])</f>
        <v>0</v>
      </c>
      <c r="X226" s="950">
        <f>ALMACEN[[#This Row],[SALIDAD]]-ALMACEN[[#This Row],[ENTRADAS]]</f>
        <v>0</v>
      </c>
      <c r="Y226" s="176"/>
    </row>
    <row r="227" spans="1:25" ht="38.25" x14ac:dyDescent="0.25">
      <c r="A227" s="179">
        <v>817</v>
      </c>
      <c r="B227" s="201" t="s">
        <v>1019</v>
      </c>
      <c r="C227" s="13" t="s">
        <v>241</v>
      </c>
      <c r="D227" s="14" t="s">
        <v>10</v>
      </c>
      <c r="E227" s="14" t="s">
        <v>288</v>
      </c>
      <c r="F227" s="15">
        <v>46082</v>
      </c>
      <c r="G227" s="37">
        <v>0.81</v>
      </c>
      <c r="H227" s="337"/>
      <c r="I227" s="83"/>
      <c r="J227" s="85">
        <f>G227*I227</f>
        <v>0</v>
      </c>
      <c r="K227" s="83"/>
      <c r="L227" s="85">
        <f>G227*K227</f>
        <v>0</v>
      </c>
      <c r="M227" s="83"/>
      <c r="N227" s="85">
        <f>G227*M227</f>
        <v>0</v>
      </c>
      <c r="O227" s="83"/>
      <c r="P227" s="85">
        <f>G227*O227</f>
        <v>0</v>
      </c>
      <c r="Q227" s="83">
        <v>50</v>
      </c>
      <c r="R227" s="377">
        <f>G227*Q227</f>
        <v>40.5</v>
      </c>
      <c r="S227" s="905">
        <v>30</v>
      </c>
      <c r="T227" s="905">
        <f>+ALMACEN[[#This Row],[TOTAL EXITENTE82]]*ALMACEN[[#This Row],[P.U$]]</f>
        <v>24.3</v>
      </c>
      <c r="U227" s="768">
        <v>30</v>
      </c>
      <c r="V227">
        <f>SUMIF(SALIDAS6[[N° DE LOTE ]],ALMACEN[N° DE LOTE],SALIDAS6[ENTRADAS])</f>
        <v>50</v>
      </c>
      <c r="W227" s="950">
        <f>SUMIF(Tabla6[N° DE LOTE],ALMACEN[N° DE LOTE],Tabla6[SALIDAS])</f>
        <v>10</v>
      </c>
      <c r="X227" s="950">
        <f>ALMACEN[[#This Row],[SALIDAD]]-ALMACEN[[#This Row],[ENTRADAS]]</f>
        <v>40</v>
      </c>
      <c r="Y227" s="176"/>
    </row>
    <row r="228" spans="1:25" ht="38.25" x14ac:dyDescent="0.25">
      <c r="A228" s="179">
        <v>191</v>
      </c>
      <c r="B228" s="201" t="s">
        <v>1019</v>
      </c>
      <c r="C228" s="578" t="s">
        <v>198</v>
      </c>
      <c r="D228" s="14" t="s">
        <v>10</v>
      </c>
      <c r="E228" s="14" t="s">
        <v>288</v>
      </c>
      <c r="F228" s="576">
        <v>46569</v>
      </c>
      <c r="G228" s="577">
        <v>0.92</v>
      </c>
      <c r="H228" s="337"/>
      <c r="I228" s="593"/>
      <c r="J228" s="85">
        <f t="shared" si="10"/>
        <v>0</v>
      </c>
      <c r="K228" s="83">
        <v>0</v>
      </c>
      <c r="L228" s="879">
        <f>G228*K228</f>
        <v>0</v>
      </c>
      <c r="M228" s="83">
        <v>0</v>
      </c>
      <c r="N228" s="879">
        <f>G228*M228</f>
        <v>0</v>
      </c>
      <c r="O228" s="593"/>
      <c r="P228" s="879">
        <f>G228*O228</f>
        <v>0</v>
      </c>
      <c r="Q228" s="593"/>
      <c r="R228" s="377">
        <f>G228*Q228</f>
        <v>0</v>
      </c>
      <c r="S228" s="905"/>
      <c r="T228" s="905">
        <f>+ALMACEN[[#This Row],[TOTAL EXITENTE82]]*ALMACEN[[#This Row],[P.U$]]</f>
        <v>0</v>
      </c>
      <c r="U228" s="768"/>
      <c r="V228">
        <f>SUMIF(SALIDAS6[[N° DE LOTE ]],ALMACEN[N° DE LOTE],SALIDAS6[ENTRADAS])</f>
        <v>0</v>
      </c>
      <c r="W228" s="950">
        <f>SUMIF(Tabla6[N° DE LOTE],ALMACEN[N° DE LOTE],Tabla6[SALIDAS])</f>
        <v>0</v>
      </c>
      <c r="X228" s="950">
        <f>ALMACEN[[#This Row],[SALIDAD]]-ALMACEN[[#This Row],[ENTRADAS]]</f>
        <v>0</v>
      </c>
      <c r="Y228" s="176"/>
    </row>
    <row r="229" spans="1:25" ht="38.25" x14ac:dyDescent="0.25">
      <c r="A229" s="179">
        <v>192</v>
      </c>
      <c r="B229" s="201" t="s">
        <v>1019</v>
      </c>
      <c r="C229" s="578" t="s">
        <v>203</v>
      </c>
      <c r="D229" s="14" t="s">
        <v>10</v>
      </c>
      <c r="E229" s="14" t="s">
        <v>288</v>
      </c>
      <c r="F229" s="576">
        <v>45870</v>
      </c>
      <c r="G229" s="577">
        <v>0.92</v>
      </c>
      <c r="H229" s="337"/>
      <c r="I229" s="593">
        <v>50</v>
      </c>
      <c r="J229" s="85">
        <f>G229*I229</f>
        <v>46</v>
      </c>
      <c r="K229" s="83">
        <v>40</v>
      </c>
      <c r="L229" s="879">
        <f>G229*K229</f>
        <v>36.800000000000004</v>
      </c>
      <c r="M229" s="83">
        <v>30</v>
      </c>
      <c r="N229" s="879">
        <f>G229*M229</f>
        <v>27.6</v>
      </c>
      <c r="O229" s="593">
        <v>10</v>
      </c>
      <c r="P229" s="879">
        <f>G229*O229</f>
        <v>9.2000000000000011</v>
      </c>
      <c r="Q229" s="593">
        <v>0</v>
      </c>
      <c r="R229" s="377">
        <f>G229*Q229</f>
        <v>0</v>
      </c>
      <c r="S229" s="905"/>
      <c r="T229" s="905">
        <f>+ALMACEN[[#This Row],[TOTAL EXITENTE82]]*ALMACEN[[#This Row],[P.U$]]</f>
        <v>0</v>
      </c>
      <c r="U229" s="768"/>
      <c r="V229">
        <f>SUMIF(SALIDAS6[[N° DE LOTE ]],ALMACEN[N° DE LOTE],SALIDAS6[ENTRADAS])</f>
        <v>0</v>
      </c>
      <c r="W229" s="950">
        <f>SUMIF(Tabla6[N° DE LOTE],ALMACEN[N° DE LOTE],Tabla6[SALIDAS])</f>
        <v>0</v>
      </c>
      <c r="X229" s="950">
        <f>ALMACEN[[#This Row],[SALIDAD]]-ALMACEN[[#This Row],[ENTRADAS]]</f>
        <v>0</v>
      </c>
      <c r="Y229" s="176"/>
    </row>
    <row r="230" spans="1:25" ht="38.25" x14ac:dyDescent="0.25">
      <c r="A230" s="179">
        <v>193</v>
      </c>
      <c r="B230" s="201" t="s">
        <v>125</v>
      </c>
      <c r="C230" s="14" t="s">
        <v>239</v>
      </c>
      <c r="D230" s="14" t="s">
        <v>10</v>
      </c>
      <c r="E230" s="14" t="s">
        <v>288</v>
      </c>
      <c r="F230" s="15">
        <v>45748</v>
      </c>
      <c r="G230" s="37">
        <v>0.92</v>
      </c>
      <c r="H230" s="337"/>
      <c r="I230" s="83"/>
      <c r="J230" s="85">
        <f t="shared" si="10"/>
        <v>0</v>
      </c>
      <c r="K230" s="83">
        <v>0</v>
      </c>
      <c r="L230" s="85">
        <f t="shared" si="11"/>
        <v>0</v>
      </c>
      <c r="M230" s="83">
        <v>0</v>
      </c>
      <c r="N230" s="85">
        <f t="shared" si="12"/>
        <v>0</v>
      </c>
      <c r="O230" s="83"/>
      <c r="P230" s="85">
        <f t="shared" si="13"/>
        <v>0</v>
      </c>
      <c r="Q230" s="83"/>
      <c r="R230" s="377">
        <f t="shared" si="14"/>
        <v>0</v>
      </c>
      <c r="S230" s="905"/>
      <c r="T230" s="905">
        <f>+ALMACEN[[#This Row],[TOTAL EXITENTE82]]*ALMACEN[[#This Row],[P.U$]]</f>
        <v>0</v>
      </c>
      <c r="U230" s="768"/>
      <c r="V230">
        <f>SUMIF(SALIDAS6[[N° DE LOTE ]],ALMACEN[N° DE LOTE],SALIDAS6[ENTRADAS])</f>
        <v>0</v>
      </c>
      <c r="W230" s="950">
        <f>SUMIF(Tabla6[N° DE LOTE],ALMACEN[N° DE LOTE],Tabla6[SALIDAS])</f>
        <v>0</v>
      </c>
      <c r="X230" s="950">
        <f>ALMACEN[[#This Row],[SALIDAD]]-ALMACEN[[#This Row],[ENTRADAS]]</f>
        <v>0</v>
      </c>
      <c r="Y230" s="176"/>
    </row>
    <row r="231" spans="1:25" ht="38.25" x14ac:dyDescent="0.25">
      <c r="A231" s="179">
        <v>771</v>
      </c>
      <c r="B231" s="201" t="s">
        <v>18030</v>
      </c>
      <c r="C231" s="14" t="s">
        <v>232</v>
      </c>
      <c r="D231" s="14" t="s">
        <v>10</v>
      </c>
      <c r="E231" s="14" t="s">
        <v>309</v>
      </c>
      <c r="F231" s="15">
        <v>45992</v>
      </c>
      <c r="G231" s="37">
        <v>1.37</v>
      </c>
      <c r="H231" s="337"/>
      <c r="I231" s="83"/>
      <c r="J231" s="85">
        <f>G231*I231</f>
        <v>0</v>
      </c>
      <c r="K231" s="83"/>
      <c r="L231" s="85">
        <f>G231*K231</f>
        <v>0</v>
      </c>
      <c r="M231" s="83"/>
      <c r="N231" s="85">
        <f>G231*M231</f>
        <v>0</v>
      </c>
      <c r="O231" s="83"/>
      <c r="P231" s="85">
        <f>G231*O231</f>
        <v>0</v>
      </c>
      <c r="Q231" s="83">
        <v>10</v>
      </c>
      <c r="R231" s="377">
        <f>G231*Q231</f>
        <v>13.700000000000001</v>
      </c>
      <c r="S231" s="905">
        <v>0</v>
      </c>
      <c r="T231" s="905">
        <f>+ALMACEN[[#This Row],[TOTAL EXITENTE82]]*ALMACEN[[#This Row],[P.U$]]</f>
        <v>0</v>
      </c>
      <c r="U231" s="768">
        <v>0</v>
      </c>
      <c r="V231">
        <f>SUMIF(SALIDAS6[[N° DE LOTE ]],ALMACEN[N° DE LOTE],SALIDAS6[ENTRADAS])</f>
        <v>10</v>
      </c>
      <c r="W231" s="950">
        <f>SUMIF(Tabla6[N° DE LOTE],ALMACEN[N° DE LOTE],Tabla6[SALIDAS])</f>
        <v>0</v>
      </c>
      <c r="X231" s="950">
        <f>ALMACEN[[#This Row],[SALIDAD]]-ALMACEN[[#This Row],[ENTRADAS]]</f>
        <v>10</v>
      </c>
      <c r="Y231" s="176"/>
    </row>
    <row r="232" spans="1:25" ht="25.5" customHeight="1" x14ac:dyDescent="0.25">
      <c r="A232" s="179">
        <v>194</v>
      </c>
      <c r="B232" s="201" t="s">
        <v>126</v>
      </c>
      <c r="C232" s="14" t="s">
        <v>240</v>
      </c>
      <c r="D232" s="14" t="s">
        <v>10</v>
      </c>
      <c r="E232" s="14" t="s">
        <v>309</v>
      </c>
      <c r="F232" s="15">
        <v>45962</v>
      </c>
      <c r="G232" s="37">
        <v>1.37</v>
      </c>
      <c r="H232" s="337"/>
      <c r="I232" s="83"/>
      <c r="J232" s="85">
        <f t="shared" si="10"/>
        <v>0</v>
      </c>
      <c r="K232" s="83">
        <v>0</v>
      </c>
      <c r="L232" s="85">
        <f t="shared" si="11"/>
        <v>0</v>
      </c>
      <c r="M232" s="83">
        <v>0</v>
      </c>
      <c r="N232" s="85">
        <f t="shared" si="12"/>
        <v>0</v>
      </c>
      <c r="O232" s="83"/>
      <c r="P232" s="85">
        <f t="shared" si="13"/>
        <v>0</v>
      </c>
      <c r="Q232" s="83"/>
      <c r="R232" s="377">
        <f t="shared" si="14"/>
        <v>0</v>
      </c>
      <c r="S232" s="905"/>
      <c r="T232" s="905">
        <f>+ALMACEN[[#This Row],[TOTAL EXITENTE82]]*ALMACEN[[#This Row],[P.U$]]</f>
        <v>0</v>
      </c>
      <c r="U232" s="768"/>
      <c r="V232">
        <f>SUMIF(SALIDAS6[[N° DE LOTE ]],ALMACEN[N° DE LOTE],SALIDAS6[ENTRADAS])</f>
        <v>0</v>
      </c>
      <c r="W232" s="950">
        <f>SUMIF(Tabla6[N° DE LOTE],ALMACEN[N° DE LOTE],Tabla6[SALIDAS])</f>
        <v>0</v>
      </c>
      <c r="X232" s="950">
        <f>ALMACEN[[#This Row],[SALIDAD]]-ALMACEN[[#This Row],[ENTRADAS]]</f>
        <v>0</v>
      </c>
      <c r="Y232" s="176"/>
    </row>
    <row r="233" spans="1:25" ht="38.25" x14ac:dyDescent="0.25">
      <c r="A233" s="179">
        <v>195</v>
      </c>
      <c r="B233" s="201" t="s">
        <v>126</v>
      </c>
      <c r="C233" s="14" t="s">
        <v>241</v>
      </c>
      <c r="D233" s="14" t="s">
        <v>10</v>
      </c>
      <c r="E233" s="14" t="s">
        <v>309</v>
      </c>
      <c r="F233" s="15">
        <v>45963</v>
      </c>
      <c r="G233" s="37">
        <v>0.81</v>
      </c>
      <c r="H233" s="337"/>
      <c r="I233" s="83">
        <v>2</v>
      </c>
      <c r="J233" s="85">
        <f t="shared" si="10"/>
        <v>1.62</v>
      </c>
      <c r="K233" s="83">
        <v>2</v>
      </c>
      <c r="L233" s="85">
        <f t="shared" si="11"/>
        <v>1.62</v>
      </c>
      <c r="M233" s="83">
        <v>2</v>
      </c>
      <c r="N233" s="85">
        <f t="shared" si="12"/>
        <v>1.62</v>
      </c>
      <c r="O233" s="308">
        <v>2</v>
      </c>
      <c r="P233" s="85">
        <f t="shared" si="13"/>
        <v>1.62</v>
      </c>
      <c r="Q233" s="83">
        <v>2</v>
      </c>
      <c r="R233" s="377">
        <f t="shared" si="14"/>
        <v>1.62</v>
      </c>
      <c r="S233" s="905">
        <v>0</v>
      </c>
      <c r="T233" s="905">
        <f>+ALMACEN[[#This Row],[TOTAL EXITENTE82]]*ALMACEN[[#This Row],[P.U$]]</f>
        <v>0</v>
      </c>
      <c r="U233" s="768">
        <v>0</v>
      </c>
      <c r="V233">
        <f>SUMIF(SALIDAS6[[N° DE LOTE ]],ALMACEN[N° DE LOTE],SALIDAS6[ENTRADAS])</f>
        <v>0</v>
      </c>
      <c r="W233" s="950">
        <f>SUMIF(Tabla6[N° DE LOTE],ALMACEN[N° DE LOTE],Tabla6[SALIDAS])</f>
        <v>0</v>
      </c>
      <c r="X233" s="950">
        <f>ALMACEN[[#This Row],[SALIDAD]]-ALMACEN[[#This Row],[ENTRADAS]]</f>
        <v>0</v>
      </c>
      <c r="Y233" s="176"/>
    </row>
    <row r="234" spans="1:25" ht="51" x14ac:dyDescent="0.25">
      <c r="A234" s="179">
        <v>196</v>
      </c>
      <c r="B234" s="201" t="s">
        <v>127</v>
      </c>
      <c r="C234" s="14" t="s">
        <v>209</v>
      </c>
      <c r="D234" s="14" t="s">
        <v>10</v>
      </c>
      <c r="E234" s="14" t="s">
        <v>273</v>
      </c>
      <c r="F234" s="15">
        <v>45536</v>
      </c>
      <c r="G234" s="37">
        <v>2.2200000000000002</v>
      </c>
      <c r="H234" s="337"/>
      <c r="I234" s="83"/>
      <c r="J234" s="85">
        <f t="shared" si="10"/>
        <v>0</v>
      </c>
      <c r="K234" s="83">
        <v>0</v>
      </c>
      <c r="L234" s="85">
        <f t="shared" si="11"/>
        <v>0</v>
      </c>
      <c r="M234" s="83">
        <v>0</v>
      </c>
      <c r="N234" s="85">
        <f t="shared" si="12"/>
        <v>0</v>
      </c>
      <c r="O234" s="83"/>
      <c r="P234" s="85">
        <f t="shared" si="13"/>
        <v>0</v>
      </c>
      <c r="Q234" s="83"/>
      <c r="R234" s="377">
        <f t="shared" si="14"/>
        <v>0</v>
      </c>
      <c r="S234" s="905"/>
      <c r="T234" s="905">
        <f>+ALMACEN[[#This Row],[TOTAL EXITENTE82]]*ALMACEN[[#This Row],[P.U$]]</f>
        <v>0</v>
      </c>
      <c r="U234" s="768"/>
      <c r="V234">
        <f>SUMIF(SALIDAS6[[N° DE LOTE ]],ALMACEN[N° DE LOTE],SALIDAS6[ENTRADAS])</f>
        <v>0</v>
      </c>
      <c r="W234" s="950">
        <f>SUMIF(Tabla6[N° DE LOTE],ALMACEN[N° DE LOTE],Tabla6[SALIDAS])</f>
        <v>0</v>
      </c>
      <c r="X234" s="950">
        <f>ALMACEN[[#This Row],[SALIDAD]]-ALMACEN[[#This Row],[ENTRADAS]]</f>
        <v>0</v>
      </c>
      <c r="Y234" s="176"/>
    </row>
    <row r="235" spans="1:25" ht="51" x14ac:dyDescent="0.25">
      <c r="A235" s="179">
        <v>197</v>
      </c>
      <c r="B235" s="201" t="s">
        <v>128</v>
      </c>
      <c r="C235" s="14" t="s">
        <v>242</v>
      </c>
      <c r="D235" s="14" t="s">
        <v>10</v>
      </c>
      <c r="E235" s="14" t="s">
        <v>273</v>
      </c>
      <c r="F235" s="15">
        <v>45505</v>
      </c>
      <c r="G235" s="37">
        <v>2.2000000000000002</v>
      </c>
      <c r="H235" s="337"/>
      <c r="I235" s="83"/>
      <c r="J235" s="85">
        <f t="shared" si="10"/>
        <v>0</v>
      </c>
      <c r="K235" s="83">
        <v>0</v>
      </c>
      <c r="L235" s="85">
        <f t="shared" si="11"/>
        <v>0</v>
      </c>
      <c r="M235" s="83">
        <v>0</v>
      </c>
      <c r="N235" s="85">
        <f t="shared" si="12"/>
        <v>0</v>
      </c>
      <c r="O235" s="83"/>
      <c r="P235" s="85">
        <f t="shared" si="13"/>
        <v>0</v>
      </c>
      <c r="Q235" s="83"/>
      <c r="R235" s="377">
        <f t="shared" si="14"/>
        <v>0</v>
      </c>
      <c r="S235" s="905"/>
      <c r="T235" s="905">
        <f>+ALMACEN[[#This Row],[TOTAL EXITENTE82]]*ALMACEN[[#This Row],[P.U$]]</f>
        <v>0</v>
      </c>
      <c r="U235" s="768"/>
      <c r="V235">
        <f>SUMIF(SALIDAS6[[N° DE LOTE ]],ALMACEN[N° DE LOTE],SALIDAS6[ENTRADAS])</f>
        <v>0</v>
      </c>
      <c r="W235" s="950">
        <f>SUMIF(Tabla6[N° DE LOTE],ALMACEN[N° DE LOTE],Tabla6[SALIDAS])</f>
        <v>0</v>
      </c>
      <c r="X235" s="950">
        <f>ALMACEN[[#This Row],[SALIDAD]]-ALMACEN[[#This Row],[ENTRADAS]]</f>
        <v>0</v>
      </c>
      <c r="Y235" s="176"/>
    </row>
    <row r="236" spans="1:25" ht="51" x14ac:dyDescent="0.25">
      <c r="A236" s="179">
        <v>198</v>
      </c>
      <c r="B236" s="201" t="s">
        <v>17760</v>
      </c>
      <c r="C236" s="14" t="s">
        <v>203</v>
      </c>
      <c r="D236" s="14" t="s">
        <v>10</v>
      </c>
      <c r="E236" s="14" t="s">
        <v>273</v>
      </c>
      <c r="F236" s="15">
        <v>45323</v>
      </c>
      <c r="G236" s="37">
        <v>1.08</v>
      </c>
      <c r="H236" s="337"/>
      <c r="I236" s="83"/>
      <c r="J236" s="85">
        <f>G236*I236</f>
        <v>0</v>
      </c>
      <c r="K236" s="83">
        <v>0</v>
      </c>
      <c r="L236" s="85">
        <f>G236*K236</f>
        <v>0</v>
      </c>
      <c r="M236" s="83">
        <v>0</v>
      </c>
      <c r="N236" s="85">
        <f>G236*M236</f>
        <v>0</v>
      </c>
      <c r="O236" s="83"/>
      <c r="P236" s="85">
        <f>G236*O236</f>
        <v>0</v>
      </c>
      <c r="Q236" s="83"/>
      <c r="R236" s="377">
        <f>G236*Q236</f>
        <v>0</v>
      </c>
      <c r="S236" s="905"/>
      <c r="T236" s="905">
        <f>+ALMACEN[[#This Row],[TOTAL EXITENTE82]]*ALMACEN[[#This Row],[P.U$]]</f>
        <v>0</v>
      </c>
      <c r="U236" s="768"/>
      <c r="V236">
        <f>SUMIF(SALIDAS6[[N° DE LOTE ]],ALMACEN[N° DE LOTE],SALIDAS6[ENTRADAS])</f>
        <v>0</v>
      </c>
      <c r="W236" s="950">
        <f>SUMIF(Tabla6[N° DE LOTE],ALMACEN[N° DE LOTE],Tabla6[SALIDAS])</f>
        <v>0</v>
      </c>
      <c r="X236" s="950">
        <f>ALMACEN[[#This Row],[SALIDAD]]-ALMACEN[[#This Row],[ENTRADAS]]</f>
        <v>0</v>
      </c>
      <c r="Y236" s="176"/>
    </row>
    <row r="237" spans="1:25" ht="51" x14ac:dyDescent="0.25">
      <c r="A237" s="179">
        <v>199</v>
      </c>
      <c r="B237" s="201" t="s">
        <v>129</v>
      </c>
      <c r="C237" s="14" t="s">
        <v>203</v>
      </c>
      <c r="D237" s="14" t="s">
        <v>10</v>
      </c>
      <c r="E237" s="14" t="s">
        <v>273</v>
      </c>
      <c r="F237" s="15">
        <v>45505</v>
      </c>
      <c r="G237" s="37">
        <v>1.42</v>
      </c>
      <c r="H237" s="337"/>
      <c r="I237" s="83"/>
      <c r="J237" s="85">
        <f t="shared" si="10"/>
        <v>0</v>
      </c>
      <c r="K237" s="83">
        <v>0</v>
      </c>
      <c r="L237" s="85">
        <f t="shared" si="11"/>
        <v>0</v>
      </c>
      <c r="M237" s="83">
        <v>0</v>
      </c>
      <c r="N237" s="85">
        <f t="shared" si="12"/>
        <v>0</v>
      </c>
      <c r="O237" s="83"/>
      <c r="P237" s="85">
        <f t="shared" si="13"/>
        <v>0</v>
      </c>
      <c r="Q237" s="83"/>
      <c r="R237" s="377">
        <f t="shared" si="14"/>
        <v>0</v>
      </c>
      <c r="S237" s="905"/>
      <c r="T237" s="905">
        <f>+ALMACEN[[#This Row],[TOTAL EXITENTE82]]*ALMACEN[[#This Row],[P.U$]]</f>
        <v>0</v>
      </c>
      <c r="U237" s="768"/>
      <c r="V237">
        <f>SUMIF(SALIDAS6[[N° DE LOTE ]],ALMACEN[N° DE LOTE],SALIDAS6[ENTRADAS])</f>
        <v>0</v>
      </c>
      <c r="W237" s="950">
        <f>SUMIF(Tabla6[N° DE LOTE],ALMACEN[N° DE LOTE],Tabla6[SALIDAS])</f>
        <v>0</v>
      </c>
      <c r="X237" s="950">
        <f>ALMACEN[[#This Row],[SALIDAD]]-ALMACEN[[#This Row],[ENTRADAS]]</f>
        <v>0</v>
      </c>
      <c r="Y237" s="176"/>
    </row>
    <row r="238" spans="1:25" ht="51" x14ac:dyDescent="0.25">
      <c r="A238" s="179">
        <v>200</v>
      </c>
      <c r="B238" s="201" t="s">
        <v>129</v>
      </c>
      <c r="C238" s="14" t="s">
        <v>213</v>
      </c>
      <c r="D238" s="14" t="s">
        <v>10</v>
      </c>
      <c r="E238" s="14" t="s">
        <v>273</v>
      </c>
      <c r="F238" s="15">
        <v>46143</v>
      </c>
      <c r="G238" s="37">
        <v>1.42</v>
      </c>
      <c r="H238" s="337"/>
      <c r="I238" s="83"/>
      <c r="J238" s="85">
        <f t="shared" si="10"/>
        <v>0</v>
      </c>
      <c r="K238" s="83">
        <v>0</v>
      </c>
      <c r="L238" s="85">
        <f t="shared" si="11"/>
        <v>0</v>
      </c>
      <c r="M238" s="83">
        <v>0</v>
      </c>
      <c r="N238" s="85">
        <f t="shared" si="12"/>
        <v>0</v>
      </c>
      <c r="O238" s="83"/>
      <c r="P238" s="85">
        <f t="shared" si="13"/>
        <v>0</v>
      </c>
      <c r="Q238" s="83"/>
      <c r="R238" s="377">
        <f t="shared" si="14"/>
        <v>0</v>
      </c>
      <c r="S238" s="905"/>
      <c r="T238" s="905">
        <f>+ALMACEN[[#This Row],[TOTAL EXITENTE82]]*ALMACEN[[#This Row],[P.U$]]</f>
        <v>0</v>
      </c>
      <c r="U238" s="768"/>
      <c r="V238">
        <f>SUMIF(SALIDAS6[[N° DE LOTE ]],ALMACEN[N° DE LOTE],SALIDAS6[ENTRADAS])</f>
        <v>0</v>
      </c>
      <c r="W238" s="950">
        <f>SUMIF(Tabla6[N° DE LOTE],ALMACEN[N° DE LOTE],Tabla6[SALIDAS])</f>
        <v>0</v>
      </c>
      <c r="X238" s="950">
        <f>ALMACEN[[#This Row],[SALIDAD]]-ALMACEN[[#This Row],[ENTRADAS]]</f>
        <v>0</v>
      </c>
      <c r="Y238" s="176"/>
    </row>
    <row r="239" spans="1:25" ht="28.5" x14ac:dyDescent="0.25">
      <c r="A239" s="179">
        <v>201</v>
      </c>
      <c r="B239" s="201" t="s">
        <v>1039</v>
      </c>
      <c r="C239" s="14" t="s">
        <v>1040</v>
      </c>
      <c r="D239" s="14" t="s">
        <v>10</v>
      </c>
      <c r="E239" s="14"/>
      <c r="F239" s="15">
        <v>45474</v>
      </c>
      <c r="G239" s="37">
        <v>0.83</v>
      </c>
      <c r="H239" s="337"/>
      <c r="I239" s="83"/>
      <c r="J239" s="85">
        <f t="shared" si="10"/>
        <v>0</v>
      </c>
      <c r="K239" s="83">
        <v>0</v>
      </c>
      <c r="L239" s="85">
        <f t="shared" ref="L239:L244" si="15">G239*K239</f>
        <v>0</v>
      </c>
      <c r="M239" s="83">
        <v>0</v>
      </c>
      <c r="N239" s="85">
        <f t="shared" ref="N239:N244" si="16">G239*M239</f>
        <v>0</v>
      </c>
      <c r="O239" s="83"/>
      <c r="P239" s="85">
        <f t="shared" ref="P239:P244" si="17">G239*O239</f>
        <v>0</v>
      </c>
      <c r="Q239" s="83"/>
      <c r="R239" s="377">
        <f t="shared" ref="R239:R244" si="18">G239*Q239</f>
        <v>0</v>
      </c>
      <c r="S239" s="905"/>
      <c r="T239" s="905">
        <f>+ALMACEN[[#This Row],[TOTAL EXITENTE82]]*ALMACEN[[#This Row],[P.U$]]</f>
        <v>0</v>
      </c>
      <c r="U239" s="768"/>
      <c r="V239">
        <f>SUMIF(SALIDAS6[[N° DE LOTE ]],ALMACEN[N° DE LOTE],SALIDAS6[ENTRADAS])</f>
        <v>0</v>
      </c>
      <c r="W239" s="950">
        <f>SUMIF(Tabla6[N° DE LOTE],ALMACEN[N° DE LOTE],Tabla6[SALIDAS])</f>
        <v>0</v>
      </c>
      <c r="X239" s="950">
        <f>ALMACEN[[#This Row],[SALIDAD]]-ALMACEN[[#This Row],[ENTRADAS]]</f>
        <v>0</v>
      </c>
      <c r="Y239" s="176"/>
    </row>
    <row r="240" spans="1:25" ht="51" x14ac:dyDescent="0.25">
      <c r="A240" s="179">
        <v>818</v>
      </c>
      <c r="B240" s="201" t="s">
        <v>18080</v>
      </c>
      <c r="C240" s="14" t="s">
        <v>240</v>
      </c>
      <c r="D240" s="14" t="s">
        <v>10</v>
      </c>
      <c r="E240" s="14" t="s">
        <v>273</v>
      </c>
      <c r="F240" s="15">
        <v>45444</v>
      </c>
      <c r="G240" s="37">
        <v>1.01</v>
      </c>
      <c r="H240" s="337"/>
      <c r="I240" s="83"/>
      <c r="J240" s="85">
        <f>G240*I240</f>
        <v>0</v>
      </c>
      <c r="K240" s="83"/>
      <c r="L240" s="85">
        <f t="shared" si="15"/>
        <v>0</v>
      </c>
      <c r="M240" s="83"/>
      <c r="N240" s="85">
        <f t="shared" si="16"/>
        <v>0</v>
      </c>
      <c r="O240" s="83"/>
      <c r="P240" s="85">
        <f t="shared" si="17"/>
        <v>0</v>
      </c>
      <c r="Q240" s="83">
        <v>100</v>
      </c>
      <c r="R240" s="377">
        <f t="shared" si="18"/>
        <v>101</v>
      </c>
      <c r="S240" s="905">
        <v>30</v>
      </c>
      <c r="T240" s="905">
        <f>+ALMACEN[[#This Row],[TOTAL EXITENTE82]]*ALMACEN[[#This Row],[P.U$]]</f>
        <v>30.3</v>
      </c>
      <c r="U240" s="768">
        <v>10</v>
      </c>
      <c r="V240">
        <f>SUMIF(SALIDAS6[[N° DE LOTE ]],ALMACEN[N° DE LOTE],SALIDAS6[ENTRADAS])</f>
        <v>100</v>
      </c>
      <c r="W240" s="950">
        <f>SUMIF(Tabla6[N° DE LOTE],ALMACEN[N° DE LOTE],Tabla6[SALIDAS])</f>
        <v>20</v>
      </c>
      <c r="X240" s="950">
        <f>ALMACEN[[#This Row],[SALIDAD]]-ALMACEN[[#This Row],[ENTRADAS]]</f>
        <v>80</v>
      </c>
      <c r="Y240" s="176"/>
    </row>
    <row r="241" spans="1:25" ht="51" x14ac:dyDescent="0.25">
      <c r="A241" s="179">
        <v>202</v>
      </c>
      <c r="B241" s="201" t="s">
        <v>899</v>
      </c>
      <c r="C241" s="14" t="s">
        <v>736</v>
      </c>
      <c r="D241" s="14" t="s">
        <v>10</v>
      </c>
      <c r="E241" s="14" t="s">
        <v>273</v>
      </c>
      <c r="F241" s="15">
        <v>45323</v>
      </c>
      <c r="G241" s="37">
        <v>0.83</v>
      </c>
      <c r="H241" s="337"/>
      <c r="I241" s="83"/>
      <c r="J241" s="85">
        <f t="shared" si="10"/>
        <v>0</v>
      </c>
      <c r="K241" s="83">
        <v>0</v>
      </c>
      <c r="L241" s="85">
        <f t="shared" si="15"/>
        <v>0</v>
      </c>
      <c r="M241" s="83">
        <v>0</v>
      </c>
      <c r="N241" s="85">
        <f t="shared" si="16"/>
        <v>0</v>
      </c>
      <c r="O241" s="83"/>
      <c r="P241" s="85">
        <f t="shared" si="17"/>
        <v>0</v>
      </c>
      <c r="Q241" s="83"/>
      <c r="R241" s="377">
        <f t="shared" si="18"/>
        <v>0</v>
      </c>
      <c r="S241" s="905"/>
      <c r="T241" s="905">
        <f>+ALMACEN[[#This Row],[TOTAL EXITENTE82]]*ALMACEN[[#This Row],[P.U$]]</f>
        <v>0</v>
      </c>
      <c r="U241" s="768"/>
      <c r="V241">
        <f>SUMIF(SALIDAS6[[N° DE LOTE ]],ALMACEN[N° DE LOTE],SALIDAS6[ENTRADAS])</f>
        <v>0</v>
      </c>
      <c r="W241" s="950">
        <f>SUMIF(Tabla6[N° DE LOTE],ALMACEN[N° DE LOTE],Tabla6[SALIDAS])</f>
        <v>0</v>
      </c>
      <c r="X241" s="950">
        <f>ALMACEN[[#This Row],[SALIDAD]]-ALMACEN[[#This Row],[ENTRADAS]]</f>
        <v>0</v>
      </c>
      <c r="Y241" s="176"/>
    </row>
    <row r="242" spans="1:25" ht="38.25" x14ac:dyDescent="0.25">
      <c r="A242" s="179">
        <v>203</v>
      </c>
      <c r="B242" s="97" t="s">
        <v>818</v>
      </c>
      <c r="C242" s="14" t="s">
        <v>237</v>
      </c>
      <c r="D242" s="14" t="s">
        <v>10</v>
      </c>
      <c r="E242" s="14" t="s">
        <v>282</v>
      </c>
      <c r="F242" s="15">
        <v>45444</v>
      </c>
      <c r="G242" s="37">
        <v>4</v>
      </c>
      <c r="H242" s="337"/>
      <c r="I242" s="83"/>
      <c r="J242" s="85">
        <f t="shared" si="10"/>
        <v>0</v>
      </c>
      <c r="K242" s="83">
        <v>0</v>
      </c>
      <c r="L242" s="85">
        <f t="shared" si="15"/>
        <v>0</v>
      </c>
      <c r="M242" s="83">
        <v>0</v>
      </c>
      <c r="N242" s="85">
        <f t="shared" si="16"/>
        <v>0</v>
      </c>
      <c r="O242" s="83"/>
      <c r="P242" s="85">
        <f t="shared" si="17"/>
        <v>0</v>
      </c>
      <c r="Q242" s="83"/>
      <c r="R242" s="377">
        <f t="shared" si="18"/>
        <v>0</v>
      </c>
      <c r="S242" s="905"/>
      <c r="T242" s="905">
        <f>+ALMACEN[[#This Row],[TOTAL EXITENTE82]]*ALMACEN[[#This Row],[P.U$]]</f>
        <v>0</v>
      </c>
      <c r="U242" s="768"/>
      <c r="V242">
        <f>SUMIF(SALIDAS6[[N° DE LOTE ]],ALMACEN[N° DE LOTE],SALIDAS6[ENTRADAS])</f>
        <v>0</v>
      </c>
      <c r="W242" s="950">
        <f>SUMIF(Tabla6[N° DE LOTE],ALMACEN[N° DE LOTE],Tabla6[SALIDAS])</f>
        <v>0</v>
      </c>
      <c r="X242" s="950">
        <f>ALMACEN[[#This Row],[SALIDAD]]-ALMACEN[[#This Row],[ENTRADAS]]</f>
        <v>0</v>
      </c>
      <c r="Y242" s="176"/>
    </row>
    <row r="243" spans="1:25" ht="42.75" x14ac:dyDescent="0.25">
      <c r="A243" s="179">
        <v>204</v>
      </c>
      <c r="B243" s="201" t="s">
        <v>130</v>
      </c>
      <c r="C243" s="14" t="s">
        <v>203</v>
      </c>
      <c r="D243" s="14" t="s">
        <v>10</v>
      </c>
      <c r="E243" s="14"/>
      <c r="F243" s="15">
        <v>45383</v>
      </c>
      <c r="G243" s="37">
        <v>1.36</v>
      </c>
      <c r="H243" s="337"/>
      <c r="I243" s="83">
        <v>9</v>
      </c>
      <c r="J243" s="85">
        <f t="shared" si="10"/>
        <v>12.24</v>
      </c>
      <c r="K243" s="83">
        <v>0</v>
      </c>
      <c r="L243" s="85">
        <f t="shared" si="15"/>
        <v>0</v>
      </c>
      <c r="M243" s="83">
        <v>0</v>
      </c>
      <c r="N243" s="85">
        <f t="shared" si="16"/>
        <v>0</v>
      </c>
      <c r="O243" s="83"/>
      <c r="P243" s="85">
        <f t="shared" si="17"/>
        <v>0</v>
      </c>
      <c r="Q243" s="83"/>
      <c r="R243" s="377">
        <f t="shared" si="18"/>
        <v>0</v>
      </c>
      <c r="S243" s="905"/>
      <c r="T243" s="905">
        <f>+ALMACEN[[#This Row],[TOTAL EXITENTE82]]*ALMACEN[[#This Row],[P.U$]]</f>
        <v>0</v>
      </c>
      <c r="U243" s="768"/>
      <c r="V243">
        <f>SUMIF(SALIDAS6[[N° DE LOTE ]],ALMACEN[N° DE LOTE],SALIDAS6[ENTRADAS])</f>
        <v>0</v>
      </c>
      <c r="W243" s="950">
        <f>SUMIF(Tabla6[N° DE LOTE],ALMACEN[N° DE LOTE],Tabla6[SALIDAS])</f>
        <v>0</v>
      </c>
      <c r="X243" s="950">
        <f>ALMACEN[[#This Row],[SALIDAD]]-ALMACEN[[#This Row],[ENTRADAS]]</f>
        <v>0</v>
      </c>
      <c r="Y243" s="176"/>
    </row>
    <row r="244" spans="1:25" ht="51" x14ac:dyDescent="0.25">
      <c r="A244" s="179">
        <v>205</v>
      </c>
      <c r="B244" s="201" t="s">
        <v>130</v>
      </c>
      <c r="C244" s="14" t="s">
        <v>196</v>
      </c>
      <c r="D244" s="14" t="s">
        <v>10</v>
      </c>
      <c r="E244" s="14" t="s">
        <v>273</v>
      </c>
      <c r="F244" s="15">
        <v>45505</v>
      </c>
      <c r="G244" s="37">
        <v>1.36</v>
      </c>
      <c r="H244" s="337"/>
      <c r="I244" s="83">
        <v>14</v>
      </c>
      <c r="J244" s="85">
        <f t="shared" si="10"/>
        <v>19.040000000000003</v>
      </c>
      <c r="K244" s="83">
        <v>14</v>
      </c>
      <c r="L244" s="85">
        <f t="shared" si="15"/>
        <v>19.040000000000003</v>
      </c>
      <c r="M244" s="83">
        <v>14</v>
      </c>
      <c r="N244" s="85">
        <f t="shared" si="16"/>
        <v>19.040000000000003</v>
      </c>
      <c r="O244" s="83"/>
      <c r="P244" s="85">
        <f t="shared" si="17"/>
        <v>0</v>
      </c>
      <c r="Q244" s="83"/>
      <c r="R244" s="377">
        <f t="shared" si="18"/>
        <v>0</v>
      </c>
      <c r="S244" s="905"/>
      <c r="T244" s="905">
        <f>+ALMACEN[[#This Row],[TOTAL EXITENTE82]]*ALMACEN[[#This Row],[P.U$]]</f>
        <v>0</v>
      </c>
      <c r="U244" s="768"/>
      <c r="V244">
        <f>SUMIF(SALIDAS6[[N° DE LOTE ]],ALMACEN[N° DE LOTE],SALIDAS6[ENTRADAS])</f>
        <v>0</v>
      </c>
      <c r="W244" s="950">
        <f>SUMIF(Tabla6[N° DE LOTE],ALMACEN[N° DE LOTE],Tabla6[SALIDAS])</f>
        <v>0</v>
      </c>
      <c r="X244" s="950">
        <f>ALMACEN[[#This Row],[SALIDAD]]-ALMACEN[[#This Row],[ENTRADAS]]</f>
        <v>0</v>
      </c>
      <c r="Y244" s="176"/>
    </row>
    <row r="245" spans="1:25" ht="51" x14ac:dyDescent="0.25">
      <c r="A245" s="179">
        <v>206</v>
      </c>
      <c r="B245" s="201" t="s">
        <v>131</v>
      </c>
      <c r="C245" s="14" t="s">
        <v>218</v>
      </c>
      <c r="D245" s="14" t="s">
        <v>10</v>
      </c>
      <c r="E245" s="14" t="s">
        <v>273</v>
      </c>
      <c r="F245" s="15">
        <v>45047</v>
      </c>
      <c r="G245" s="37">
        <v>2</v>
      </c>
      <c r="H245" s="337"/>
      <c r="I245" s="83"/>
      <c r="J245" s="85">
        <f t="shared" si="10"/>
        <v>0</v>
      </c>
      <c r="K245" s="83">
        <v>0</v>
      </c>
      <c r="L245" s="85">
        <f t="shared" si="11"/>
        <v>0</v>
      </c>
      <c r="M245" s="83">
        <v>0</v>
      </c>
      <c r="N245" s="85">
        <f t="shared" si="12"/>
        <v>0</v>
      </c>
      <c r="O245" s="83"/>
      <c r="P245" s="85">
        <f t="shared" si="13"/>
        <v>0</v>
      </c>
      <c r="Q245" s="83"/>
      <c r="R245" s="377">
        <f t="shared" si="14"/>
        <v>0</v>
      </c>
      <c r="S245" s="905"/>
      <c r="T245" s="905">
        <f>+ALMACEN[[#This Row],[TOTAL EXITENTE82]]*ALMACEN[[#This Row],[P.U$]]</f>
        <v>0</v>
      </c>
      <c r="U245" s="768"/>
      <c r="V245">
        <f>SUMIF(SALIDAS6[[N° DE LOTE ]],ALMACEN[N° DE LOTE],SALIDAS6[ENTRADAS])</f>
        <v>0</v>
      </c>
      <c r="W245" s="950">
        <f>SUMIF(Tabla6[N° DE LOTE],ALMACEN[N° DE LOTE],Tabla6[SALIDAS])</f>
        <v>0</v>
      </c>
      <c r="X245" s="950">
        <f>ALMACEN[[#This Row],[SALIDAD]]-ALMACEN[[#This Row],[ENTRADAS]]</f>
        <v>0</v>
      </c>
      <c r="Y245" s="176"/>
    </row>
    <row r="246" spans="1:25" ht="38.25" x14ac:dyDescent="0.25">
      <c r="A246" s="179">
        <v>772</v>
      </c>
      <c r="B246" s="201" t="s">
        <v>132</v>
      </c>
      <c r="C246" s="14" t="s">
        <v>18031</v>
      </c>
      <c r="D246" s="14" t="s">
        <v>10</v>
      </c>
      <c r="E246" s="14" t="s">
        <v>262</v>
      </c>
      <c r="F246" s="15">
        <v>45536</v>
      </c>
      <c r="G246" s="37">
        <v>0.76</v>
      </c>
      <c r="H246" s="337"/>
      <c r="I246" s="83"/>
      <c r="J246" s="85">
        <f>G246*I246</f>
        <v>0</v>
      </c>
      <c r="K246" s="83"/>
      <c r="L246" s="85">
        <f>G246*K246</f>
        <v>0</v>
      </c>
      <c r="M246" s="83"/>
      <c r="N246" s="85">
        <f>G246*M246</f>
        <v>0</v>
      </c>
      <c r="O246" s="83"/>
      <c r="P246" s="85">
        <f>G246*O246</f>
        <v>0</v>
      </c>
      <c r="Q246" s="83">
        <v>30</v>
      </c>
      <c r="R246" s="377">
        <f>G246*Q246</f>
        <v>22.8</v>
      </c>
      <c r="S246" s="905">
        <v>10</v>
      </c>
      <c r="T246" s="905">
        <f>+ALMACEN[[#This Row],[TOTAL EXITENTE82]]*ALMACEN[[#This Row],[P.U$]]</f>
        <v>7.6</v>
      </c>
      <c r="U246" s="768">
        <v>10</v>
      </c>
      <c r="V246">
        <f>SUMIF(SALIDAS6[[N° DE LOTE ]],ALMACEN[N° DE LOTE],SALIDAS6[ENTRADAS])</f>
        <v>30</v>
      </c>
      <c r="W246" s="950">
        <f>SUMIF(Tabla6[N° DE LOTE],ALMACEN[N° DE LOTE],Tabla6[SALIDAS])</f>
        <v>10</v>
      </c>
      <c r="X246" s="950">
        <f>ALMACEN[[#This Row],[SALIDAD]]-ALMACEN[[#This Row],[ENTRADAS]]</f>
        <v>20</v>
      </c>
      <c r="Y246" s="176"/>
    </row>
    <row r="247" spans="1:25" ht="38.25" x14ac:dyDescent="0.25">
      <c r="A247" s="179">
        <v>207</v>
      </c>
      <c r="B247" s="201" t="s">
        <v>132</v>
      </c>
      <c r="C247" s="14" t="s">
        <v>243</v>
      </c>
      <c r="D247" s="14" t="s">
        <v>10</v>
      </c>
      <c r="E247" s="14" t="s">
        <v>262</v>
      </c>
      <c r="F247" s="15">
        <v>45474</v>
      </c>
      <c r="G247" s="37">
        <v>1.18</v>
      </c>
      <c r="H247" s="337"/>
      <c r="I247" s="83"/>
      <c r="J247" s="85">
        <f t="shared" si="10"/>
        <v>0</v>
      </c>
      <c r="K247" s="83">
        <v>0</v>
      </c>
      <c r="L247" s="85">
        <f t="shared" si="11"/>
        <v>0</v>
      </c>
      <c r="M247" s="83">
        <v>0</v>
      </c>
      <c r="N247" s="85">
        <f t="shared" si="12"/>
        <v>0</v>
      </c>
      <c r="O247" s="83"/>
      <c r="P247" s="85">
        <f t="shared" si="13"/>
        <v>0</v>
      </c>
      <c r="Q247" s="83"/>
      <c r="R247" s="377">
        <f t="shared" si="14"/>
        <v>0</v>
      </c>
      <c r="S247" s="905"/>
      <c r="T247" s="905">
        <f>+ALMACEN[[#This Row],[TOTAL EXITENTE82]]*ALMACEN[[#This Row],[P.U$]]</f>
        <v>0</v>
      </c>
      <c r="U247" s="768"/>
      <c r="V247">
        <f>SUMIF(SALIDAS6[[N° DE LOTE ]],ALMACEN[N° DE LOTE],SALIDAS6[ENTRADAS])</f>
        <v>0</v>
      </c>
      <c r="W247" s="950">
        <f>SUMIF(Tabla6[N° DE LOTE],ALMACEN[N° DE LOTE],Tabla6[SALIDAS])</f>
        <v>0</v>
      </c>
      <c r="X247" s="950">
        <f>ALMACEN[[#This Row],[SALIDAD]]-ALMACEN[[#This Row],[ENTRADAS]]</f>
        <v>0</v>
      </c>
      <c r="Y247" s="176"/>
    </row>
    <row r="248" spans="1:25" ht="38.25" x14ac:dyDescent="0.25">
      <c r="A248" s="179">
        <v>208</v>
      </c>
      <c r="B248" s="201" t="s">
        <v>132</v>
      </c>
      <c r="C248" s="14" t="s">
        <v>196</v>
      </c>
      <c r="D248" s="14" t="s">
        <v>10</v>
      </c>
      <c r="E248" s="14" t="s">
        <v>262</v>
      </c>
      <c r="F248" s="15">
        <v>45413</v>
      </c>
      <c r="G248" s="37">
        <v>1.18</v>
      </c>
      <c r="H248" s="337"/>
      <c r="I248" s="83"/>
      <c r="J248" s="85">
        <f t="shared" si="10"/>
        <v>0</v>
      </c>
      <c r="K248" s="83">
        <v>0</v>
      </c>
      <c r="L248" s="85">
        <f t="shared" si="11"/>
        <v>0</v>
      </c>
      <c r="M248" s="83">
        <v>0</v>
      </c>
      <c r="N248" s="85">
        <f t="shared" si="12"/>
        <v>0</v>
      </c>
      <c r="O248" s="83"/>
      <c r="P248" s="85">
        <f t="shared" si="13"/>
        <v>0</v>
      </c>
      <c r="Q248" s="83"/>
      <c r="R248" s="377">
        <f t="shared" si="14"/>
        <v>0</v>
      </c>
      <c r="S248" s="905"/>
      <c r="T248" s="905">
        <f>+ALMACEN[[#This Row],[TOTAL EXITENTE82]]*ALMACEN[[#This Row],[P.U$]]</f>
        <v>0</v>
      </c>
      <c r="U248" s="768"/>
      <c r="V248">
        <f>SUMIF(SALIDAS6[[N° DE LOTE ]],ALMACEN[N° DE LOTE],SALIDAS6[ENTRADAS])</f>
        <v>0</v>
      </c>
      <c r="W248" s="950">
        <f>SUMIF(Tabla6[N° DE LOTE],ALMACEN[N° DE LOTE],Tabla6[SALIDAS])</f>
        <v>0</v>
      </c>
      <c r="X248" s="950">
        <f>ALMACEN[[#This Row],[SALIDAD]]-ALMACEN[[#This Row],[ENTRADAS]]</f>
        <v>0</v>
      </c>
      <c r="Y248" s="176"/>
    </row>
    <row r="249" spans="1:25" ht="38.25" x14ac:dyDescent="0.25">
      <c r="A249" s="179">
        <v>209</v>
      </c>
      <c r="B249" s="201" t="s">
        <v>132</v>
      </c>
      <c r="C249" s="14" t="s">
        <v>209</v>
      </c>
      <c r="D249" s="14" t="s">
        <v>10</v>
      </c>
      <c r="E249" s="14" t="s">
        <v>262</v>
      </c>
      <c r="F249" s="15">
        <v>45413</v>
      </c>
      <c r="G249" s="37">
        <v>1.18</v>
      </c>
      <c r="H249" s="337"/>
      <c r="I249" s="83"/>
      <c r="J249" s="85">
        <f t="shared" si="10"/>
        <v>0</v>
      </c>
      <c r="K249" s="83">
        <v>0</v>
      </c>
      <c r="L249" s="85">
        <f t="shared" si="11"/>
        <v>0</v>
      </c>
      <c r="M249" s="83">
        <v>0</v>
      </c>
      <c r="N249" s="85">
        <f t="shared" si="12"/>
        <v>0</v>
      </c>
      <c r="O249" s="83"/>
      <c r="P249" s="85">
        <f t="shared" si="13"/>
        <v>0</v>
      </c>
      <c r="Q249" s="83"/>
      <c r="R249" s="377">
        <f t="shared" si="14"/>
        <v>0</v>
      </c>
      <c r="S249" s="905"/>
      <c r="T249" s="905">
        <f>+ALMACEN[[#This Row],[TOTAL EXITENTE82]]*ALMACEN[[#This Row],[P.U$]]</f>
        <v>0</v>
      </c>
      <c r="U249" s="768"/>
      <c r="V249">
        <f>SUMIF(SALIDAS6[[N° DE LOTE ]],ALMACEN[N° DE LOTE],SALIDAS6[ENTRADAS])</f>
        <v>0</v>
      </c>
      <c r="W249" s="950">
        <f>SUMIF(Tabla6[N° DE LOTE],ALMACEN[N° DE LOTE],Tabla6[SALIDAS])</f>
        <v>0</v>
      </c>
      <c r="X249" s="950">
        <f>ALMACEN[[#This Row],[SALIDAD]]-ALMACEN[[#This Row],[ENTRADAS]]</f>
        <v>0</v>
      </c>
      <c r="Y249" s="176"/>
    </row>
    <row r="250" spans="1:25" ht="25.5" x14ac:dyDescent="0.25">
      <c r="A250" s="179">
        <v>210</v>
      </c>
      <c r="B250" s="201" t="s">
        <v>132</v>
      </c>
      <c r="C250" s="578" t="s">
        <v>247</v>
      </c>
      <c r="D250" s="14" t="s">
        <v>10</v>
      </c>
      <c r="E250" s="152"/>
      <c r="F250" s="576"/>
      <c r="G250" s="603"/>
      <c r="H250" s="609"/>
      <c r="I250" s="593"/>
      <c r="J250" s="599">
        <f>G250*I250</f>
        <v>0</v>
      </c>
      <c r="K250" s="83">
        <v>0</v>
      </c>
      <c r="L250" s="879">
        <f>G250*K250</f>
        <v>0</v>
      </c>
      <c r="M250" s="83">
        <v>0</v>
      </c>
      <c r="N250" s="879">
        <f>G250*M250</f>
        <v>0</v>
      </c>
      <c r="O250" s="593"/>
      <c r="P250" s="879">
        <f>G250*O250</f>
        <v>0</v>
      </c>
      <c r="Q250" s="593"/>
      <c r="R250" s="377">
        <f>G250*Q250</f>
        <v>0</v>
      </c>
      <c r="S250" s="905"/>
      <c r="T250" s="905">
        <f>+ALMACEN[[#This Row],[TOTAL EXITENTE82]]*ALMACEN[[#This Row],[P.U$]]</f>
        <v>0</v>
      </c>
      <c r="U250" s="768"/>
      <c r="V250">
        <f>SUMIF(SALIDAS6[[N° DE LOTE ]],ALMACEN[N° DE LOTE],SALIDAS6[ENTRADAS])</f>
        <v>0</v>
      </c>
      <c r="W250" s="950">
        <f>SUMIF(Tabla6[N° DE LOTE],ALMACEN[N° DE LOTE],Tabla6[SALIDAS])</f>
        <v>0</v>
      </c>
      <c r="X250" s="950">
        <f>ALMACEN[[#This Row],[SALIDAD]]-ALMACEN[[#This Row],[ENTRADAS]]</f>
        <v>0</v>
      </c>
      <c r="Y250" s="176"/>
    </row>
    <row r="251" spans="1:25" ht="38.25" x14ac:dyDescent="0.25">
      <c r="A251" s="179">
        <v>211</v>
      </c>
      <c r="B251" s="201" t="s">
        <v>900</v>
      </c>
      <c r="C251" s="14" t="s">
        <v>205</v>
      </c>
      <c r="D251" s="14" t="s">
        <v>10</v>
      </c>
      <c r="E251" s="14" t="s">
        <v>310</v>
      </c>
      <c r="F251" s="15">
        <v>45536</v>
      </c>
      <c r="G251" s="37">
        <v>1.44</v>
      </c>
      <c r="H251" s="337"/>
      <c r="I251" s="83"/>
      <c r="J251" s="85">
        <f t="shared" si="10"/>
        <v>0</v>
      </c>
      <c r="K251" s="83">
        <v>0</v>
      </c>
      <c r="L251" s="85">
        <f t="shared" si="11"/>
        <v>0</v>
      </c>
      <c r="M251" s="83">
        <v>0</v>
      </c>
      <c r="N251" s="85">
        <f t="shared" si="12"/>
        <v>0</v>
      </c>
      <c r="O251" s="83"/>
      <c r="P251" s="85">
        <f t="shared" si="13"/>
        <v>0</v>
      </c>
      <c r="Q251" s="83"/>
      <c r="R251" s="377">
        <f t="shared" si="14"/>
        <v>0</v>
      </c>
      <c r="S251" s="905"/>
      <c r="T251" s="905">
        <f>+ALMACEN[[#This Row],[TOTAL EXITENTE82]]*ALMACEN[[#This Row],[P.U$]]</f>
        <v>0</v>
      </c>
      <c r="U251" s="768"/>
      <c r="V251">
        <f>SUMIF(SALIDAS6[[N° DE LOTE ]],ALMACEN[N° DE LOTE],SALIDAS6[ENTRADAS])</f>
        <v>0</v>
      </c>
      <c r="W251" s="950">
        <f>SUMIF(Tabla6[N° DE LOTE],ALMACEN[N° DE LOTE],Tabla6[SALIDAS])</f>
        <v>0</v>
      </c>
      <c r="X251" s="950">
        <f>ALMACEN[[#This Row],[SALIDAD]]-ALMACEN[[#This Row],[ENTRADAS]]</f>
        <v>0</v>
      </c>
      <c r="Y251" s="176"/>
    </row>
    <row r="252" spans="1:25" ht="38.25" x14ac:dyDescent="0.25">
      <c r="A252" s="179">
        <v>212</v>
      </c>
      <c r="B252" s="201" t="s">
        <v>133</v>
      </c>
      <c r="C252" s="14" t="s">
        <v>244</v>
      </c>
      <c r="D252" s="14" t="s">
        <v>10</v>
      </c>
      <c r="E252" s="14" t="s">
        <v>311</v>
      </c>
      <c r="F252" s="15">
        <v>45597</v>
      </c>
      <c r="G252" s="37">
        <v>2.2799999999999998</v>
      </c>
      <c r="H252" s="337"/>
      <c r="I252" s="83">
        <v>69</v>
      </c>
      <c r="J252" s="85">
        <f t="shared" si="10"/>
        <v>157.32</v>
      </c>
      <c r="K252" s="83">
        <v>69</v>
      </c>
      <c r="L252" s="85">
        <f t="shared" si="11"/>
        <v>157.32</v>
      </c>
      <c r="M252" s="83">
        <v>69</v>
      </c>
      <c r="N252" s="85">
        <f t="shared" si="12"/>
        <v>157.32</v>
      </c>
      <c r="O252" s="83">
        <v>43</v>
      </c>
      <c r="P252" s="85">
        <f t="shared" si="13"/>
        <v>98.039999999999992</v>
      </c>
      <c r="Q252" s="83">
        <v>43</v>
      </c>
      <c r="R252" s="377">
        <f t="shared" si="14"/>
        <v>98.039999999999992</v>
      </c>
      <c r="S252" s="905">
        <v>36</v>
      </c>
      <c r="T252" s="905">
        <f>+ALMACEN[[#This Row],[TOTAL EXITENTE82]]*ALMACEN[[#This Row],[P.U$]]</f>
        <v>82.08</v>
      </c>
      <c r="U252" s="768">
        <v>36</v>
      </c>
      <c r="V252">
        <f>SUMIF(SALIDAS6[[N° DE LOTE ]],ALMACEN[N° DE LOTE],SALIDAS6[ENTRADAS])</f>
        <v>0</v>
      </c>
      <c r="W252" s="950">
        <f>SUMIF(Tabla6[N° DE LOTE],ALMACEN[N° DE LOTE],Tabla6[SALIDAS])</f>
        <v>0</v>
      </c>
      <c r="X252" s="950">
        <f>ALMACEN[[#This Row],[SALIDAD]]-ALMACEN[[#This Row],[ENTRADAS]]</f>
        <v>0</v>
      </c>
      <c r="Y252" s="176"/>
    </row>
    <row r="253" spans="1:25" ht="51" x14ac:dyDescent="0.25">
      <c r="A253" s="179">
        <v>213</v>
      </c>
      <c r="B253" s="201" t="s">
        <v>134</v>
      </c>
      <c r="C253" s="14" t="s">
        <v>820</v>
      </c>
      <c r="D253" s="14" t="s">
        <v>10</v>
      </c>
      <c r="E253" s="14" t="s">
        <v>312</v>
      </c>
      <c r="F253" s="15">
        <v>45444</v>
      </c>
      <c r="G253" s="37">
        <v>1.1000000000000001</v>
      </c>
      <c r="H253" s="337"/>
      <c r="I253" s="83"/>
      <c r="J253" s="85">
        <f t="shared" si="10"/>
        <v>0</v>
      </c>
      <c r="K253" s="83">
        <v>0</v>
      </c>
      <c r="L253" s="85">
        <f t="shared" si="11"/>
        <v>0</v>
      </c>
      <c r="M253" s="83">
        <v>0</v>
      </c>
      <c r="N253" s="85">
        <f t="shared" si="12"/>
        <v>0</v>
      </c>
      <c r="O253" s="83"/>
      <c r="P253" s="85">
        <f t="shared" si="13"/>
        <v>0</v>
      </c>
      <c r="Q253" s="83"/>
      <c r="R253" s="377">
        <f t="shared" si="14"/>
        <v>0</v>
      </c>
      <c r="S253" s="905"/>
      <c r="T253" s="905">
        <f>+ALMACEN[[#This Row],[TOTAL EXITENTE82]]*ALMACEN[[#This Row],[P.U$]]</f>
        <v>0</v>
      </c>
      <c r="U253" s="768"/>
      <c r="V253">
        <f>SUMIF(SALIDAS6[[N° DE LOTE ]],ALMACEN[N° DE LOTE],SALIDAS6[ENTRADAS])</f>
        <v>0</v>
      </c>
      <c r="W253" s="950">
        <f>SUMIF(Tabla6[N° DE LOTE],ALMACEN[N° DE LOTE],Tabla6[SALIDAS])</f>
        <v>0</v>
      </c>
      <c r="X253" s="950">
        <f>ALMACEN[[#This Row],[SALIDAD]]-ALMACEN[[#This Row],[ENTRADAS]]</f>
        <v>0</v>
      </c>
      <c r="Y253" s="176"/>
    </row>
    <row r="254" spans="1:25" ht="51" x14ac:dyDescent="0.25">
      <c r="A254" s="179">
        <v>214</v>
      </c>
      <c r="B254" s="201" t="s">
        <v>885</v>
      </c>
      <c r="C254" s="14" t="s">
        <v>235</v>
      </c>
      <c r="D254" s="14" t="s">
        <v>10</v>
      </c>
      <c r="E254" s="14" t="s">
        <v>312</v>
      </c>
      <c r="F254" s="15">
        <v>45445</v>
      </c>
      <c r="G254" s="37">
        <v>2.1</v>
      </c>
      <c r="H254" s="337"/>
      <c r="I254" s="83"/>
      <c r="J254" s="85">
        <f t="shared" si="10"/>
        <v>0</v>
      </c>
      <c r="K254" s="83">
        <v>0</v>
      </c>
      <c r="L254" s="85">
        <f>G254*K254</f>
        <v>0</v>
      </c>
      <c r="M254" s="83">
        <v>0</v>
      </c>
      <c r="N254" s="85">
        <f>G254*M254</f>
        <v>0</v>
      </c>
      <c r="O254" s="83"/>
      <c r="P254" s="85">
        <f>G254*O254</f>
        <v>0</v>
      </c>
      <c r="Q254" s="83"/>
      <c r="R254" s="377">
        <f>G254*Q254</f>
        <v>0</v>
      </c>
      <c r="S254" s="905"/>
      <c r="T254" s="905">
        <f>+ALMACEN[[#This Row],[TOTAL EXITENTE82]]*ALMACEN[[#This Row],[P.U$]]</f>
        <v>0</v>
      </c>
      <c r="U254" s="768"/>
      <c r="V254">
        <f>SUMIF(SALIDAS6[[N° DE LOTE ]],ALMACEN[N° DE LOTE],SALIDAS6[ENTRADAS])</f>
        <v>0</v>
      </c>
      <c r="W254" s="950">
        <f>SUMIF(Tabla6[N° DE LOTE],ALMACEN[N° DE LOTE],Tabla6[SALIDAS])</f>
        <v>0</v>
      </c>
      <c r="X254" s="950">
        <f>ALMACEN[[#This Row],[SALIDAD]]-ALMACEN[[#This Row],[ENTRADAS]]</f>
        <v>0</v>
      </c>
      <c r="Y254" s="176"/>
    </row>
    <row r="255" spans="1:25" ht="28.5" x14ac:dyDescent="0.25">
      <c r="A255" s="179">
        <v>215</v>
      </c>
      <c r="B255" s="201" t="s">
        <v>819</v>
      </c>
      <c r="C255" s="14" t="s">
        <v>196</v>
      </c>
      <c r="D255" s="14" t="s">
        <v>10</v>
      </c>
      <c r="E255" s="14"/>
      <c r="F255" s="15">
        <v>45413</v>
      </c>
      <c r="G255" s="37">
        <v>1.02</v>
      </c>
      <c r="H255" s="337"/>
      <c r="I255" s="83">
        <v>1</v>
      </c>
      <c r="J255" s="85">
        <f t="shared" si="10"/>
        <v>1.02</v>
      </c>
      <c r="K255" s="83">
        <v>1</v>
      </c>
      <c r="L255" s="85">
        <f>G255*K255</f>
        <v>1.02</v>
      </c>
      <c r="M255" s="83">
        <v>1</v>
      </c>
      <c r="N255" s="85">
        <f>G255*M255</f>
        <v>1.02</v>
      </c>
      <c r="O255" s="83">
        <v>1</v>
      </c>
      <c r="P255" s="85">
        <f>G255*O255</f>
        <v>1.02</v>
      </c>
      <c r="Q255" s="83">
        <v>1</v>
      </c>
      <c r="R255" s="377">
        <f>G255*Q255</f>
        <v>1.02</v>
      </c>
      <c r="S255" s="905">
        <v>0</v>
      </c>
      <c r="T255" s="905">
        <f>+ALMACEN[[#This Row],[TOTAL EXITENTE82]]*ALMACEN[[#This Row],[P.U$]]</f>
        <v>0</v>
      </c>
      <c r="U255" s="768">
        <v>0</v>
      </c>
      <c r="V255">
        <f>SUMIF(SALIDAS6[[N° DE LOTE ]],ALMACEN[N° DE LOTE],SALIDAS6[ENTRADAS])</f>
        <v>0</v>
      </c>
      <c r="W255" s="950">
        <f>SUMIF(Tabla6[N° DE LOTE],ALMACEN[N° DE LOTE],Tabla6[SALIDAS])</f>
        <v>0</v>
      </c>
      <c r="X255" s="950">
        <f>ALMACEN[[#This Row],[SALIDAD]]-ALMACEN[[#This Row],[ENTRADAS]]</f>
        <v>0</v>
      </c>
      <c r="Y255" s="176"/>
    </row>
    <row r="256" spans="1:25" ht="51" x14ac:dyDescent="0.25">
      <c r="A256" s="179">
        <v>216</v>
      </c>
      <c r="B256" s="201" t="s">
        <v>819</v>
      </c>
      <c r="C256" s="14" t="s">
        <v>243</v>
      </c>
      <c r="D256" s="14" t="s">
        <v>10</v>
      </c>
      <c r="E256" s="14" t="s">
        <v>312</v>
      </c>
      <c r="F256" s="15">
        <v>45689</v>
      </c>
      <c r="G256" s="37">
        <v>1.02</v>
      </c>
      <c r="H256" s="337"/>
      <c r="I256" s="83">
        <v>5</v>
      </c>
      <c r="J256" s="85">
        <f t="shared" si="10"/>
        <v>5.0999999999999996</v>
      </c>
      <c r="K256" s="83">
        <v>5</v>
      </c>
      <c r="L256" s="85">
        <f t="shared" si="11"/>
        <v>5.0999999999999996</v>
      </c>
      <c r="M256" s="83">
        <v>5</v>
      </c>
      <c r="N256" s="85">
        <f t="shared" si="12"/>
        <v>5.0999999999999996</v>
      </c>
      <c r="O256" s="83">
        <v>5</v>
      </c>
      <c r="P256" s="85">
        <f t="shared" si="13"/>
        <v>5.0999999999999996</v>
      </c>
      <c r="Q256" s="83">
        <v>5</v>
      </c>
      <c r="R256" s="377">
        <f t="shared" si="14"/>
        <v>5.0999999999999996</v>
      </c>
      <c r="S256" s="905">
        <v>5</v>
      </c>
      <c r="T256" s="905">
        <f>+ALMACEN[[#This Row],[TOTAL EXITENTE82]]*ALMACEN[[#This Row],[P.U$]]</f>
        <v>5.0999999999999996</v>
      </c>
      <c r="U256" s="768">
        <v>5</v>
      </c>
      <c r="V256">
        <f>SUMIF(SALIDAS6[[N° DE LOTE ]],ALMACEN[N° DE LOTE],SALIDAS6[ENTRADAS])</f>
        <v>0</v>
      </c>
      <c r="W256" s="950">
        <f>SUMIF(Tabla6[N° DE LOTE],ALMACEN[N° DE LOTE],Tabla6[SALIDAS])</f>
        <v>0</v>
      </c>
      <c r="X256" s="950">
        <f>ALMACEN[[#This Row],[SALIDAD]]-ALMACEN[[#This Row],[ENTRADAS]]</f>
        <v>0</v>
      </c>
      <c r="Y256" s="176"/>
    </row>
    <row r="257" spans="1:25" ht="51" x14ac:dyDescent="0.25">
      <c r="A257" s="179">
        <v>217</v>
      </c>
      <c r="B257" s="201" t="s">
        <v>135</v>
      </c>
      <c r="C257" s="14" t="s">
        <v>235</v>
      </c>
      <c r="D257" s="14" t="s">
        <v>10</v>
      </c>
      <c r="E257" s="14" t="s">
        <v>312</v>
      </c>
      <c r="F257" s="15">
        <v>45139</v>
      </c>
      <c r="G257" s="37">
        <v>1.02</v>
      </c>
      <c r="H257" s="337"/>
      <c r="I257" s="83">
        <v>14</v>
      </c>
      <c r="J257" s="85">
        <f t="shared" si="10"/>
        <v>14.280000000000001</v>
      </c>
      <c r="K257" s="83">
        <v>14</v>
      </c>
      <c r="L257" s="85">
        <f t="shared" si="11"/>
        <v>14.280000000000001</v>
      </c>
      <c r="M257" s="83">
        <v>14</v>
      </c>
      <c r="N257" s="85">
        <f t="shared" si="12"/>
        <v>14.280000000000001</v>
      </c>
      <c r="O257" s="83">
        <v>14</v>
      </c>
      <c r="P257" s="85">
        <f t="shared" si="13"/>
        <v>14.280000000000001</v>
      </c>
      <c r="Q257" s="83">
        <v>14</v>
      </c>
      <c r="R257" s="377">
        <f t="shared" si="14"/>
        <v>14.280000000000001</v>
      </c>
      <c r="S257" s="905">
        <v>14</v>
      </c>
      <c r="T257" s="905">
        <f>+ALMACEN[[#This Row],[TOTAL EXITENTE82]]*ALMACEN[[#This Row],[P.U$]]</f>
        <v>14.280000000000001</v>
      </c>
      <c r="U257" s="768">
        <v>14</v>
      </c>
      <c r="V257">
        <f>SUMIF(SALIDAS6[[N° DE LOTE ]],ALMACEN[N° DE LOTE],SALIDAS6[ENTRADAS])</f>
        <v>0</v>
      </c>
      <c r="W257" s="950">
        <f>SUMIF(Tabla6[N° DE LOTE],ALMACEN[N° DE LOTE],Tabla6[SALIDAS])</f>
        <v>0</v>
      </c>
      <c r="X257" s="950">
        <f>ALMACEN[[#This Row],[SALIDAD]]-ALMACEN[[#This Row],[ENTRADAS]]</f>
        <v>0</v>
      </c>
      <c r="Y257" s="176"/>
    </row>
    <row r="258" spans="1:25" ht="51" x14ac:dyDescent="0.25">
      <c r="A258" s="179">
        <v>218</v>
      </c>
      <c r="B258" s="201" t="s">
        <v>136</v>
      </c>
      <c r="C258" s="14" t="s">
        <v>236</v>
      </c>
      <c r="D258" s="14" t="s">
        <v>10</v>
      </c>
      <c r="E258" s="14" t="s">
        <v>312</v>
      </c>
      <c r="F258" s="15">
        <v>45962</v>
      </c>
      <c r="G258" s="37">
        <v>4.4000000000000004</v>
      </c>
      <c r="H258" s="337"/>
      <c r="I258" s="83"/>
      <c r="J258" s="85">
        <f t="shared" si="10"/>
        <v>0</v>
      </c>
      <c r="K258" s="83">
        <v>0</v>
      </c>
      <c r="L258" s="85">
        <f t="shared" si="11"/>
        <v>0</v>
      </c>
      <c r="M258" s="83">
        <v>0</v>
      </c>
      <c r="N258" s="85">
        <f t="shared" si="12"/>
        <v>0</v>
      </c>
      <c r="O258" s="83"/>
      <c r="P258" s="85">
        <f t="shared" si="13"/>
        <v>0</v>
      </c>
      <c r="Q258" s="83"/>
      <c r="R258" s="377">
        <f t="shared" si="14"/>
        <v>0</v>
      </c>
      <c r="S258" s="905"/>
      <c r="T258" s="905">
        <f>+ALMACEN[[#This Row],[TOTAL EXITENTE82]]*ALMACEN[[#This Row],[P.U$]]</f>
        <v>0</v>
      </c>
      <c r="U258" s="768"/>
      <c r="V258">
        <f>SUMIF(SALIDAS6[[N° DE LOTE ]],ALMACEN[N° DE LOTE],SALIDAS6[ENTRADAS])</f>
        <v>0</v>
      </c>
      <c r="W258" s="950">
        <f>SUMIF(Tabla6[N° DE LOTE],ALMACEN[N° DE LOTE],Tabla6[SALIDAS])</f>
        <v>0</v>
      </c>
      <c r="X258" s="950">
        <f>ALMACEN[[#This Row],[SALIDAD]]-ALMACEN[[#This Row],[ENTRADAS]]</f>
        <v>0</v>
      </c>
      <c r="Y258" s="176"/>
    </row>
    <row r="259" spans="1:25" ht="51" x14ac:dyDescent="0.25">
      <c r="A259" s="179">
        <v>219</v>
      </c>
      <c r="B259" s="201" t="s">
        <v>137</v>
      </c>
      <c r="C259" s="14" t="s">
        <v>203</v>
      </c>
      <c r="D259" s="14" t="s">
        <v>10</v>
      </c>
      <c r="E259" s="14" t="s">
        <v>312</v>
      </c>
      <c r="F259" s="15">
        <v>45323</v>
      </c>
      <c r="G259" s="37">
        <v>1.02</v>
      </c>
      <c r="H259" s="337"/>
      <c r="I259" s="83"/>
      <c r="J259" s="85">
        <f t="shared" si="10"/>
        <v>0</v>
      </c>
      <c r="K259" s="83">
        <v>0</v>
      </c>
      <c r="L259" s="85">
        <f t="shared" si="11"/>
        <v>0</v>
      </c>
      <c r="M259" s="83">
        <v>0</v>
      </c>
      <c r="N259" s="85">
        <f t="shared" si="12"/>
        <v>0</v>
      </c>
      <c r="O259" s="83"/>
      <c r="P259" s="85">
        <f t="shared" si="13"/>
        <v>0</v>
      </c>
      <c r="Q259" s="83"/>
      <c r="R259" s="377">
        <f t="shared" si="14"/>
        <v>0</v>
      </c>
      <c r="S259" s="905"/>
      <c r="T259" s="905">
        <f>+ALMACEN[[#This Row],[TOTAL EXITENTE82]]*ALMACEN[[#This Row],[P.U$]]</f>
        <v>0</v>
      </c>
      <c r="U259" s="768"/>
      <c r="V259">
        <f>SUMIF(SALIDAS6[[N° DE LOTE ]],ALMACEN[N° DE LOTE],SALIDAS6[ENTRADAS])</f>
        <v>0</v>
      </c>
      <c r="W259" s="950">
        <f>SUMIF(Tabla6[N° DE LOTE],ALMACEN[N° DE LOTE],Tabla6[SALIDAS])</f>
        <v>0</v>
      </c>
      <c r="X259" s="950">
        <f>ALMACEN[[#This Row],[SALIDAD]]-ALMACEN[[#This Row],[ENTRADAS]]</f>
        <v>0</v>
      </c>
      <c r="Y259" s="176"/>
    </row>
    <row r="260" spans="1:25" ht="38.25" x14ac:dyDescent="0.25">
      <c r="A260" s="179">
        <v>773</v>
      </c>
      <c r="B260" s="201" t="s">
        <v>138</v>
      </c>
      <c r="C260" s="14" t="s">
        <v>232</v>
      </c>
      <c r="D260" s="14" t="s">
        <v>10</v>
      </c>
      <c r="E260" s="14" t="s">
        <v>313</v>
      </c>
      <c r="F260" s="15">
        <v>45839</v>
      </c>
      <c r="G260" s="37">
        <v>0.69</v>
      </c>
      <c r="H260" s="337"/>
      <c r="I260" s="83"/>
      <c r="J260" s="85">
        <f>G260*I260</f>
        <v>0</v>
      </c>
      <c r="K260" s="83"/>
      <c r="L260" s="85">
        <f>G260*K260</f>
        <v>0</v>
      </c>
      <c r="M260" s="83"/>
      <c r="N260" s="85">
        <f>G260*M260</f>
        <v>0</v>
      </c>
      <c r="O260" s="83"/>
      <c r="P260" s="85">
        <f>G260*O260</f>
        <v>0</v>
      </c>
      <c r="Q260" s="83">
        <v>50</v>
      </c>
      <c r="R260" s="377">
        <f>G260*Q260</f>
        <v>34.5</v>
      </c>
      <c r="S260" s="905">
        <v>20</v>
      </c>
      <c r="T260" s="905">
        <f>+ALMACEN[[#This Row],[TOTAL EXITENTE82]]*ALMACEN[[#This Row],[P.U$]]</f>
        <v>13.799999999999999</v>
      </c>
      <c r="U260" s="768">
        <v>0</v>
      </c>
      <c r="V260">
        <f>SUMIF(SALIDAS6[[N° DE LOTE ]],ALMACEN[N° DE LOTE],SALIDAS6[ENTRADAS])</f>
        <v>50</v>
      </c>
      <c r="W260" s="950">
        <f>SUMIF(Tabla6[N° DE LOTE],ALMACEN[N° DE LOTE],Tabla6[SALIDAS])</f>
        <v>10</v>
      </c>
      <c r="X260" s="950">
        <f>ALMACEN[[#This Row],[SALIDAD]]-ALMACEN[[#This Row],[ENTRADAS]]</f>
        <v>40</v>
      </c>
      <c r="Y260" s="176"/>
    </row>
    <row r="261" spans="1:25" ht="38.25" x14ac:dyDescent="0.25">
      <c r="A261" s="179">
        <v>220</v>
      </c>
      <c r="B261" s="201" t="s">
        <v>138</v>
      </c>
      <c r="C261" s="14" t="s">
        <v>239</v>
      </c>
      <c r="D261" s="14" t="s">
        <v>10</v>
      </c>
      <c r="E261" s="14" t="s">
        <v>313</v>
      </c>
      <c r="F261" s="15">
        <v>45717</v>
      </c>
      <c r="G261" s="37">
        <v>0.87</v>
      </c>
      <c r="H261" s="337"/>
      <c r="I261" s="83"/>
      <c r="J261" s="85">
        <f t="shared" si="10"/>
        <v>0</v>
      </c>
      <c r="K261" s="83">
        <v>0</v>
      </c>
      <c r="L261" s="85">
        <f t="shared" si="11"/>
        <v>0</v>
      </c>
      <c r="M261" s="83">
        <v>0</v>
      </c>
      <c r="N261" s="85">
        <f t="shared" si="12"/>
        <v>0</v>
      </c>
      <c r="O261" s="83"/>
      <c r="P261" s="85">
        <f t="shared" si="13"/>
        <v>0</v>
      </c>
      <c r="Q261" s="83"/>
      <c r="R261" s="377">
        <f t="shared" si="14"/>
        <v>0</v>
      </c>
      <c r="S261" s="905"/>
      <c r="T261" s="905">
        <f>+ALMACEN[[#This Row],[TOTAL EXITENTE82]]*ALMACEN[[#This Row],[P.U$]]</f>
        <v>0</v>
      </c>
      <c r="U261" s="768"/>
      <c r="V261">
        <f>SUMIF(SALIDAS6[[N° DE LOTE ]],ALMACEN[N° DE LOTE],SALIDAS6[ENTRADAS])</f>
        <v>0</v>
      </c>
      <c r="W261" s="950">
        <f>SUMIF(Tabla6[N° DE LOTE],ALMACEN[N° DE LOTE],Tabla6[SALIDAS])</f>
        <v>0</v>
      </c>
      <c r="X261" s="950">
        <f>ALMACEN[[#This Row],[SALIDAD]]-ALMACEN[[#This Row],[ENTRADAS]]</f>
        <v>0</v>
      </c>
      <c r="Y261" s="176"/>
    </row>
    <row r="262" spans="1:25" ht="38.25" x14ac:dyDescent="0.25">
      <c r="A262" s="179">
        <v>221</v>
      </c>
      <c r="B262" s="201" t="s">
        <v>138</v>
      </c>
      <c r="C262" s="14" t="s">
        <v>226</v>
      </c>
      <c r="D262" s="14" t="s">
        <v>10</v>
      </c>
      <c r="E262" s="14" t="s">
        <v>313</v>
      </c>
      <c r="F262" s="15">
        <v>45689</v>
      </c>
      <c r="G262" s="37">
        <v>0.87</v>
      </c>
      <c r="H262" s="337"/>
      <c r="I262" s="83"/>
      <c r="J262" s="85">
        <f t="shared" si="10"/>
        <v>0</v>
      </c>
      <c r="K262" s="83">
        <v>0</v>
      </c>
      <c r="L262" s="85">
        <f t="shared" si="11"/>
        <v>0</v>
      </c>
      <c r="M262" s="83">
        <v>0</v>
      </c>
      <c r="N262" s="85">
        <f t="shared" si="12"/>
        <v>0</v>
      </c>
      <c r="O262" s="83"/>
      <c r="P262" s="85">
        <f t="shared" si="13"/>
        <v>0</v>
      </c>
      <c r="Q262" s="83"/>
      <c r="R262" s="377">
        <f t="shared" si="14"/>
        <v>0</v>
      </c>
      <c r="S262" s="905"/>
      <c r="T262" s="905">
        <f>+ALMACEN[[#This Row],[TOTAL EXITENTE82]]*ALMACEN[[#This Row],[P.U$]]</f>
        <v>0</v>
      </c>
      <c r="U262" s="768"/>
      <c r="V262">
        <f>SUMIF(SALIDAS6[[N° DE LOTE ]],ALMACEN[N° DE LOTE],SALIDAS6[ENTRADAS])</f>
        <v>0</v>
      </c>
      <c r="W262" s="950">
        <f>SUMIF(Tabla6[N° DE LOTE],ALMACEN[N° DE LOTE],Tabla6[SALIDAS])</f>
        <v>0</v>
      </c>
      <c r="X262" s="950">
        <f>ALMACEN[[#This Row],[SALIDAD]]-ALMACEN[[#This Row],[ENTRADAS]]</f>
        <v>0</v>
      </c>
      <c r="Y262" s="176"/>
    </row>
    <row r="263" spans="1:25" ht="38.25" x14ac:dyDescent="0.25">
      <c r="A263" s="179">
        <v>774</v>
      </c>
      <c r="B263" s="201" t="s">
        <v>18032</v>
      </c>
      <c r="C263" s="14" t="s">
        <v>232</v>
      </c>
      <c r="D263" s="14" t="s">
        <v>10</v>
      </c>
      <c r="E263" s="14" t="s">
        <v>272</v>
      </c>
      <c r="F263" s="15">
        <v>45809</v>
      </c>
      <c r="G263" s="37">
        <v>1.06</v>
      </c>
      <c r="H263" s="337"/>
      <c r="I263" s="83"/>
      <c r="J263" s="85">
        <f>G263*I263</f>
        <v>0</v>
      </c>
      <c r="K263" s="83"/>
      <c r="L263" s="85">
        <f>G263*K263</f>
        <v>0</v>
      </c>
      <c r="M263" s="83"/>
      <c r="N263" s="85">
        <f>G263*M263</f>
        <v>0</v>
      </c>
      <c r="O263" s="83"/>
      <c r="P263" s="85">
        <f>G263*O263</f>
        <v>0</v>
      </c>
      <c r="Q263" s="83">
        <v>50</v>
      </c>
      <c r="R263" s="377">
        <f>G263*Q263</f>
        <v>53</v>
      </c>
      <c r="S263" s="905">
        <v>5</v>
      </c>
      <c r="T263" s="905">
        <f>+ALMACEN[[#This Row],[TOTAL EXITENTE82]]*ALMACEN[[#This Row],[P.U$]]</f>
        <v>5.3000000000000007</v>
      </c>
      <c r="U263" s="768">
        <v>0</v>
      </c>
      <c r="V263">
        <f>SUMIF(SALIDAS6[[N° DE LOTE ]],ALMACEN[N° DE LOTE],SALIDAS6[ENTRADAS])</f>
        <v>50</v>
      </c>
      <c r="W263" s="950">
        <f>SUMIF(Tabla6[N° DE LOTE],ALMACEN[N° DE LOTE],Tabla6[SALIDAS])</f>
        <v>10</v>
      </c>
      <c r="X263" s="950">
        <f>ALMACEN[[#This Row],[SALIDAD]]-ALMACEN[[#This Row],[ENTRADAS]]</f>
        <v>40</v>
      </c>
      <c r="Y263" s="176"/>
    </row>
    <row r="264" spans="1:25" ht="38.25" x14ac:dyDescent="0.25">
      <c r="A264" s="179">
        <v>222</v>
      </c>
      <c r="B264" s="201" t="s">
        <v>17895</v>
      </c>
      <c r="C264" s="14" t="s">
        <v>1012</v>
      </c>
      <c r="D264" s="14" t="s">
        <v>10</v>
      </c>
      <c r="E264" s="14" t="s">
        <v>272</v>
      </c>
      <c r="F264" s="15">
        <v>45658</v>
      </c>
      <c r="G264" s="37">
        <v>1.18</v>
      </c>
      <c r="H264" s="337"/>
      <c r="I264" s="83">
        <v>14</v>
      </c>
      <c r="J264" s="85">
        <f>G264*I264</f>
        <v>16.52</v>
      </c>
      <c r="K264" s="83">
        <v>8</v>
      </c>
      <c r="L264" s="85">
        <f>G264*K264</f>
        <v>9.44</v>
      </c>
      <c r="M264" s="83">
        <v>0</v>
      </c>
      <c r="N264" s="85">
        <f>G264*M264</f>
        <v>0</v>
      </c>
      <c r="O264" s="83"/>
      <c r="P264" s="85">
        <f>G264*O264</f>
        <v>0</v>
      </c>
      <c r="Q264" s="83"/>
      <c r="R264" s="377">
        <f>G264*Q264</f>
        <v>0</v>
      </c>
      <c r="S264" s="905"/>
      <c r="T264" s="905">
        <f>+ALMACEN[[#This Row],[TOTAL EXITENTE82]]*ALMACEN[[#This Row],[P.U$]]</f>
        <v>0</v>
      </c>
      <c r="U264" s="768"/>
      <c r="V264">
        <f>SUMIF(SALIDAS6[[N° DE LOTE ]],ALMACEN[N° DE LOTE],SALIDAS6[ENTRADAS])</f>
        <v>0</v>
      </c>
      <c r="W264" s="950">
        <f>SUMIF(Tabla6[N° DE LOTE],ALMACEN[N° DE LOTE],Tabla6[SALIDAS])</f>
        <v>0</v>
      </c>
      <c r="X264" s="950">
        <f>ALMACEN[[#This Row],[SALIDAD]]-ALMACEN[[#This Row],[ENTRADAS]]</f>
        <v>0</v>
      </c>
      <c r="Y264" s="176"/>
    </row>
    <row r="265" spans="1:25" ht="38.25" x14ac:dyDescent="0.25">
      <c r="A265" s="179">
        <v>223</v>
      </c>
      <c r="B265" s="201" t="s">
        <v>139</v>
      </c>
      <c r="C265" s="14" t="s">
        <v>239</v>
      </c>
      <c r="D265" s="14" t="s">
        <v>10</v>
      </c>
      <c r="E265" s="14" t="s">
        <v>272</v>
      </c>
      <c r="F265" s="15">
        <v>45504</v>
      </c>
      <c r="G265" s="37">
        <v>0.18</v>
      </c>
      <c r="H265" s="337"/>
      <c r="I265" s="83"/>
      <c r="J265" s="85">
        <f t="shared" si="10"/>
        <v>0</v>
      </c>
      <c r="K265" s="83">
        <v>0</v>
      </c>
      <c r="L265" s="85">
        <f>G265*K265</f>
        <v>0</v>
      </c>
      <c r="M265" s="83">
        <v>0</v>
      </c>
      <c r="N265" s="85">
        <f>G265*M265</f>
        <v>0</v>
      </c>
      <c r="O265" s="83"/>
      <c r="P265" s="85">
        <f>G265*O265</f>
        <v>0</v>
      </c>
      <c r="Q265" s="83"/>
      <c r="R265" s="377">
        <f>G265*Q265</f>
        <v>0</v>
      </c>
      <c r="S265" s="905"/>
      <c r="T265" s="905">
        <f>+ALMACEN[[#This Row],[TOTAL EXITENTE82]]*ALMACEN[[#This Row],[P.U$]]</f>
        <v>0</v>
      </c>
      <c r="U265" s="768"/>
      <c r="V265">
        <f>SUMIF(SALIDAS6[[N° DE LOTE ]],ALMACEN[N° DE LOTE],SALIDAS6[ENTRADAS])</f>
        <v>0</v>
      </c>
      <c r="W265" s="950">
        <f>SUMIF(Tabla6[N° DE LOTE],ALMACEN[N° DE LOTE],Tabla6[SALIDAS])</f>
        <v>0</v>
      </c>
      <c r="X265" s="950">
        <f>ALMACEN[[#This Row],[SALIDAD]]-ALMACEN[[#This Row],[ENTRADAS]]</f>
        <v>0</v>
      </c>
      <c r="Y265" s="176"/>
    </row>
    <row r="266" spans="1:25" ht="38.25" x14ac:dyDescent="0.25">
      <c r="A266" s="179">
        <v>224</v>
      </c>
      <c r="B266" s="201" t="s">
        <v>139</v>
      </c>
      <c r="C266" s="14" t="s">
        <v>226</v>
      </c>
      <c r="D266" s="14" t="s">
        <v>10</v>
      </c>
      <c r="E266" s="14" t="s">
        <v>272</v>
      </c>
      <c r="F266" s="15">
        <v>45505</v>
      </c>
      <c r="G266" s="37">
        <v>1.18</v>
      </c>
      <c r="H266" s="337"/>
      <c r="I266" s="83"/>
      <c r="J266" s="85">
        <f t="shared" si="10"/>
        <v>0</v>
      </c>
      <c r="K266" s="83">
        <v>0</v>
      </c>
      <c r="L266" s="85">
        <f t="shared" si="11"/>
        <v>0</v>
      </c>
      <c r="M266" s="83">
        <v>0</v>
      </c>
      <c r="N266" s="85">
        <f t="shared" si="12"/>
        <v>0</v>
      </c>
      <c r="O266" s="83"/>
      <c r="P266" s="85">
        <f t="shared" si="13"/>
        <v>0</v>
      </c>
      <c r="Q266" s="83"/>
      <c r="R266" s="377">
        <f t="shared" si="14"/>
        <v>0</v>
      </c>
      <c r="S266" s="905"/>
      <c r="T266" s="905">
        <f>+ALMACEN[[#This Row],[TOTAL EXITENTE82]]*ALMACEN[[#This Row],[P.U$]]</f>
        <v>0</v>
      </c>
      <c r="U266" s="768"/>
      <c r="V266">
        <f>SUMIF(SALIDAS6[[N° DE LOTE ]],ALMACEN[N° DE LOTE],SALIDAS6[ENTRADAS])</f>
        <v>0</v>
      </c>
      <c r="W266" s="950">
        <f>SUMIF(Tabla6[N° DE LOTE],ALMACEN[N° DE LOTE],Tabla6[SALIDAS])</f>
        <v>0</v>
      </c>
      <c r="X266" s="950">
        <f>ALMACEN[[#This Row],[SALIDAD]]-ALMACEN[[#This Row],[ENTRADAS]]</f>
        <v>0</v>
      </c>
      <c r="Y266" s="176"/>
    </row>
    <row r="267" spans="1:25" ht="38.25" x14ac:dyDescent="0.25">
      <c r="A267" s="179">
        <v>225</v>
      </c>
      <c r="B267" s="201" t="s">
        <v>139</v>
      </c>
      <c r="C267" s="14" t="s">
        <v>225</v>
      </c>
      <c r="D267" s="14" t="s">
        <v>10</v>
      </c>
      <c r="E267" s="14" t="s">
        <v>272</v>
      </c>
      <c r="F267" s="15">
        <v>45506</v>
      </c>
      <c r="G267" s="37">
        <v>1.18</v>
      </c>
      <c r="H267" s="337"/>
      <c r="I267" s="83"/>
      <c r="J267" s="85">
        <f t="shared" si="10"/>
        <v>0</v>
      </c>
      <c r="K267" s="83">
        <v>0</v>
      </c>
      <c r="L267" s="85">
        <f>G267*K267</f>
        <v>0</v>
      </c>
      <c r="M267" s="83">
        <v>0</v>
      </c>
      <c r="N267" s="85">
        <f>G267*M267</f>
        <v>0</v>
      </c>
      <c r="O267" s="83"/>
      <c r="P267" s="85">
        <f>G267*O267</f>
        <v>0</v>
      </c>
      <c r="Q267" s="83"/>
      <c r="R267" s="377">
        <f>G267*Q267</f>
        <v>0</v>
      </c>
      <c r="S267" s="905"/>
      <c r="T267" s="905">
        <f>+ALMACEN[[#This Row],[TOTAL EXITENTE82]]*ALMACEN[[#This Row],[P.U$]]</f>
        <v>0</v>
      </c>
      <c r="U267" s="768"/>
      <c r="V267">
        <f>SUMIF(SALIDAS6[[N° DE LOTE ]],ALMACEN[N° DE LOTE],SALIDAS6[ENTRADAS])</f>
        <v>0</v>
      </c>
      <c r="W267" s="950">
        <f>SUMIF(Tabla6[N° DE LOTE],ALMACEN[N° DE LOTE],Tabla6[SALIDAS])</f>
        <v>0</v>
      </c>
      <c r="X267" s="950">
        <f>ALMACEN[[#This Row],[SALIDAD]]-ALMACEN[[#This Row],[ENTRADAS]]</f>
        <v>0</v>
      </c>
      <c r="Y267" s="176"/>
    </row>
    <row r="268" spans="1:25" ht="28.5" x14ac:dyDescent="0.25">
      <c r="A268" s="179">
        <v>226</v>
      </c>
      <c r="B268" s="201" t="s">
        <v>17738</v>
      </c>
      <c r="C268" s="14" t="s">
        <v>223</v>
      </c>
      <c r="D268" s="14" t="s">
        <v>10</v>
      </c>
      <c r="E268" s="14" t="s">
        <v>266</v>
      </c>
      <c r="F268" s="15">
        <v>45901</v>
      </c>
      <c r="G268" s="37">
        <v>4.18</v>
      </c>
      <c r="H268" s="337"/>
      <c r="I268" s="83"/>
      <c r="J268" s="85">
        <f>G268*I268</f>
        <v>0</v>
      </c>
      <c r="K268" s="83">
        <v>0</v>
      </c>
      <c r="L268" s="85">
        <f>G268*K268</f>
        <v>0</v>
      </c>
      <c r="M268" s="83">
        <v>0</v>
      </c>
      <c r="N268" s="85">
        <f>G268*M268</f>
        <v>0</v>
      </c>
      <c r="O268" s="83"/>
      <c r="P268" s="85">
        <f>G268*O268</f>
        <v>0</v>
      </c>
      <c r="Q268" s="83"/>
      <c r="R268" s="377">
        <f>G268*Q268</f>
        <v>0</v>
      </c>
      <c r="S268" s="905"/>
      <c r="T268" s="905">
        <f>+ALMACEN[[#This Row],[TOTAL EXITENTE82]]*ALMACEN[[#This Row],[P.U$]]</f>
        <v>0</v>
      </c>
      <c r="U268" s="768"/>
      <c r="V268">
        <f>SUMIF(SALIDAS6[[N° DE LOTE ]],ALMACEN[N° DE LOTE],SALIDAS6[ENTRADAS])</f>
        <v>0</v>
      </c>
      <c r="W268" s="950">
        <f>SUMIF(Tabla6[N° DE LOTE],ALMACEN[N° DE LOTE],Tabla6[SALIDAS])</f>
        <v>0</v>
      </c>
      <c r="X268" s="950">
        <f>ALMACEN[[#This Row],[SALIDAD]]-ALMACEN[[#This Row],[ENTRADAS]]</f>
        <v>0</v>
      </c>
      <c r="Y268" s="176"/>
    </row>
    <row r="269" spans="1:25" ht="28.5" x14ac:dyDescent="0.25">
      <c r="A269" s="179">
        <v>227</v>
      </c>
      <c r="B269" s="201" t="s">
        <v>140</v>
      </c>
      <c r="C269" s="14" t="s">
        <v>223</v>
      </c>
      <c r="D269" s="14" t="s">
        <v>10</v>
      </c>
      <c r="E269" s="14" t="s">
        <v>266</v>
      </c>
      <c r="F269" s="15">
        <v>45323</v>
      </c>
      <c r="G269" s="37">
        <v>7</v>
      </c>
      <c r="H269" s="337"/>
      <c r="I269" s="83"/>
      <c r="J269" s="85">
        <f t="shared" si="10"/>
        <v>0</v>
      </c>
      <c r="K269" s="83">
        <v>0</v>
      </c>
      <c r="L269" s="85">
        <f t="shared" si="11"/>
        <v>0</v>
      </c>
      <c r="M269" s="83">
        <v>0</v>
      </c>
      <c r="N269" s="85">
        <f t="shared" si="12"/>
        <v>0</v>
      </c>
      <c r="O269" s="83"/>
      <c r="P269" s="85">
        <f t="shared" si="13"/>
        <v>0</v>
      </c>
      <c r="Q269" s="83"/>
      <c r="R269" s="377">
        <f t="shared" si="14"/>
        <v>0</v>
      </c>
      <c r="S269" s="905"/>
      <c r="T269" s="905">
        <f>+ALMACEN[[#This Row],[TOTAL EXITENTE82]]*ALMACEN[[#This Row],[P.U$]]</f>
        <v>0</v>
      </c>
      <c r="U269" s="768"/>
      <c r="V269">
        <f>SUMIF(SALIDAS6[[N° DE LOTE ]],ALMACEN[N° DE LOTE],SALIDAS6[ENTRADAS])</f>
        <v>0</v>
      </c>
      <c r="W269" s="950">
        <f>SUMIF(Tabla6[N° DE LOTE],ALMACEN[N° DE LOTE],Tabla6[SALIDAS])</f>
        <v>0</v>
      </c>
      <c r="X269" s="950">
        <f>ALMACEN[[#This Row],[SALIDAD]]-ALMACEN[[#This Row],[ENTRADAS]]</f>
        <v>0</v>
      </c>
      <c r="Y269" s="176"/>
    </row>
    <row r="270" spans="1:25" ht="38.25" x14ac:dyDescent="0.25">
      <c r="A270" s="179">
        <v>228</v>
      </c>
      <c r="B270" s="201" t="s">
        <v>141</v>
      </c>
      <c r="C270" s="14" t="s">
        <v>246</v>
      </c>
      <c r="D270" s="14" t="s">
        <v>10</v>
      </c>
      <c r="E270" s="14" t="s">
        <v>272</v>
      </c>
      <c r="F270" s="15">
        <v>45444</v>
      </c>
      <c r="G270" s="37">
        <v>2.97</v>
      </c>
      <c r="H270" s="337"/>
      <c r="I270" s="83"/>
      <c r="J270" s="85">
        <f t="shared" ref="J270:J354" si="19">G270*I270</f>
        <v>0</v>
      </c>
      <c r="K270" s="83">
        <v>0</v>
      </c>
      <c r="L270" s="85">
        <f t="shared" si="11"/>
        <v>0</v>
      </c>
      <c r="M270" s="83">
        <v>0</v>
      </c>
      <c r="N270" s="85">
        <f t="shared" si="12"/>
        <v>0</v>
      </c>
      <c r="O270" s="83"/>
      <c r="P270" s="85">
        <f t="shared" si="13"/>
        <v>0</v>
      </c>
      <c r="Q270" s="83"/>
      <c r="R270" s="377">
        <f t="shared" si="14"/>
        <v>0</v>
      </c>
      <c r="S270" s="905"/>
      <c r="T270" s="905">
        <f>+ALMACEN[[#This Row],[TOTAL EXITENTE82]]*ALMACEN[[#This Row],[P.U$]]</f>
        <v>0</v>
      </c>
      <c r="U270" s="768"/>
      <c r="V270">
        <f>SUMIF(SALIDAS6[[N° DE LOTE ]],ALMACEN[N° DE LOTE],SALIDAS6[ENTRADAS])</f>
        <v>0</v>
      </c>
      <c r="W270" s="950">
        <f>SUMIF(Tabla6[N° DE LOTE],ALMACEN[N° DE LOTE],Tabla6[SALIDAS])</f>
        <v>0</v>
      </c>
      <c r="X270" s="950">
        <f>ALMACEN[[#This Row],[SALIDAD]]-ALMACEN[[#This Row],[ENTRADAS]]</f>
        <v>0</v>
      </c>
      <c r="Y270" s="176"/>
    </row>
    <row r="271" spans="1:25" ht="38.25" x14ac:dyDescent="0.25">
      <c r="A271" s="179">
        <v>229</v>
      </c>
      <c r="B271" s="201" t="s">
        <v>142</v>
      </c>
      <c r="C271" s="14" t="s">
        <v>203</v>
      </c>
      <c r="D271" s="14" t="s">
        <v>10</v>
      </c>
      <c r="E271" s="14" t="s">
        <v>288</v>
      </c>
      <c r="F271" s="15">
        <v>45689</v>
      </c>
      <c r="G271" s="37">
        <v>1.83</v>
      </c>
      <c r="H271" s="337"/>
      <c r="I271" s="83"/>
      <c r="J271" s="85">
        <f t="shared" si="19"/>
        <v>0</v>
      </c>
      <c r="K271" s="83">
        <v>0</v>
      </c>
      <c r="L271" s="85">
        <f t="shared" si="11"/>
        <v>0</v>
      </c>
      <c r="M271" s="83">
        <v>0</v>
      </c>
      <c r="N271" s="85">
        <f t="shared" si="12"/>
        <v>0</v>
      </c>
      <c r="O271" s="83"/>
      <c r="P271" s="85">
        <f t="shared" si="13"/>
        <v>0</v>
      </c>
      <c r="Q271" s="83">
        <v>10</v>
      </c>
      <c r="R271" s="377">
        <f t="shared" si="14"/>
        <v>18.3</v>
      </c>
      <c r="S271" s="905">
        <v>0</v>
      </c>
      <c r="T271" s="905">
        <f>+ALMACEN[[#This Row],[TOTAL EXITENTE82]]*ALMACEN[[#This Row],[P.U$]]</f>
        <v>0</v>
      </c>
      <c r="U271" s="768">
        <v>0</v>
      </c>
      <c r="V271">
        <f>SUMIF(SALIDAS6[[N° DE LOTE ]],ALMACEN[N° DE LOTE],SALIDAS6[ENTRADAS])</f>
        <v>10</v>
      </c>
      <c r="W271" s="950">
        <f>SUMIF(Tabla6[N° DE LOTE],ALMACEN[N° DE LOTE],Tabla6[SALIDAS])</f>
        <v>0</v>
      </c>
      <c r="X271" s="950">
        <f>ALMACEN[[#This Row],[SALIDAD]]-ALMACEN[[#This Row],[ENTRADAS]]</f>
        <v>10</v>
      </c>
      <c r="Y271" s="176"/>
    </row>
    <row r="272" spans="1:25" ht="38.25" x14ac:dyDescent="0.25">
      <c r="A272" s="179">
        <v>230</v>
      </c>
      <c r="B272" s="201" t="s">
        <v>143</v>
      </c>
      <c r="C272" s="14" t="s">
        <v>212</v>
      </c>
      <c r="D272" s="14" t="s">
        <v>10</v>
      </c>
      <c r="E272" s="14" t="s">
        <v>288</v>
      </c>
      <c r="F272" s="15">
        <v>45323</v>
      </c>
      <c r="G272" s="37">
        <v>1.23</v>
      </c>
      <c r="H272" s="337"/>
      <c r="I272" s="83">
        <v>1</v>
      </c>
      <c r="J272" s="85">
        <f t="shared" si="19"/>
        <v>1.23</v>
      </c>
      <c r="K272" s="83">
        <v>1</v>
      </c>
      <c r="L272" s="85">
        <f t="shared" si="11"/>
        <v>1.23</v>
      </c>
      <c r="M272" s="83">
        <v>1</v>
      </c>
      <c r="N272" s="85">
        <f t="shared" si="12"/>
        <v>1.23</v>
      </c>
      <c r="O272" s="83">
        <v>1</v>
      </c>
      <c r="P272" s="85">
        <f t="shared" si="13"/>
        <v>1.23</v>
      </c>
      <c r="Q272" s="83">
        <v>1</v>
      </c>
      <c r="R272" s="377">
        <f t="shared" si="14"/>
        <v>1.23</v>
      </c>
      <c r="S272" s="905">
        <v>1</v>
      </c>
      <c r="T272" s="905">
        <f>+ALMACEN[[#This Row],[TOTAL EXITENTE82]]*ALMACEN[[#This Row],[P.U$]]</f>
        <v>1.23</v>
      </c>
      <c r="U272" s="768">
        <v>1</v>
      </c>
      <c r="V272">
        <f>SUMIF(SALIDAS6[[N° DE LOTE ]],ALMACEN[N° DE LOTE],SALIDAS6[ENTRADAS])</f>
        <v>0</v>
      </c>
      <c r="W272" s="950">
        <f>SUMIF(Tabla6[N° DE LOTE],ALMACEN[N° DE LOTE],Tabla6[SALIDAS])</f>
        <v>0</v>
      </c>
      <c r="X272" s="950">
        <f>ALMACEN[[#This Row],[SALIDAD]]-ALMACEN[[#This Row],[ENTRADAS]]</f>
        <v>0</v>
      </c>
      <c r="Y272" s="176"/>
    </row>
    <row r="273" spans="1:25" ht="51" x14ac:dyDescent="0.25">
      <c r="A273" s="179">
        <v>755</v>
      </c>
      <c r="B273" s="13" t="s">
        <v>18289</v>
      </c>
      <c r="C273" s="14" t="s">
        <v>18225</v>
      </c>
      <c r="D273" s="14" t="s">
        <v>10</v>
      </c>
      <c r="E273" s="14" t="s">
        <v>299</v>
      </c>
      <c r="F273" s="15">
        <v>45352</v>
      </c>
      <c r="G273" s="37">
        <v>4.55</v>
      </c>
      <c r="H273" s="337"/>
      <c r="I273" s="83">
        <v>0</v>
      </c>
      <c r="J273" s="85">
        <f>G273*I273</f>
        <v>0</v>
      </c>
      <c r="K273" s="83">
        <v>0</v>
      </c>
      <c r="L273" s="85">
        <f>G273*K273</f>
        <v>0</v>
      </c>
      <c r="M273" s="83">
        <v>0</v>
      </c>
      <c r="N273" s="85">
        <f>G273*M273</f>
        <v>0</v>
      </c>
      <c r="O273" s="83">
        <v>10</v>
      </c>
      <c r="P273" s="85">
        <f>G273*O273</f>
        <v>45.5</v>
      </c>
      <c r="Q273" s="83">
        <v>10</v>
      </c>
      <c r="R273" s="377">
        <f>G273*Q273</f>
        <v>45.5</v>
      </c>
      <c r="S273" s="905">
        <v>1</v>
      </c>
      <c r="T273" s="905">
        <f>+ALMACEN[[#This Row],[TOTAL EXITENTE82]]*ALMACEN[[#This Row],[P.U$]]</f>
        <v>4.55</v>
      </c>
      <c r="U273" s="768">
        <v>0</v>
      </c>
      <c r="V273">
        <f>SUMIF(SALIDAS6[[N° DE LOTE ]],ALMACEN[N° DE LOTE],SALIDAS6[ENTRADAS])</f>
        <v>30</v>
      </c>
      <c r="W273" s="950">
        <f>SUMIF(Tabla6[N° DE LOTE],ALMACEN[N° DE LOTE],Tabla6[SALIDAS])</f>
        <v>0</v>
      </c>
      <c r="X273" s="950">
        <f>ALMACEN[[#This Row],[SALIDAD]]-ALMACEN[[#This Row],[ENTRADAS]]</f>
        <v>30</v>
      </c>
      <c r="Y273" s="176"/>
    </row>
    <row r="274" spans="1:25" ht="51" x14ac:dyDescent="0.25">
      <c r="A274" s="179">
        <v>231</v>
      </c>
      <c r="B274" s="13" t="s">
        <v>144</v>
      </c>
      <c r="C274" s="14" t="s">
        <v>216</v>
      </c>
      <c r="D274" s="14" t="s">
        <v>10</v>
      </c>
      <c r="E274" s="14" t="s">
        <v>299</v>
      </c>
      <c r="F274" s="15">
        <v>45962</v>
      </c>
      <c r="G274" s="37">
        <v>3.83</v>
      </c>
      <c r="H274" s="337"/>
      <c r="I274" s="83">
        <v>6</v>
      </c>
      <c r="J274" s="85">
        <f>G274*I274</f>
        <v>22.98</v>
      </c>
      <c r="K274" s="83">
        <v>0</v>
      </c>
      <c r="L274" s="85">
        <f>G274*K274</f>
        <v>0</v>
      </c>
      <c r="M274" s="83">
        <v>0</v>
      </c>
      <c r="N274" s="85">
        <f>G274*M274</f>
        <v>0</v>
      </c>
      <c r="O274" s="83"/>
      <c r="P274" s="85">
        <f>G274*O274</f>
        <v>0</v>
      </c>
      <c r="Q274" s="83"/>
      <c r="R274" s="377">
        <f>G274*Q274</f>
        <v>0</v>
      </c>
      <c r="S274" s="905"/>
      <c r="T274" s="905">
        <f>+ALMACEN[[#This Row],[TOTAL EXITENTE82]]*ALMACEN[[#This Row],[P.U$]]</f>
        <v>0</v>
      </c>
      <c r="U274" s="768"/>
      <c r="V274">
        <f>SUMIF(SALIDAS6[[N° DE LOTE ]],ALMACEN[N° DE LOTE],SALIDAS6[ENTRADAS])</f>
        <v>0</v>
      </c>
      <c r="W274" s="950">
        <f>SUMIF(Tabla6[N° DE LOTE],ALMACEN[N° DE LOTE],Tabla6[SALIDAS])</f>
        <v>0</v>
      </c>
      <c r="X274" s="950">
        <f>ALMACEN[[#This Row],[SALIDAD]]-ALMACEN[[#This Row],[ENTRADAS]]</f>
        <v>0</v>
      </c>
      <c r="Y274" s="176"/>
    </row>
    <row r="275" spans="1:25" ht="51" x14ac:dyDescent="0.25">
      <c r="A275" s="179">
        <v>232</v>
      </c>
      <c r="B275" s="201" t="s">
        <v>144</v>
      </c>
      <c r="C275" s="14" t="s">
        <v>206</v>
      </c>
      <c r="D275" s="14" t="s">
        <v>10</v>
      </c>
      <c r="E275" s="14" t="s">
        <v>299</v>
      </c>
      <c r="F275" s="15">
        <v>45352</v>
      </c>
      <c r="G275" s="37">
        <v>3</v>
      </c>
      <c r="H275" s="337"/>
      <c r="I275" s="83"/>
      <c r="J275" s="85">
        <f t="shared" si="19"/>
        <v>0</v>
      </c>
      <c r="K275" s="83">
        <v>0</v>
      </c>
      <c r="L275" s="85">
        <f t="shared" si="11"/>
        <v>0</v>
      </c>
      <c r="M275" s="83">
        <v>0</v>
      </c>
      <c r="N275" s="85">
        <f t="shared" si="12"/>
        <v>0</v>
      </c>
      <c r="O275" s="83"/>
      <c r="P275" s="85">
        <f t="shared" si="13"/>
        <v>0</v>
      </c>
      <c r="Q275" s="83"/>
      <c r="R275" s="377">
        <f t="shared" si="14"/>
        <v>0</v>
      </c>
      <c r="S275" s="905"/>
      <c r="T275" s="905">
        <f>+ALMACEN[[#This Row],[TOTAL EXITENTE82]]*ALMACEN[[#This Row],[P.U$]]</f>
        <v>0</v>
      </c>
      <c r="U275" s="768"/>
      <c r="V275">
        <f>SUMIF(SALIDAS6[[N° DE LOTE ]],ALMACEN[N° DE LOTE],SALIDAS6[ENTRADAS])</f>
        <v>0</v>
      </c>
      <c r="W275" s="950">
        <f>SUMIF(Tabla6[N° DE LOTE],ALMACEN[N° DE LOTE],Tabla6[SALIDAS])</f>
        <v>0</v>
      </c>
      <c r="X275" s="950">
        <f>ALMACEN[[#This Row],[SALIDAD]]-ALMACEN[[#This Row],[ENTRADAS]]</f>
        <v>0</v>
      </c>
      <c r="Y275" s="176"/>
    </row>
    <row r="276" spans="1:25" ht="38.25" x14ac:dyDescent="0.25">
      <c r="A276" s="179">
        <v>233</v>
      </c>
      <c r="B276" s="201" t="s">
        <v>145</v>
      </c>
      <c r="C276" s="14" t="s">
        <v>206</v>
      </c>
      <c r="D276" s="14" t="s">
        <v>10</v>
      </c>
      <c r="E276" s="14" t="s">
        <v>262</v>
      </c>
      <c r="F276" s="15">
        <v>45536</v>
      </c>
      <c r="G276" s="37">
        <v>3.02</v>
      </c>
      <c r="H276" s="337"/>
      <c r="I276" s="83"/>
      <c r="J276" s="85">
        <f t="shared" si="19"/>
        <v>0</v>
      </c>
      <c r="K276" s="83">
        <v>0</v>
      </c>
      <c r="L276" s="85">
        <f t="shared" si="11"/>
        <v>0</v>
      </c>
      <c r="M276" s="83">
        <v>0</v>
      </c>
      <c r="N276" s="85">
        <f t="shared" si="12"/>
        <v>0</v>
      </c>
      <c r="O276" s="83"/>
      <c r="P276" s="85">
        <f t="shared" si="13"/>
        <v>0</v>
      </c>
      <c r="Q276" s="83">
        <v>47</v>
      </c>
      <c r="R276" s="377">
        <f t="shared" si="14"/>
        <v>141.94</v>
      </c>
      <c r="S276" s="905">
        <v>4</v>
      </c>
      <c r="T276" s="905">
        <f>+ALMACEN[[#This Row],[TOTAL EXITENTE82]]*ALMACEN[[#This Row],[P.U$]]</f>
        <v>12.08</v>
      </c>
      <c r="U276" s="768">
        <v>4</v>
      </c>
      <c r="V276">
        <f>SUMIF(SALIDAS6[[N° DE LOTE ]],ALMACEN[N° DE LOTE],SALIDAS6[ENTRADAS])</f>
        <v>47</v>
      </c>
      <c r="W276" s="950">
        <f>SUMIF(Tabla6[N° DE LOTE],ALMACEN[N° DE LOTE],Tabla6[SALIDAS])</f>
        <v>10</v>
      </c>
      <c r="X276" s="950">
        <f>ALMACEN[[#This Row],[SALIDAD]]-ALMACEN[[#This Row],[ENTRADAS]]</f>
        <v>37</v>
      </c>
      <c r="Y276" s="176"/>
    </row>
    <row r="277" spans="1:25" ht="51" x14ac:dyDescent="0.25">
      <c r="A277" s="179">
        <v>234</v>
      </c>
      <c r="B277" s="201" t="s">
        <v>146</v>
      </c>
      <c r="C277" s="14" t="s">
        <v>203</v>
      </c>
      <c r="D277" s="14" t="s">
        <v>10</v>
      </c>
      <c r="E277" s="14" t="s">
        <v>273</v>
      </c>
      <c r="F277" s="15">
        <v>45689</v>
      </c>
      <c r="G277" s="37">
        <v>0.56000000000000005</v>
      </c>
      <c r="H277" s="337"/>
      <c r="I277" s="83"/>
      <c r="J277" s="85">
        <f t="shared" si="19"/>
        <v>0</v>
      </c>
      <c r="K277" s="83">
        <v>0</v>
      </c>
      <c r="L277" s="85">
        <f t="shared" si="11"/>
        <v>0</v>
      </c>
      <c r="M277" s="83">
        <v>0</v>
      </c>
      <c r="N277" s="85">
        <f t="shared" si="12"/>
        <v>0</v>
      </c>
      <c r="O277" s="83"/>
      <c r="P277" s="85">
        <f t="shared" si="13"/>
        <v>0</v>
      </c>
      <c r="Q277" s="83"/>
      <c r="R277" s="377">
        <f t="shared" si="14"/>
        <v>0</v>
      </c>
      <c r="S277" s="905"/>
      <c r="T277" s="905">
        <f>+ALMACEN[[#This Row],[TOTAL EXITENTE82]]*ALMACEN[[#This Row],[P.U$]]</f>
        <v>0</v>
      </c>
      <c r="U277" s="768"/>
      <c r="V277">
        <f>SUMIF(SALIDAS6[[N° DE LOTE ]],ALMACEN[N° DE LOTE],SALIDAS6[ENTRADAS])</f>
        <v>0</v>
      </c>
      <c r="W277" s="950">
        <f>SUMIF(Tabla6[N° DE LOTE],ALMACEN[N° DE LOTE],Tabla6[SALIDAS])</f>
        <v>0</v>
      </c>
      <c r="X277" s="950">
        <f>ALMACEN[[#This Row],[SALIDAD]]-ALMACEN[[#This Row],[ENTRADAS]]</f>
        <v>0</v>
      </c>
      <c r="Y277" s="176"/>
    </row>
    <row r="278" spans="1:25" ht="51" x14ac:dyDescent="0.25">
      <c r="A278" s="179">
        <v>235</v>
      </c>
      <c r="B278" s="201" t="s">
        <v>147</v>
      </c>
      <c r="C278" s="14" t="s">
        <v>247</v>
      </c>
      <c r="D278" s="14" t="s">
        <v>10</v>
      </c>
      <c r="E278" s="14" t="s">
        <v>273</v>
      </c>
      <c r="F278" s="15">
        <v>45689</v>
      </c>
      <c r="G278" s="37">
        <v>0.56000000000000005</v>
      </c>
      <c r="H278" s="337"/>
      <c r="I278" s="83"/>
      <c r="J278" s="85">
        <f t="shared" si="19"/>
        <v>0</v>
      </c>
      <c r="K278" s="83">
        <v>0</v>
      </c>
      <c r="L278" s="85">
        <f t="shared" si="11"/>
        <v>0</v>
      </c>
      <c r="M278" s="83">
        <v>0</v>
      </c>
      <c r="N278" s="85">
        <f t="shared" si="12"/>
        <v>0</v>
      </c>
      <c r="O278" s="83"/>
      <c r="P278" s="85">
        <f t="shared" si="13"/>
        <v>0</v>
      </c>
      <c r="Q278" s="83"/>
      <c r="R278" s="377">
        <f t="shared" si="14"/>
        <v>0</v>
      </c>
      <c r="S278" s="905"/>
      <c r="T278" s="905">
        <f>+ALMACEN[[#This Row],[TOTAL EXITENTE82]]*ALMACEN[[#This Row],[P.U$]]</f>
        <v>0</v>
      </c>
      <c r="U278" s="768"/>
      <c r="V278">
        <f>SUMIF(SALIDAS6[[N° DE LOTE ]],ALMACEN[N° DE LOTE],SALIDAS6[ENTRADAS])</f>
        <v>0</v>
      </c>
      <c r="W278" s="950">
        <f>SUMIF(Tabla6[N° DE LOTE],ALMACEN[N° DE LOTE],Tabla6[SALIDAS])</f>
        <v>0</v>
      </c>
      <c r="X278" s="950">
        <f>ALMACEN[[#This Row],[SALIDAD]]-ALMACEN[[#This Row],[ENTRADAS]]</f>
        <v>0</v>
      </c>
      <c r="Y278" s="176"/>
    </row>
    <row r="279" spans="1:25" ht="51" x14ac:dyDescent="0.25">
      <c r="A279" s="179">
        <v>236</v>
      </c>
      <c r="B279" s="201" t="s">
        <v>18034</v>
      </c>
      <c r="C279" s="14" t="s">
        <v>203</v>
      </c>
      <c r="D279" s="14" t="s">
        <v>10</v>
      </c>
      <c r="E279" s="14" t="s">
        <v>273</v>
      </c>
      <c r="F279" s="15">
        <v>45717</v>
      </c>
      <c r="G279" s="37">
        <v>0.71</v>
      </c>
      <c r="H279" s="337"/>
      <c r="I279" s="83"/>
      <c r="J279" s="85">
        <f t="shared" si="19"/>
        <v>0</v>
      </c>
      <c r="K279" s="83">
        <v>0</v>
      </c>
      <c r="L279" s="85">
        <f t="shared" si="11"/>
        <v>0</v>
      </c>
      <c r="M279" s="83">
        <v>0</v>
      </c>
      <c r="N279" s="85">
        <f t="shared" si="12"/>
        <v>0</v>
      </c>
      <c r="O279" s="83"/>
      <c r="P279" s="85">
        <f t="shared" si="13"/>
        <v>0</v>
      </c>
      <c r="Q279" s="83">
        <v>20</v>
      </c>
      <c r="R279" s="377">
        <f t="shared" si="14"/>
        <v>14.2</v>
      </c>
      <c r="S279" s="905">
        <v>10</v>
      </c>
      <c r="T279" s="905">
        <f>+ALMACEN[[#This Row],[TOTAL EXITENTE82]]*ALMACEN[[#This Row],[P.U$]]</f>
        <v>7.1</v>
      </c>
      <c r="U279" s="768">
        <v>10</v>
      </c>
      <c r="V279">
        <f>SUMIF(SALIDAS6[[N° DE LOTE ]],ALMACEN[N° DE LOTE],SALIDAS6[ENTRADAS])</f>
        <v>20</v>
      </c>
      <c r="W279" s="950">
        <f>SUMIF(Tabla6[N° DE LOTE],ALMACEN[N° DE LOTE],Tabla6[SALIDAS])</f>
        <v>0</v>
      </c>
      <c r="X279" s="950">
        <f>ALMACEN[[#This Row],[SALIDAD]]-ALMACEN[[#This Row],[ENTRADAS]]</f>
        <v>20</v>
      </c>
      <c r="Y279" s="176"/>
    </row>
    <row r="280" spans="1:25" ht="51" x14ac:dyDescent="0.25">
      <c r="A280" s="179">
        <v>237</v>
      </c>
      <c r="B280" s="201" t="s">
        <v>149</v>
      </c>
      <c r="C280" s="14" t="s">
        <v>248</v>
      </c>
      <c r="D280" s="14" t="s">
        <v>10</v>
      </c>
      <c r="E280" s="14" t="s">
        <v>314</v>
      </c>
      <c r="F280" s="15">
        <v>45444</v>
      </c>
      <c r="G280" s="37">
        <v>9.3000000000000007</v>
      </c>
      <c r="H280" s="337"/>
      <c r="I280" s="83"/>
      <c r="J280" s="85">
        <f t="shared" si="19"/>
        <v>0</v>
      </c>
      <c r="K280" s="83">
        <v>0</v>
      </c>
      <c r="L280" s="85">
        <f t="shared" si="11"/>
        <v>0</v>
      </c>
      <c r="M280" s="83">
        <v>0</v>
      </c>
      <c r="N280" s="85">
        <f t="shared" si="12"/>
        <v>0</v>
      </c>
      <c r="O280" s="83"/>
      <c r="P280" s="85">
        <f t="shared" si="13"/>
        <v>0</v>
      </c>
      <c r="Q280" s="83"/>
      <c r="R280" s="377">
        <f t="shared" si="14"/>
        <v>0</v>
      </c>
      <c r="S280" s="905"/>
      <c r="T280" s="905">
        <f>+ALMACEN[[#This Row],[TOTAL EXITENTE82]]*ALMACEN[[#This Row],[P.U$]]</f>
        <v>0</v>
      </c>
      <c r="U280" s="768"/>
      <c r="V280">
        <f>SUMIF(SALIDAS6[[N° DE LOTE ]],ALMACEN[N° DE LOTE],SALIDAS6[ENTRADAS])</f>
        <v>0</v>
      </c>
      <c r="W280" s="950">
        <f>SUMIF(Tabla6[N° DE LOTE],ALMACEN[N° DE LOTE],Tabla6[SALIDAS])</f>
        <v>0</v>
      </c>
      <c r="X280" s="950">
        <f>ALMACEN[[#This Row],[SALIDAD]]-ALMACEN[[#This Row],[ENTRADAS]]</f>
        <v>0</v>
      </c>
      <c r="Y280" s="176"/>
    </row>
    <row r="281" spans="1:25" ht="89.25" x14ac:dyDescent="0.25">
      <c r="A281" s="179">
        <v>238</v>
      </c>
      <c r="B281" s="201" t="s">
        <v>150</v>
      </c>
      <c r="C281" s="14" t="s">
        <v>217</v>
      </c>
      <c r="D281" s="14" t="s">
        <v>10</v>
      </c>
      <c r="E281" s="14" t="s">
        <v>315</v>
      </c>
      <c r="F281" s="15">
        <v>45292</v>
      </c>
      <c r="G281" s="37">
        <v>4.29</v>
      </c>
      <c r="H281" s="337"/>
      <c r="I281" s="83"/>
      <c r="J281" s="85">
        <f t="shared" si="19"/>
        <v>0</v>
      </c>
      <c r="K281" s="83">
        <v>0</v>
      </c>
      <c r="L281" s="85">
        <f t="shared" si="11"/>
        <v>0</v>
      </c>
      <c r="M281" s="83">
        <v>0</v>
      </c>
      <c r="N281" s="85">
        <f t="shared" si="12"/>
        <v>0</v>
      </c>
      <c r="O281" s="83"/>
      <c r="P281" s="85">
        <f t="shared" si="13"/>
        <v>0</v>
      </c>
      <c r="Q281" s="83"/>
      <c r="R281" s="377">
        <f t="shared" si="14"/>
        <v>0</v>
      </c>
      <c r="S281" s="905"/>
      <c r="T281" s="905">
        <f>+ALMACEN[[#This Row],[TOTAL EXITENTE82]]*ALMACEN[[#This Row],[P.U$]]</f>
        <v>0</v>
      </c>
      <c r="U281" s="768"/>
      <c r="V281">
        <f>SUMIF(SALIDAS6[[N° DE LOTE ]],ALMACEN[N° DE LOTE],SALIDAS6[ENTRADAS])</f>
        <v>0</v>
      </c>
      <c r="W281" s="950">
        <f>SUMIF(Tabla6[N° DE LOTE],ALMACEN[N° DE LOTE],Tabla6[SALIDAS])</f>
        <v>0</v>
      </c>
      <c r="X281" s="950">
        <f>ALMACEN[[#This Row],[SALIDAD]]-ALMACEN[[#This Row],[ENTRADAS]]</f>
        <v>0</v>
      </c>
      <c r="Y281" s="176"/>
    </row>
    <row r="282" spans="1:25" ht="38.25" x14ac:dyDescent="0.25">
      <c r="A282" s="179">
        <v>775</v>
      </c>
      <c r="B282" s="201" t="s">
        <v>18033</v>
      </c>
      <c r="C282" s="14" t="s">
        <v>18015</v>
      </c>
      <c r="D282" s="14" t="s">
        <v>10</v>
      </c>
      <c r="E282" s="14" t="s">
        <v>316</v>
      </c>
      <c r="F282" s="15">
        <v>45992</v>
      </c>
      <c r="G282" s="37">
        <v>4.32</v>
      </c>
      <c r="H282" s="337"/>
      <c r="I282" s="83"/>
      <c r="J282" s="85">
        <f>G282*I282</f>
        <v>0</v>
      </c>
      <c r="K282" s="83"/>
      <c r="L282" s="85">
        <f>G282*K282</f>
        <v>0</v>
      </c>
      <c r="M282" s="83"/>
      <c r="N282" s="85">
        <f>G282*M282</f>
        <v>0</v>
      </c>
      <c r="O282" s="83"/>
      <c r="P282" s="85">
        <f>G282*O282</f>
        <v>0</v>
      </c>
      <c r="Q282" s="83">
        <v>15</v>
      </c>
      <c r="R282" s="377">
        <f>G282*Q282</f>
        <v>64.800000000000011</v>
      </c>
      <c r="S282" s="905">
        <v>2</v>
      </c>
      <c r="T282" s="905">
        <f>+ALMACEN[[#This Row],[TOTAL EXITENTE82]]*ALMACEN[[#This Row],[P.U$]]</f>
        <v>8.64</v>
      </c>
      <c r="U282" s="768">
        <v>0</v>
      </c>
      <c r="V282">
        <f>SUMIF(SALIDAS6[[N° DE LOTE ]],ALMACEN[N° DE LOTE],SALIDAS6[ENTRADAS])</f>
        <v>15</v>
      </c>
      <c r="W282" s="950">
        <f>SUMIF(Tabla6[N° DE LOTE],ALMACEN[N° DE LOTE],Tabla6[SALIDAS])</f>
        <v>2</v>
      </c>
      <c r="X282" s="950">
        <f>ALMACEN[[#This Row],[SALIDAD]]-ALMACEN[[#This Row],[ENTRADAS]]</f>
        <v>13</v>
      </c>
      <c r="Y282" s="176"/>
    </row>
    <row r="283" spans="1:25" ht="38.25" x14ac:dyDescent="0.25">
      <c r="A283" s="179">
        <v>239</v>
      </c>
      <c r="B283" s="201" t="s">
        <v>151</v>
      </c>
      <c r="C283" s="14" t="s">
        <v>249</v>
      </c>
      <c r="D283" s="14" t="s">
        <v>10</v>
      </c>
      <c r="E283" s="14" t="s">
        <v>316</v>
      </c>
      <c r="F283" s="15">
        <v>45658</v>
      </c>
      <c r="G283" s="37">
        <v>4.6399999999999997</v>
      </c>
      <c r="H283" s="337"/>
      <c r="I283" s="83"/>
      <c r="J283" s="85">
        <f t="shared" si="19"/>
        <v>0</v>
      </c>
      <c r="K283" s="83">
        <v>0</v>
      </c>
      <c r="L283" s="85">
        <f t="shared" si="11"/>
        <v>0</v>
      </c>
      <c r="M283" s="83">
        <v>0</v>
      </c>
      <c r="N283" s="85">
        <f t="shared" si="12"/>
        <v>0</v>
      </c>
      <c r="O283" s="83"/>
      <c r="P283" s="85">
        <f t="shared" si="13"/>
        <v>0</v>
      </c>
      <c r="Q283" s="83"/>
      <c r="R283" s="377">
        <f t="shared" si="14"/>
        <v>0</v>
      </c>
      <c r="S283" s="905"/>
      <c r="T283" s="905">
        <f>+ALMACEN[[#This Row],[TOTAL EXITENTE82]]*ALMACEN[[#This Row],[P.U$]]</f>
        <v>0</v>
      </c>
      <c r="U283" s="768"/>
      <c r="V283">
        <f>SUMIF(SALIDAS6[[N° DE LOTE ]],ALMACEN[N° DE LOTE],SALIDAS6[ENTRADAS])</f>
        <v>0</v>
      </c>
      <c r="W283" s="950">
        <f>SUMIF(Tabla6[N° DE LOTE],ALMACEN[N° DE LOTE],Tabla6[SALIDAS])</f>
        <v>0</v>
      </c>
      <c r="X283" s="950">
        <f>ALMACEN[[#This Row],[SALIDAD]]-ALMACEN[[#This Row],[ENTRADAS]]</f>
        <v>0</v>
      </c>
      <c r="Y283" s="176"/>
    </row>
    <row r="284" spans="1:25" ht="76.5" x14ac:dyDescent="0.25">
      <c r="A284" s="179">
        <v>240</v>
      </c>
      <c r="B284" s="201" t="s">
        <v>152</v>
      </c>
      <c r="C284" s="14" t="s">
        <v>203</v>
      </c>
      <c r="D284" s="14" t="s">
        <v>10</v>
      </c>
      <c r="E284" s="14" t="s">
        <v>317</v>
      </c>
      <c r="F284" s="15">
        <v>45444</v>
      </c>
      <c r="G284" s="37">
        <v>2.52</v>
      </c>
      <c r="H284" s="337"/>
      <c r="I284" s="83"/>
      <c r="J284" s="85">
        <f t="shared" si="19"/>
        <v>0</v>
      </c>
      <c r="K284" s="83">
        <v>0</v>
      </c>
      <c r="L284" s="85">
        <f t="shared" si="11"/>
        <v>0</v>
      </c>
      <c r="M284" s="83">
        <v>0</v>
      </c>
      <c r="N284" s="85">
        <f t="shared" si="12"/>
        <v>0</v>
      </c>
      <c r="O284" s="83"/>
      <c r="P284" s="85">
        <f t="shared" si="13"/>
        <v>0</v>
      </c>
      <c r="Q284" s="83"/>
      <c r="R284" s="377">
        <f t="shared" si="14"/>
        <v>0</v>
      </c>
      <c r="S284" s="905"/>
      <c r="T284" s="905">
        <f>+ALMACEN[[#This Row],[TOTAL EXITENTE82]]*ALMACEN[[#This Row],[P.U$]]</f>
        <v>0</v>
      </c>
      <c r="U284" s="768"/>
      <c r="V284">
        <f>SUMIF(SALIDAS6[[N° DE LOTE ]],ALMACEN[N° DE LOTE],SALIDAS6[ENTRADAS])</f>
        <v>0</v>
      </c>
      <c r="W284" s="950">
        <f>SUMIF(Tabla6[N° DE LOTE],ALMACEN[N° DE LOTE],Tabla6[SALIDAS])</f>
        <v>0</v>
      </c>
      <c r="X284" s="950">
        <f>ALMACEN[[#This Row],[SALIDAD]]-ALMACEN[[#This Row],[ENTRADAS]]</f>
        <v>0</v>
      </c>
      <c r="Y284" s="176"/>
    </row>
    <row r="285" spans="1:25" ht="38.25" x14ac:dyDescent="0.25">
      <c r="A285" s="179">
        <v>241</v>
      </c>
      <c r="B285" s="201" t="s">
        <v>153</v>
      </c>
      <c r="C285" s="14" t="s">
        <v>224</v>
      </c>
      <c r="D285" s="14" t="s">
        <v>10</v>
      </c>
      <c r="E285" s="14" t="s">
        <v>318</v>
      </c>
      <c r="F285" s="15">
        <v>45078</v>
      </c>
      <c r="G285" s="37">
        <v>2.5</v>
      </c>
      <c r="H285" s="337"/>
      <c r="I285" s="83"/>
      <c r="J285" s="85">
        <f t="shared" si="19"/>
        <v>0</v>
      </c>
      <c r="K285" s="83">
        <v>0</v>
      </c>
      <c r="L285" s="85">
        <f t="shared" si="11"/>
        <v>0</v>
      </c>
      <c r="M285" s="83">
        <v>0</v>
      </c>
      <c r="N285" s="85">
        <f t="shared" si="12"/>
        <v>0</v>
      </c>
      <c r="O285" s="83"/>
      <c r="P285" s="85">
        <f t="shared" si="13"/>
        <v>0</v>
      </c>
      <c r="Q285" s="83"/>
      <c r="R285" s="377">
        <f t="shared" si="14"/>
        <v>0</v>
      </c>
      <c r="S285" s="905"/>
      <c r="T285" s="905">
        <f>+ALMACEN[[#This Row],[TOTAL EXITENTE82]]*ALMACEN[[#This Row],[P.U$]]</f>
        <v>0</v>
      </c>
      <c r="U285" s="768"/>
      <c r="V285">
        <f>SUMIF(SALIDAS6[[N° DE LOTE ]],ALMACEN[N° DE LOTE],SALIDAS6[ENTRADAS])</f>
        <v>0</v>
      </c>
      <c r="W285" s="950">
        <f>SUMIF(Tabla6[N° DE LOTE],ALMACEN[N° DE LOTE],Tabla6[SALIDAS])</f>
        <v>0</v>
      </c>
      <c r="X285" s="950">
        <f>ALMACEN[[#This Row],[SALIDAD]]-ALMACEN[[#This Row],[ENTRADAS]]</f>
        <v>0</v>
      </c>
      <c r="Y285" s="176"/>
    </row>
    <row r="286" spans="1:25" ht="38.25" x14ac:dyDescent="0.25">
      <c r="A286" s="179">
        <v>242</v>
      </c>
      <c r="B286" s="201" t="s">
        <v>154</v>
      </c>
      <c r="C286" s="14" t="s">
        <v>246</v>
      </c>
      <c r="D286" s="14" t="s">
        <v>10</v>
      </c>
      <c r="E286" s="14" t="s">
        <v>318</v>
      </c>
      <c r="F286" s="15">
        <v>45839</v>
      </c>
      <c r="G286" s="37">
        <v>3.16</v>
      </c>
      <c r="H286" s="337"/>
      <c r="I286" s="83"/>
      <c r="J286" s="85">
        <f t="shared" si="19"/>
        <v>0</v>
      </c>
      <c r="K286" s="83">
        <v>0</v>
      </c>
      <c r="L286" s="85">
        <f t="shared" si="11"/>
        <v>0</v>
      </c>
      <c r="M286" s="83">
        <v>0</v>
      </c>
      <c r="N286" s="85">
        <f t="shared" si="12"/>
        <v>0</v>
      </c>
      <c r="O286" s="83"/>
      <c r="P286" s="85">
        <f t="shared" si="13"/>
        <v>0</v>
      </c>
      <c r="Q286" s="83">
        <v>10</v>
      </c>
      <c r="R286" s="377">
        <f t="shared" si="14"/>
        <v>31.6</v>
      </c>
      <c r="S286" s="905">
        <v>5</v>
      </c>
      <c r="T286" s="905">
        <f>+ALMACEN[[#This Row],[TOTAL EXITENTE82]]*ALMACEN[[#This Row],[P.U$]]</f>
        <v>15.8</v>
      </c>
      <c r="U286" s="768">
        <v>5</v>
      </c>
      <c r="V286">
        <f>SUMIF(SALIDAS6[[N° DE LOTE ]],ALMACEN[N° DE LOTE],SALIDAS6[ENTRADAS])</f>
        <v>10</v>
      </c>
      <c r="W286" s="950">
        <f>SUMIF(Tabla6[N° DE LOTE],ALMACEN[N° DE LOTE],Tabla6[SALIDAS])</f>
        <v>0</v>
      </c>
      <c r="X286" s="950">
        <f>ALMACEN[[#This Row],[SALIDAD]]-ALMACEN[[#This Row],[ENTRADAS]]</f>
        <v>10</v>
      </c>
      <c r="Y286" s="176"/>
    </row>
    <row r="287" spans="1:25" ht="38.25" x14ac:dyDescent="0.25">
      <c r="A287" s="179">
        <v>243</v>
      </c>
      <c r="B287" s="201" t="s">
        <v>731</v>
      </c>
      <c r="C287" s="14" t="s">
        <v>732</v>
      </c>
      <c r="D287" s="14" t="s">
        <v>10</v>
      </c>
      <c r="E287" s="14" t="s">
        <v>733</v>
      </c>
      <c r="F287" s="15">
        <v>45627</v>
      </c>
      <c r="G287" s="37">
        <v>0.83</v>
      </c>
      <c r="H287" s="337"/>
      <c r="I287" s="83"/>
      <c r="J287" s="85">
        <f t="shared" si="19"/>
        <v>0</v>
      </c>
      <c r="K287" s="83">
        <v>0</v>
      </c>
      <c r="L287" s="85">
        <f>G287*K287</f>
        <v>0</v>
      </c>
      <c r="M287" s="83">
        <v>0</v>
      </c>
      <c r="N287" s="85">
        <f>G287*M287</f>
        <v>0</v>
      </c>
      <c r="O287" s="83"/>
      <c r="P287" s="85">
        <f>G287*O287</f>
        <v>0</v>
      </c>
      <c r="Q287" s="83"/>
      <c r="R287" s="377">
        <f>G287*Q287</f>
        <v>0</v>
      </c>
      <c r="S287" s="905"/>
      <c r="T287" s="905">
        <f>+ALMACEN[[#This Row],[TOTAL EXITENTE82]]*ALMACEN[[#This Row],[P.U$]]</f>
        <v>0</v>
      </c>
      <c r="U287" s="768"/>
      <c r="V287">
        <f>SUMIF(SALIDAS6[[N° DE LOTE ]],ALMACEN[N° DE LOTE],SALIDAS6[ENTRADAS])</f>
        <v>0</v>
      </c>
      <c r="W287" s="950">
        <f>SUMIF(Tabla6[N° DE LOTE],ALMACEN[N° DE LOTE],Tabla6[SALIDAS])</f>
        <v>0</v>
      </c>
      <c r="X287" s="950">
        <f>ALMACEN[[#This Row],[SALIDAD]]-ALMACEN[[#This Row],[ENTRADAS]]</f>
        <v>0</v>
      </c>
      <c r="Y287" s="176"/>
    </row>
    <row r="288" spans="1:25" ht="38.25" x14ac:dyDescent="0.25">
      <c r="A288" s="179">
        <v>776</v>
      </c>
      <c r="B288" s="201" t="s">
        <v>901</v>
      </c>
      <c r="C288" s="14" t="s">
        <v>18035</v>
      </c>
      <c r="D288" s="14" t="s">
        <v>10</v>
      </c>
      <c r="E288" s="14" t="s">
        <v>733</v>
      </c>
      <c r="F288" s="15">
        <v>45627</v>
      </c>
      <c r="G288" s="37">
        <v>0.5</v>
      </c>
      <c r="H288" s="337">
        <v>0</v>
      </c>
      <c r="I288" s="83">
        <v>0</v>
      </c>
      <c r="J288" s="85">
        <f>G288*I288</f>
        <v>0</v>
      </c>
      <c r="K288" s="83">
        <v>0</v>
      </c>
      <c r="L288" s="85">
        <f>G288*K288</f>
        <v>0</v>
      </c>
      <c r="M288" s="83">
        <v>0</v>
      </c>
      <c r="N288" s="85">
        <f>G288*M288</f>
        <v>0</v>
      </c>
      <c r="O288" s="83">
        <v>0</v>
      </c>
      <c r="P288" s="85">
        <f>G288*O288</f>
        <v>0</v>
      </c>
      <c r="Q288" s="83">
        <v>400</v>
      </c>
      <c r="R288" s="377">
        <f>G288*Q288</f>
        <v>200</v>
      </c>
      <c r="S288" s="905">
        <v>390</v>
      </c>
      <c r="T288" s="905">
        <f>+ALMACEN[[#This Row],[TOTAL EXITENTE82]]*ALMACEN[[#This Row],[P.U$]]</f>
        <v>195</v>
      </c>
      <c r="U288" s="768">
        <v>330</v>
      </c>
      <c r="V288">
        <f>SUMIF(SALIDAS6[[N° DE LOTE ]],ALMACEN[N° DE LOTE],SALIDAS6[ENTRADAS])</f>
        <v>50</v>
      </c>
      <c r="W288" s="950">
        <f>SUMIF(Tabla6[N° DE LOTE],ALMACEN[N° DE LOTE],Tabla6[SALIDAS])</f>
        <v>20</v>
      </c>
      <c r="X288" s="950">
        <f>ALMACEN[[#This Row],[SALIDAD]]-ALMACEN[[#This Row],[ENTRADAS]]</f>
        <v>30</v>
      </c>
      <c r="Y288" s="176"/>
    </row>
    <row r="289" spans="1:25" ht="38.25" x14ac:dyDescent="0.25">
      <c r="A289" s="179">
        <v>244</v>
      </c>
      <c r="B289" s="201" t="s">
        <v>901</v>
      </c>
      <c r="C289" s="14" t="s">
        <v>736</v>
      </c>
      <c r="D289" s="14" t="s">
        <v>10</v>
      </c>
      <c r="E289" s="14" t="s">
        <v>733</v>
      </c>
      <c r="F289" s="15">
        <v>45627</v>
      </c>
      <c r="G289" s="37">
        <v>0.56999999999999995</v>
      </c>
      <c r="H289" s="337"/>
      <c r="I289" s="235">
        <v>20</v>
      </c>
      <c r="J289" s="85">
        <f t="shared" si="19"/>
        <v>11.399999999999999</v>
      </c>
      <c r="K289" s="83">
        <v>0</v>
      </c>
      <c r="L289" s="234">
        <f>G289*K289</f>
        <v>0</v>
      </c>
      <c r="M289" s="83">
        <v>0</v>
      </c>
      <c r="N289" s="234">
        <f>G289*M289</f>
        <v>0</v>
      </c>
      <c r="O289" s="235"/>
      <c r="P289" s="234">
        <f>G289*O289</f>
        <v>0</v>
      </c>
      <c r="Q289" s="235"/>
      <c r="R289" s="895">
        <f>G289*Q289</f>
        <v>0</v>
      </c>
      <c r="S289" s="905"/>
      <c r="T289" s="905">
        <f>+ALMACEN[[#This Row],[TOTAL EXITENTE82]]*ALMACEN[[#This Row],[P.U$]]</f>
        <v>0</v>
      </c>
      <c r="U289" s="768"/>
      <c r="V289" s="195">
        <f>SUMIF(SALIDAS6[[N° DE LOTE ]],ALMACEN[N° DE LOTE],SALIDAS6[ENTRADAS])</f>
        <v>0</v>
      </c>
      <c r="W289" s="954">
        <f>SUMIF(Tabla6[N° DE LOTE],ALMACEN[N° DE LOTE],Tabla6[SALIDAS])</f>
        <v>0</v>
      </c>
      <c r="X289" s="954">
        <f>ALMACEN[[#This Row],[SALIDAD]]-ALMACEN[[#This Row],[ENTRADAS]]</f>
        <v>0</v>
      </c>
      <c r="Y289" s="197"/>
    </row>
    <row r="290" spans="1:25" ht="89.25" x14ac:dyDescent="0.25">
      <c r="A290" s="179">
        <v>245</v>
      </c>
      <c r="B290" s="201" t="s">
        <v>155</v>
      </c>
      <c r="C290" s="14" t="s">
        <v>200</v>
      </c>
      <c r="D290" s="14" t="s">
        <v>10</v>
      </c>
      <c r="E290" s="14" t="s">
        <v>319</v>
      </c>
      <c r="F290" s="15">
        <v>45658</v>
      </c>
      <c r="G290" s="37">
        <v>1.22</v>
      </c>
      <c r="H290" s="337"/>
      <c r="I290" s="83"/>
      <c r="J290" s="85">
        <f t="shared" si="19"/>
        <v>0</v>
      </c>
      <c r="K290" s="83">
        <v>0</v>
      </c>
      <c r="L290" s="85">
        <f t="shared" si="11"/>
        <v>0</v>
      </c>
      <c r="M290" s="83">
        <v>0</v>
      </c>
      <c r="N290" s="85">
        <f t="shared" si="12"/>
        <v>0</v>
      </c>
      <c r="O290" s="83"/>
      <c r="P290" s="85">
        <f t="shared" si="13"/>
        <v>0</v>
      </c>
      <c r="Q290" s="83"/>
      <c r="R290" s="377">
        <f t="shared" si="14"/>
        <v>0</v>
      </c>
      <c r="S290" s="905"/>
      <c r="T290" s="905">
        <f>+ALMACEN[[#This Row],[TOTAL EXITENTE82]]*ALMACEN[[#This Row],[P.U$]]</f>
        <v>0</v>
      </c>
      <c r="U290" s="768"/>
      <c r="V290">
        <f>SUMIF(SALIDAS6[[N° DE LOTE ]],ALMACEN[N° DE LOTE],SALIDAS6[ENTRADAS])</f>
        <v>0</v>
      </c>
      <c r="W290" s="950">
        <f>SUMIF(Tabla6[N° DE LOTE],ALMACEN[N° DE LOTE],Tabla6[SALIDAS])</f>
        <v>0</v>
      </c>
      <c r="X290" s="950">
        <f>ALMACEN[[#This Row],[SALIDAD]]-ALMACEN[[#This Row],[ENTRADAS]]</f>
        <v>0</v>
      </c>
      <c r="Y290" s="176"/>
    </row>
    <row r="291" spans="1:25" ht="51" x14ac:dyDescent="0.25">
      <c r="A291" s="179">
        <v>246</v>
      </c>
      <c r="B291" s="201" t="s">
        <v>156</v>
      </c>
      <c r="C291" s="14" t="s">
        <v>250</v>
      </c>
      <c r="D291" s="14" t="s">
        <v>10</v>
      </c>
      <c r="E291" s="14" t="s">
        <v>268</v>
      </c>
      <c r="F291" s="15">
        <v>45200</v>
      </c>
      <c r="G291" s="37">
        <v>3.37</v>
      </c>
      <c r="H291" s="337"/>
      <c r="I291" s="83"/>
      <c r="J291" s="85">
        <f t="shared" si="19"/>
        <v>0</v>
      </c>
      <c r="K291" s="83">
        <v>0</v>
      </c>
      <c r="L291" s="85">
        <f t="shared" si="11"/>
        <v>0</v>
      </c>
      <c r="M291" s="83">
        <v>0</v>
      </c>
      <c r="N291" s="85">
        <f t="shared" si="12"/>
        <v>0</v>
      </c>
      <c r="O291" s="83"/>
      <c r="P291" s="85">
        <f t="shared" si="13"/>
        <v>0</v>
      </c>
      <c r="Q291" s="83"/>
      <c r="R291" s="377">
        <f t="shared" si="14"/>
        <v>0</v>
      </c>
      <c r="S291" s="905"/>
      <c r="T291" s="905">
        <f>+ALMACEN[[#This Row],[TOTAL EXITENTE82]]*ALMACEN[[#This Row],[P.U$]]</f>
        <v>0</v>
      </c>
      <c r="U291" s="768"/>
      <c r="V291">
        <f>SUMIF(SALIDAS6[[N° DE LOTE ]],ALMACEN[N° DE LOTE],SALIDAS6[ENTRADAS])</f>
        <v>0</v>
      </c>
      <c r="W291" s="950">
        <f>SUMIF(Tabla6[N° DE LOTE],ALMACEN[N° DE LOTE],Tabla6[SALIDAS])</f>
        <v>0</v>
      </c>
      <c r="X291" s="950">
        <f>ALMACEN[[#This Row],[SALIDAD]]-ALMACEN[[#This Row],[ENTRADAS]]</f>
        <v>0</v>
      </c>
      <c r="Y291" s="176"/>
    </row>
    <row r="292" spans="1:25" ht="38.25" x14ac:dyDescent="0.25">
      <c r="A292" s="179">
        <v>777</v>
      </c>
      <c r="B292" s="201" t="s">
        <v>821</v>
      </c>
      <c r="C292" s="14" t="s">
        <v>18036</v>
      </c>
      <c r="D292" s="14" t="s">
        <v>10</v>
      </c>
      <c r="E292" s="14" t="s">
        <v>680</v>
      </c>
      <c r="F292" s="15">
        <v>45748</v>
      </c>
      <c r="G292" s="37">
        <v>1.39</v>
      </c>
      <c r="H292" s="337"/>
      <c r="I292" s="83"/>
      <c r="J292" s="85">
        <f>G292*I292</f>
        <v>0</v>
      </c>
      <c r="K292" s="83"/>
      <c r="L292" s="85">
        <f>G292*K292</f>
        <v>0</v>
      </c>
      <c r="M292" s="83"/>
      <c r="N292" s="85">
        <f>G292*M292</f>
        <v>0</v>
      </c>
      <c r="O292" s="83"/>
      <c r="P292" s="85">
        <f>G292*O292</f>
        <v>0</v>
      </c>
      <c r="Q292" s="83">
        <v>15</v>
      </c>
      <c r="R292" s="377">
        <f>G292*Q292</f>
        <v>20.849999999999998</v>
      </c>
      <c r="S292" s="905">
        <v>4</v>
      </c>
      <c r="T292" s="905">
        <f>+ALMACEN[[#This Row],[TOTAL EXITENTE82]]*ALMACEN[[#This Row],[P.U$]]</f>
        <v>5.56</v>
      </c>
      <c r="U292" s="768">
        <v>4</v>
      </c>
      <c r="V292">
        <f>SUMIF(SALIDAS6[[N° DE LOTE ]],ALMACEN[N° DE LOTE],SALIDAS6[ENTRADAS])</f>
        <v>15</v>
      </c>
      <c r="W292" s="950">
        <f>SUMIF(Tabla6[N° DE LOTE],ALMACEN[N° DE LOTE],Tabla6[SALIDAS])</f>
        <v>0</v>
      </c>
      <c r="X292" s="950">
        <f>ALMACEN[[#This Row],[SALIDAD]]-ALMACEN[[#This Row],[ENTRADAS]]</f>
        <v>15</v>
      </c>
      <c r="Y292" s="176"/>
    </row>
    <row r="293" spans="1:25" ht="38.25" x14ac:dyDescent="0.25">
      <c r="A293" s="179">
        <v>247</v>
      </c>
      <c r="B293" s="201" t="s">
        <v>821</v>
      </c>
      <c r="C293" s="14" t="s">
        <v>887</v>
      </c>
      <c r="D293" s="14" t="s">
        <v>10</v>
      </c>
      <c r="E293" s="14" t="s">
        <v>680</v>
      </c>
      <c r="F293" s="15">
        <v>45200</v>
      </c>
      <c r="G293" s="37">
        <v>0.93</v>
      </c>
      <c r="H293" s="337"/>
      <c r="I293" s="83"/>
      <c r="J293" s="85">
        <f t="shared" si="19"/>
        <v>0</v>
      </c>
      <c r="K293" s="83">
        <v>0</v>
      </c>
      <c r="L293" s="85">
        <f>G293*K293</f>
        <v>0</v>
      </c>
      <c r="M293" s="83">
        <v>0</v>
      </c>
      <c r="N293" s="85">
        <f>G293*M293</f>
        <v>0</v>
      </c>
      <c r="O293" s="83"/>
      <c r="P293" s="85">
        <f>G293*O293</f>
        <v>0</v>
      </c>
      <c r="Q293" s="83"/>
      <c r="R293" s="377">
        <f>G293*Q293</f>
        <v>0</v>
      </c>
      <c r="S293" s="905"/>
      <c r="T293" s="905">
        <f>+ALMACEN[[#This Row],[TOTAL EXITENTE82]]*ALMACEN[[#This Row],[P.U$]]</f>
        <v>0</v>
      </c>
      <c r="U293" s="768"/>
      <c r="V293">
        <f>SUMIF(SALIDAS6[[N° DE LOTE ]],ALMACEN[N° DE LOTE],SALIDAS6[ENTRADAS])</f>
        <v>0</v>
      </c>
      <c r="W293" s="950">
        <f>SUMIF(Tabla6[N° DE LOTE],ALMACEN[N° DE LOTE],Tabla6[SALIDAS])</f>
        <v>0</v>
      </c>
      <c r="X293" s="950">
        <f>ALMACEN[[#This Row],[SALIDAD]]-ALMACEN[[#This Row],[ENTRADAS]]</f>
        <v>0</v>
      </c>
      <c r="Y293" s="176"/>
    </row>
    <row r="294" spans="1:25" ht="38.25" x14ac:dyDescent="0.25">
      <c r="A294" s="179">
        <v>248</v>
      </c>
      <c r="B294" s="201" t="s">
        <v>886</v>
      </c>
      <c r="C294" s="14" t="s">
        <v>887</v>
      </c>
      <c r="D294" s="14" t="s">
        <v>10</v>
      </c>
      <c r="E294" s="14" t="s">
        <v>680</v>
      </c>
      <c r="F294" s="15">
        <v>45200</v>
      </c>
      <c r="G294" s="37">
        <v>0.93</v>
      </c>
      <c r="H294" s="337"/>
      <c r="I294" s="83"/>
      <c r="J294" s="85">
        <f t="shared" si="19"/>
        <v>0</v>
      </c>
      <c r="K294" s="83">
        <v>0</v>
      </c>
      <c r="L294" s="85">
        <f>G294*K294</f>
        <v>0</v>
      </c>
      <c r="M294" s="83">
        <v>0</v>
      </c>
      <c r="N294" s="85">
        <f>G294*M294</f>
        <v>0</v>
      </c>
      <c r="O294" s="83"/>
      <c r="P294" s="85">
        <f>G294*O294</f>
        <v>0</v>
      </c>
      <c r="Q294" s="83"/>
      <c r="R294" s="377">
        <f>G294*Q294</f>
        <v>0</v>
      </c>
      <c r="S294" s="905"/>
      <c r="T294" s="905">
        <f>+ALMACEN[[#This Row],[TOTAL EXITENTE82]]*ALMACEN[[#This Row],[P.U$]]</f>
        <v>0</v>
      </c>
      <c r="U294" s="768"/>
      <c r="V294">
        <f>SUMIF(SALIDAS6[[N° DE LOTE ]],ALMACEN[N° DE LOTE],SALIDAS6[ENTRADAS])</f>
        <v>0</v>
      </c>
      <c r="W294" s="950">
        <f>SUMIF(Tabla6[N° DE LOTE],ALMACEN[N° DE LOTE],Tabla6[SALIDAS])</f>
        <v>0</v>
      </c>
      <c r="X294" s="950">
        <f>ALMACEN[[#This Row],[SALIDAD]]-ALMACEN[[#This Row],[ENTRADAS]]</f>
        <v>0</v>
      </c>
      <c r="Y294" s="176"/>
    </row>
    <row r="295" spans="1:25" ht="42.75" x14ac:dyDescent="0.25">
      <c r="A295" s="179">
        <v>249</v>
      </c>
      <c r="B295" s="201" t="s">
        <v>157</v>
      </c>
      <c r="C295" s="14" t="s">
        <v>196</v>
      </c>
      <c r="D295" s="14" t="s">
        <v>10</v>
      </c>
      <c r="E295" s="14" t="s">
        <v>287</v>
      </c>
      <c r="F295" s="15">
        <v>45444</v>
      </c>
      <c r="G295" s="37">
        <v>1.1399999999999999</v>
      </c>
      <c r="H295" s="337"/>
      <c r="I295" s="83">
        <v>1</v>
      </c>
      <c r="J295" s="85">
        <f t="shared" si="19"/>
        <v>1.1399999999999999</v>
      </c>
      <c r="K295" s="83">
        <v>1</v>
      </c>
      <c r="L295" s="85">
        <f t="shared" si="11"/>
        <v>1.1399999999999999</v>
      </c>
      <c r="M295" s="83">
        <v>1</v>
      </c>
      <c r="N295" s="85">
        <f t="shared" si="12"/>
        <v>1.1399999999999999</v>
      </c>
      <c r="O295" s="83">
        <v>1</v>
      </c>
      <c r="P295" s="85">
        <f t="shared" si="13"/>
        <v>1.1399999999999999</v>
      </c>
      <c r="Q295" s="83">
        <v>1</v>
      </c>
      <c r="R295" s="377">
        <f t="shared" si="14"/>
        <v>1.1399999999999999</v>
      </c>
      <c r="S295" s="905">
        <v>1</v>
      </c>
      <c r="T295" s="905">
        <f>+ALMACEN[[#This Row],[TOTAL EXITENTE82]]*ALMACEN[[#This Row],[P.U$]]</f>
        <v>1.1399999999999999</v>
      </c>
      <c r="U295" s="768">
        <v>1</v>
      </c>
      <c r="V295">
        <f>SUMIF(SALIDAS6[[N° DE LOTE ]],ALMACEN[N° DE LOTE],SALIDAS6[ENTRADAS])</f>
        <v>0</v>
      </c>
      <c r="W295" s="950">
        <f>SUMIF(Tabla6[N° DE LOTE],ALMACEN[N° DE LOTE],Tabla6[SALIDAS])</f>
        <v>0</v>
      </c>
      <c r="X295" s="950">
        <f>ALMACEN[[#This Row],[SALIDAD]]-ALMACEN[[#This Row],[ENTRADAS]]</f>
        <v>0</v>
      </c>
      <c r="Y295" s="176"/>
    </row>
    <row r="296" spans="1:25" ht="63.75" x14ac:dyDescent="0.25">
      <c r="A296" s="179">
        <v>250</v>
      </c>
      <c r="B296" s="201" t="s">
        <v>158</v>
      </c>
      <c r="C296" s="14" t="s">
        <v>203</v>
      </c>
      <c r="D296" s="14" t="s">
        <v>10</v>
      </c>
      <c r="E296" s="14" t="s">
        <v>320</v>
      </c>
      <c r="F296" s="15">
        <v>45689</v>
      </c>
      <c r="G296" s="37">
        <v>0.9</v>
      </c>
      <c r="H296" s="337"/>
      <c r="I296" s="83">
        <v>30</v>
      </c>
      <c r="J296" s="85">
        <f t="shared" si="19"/>
        <v>27</v>
      </c>
      <c r="K296" s="83">
        <v>10</v>
      </c>
      <c r="L296" s="85">
        <f t="shared" si="11"/>
        <v>9</v>
      </c>
      <c r="M296" s="83">
        <v>10</v>
      </c>
      <c r="N296" s="85">
        <f t="shared" si="12"/>
        <v>9</v>
      </c>
      <c r="O296" s="83"/>
      <c r="P296" s="85">
        <f t="shared" si="13"/>
        <v>0</v>
      </c>
      <c r="Q296" s="83"/>
      <c r="R296" s="377">
        <f t="shared" si="14"/>
        <v>0</v>
      </c>
      <c r="S296" s="905"/>
      <c r="T296" s="905">
        <f>+ALMACEN[[#This Row],[TOTAL EXITENTE82]]*ALMACEN[[#This Row],[P.U$]]</f>
        <v>0</v>
      </c>
      <c r="U296" s="768"/>
      <c r="V296">
        <f>SUMIF(SALIDAS6[[N° DE LOTE ]],ALMACEN[N° DE LOTE],SALIDAS6[ENTRADAS])</f>
        <v>0</v>
      </c>
      <c r="W296" s="950">
        <f>SUMIF(Tabla6[N° DE LOTE],ALMACEN[N° DE LOTE],Tabla6[SALIDAS])</f>
        <v>0</v>
      </c>
      <c r="X296" s="950">
        <f>ALMACEN[[#This Row],[SALIDAD]]-ALMACEN[[#This Row],[ENTRADAS]]</f>
        <v>0</v>
      </c>
      <c r="Y296" s="176"/>
    </row>
    <row r="297" spans="1:25" ht="51" x14ac:dyDescent="0.25">
      <c r="A297" s="179">
        <v>251</v>
      </c>
      <c r="B297" s="201" t="s">
        <v>159</v>
      </c>
      <c r="C297" s="14" t="s">
        <v>203</v>
      </c>
      <c r="D297" s="14" t="s">
        <v>10</v>
      </c>
      <c r="E297" s="14" t="s">
        <v>321</v>
      </c>
      <c r="F297" s="15">
        <v>45870</v>
      </c>
      <c r="G297" s="37">
        <v>3.78</v>
      </c>
      <c r="H297" s="337"/>
      <c r="I297" s="83">
        <v>5</v>
      </c>
      <c r="J297" s="85">
        <f t="shared" si="19"/>
        <v>18.899999999999999</v>
      </c>
      <c r="K297" s="83">
        <v>5</v>
      </c>
      <c r="L297" s="85">
        <f t="shared" si="11"/>
        <v>18.899999999999999</v>
      </c>
      <c r="M297" s="83">
        <v>5</v>
      </c>
      <c r="N297" s="85">
        <f t="shared" si="12"/>
        <v>18.899999999999999</v>
      </c>
      <c r="O297" s="83">
        <v>0</v>
      </c>
      <c r="P297" s="85">
        <f t="shared" si="13"/>
        <v>0</v>
      </c>
      <c r="Q297" s="83">
        <v>20</v>
      </c>
      <c r="R297" s="377">
        <f t="shared" si="14"/>
        <v>75.599999999999994</v>
      </c>
      <c r="S297" s="905">
        <v>10</v>
      </c>
      <c r="T297" s="905">
        <f>+ALMACEN[[#This Row],[TOTAL EXITENTE82]]*ALMACEN[[#This Row],[P.U$]]</f>
        <v>37.799999999999997</v>
      </c>
      <c r="U297" s="768">
        <v>10</v>
      </c>
      <c r="V297">
        <f>SUMIF(SALIDAS6[[N° DE LOTE ]],ALMACEN[N° DE LOTE],SALIDAS6[ENTRADAS])</f>
        <v>20</v>
      </c>
      <c r="W297" s="950">
        <f>SUMIF(Tabla6[N° DE LOTE],ALMACEN[N° DE LOTE],Tabla6[SALIDAS])</f>
        <v>0</v>
      </c>
      <c r="X297" s="950">
        <f>ALMACEN[[#This Row],[SALIDAD]]-ALMACEN[[#This Row],[ENTRADAS]]</f>
        <v>20</v>
      </c>
      <c r="Y297" s="176"/>
    </row>
    <row r="298" spans="1:25" ht="38.25" x14ac:dyDescent="0.25">
      <c r="A298" s="179">
        <v>252</v>
      </c>
      <c r="B298" s="201" t="s">
        <v>17941</v>
      </c>
      <c r="C298" s="14" t="s">
        <v>203</v>
      </c>
      <c r="D298" s="14" t="s">
        <v>10</v>
      </c>
      <c r="E298" s="14" t="s">
        <v>287</v>
      </c>
      <c r="F298" s="15">
        <v>45505</v>
      </c>
      <c r="G298" s="37">
        <v>1.1100000000000001</v>
      </c>
      <c r="H298" s="337"/>
      <c r="I298" s="83">
        <v>20</v>
      </c>
      <c r="J298" s="85">
        <f>G298*I298</f>
        <v>22.200000000000003</v>
      </c>
      <c r="K298" s="83">
        <v>0</v>
      </c>
      <c r="L298" s="85">
        <f>G298*K298</f>
        <v>0</v>
      </c>
      <c r="M298" s="83">
        <v>20</v>
      </c>
      <c r="N298" s="85">
        <f>G298*M298</f>
        <v>22.200000000000003</v>
      </c>
      <c r="O298" s="83">
        <v>20</v>
      </c>
      <c r="P298" s="85">
        <f>G298*O298</f>
        <v>22.200000000000003</v>
      </c>
      <c r="Q298" s="83">
        <v>20</v>
      </c>
      <c r="R298" s="377">
        <f>G298*Q298</f>
        <v>22.200000000000003</v>
      </c>
      <c r="S298" s="905">
        <v>20</v>
      </c>
      <c r="T298" s="905">
        <f>+ALMACEN[[#This Row],[TOTAL EXITENTE82]]*ALMACEN[[#This Row],[P.U$]]</f>
        <v>22.200000000000003</v>
      </c>
      <c r="U298" s="768">
        <v>20</v>
      </c>
      <c r="V298">
        <f>SUMIF(SALIDAS6[[N° DE LOTE ]],ALMACEN[N° DE LOTE],SALIDAS6[ENTRADAS])</f>
        <v>0</v>
      </c>
      <c r="W298" s="950">
        <f>SUMIF(Tabla6[N° DE LOTE],ALMACEN[N° DE LOTE],Tabla6[SALIDAS])</f>
        <v>0</v>
      </c>
      <c r="X298" s="950">
        <f>ALMACEN[[#This Row],[SALIDAD]]-ALMACEN[[#This Row],[ENTRADAS]]</f>
        <v>0</v>
      </c>
      <c r="Y298" s="176"/>
    </row>
    <row r="299" spans="1:25" ht="38.25" x14ac:dyDescent="0.25">
      <c r="A299" s="179">
        <v>253</v>
      </c>
      <c r="B299" s="201" t="s">
        <v>160</v>
      </c>
      <c r="C299" s="14" t="s">
        <v>215</v>
      </c>
      <c r="D299" s="14" t="s">
        <v>10</v>
      </c>
      <c r="E299" s="14" t="s">
        <v>287</v>
      </c>
      <c r="F299" s="15">
        <v>45352</v>
      </c>
      <c r="G299" s="37">
        <v>3.58</v>
      </c>
      <c r="H299" s="337"/>
      <c r="I299" s="83"/>
      <c r="J299" s="85">
        <f t="shared" si="19"/>
        <v>0</v>
      </c>
      <c r="K299" s="83">
        <v>0</v>
      </c>
      <c r="L299" s="85">
        <f t="shared" si="11"/>
        <v>0</v>
      </c>
      <c r="M299" s="83">
        <v>0</v>
      </c>
      <c r="N299" s="85">
        <f t="shared" si="12"/>
        <v>0</v>
      </c>
      <c r="O299" s="83"/>
      <c r="P299" s="85">
        <f t="shared" si="13"/>
        <v>0</v>
      </c>
      <c r="Q299" s="83"/>
      <c r="R299" s="377">
        <f t="shared" si="14"/>
        <v>0</v>
      </c>
      <c r="S299" s="905"/>
      <c r="T299" s="905">
        <f>+ALMACEN[[#This Row],[TOTAL EXITENTE82]]*ALMACEN[[#This Row],[P.U$]]</f>
        <v>0</v>
      </c>
      <c r="U299" s="768"/>
      <c r="V299">
        <f>SUMIF(SALIDAS6[[N° DE LOTE ]],ALMACEN[N° DE LOTE],SALIDAS6[ENTRADAS])</f>
        <v>0</v>
      </c>
      <c r="W299" s="950">
        <f>SUMIF(Tabla6[N° DE LOTE],ALMACEN[N° DE LOTE],Tabla6[SALIDAS])</f>
        <v>0</v>
      </c>
      <c r="X299" s="950">
        <f>ALMACEN[[#This Row],[SALIDAD]]-ALMACEN[[#This Row],[ENTRADAS]]</f>
        <v>0</v>
      </c>
      <c r="Y299" s="176"/>
    </row>
    <row r="300" spans="1:25" ht="38.25" x14ac:dyDescent="0.25">
      <c r="A300" s="179">
        <v>254</v>
      </c>
      <c r="B300" s="201" t="s">
        <v>161</v>
      </c>
      <c r="C300" s="14" t="s">
        <v>200</v>
      </c>
      <c r="D300" s="14" t="s">
        <v>10</v>
      </c>
      <c r="E300" s="14" t="s">
        <v>287</v>
      </c>
      <c r="F300" s="15">
        <v>45261</v>
      </c>
      <c r="G300" s="37">
        <v>0.97</v>
      </c>
      <c r="H300" s="337"/>
      <c r="I300" s="83"/>
      <c r="J300" s="85">
        <f t="shared" si="19"/>
        <v>0</v>
      </c>
      <c r="K300" s="83">
        <v>0</v>
      </c>
      <c r="L300" s="85">
        <f t="shared" si="11"/>
        <v>0</v>
      </c>
      <c r="M300" s="83">
        <v>0</v>
      </c>
      <c r="N300" s="85">
        <f t="shared" si="12"/>
        <v>0</v>
      </c>
      <c r="O300" s="83"/>
      <c r="P300" s="85">
        <f t="shared" si="13"/>
        <v>0</v>
      </c>
      <c r="Q300" s="83"/>
      <c r="R300" s="377">
        <f t="shared" si="14"/>
        <v>0</v>
      </c>
      <c r="S300" s="905"/>
      <c r="T300" s="905">
        <f>+ALMACEN[[#This Row],[TOTAL EXITENTE82]]*ALMACEN[[#This Row],[P.U$]]</f>
        <v>0</v>
      </c>
      <c r="U300" s="768"/>
      <c r="V300">
        <f>SUMIF(SALIDAS6[[N° DE LOTE ]],ALMACEN[N° DE LOTE],SALIDAS6[ENTRADAS])</f>
        <v>0</v>
      </c>
      <c r="W300" s="950">
        <f>SUMIF(Tabla6[N° DE LOTE],ALMACEN[N° DE LOTE],Tabla6[SALIDAS])</f>
        <v>0</v>
      </c>
      <c r="X300" s="950">
        <f>ALMACEN[[#This Row],[SALIDAD]]-ALMACEN[[#This Row],[ENTRADAS]]</f>
        <v>0</v>
      </c>
      <c r="Y300" s="176"/>
    </row>
    <row r="301" spans="1:25" ht="38.25" x14ac:dyDescent="0.25">
      <c r="A301" s="179">
        <v>255</v>
      </c>
      <c r="B301" s="201" t="s">
        <v>162</v>
      </c>
      <c r="C301" s="14" t="s">
        <v>203</v>
      </c>
      <c r="D301" s="14" t="s">
        <v>10</v>
      </c>
      <c r="E301" s="14" t="s">
        <v>287</v>
      </c>
      <c r="F301" s="15">
        <v>45748</v>
      </c>
      <c r="G301" s="37">
        <v>3</v>
      </c>
      <c r="H301" s="337"/>
      <c r="I301" s="83"/>
      <c r="J301" s="85">
        <f t="shared" si="19"/>
        <v>0</v>
      </c>
      <c r="K301" s="83">
        <v>0</v>
      </c>
      <c r="L301" s="85">
        <f t="shared" si="11"/>
        <v>0</v>
      </c>
      <c r="M301" s="83">
        <v>10</v>
      </c>
      <c r="N301" s="85">
        <f t="shared" si="12"/>
        <v>30</v>
      </c>
      <c r="O301" s="83"/>
      <c r="P301" s="85">
        <f t="shared" si="13"/>
        <v>0</v>
      </c>
      <c r="Q301" s="83"/>
      <c r="R301" s="377">
        <f t="shared" si="14"/>
        <v>0</v>
      </c>
      <c r="S301" s="905"/>
      <c r="T301" s="905">
        <f>+ALMACEN[[#This Row],[TOTAL EXITENTE82]]*ALMACEN[[#This Row],[P.U$]]</f>
        <v>0</v>
      </c>
      <c r="U301" s="768"/>
      <c r="V301">
        <f>SUMIF(SALIDAS6[[N° DE LOTE ]],ALMACEN[N° DE LOTE],SALIDAS6[ENTRADAS])</f>
        <v>0</v>
      </c>
      <c r="W301" s="950">
        <f>SUMIF(Tabla6[N° DE LOTE],ALMACEN[N° DE LOTE],Tabla6[SALIDAS])</f>
        <v>0</v>
      </c>
      <c r="X301" s="950">
        <f>ALMACEN[[#This Row],[SALIDAD]]-ALMACEN[[#This Row],[ENTRADAS]]</f>
        <v>0</v>
      </c>
      <c r="Y301" s="176"/>
    </row>
    <row r="302" spans="1:25" ht="38.25" x14ac:dyDescent="0.25">
      <c r="A302" s="179">
        <v>256</v>
      </c>
      <c r="B302" s="201" t="s">
        <v>163</v>
      </c>
      <c r="C302" s="14" t="s">
        <v>251</v>
      </c>
      <c r="D302" s="14" t="s">
        <v>10</v>
      </c>
      <c r="E302" s="14" t="s">
        <v>287</v>
      </c>
      <c r="F302" s="15">
        <v>45748</v>
      </c>
      <c r="G302" s="37">
        <v>1.41</v>
      </c>
      <c r="H302" s="337"/>
      <c r="I302" s="83"/>
      <c r="J302" s="85">
        <f t="shared" si="19"/>
        <v>0</v>
      </c>
      <c r="K302" s="83">
        <v>0</v>
      </c>
      <c r="L302" s="85">
        <f t="shared" si="11"/>
        <v>0</v>
      </c>
      <c r="M302" s="83">
        <v>0</v>
      </c>
      <c r="N302" s="85">
        <f t="shared" si="12"/>
        <v>0</v>
      </c>
      <c r="O302" s="83"/>
      <c r="P302" s="85">
        <f t="shared" si="13"/>
        <v>0</v>
      </c>
      <c r="Q302" s="83"/>
      <c r="R302" s="377">
        <f t="shared" si="14"/>
        <v>0</v>
      </c>
      <c r="S302" s="905"/>
      <c r="T302" s="905">
        <f>+ALMACEN[[#This Row],[TOTAL EXITENTE82]]*ALMACEN[[#This Row],[P.U$]]</f>
        <v>0</v>
      </c>
      <c r="U302" s="768"/>
      <c r="V302">
        <f>SUMIF(SALIDAS6[[N° DE LOTE ]],ALMACEN[N° DE LOTE],SALIDAS6[ENTRADAS])</f>
        <v>0</v>
      </c>
      <c r="W302" s="950">
        <f>SUMIF(Tabla6[N° DE LOTE],ALMACEN[N° DE LOTE],Tabla6[SALIDAS])</f>
        <v>0</v>
      </c>
      <c r="X302" s="950">
        <f>ALMACEN[[#This Row],[SALIDAD]]-ALMACEN[[#This Row],[ENTRADAS]]</f>
        <v>0</v>
      </c>
      <c r="Y302" s="176"/>
    </row>
    <row r="303" spans="1:25" ht="38.25" x14ac:dyDescent="0.25">
      <c r="A303" s="179">
        <v>257</v>
      </c>
      <c r="B303" s="201" t="s">
        <v>18233</v>
      </c>
      <c r="C303" s="14" t="s">
        <v>17751</v>
      </c>
      <c r="D303" s="14" t="s">
        <v>10</v>
      </c>
      <c r="E303" s="14" t="s">
        <v>287</v>
      </c>
      <c r="F303" s="15">
        <v>45536</v>
      </c>
      <c r="G303" s="37">
        <v>0.92</v>
      </c>
      <c r="H303" s="337"/>
      <c r="I303" s="83">
        <v>16</v>
      </c>
      <c r="J303" s="85">
        <f>G303*I303</f>
        <v>14.72</v>
      </c>
      <c r="K303" s="83">
        <v>16</v>
      </c>
      <c r="L303" s="85">
        <f>G303*K303</f>
        <v>14.72</v>
      </c>
      <c r="M303" s="83">
        <v>16</v>
      </c>
      <c r="N303" s="85">
        <f>G303*M303</f>
        <v>14.72</v>
      </c>
      <c r="O303" s="83">
        <v>14</v>
      </c>
      <c r="P303" s="85">
        <f>G303*O303</f>
        <v>12.88</v>
      </c>
      <c r="Q303" s="83">
        <v>14</v>
      </c>
      <c r="R303" s="377">
        <f>G303*Q303</f>
        <v>12.88</v>
      </c>
      <c r="S303" s="905">
        <v>16</v>
      </c>
      <c r="T303" s="905">
        <f>+ALMACEN[[#This Row],[TOTAL EXITENTE82]]*ALMACEN[[#This Row],[P.U$]]</f>
        <v>14.72</v>
      </c>
      <c r="U303" s="768">
        <v>0</v>
      </c>
      <c r="V303">
        <f>SUMIF(SALIDAS6[[N° DE LOTE ]],ALMACEN[N° DE LOTE],SALIDAS6[ENTRADAS])</f>
        <v>0</v>
      </c>
      <c r="W303" s="950">
        <f>SUMIF(Tabla6[N° DE LOTE],ALMACEN[N° DE LOTE],Tabla6[SALIDAS])</f>
        <v>0</v>
      </c>
      <c r="X303" s="950">
        <f>ALMACEN[[#This Row],[SALIDAD]]-ALMACEN[[#This Row],[ENTRADAS]]</f>
        <v>0</v>
      </c>
      <c r="Y303" s="176"/>
    </row>
    <row r="304" spans="1:25" ht="51" x14ac:dyDescent="0.25">
      <c r="A304" s="179">
        <v>258</v>
      </c>
      <c r="B304" s="201" t="s">
        <v>164</v>
      </c>
      <c r="C304" s="14" t="s">
        <v>252</v>
      </c>
      <c r="D304" s="14" t="s">
        <v>10</v>
      </c>
      <c r="E304" s="14" t="s">
        <v>286</v>
      </c>
      <c r="F304" s="15">
        <v>45505</v>
      </c>
      <c r="G304" s="37">
        <v>1.99</v>
      </c>
      <c r="H304" s="337"/>
      <c r="I304" s="83"/>
      <c r="J304" s="85">
        <f t="shared" si="19"/>
        <v>0</v>
      </c>
      <c r="K304" s="83">
        <v>0</v>
      </c>
      <c r="L304" s="85">
        <f t="shared" si="11"/>
        <v>0</v>
      </c>
      <c r="M304" s="83">
        <v>0</v>
      </c>
      <c r="N304" s="85">
        <f t="shared" si="12"/>
        <v>0</v>
      </c>
      <c r="O304" s="83"/>
      <c r="P304" s="85">
        <f t="shared" si="13"/>
        <v>0</v>
      </c>
      <c r="Q304" s="83"/>
      <c r="R304" s="377">
        <f t="shared" si="14"/>
        <v>0</v>
      </c>
      <c r="S304" s="905"/>
      <c r="T304" s="905">
        <f>+ALMACEN[[#This Row],[TOTAL EXITENTE82]]*ALMACEN[[#This Row],[P.U$]]</f>
        <v>0</v>
      </c>
      <c r="U304" s="768"/>
      <c r="V304">
        <f>SUMIF(SALIDAS6[[N° DE LOTE ]],ALMACEN[N° DE LOTE],SALIDAS6[ENTRADAS])</f>
        <v>0</v>
      </c>
      <c r="W304" s="950">
        <f>SUMIF(Tabla6[N° DE LOTE],ALMACEN[N° DE LOTE],Tabla6[SALIDAS])</f>
        <v>0</v>
      </c>
      <c r="X304" s="950">
        <f>ALMACEN[[#This Row],[SALIDAD]]-ALMACEN[[#This Row],[ENTRADAS]]</f>
        <v>0</v>
      </c>
      <c r="Y304" s="176"/>
    </row>
    <row r="305" spans="1:25" ht="51" x14ac:dyDescent="0.25">
      <c r="A305" s="179">
        <v>259</v>
      </c>
      <c r="B305" s="201" t="s">
        <v>165</v>
      </c>
      <c r="C305" s="14" t="s">
        <v>253</v>
      </c>
      <c r="D305" s="14" t="s">
        <v>10</v>
      </c>
      <c r="E305" s="14" t="s">
        <v>286</v>
      </c>
      <c r="F305" s="15">
        <v>45505</v>
      </c>
      <c r="G305" s="37">
        <v>1.35</v>
      </c>
      <c r="H305" s="337"/>
      <c r="I305" s="83"/>
      <c r="J305" s="85">
        <f t="shared" si="19"/>
        <v>0</v>
      </c>
      <c r="K305" s="83">
        <v>0</v>
      </c>
      <c r="L305" s="85">
        <f t="shared" si="11"/>
        <v>0</v>
      </c>
      <c r="M305" s="83">
        <v>0</v>
      </c>
      <c r="N305" s="85">
        <f t="shared" si="12"/>
        <v>0</v>
      </c>
      <c r="O305" s="83"/>
      <c r="P305" s="85">
        <f t="shared" si="13"/>
        <v>0</v>
      </c>
      <c r="Q305" s="83"/>
      <c r="R305" s="377">
        <f t="shared" si="14"/>
        <v>0</v>
      </c>
      <c r="S305" s="905"/>
      <c r="T305" s="905">
        <f>+ALMACEN[[#This Row],[TOTAL EXITENTE82]]*ALMACEN[[#This Row],[P.U$]]</f>
        <v>0</v>
      </c>
      <c r="U305" s="768"/>
      <c r="V305">
        <f>SUMIF(SALIDAS6[[N° DE LOTE ]],ALMACEN[N° DE LOTE],SALIDAS6[ENTRADAS])</f>
        <v>0</v>
      </c>
      <c r="W305" s="950">
        <f>SUMIF(Tabla6[N° DE LOTE],ALMACEN[N° DE LOTE],Tabla6[SALIDAS])</f>
        <v>0</v>
      </c>
      <c r="X305" s="950">
        <f>ALMACEN[[#This Row],[SALIDAD]]-ALMACEN[[#This Row],[ENTRADAS]]</f>
        <v>0</v>
      </c>
      <c r="Y305" s="176"/>
    </row>
    <row r="306" spans="1:25" ht="38.25" x14ac:dyDescent="0.25">
      <c r="A306" s="179">
        <v>260</v>
      </c>
      <c r="B306" s="201" t="s">
        <v>166</v>
      </c>
      <c r="C306" s="14" t="s">
        <v>209</v>
      </c>
      <c r="D306" s="14" t="s">
        <v>10</v>
      </c>
      <c r="E306" s="14" t="s">
        <v>318</v>
      </c>
      <c r="F306" s="15">
        <v>45474</v>
      </c>
      <c r="G306" s="37">
        <v>7.07</v>
      </c>
      <c r="H306" s="337"/>
      <c r="I306" s="83"/>
      <c r="J306" s="85">
        <f t="shared" si="19"/>
        <v>0</v>
      </c>
      <c r="K306" s="83">
        <v>0</v>
      </c>
      <c r="L306" s="85">
        <f t="shared" si="11"/>
        <v>0</v>
      </c>
      <c r="M306" s="83">
        <v>0</v>
      </c>
      <c r="N306" s="85">
        <f t="shared" si="12"/>
        <v>0</v>
      </c>
      <c r="O306" s="83"/>
      <c r="P306" s="85">
        <f t="shared" si="13"/>
        <v>0</v>
      </c>
      <c r="Q306" s="83"/>
      <c r="R306" s="377">
        <f t="shared" si="14"/>
        <v>0</v>
      </c>
      <c r="S306" s="905"/>
      <c r="T306" s="905">
        <f>+ALMACEN[[#This Row],[TOTAL EXITENTE82]]*ALMACEN[[#This Row],[P.U$]]</f>
        <v>0</v>
      </c>
      <c r="U306" s="768"/>
      <c r="V306">
        <f>SUMIF(SALIDAS6[[N° DE LOTE ]],ALMACEN[N° DE LOTE],SALIDAS6[ENTRADAS])</f>
        <v>0</v>
      </c>
      <c r="W306" s="950">
        <f>SUMIF(Tabla6[N° DE LOTE],ALMACEN[N° DE LOTE],Tabla6[SALIDAS])</f>
        <v>0</v>
      </c>
      <c r="X306" s="950">
        <f>ALMACEN[[#This Row],[SALIDAD]]-ALMACEN[[#This Row],[ENTRADAS]]</f>
        <v>0</v>
      </c>
      <c r="Y306" s="176"/>
    </row>
    <row r="307" spans="1:25" ht="51" x14ac:dyDescent="0.25">
      <c r="A307" s="179">
        <v>778</v>
      </c>
      <c r="B307" s="201" t="s">
        <v>18037</v>
      </c>
      <c r="C307" s="14" t="s">
        <v>18038</v>
      </c>
      <c r="D307" s="14" t="s">
        <v>10</v>
      </c>
      <c r="E307" s="14" t="s">
        <v>18039</v>
      </c>
      <c r="F307" s="15">
        <v>46113</v>
      </c>
      <c r="G307" s="37">
        <v>0.62</v>
      </c>
      <c r="H307" s="337"/>
      <c r="I307" s="83"/>
      <c r="J307" s="85">
        <f>G307*I307</f>
        <v>0</v>
      </c>
      <c r="K307" s="83"/>
      <c r="L307" s="85">
        <f>G307*K307</f>
        <v>0</v>
      </c>
      <c r="M307" s="83"/>
      <c r="N307" s="85">
        <f>G307*M307</f>
        <v>0</v>
      </c>
      <c r="O307" s="83"/>
      <c r="P307" s="85">
        <f>G307*O307</f>
        <v>0</v>
      </c>
      <c r="Q307" s="83">
        <v>40</v>
      </c>
      <c r="R307" s="377">
        <f>G307*Q307</f>
        <v>24.8</v>
      </c>
      <c r="S307" s="905">
        <v>0</v>
      </c>
      <c r="T307" s="905">
        <f>+ALMACEN[[#This Row],[TOTAL EXITENTE82]]*ALMACEN[[#This Row],[P.U$]]</f>
        <v>0</v>
      </c>
      <c r="U307" s="768">
        <v>0</v>
      </c>
      <c r="V307">
        <f>SUMIF(SALIDAS6[[N° DE LOTE ]],ALMACEN[N° DE LOTE],SALIDAS6[ENTRADAS])</f>
        <v>40</v>
      </c>
      <c r="W307" s="950">
        <f>SUMIF(Tabla6[N° DE LOTE],ALMACEN[N° DE LOTE],Tabla6[SALIDAS])</f>
        <v>5</v>
      </c>
      <c r="X307" s="950">
        <f>ALMACEN[[#This Row],[SALIDAD]]-ALMACEN[[#This Row],[ENTRADAS]]</f>
        <v>35</v>
      </c>
      <c r="Y307" s="176"/>
    </row>
    <row r="308" spans="1:25" ht="38.25" x14ac:dyDescent="0.25">
      <c r="A308" s="179">
        <v>261</v>
      </c>
      <c r="B308" s="201" t="s">
        <v>167</v>
      </c>
      <c r="C308" s="14" t="s">
        <v>223</v>
      </c>
      <c r="D308" s="14" t="s">
        <v>10</v>
      </c>
      <c r="E308" s="14" t="s">
        <v>287</v>
      </c>
      <c r="F308" s="15">
        <v>45108</v>
      </c>
      <c r="G308" s="37">
        <v>3.6</v>
      </c>
      <c r="H308" s="337"/>
      <c r="I308" s="83"/>
      <c r="J308" s="85">
        <f t="shared" si="19"/>
        <v>0</v>
      </c>
      <c r="K308" s="83">
        <v>0</v>
      </c>
      <c r="L308" s="85">
        <f t="shared" si="11"/>
        <v>0</v>
      </c>
      <c r="M308" s="83">
        <v>0</v>
      </c>
      <c r="N308" s="85">
        <f t="shared" si="12"/>
        <v>0</v>
      </c>
      <c r="O308" s="83"/>
      <c r="P308" s="85">
        <f t="shared" si="13"/>
        <v>0</v>
      </c>
      <c r="Q308" s="83"/>
      <c r="R308" s="377">
        <f t="shared" si="14"/>
        <v>0</v>
      </c>
      <c r="S308" s="905"/>
      <c r="T308" s="905">
        <f>+ALMACEN[[#This Row],[TOTAL EXITENTE82]]*ALMACEN[[#This Row],[P.U$]]</f>
        <v>0</v>
      </c>
      <c r="U308" s="768"/>
      <c r="V308">
        <f>SUMIF(SALIDAS6[[N° DE LOTE ]],ALMACEN[N° DE LOTE],SALIDAS6[ENTRADAS])</f>
        <v>0</v>
      </c>
      <c r="W308" s="950">
        <f>SUMIF(Tabla6[N° DE LOTE],ALMACEN[N° DE LOTE],Tabla6[SALIDAS])</f>
        <v>0</v>
      </c>
      <c r="X308" s="950">
        <f>ALMACEN[[#This Row],[SALIDAD]]-ALMACEN[[#This Row],[ENTRADAS]]</f>
        <v>0</v>
      </c>
      <c r="Y308" s="176"/>
    </row>
    <row r="309" spans="1:25" ht="38.25" x14ac:dyDescent="0.25">
      <c r="A309" s="179">
        <v>262</v>
      </c>
      <c r="B309" s="201" t="s">
        <v>168</v>
      </c>
      <c r="C309" s="14" t="s">
        <v>209</v>
      </c>
      <c r="D309" s="14" t="s">
        <v>10</v>
      </c>
      <c r="E309" s="14" t="s">
        <v>302</v>
      </c>
      <c r="F309" s="15">
        <v>45261</v>
      </c>
      <c r="G309" s="37">
        <v>1.86</v>
      </c>
      <c r="H309" s="337"/>
      <c r="I309" s="83">
        <v>3</v>
      </c>
      <c r="J309" s="85">
        <f t="shared" si="19"/>
        <v>5.58</v>
      </c>
      <c r="K309" s="83">
        <v>3</v>
      </c>
      <c r="L309" s="85">
        <f t="shared" si="11"/>
        <v>5.58</v>
      </c>
      <c r="M309" s="83">
        <v>4</v>
      </c>
      <c r="N309" s="85">
        <f t="shared" si="12"/>
        <v>7.44</v>
      </c>
      <c r="O309" s="83">
        <v>10</v>
      </c>
      <c r="P309" s="85">
        <f t="shared" si="13"/>
        <v>18.600000000000001</v>
      </c>
      <c r="Q309" s="83">
        <v>10</v>
      </c>
      <c r="R309" s="377">
        <f t="shared" si="14"/>
        <v>18.600000000000001</v>
      </c>
      <c r="S309" s="905">
        <v>0</v>
      </c>
      <c r="T309" s="905">
        <f>+ALMACEN[[#This Row],[TOTAL EXITENTE82]]*ALMACEN[[#This Row],[P.U$]]</f>
        <v>0</v>
      </c>
      <c r="U309" s="768">
        <v>0</v>
      </c>
      <c r="V309">
        <f>SUMIF(SALIDAS6[[N° DE LOTE ]],ALMACEN[N° DE LOTE],SALIDAS6[ENTRADAS])</f>
        <v>0</v>
      </c>
      <c r="W309" s="950">
        <f>SUMIF(Tabla6[N° DE LOTE],ALMACEN[N° DE LOTE],Tabla6[SALIDAS])</f>
        <v>0</v>
      </c>
      <c r="X309" s="950">
        <f>ALMACEN[[#This Row],[SALIDAD]]-ALMACEN[[#This Row],[ENTRADAS]]</f>
        <v>0</v>
      </c>
      <c r="Y309" s="176"/>
    </row>
    <row r="310" spans="1:25" ht="38.25" x14ac:dyDescent="0.25">
      <c r="A310" s="179">
        <v>263</v>
      </c>
      <c r="B310" s="201" t="s">
        <v>168</v>
      </c>
      <c r="C310" s="14" t="s">
        <v>209</v>
      </c>
      <c r="D310" s="14" t="s">
        <v>10</v>
      </c>
      <c r="E310" s="14" t="s">
        <v>302</v>
      </c>
      <c r="F310" s="15">
        <v>45474</v>
      </c>
      <c r="G310" s="37">
        <v>1.86</v>
      </c>
      <c r="H310" s="337"/>
      <c r="I310" s="83">
        <v>9</v>
      </c>
      <c r="J310" s="85">
        <f t="shared" si="19"/>
        <v>16.740000000000002</v>
      </c>
      <c r="K310" s="83">
        <v>9</v>
      </c>
      <c r="L310" s="85">
        <f>G310*K310</f>
        <v>16.740000000000002</v>
      </c>
      <c r="M310" s="83">
        <v>4</v>
      </c>
      <c r="N310" s="85">
        <f>G310*M310</f>
        <v>7.44</v>
      </c>
      <c r="O310" s="83">
        <v>3</v>
      </c>
      <c r="P310" s="85">
        <f>G310*O310</f>
        <v>5.58</v>
      </c>
      <c r="Q310" s="83">
        <v>3</v>
      </c>
      <c r="R310" s="377">
        <f>G310*Q310</f>
        <v>5.58</v>
      </c>
      <c r="S310" s="905">
        <v>0</v>
      </c>
      <c r="T310" s="905">
        <f>+ALMACEN[[#This Row],[TOTAL EXITENTE82]]*ALMACEN[[#This Row],[P.U$]]</f>
        <v>0</v>
      </c>
      <c r="U310" s="768">
        <v>0</v>
      </c>
      <c r="V310">
        <f>SUMIF(SALIDAS6[[N° DE LOTE ]],ALMACEN[N° DE LOTE],SALIDAS6[ENTRADAS])</f>
        <v>0</v>
      </c>
      <c r="W310" s="950">
        <f>SUMIF(Tabla6[N° DE LOTE],ALMACEN[N° DE LOTE],Tabla6[SALIDAS])</f>
        <v>0</v>
      </c>
      <c r="X310" s="950">
        <f>ALMACEN[[#This Row],[SALIDAD]]-ALMACEN[[#This Row],[ENTRADAS]]</f>
        <v>0</v>
      </c>
      <c r="Y310" s="176"/>
    </row>
    <row r="311" spans="1:25" ht="38.25" x14ac:dyDescent="0.25">
      <c r="A311" s="179">
        <v>264</v>
      </c>
      <c r="B311" s="201" t="s">
        <v>169</v>
      </c>
      <c r="C311" s="14" t="s">
        <v>209</v>
      </c>
      <c r="D311" s="14" t="s">
        <v>10</v>
      </c>
      <c r="E311" s="14" t="s">
        <v>302</v>
      </c>
      <c r="F311" s="15">
        <v>45474</v>
      </c>
      <c r="G311" s="37">
        <v>2.2200000000000002</v>
      </c>
      <c r="H311" s="337"/>
      <c r="I311" s="83">
        <v>2</v>
      </c>
      <c r="J311" s="85">
        <f t="shared" si="19"/>
        <v>4.4400000000000004</v>
      </c>
      <c r="K311" s="83">
        <v>2</v>
      </c>
      <c r="L311" s="85">
        <f t="shared" si="11"/>
        <v>4.4400000000000004</v>
      </c>
      <c r="M311" s="83">
        <v>7</v>
      </c>
      <c r="N311" s="85">
        <f t="shared" si="12"/>
        <v>15.540000000000001</v>
      </c>
      <c r="O311" s="83">
        <v>6</v>
      </c>
      <c r="P311" s="85">
        <f t="shared" si="13"/>
        <v>13.32</v>
      </c>
      <c r="Q311" s="83">
        <v>6</v>
      </c>
      <c r="R311" s="377">
        <f t="shared" si="14"/>
        <v>13.32</v>
      </c>
      <c r="S311" s="905">
        <v>0</v>
      </c>
      <c r="T311" s="905">
        <f>+ALMACEN[[#This Row],[TOTAL EXITENTE82]]*ALMACEN[[#This Row],[P.U$]]</f>
        <v>0</v>
      </c>
      <c r="U311" s="768">
        <v>0</v>
      </c>
      <c r="V311">
        <f>SUMIF(SALIDAS6[[N° DE LOTE ]],ALMACEN[N° DE LOTE],SALIDAS6[ENTRADAS])</f>
        <v>0</v>
      </c>
      <c r="W311" s="950">
        <f>SUMIF(Tabla6[N° DE LOTE],ALMACEN[N° DE LOTE],Tabla6[SALIDAS])</f>
        <v>0</v>
      </c>
      <c r="X311" s="950">
        <f>ALMACEN[[#This Row],[SALIDAD]]-ALMACEN[[#This Row],[ENTRADAS]]</f>
        <v>0</v>
      </c>
      <c r="Y311" s="176"/>
    </row>
    <row r="312" spans="1:25" ht="51" x14ac:dyDescent="0.25">
      <c r="A312" s="179">
        <v>265</v>
      </c>
      <c r="B312" s="201" t="s">
        <v>170</v>
      </c>
      <c r="C312" s="14" t="s">
        <v>216</v>
      </c>
      <c r="D312" s="14" t="s">
        <v>10</v>
      </c>
      <c r="E312" s="14" t="s">
        <v>274</v>
      </c>
      <c r="F312" s="15">
        <v>45108</v>
      </c>
      <c r="G312" s="37">
        <v>3.7</v>
      </c>
      <c r="H312" s="337"/>
      <c r="I312" s="83"/>
      <c r="J312" s="85">
        <f t="shared" si="19"/>
        <v>0</v>
      </c>
      <c r="K312" s="83">
        <v>0</v>
      </c>
      <c r="L312" s="85">
        <f t="shared" si="11"/>
        <v>0</v>
      </c>
      <c r="M312" s="83">
        <v>0</v>
      </c>
      <c r="N312" s="85">
        <f t="shared" si="12"/>
        <v>0</v>
      </c>
      <c r="O312" s="83"/>
      <c r="P312" s="85">
        <f t="shared" si="13"/>
        <v>0</v>
      </c>
      <c r="Q312" s="83"/>
      <c r="R312" s="377">
        <f t="shared" si="14"/>
        <v>0</v>
      </c>
      <c r="S312" s="905"/>
      <c r="T312" s="905">
        <f>+ALMACEN[[#This Row],[TOTAL EXITENTE82]]*ALMACEN[[#This Row],[P.U$]]</f>
        <v>0</v>
      </c>
      <c r="U312" s="768"/>
      <c r="V312">
        <f>SUMIF(SALIDAS6[[N° DE LOTE ]],ALMACEN[N° DE LOTE],SALIDAS6[ENTRADAS])</f>
        <v>0</v>
      </c>
      <c r="W312" s="950">
        <f>SUMIF(Tabla6[N° DE LOTE],ALMACEN[N° DE LOTE],Tabla6[SALIDAS])</f>
        <v>0</v>
      </c>
      <c r="X312" s="950">
        <f>ALMACEN[[#This Row],[SALIDAD]]-ALMACEN[[#This Row],[ENTRADAS]]</f>
        <v>0</v>
      </c>
      <c r="Y312" s="176"/>
    </row>
    <row r="313" spans="1:25" ht="51" x14ac:dyDescent="0.25">
      <c r="A313" s="179">
        <v>266</v>
      </c>
      <c r="B313" s="201" t="s">
        <v>171</v>
      </c>
      <c r="C313" s="14" t="s">
        <v>226</v>
      </c>
      <c r="D313" s="14" t="s">
        <v>10</v>
      </c>
      <c r="E313" s="14" t="s">
        <v>274</v>
      </c>
      <c r="F313" s="15">
        <v>45200</v>
      </c>
      <c r="G313" s="37">
        <v>2.1</v>
      </c>
      <c r="H313" s="337"/>
      <c r="I313" s="83"/>
      <c r="J313" s="85">
        <f t="shared" si="19"/>
        <v>0</v>
      </c>
      <c r="K313" s="83">
        <v>0</v>
      </c>
      <c r="L313" s="85">
        <f t="shared" si="11"/>
        <v>0</v>
      </c>
      <c r="M313" s="83">
        <v>0</v>
      </c>
      <c r="N313" s="85">
        <f t="shared" si="12"/>
        <v>0</v>
      </c>
      <c r="O313" s="83"/>
      <c r="P313" s="85">
        <f t="shared" si="13"/>
        <v>0</v>
      </c>
      <c r="Q313" s="83"/>
      <c r="R313" s="377">
        <f t="shared" si="14"/>
        <v>0</v>
      </c>
      <c r="S313" s="905"/>
      <c r="T313" s="905">
        <f>+ALMACEN[[#This Row],[TOTAL EXITENTE82]]*ALMACEN[[#This Row],[P.U$]]</f>
        <v>0</v>
      </c>
      <c r="U313" s="768"/>
      <c r="V313">
        <f>SUMIF(SALIDAS6[[N° DE LOTE ]],ALMACEN[N° DE LOTE],SALIDAS6[ENTRADAS])</f>
        <v>0</v>
      </c>
      <c r="W313" s="950">
        <f>SUMIF(Tabla6[N° DE LOTE],ALMACEN[N° DE LOTE],Tabla6[SALIDAS])</f>
        <v>0</v>
      </c>
      <c r="X313" s="950">
        <f>ALMACEN[[#This Row],[SALIDAD]]-ALMACEN[[#This Row],[ENTRADAS]]</f>
        <v>0</v>
      </c>
      <c r="Y313" s="176"/>
    </row>
    <row r="314" spans="1:25" ht="51" x14ac:dyDescent="0.25">
      <c r="A314" s="179">
        <v>779</v>
      </c>
      <c r="B314" s="201" t="s">
        <v>18040</v>
      </c>
      <c r="C314" s="14" t="s">
        <v>18041</v>
      </c>
      <c r="D314" s="14" t="s">
        <v>10</v>
      </c>
      <c r="E314" s="14" t="s">
        <v>268</v>
      </c>
      <c r="F314" s="15">
        <v>45505</v>
      </c>
      <c r="G314" s="37">
        <v>1.55</v>
      </c>
      <c r="H314" s="337"/>
      <c r="I314" s="83"/>
      <c r="J314" s="85">
        <f>G314*I314</f>
        <v>0</v>
      </c>
      <c r="K314" s="83"/>
      <c r="L314" s="85">
        <f>G314*K314</f>
        <v>0</v>
      </c>
      <c r="M314" s="83"/>
      <c r="N314" s="85">
        <f>G314*M314</f>
        <v>0</v>
      </c>
      <c r="O314" s="83"/>
      <c r="P314" s="85">
        <f>G314*O314</f>
        <v>0</v>
      </c>
      <c r="Q314" s="83">
        <v>50</v>
      </c>
      <c r="R314" s="377">
        <f>G314*Q314</f>
        <v>77.5</v>
      </c>
      <c r="S314" s="905">
        <v>18</v>
      </c>
      <c r="T314" s="905">
        <f>+ALMACEN[[#This Row],[TOTAL EXITENTE82]]*ALMACEN[[#This Row],[P.U$]]</f>
        <v>27.900000000000002</v>
      </c>
      <c r="U314" s="768">
        <v>13</v>
      </c>
      <c r="V314">
        <f>SUMIF(SALIDAS6[[N° DE LOTE ]],ALMACEN[N° DE LOTE],SALIDAS6[ENTRADAS])</f>
        <v>50</v>
      </c>
      <c r="W314" s="950">
        <f>SUMIF(Tabla6[N° DE LOTE],ALMACEN[N° DE LOTE],Tabla6[SALIDAS])</f>
        <v>10</v>
      </c>
      <c r="X314" s="950">
        <f>ALMACEN[[#This Row],[SALIDAD]]-ALMACEN[[#This Row],[ENTRADAS]]</f>
        <v>40</v>
      </c>
      <c r="Y314" s="176"/>
    </row>
    <row r="315" spans="1:25" ht="51" x14ac:dyDescent="0.25">
      <c r="A315" s="179">
        <v>267</v>
      </c>
      <c r="B315" s="201" t="s">
        <v>172</v>
      </c>
      <c r="C315" s="14" t="s">
        <v>225</v>
      </c>
      <c r="D315" s="14" t="s">
        <v>10</v>
      </c>
      <c r="E315" s="14" t="s">
        <v>268</v>
      </c>
      <c r="F315" s="15">
        <v>45474</v>
      </c>
      <c r="G315" s="37">
        <v>1.29</v>
      </c>
      <c r="H315" s="337"/>
      <c r="I315" s="83"/>
      <c r="J315" s="85">
        <f t="shared" si="19"/>
        <v>0</v>
      </c>
      <c r="K315" s="83">
        <v>0</v>
      </c>
      <c r="L315" s="85">
        <f t="shared" si="11"/>
        <v>0</v>
      </c>
      <c r="M315" s="83">
        <v>0</v>
      </c>
      <c r="N315" s="85">
        <f t="shared" si="12"/>
        <v>0</v>
      </c>
      <c r="O315" s="83"/>
      <c r="P315" s="85">
        <f t="shared" si="13"/>
        <v>0</v>
      </c>
      <c r="Q315" s="83"/>
      <c r="R315" s="377">
        <f t="shared" si="14"/>
        <v>0</v>
      </c>
      <c r="S315" s="905"/>
      <c r="T315" s="905">
        <f>+ALMACEN[[#This Row],[TOTAL EXITENTE82]]*ALMACEN[[#This Row],[P.U$]]</f>
        <v>0</v>
      </c>
      <c r="U315" s="768"/>
      <c r="V315">
        <f>SUMIF(SALIDAS6[[N° DE LOTE ]],ALMACEN[N° DE LOTE],SALIDAS6[ENTRADAS])</f>
        <v>0</v>
      </c>
      <c r="W315" s="950">
        <f>SUMIF(Tabla6[N° DE LOTE],ALMACEN[N° DE LOTE],Tabla6[SALIDAS])</f>
        <v>0</v>
      </c>
      <c r="X315" s="950">
        <f>ALMACEN[[#This Row],[SALIDAD]]-ALMACEN[[#This Row],[ENTRADAS]]</f>
        <v>0</v>
      </c>
      <c r="Y315" s="176"/>
    </row>
    <row r="316" spans="1:25" ht="16.5" customHeight="1" x14ac:dyDescent="0.25">
      <c r="A316" s="179">
        <v>268</v>
      </c>
      <c r="B316" s="201" t="s">
        <v>172</v>
      </c>
      <c r="C316" s="14" t="s">
        <v>250</v>
      </c>
      <c r="D316" s="14" t="s">
        <v>10</v>
      </c>
      <c r="E316" s="14" t="s">
        <v>268</v>
      </c>
      <c r="F316" s="15">
        <v>45658</v>
      </c>
      <c r="G316" s="37">
        <v>2.82</v>
      </c>
      <c r="H316" s="337"/>
      <c r="I316" s="83"/>
      <c r="J316" s="85">
        <f>G316*I316</f>
        <v>0</v>
      </c>
      <c r="K316" s="83">
        <v>0</v>
      </c>
      <c r="L316" s="85">
        <f>G316*K316</f>
        <v>0</v>
      </c>
      <c r="M316" s="83">
        <v>0</v>
      </c>
      <c r="N316" s="85">
        <f>G316*M316</f>
        <v>0</v>
      </c>
      <c r="O316" s="83"/>
      <c r="P316" s="85">
        <f>G316*O316</f>
        <v>0</v>
      </c>
      <c r="Q316" s="83"/>
      <c r="R316" s="377">
        <f>G316*Q316</f>
        <v>0</v>
      </c>
      <c r="S316" s="905"/>
      <c r="T316" s="905">
        <f>+ALMACEN[[#This Row],[TOTAL EXITENTE82]]*ALMACEN[[#This Row],[P.U$]]</f>
        <v>0</v>
      </c>
      <c r="U316" s="768"/>
      <c r="V316">
        <f>SUMIF(SALIDAS6[[N° DE LOTE ]],ALMACEN[N° DE LOTE],SALIDAS6[ENTRADAS])</f>
        <v>0</v>
      </c>
      <c r="W316" s="950">
        <f>SUMIF(Tabla6[N° DE LOTE],ALMACEN[N° DE LOTE],Tabla6[SALIDAS])</f>
        <v>0</v>
      </c>
      <c r="X316" s="950">
        <f>ALMACEN[[#This Row],[SALIDAD]]-ALMACEN[[#This Row],[ENTRADAS]]</f>
        <v>0</v>
      </c>
      <c r="Y316" s="176"/>
    </row>
    <row r="317" spans="1:25" ht="16.5" customHeight="1" x14ac:dyDescent="0.25">
      <c r="A317" s="179">
        <v>269</v>
      </c>
      <c r="B317" s="201" t="s">
        <v>173</v>
      </c>
      <c r="C317" s="14" t="s">
        <v>209</v>
      </c>
      <c r="D317" s="14" t="s">
        <v>10</v>
      </c>
      <c r="E317" s="14" t="s">
        <v>302</v>
      </c>
      <c r="F317" s="15">
        <v>45474</v>
      </c>
      <c r="G317" s="37">
        <v>2.2000000000000002</v>
      </c>
      <c r="H317" s="337"/>
      <c r="I317" s="83"/>
      <c r="J317" s="85">
        <f t="shared" si="19"/>
        <v>0</v>
      </c>
      <c r="K317" s="83">
        <v>0</v>
      </c>
      <c r="L317" s="85">
        <f t="shared" si="11"/>
        <v>0</v>
      </c>
      <c r="M317" s="83">
        <v>0</v>
      </c>
      <c r="N317" s="85">
        <f t="shared" si="12"/>
        <v>0</v>
      </c>
      <c r="O317" s="83"/>
      <c r="P317" s="85">
        <f t="shared" si="13"/>
        <v>0</v>
      </c>
      <c r="Q317" s="83"/>
      <c r="R317" s="377">
        <f t="shared" si="14"/>
        <v>0</v>
      </c>
      <c r="S317" s="905"/>
      <c r="T317" s="905">
        <f>+ALMACEN[[#This Row],[TOTAL EXITENTE82]]*ALMACEN[[#This Row],[P.U$]]</f>
        <v>0</v>
      </c>
      <c r="U317" s="768"/>
      <c r="V317">
        <f>SUMIF(SALIDAS6[[N° DE LOTE ]],ALMACEN[N° DE LOTE],SALIDAS6[ENTRADAS])</f>
        <v>0</v>
      </c>
      <c r="W317" s="950">
        <f>SUMIF(Tabla6[N° DE LOTE],ALMACEN[N° DE LOTE],Tabla6[SALIDAS])</f>
        <v>0</v>
      </c>
      <c r="X317" s="950">
        <f>ALMACEN[[#This Row],[SALIDAD]]-ALMACEN[[#This Row],[ENTRADAS]]</f>
        <v>0</v>
      </c>
      <c r="Y317" s="176"/>
    </row>
    <row r="318" spans="1:25" ht="28.5" x14ac:dyDescent="0.25">
      <c r="A318" s="179">
        <v>270</v>
      </c>
      <c r="B318" s="201" t="s">
        <v>174</v>
      </c>
      <c r="C318" s="14" t="s">
        <v>203</v>
      </c>
      <c r="D318" s="14" t="s">
        <v>10</v>
      </c>
      <c r="E318" s="14" t="s">
        <v>294</v>
      </c>
      <c r="F318" s="15">
        <v>45383</v>
      </c>
      <c r="G318" s="37">
        <v>1.63</v>
      </c>
      <c r="H318" s="337"/>
      <c r="I318" s="83">
        <v>20</v>
      </c>
      <c r="J318" s="85">
        <f t="shared" si="19"/>
        <v>32.599999999999994</v>
      </c>
      <c r="K318" s="83">
        <v>0</v>
      </c>
      <c r="L318" s="85">
        <f t="shared" si="11"/>
        <v>0</v>
      </c>
      <c r="M318" s="83">
        <v>15</v>
      </c>
      <c r="N318" s="85">
        <f t="shared" si="12"/>
        <v>24.45</v>
      </c>
      <c r="O318" s="83">
        <v>10</v>
      </c>
      <c r="P318" s="85">
        <f t="shared" si="13"/>
        <v>16.299999999999997</v>
      </c>
      <c r="Q318" s="83">
        <v>0</v>
      </c>
      <c r="R318" s="377">
        <f t="shared" si="14"/>
        <v>0</v>
      </c>
      <c r="S318" s="905"/>
      <c r="T318" s="905">
        <f>+ALMACEN[[#This Row],[TOTAL EXITENTE82]]*ALMACEN[[#This Row],[P.U$]]</f>
        <v>0</v>
      </c>
      <c r="U318" s="768"/>
      <c r="V318">
        <f>SUMIF(SALIDAS6[[N° DE LOTE ]],ALMACEN[N° DE LOTE],SALIDAS6[ENTRADAS])</f>
        <v>0</v>
      </c>
      <c r="W318" s="950">
        <f>SUMIF(Tabla6[N° DE LOTE],ALMACEN[N° DE LOTE],Tabla6[SALIDAS])</f>
        <v>0</v>
      </c>
      <c r="X318" s="950">
        <f>ALMACEN[[#This Row],[SALIDAD]]-ALMACEN[[#This Row],[ENTRADAS]]</f>
        <v>0</v>
      </c>
      <c r="Y318" s="176"/>
    </row>
    <row r="319" spans="1:25" ht="42.75" x14ac:dyDescent="0.25">
      <c r="A319" s="179">
        <v>781</v>
      </c>
      <c r="B319" s="201" t="s">
        <v>18043</v>
      </c>
      <c r="C319" s="14" t="s">
        <v>1061</v>
      </c>
      <c r="D319" s="14" t="s">
        <v>10</v>
      </c>
      <c r="E319" s="14" t="s">
        <v>266</v>
      </c>
      <c r="F319" s="15">
        <v>45901</v>
      </c>
      <c r="G319" s="37">
        <v>3.84</v>
      </c>
      <c r="H319" s="337"/>
      <c r="I319" s="83"/>
      <c r="J319" s="85">
        <f>G319*I319</f>
        <v>0</v>
      </c>
      <c r="K319" s="83"/>
      <c r="L319" s="85">
        <f>G319*K319</f>
        <v>0</v>
      </c>
      <c r="M319" s="83"/>
      <c r="N319" s="85">
        <f>G319*M319</f>
        <v>0</v>
      </c>
      <c r="O319" s="83"/>
      <c r="P319" s="85">
        <f>G319*O319</f>
        <v>0</v>
      </c>
      <c r="Q319" s="83">
        <v>25</v>
      </c>
      <c r="R319" s="377">
        <f>G319*Q319</f>
        <v>96</v>
      </c>
      <c r="S319" s="905">
        <v>2</v>
      </c>
      <c r="T319" s="905">
        <f>+ALMACEN[[#This Row],[TOTAL EXITENTE82]]*ALMACEN[[#This Row],[P.U$]]</f>
        <v>7.68</v>
      </c>
      <c r="U319" s="768">
        <v>0</v>
      </c>
      <c r="V319">
        <f>SUMIF(SALIDAS6[[N° DE LOTE ]],ALMACEN[N° DE LOTE],SALIDAS6[ENTRADAS])</f>
        <v>25</v>
      </c>
      <c r="W319" s="950">
        <f>SUMIF(Tabla6[N° DE LOTE],ALMACEN[N° DE LOTE],Tabla6[SALIDAS])</f>
        <v>5</v>
      </c>
      <c r="X319" s="950">
        <f>ALMACEN[[#This Row],[SALIDAD]]-ALMACEN[[#This Row],[ENTRADAS]]</f>
        <v>20</v>
      </c>
      <c r="Y319" s="176"/>
    </row>
    <row r="320" spans="1:25" ht="28.5" x14ac:dyDescent="0.25">
      <c r="A320" s="179">
        <v>271</v>
      </c>
      <c r="B320" s="201" t="s">
        <v>175</v>
      </c>
      <c r="C320" s="14" t="s">
        <v>240</v>
      </c>
      <c r="D320" s="14" t="s">
        <v>10</v>
      </c>
      <c r="E320" s="14" t="s">
        <v>322</v>
      </c>
      <c r="F320" s="15">
        <v>45444</v>
      </c>
      <c r="G320" s="37">
        <v>0.55000000000000004</v>
      </c>
      <c r="H320" s="337"/>
      <c r="I320" s="83"/>
      <c r="J320" s="85">
        <f t="shared" si="19"/>
        <v>0</v>
      </c>
      <c r="K320" s="83">
        <v>0</v>
      </c>
      <c r="L320" s="85">
        <f t="shared" si="11"/>
        <v>0</v>
      </c>
      <c r="M320" s="83">
        <v>0</v>
      </c>
      <c r="N320" s="85">
        <f t="shared" si="12"/>
        <v>0</v>
      </c>
      <c r="O320" s="83"/>
      <c r="P320" s="85">
        <f t="shared" si="13"/>
        <v>0</v>
      </c>
      <c r="Q320" s="83">
        <v>30</v>
      </c>
      <c r="R320" s="377">
        <f t="shared" si="14"/>
        <v>16.5</v>
      </c>
      <c r="S320" s="905">
        <v>30</v>
      </c>
      <c r="T320" s="905">
        <f>+ALMACEN[[#This Row],[TOTAL EXITENTE82]]*ALMACEN[[#This Row],[P.U$]]</f>
        <v>16.5</v>
      </c>
      <c r="U320" s="768">
        <v>0</v>
      </c>
      <c r="V320">
        <f>SUMIF(SALIDAS6[[N° DE LOTE ]],ALMACEN[N° DE LOTE],SALIDAS6[ENTRADAS])</f>
        <v>30</v>
      </c>
      <c r="W320" s="950">
        <f>SUMIF(Tabla6[N° DE LOTE],ALMACEN[N° DE LOTE],Tabla6[SALIDAS])</f>
        <v>0</v>
      </c>
      <c r="X320" s="950">
        <f>ALMACEN[[#This Row],[SALIDAD]]-ALMACEN[[#This Row],[ENTRADAS]]</f>
        <v>30</v>
      </c>
      <c r="Y320" s="176"/>
    </row>
    <row r="321" spans="1:25" ht="38.25" x14ac:dyDescent="0.25">
      <c r="A321" s="179">
        <v>272</v>
      </c>
      <c r="B321" s="201" t="s">
        <v>17942</v>
      </c>
      <c r="C321" s="14" t="s">
        <v>736</v>
      </c>
      <c r="D321" s="14" t="s">
        <v>10</v>
      </c>
      <c r="E321" s="14" t="s">
        <v>282</v>
      </c>
      <c r="F321" s="15">
        <v>45505</v>
      </c>
      <c r="G321" s="37">
        <v>13.64</v>
      </c>
      <c r="H321" s="337"/>
      <c r="I321" s="83">
        <v>5</v>
      </c>
      <c r="J321" s="85">
        <f>G321*I321</f>
        <v>68.2</v>
      </c>
      <c r="K321" s="83">
        <v>0</v>
      </c>
      <c r="L321" s="85">
        <f>G321*K321</f>
        <v>0</v>
      </c>
      <c r="M321" s="83">
        <v>0</v>
      </c>
      <c r="N321" s="85">
        <f>G321*M321</f>
        <v>0</v>
      </c>
      <c r="O321" s="83"/>
      <c r="P321" s="85">
        <f>G321*O321</f>
        <v>0</v>
      </c>
      <c r="Q321" s="83"/>
      <c r="R321" s="377">
        <f>G321*Q321</f>
        <v>0</v>
      </c>
      <c r="S321" s="905"/>
      <c r="T321" s="905">
        <f>+ALMACEN[[#This Row],[TOTAL EXITENTE82]]*ALMACEN[[#This Row],[P.U$]]</f>
        <v>0</v>
      </c>
      <c r="U321" s="768"/>
      <c r="V321">
        <f>SUMIF(SALIDAS6[[N° DE LOTE ]],ALMACEN[N° DE LOTE],SALIDAS6[ENTRADAS])</f>
        <v>0</v>
      </c>
      <c r="W321" s="950">
        <f>SUMIF(Tabla6[N° DE LOTE],ALMACEN[N° DE LOTE],Tabla6[SALIDAS])</f>
        <v>0</v>
      </c>
      <c r="X321" s="950">
        <f>ALMACEN[[#This Row],[SALIDAD]]-ALMACEN[[#This Row],[ENTRADAS]]</f>
        <v>0</v>
      </c>
      <c r="Y321" s="176"/>
    </row>
    <row r="322" spans="1:25" ht="51" x14ac:dyDescent="0.25">
      <c r="A322" s="179">
        <v>780</v>
      </c>
      <c r="B322" s="201" t="s">
        <v>18042</v>
      </c>
      <c r="C322" s="14" t="s">
        <v>18014</v>
      </c>
      <c r="D322" s="14" t="s">
        <v>10</v>
      </c>
      <c r="E322" s="14" t="s">
        <v>268</v>
      </c>
      <c r="F322" s="15">
        <v>45992</v>
      </c>
      <c r="G322" s="37">
        <v>2</v>
      </c>
      <c r="H322" s="337"/>
      <c r="I322" s="83"/>
      <c r="J322" s="85">
        <f>G322*I322</f>
        <v>0</v>
      </c>
      <c r="K322" s="83"/>
      <c r="L322" s="85">
        <f>G322*K322</f>
        <v>0</v>
      </c>
      <c r="M322" s="83"/>
      <c r="N322" s="85">
        <f>G322*M322</f>
        <v>0</v>
      </c>
      <c r="O322" s="83"/>
      <c r="P322" s="85">
        <f>G322*O322</f>
        <v>0</v>
      </c>
      <c r="Q322" s="83">
        <v>30</v>
      </c>
      <c r="R322" s="377">
        <f>G322*Q322</f>
        <v>60</v>
      </c>
      <c r="S322" s="905">
        <v>5</v>
      </c>
      <c r="T322" s="905">
        <f>+ALMACEN[[#This Row],[TOTAL EXITENTE82]]*ALMACEN[[#This Row],[P.U$]]</f>
        <v>10</v>
      </c>
      <c r="U322" s="768">
        <v>3</v>
      </c>
      <c r="V322">
        <f>SUMIF(SALIDAS6[[N° DE LOTE ]],ALMACEN[N° DE LOTE],SALIDAS6[ENTRADAS])</f>
        <v>30</v>
      </c>
      <c r="W322" s="950">
        <f>SUMIF(Tabla6[N° DE LOTE],ALMACEN[N° DE LOTE],Tabla6[SALIDAS])</f>
        <v>0</v>
      </c>
      <c r="X322" s="950">
        <f>ALMACEN[[#This Row],[SALIDAD]]-ALMACEN[[#This Row],[ENTRADAS]]</f>
        <v>30</v>
      </c>
      <c r="Y322" s="176"/>
    </row>
    <row r="323" spans="1:25" ht="51" x14ac:dyDescent="0.25">
      <c r="A323" s="179">
        <v>273</v>
      </c>
      <c r="B323" s="201" t="s">
        <v>176</v>
      </c>
      <c r="C323" s="14" t="s">
        <v>213</v>
      </c>
      <c r="D323" s="14" t="s">
        <v>10</v>
      </c>
      <c r="E323" s="14" t="s">
        <v>274</v>
      </c>
      <c r="F323" s="15">
        <v>45323</v>
      </c>
      <c r="G323" s="37">
        <v>0.55000000000000004</v>
      </c>
      <c r="H323" s="337"/>
      <c r="I323" s="83"/>
      <c r="J323" s="85">
        <f t="shared" si="19"/>
        <v>0</v>
      </c>
      <c r="K323" s="83">
        <v>0</v>
      </c>
      <c r="L323" s="85">
        <f t="shared" si="11"/>
        <v>0</v>
      </c>
      <c r="M323" s="83">
        <v>0</v>
      </c>
      <c r="N323" s="85">
        <f t="shared" si="12"/>
        <v>0</v>
      </c>
      <c r="O323" s="83"/>
      <c r="P323" s="85">
        <f t="shared" si="13"/>
        <v>0</v>
      </c>
      <c r="Q323" s="83"/>
      <c r="R323" s="377">
        <f t="shared" si="14"/>
        <v>0</v>
      </c>
      <c r="S323" s="905"/>
      <c r="T323" s="905">
        <f>+ALMACEN[[#This Row],[TOTAL EXITENTE82]]*ALMACEN[[#This Row],[P.U$]]</f>
        <v>0</v>
      </c>
      <c r="U323" s="768"/>
      <c r="V323">
        <f>SUMIF(SALIDAS6[[N° DE LOTE ]],ALMACEN[N° DE LOTE],SALIDAS6[ENTRADAS])</f>
        <v>0</v>
      </c>
      <c r="W323" s="950">
        <f>SUMIF(Tabla6[N° DE LOTE],ALMACEN[N° DE LOTE],Tabla6[SALIDAS])</f>
        <v>0</v>
      </c>
      <c r="X323" s="950">
        <f>ALMACEN[[#This Row],[SALIDAD]]-ALMACEN[[#This Row],[ENTRADAS]]</f>
        <v>0</v>
      </c>
      <c r="Y323" s="176"/>
    </row>
    <row r="324" spans="1:25" ht="38.25" x14ac:dyDescent="0.25">
      <c r="A324" s="179">
        <v>274</v>
      </c>
      <c r="B324" s="201" t="s">
        <v>177</v>
      </c>
      <c r="C324" s="14" t="s">
        <v>1022</v>
      </c>
      <c r="D324" s="14" t="s">
        <v>10</v>
      </c>
      <c r="E324" s="14" t="s">
        <v>323</v>
      </c>
      <c r="F324" s="15">
        <v>45748</v>
      </c>
      <c r="G324" s="37">
        <v>1.84</v>
      </c>
      <c r="H324" s="337"/>
      <c r="I324" s="83"/>
      <c r="J324" s="85">
        <f t="shared" si="19"/>
        <v>0</v>
      </c>
      <c r="K324" s="83">
        <v>0</v>
      </c>
      <c r="L324" s="85">
        <f t="shared" si="11"/>
        <v>0</v>
      </c>
      <c r="M324" s="83">
        <v>0</v>
      </c>
      <c r="N324" s="85">
        <f t="shared" si="12"/>
        <v>0</v>
      </c>
      <c r="O324" s="83"/>
      <c r="P324" s="85">
        <f t="shared" si="13"/>
        <v>0</v>
      </c>
      <c r="Q324" s="83"/>
      <c r="R324" s="377">
        <f t="shared" si="14"/>
        <v>0</v>
      </c>
      <c r="S324" s="905"/>
      <c r="T324" s="905">
        <f>+ALMACEN[[#This Row],[TOTAL EXITENTE82]]*ALMACEN[[#This Row],[P.U$]]</f>
        <v>0</v>
      </c>
      <c r="U324" s="768"/>
      <c r="V324">
        <f>SUMIF(SALIDAS6[[N° DE LOTE ]],ALMACEN[N° DE LOTE],SALIDAS6[ENTRADAS])</f>
        <v>0</v>
      </c>
      <c r="W324" s="950">
        <f>SUMIF(Tabla6[N° DE LOTE],ALMACEN[N° DE LOTE],Tabla6[SALIDAS])</f>
        <v>0</v>
      </c>
      <c r="X324" s="950">
        <f>ALMACEN[[#This Row],[SALIDAD]]-ALMACEN[[#This Row],[ENTRADAS]]</f>
        <v>0</v>
      </c>
      <c r="Y324" s="176"/>
    </row>
    <row r="325" spans="1:25" ht="38.25" x14ac:dyDescent="0.25">
      <c r="A325" s="179">
        <v>275</v>
      </c>
      <c r="B325" s="201" t="s">
        <v>1021</v>
      </c>
      <c r="C325" s="14" t="s">
        <v>251</v>
      </c>
      <c r="D325" s="14" t="s">
        <v>10</v>
      </c>
      <c r="E325" s="14" t="s">
        <v>323</v>
      </c>
      <c r="F325" s="15">
        <v>45748</v>
      </c>
      <c r="G325" s="37">
        <v>1.87</v>
      </c>
      <c r="H325" s="337"/>
      <c r="I325" s="83"/>
      <c r="J325" s="85">
        <f t="shared" si="19"/>
        <v>0</v>
      </c>
      <c r="K325" s="83">
        <v>0</v>
      </c>
      <c r="L325" s="85">
        <f>G325*K325</f>
        <v>0</v>
      </c>
      <c r="M325" s="83">
        <v>0</v>
      </c>
      <c r="N325" s="85">
        <f>G325*M325</f>
        <v>0</v>
      </c>
      <c r="O325" s="83"/>
      <c r="P325" s="85">
        <f>G325*O325</f>
        <v>0</v>
      </c>
      <c r="Q325" s="83"/>
      <c r="R325" s="377">
        <f>G325*Q325</f>
        <v>0</v>
      </c>
      <c r="S325" s="905"/>
      <c r="T325" s="905">
        <f>+ALMACEN[[#This Row],[TOTAL EXITENTE82]]*ALMACEN[[#This Row],[P.U$]]</f>
        <v>0</v>
      </c>
      <c r="U325" s="768"/>
      <c r="V325">
        <f>SUMIF(SALIDAS6[[N° DE LOTE ]],ALMACEN[N° DE LOTE],SALIDAS6[ENTRADAS])</f>
        <v>0</v>
      </c>
      <c r="W325" s="950">
        <f>SUMIF(Tabla6[N° DE LOTE],ALMACEN[N° DE LOTE],Tabla6[SALIDAS])</f>
        <v>0</v>
      </c>
      <c r="X325" s="950">
        <f>ALMACEN[[#This Row],[SALIDAD]]-ALMACEN[[#This Row],[ENTRADAS]]</f>
        <v>0</v>
      </c>
      <c r="Y325" s="176"/>
    </row>
    <row r="326" spans="1:25" ht="38.25" x14ac:dyDescent="0.25">
      <c r="A326" s="179">
        <v>276</v>
      </c>
      <c r="B326" s="201" t="s">
        <v>1219</v>
      </c>
      <c r="C326" s="14" t="s">
        <v>1022</v>
      </c>
      <c r="D326" s="14" t="s">
        <v>10</v>
      </c>
      <c r="E326" s="14" t="s">
        <v>323</v>
      </c>
      <c r="F326" s="15">
        <v>45748</v>
      </c>
      <c r="G326" s="37">
        <v>1.48</v>
      </c>
      <c r="H326" s="337"/>
      <c r="I326" s="83">
        <v>60</v>
      </c>
      <c r="J326" s="85">
        <f t="shared" si="19"/>
        <v>88.8</v>
      </c>
      <c r="K326" s="83">
        <v>4</v>
      </c>
      <c r="L326" s="85">
        <f t="shared" ref="L326:L422" si="20">G326*K326</f>
        <v>5.92</v>
      </c>
      <c r="M326" s="83">
        <v>0</v>
      </c>
      <c r="N326" s="85">
        <f t="shared" ref="N326:N422" si="21">G326*M326</f>
        <v>0</v>
      </c>
      <c r="O326" s="83"/>
      <c r="P326" s="85">
        <f t="shared" ref="P326:P422" si="22">G326*O326</f>
        <v>0</v>
      </c>
      <c r="Q326" s="83">
        <v>70</v>
      </c>
      <c r="R326" s="377">
        <f t="shared" ref="R326:R422" si="23">G326*Q326</f>
        <v>103.6</v>
      </c>
      <c r="S326" s="905">
        <v>30</v>
      </c>
      <c r="T326" s="905">
        <f>+ALMACEN[[#This Row],[TOTAL EXITENTE82]]*ALMACEN[[#This Row],[P.U$]]</f>
        <v>44.4</v>
      </c>
      <c r="U326" s="768">
        <v>10</v>
      </c>
      <c r="V326">
        <f>SUMIF(SALIDAS6[[N° DE LOTE ]],ALMACEN[N° DE LOTE],SALIDAS6[ENTRADAS])</f>
        <v>70</v>
      </c>
      <c r="W326" s="950">
        <f>SUMIF(Tabla6[N° DE LOTE],ALMACEN[N° DE LOTE],Tabla6[SALIDAS])</f>
        <v>10</v>
      </c>
      <c r="X326" s="950">
        <f>ALMACEN[[#This Row],[SALIDAD]]-ALMACEN[[#This Row],[ENTRADAS]]</f>
        <v>60</v>
      </c>
      <c r="Y326" s="176"/>
    </row>
    <row r="327" spans="1:25" ht="38.25" x14ac:dyDescent="0.25">
      <c r="A327" s="179">
        <v>277</v>
      </c>
      <c r="B327" s="201" t="s">
        <v>178</v>
      </c>
      <c r="C327" s="14" t="s">
        <v>251</v>
      </c>
      <c r="D327" s="14" t="s">
        <v>10</v>
      </c>
      <c r="E327" s="14" t="s">
        <v>294</v>
      </c>
      <c r="F327" s="15">
        <v>45413</v>
      </c>
      <c r="G327" s="37">
        <v>1.08</v>
      </c>
      <c r="H327" s="337"/>
      <c r="I327" s="83"/>
      <c r="J327" s="85">
        <f t="shared" si="19"/>
        <v>0</v>
      </c>
      <c r="K327" s="83">
        <v>0</v>
      </c>
      <c r="L327" s="85">
        <f t="shared" si="20"/>
        <v>0</v>
      </c>
      <c r="M327" s="83">
        <v>0</v>
      </c>
      <c r="N327" s="85">
        <f t="shared" si="21"/>
        <v>0</v>
      </c>
      <c r="O327" s="83"/>
      <c r="P327" s="85">
        <f t="shared" si="22"/>
        <v>0</v>
      </c>
      <c r="Q327" s="83">
        <v>10</v>
      </c>
      <c r="R327" s="377">
        <f t="shared" si="23"/>
        <v>10.8</v>
      </c>
      <c r="S327" s="905">
        <v>5</v>
      </c>
      <c r="T327" s="905">
        <f>+ALMACEN[[#This Row],[TOTAL EXITENTE82]]*ALMACEN[[#This Row],[P.U$]]</f>
        <v>5.4</v>
      </c>
      <c r="U327" s="768">
        <v>0</v>
      </c>
      <c r="V327">
        <f>SUMIF(SALIDAS6[[N° DE LOTE ]],ALMACEN[N° DE LOTE],SALIDAS6[ENTRADAS])</f>
        <v>10</v>
      </c>
      <c r="W327" s="950">
        <f>SUMIF(Tabla6[N° DE LOTE],ALMACEN[N° DE LOTE],Tabla6[SALIDAS])</f>
        <v>5</v>
      </c>
      <c r="X327" s="950">
        <f>ALMACEN[[#This Row],[SALIDAD]]-ALMACEN[[#This Row],[ENTRADAS]]</f>
        <v>5</v>
      </c>
      <c r="Y327" s="176"/>
    </row>
    <row r="328" spans="1:25" ht="28.5" x14ac:dyDescent="0.25">
      <c r="A328" s="179">
        <v>278</v>
      </c>
      <c r="B328" s="201" t="s">
        <v>178</v>
      </c>
      <c r="C328" s="14" t="s">
        <v>736</v>
      </c>
      <c r="D328" s="14" t="s">
        <v>10</v>
      </c>
      <c r="E328" s="14" t="s">
        <v>294</v>
      </c>
      <c r="F328" s="15">
        <v>45870</v>
      </c>
      <c r="G328" s="37">
        <v>1.58</v>
      </c>
      <c r="H328" s="337"/>
      <c r="I328" s="83"/>
      <c r="J328" s="85">
        <f>G328*I328</f>
        <v>0</v>
      </c>
      <c r="K328" s="83">
        <v>0</v>
      </c>
      <c r="L328" s="85">
        <f>G328*K328</f>
        <v>0</v>
      </c>
      <c r="M328" s="83">
        <v>0</v>
      </c>
      <c r="N328" s="85">
        <f>G328*M328</f>
        <v>0</v>
      </c>
      <c r="O328" s="83"/>
      <c r="P328" s="85">
        <f>G328*O328</f>
        <v>0</v>
      </c>
      <c r="Q328" s="83"/>
      <c r="R328" s="377">
        <f>G328*Q328</f>
        <v>0</v>
      </c>
      <c r="S328" s="905"/>
      <c r="T328" s="905">
        <f>+ALMACEN[[#This Row],[TOTAL EXITENTE82]]*ALMACEN[[#This Row],[P.U$]]</f>
        <v>0</v>
      </c>
      <c r="U328" s="768"/>
      <c r="V328">
        <f>SUMIF(SALIDAS6[[N° DE LOTE ]],ALMACEN[N° DE LOTE],SALIDAS6[ENTRADAS])</f>
        <v>0</v>
      </c>
      <c r="W328" s="950">
        <f>SUMIF(Tabla6[N° DE LOTE],ALMACEN[N° DE LOTE],Tabla6[SALIDAS])</f>
        <v>0</v>
      </c>
      <c r="X328" s="950">
        <f>ALMACEN[[#This Row],[SALIDAD]]-ALMACEN[[#This Row],[ENTRADAS]]</f>
        <v>0</v>
      </c>
      <c r="Y328" s="176"/>
    </row>
    <row r="329" spans="1:25" ht="63.75" x14ac:dyDescent="0.25">
      <c r="A329" s="179">
        <v>279</v>
      </c>
      <c r="B329" s="201" t="s">
        <v>179</v>
      </c>
      <c r="C329" s="14" t="s">
        <v>255</v>
      </c>
      <c r="D329" s="14" t="s">
        <v>10</v>
      </c>
      <c r="E329" s="14" t="s">
        <v>324</v>
      </c>
      <c r="F329" s="15">
        <v>45809</v>
      </c>
      <c r="G329" s="37">
        <v>3.63</v>
      </c>
      <c r="H329" s="337"/>
      <c r="I329" s="83"/>
      <c r="J329" s="85">
        <f t="shared" si="19"/>
        <v>0</v>
      </c>
      <c r="K329" s="83">
        <v>0</v>
      </c>
      <c r="L329" s="85">
        <f t="shared" si="20"/>
        <v>0</v>
      </c>
      <c r="M329" s="83">
        <v>0</v>
      </c>
      <c r="N329" s="85">
        <f t="shared" si="21"/>
        <v>0</v>
      </c>
      <c r="O329" s="83"/>
      <c r="P329" s="85">
        <f t="shared" si="22"/>
        <v>0</v>
      </c>
      <c r="Q329" s="83"/>
      <c r="R329" s="377">
        <f t="shared" si="23"/>
        <v>0</v>
      </c>
      <c r="S329" s="905"/>
      <c r="T329" s="905">
        <f>+ALMACEN[[#This Row],[TOTAL EXITENTE82]]*ALMACEN[[#This Row],[P.U$]]</f>
        <v>0</v>
      </c>
      <c r="U329" s="768"/>
      <c r="V329">
        <f>SUMIF(SALIDAS6[[N° DE LOTE ]],ALMACEN[N° DE LOTE],SALIDAS6[ENTRADAS])</f>
        <v>0</v>
      </c>
      <c r="W329" s="950">
        <f>SUMIF(Tabla6[N° DE LOTE],ALMACEN[N° DE LOTE],Tabla6[SALIDAS])</f>
        <v>0</v>
      </c>
      <c r="X329" s="950">
        <f>ALMACEN[[#This Row],[SALIDAD]]-ALMACEN[[#This Row],[ENTRADAS]]</f>
        <v>0</v>
      </c>
      <c r="Y329" s="176"/>
    </row>
    <row r="330" spans="1:25" ht="63.75" x14ac:dyDescent="0.25">
      <c r="A330" s="179">
        <v>280</v>
      </c>
      <c r="B330" s="201" t="s">
        <v>17762</v>
      </c>
      <c r="C330" s="14" t="s">
        <v>17755</v>
      </c>
      <c r="D330" s="14" t="s">
        <v>10</v>
      </c>
      <c r="E330" s="14" t="s">
        <v>324</v>
      </c>
      <c r="F330" s="15">
        <v>45352</v>
      </c>
      <c r="G330" s="37">
        <v>3.39</v>
      </c>
      <c r="H330" s="337"/>
      <c r="I330" s="83"/>
      <c r="J330" s="85">
        <f>G330*I330</f>
        <v>0</v>
      </c>
      <c r="K330" s="83">
        <v>0</v>
      </c>
      <c r="L330" s="85">
        <f>G330*K330</f>
        <v>0</v>
      </c>
      <c r="M330" s="83">
        <v>0</v>
      </c>
      <c r="N330" s="85">
        <f>G330*M330</f>
        <v>0</v>
      </c>
      <c r="O330" s="83"/>
      <c r="P330" s="85">
        <f>G330*O330</f>
        <v>0</v>
      </c>
      <c r="Q330" s="83">
        <v>50</v>
      </c>
      <c r="R330" s="377">
        <f>G330*Q330</f>
        <v>169.5</v>
      </c>
      <c r="S330" s="905">
        <v>6</v>
      </c>
      <c r="T330" s="905">
        <f>+ALMACEN[[#This Row],[TOTAL EXITENTE82]]*ALMACEN[[#This Row],[P.U$]]</f>
        <v>20.34</v>
      </c>
      <c r="U330" s="768">
        <v>0</v>
      </c>
      <c r="V330">
        <f>SUMIF(SALIDAS6[[N° DE LOTE ]],ALMACEN[N° DE LOTE],SALIDAS6[ENTRADAS])</f>
        <v>50</v>
      </c>
      <c r="W330" s="950">
        <f>SUMIF(Tabla6[N° DE LOTE],ALMACEN[N° DE LOTE],Tabla6[SALIDAS])</f>
        <v>10</v>
      </c>
      <c r="X330" s="950">
        <f>ALMACEN[[#This Row],[SALIDAD]]-ALMACEN[[#This Row],[ENTRADAS]]</f>
        <v>40</v>
      </c>
      <c r="Y330" s="176"/>
    </row>
    <row r="331" spans="1:25" ht="51" x14ac:dyDescent="0.25">
      <c r="A331" s="179">
        <v>281</v>
      </c>
      <c r="B331" s="201" t="s">
        <v>180</v>
      </c>
      <c r="C331" s="14" t="s">
        <v>213</v>
      </c>
      <c r="D331" s="14" t="s">
        <v>10</v>
      </c>
      <c r="E331" s="14" t="s">
        <v>268</v>
      </c>
      <c r="F331" s="15">
        <v>45292</v>
      </c>
      <c r="G331" s="37">
        <v>1.23</v>
      </c>
      <c r="H331" s="337"/>
      <c r="I331" s="83"/>
      <c r="J331" s="85">
        <f t="shared" si="19"/>
        <v>0</v>
      </c>
      <c r="K331" s="83">
        <v>0</v>
      </c>
      <c r="L331" s="85">
        <f t="shared" si="20"/>
        <v>0</v>
      </c>
      <c r="M331" s="83">
        <v>0</v>
      </c>
      <c r="N331" s="85">
        <f t="shared" si="21"/>
        <v>0</v>
      </c>
      <c r="O331" s="83"/>
      <c r="P331" s="85">
        <f t="shared" si="22"/>
        <v>0</v>
      </c>
      <c r="Q331" s="83"/>
      <c r="R331" s="377">
        <f t="shared" si="23"/>
        <v>0</v>
      </c>
      <c r="S331" s="905"/>
      <c r="T331" s="905">
        <f>+ALMACEN[[#This Row],[TOTAL EXITENTE82]]*ALMACEN[[#This Row],[P.U$]]</f>
        <v>0</v>
      </c>
      <c r="U331" s="768"/>
      <c r="V331">
        <f>SUMIF(SALIDAS6[[N° DE LOTE ]],ALMACEN[N° DE LOTE],SALIDAS6[ENTRADAS])</f>
        <v>0</v>
      </c>
      <c r="W331" s="950">
        <f>SUMIF(Tabla6[N° DE LOTE],ALMACEN[N° DE LOTE],Tabla6[SALIDAS])</f>
        <v>0</v>
      </c>
      <c r="X331" s="950">
        <f>ALMACEN[[#This Row],[SALIDAD]]-ALMACEN[[#This Row],[ENTRADAS]]</f>
        <v>0</v>
      </c>
      <c r="Y331" s="176"/>
    </row>
    <row r="332" spans="1:25" ht="28.5" x14ac:dyDescent="0.25">
      <c r="A332" s="179">
        <v>282</v>
      </c>
      <c r="B332" s="201" t="s">
        <v>181</v>
      </c>
      <c r="C332" s="14" t="s">
        <v>218</v>
      </c>
      <c r="D332" s="14" t="s">
        <v>10</v>
      </c>
      <c r="E332" s="14" t="s">
        <v>325</v>
      </c>
      <c r="F332" s="15">
        <v>45413</v>
      </c>
      <c r="G332" s="37">
        <v>5.3</v>
      </c>
      <c r="H332" s="337"/>
      <c r="I332" s="83"/>
      <c r="J332" s="85">
        <f t="shared" si="19"/>
        <v>0</v>
      </c>
      <c r="K332" s="83">
        <v>0</v>
      </c>
      <c r="L332" s="85">
        <f t="shared" si="20"/>
        <v>0</v>
      </c>
      <c r="M332" s="83">
        <v>0</v>
      </c>
      <c r="N332" s="85">
        <f t="shared" si="21"/>
        <v>0</v>
      </c>
      <c r="O332" s="83"/>
      <c r="P332" s="85">
        <f t="shared" si="22"/>
        <v>0</v>
      </c>
      <c r="Q332" s="83"/>
      <c r="R332" s="377">
        <f t="shared" si="23"/>
        <v>0</v>
      </c>
      <c r="S332" s="905"/>
      <c r="T332" s="905">
        <f>+ALMACEN[[#This Row],[TOTAL EXITENTE82]]*ALMACEN[[#This Row],[P.U$]]</f>
        <v>0</v>
      </c>
      <c r="U332" s="768"/>
      <c r="V332">
        <f>SUMIF(SALIDAS6[[N° DE LOTE ]],ALMACEN[N° DE LOTE],SALIDAS6[ENTRADAS])</f>
        <v>0</v>
      </c>
      <c r="W332" s="950">
        <f>SUMIF(Tabla6[N° DE LOTE],ALMACEN[N° DE LOTE],Tabla6[SALIDAS])</f>
        <v>0</v>
      </c>
      <c r="X332" s="950">
        <f>ALMACEN[[#This Row],[SALIDAD]]-ALMACEN[[#This Row],[ENTRADAS]]</f>
        <v>0</v>
      </c>
      <c r="Y332" s="176"/>
    </row>
    <row r="333" spans="1:25" ht="57" x14ac:dyDescent="0.25">
      <c r="A333" s="179">
        <v>283</v>
      </c>
      <c r="B333" s="201" t="s">
        <v>17763</v>
      </c>
      <c r="C333" s="14" t="s">
        <v>17764</v>
      </c>
      <c r="D333" s="14" t="s">
        <v>10</v>
      </c>
      <c r="E333" s="14" t="s">
        <v>325</v>
      </c>
      <c r="F333" s="15">
        <v>45383</v>
      </c>
      <c r="G333" s="37">
        <v>1.95</v>
      </c>
      <c r="H333" s="337"/>
      <c r="I333" s="83"/>
      <c r="J333" s="85">
        <f>G333*I333</f>
        <v>0</v>
      </c>
      <c r="K333" s="83">
        <v>0</v>
      </c>
      <c r="L333" s="85">
        <f>G333*K333</f>
        <v>0</v>
      </c>
      <c r="M333" s="83">
        <v>0</v>
      </c>
      <c r="N333" s="85">
        <f>G333*M333</f>
        <v>0</v>
      </c>
      <c r="O333" s="83"/>
      <c r="P333" s="85">
        <f>G333*O333</f>
        <v>0</v>
      </c>
      <c r="Q333" s="83"/>
      <c r="R333" s="377">
        <f>G333*Q333</f>
        <v>0</v>
      </c>
      <c r="S333" s="905"/>
      <c r="T333" s="905">
        <f>+ALMACEN[[#This Row],[TOTAL EXITENTE82]]*ALMACEN[[#This Row],[P.U$]]</f>
        <v>0</v>
      </c>
      <c r="U333" s="768"/>
      <c r="V333">
        <f>SUMIF(SALIDAS6[[N° DE LOTE ]],ALMACEN[N° DE LOTE],SALIDAS6[ENTRADAS])</f>
        <v>0</v>
      </c>
      <c r="W333" s="950">
        <f>SUMIF(Tabla6[N° DE LOTE],ALMACEN[N° DE LOTE],Tabla6[SALIDAS])</f>
        <v>0</v>
      </c>
      <c r="X333" s="950">
        <f>ALMACEN[[#This Row],[SALIDAD]]-ALMACEN[[#This Row],[ENTRADAS]]</f>
        <v>0</v>
      </c>
      <c r="Y333" s="176"/>
    </row>
    <row r="334" spans="1:25" ht="38.25" x14ac:dyDescent="0.25">
      <c r="A334" s="179">
        <v>284</v>
      </c>
      <c r="B334" s="201" t="s">
        <v>182</v>
      </c>
      <c r="C334" s="14" t="s">
        <v>217</v>
      </c>
      <c r="D334" s="14" t="s">
        <v>10</v>
      </c>
      <c r="E334" s="14" t="s">
        <v>293</v>
      </c>
      <c r="F334" s="15">
        <v>45323</v>
      </c>
      <c r="G334" s="37">
        <v>5.97</v>
      </c>
      <c r="H334" s="337"/>
      <c r="I334" s="83"/>
      <c r="J334" s="85">
        <f t="shared" si="19"/>
        <v>0</v>
      </c>
      <c r="K334" s="83">
        <v>0</v>
      </c>
      <c r="L334" s="85">
        <f t="shared" si="20"/>
        <v>0</v>
      </c>
      <c r="M334" s="83">
        <v>0</v>
      </c>
      <c r="N334" s="85">
        <f t="shared" si="21"/>
        <v>0</v>
      </c>
      <c r="O334" s="83"/>
      <c r="P334" s="85">
        <f t="shared" si="22"/>
        <v>0</v>
      </c>
      <c r="Q334" s="83"/>
      <c r="R334" s="377">
        <f t="shared" si="23"/>
        <v>0</v>
      </c>
      <c r="S334" s="905"/>
      <c r="T334" s="905">
        <f>+ALMACEN[[#This Row],[TOTAL EXITENTE82]]*ALMACEN[[#This Row],[P.U$]]</f>
        <v>0</v>
      </c>
      <c r="U334" s="768"/>
      <c r="V334">
        <f>SUMIF(SALIDAS6[[N° DE LOTE ]],ALMACEN[N° DE LOTE],SALIDAS6[ENTRADAS])</f>
        <v>0</v>
      </c>
      <c r="W334" s="950">
        <f>SUMIF(Tabla6[N° DE LOTE],ALMACEN[N° DE LOTE],Tabla6[SALIDAS])</f>
        <v>0</v>
      </c>
      <c r="X334" s="950">
        <f>ALMACEN[[#This Row],[SALIDAD]]-ALMACEN[[#This Row],[ENTRADAS]]</f>
        <v>0</v>
      </c>
      <c r="Y334" s="176"/>
    </row>
    <row r="335" spans="1:25" ht="42.75" x14ac:dyDescent="0.25">
      <c r="A335" s="179">
        <v>285</v>
      </c>
      <c r="B335" s="201" t="s">
        <v>183</v>
      </c>
      <c r="C335" s="14" t="s">
        <v>239</v>
      </c>
      <c r="D335" s="14" t="s">
        <v>10</v>
      </c>
      <c r="E335" s="14" t="s">
        <v>292</v>
      </c>
      <c r="F335" s="15">
        <v>45474</v>
      </c>
      <c r="G335" s="37">
        <v>4.6100000000000003</v>
      </c>
      <c r="H335" s="337"/>
      <c r="I335" s="83"/>
      <c r="J335" s="85">
        <f t="shared" si="19"/>
        <v>0</v>
      </c>
      <c r="K335" s="83">
        <v>0</v>
      </c>
      <c r="L335" s="85">
        <f t="shared" si="20"/>
        <v>0</v>
      </c>
      <c r="M335" s="83">
        <v>0</v>
      </c>
      <c r="N335" s="85">
        <f t="shared" si="21"/>
        <v>0</v>
      </c>
      <c r="O335" s="83"/>
      <c r="P335" s="85">
        <f t="shared" si="22"/>
        <v>0</v>
      </c>
      <c r="Q335" s="83"/>
      <c r="R335" s="377">
        <f t="shared" si="23"/>
        <v>0</v>
      </c>
      <c r="S335" s="905"/>
      <c r="T335" s="905">
        <f>+ALMACEN[[#This Row],[TOTAL EXITENTE82]]*ALMACEN[[#This Row],[P.U$]]</f>
        <v>0</v>
      </c>
      <c r="U335" s="768"/>
      <c r="V335">
        <f>SUMIF(SALIDAS6[[N° DE LOTE ]],ALMACEN[N° DE LOTE],SALIDAS6[ENTRADAS])</f>
        <v>0</v>
      </c>
      <c r="W335" s="950">
        <f>SUMIF(Tabla6[N° DE LOTE],ALMACEN[N° DE LOTE],Tabla6[SALIDAS])</f>
        <v>0</v>
      </c>
      <c r="X335" s="950">
        <f>ALMACEN[[#This Row],[SALIDAD]]-ALMACEN[[#This Row],[ENTRADAS]]</f>
        <v>0</v>
      </c>
      <c r="Y335" s="176"/>
    </row>
    <row r="336" spans="1:25" ht="42.75" x14ac:dyDescent="0.25">
      <c r="A336" s="179">
        <v>286</v>
      </c>
      <c r="B336" s="201" t="s">
        <v>17611</v>
      </c>
      <c r="C336" s="14" t="s">
        <v>213</v>
      </c>
      <c r="D336" s="14" t="s">
        <v>10</v>
      </c>
      <c r="E336" s="14" t="s">
        <v>272</v>
      </c>
      <c r="F336" s="15">
        <v>45536</v>
      </c>
      <c r="G336" s="37">
        <v>1.67</v>
      </c>
      <c r="H336" s="337"/>
      <c r="I336" s="83"/>
      <c r="J336" s="85">
        <f t="shared" si="19"/>
        <v>0</v>
      </c>
      <c r="K336" s="83">
        <v>0</v>
      </c>
      <c r="L336" s="85">
        <f t="shared" si="20"/>
        <v>0</v>
      </c>
      <c r="M336" s="83">
        <v>0</v>
      </c>
      <c r="N336" s="85">
        <f t="shared" si="21"/>
        <v>0</v>
      </c>
      <c r="O336" s="83"/>
      <c r="P336" s="85">
        <f t="shared" si="22"/>
        <v>0</v>
      </c>
      <c r="Q336" s="83"/>
      <c r="R336" s="377">
        <f t="shared" si="23"/>
        <v>0</v>
      </c>
      <c r="S336" s="905"/>
      <c r="T336" s="905">
        <f>+ALMACEN[[#This Row],[TOTAL EXITENTE82]]*ALMACEN[[#This Row],[P.U$]]</f>
        <v>0</v>
      </c>
      <c r="U336" s="768"/>
      <c r="V336">
        <f>SUMIF(SALIDAS6[[N° DE LOTE ]],ALMACEN[N° DE LOTE],SALIDAS6[ENTRADAS])</f>
        <v>0</v>
      </c>
      <c r="W336" s="950">
        <f>SUMIF(Tabla6[N° DE LOTE],ALMACEN[N° DE LOTE],Tabla6[SALIDAS])</f>
        <v>0</v>
      </c>
      <c r="X336" s="950">
        <f>ALMACEN[[#This Row],[SALIDAD]]-ALMACEN[[#This Row],[ENTRADAS]]</f>
        <v>0</v>
      </c>
      <c r="Y336" s="176"/>
    </row>
    <row r="337" spans="1:25" ht="42.75" x14ac:dyDescent="0.25">
      <c r="A337" s="179">
        <v>287</v>
      </c>
      <c r="B337" s="201" t="s">
        <v>185</v>
      </c>
      <c r="C337" s="14" t="s">
        <v>203</v>
      </c>
      <c r="D337" s="14" t="s">
        <v>10</v>
      </c>
      <c r="E337" s="14" t="s">
        <v>272</v>
      </c>
      <c r="F337" s="15">
        <v>45809</v>
      </c>
      <c r="G337" s="37">
        <v>1.5</v>
      </c>
      <c r="H337" s="337"/>
      <c r="I337" s="83">
        <v>30</v>
      </c>
      <c r="J337" s="85">
        <f t="shared" si="19"/>
        <v>45</v>
      </c>
      <c r="K337" s="83">
        <v>0</v>
      </c>
      <c r="L337" s="85">
        <f t="shared" si="20"/>
        <v>0</v>
      </c>
      <c r="M337" s="83">
        <v>10</v>
      </c>
      <c r="N337" s="85">
        <f t="shared" si="21"/>
        <v>15</v>
      </c>
      <c r="O337" s="83">
        <v>0</v>
      </c>
      <c r="P337" s="85">
        <f t="shared" si="22"/>
        <v>0</v>
      </c>
      <c r="Q337" s="83">
        <v>15</v>
      </c>
      <c r="R337" s="377">
        <f t="shared" si="23"/>
        <v>22.5</v>
      </c>
      <c r="S337" s="905">
        <v>0</v>
      </c>
      <c r="T337" s="905">
        <f>+ALMACEN[[#This Row],[TOTAL EXITENTE82]]*ALMACEN[[#This Row],[P.U$]]</f>
        <v>0</v>
      </c>
      <c r="U337" s="768">
        <v>0</v>
      </c>
      <c r="V337">
        <f>SUMIF(SALIDAS6[[N° DE LOTE ]],ALMACEN[N° DE LOTE],SALIDAS6[ENTRADAS])</f>
        <v>15</v>
      </c>
      <c r="W337" s="950">
        <f>SUMIF(Tabla6[N° DE LOTE],ALMACEN[N° DE LOTE],Tabla6[SALIDAS])</f>
        <v>10</v>
      </c>
      <c r="X337" s="950">
        <f>ALMACEN[[#This Row],[SALIDAD]]-ALMACEN[[#This Row],[ENTRADAS]]</f>
        <v>5</v>
      </c>
      <c r="Y337" s="176"/>
    </row>
    <row r="338" spans="1:25" ht="28.5" x14ac:dyDescent="0.25">
      <c r="A338" s="179">
        <v>288</v>
      </c>
      <c r="B338" s="201" t="s">
        <v>186</v>
      </c>
      <c r="C338" s="14" t="s">
        <v>256</v>
      </c>
      <c r="D338" s="14" t="s">
        <v>10</v>
      </c>
      <c r="E338" s="14" t="s">
        <v>326</v>
      </c>
      <c r="F338" s="15">
        <v>45108</v>
      </c>
      <c r="G338" s="37">
        <v>6.44</v>
      </c>
      <c r="H338" s="337"/>
      <c r="I338" s="83"/>
      <c r="J338" s="85">
        <f t="shared" si="19"/>
        <v>0</v>
      </c>
      <c r="K338" s="83">
        <v>0</v>
      </c>
      <c r="L338" s="85">
        <f t="shared" si="20"/>
        <v>0</v>
      </c>
      <c r="M338" s="83">
        <v>0</v>
      </c>
      <c r="N338" s="85">
        <f t="shared" si="21"/>
        <v>0</v>
      </c>
      <c r="O338" s="83"/>
      <c r="P338" s="85">
        <f t="shared" si="22"/>
        <v>0</v>
      </c>
      <c r="Q338" s="83"/>
      <c r="R338" s="377">
        <f t="shared" si="23"/>
        <v>0</v>
      </c>
      <c r="S338" s="905"/>
      <c r="T338" s="905">
        <f>+ALMACEN[[#This Row],[TOTAL EXITENTE82]]*ALMACEN[[#This Row],[P.U$]]</f>
        <v>0</v>
      </c>
      <c r="U338" s="768"/>
      <c r="V338">
        <f>SUMIF(SALIDAS6[[N° DE LOTE ]],ALMACEN[N° DE LOTE],SALIDAS6[ENTRADAS])</f>
        <v>0</v>
      </c>
      <c r="W338" s="950">
        <f>SUMIF(Tabla6[N° DE LOTE],ALMACEN[N° DE LOTE],Tabla6[SALIDAS])</f>
        <v>0</v>
      </c>
      <c r="X338" s="950">
        <f>ALMACEN[[#This Row],[SALIDAD]]-ALMACEN[[#This Row],[ENTRADAS]]</f>
        <v>0</v>
      </c>
      <c r="Y338" s="176"/>
    </row>
    <row r="339" spans="1:25" ht="51" x14ac:dyDescent="0.25">
      <c r="A339" s="179">
        <v>289</v>
      </c>
      <c r="B339" s="201" t="s">
        <v>187</v>
      </c>
      <c r="C339" s="14" t="s">
        <v>251</v>
      </c>
      <c r="D339" s="14" t="s">
        <v>10</v>
      </c>
      <c r="E339" s="14" t="s">
        <v>314</v>
      </c>
      <c r="F339" s="15">
        <v>45078</v>
      </c>
      <c r="G339" s="37">
        <v>1.24</v>
      </c>
      <c r="H339" s="337"/>
      <c r="I339" s="83"/>
      <c r="J339" s="85">
        <f t="shared" si="19"/>
        <v>0</v>
      </c>
      <c r="K339" s="83">
        <v>0</v>
      </c>
      <c r="L339" s="85">
        <f t="shared" si="20"/>
        <v>0</v>
      </c>
      <c r="M339" s="83">
        <v>0</v>
      </c>
      <c r="N339" s="85">
        <f t="shared" si="21"/>
        <v>0</v>
      </c>
      <c r="O339" s="83"/>
      <c r="P339" s="85">
        <f t="shared" si="22"/>
        <v>0</v>
      </c>
      <c r="Q339" s="83"/>
      <c r="R339" s="377">
        <f t="shared" si="23"/>
        <v>0</v>
      </c>
      <c r="S339" s="905"/>
      <c r="T339" s="905">
        <f>+ALMACEN[[#This Row],[TOTAL EXITENTE82]]*ALMACEN[[#This Row],[P.U$]]</f>
        <v>0</v>
      </c>
      <c r="U339" s="768"/>
      <c r="V339">
        <f>SUMIF(SALIDAS6[[N° DE LOTE ]],ALMACEN[N° DE LOTE],SALIDAS6[ENTRADAS])</f>
        <v>0</v>
      </c>
      <c r="W339" s="950">
        <f>SUMIF(Tabla6[N° DE LOTE],ALMACEN[N° DE LOTE],Tabla6[SALIDAS])</f>
        <v>0</v>
      </c>
      <c r="X339" s="950">
        <f>ALMACEN[[#This Row],[SALIDAD]]-ALMACEN[[#This Row],[ENTRADAS]]</f>
        <v>0</v>
      </c>
      <c r="Y339" s="176"/>
    </row>
    <row r="340" spans="1:25" ht="28.5" x14ac:dyDescent="0.25">
      <c r="A340" s="179">
        <v>290</v>
      </c>
      <c r="B340" s="201" t="s">
        <v>734</v>
      </c>
      <c r="C340" s="14" t="s">
        <v>735</v>
      </c>
      <c r="D340" s="14" t="s">
        <v>10</v>
      </c>
      <c r="E340" s="14" t="s">
        <v>266</v>
      </c>
      <c r="F340" s="15">
        <v>45323</v>
      </c>
      <c r="G340" s="37">
        <v>5.97</v>
      </c>
      <c r="H340" s="337"/>
      <c r="I340" s="83"/>
      <c r="J340" s="85">
        <f t="shared" si="19"/>
        <v>0</v>
      </c>
      <c r="K340" s="83">
        <v>0</v>
      </c>
      <c r="L340" s="85">
        <f>G340*K340</f>
        <v>0</v>
      </c>
      <c r="M340" s="83">
        <v>0</v>
      </c>
      <c r="N340" s="85">
        <f>G340*M340</f>
        <v>0</v>
      </c>
      <c r="O340" s="83"/>
      <c r="P340" s="85">
        <f>G340*O340</f>
        <v>0</v>
      </c>
      <c r="Q340" s="83"/>
      <c r="R340" s="377">
        <f>G340*Q340</f>
        <v>0</v>
      </c>
      <c r="S340" s="905"/>
      <c r="T340" s="905">
        <f>+ALMACEN[[#This Row],[TOTAL EXITENTE82]]*ALMACEN[[#This Row],[P.U$]]</f>
        <v>0</v>
      </c>
      <c r="U340" s="768"/>
      <c r="V340">
        <f>SUMIF(SALIDAS6[[N° DE LOTE ]],ALMACEN[N° DE LOTE],SALIDAS6[ENTRADAS])</f>
        <v>0</v>
      </c>
      <c r="W340" s="950">
        <f>SUMIF(Tabla6[N° DE LOTE],ALMACEN[N° DE LOTE],Tabla6[SALIDAS])</f>
        <v>0</v>
      </c>
      <c r="X340" s="950">
        <f>ALMACEN[[#This Row],[SALIDAD]]-ALMACEN[[#This Row],[ENTRADAS]]</f>
        <v>0</v>
      </c>
      <c r="Y340" s="176"/>
    </row>
    <row r="341" spans="1:25" ht="28.5" x14ac:dyDescent="0.25">
      <c r="A341" s="179">
        <v>291</v>
      </c>
      <c r="B341" s="201" t="s">
        <v>188</v>
      </c>
      <c r="C341" s="14" t="s">
        <v>203</v>
      </c>
      <c r="D341" s="14" t="s">
        <v>10</v>
      </c>
      <c r="E341" s="14" t="s">
        <v>266</v>
      </c>
      <c r="F341" s="15">
        <v>45200</v>
      </c>
      <c r="G341" s="37">
        <v>1.1000000000000001</v>
      </c>
      <c r="H341" s="337"/>
      <c r="I341" s="83"/>
      <c r="J341" s="85">
        <f t="shared" si="19"/>
        <v>0</v>
      </c>
      <c r="K341" s="83">
        <v>0</v>
      </c>
      <c r="L341" s="85">
        <f t="shared" si="20"/>
        <v>0</v>
      </c>
      <c r="M341" s="83">
        <v>0</v>
      </c>
      <c r="N341" s="85">
        <f t="shared" si="21"/>
        <v>0</v>
      </c>
      <c r="O341" s="83"/>
      <c r="P341" s="85">
        <f t="shared" si="22"/>
        <v>0</v>
      </c>
      <c r="Q341" s="83"/>
      <c r="R341" s="377">
        <f t="shared" si="23"/>
        <v>0</v>
      </c>
      <c r="S341" s="905"/>
      <c r="T341" s="905">
        <f>+ALMACEN[[#This Row],[TOTAL EXITENTE82]]*ALMACEN[[#This Row],[P.U$]]</f>
        <v>0</v>
      </c>
      <c r="U341" s="768"/>
      <c r="V341">
        <f>SUMIF(SALIDAS6[[N° DE LOTE ]],ALMACEN[N° DE LOTE],SALIDAS6[ENTRADAS])</f>
        <v>0</v>
      </c>
      <c r="W341" s="950">
        <f>SUMIF(Tabla6[N° DE LOTE],ALMACEN[N° DE LOTE],Tabla6[SALIDAS])</f>
        <v>0</v>
      </c>
      <c r="X341" s="950">
        <f>ALMACEN[[#This Row],[SALIDAD]]-ALMACEN[[#This Row],[ENTRADAS]]</f>
        <v>0</v>
      </c>
      <c r="Y341" s="176"/>
    </row>
    <row r="342" spans="1:25" ht="25.5" x14ac:dyDescent="0.25">
      <c r="A342" s="179">
        <v>782</v>
      </c>
      <c r="B342" s="201" t="s">
        <v>189</v>
      </c>
      <c r="C342" s="14" t="s">
        <v>1061</v>
      </c>
      <c r="D342" s="14" t="s">
        <v>10</v>
      </c>
      <c r="E342" s="14" t="s">
        <v>266</v>
      </c>
      <c r="F342" s="15">
        <v>45901</v>
      </c>
      <c r="G342" s="37">
        <v>3.39</v>
      </c>
      <c r="H342" s="337"/>
      <c r="I342" s="83"/>
      <c r="J342" s="85">
        <f>G342*I342</f>
        <v>0</v>
      </c>
      <c r="K342" s="83"/>
      <c r="L342" s="85">
        <f>G342*K342</f>
        <v>0</v>
      </c>
      <c r="M342" s="83"/>
      <c r="N342" s="85">
        <f>G342*M342</f>
        <v>0</v>
      </c>
      <c r="O342" s="83"/>
      <c r="P342" s="85">
        <f>G342*O342</f>
        <v>0</v>
      </c>
      <c r="Q342" s="83">
        <v>15</v>
      </c>
      <c r="R342" s="377">
        <f>G342*Q342</f>
        <v>50.85</v>
      </c>
      <c r="S342" s="905">
        <v>10</v>
      </c>
      <c r="T342" s="905">
        <f>+ALMACEN[[#This Row],[TOTAL EXITENTE82]]*ALMACEN[[#This Row],[P.U$]]</f>
        <v>33.9</v>
      </c>
      <c r="U342" s="768">
        <v>10</v>
      </c>
      <c r="V342">
        <f>SUMIF(SALIDAS6[[N° DE LOTE ]],ALMACEN[N° DE LOTE],SALIDAS6[ENTRADAS])</f>
        <v>15</v>
      </c>
      <c r="W342" s="950">
        <f>SUMIF(Tabla6[N° DE LOTE],ALMACEN[N° DE LOTE],Tabla6[SALIDAS])</f>
        <v>0</v>
      </c>
      <c r="X342" s="950">
        <f>ALMACEN[[#This Row],[SALIDAD]]-ALMACEN[[#This Row],[ENTRADAS]]</f>
        <v>15</v>
      </c>
      <c r="Y342" s="176"/>
    </row>
    <row r="343" spans="1:25" ht="25.5" x14ac:dyDescent="0.25">
      <c r="A343" s="179">
        <v>292</v>
      </c>
      <c r="B343" s="201" t="s">
        <v>189</v>
      </c>
      <c r="C343" s="14" t="s">
        <v>575</v>
      </c>
      <c r="D343" s="14" t="s">
        <v>10</v>
      </c>
      <c r="E343" s="14" t="s">
        <v>266</v>
      </c>
      <c r="F343" s="15">
        <v>45261</v>
      </c>
      <c r="G343" s="37">
        <v>3.39</v>
      </c>
      <c r="H343" s="337"/>
      <c r="I343" s="83"/>
      <c r="J343" s="85">
        <f>G343*I343</f>
        <v>0</v>
      </c>
      <c r="K343" s="83">
        <v>0</v>
      </c>
      <c r="L343" s="85">
        <f>G343*K343</f>
        <v>0</v>
      </c>
      <c r="M343" s="83">
        <v>0</v>
      </c>
      <c r="N343" s="85">
        <f>G343*M343</f>
        <v>0</v>
      </c>
      <c r="O343" s="83"/>
      <c r="P343" s="85">
        <f>G343*O343</f>
        <v>0</v>
      </c>
      <c r="Q343" s="83"/>
      <c r="R343" s="377">
        <f>G343*Q343</f>
        <v>0</v>
      </c>
      <c r="S343" s="905"/>
      <c r="T343" s="905">
        <f>+ALMACEN[[#This Row],[TOTAL EXITENTE82]]*ALMACEN[[#This Row],[P.U$]]</f>
        <v>0</v>
      </c>
      <c r="U343" s="768"/>
      <c r="V343">
        <f>SUMIF(SALIDAS6[[N° DE LOTE ]],ALMACEN[N° DE LOTE],SALIDAS6[ENTRADAS])</f>
        <v>0</v>
      </c>
      <c r="W343" s="950">
        <f>SUMIF(Tabla6[N° DE LOTE],ALMACEN[N° DE LOTE],Tabla6[SALIDAS])</f>
        <v>0</v>
      </c>
      <c r="X343" s="950">
        <f>ALMACEN[[#This Row],[SALIDAD]]-ALMACEN[[#This Row],[ENTRADAS]]</f>
        <v>0</v>
      </c>
      <c r="Y343" s="176"/>
    </row>
    <row r="344" spans="1:25" ht="25.5" x14ac:dyDescent="0.25">
      <c r="A344" s="179">
        <v>293</v>
      </c>
      <c r="B344" s="201" t="s">
        <v>189</v>
      </c>
      <c r="C344" s="14" t="s">
        <v>257</v>
      </c>
      <c r="D344" s="14" t="s">
        <v>10</v>
      </c>
      <c r="E344" s="14" t="s">
        <v>266</v>
      </c>
      <c r="F344" s="15">
        <v>45078</v>
      </c>
      <c r="G344" s="37">
        <v>2.2000000000000002</v>
      </c>
      <c r="H344" s="337"/>
      <c r="I344" s="83"/>
      <c r="J344" s="85">
        <f t="shared" si="19"/>
        <v>0</v>
      </c>
      <c r="K344" s="83">
        <v>0</v>
      </c>
      <c r="L344" s="85">
        <f t="shared" si="20"/>
        <v>0</v>
      </c>
      <c r="M344" s="83">
        <v>0</v>
      </c>
      <c r="N344" s="85">
        <f t="shared" si="21"/>
        <v>0</v>
      </c>
      <c r="O344" s="83"/>
      <c r="P344" s="85">
        <f t="shared" si="22"/>
        <v>0</v>
      </c>
      <c r="Q344" s="83"/>
      <c r="R344" s="377">
        <f t="shared" si="23"/>
        <v>0</v>
      </c>
      <c r="S344" s="905"/>
      <c r="T344" s="905">
        <f>+ALMACEN[[#This Row],[TOTAL EXITENTE82]]*ALMACEN[[#This Row],[P.U$]]</f>
        <v>0</v>
      </c>
      <c r="U344" s="768"/>
      <c r="V344">
        <f>SUMIF(SALIDAS6[[N° DE LOTE ]],ALMACEN[N° DE LOTE],SALIDAS6[ENTRADAS])</f>
        <v>0</v>
      </c>
      <c r="W344" s="950">
        <f>SUMIF(Tabla6[N° DE LOTE],ALMACEN[N° DE LOTE],Tabla6[SALIDAS])</f>
        <v>0</v>
      </c>
      <c r="X344" s="950">
        <f>ALMACEN[[#This Row],[SALIDAD]]-ALMACEN[[#This Row],[ENTRADAS]]</f>
        <v>0</v>
      </c>
      <c r="Y344" s="176"/>
    </row>
    <row r="345" spans="1:25" ht="25.5" x14ac:dyDescent="0.25">
      <c r="A345" s="179">
        <v>819</v>
      </c>
      <c r="B345" s="201" t="s">
        <v>190</v>
      </c>
      <c r="C345" s="14" t="s">
        <v>240</v>
      </c>
      <c r="D345" s="14" t="s">
        <v>10</v>
      </c>
      <c r="E345" s="14" t="s">
        <v>266</v>
      </c>
      <c r="F345" s="15">
        <v>45809</v>
      </c>
      <c r="G345" s="37">
        <v>1.7</v>
      </c>
      <c r="H345" s="337"/>
      <c r="I345" s="83"/>
      <c r="J345" s="85">
        <f>G345*I345</f>
        <v>0</v>
      </c>
      <c r="K345" s="83"/>
      <c r="L345" s="85">
        <f>G345*K345</f>
        <v>0</v>
      </c>
      <c r="M345" s="83"/>
      <c r="N345" s="85">
        <f>G345*M345</f>
        <v>0</v>
      </c>
      <c r="O345" s="83"/>
      <c r="P345" s="85">
        <f>G345*O345</f>
        <v>0</v>
      </c>
      <c r="Q345" s="83">
        <v>100</v>
      </c>
      <c r="R345" s="377">
        <f>G345*Q345</f>
        <v>170</v>
      </c>
      <c r="S345" s="905">
        <v>7</v>
      </c>
      <c r="T345" s="905">
        <f>+ALMACEN[[#This Row],[TOTAL EXITENTE82]]*ALMACEN[[#This Row],[P.U$]]</f>
        <v>11.9</v>
      </c>
      <c r="U345" s="768">
        <v>0</v>
      </c>
      <c r="V345">
        <f>SUMIF(SALIDAS6[[N° DE LOTE ]],ALMACEN[N° DE LOTE],SALIDAS6[ENTRADAS])</f>
        <v>100</v>
      </c>
      <c r="W345" s="950">
        <f>SUMIF(Tabla6[N° DE LOTE],ALMACEN[N° DE LOTE],Tabla6[SALIDAS])</f>
        <v>12</v>
      </c>
      <c r="X345" s="950">
        <f>ALMACEN[[#This Row],[SALIDAD]]-ALMACEN[[#This Row],[ENTRADAS]]</f>
        <v>88</v>
      </c>
      <c r="Y345" s="176"/>
    </row>
    <row r="346" spans="1:25" ht="25.5" x14ac:dyDescent="0.25">
      <c r="A346" s="179">
        <v>294</v>
      </c>
      <c r="B346" s="201" t="s">
        <v>190</v>
      </c>
      <c r="C346" s="14" t="s">
        <v>257</v>
      </c>
      <c r="D346" s="14" t="s">
        <v>10</v>
      </c>
      <c r="E346" s="14" t="s">
        <v>266</v>
      </c>
      <c r="F346" s="15">
        <v>45717</v>
      </c>
      <c r="G346" s="37">
        <v>1.7</v>
      </c>
      <c r="H346" s="337"/>
      <c r="I346" s="83">
        <v>40</v>
      </c>
      <c r="J346" s="85">
        <f>G346*I346</f>
        <v>68</v>
      </c>
      <c r="K346" s="83">
        <v>30</v>
      </c>
      <c r="L346" s="85">
        <f>G346*K346</f>
        <v>51</v>
      </c>
      <c r="M346" s="83">
        <v>30</v>
      </c>
      <c r="N346" s="85">
        <f>G346*M346</f>
        <v>51</v>
      </c>
      <c r="O346" s="83">
        <v>20</v>
      </c>
      <c r="P346" s="85">
        <f>G346*O346</f>
        <v>34</v>
      </c>
      <c r="Q346" s="83">
        <v>0</v>
      </c>
      <c r="R346" s="377">
        <f>G346*Q346</f>
        <v>0</v>
      </c>
      <c r="S346" s="905"/>
      <c r="T346" s="905">
        <f>+ALMACEN[[#This Row],[TOTAL EXITENTE82]]*ALMACEN[[#This Row],[P.U$]]</f>
        <v>0</v>
      </c>
      <c r="U346" s="768"/>
      <c r="V346">
        <f>SUMIF(SALIDAS6[[N° DE LOTE ]],ALMACEN[N° DE LOTE],SALIDAS6[ENTRADAS])</f>
        <v>0</v>
      </c>
      <c r="W346" s="950">
        <f>SUMIF(Tabla6[N° DE LOTE],ALMACEN[N° DE LOTE],Tabla6[SALIDAS])</f>
        <v>0</v>
      </c>
      <c r="X346" s="950">
        <f>ALMACEN[[#This Row],[SALIDAD]]-ALMACEN[[#This Row],[ENTRADAS]]</f>
        <v>0</v>
      </c>
      <c r="Y346" s="176"/>
    </row>
    <row r="347" spans="1:25" ht="25.5" x14ac:dyDescent="0.25">
      <c r="A347" s="179">
        <v>295</v>
      </c>
      <c r="B347" s="201" t="s">
        <v>190</v>
      </c>
      <c r="C347" s="14" t="s">
        <v>226</v>
      </c>
      <c r="D347" s="14" t="s">
        <v>10</v>
      </c>
      <c r="E347" s="14" t="s">
        <v>266</v>
      </c>
      <c r="F347" s="15">
        <v>45689</v>
      </c>
      <c r="G347" s="37">
        <v>1.7</v>
      </c>
      <c r="H347" s="337"/>
      <c r="I347" s="83">
        <v>28</v>
      </c>
      <c r="J347" s="85">
        <f t="shared" si="19"/>
        <v>47.6</v>
      </c>
      <c r="K347" s="83">
        <v>24</v>
      </c>
      <c r="L347" s="85">
        <f t="shared" si="20"/>
        <v>40.799999999999997</v>
      </c>
      <c r="M347" s="83">
        <v>4</v>
      </c>
      <c r="N347" s="85">
        <f t="shared" si="21"/>
        <v>6.8</v>
      </c>
      <c r="O347" s="83">
        <v>0</v>
      </c>
      <c r="P347" s="85">
        <f t="shared" si="22"/>
        <v>0</v>
      </c>
      <c r="Q347" s="83">
        <v>0</v>
      </c>
      <c r="R347" s="377">
        <f t="shared" si="23"/>
        <v>0</v>
      </c>
      <c r="S347" s="905"/>
      <c r="T347" s="905">
        <f>+ALMACEN[[#This Row],[TOTAL EXITENTE82]]*ALMACEN[[#This Row],[P.U$]]</f>
        <v>0</v>
      </c>
      <c r="U347" s="768"/>
      <c r="V347">
        <f>SUMIF(SALIDAS6[[N° DE LOTE ]],ALMACEN[N° DE LOTE],SALIDAS6[ENTRADAS])</f>
        <v>0</v>
      </c>
      <c r="W347" s="950">
        <f>SUMIF(Tabla6[N° DE LOTE],ALMACEN[N° DE LOTE],Tabla6[SALIDAS])</f>
        <v>0</v>
      </c>
      <c r="X347" s="950">
        <f>ALMACEN[[#This Row],[SALIDAD]]-ALMACEN[[#This Row],[ENTRADAS]]</f>
        <v>0</v>
      </c>
      <c r="Y347" s="176"/>
    </row>
    <row r="348" spans="1:25" ht="28.5" x14ac:dyDescent="0.25">
      <c r="A348" s="179">
        <v>296</v>
      </c>
      <c r="B348" s="201" t="s">
        <v>191</v>
      </c>
      <c r="C348" s="14" t="s">
        <v>203</v>
      </c>
      <c r="D348" s="14" t="s">
        <v>10</v>
      </c>
      <c r="E348" s="14" t="s">
        <v>266</v>
      </c>
      <c r="F348" s="15">
        <v>45078</v>
      </c>
      <c r="G348" s="37">
        <v>4.72</v>
      </c>
      <c r="H348" s="337"/>
      <c r="I348" s="83"/>
      <c r="J348" s="85">
        <f t="shared" si="19"/>
        <v>0</v>
      </c>
      <c r="K348" s="83">
        <v>0</v>
      </c>
      <c r="L348" s="85">
        <f t="shared" si="20"/>
        <v>0</v>
      </c>
      <c r="M348" s="83">
        <v>0</v>
      </c>
      <c r="N348" s="85">
        <f t="shared" si="21"/>
        <v>0</v>
      </c>
      <c r="O348" s="83"/>
      <c r="P348" s="85">
        <f t="shared" si="22"/>
        <v>0</v>
      </c>
      <c r="Q348" s="83"/>
      <c r="R348" s="377">
        <f t="shared" si="23"/>
        <v>0</v>
      </c>
      <c r="S348" s="905"/>
      <c r="T348" s="905">
        <f>+ALMACEN[[#This Row],[TOTAL EXITENTE82]]*ALMACEN[[#This Row],[P.U$]]</f>
        <v>0</v>
      </c>
      <c r="U348" s="768"/>
      <c r="V348">
        <f>SUMIF(SALIDAS6[[N° DE LOTE ]],ALMACEN[N° DE LOTE],SALIDAS6[ENTRADAS])</f>
        <v>0</v>
      </c>
      <c r="W348" s="950">
        <f>SUMIF(Tabla6[N° DE LOTE],ALMACEN[N° DE LOTE],Tabla6[SALIDAS])</f>
        <v>0</v>
      </c>
      <c r="X348" s="950">
        <f>ALMACEN[[#This Row],[SALIDAD]]-ALMACEN[[#This Row],[ENTRADAS]]</f>
        <v>0</v>
      </c>
      <c r="Y348" s="176"/>
    </row>
    <row r="349" spans="1:25" ht="25.5" x14ac:dyDescent="0.25">
      <c r="A349" s="179">
        <v>297</v>
      </c>
      <c r="B349" s="203" t="s">
        <v>822</v>
      </c>
      <c r="C349" s="24" t="s">
        <v>823</v>
      </c>
      <c r="D349" s="14" t="s">
        <v>10</v>
      </c>
      <c r="E349" s="24" t="s">
        <v>266</v>
      </c>
      <c r="F349" s="56">
        <v>45170</v>
      </c>
      <c r="G349" s="42">
        <v>1.3</v>
      </c>
      <c r="H349" s="337"/>
      <c r="I349" s="83"/>
      <c r="J349" s="85">
        <f t="shared" si="19"/>
        <v>0</v>
      </c>
      <c r="K349" s="83">
        <v>0</v>
      </c>
      <c r="L349" s="85">
        <f>G349*K349</f>
        <v>0</v>
      </c>
      <c r="M349" s="83">
        <v>0</v>
      </c>
      <c r="N349" s="85">
        <f>G349*M349</f>
        <v>0</v>
      </c>
      <c r="O349" s="83"/>
      <c r="P349" s="85">
        <f>G349*O349</f>
        <v>0</v>
      </c>
      <c r="Q349" s="83"/>
      <c r="R349" s="377">
        <f>G349*Q349</f>
        <v>0</v>
      </c>
      <c r="S349" s="905"/>
      <c r="T349" s="905">
        <f>+ALMACEN[[#This Row],[TOTAL EXITENTE82]]*ALMACEN[[#This Row],[P.U$]]</f>
        <v>0</v>
      </c>
      <c r="U349" s="768"/>
      <c r="V349">
        <f>SUMIF(SALIDAS6[[N° DE LOTE ]],ALMACEN[N° DE LOTE],SALIDAS6[ENTRADAS])</f>
        <v>0</v>
      </c>
      <c r="W349" s="950">
        <f>SUMIF(Tabla6[N° DE LOTE],ALMACEN[N° DE LOTE],Tabla6[SALIDAS])</f>
        <v>0</v>
      </c>
      <c r="X349" s="950">
        <f>ALMACEN[[#This Row],[SALIDAD]]-ALMACEN[[#This Row],[ENTRADAS]]</f>
        <v>0</v>
      </c>
      <c r="Y349" s="176"/>
    </row>
    <row r="350" spans="1:25" ht="25.5" x14ac:dyDescent="0.25">
      <c r="A350" s="179">
        <v>298</v>
      </c>
      <c r="B350" s="203" t="s">
        <v>192</v>
      </c>
      <c r="C350" s="24" t="s">
        <v>223</v>
      </c>
      <c r="D350" s="14" t="s">
        <v>10</v>
      </c>
      <c r="E350" s="24" t="s">
        <v>266</v>
      </c>
      <c r="F350" s="56">
        <v>45108</v>
      </c>
      <c r="G350" s="42">
        <v>9.7200000000000006</v>
      </c>
      <c r="H350" s="337"/>
      <c r="I350" s="83"/>
      <c r="J350" s="85">
        <f t="shared" si="19"/>
        <v>0</v>
      </c>
      <c r="K350" s="83">
        <v>0</v>
      </c>
      <c r="L350" s="85">
        <f t="shared" si="20"/>
        <v>0</v>
      </c>
      <c r="M350" s="83">
        <v>1</v>
      </c>
      <c r="N350" s="85">
        <f t="shared" si="21"/>
        <v>9.7200000000000006</v>
      </c>
      <c r="O350" s="83"/>
      <c r="P350" s="85">
        <f t="shared" si="22"/>
        <v>0</v>
      </c>
      <c r="Q350" s="83"/>
      <c r="R350" s="377">
        <f t="shared" si="23"/>
        <v>0</v>
      </c>
      <c r="S350" s="905"/>
      <c r="T350" s="905">
        <f>+ALMACEN[[#This Row],[TOTAL EXITENTE82]]*ALMACEN[[#This Row],[P.U$]]</f>
        <v>0</v>
      </c>
      <c r="U350" s="768"/>
      <c r="V350">
        <f>SUMIF(SALIDAS6[[N° DE LOTE ]],ALMACEN[N° DE LOTE],SALIDAS6[ENTRADAS])</f>
        <v>0</v>
      </c>
      <c r="W350" s="950">
        <f>SUMIF(Tabla6[N° DE LOTE],ALMACEN[N° DE LOTE],Tabla6[SALIDAS])</f>
        <v>0</v>
      </c>
      <c r="X350" s="950">
        <f>ALMACEN[[#This Row],[SALIDAD]]-ALMACEN[[#This Row],[ENTRADAS]]</f>
        <v>0</v>
      </c>
      <c r="Y350" s="176"/>
    </row>
    <row r="351" spans="1:25" ht="51" x14ac:dyDescent="0.25">
      <c r="A351" s="179">
        <v>299</v>
      </c>
      <c r="B351" s="204" t="s">
        <v>354</v>
      </c>
      <c r="C351" s="21" t="s">
        <v>576</v>
      </c>
      <c r="D351" s="21" t="s">
        <v>11</v>
      </c>
      <c r="E351" s="21" t="s">
        <v>321</v>
      </c>
      <c r="F351" s="27">
        <v>45748</v>
      </c>
      <c r="G351" s="38">
        <v>2.19</v>
      </c>
      <c r="H351" s="337"/>
      <c r="I351" s="83">
        <v>10</v>
      </c>
      <c r="J351" s="85">
        <f t="shared" si="19"/>
        <v>21.9</v>
      </c>
      <c r="K351" s="83">
        <v>0</v>
      </c>
      <c r="L351" s="85">
        <f t="shared" si="20"/>
        <v>0</v>
      </c>
      <c r="M351" s="83">
        <v>10</v>
      </c>
      <c r="N351" s="85">
        <f t="shared" si="21"/>
        <v>21.9</v>
      </c>
      <c r="O351" s="83">
        <v>10</v>
      </c>
      <c r="P351" s="85">
        <f t="shared" si="22"/>
        <v>21.9</v>
      </c>
      <c r="Q351" s="83">
        <v>10</v>
      </c>
      <c r="R351" s="377">
        <f t="shared" si="23"/>
        <v>21.9</v>
      </c>
      <c r="S351" s="905">
        <v>0</v>
      </c>
      <c r="T351" s="905">
        <f>+ALMACEN[[#This Row],[TOTAL EXITENTE82]]*ALMACEN[[#This Row],[P.U$]]</f>
        <v>0</v>
      </c>
      <c r="U351" s="768">
        <v>0</v>
      </c>
      <c r="V351">
        <f>SUMIF(SALIDAS6[[N° DE LOTE ]],ALMACEN[N° DE LOTE],SALIDAS6[ENTRADAS])</f>
        <v>0</v>
      </c>
      <c r="W351" s="950">
        <f>SUMIF(Tabla6[N° DE LOTE],ALMACEN[N° DE LOTE],Tabla6[SALIDAS])</f>
        <v>0</v>
      </c>
      <c r="X351" s="950">
        <f>ALMACEN[[#This Row],[SALIDAD]]-ALMACEN[[#This Row],[ENTRADAS]]</f>
        <v>0</v>
      </c>
      <c r="Y351" s="176"/>
    </row>
    <row r="352" spans="1:25" ht="45" x14ac:dyDescent="0.25">
      <c r="A352" s="179">
        <v>300</v>
      </c>
      <c r="B352" s="610" t="s">
        <v>1074</v>
      </c>
      <c r="C352" s="581" t="s">
        <v>17823</v>
      </c>
      <c r="D352" s="21" t="s">
        <v>11</v>
      </c>
      <c r="E352" s="153" t="s">
        <v>266</v>
      </c>
      <c r="F352" s="579"/>
      <c r="G352" s="597">
        <v>3.3</v>
      </c>
      <c r="H352" s="337"/>
      <c r="I352" s="593">
        <v>5</v>
      </c>
      <c r="J352" s="599">
        <f>G352*I352</f>
        <v>16.5</v>
      </c>
      <c r="K352" s="593">
        <v>5</v>
      </c>
      <c r="L352" s="879">
        <f>G352*K352</f>
        <v>16.5</v>
      </c>
      <c r="M352" s="593">
        <v>5</v>
      </c>
      <c r="N352" s="879">
        <f>G352*M352</f>
        <v>16.5</v>
      </c>
      <c r="O352" s="593">
        <v>5</v>
      </c>
      <c r="P352" s="879">
        <f>G352*O352</f>
        <v>16.5</v>
      </c>
      <c r="Q352" s="593">
        <v>5</v>
      </c>
      <c r="R352" s="377">
        <f>G352*Q352</f>
        <v>16.5</v>
      </c>
      <c r="S352" s="905">
        <v>0</v>
      </c>
      <c r="T352" s="905">
        <f>+ALMACEN[[#This Row],[TOTAL EXITENTE82]]*ALMACEN[[#This Row],[P.U$]]</f>
        <v>0</v>
      </c>
      <c r="U352" s="768">
        <v>0</v>
      </c>
      <c r="V352">
        <f>SUMIF(SALIDAS6[[N° DE LOTE ]],ALMACEN[N° DE LOTE],SALIDAS6[ENTRADAS])</f>
        <v>0</v>
      </c>
      <c r="W352" s="950">
        <f>SUMIF(Tabla6[N° DE LOTE],ALMACEN[N° DE LOTE],Tabla6[SALIDAS])</f>
        <v>0</v>
      </c>
      <c r="X352" s="950">
        <f>ALMACEN[[#This Row],[SALIDAD]]-ALMACEN[[#This Row],[ENTRADAS]]</f>
        <v>0</v>
      </c>
      <c r="Y352" s="176"/>
    </row>
    <row r="353" spans="1:25" ht="45" x14ac:dyDescent="0.25">
      <c r="A353" s="179">
        <v>301</v>
      </c>
      <c r="B353" s="610" t="s">
        <v>1074</v>
      </c>
      <c r="C353" s="21" t="s">
        <v>576</v>
      </c>
      <c r="D353" s="21" t="s">
        <v>11</v>
      </c>
      <c r="E353" s="153" t="s">
        <v>266</v>
      </c>
      <c r="F353" s="747"/>
      <c r="G353" s="748"/>
      <c r="H353" s="337"/>
      <c r="I353" s="593"/>
      <c r="J353" s="599">
        <f>G353*I353</f>
        <v>0</v>
      </c>
      <c r="K353" s="83">
        <v>0</v>
      </c>
      <c r="L353" s="879">
        <f>G353*K353</f>
        <v>0</v>
      </c>
      <c r="M353" s="83">
        <v>0</v>
      </c>
      <c r="N353" s="879">
        <f>G353*M353</f>
        <v>0</v>
      </c>
      <c r="O353" s="593"/>
      <c r="P353" s="879">
        <f>G353*O353</f>
        <v>0</v>
      </c>
      <c r="Q353" s="593"/>
      <c r="R353" s="377">
        <f>G353*Q353</f>
        <v>0</v>
      </c>
      <c r="S353" s="905"/>
      <c r="T353" s="905">
        <f>+ALMACEN[[#This Row],[TOTAL EXITENTE82]]*ALMACEN[[#This Row],[P.U$]]</f>
        <v>0</v>
      </c>
      <c r="U353" s="768"/>
      <c r="V353">
        <f>SUMIF(SALIDAS6[[N° DE LOTE ]],ALMACEN[N° DE LOTE],SALIDAS6[ENTRADAS])</f>
        <v>0</v>
      </c>
      <c r="W353" s="950">
        <f>SUMIF(Tabla6[N° DE LOTE],ALMACEN[N° DE LOTE],Tabla6[SALIDAS])</f>
        <v>0</v>
      </c>
      <c r="X353" s="950">
        <f>ALMACEN[[#This Row],[SALIDAD]]-ALMACEN[[#This Row],[ENTRADAS]]</f>
        <v>0</v>
      </c>
      <c r="Y353" s="176"/>
    </row>
    <row r="354" spans="1:25" ht="63.75" x14ac:dyDescent="0.25">
      <c r="A354" s="179">
        <v>302</v>
      </c>
      <c r="B354" s="204" t="s">
        <v>355</v>
      </c>
      <c r="C354" s="21" t="s">
        <v>234</v>
      </c>
      <c r="D354" s="21" t="s">
        <v>11</v>
      </c>
      <c r="E354" s="23" t="s">
        <v>675</v>
      </c>
      <c r="F354" s="27">
        <v>45292</v>
      </c>
      <c r="G354" s="38">
        <v>0.84</v>
      </c>
      <c r="H354" s="337"/>
      <c r="I354" s="83"/>
      <c r="J354" s="85">
        <f t="shared" si="19"/>
        <v>0</v>
      </c>
      <c r="K354" s="83">
        <v>0</v>
      </c>
      <c r="L354" s="85">
        <f t="shared" si="20"/>
        <v>0</v>
      </c>
      <c r="M354" s="83">
        <v>0</v>
      </c>
      <c r="N354" s="85">
        <f t="shared" si="21"/>
        <v>0</v>
      </c>
      <c r="O354" s="83"/>
      <c r="P354" s="85">
        <f t="shared" si="22"/>
        <v>0</v>
      </c>
      <c r="Q354" s="83"/>
      <c r="R354" s="377">
        <f t="shared" si="23"/>
        <v>0</v>
      </c>
      <c r="S354" s="905"/>
      <c r="T354" s="905">
        <f>+ALMACEN[[#This Row],[TOTAL EXITENTE82]]*ALMACEN[[#This Row],[P.U$]]</f>
        <v>0</v>
      </c>
      <c r="U354" s="768"/>
      <c r="V354">
        <f>SUMIF(SALIDAS6[[N° DE LOTE ]],ALMACEN[N° DE LOTE],SALIDAS6[ENTRADAS])</f>
        <v>0</v>
      </c>
      <c r="W354" s="950">
        <f>SUMIF(Tabla6[N° DE LOTE],ALMACEN[N° DE LOTE],Tabla6[SALIDAS])</f>
        <v>0</v>
      </c>
      <c r="X354" s="950">
        <f>ALMACEN[[#This Row],[SALIDAD]]-ALMACEN[[#This Row],[ENTRADAS]]</f>
        <v>0</v>
      </c>
      <c r="Y354" s="176"/>
    </row>
    <row r="355" spans="1:25" ht="38.25" x14ac:dyDescent="0.25">
      <c r="A355" s="179">
        <v>303</v>
      </c>
      <c r="B355" s="204" t="s">
        <v>356</v>
      </c>
      <c r="C355" s="21" t="s">
        <v>573</v>
      </c>
      <c r="D355" s="21" t="s">
        <v>11</v>
      </c>
      <c r="E355" s="23" t="s">
        <v>282</v>
      </c>
      <c r="F355" s="27">
        <v>45078</v>
      </c>
      <c r="G355" s="38">
        <v>1.65</v>
      </c>
      <c r="H355" s="337"/>
      <c r="I355" s="83"/>
      <c r="J355" s="85">
        <f t="shared" ref="J355:J429" si="24">G355*I355</f>
        <v>0</v>
      </c>
      <c r="K355" s="83">
        <v>0</v>
      </c>
      <c r="L355" s="85">
        <f t="shared" si="20"/>
        <v>0</v>
      </c>
      <c r="M355" s="83">
        <v>0</v>
      </c>
      <c r="N355" s="85">
        <f t="shared" si="21"/>
        <v>0</v>
      </c>
      <c r="O355" s="83"/>
      <c r="P355" s="85">
        <f t="shared" si="22"/>
        <v>0</v>
      </c>
      <c r="Q355" s="83"/>
      <c r="R355" s="377">
        <f t="shared" si="23"/>
        <v>0</v>
      </c>
      <c r="S355" s="905"/>
      <c r="T355" s="905">
        <f>+ALMACEN[[#This Row],[TOTAL EXITENTE82]]*ALMACEN[[#This Row],[P.U$]]</f>
        <v>0</v>
      </c>
      <c r="U355" s="768"/>
      <c r="V355">
        <f>SUMIF(SALIDAS6[[N° DE LOTE ]],ALMACEN[N° DE LOTE],SALIDAS6[ENTRADAS])</f>
        <v>0</v>
      </c>
      <c r="W355" s="950">
        <f>SUMIF(Tabla6[N° DE LOTE],ALMACEN[N° DE LOTE],Tabla6[SALIDAS])</f>
        <v>0</v>
      </c>
      <c r="X355" s="950">
        <f>ALMACEN[[#This Row],[SALIDAD]]-ALMACEN[[#This Row],[ENTRADAS]]</f>
        <v>0</v>
      </c>
      <c r="Y355" s="176"/>
    </row>
    <row r="356" spans="1:25" ht="51" x14ac:dyDescent="0.25">
      <c r="A356" s="179">
        <v>304</v>
      </c>
      <c r="B356" s="204" t="s">
        <v>828</v>
      </c>
      <c r="C356" s="21" t="s">
        <v>736</v>
      </c>
      <c r="D356" s="21" t="s">
        <v>11</v>
      </c>
      <c r="E356" s="21" t="s">
        <v>676</v>
      </c>
      <c r="F356" s="27">
        <v>45474</v>
      </c>
      <c r="G356" s="38">
        <v>1.8</v>
      </c>
      <c r="H356" s="337"/>
      <c r="I356" s="83"/>
      <c r="J356" s="85">
        <f t="shared" si="24"/>
        <v>0</v>
      </c>
      <c r="K356" s="83">
        <v>0</v>
      </c>
      <c r="L356" s="85">
        <f t="shared" si="20"/>
        <v>0</v>
      </c>
      <c r="M356" s="83">
        <v>0</v>
      </c>
      <c r="N356" s="85">
        <f t="shared" si="21"/>
        <v>0</v>
      </c>
      <c r="O356" s="83"/>
      <c r="P356" s="85">
        <f t="shared" si="22"/>
        <v>0</v>
      </c>
      <c r="Q356" s="83"/>
      <c r="R356" s="377">
        <f t="shared" si="23"/>
        <v>0</v>
      </c>
      <c r="S356" s="905"/>
      <c r="T356" s="905">
        <f>+ALMACEN[[#This Row],[TOTAL EXITENTE82]]*ALMACEN[[#This Row],[P.U$]]</f>
        <v>0</v>
      </c>
      <c r="U356" s="768"/>
      <c r="V356">
        <f>SUMIF(SALIDAS6[[N° DE LOTE ]],ALMACEN[N° DE LOTE],SALIDAS6[ENTRADAS])</f>
        <v>0</v>
      </c>
      <c r="W356" s="950">
        <f>SUMIF(Tabla6[N° DE LOTE],ALMACEN[N° DE LOTE],Tabla6[SALIDAS])</f>
        <v>0</v>
      </c>
      <c r="X356" s="950">
        <f>ALMACEN[[#This Row],[SALIDAD]]-ALMACEN[[#This Row],[ENTRADAS]]</f>
        <v>0</v>
      </c>
      <c r="Y356" s="176"/>
    </row>
    <row r="357" spans="1:25" ht="38.25" x14ac:dyDescent="0.25">
      <c r="A357" s="179">
        <v>305</v>
      </c>
      <c r="B357" s="204" t="s">
        <v>357</v>
      </c>
      <c r="C357" s="21" t="s">
        <v>573</v>
      </c>
      <c r="D357" s="21" t="s">
        <v>11</v>
      </c>
      <c r="E357" s="21" t="s">
        <v>677</v>
      </c>
      <c r="F357" s="27">
        <v>45078</v>
      </c>
      <c r="G357" s="38">
        <v>1.1000000000000001</v>
      </c>
      <c r="H357" s="337"/>
      <c r="I357" s="83"/>
      <c r="J357" s="85">
        <f t="shared" si="24"/>
        <v>0</v>
      </c>
      <c r="K357" s="83">
        <v>0</v>
      </c>
      <c r="L357" s="85">
        <f t="shared" si="20"/>
        <v>0</v>
      </c>
      <c r="M357" s="83">
        <v>0</v>
      </c>
      <c r="N357" s="85">
        <f t="shared" si="21"/>
        <v>0</v>
      </c>
      <c r="O357" s="83"/>
      <c r="P357" s="85">
        <f t="shared" si="22"/>
        <v>0</v>
      </c>
      <c r="Q357" s="83"/>
      <c r="R357" s="377">
        <f t="shared" si="23"/>
        <v>0</v>
      </c>
      <c r="S357" s="905"/>
      <c r="T357" s="905">
        <f>+ALMACEN[[#This Row],[TOTAL EXITENTE82]]*ALMACEN[[#This Row],[P.U$]]</f>
        <v>0</v>
      </c>
      <c r="U357" s="768"/>
      <c r="V357">
        <f>SUMIF(SALIDAS6[[N° DE LOTE ]],ALMACEN[N° DE LOTE],SALIDAS6[ENTRADAS])</f>
        <v>0</v>
      </c>
      <c r="W357" s="950">
        <f>SUMIF(Tabla6[N° DE LOTE],ALMACEN[N° DE LOTE],Tabla6[SALIDAS])</f>
        <v>0</v>
      </c>
      <c r="X357" s="950">
        <f>ALMACEN[[#This Row],[SALIDAD]]-ALMACEN[[#This Row],[ENTRADAS]]</f>
        <v>0</v>
      </c>
      <c r="Y357" s="176"/>
    </row>
    <row r="358" spans="1:25" ht="38.25" x14ac:dyDescent="0.25">
      <c r="A358" s="179">
        <v>306</v>
      </c>
      <c r="B358" s="204" t="s">
        <v>358</v>
      </c>
      <c r="C358" s="21" t="s">
        <v>574</v>
      </c>
      <c r="D358" s="21" t="s">
        <v>11</v>
      </c>
      <c r="E358" s="21" t="s">
        <v>282</v>
      </c>
      <c r="F358" s="27">
        <v>45689</v>
      </c>
      <c r="G358" s="38">
        <v>1.67</v>
      </c>
      <c r="H358" s="337"/>
      <c r="I358" s="83"/>
      <c r="J358" s="85">
        <f t="shared" si="24"/>
        <v>0</v>
      </c>
      <c r="K358" s="83">
        <v>0</v>
      </c>
      <c r="L358" s="85">
        <f t="shared" si="20"/>
        <v>0</v>
      </c>
      <c r="M358" s="83">
        <v>0</v>
      </c>
      <c r="N358" s="85">
        <f t="shared" si="21"/>
        <v>0</v>
      </c>
      <c r="O358" s="83"/>
      <c r="P358" s="85">
        <f t="shared" si="22"/>
        <v>0</v>
      </c>
      <c r="Q358" s="83"/>
      <c r="R358" s="377">
        <f t="shared" si="23"/>
        <v>0</v>
      </c>
      <c r="S358" s="905"/>
      <c r="T358" s="905">
        <f>+ALMACEN[[#This Row],[TOTAL EXITENTE82]]*ALMACEN[[#This Row],[P.U$]]</f>
        <v>0</v>
      </c>
      <c r="U358" s="768"/>
      <c r="V358">
        <f>SUMIF(SALIDAS6[[N° DE LOTE ]],ALMACEN[N° DE LOTE],SALIDAS6[ENTRADAS])</f>
        <v>0</v>
      </c>
      <c r="W358" s="950">
        <f>SUMIF(Tabla6[N° DE LOTE],ALMACEN[N° DE LOTE],Tabla6[SALIDAS])</f>
        <v>0</v>
      </c>
      <c r="X358" s="950">
        <f>ALMACEN[[#This Row],[SALIDAD]]-ALMACEN[[#This Row],[ENTRADAS]]</f>
        <v>0</v>
      </c>
      <c r="Y358" s="176"/>
    </row>
    <row r="359" spans="1:25" ht="38.25" x14ac:dyDescent="0.25">
      <c r="A359" s="179">
        <v>307</v>
      </c>
      <c r="B359" s="204" t="s">
        <v>359</v>
      </c>
      <c r="C359" s="21" t="s">
        <v>575</v>
      </c>
      <c r="D359" s="21" t="s">
        <v>11</v>
      </c>
      <c r="E359" s="21" t="s">
        <v>282</v>
      </c>
      <c r="F359" s="27">
        <v>45231</v>
      </c>
      <c r="G359" s="38">
        <v>0.9</v>
      </c>
      <c r="H359" s="337"/>
      <c r="I359" s="83"/>
      <c r="J359" s="85">
        <f t="shared" si="24"/>
        <v>0</v>
      </c>
      <c r="K359" s="83">
        <v>0</v>
      </c>
      <c r="L359" s="85">
        <f t="shared" si="20"/>
        <v>0</v>
      </c>
      <c r="M359" s="83">
        <v>0</v>
      </c>
      <c r="N359" s="85">
        <f t="shared" si="21"/>
        <v>0</v>
      </c>
      <c r="O359" s="83"/>
      <c r="P359" s="85">
        <f t="shared" si="22"/>
        <v>0</v>
      </c>
      <c r="Q359" s="83"/>
      <c r="R359" s="377">
        <f t="shared" si="23"/>
        <v>0</v>
      </c>
      <c r="S359" s="905"/>
      <c r="T359" s="905">
        <f>+ALMACEN[[#This Row],[TOTAL EXITENTE82]]*ALMACEN[[#This Row],[P.U$]]</f>
        <v>0</v>
      </c>
      <c r="U359" s="768"/>
      <c r="V359">
        <f>SUMIF(SALIDAS6[[N° DE LOTE ]],ALMACEN[N° DE LOTE],SALIDAS6[ENTRADAS])</f>
        <v>0</v>
      </c>
      <c r="W359" s="950">
        <f>SUMIF(Tabla6[N° DE LOTE],ALMACEN[N° DE LOTE],Tabla6[SALIDAS])</f>
        <v>0</v>
      </c>
      <c r="X359" s="950">
        <f>ALMACEN[[#This Row],[SALIDAD]]-ALMACEN[[#This Row],[ENTRADAS]]</f>
        <v>0</v>
      </c>
      <c r="Y359" s="176"/>
    </row>
    <row r="360" spans="1:25" ht="28.5" x14ac:dyDescent="0.25">
      <c r="A360" s="179">
        <v>308</v>
      </c>
      <c r="B360" s="204" t="s">
        <v>17943</v>
      </c>
      <c r="C360" s="21" t="s">
        <v>17932</v>
      </c>
      <c r="D360" s="21" t="s">
        <v>11</v>
      </c>
      <c r="E360" s="21" t="s">
        <v>278</v>
      </c>
      <c r="F360" s="27">
        <v>45505</v>
      </c>
      <c r="G360" s="38">
        <v>3.89</v>
      </c>
      <c r="H360" s="337"/>
      <c r="I360" s="83"/>
      <c r="J360" s="85">
        <f>G360*I360</f>
        <v>0</v>
      </c>
      <c r="K360" s="83">
        <v>0</v>
      </c>
      <c r="L360" s="85">
        <f>G360*K360</f>
        <v>0</v>
      </c>
      <c r="M360" s="83">
        <v>0</v>
      </c>
      <c r="N360" s="85">
        <f>G360*M360</f>
        <v>0</v>
      </c>
      <c r="O360" s="83"/>
      <c r="P360" s="85">
        <f>G360*O360</f>
        <v>0</v>
      </c>
      <c r="Q360" s="83"/>
      <c r="R360" s="377">
        <f>G360*Q360</f>
        <v>0</v>
      </c>
      <c r="S360" s="905"/>
      <c r="T360" s="905">
        <f>+ALMACEN[[#This Row],[TOTAL EXITENTE82]]*ALMACEN[[#This Row],[P.U$]]</f>
        <v>0</v>
      </c>
      <c r="U360" s="768"/>
      <c r="V360">
        <f>SUMIF(SALIDAS6[[N° DE LOTE ]],ALMACEN[N° DE LOTE],SALIDAS6[ENTRADAS])</f>
        <v>0</v>
      </c>
      <c r="W360" s="950">
        <f>SUMIF(Tabla6[N° DE LOTE],ALMACEN[N° DE LOTE],Tabla6[SALIDAS])</f>
        <v>0</v>
      </c>
      <c r="X360" s="950">
        <f>ALMACEN[[#This Row],[SALIDAD]]-ALMACEN[[#This Row],[ENTRADAS]]</f>
        <v>0</v>
      </c>
      <c r="Y360" s="176"/>
    </row>
    <row r="361" spans="1:25" ht="28.5" x14ac:dyDescent="0.25">
      <c r="A361" s="179">
        <v>309</v>
      </c>
      <c r="B361" s="204" t="s">
        <v>360</v>
      </c>
      <c r="C361" s="21" t="s">
        <v>576</v>
      </c>
      <c r="D361" s="21" t="s">
        <v>11</v>
      </c>
      <c r="E361" s="21" t="s">
        <v>278</v>
      </c>
      <c r="F361" s="27">
        <v>45170</v>
      </c>
      <c r="G361" s="38">
        <v>1.96</v>
      </c>
      <c r="H361" s="337"/>
      <c r="I361" s="83"/>
      <c r="J361" s="85">
        <f t="shared" si="24"/>
        <v>0</v>
      </c>
      <c r="K361" s="83">
        <v>0</v>
      </c>
      <c r="L361" s="85">
        <f t="shared" si="20"/>
        <v>0</v>
      </c>
      <c r="M361" s="83">
        <v>0</v>
      </c>
      <c r="N361" s="85">
        <f t="shared" si="21"/>
        <v>0</v>
      </c>
      <c r="O361" s="83"/>
      <c r="P361" s="85">
        <f t="shared" si="22"/>
        <v>0</v>
      </c>
      <c r="Q361" s="83"/>
      <c r="R361" s="377">
        <f t="shared" si="23"/>
        <v>0</v>
      </c>
      <c r="S361" s="905"/>
      <c r="T361" s="905">
        <f>+ALMACEN[[#This Row],[TOTAL EXITENTE82]]*ALMACEN[[#This Row],[P.U$]]</f>
        <v>0</v>
      </c>
      <c r="U361" s="768"/>
      <c r="V361">
        <f>SUMIF(SALIDAS6[[N° DE LOTE ]],ALMACEN[N° DE LOTE],SALIDAS6[ENTRADAS])</f>
        <v>0</v>
      </c>
      <c r="W361" s="950">
        <f>SUMIF(Tabla6[N° DE LOTE],ALMACEN[N° DE LOTE],Tabla6[SALIDAS])</f>
        <v>0</v>
      </c>
      <c r="X361" s="950">
        <f>ALMACEN[[#This Row],[SALIDAD]]-ALMACEN[[#This Row],[ENTRADAS]]</f>
        <v>0</v>
      </c>
      <c r="Y361" s="176"/>
    </row>
    <row r="362" spans="1:25" ht="38.25" x14ac:dyDescent="0.25">
      <c r="A362" s="179">
        <v>310</v>
      </c>
      <c r="B362" s="204" t="s">
        <v>361</v>
      </c>
      <c r="C362" s="21" t="s">
        <v>577</v>
      </c>
      <c r="D362" s="21" t="s">
        <v>11</v>
      </c>
      <c r="E362" s="21" t="s">
        <v>289</v>
      </c>
      <c r="F362" s="27">
        <v>45717</v>
      </c>
      <c r="G362" s="38">
        <v>0.6</v>
      </c>
      <c r="H362" s="337"/>
      <c r="I362" s="83"/>
      <c r="J362" s="85">
        <f t="shared" si="24"/>
        <v>0</v>
      </c>
      <c r="K362" s="83">
        <v>0</v>
      </c>
      <c r="L362" s="85">
        <f t="shared" si="20"/>
        <v>0</v>
      </c>
      <c r="M362" s="83">
        <v>0</v>
      </c>
      <c r="N362" s="85">
        <f t="shared" si="21"/>
        <v>0</v>
      </c>
      <c r="O362" s="83"/>
      <c r="P362" s="85">
        <f t="shared" si="22"/>
        <v>0</v>
      </c>
      <c r="Q362" s="83"/>
      <c r="R362" s="377">
        <f t="shared" si="23"/>
        <v>0</v>
      </c>
      <c r="S362" s="905"/>
      <c r="T362" s="905">
        <f>+ALMACEN[[#This Row],[TOTAL EXITENTE82]]*ALMACEN[[#This Row],[P.U$]]</f>
        <v>0</v>
      </c>
      <c r="U362" s="768"/>
      <c r="V362">
        <f>SUMIF(SALIDAS6[[N° DE LOTE ]],ALMACEN[N° DE LOTE],SALIDAS6[ENTRADAS])</f>
        <v>0</v>
      </c>
      <c r="W362" s="950">
        <f>SUMIF(Tabla6[N° DE LOTE],ALMACEN[N° DE LOTE],Tabla6[SALIDAS])</f>
        <v>0</v>
      </c>
      <c r="X362" s="950">
        <f>ALMACEN[[#This Row],[SALIDAD]]-ALMACEN[[#This Row],[ENTRADAS]]</f>
        <v>0</v>
      </c>
      <c r="Y362" s="176"/>
    </row>
    <row r="363" spans="1:25" x14ac:dyDescent="0.25">
      <c r="A363" s="179">
        <v>311</v>
      </c>
      <c r="B363" s="204" t="s">
        <v>361</v>
      </c>
      <c r="C363" s="21" t="s">
        <v>1008</v>
      </c>
      <c r="D363" s="21"/>
      <c r="E363" s="21"/>
      <c r="F363" s="27">
        <v>45658</v>
      </c>
      <c r="G363" s="38">
        <v>0.66</v>
      </c>
      <c r="H363" s="337"/>
      <c r="I363" s="83"/>
      <c r="J363" s="85">
        <f t="shared" si="24"/>
        <v>0</v>
      </c>
      <c r="K363" s="83">
        <v>0</v>
      </c>
      <c r="L363" s="85">
        <f>G363*K363</f>
        <v>0</v>
      </c>
      <c r="M363" s="83">
        <v>0</v>
      </c>
      <c r="N363" s="85">
        <f>G363*M363</f>
        <v>0</v>
      </c>
      <c r="O363" s="83"/>
      <c r="P363" s="85">
        <f>G363*O363</f>
        <v>0</v>
      </c>
      <c r="Q363" s="83"/>
      <c r="R363" s="377">
        <f>G363*Q363</f>
        <v>0</v>
      </c>
      <c r="S363" s="905"/>
      <c r="T363" s="905">
        <f>+ALMACEN[[#This Row],[TOTAL EXITENTE82]]*ALMACEN[[#This Row],[P.U$]]</f>
        <v>0</v>
      </c>
      <c r="U363" s="768"/>
      <c r="V363">
        <f>SUMIF(SALIDAS6[[N° DE LOTE ]],ALMACEN[N° DE LOTE],SALIDAS6[ENTRADAS])</f>
        <v>0</v>
      </c>
      <c r="W363" s="950">
        <f>SUMIF(Tabla6[N° DE LOTE],ALMACEN[N° DE LOTE],Tabla6[SALIDAS])</f>
        <v>0</v>
      </c>
      <c r="X363" s="950">
        <f>ALMACEN[[#This Row],[SALIDAD]]-ALMACEN[[#This Row],[ENTRADAS]]</f>
        <v>0</v>
      </c>
      <c r="Y363" s="176"/>
    </row>
    <row r="364" spans="1:25" ht="38.25" x14ac:dyDescent="0.25">
      <c r="A364" s="179">
        <v>312</v>
      </c>
      <c r="B364" s="204" t="s">
        <v>362</v>
      </c>
      <c r="C364" s="21" t="s">
        <v>203</v>
      </c>
      <c r="D364" s="21" t="s">
        <v>11</v>
      </c>
      <c r="E364" s="21" t="s">
        <v>289</v>
      </c>
      <c r="F364" s="27">
        <v>45078</v>
      </c>
      <c r="G364" s="38">
        <v>0.6</v>
      </c>
      <c r="H364" s="337"/>
      <c r="I364" s="83"/>
      <c r="J364" s="85">
        <f t="shared" si="24"/>
        <v>0</v>
      </c>
      <c r="K364" s="83">
        <v>0</v>
      </c>
      <c r="L364" s="85">
        <f t="shared" si="20"/>
        <v>0</v>
      </c>
      <c r="M364" s="83">
        <v>0</v>
      </c>
      <c r="N364" s="85">
        <f t="shared" si="21"/>
        <v>0</v>
      </c>
      <c r="O364" s="83"/>
      <c r="P364" s="85">
        <f t="shared" si="22"/>
        <v>0</v>
      </c>
      <c r="Q364" s="83"/>
      <c r="R364" s="377">
        <f t="shared" si="23"/>
        <v>0</v>
      </c>
      <c r="S364" s="905"/>
      <c r="T364" s="905">
        <f>+ALMACEN[[#This Row],[TOTAL EXITENTE82]]*ALMACEN[[#This Row],[P.U$]]</f>
        <v>0</v>
      </c>
      <c r="U364" s="768"/>
      <c r="V364">
        <f>SUMIF(SALIDAS6[[N° DE LOTE ]],ALMACEN[N° DE LOTE],SALIDAS6[ENTRADAS])</f>
        <v>0</v>
      </c>
      <c r="W364" s="950">
        <f>SUMIF(Tabla6[N° DE LOTE],ALMACEN[N° DE LOTE],Tabla6[SALIDAS])</f>
        <v>0</v>
      </c>
      <c r="X364" s="950">
        <f>ALMACEN[[#This Row],[SALIDAD]]-ALMACEN[[#This Row],[ENTRADAS]]</f>
        <v>0</v>
      </c>
      <c r="Y364" s="176"/>
    </row>
    <row r="365" spans="1:25" ht="38.25" x14ac:dyDescent="0.25">
      <c r="A365" s="179">
        <v>313</v>
      </c>
      <c r="B365" s="204" t="s">
        <v>363</v>
      </c>
      <c r="C365" s="21" t="s">
        <v>210</v>
      </c>
      <c r="D365" s="21" t="s">
        <v>11</v>
      </c>
      <c r="E365" s="21" t="s">
        <v>272</v>
      </c>
      <c r="F365" s="27">
        <v>45108</v>
      </c>
      <c r="G365" s="38">
        <v>0.86</v>
      </c>
      <c r="H365" s="337"/>
      <c r="I365" s="83"/>
      <c r="J365" s="85">
        <f t="shared" si="24"/>
        <v>0</v>
      </c>
      <c r="K365" s="83">
        <v>0</v>
      </c>
      <c r="L365" s="85">
        <f t="shared" si="20"/>
        <v>0</v>
      </c>
      <c r="M365" s="83">
        <v>0</v>
      </c>
      <c r="N365" s="85">
        <f t="shared" si="21"/>
        <v>0</v>
      </c>
      <c r="O365" s="83"/>
      <c r="P365" s="85">
        <f t="shared" si="22"/>
        <v>0</v>
      </c>
      <c r="Q365" s="83"/>
      <c r="R365" s="377">
        <f t="shared" si="23"/>
        <v>0</v>
      </c>
      <c r="S365" s="905"/>
      <c r="T365" s="905">
        <f>+ALMACEN[[#This Row],[TOTAL EXITENTE82]]*ALMACEN[[#This Row],[P.U$]]</f>
        <v>0</v>
      </c>
      <c r="U365" s="768"/>
      <c r="V365">
        <f>SUMIF(SALIDAS6[[N° DE LOTE ]],ALMACEN[N° DE LOTE],SALIDAS6[ENTRADAS])</f>
        <v>0</v>
      </c>
      <c r="W365" s="950">
        <f>SUMIF(Tabla6[N° DE LOTE],ALMACEN[N° DE LOTE],Tabla6[SALIDAS])</f>
        <v>0</v>
      </c>
      <c r="X365" s="950">
        <f>ALMACEN[[#This Row],[SALIDAD]]-ALMACEN[[#This Row],[ENTRADAS]]</f>
        <v>0</v>
      </c>
      <c r="Y365" s="176"/>
    </row>
    <row r="366" spans="1:25" ht="38.25" x14ac:dyDescent="0.25">
      <c r="A366" s="179">
        <v>314</v>
      </c>
      <c r="B366" s="204" t="s">
        <v>364</v>
      </c>
      <c r="C366" s="21" t="s">
        <v>578</v>
      </c>
      <c r="D366" s="21" t="s">
        <v>11</v>
      </c>
      <c r="E366" s="21" t="s">
        <v>272</v>
      </c>
      <c r="F366" s="27">
        <v>45413</v>
      </c>
      <c r="G366" s="38">
        <v>2.2000000000000002</v>
      </c>
      <c r="H366" s="337"/>
      <c r="I366" s="83">
        <v>58</v>
      </c>
      <c r="J366" s="85">
        <f t="shared" si="24"/>
        <v>127.60000000000001</v>
      </c>
      <c r="K366" s="83">
        <v>58</v>
      </c>
      <c r="L366" s="85">
        <f t="shared" si="20"/>
        <v>127.60000000000001</v>
      </c>
      <c r="M366" s="83">
        <v>58</v>
      </c>
      <c r="N366" s="85">
        <f t="shared" si="21"/>
        <v>127.60000000000001</v>
      </c>
      <c r="O366" s="83">
        <v>58</v>
      </c>
      <c r="P366" s="85">
        <f t="shared" si="22"/>
        <v>127.60000000000001</v>
      </c>
      <c r="Q366" s="83">
        <v>58</v>
      </c>
      <c r="R366" s="377">
        <f t="shared" si="23"/>
        <v>127.60000000000001</v>
      </c>
      <c r="S366" s="905">
        <v>58</v>
      </c>
      <c r="T366" s="905">
        <f>+ALMACEN[[#This Row],[TOTAL EXITENTE82]]*ALMACEN[[#This Row],[P.U$]]</f>
        <v>127.60000000000001</v>
      </c>
      <c r="U366" s="768">
        <v>58</v>
      </c>
      <c r="V366">
        <f>SUMIF(SALIDAS6[[N° DE LOTE ]],ALMACEN[N° DE LOTE],SALIDAS6[ENTRADAS])</f>
        <v>0</v>
      </c>
      <c r="W366" s="950">
        <f>SUMIF(Tabla6[N° DE LOTE],ALMACEN[N° DE LOTE],Tabla6[SALIDAS])</f>
        <v>0</v>
      </c>
      <c r="X366" s="950">
        <f>ALMACEN[[#This Row],[SALIDAD]]-ALMACEN[[#This Row],[ENTRADAS]]</f>
        <v>0</v>
      </c>
      <c r="Y366" s="176"/>
    </row>
    <row r="367" spans="1:25" ht="38.25" x14ac:dyDescent="0.25">
      <c r="A367" s="179">
        <v>315</v>
      </c>
      <c r="B367" s="204" t="s">
        <v>365</v>
      </c>
      <c r="C367" s="21" t="s">
        <v>197</v>
      </c>
      <c r="D367" s="21" t="s">
        <v>11</v>
      </c>
      <c r="E367" s="21" t="s">
        <v>678</v>
      </c>
      <c r="F367" s="27">
        <v>45444</v>
      </c>
      <c r="G367" s="38">
        <v>4.4000000000000004</v>
      </c>
      <c r="H367" s="337"/>
      <c r="I367" s="83"/>
      <c r="J367" s="85">
        <f t="shared" si="24"/>
        <v>0</v>
      </c>
      <c r="K367" s="83">
        <v>0</v>
      </c>
      <c r="L367" s="85">
        <f t="shared" si="20"/>
        <v>0</v>
      </c>
      <c r="M367" s="83">
        <v>0</v>
      </c>
      <c r="N367" s="85">
        <f t="shared" si="21"/>
        <v>0</v>
      </c>
      <c r="O367" s="83"/>
      <c r="P367" s="85">
        <f t="shared" si="22"/>
        <v>0</v>
      </c>
      <c r="Q367" s="83"/>
      <c r="R367" s="377">
        <f t="shared" si="23"/>
        <v>0</v>
      </c>
      <c r="S367" s="905"/>
      <c r="T367" s="905">
        <f>+ALMACEN[[#This Row],[TOTAL EXITENTE82]]*ALMACEN[[#This Row],[P.U$]]</f>
        <v>0</v>
      </c>
      <c r="U367" s="768"/>
      <c r="V367">
        <f>SUMIF(SALIDAS6[[N° DE LOTE ]],ALMACEN[N° DE LOTE],SALIDAS6[ENTRADAS])</f>
        <v>0</v>
      </c>
      <c r="W367" s="950">
        <f>SUMIF(Tabla6[N° DE LOTE],ALMACEN[N° DE LOTE],Tabla6[SALIDAS])</f>
        <v>0</v>
      </c>
      <c r="X367" s="950">
        <f>ALMACEN[[#This Row],[SALIDAD]]-ALMACEN[[#This Row],[ENTRADAS]]</f>
        <v>0</v>
      </c>
      <c r="Y367" s="176"/>
    </row>
    <row r="368" spans="1:25" ht="38.25" x14ac:dyDescent="0.25">
      <c r="A368" s="179">
        <v>316</v>
      </c>
      <c r="B368" s="204" t="s">
        <v>365</v>
      </c>
      <c r="C368" s="21" t="s">
        <v>203</v>
      </c>
      <c r="D368" s="21" t="s">
        <v>11</v>
      </c>
      <c r="E368" s="21" t="s">
        <v>678</v>
      </c>
      <c r="F368" s="27">
        <v>45078</v>
      </c>
      <c r="G368" s="38">
        <v>4.4000000000000004</v>
      </c>
      <c r="H368" s="337"/>
      <c r="I368" s="83"/>
      <c r="J368" s="85">
        <f t="shared" si="24"/>
        <v>0</v>
      </c>
      <c r="K368" s="83">
        <v>0</v>
      </c>
      <c r="L368" s="85">
        <f t="shared" si="20"/>
        <v>0</v>
      </c>
      <c r="M368" s="83">
        <v>0</v>
      </c>
      <c r="N368" s="85">
        <f t="shared" si="21"/>
        <v>0</v>
      </c>
      <c r="O368" s="83"/>
      <c r="P368" s="85">
        <f t="shared" si="22"/>
        <v>0</v>
      </c>
      <c r="Q368" s="83"/>
      <c r="R368" s="377">
        <f t="shared" si="23"/>
        <v>0</v>
      </c>
      <c r="S368" s="905"/>
      <c r="T368" s="905">
        <f>+ALMACEN[[#This Row],[TOTAL EXITENTE82]]*ALMACEN[[#This Row],[P.U$]]</f>
        <v>0</v>
      </c>
      <c r="U368" s="768"/>
      <c r="V368">
        <f>SUMIF(SALIDAS6[[N° DE LOTE ]],ALMACEN[N° DE LOTE],SALIDAS6[ENTRADAS])</f>
        <v>0</v>
      </c>
      <c r="W368" s="950">
        <f>SUMIF(Tabla6[N° DE LOTE],ALMACEN[N° DE LOTE],Tabla6[SALIDAS])</f>
        <v>0</v>
      </c>
      <c r="X368" s="950">
        <f>ALMACEN[[#This Row],[SALIDAD]]-ALMACEN[[#This Row],[ENTRADAS]]</f>
        <v>0</v>
      </c>
      <c r="Y368" s="176"/>
    </row>
    <row r="369" spans="1:25" ht="38.25" x14ac:dyDescent="0.25">
      <c r="A369" s="179">
        <v>317</v>
      </c>
      <c r="B369" s="204" t="s">
        <v>366</v>
      </c>
      <c r="C369" s="21" t="s">
        <v>232</v>
      </c>
      <c r="D369" s="21" t="s">
        <v>11</v>
      </c>
      <c r="E369" s="21" t="s">
        <v>282</v>
      </c>
      <c r="F369" s="27">
        <v>45200</v>
      </c>
      <c r="G369" s="38">
        <v>2.78</v>
      </c>
      <c r="H369" s="337"/>
      <c r="I369" s="83"/>
      <c r="J369" s="85">
        <f t="shared" si="24"/>
        <v>0</v>
      </c>
      <c r="K369" s="83">
        <v>0</v>
      </c>
      <c r="L369" s="85">
        <f t="shared" si="20"/>
        <v>0</v>
      </c>
      <c r="M369" s="83">
        <v>0</v>
      </c>
      <c r="N369" s="85">
        <f t="shared" si="21"/>
        <v>0</v>
      </c>
      <c r="O369" s="83"/>
      <c r="P369" s="85">
        <f t="shared" si="22"/>
        <v>0</v>
      </c>
      <c r="Q369" s="83"/>
      <c r="R369" s="377">
        <f t="shared" si="23"/>
        <v>0</v>
      </c>
      <c r="S369" s="905"/>
      <c r="T369" s="905">
        <f>+ALMACEN[[#This Row],[TOTAL EXITENTE82]]*ALMACEN[[#This Row],[P.U$]]</f>
        <v>0</v>
      </c>
      <c r="U369" s="768"/>
      <c r="V369">
        <f>SUMIF(SALIDAS6[[N° DE LOTE ]],ALMACEN[N° DE LOTE],SALIDAS6[ENTRADAS])</f>
        <v>0</v>
      </c>
      <c r="W369" s="950">
        <f>SUMIF(Tabla6[N° DE LOTE],ALMACEN[N° DE LOTE],Tabla6[SALIDAS])</f>
        <v>0</v>
      </c>
      <c r="X369" s="950">
        <f>ALMACEN[[#This Row],[SALIDAD]]-ALMACEN[[#This Row],[ENTRADAS]]</f>
        <v>0</v>
      </c>
      <c r="Y369" s="176"/>
    </row>
    <row r="370" spans="1:25" ht="38.25" x14ac:dyDescent="0.25">
      <c r="A370" s="179">
        <v>318</v>
      </c>
      <c r="B370" s="204" t="s">
        <v>367</v>
      </c>
      <c r="C370" s="21" t="s">
        <v>205</v>
      </c>
      <c r="D370" s="21" t="s">
        <v>341</v>
      </c>
      <c r="E370" s="21" t="s">
        <v>282</v>
      </c>
      <c r="F370" s="27">
        <v>45597</v>
      </c>
      <c r="G370" s="38">
        <v>1.97</v>
      </c>
      <c r="H370" s="337"/>
      <c r="I370" s="83"/>
      <c r="J370" s="85">
        <f t="shared" si="24"/>
        <v>0</v>
      </c>
      <c r="K370" s="83">
        <v>0</v>
      </c>
      <c r="L370" s="85">
        <f t="shared" si="20"/>
        <v>0</v>
      </c>
      <c r="M370" s="83">
        <v>0</v>
      </c>
      <c r="N370" s="85">
        <f t="shared" si="21"/>
        <v>0</v>
      </c>
      <c r="O370" s="83"/>
      <c r="P370" s="85">
        <f t="shared" si="22"/>
        <v>0</v>
      </c>
      <c r="Q370" s="83"/>
      <c r="R370" s="377">
        <f t="shared" si="23"/>
        <v>0</v>
      </c>
      <c r="S370" s="905"/>
      <c r="T370" s="905">
        <f>+ALMACEN[[#This Row],[TOTAL EXITENTE82]]*ALMACEN[[#This Row],[P.U$]]</f>
        <v>0</v>
      </c>
      <c r="U370" s="768"/>
      <c r="V370">
        <f>SUMIF(SALIDAS6[[N° DE LOTE ]],ALMACEN[N° DE LOTE],SALIDAS6[ENTRADAS])</f>
        <v>0</v>
      </c>
      <c r="W370" s="950">
        <f>SUMIF(Tabla6[N° DE LOTE],ALMACEN[N° DE LOTE],Tabla6[SALIDAS])</f>
        <v>0</v>
      </c>
      <c r="X370" s="950">
        <f>ALMACEN[[#This Row],[SALIDAD]]-ALMACEN[[#This Row],[ENTRADAS]]</f>
        <v>0</v>
      </c>
      <c r="Y370" s="176"/>
    </row>
    <row r="371" spans="1:25" ht="45" x14ac:dyDescent="0.25">
      <c r="A371" s="179">
        <v>805</v>
      </c>
      <c r="B371" s="204" t="s">
        <v>18070</v>
      </c>
      <c r="C371" s="21" t="s">
        <v>573</v>
      </c>
      <c r="D371" s="655" t="s">
        <v>11</v>
      </c>
      <c r="E371" s="151" t="s">
        <v>266</v>
      </c>
      <c r="F371" s="27">
        <v>45413</v>
      </c>
      <c r="G371" s="38">
        <v>0.49</v>
      </c>
      <c r="H371" s="337"/>
      <c r="I371" s="83"/>
      <c r="J371" s="85">
        <f>G371*I371</f>
        <v>0</v>
      </c>
      <c r="K371" s="83"/>
      <c r="L371" s="85">
        <f>G371*K371</f>
        <v>0</v>
      </c>
      <c r="M371" s="83"/>
      <c r="N371" s="85">
        <f>G371*M371</f>
        <v>0</v>
      </c>
      <c r="O371" s="83"/>
      <c r="P371" s="85">
        <f>G371*O371</f>
        <v>0</v>
      </c>
      <c r="Q371" s="83">
        <v>100</v>
      </c>
      <c r="R371" s="377">
        <f>G371*Q371</f>
        <v>49</v>
      </c>
      <c r="S371" s="905">
        <v>70</v>
      </c>
      <c r="T371" s="905">
        <f>+ALMACEN[[#This Row],[TOTAL EXITENTE82]]*ALMACEN[[#This Row],[P.U$]]</f>
        <v>34.299999999999997</v>
      </c>
      <c r="U371" s="768">
        <v>7</v>
      </c>
      <c r="V371">
        <f>SUMIF(SALIDAS6[[N° DE LOTE ]],ALMACEN[N° DE LOTE],SALIDAS6[ENTRADAS])</f>
        <v>100</v>
      </c>
      <c r="W371" s="950">
        <f>SUMIF(Tabla6[N° DE LOTE],ALMACEN[N° DE LOTE],Tabla6[SALIDAS])</f>
        <v>10</v>
      </c>
      <c r="X371" s="950">
        <f>ALMACEN[[#This Row],[SALIDAD]]-ALMACEN[[#This Row],[ENTRADAS]]</f>
        <v>90</v>
      </c>
      <c r="Y371" s="176"/>
    </row>
    <row r="372" spans="1:25" ht="45" x14ac:dyDescent="0.25">
      <c r="A372" s="179">
        <v>319</v>
      </c>
      <c r="B372" s="151" t="s">
        <v>1004</v>
      </c>
      <c r="C372" s="151" t="s">
        <v>1005</v>
      </c>
      <c r="D372" s="655" t="s">
        <v>11</v>
      </c>
      <c r="E372" s="151" t="s">
        <v>266</v>
      </c>
      <c r="F372" s="579">
        <v>45535</v>
      </c>
      <c r="G372" s="580"/>
      <c r="H372" s="337"/>
      <c r="I372" s="593"/>
      <c r="J372" s="85">
        <f t="shared" si="24"/>
        <v>0</v>
      </c>
      <c r="K372" s="83">
        <v>0</v>
      </c>
      <c r="L372" s="879">
        <f>G372*K372</f>
        <v>0</v>
      </c>
      <c r="M372" s="83">
        <v>0</v>
      </c>
      <c r="N372" s="879">
        <f>G372*M372</f>
        <v>0</v>
      </c>
      <c r="O372" s="593"/>
      <c r="P372" s="879">
        <f>G372*O372</f>
        <v>0</v>
      </c>
      <c r="Q372" s="593"/>
      <c r="R372" s="377">
        <f>G372*Q372</f>
        <v>0</v>
      </c>
      <c r="S372" s="905"/>
      <c r="T372" s="905">
        <f>+ALMACEN[[#This Row],[TOTAL EXITENTE82]]*ALMACEN[[#This Row],[P.U$]]</f>
        <v>0</v>
      </c>
      <c r="U372" s="768"/>
      <c r="V372">
        <f>SUMIF(SALIDAS6[[N° DE LOTE ]],ALMACEN[N° DE LOTE],SALIDAS6[ENTRADAS])</f>
        <v>0</v>
      </c>
      <c r="W372" s="950">
        <f>SUMIF(Tabla6[N° DE LOTE],ALMACEN[N° DE LOTE],Tabla6[SALIDAS])</f>
        <v>0</v>
      </c>
      <c r="X372" s="950">
        <f>ALMACEN[[#This Row],[SALIDAD]]-ALMACEN[[#This Row],[ENTRADAS]]</f>
        <v>0</v>
      </c>
      <c r="Y372" s="176"/>
    </row>
    <row r="373" spans="1:25" ht="38.25" x14ac:dyDescent="0.25">
      <c r="A373" s="179">
        <v>320</v>
      </c>
      <c r="B373" s="204" t="s">
        <v>368</v>
      </c>
      <c r="C373" s="673" t="s">
        <v>17892</v>
      </c>
      <c r="D373" s="21" t="s">
        <v>11</v>
      </c>
      <c r="E373" s="21" t="s">
        <v>289</v>
      </c>
      <c r="F373" s="747">
        <v>45323</v>
      </c>
      <c r="G373" s="835">
        <v>1.1000000000000001</v>
      </c>
      <c r="H373" s="337"/>
      <c r="I373" s="593">
        <v>20</v>
      </c>
      <c r="J373" s="85">
        <f t="shared" si="24"/>
        <v>22</v>
      </c>
      <c r="K373" s="83">
        <v>20</v>
      </c>
      <c r="L373" s="879">
        <f>G373*K373</f>
        <v>22</v>
      </c>
      <c r="M373" s="593">
        <v>10</v>
      </c>
      <c r="N373" s="879">
        <f>G373*M373</f>
        <v>11</v>
      </c>
      <c r="O373" s="593">
        <v>10</v>
      </c>
      <c r="P373" s="879">
        <f>G373*O373</f>
        <v>11</v>
      </c>
      <c r="Q373" s="593">
        <v>10</v>
      </c>
      <c r="R373" s="377">
        <f>G373*Q373</f>
        <v>11</v>
      </c>
      <c r="S373" s="905">
        <v>10</v>
      </c>
      <c r="T373" s="905">
        <f>+ALMACEN[[#This Row],[TOTAL EXITENTE82]]*ALMACEN[[#This Row],[P.U$]]</f>
        <v>11</v>
      </c>
      <c r="U373" s="768">
        <v>10</v>
      </c>
      <c r="V373">
        <f>SUMIF(SALIDAS6[[N° DE LOTE ]],ALMACEN[N° DE LOTE],SALIDAS6[ENTRADAS])</f>
        <v>0</v>
      </c>
      <c r="W373" s="950">
        <f>SUMIF(Tabla6[N° DE LOTE],ALMACEN[N° DE LOTE],Tabla6[SALIDAS])</f>
        <v>0</v>
      </c>
      <c r="X373" s="950">
        <f>ALMACEN[[#This Row],[SALIDAD]]-ALMACEN[[#This Row],[ENTRADAS]]</f>
        <v>0</v>
      </c>
      <c r="Y373" s="176"/>
    </row>
    <row r="374" spans="1:25" ht="38.25" x14ac:dyDescent="0.25">
      <c r="A374" s="179">
        <v>321</v>
      </c>
      <c r="B374" s="204" t="s">
        <v>368</v>
      </c>
      <c r="C374" s="21" t="s">
        <v>575</v>
      </c>
      <c r="D374" s="21" t="s">
        <v>11</v>
      </c>
      <c r="E374" s="21" t="s">
        <v>289</v>
      </c>
      <c r="F374" s="27">
        <v>45200</v>
      </c>
      <c r="G374" s="38">
        <v>1.1000000000000001</v>
      </c>
      <c r="H374" s="337"/>
      <c r="I374" s="83">
        <v>22</v>
      </c>
      <c r="J374" s="85">
        <f t="shared" si="24"/>
        <v>24.200000000000003</v>
      </c>
      <c r="K374" s="83">
        <v>22</v>
      </c>
      <c r="L374" s="85">
        <f t="shared" si="20"/>
        <v>24.200000000000003</v>
      </c>
      <c r="M374" s="83">
        <v>22</v>
      </c>
      <c r="N374" s="85">
        <f t="shared" si="21"/>
        <v>24.200000000000003</v>
      </c>
      <c r="O374" s="83">
        <v>32</v>
      </c>
      <c r="P374" s="85">
        <f t="shared" si="22"/>
        <v>35.200000000000003</v>
      </c>
      <c r="Q374" s="83">
        <v>32</v>
      </c>
      <c r="R374" s="377">
        <f t="shared" si="23"/>
        <v>35.200000000000003</v>
      </c>
      <c r="S374" s="905">
        <v>22</v>
      </c>
      <c r="T374" s="905">
        <f>+ALMACEN[[#This Row],[TOTAL EXITENTE82]]*ALMACEN[[#This Row],[P.U$]]</f>
        <v>24.200000000000003</v>
      </c>
      <c r="U374" s="768">
        <v>12</v>
      </c>
      <c r="V374">
        <f>SUMIF(SALIDAS6[[N° DE LOTE ]],ALMACEN[N° DE LOTE],SALIDAS6[ENTRADAS])</f>
        <v>0</v>
      </c>
      <c r="W374" s="950">
        <f>SUMIF(Tabla6[N° DE LOTE],ALMACEN[N° DE LOTE],Tabla6[SALIDAS])</f>
        <v>0</v>
      </c>
      <c r="X374" s="950">
        <f>ALMACEN[[#This Row],[SALIDAD]]-ALMACEN[[#This Row],[ENTRADAS]]</f>
        <v>0</v>
      </c>
      <c r="Y374" s="176"/>
    </row>
    <row r="375" spans="1:25" ht="38.25" x14ac:dyDescent="0.25">
      <c r="A375" s="179">
        <v>322</v>
      </c>
      <c r="B375" s="204" t="s">
        <v>368</v>
      </c>
      <c r="C375" s="21" t="s">
        <v>17751</v>
      </c>
      <c r="D375" s="21" t="s">
        <v>11</v>
      </c>
      <c r="E375" s="21" t="s">
        <v>289</v>
      </c>
      <c r="F375" s="27">
        <v>45139</v>
      </c>
      <c r="G375" s="38">
        <v>1.1000000000000001</v>
      </c>
      <c r="H375" s="337"/>
      <c r="I375" s="83">
        <v>10</v>
      </c>
      <c r="J375" s="85">
        <f>G375*I375</f>
        <v>11</v>
      </c>
      <c r="K375" s="83">
        <v>10</v>
      </c>
      <c r="L375" s="85">
        <f>G375*K375</f>
        <v>11</v>
      </c>
      <c r="M375" s="83">
        <v>10</v>
      </c>
      <c r="N375" s="85">
        <f>G375*M375</f>
        <v>11</v>
      </c>
      <c r="O375" s="83">
        <v>10</v>
      </c>
      <c r="P375" s="85">
        <f>G375*O375</f>
        <v>11</v>
      </c>
      <c r="Q375" s="83">
        <v>10</v>
      </c>
      <c r="R375" s="377">
        <f>G375*Q375</f>
        <v>11</v>
      </c>
      <c r="S375" s="905">
        <v>10</v>
      </c>
      <c r="T375" s="905">
        <f>+ALMACEN[[#This Row],[TOTAL EXITENTE82]]*ALMACEN[[#This Row],[P.U$]]</f>
        <v>11</v>
      </c>
      <c r="U375" s="768">
        <v>10</v>
      </c>
      <c r="V375">
        <f>SUMIF(SALIDAS6[[N° DE LOTE ]],ALMACEN[N° DE LOTE],SALIDAS6[ENTRADAS])</f>
        <v>0</v>
      </c>
      <c r="W375" s="950">
        <f>SUMIF(Tabla6[N° DE LOTE],ALMACEN[N° DE LOTE],Tabla6[SALIDAS])</f>
        <v>0</v>
      </c>
      <c r="X375" s="950">
        <f>ALMACEN[[#This Row],[SALIDAD]]-ALMACEN[[#This Row],[ENTRADAS]]</f>
        <v>0</v>
      </c>
      <c r="Y375" s="176"/>
    </row>
    <row r="376" spans="1:25" ht="38.25" x14ac:dyDescent="0.25">
      <c r="A376" s="179">
        <v>806</v>
      </c>
      <c r="B376" s="204" t="s">
        <v>369</v>
      </c>
      <c r="C376" s="21" t="s">
        <v>18071</v>
      </c>
      <c r="D376" s="21" t="s">
        <v>11</v>
      </c>
      <c r="E376" s="21" t="s">
        <v>287</v>
      </c>
      <c r="F376" s="27">
        <v>45931</v>
      </c>
      <c r="G376" s="38">
        <v>0.34</v>
      </c>
      <c r="H376" s="337"/>
      <c r="I376" s="83"/>
      <c r="J376" s="85">
        <f>G376*I376</f>
        <v>0</v>
      </c>
      <c r="K376" s="83"/>
      <c r="L376" s="85">
        <f>G376*K376</f>
        <v>0</v>
      </c>
      <c r="M376" s="83"/>
      <c r="N376" s="85">
        <f>G376*M376</f>
        <v>0</v>
      </c>
      <c r="O376" s="83"/>
      <c r="P376" s="85">
        <f>G376*O376</f>
        <v>0</v>
      </c>
      <c r="Q376" s="83">
        <v>100</v>
      </c>
      <c r="R376" s="377">
        <f>G376*Q376</f>
        <v>34</v>
      </c>
      <c r="S376" s="905">
        <v>45</v>
      </c>
      <c r="T376" s="905">
        <f>+ALMACEN[[#This Row],[TOTAL EXITENTE82]]*ALMACEN[[#This Row],[P.U$]]</f>
        <v>15.3</v>
      </c>
      <c r="U376" s="768">
        <v>35</v>
      </c>
      <c r="V376">
        <f>SUMIF(SALIDAS6[[N° DE LOTE ]],ALMACEN[N° DE LOTE],SALIDAS6[ENTRADAS])</f>
        <v>100</v>
      </c>
      <c r="W376" s="950">
        <f>SUMIF(Tabla6[N° DE LOTE],ALMACEN[N° DE LOTE],Tabla6[SALIDAS])</f>
        <v>10</v>
      </c>
      <c r="X376" s="950">
        <f>ALMACEN[[#This Row],[SALIDAD]]-ALMACEN[[#This Row],[ENTRADAS]]</f>
        <v>90</v>
      </c>
      <c r="Y376" s="176"/>
    </row>
    <row r="377" spans="1:25" ht="38.25" x14ac:dyDescent="0.25">
      <c r="A377" s="179">
        <v>323</v>
      </c>
      <c r="B377" s="204" t="s">
        <v>369</v>
      </c>
      <c r="C377" s="21" t="s">
        <v>666</v>
      </c>
      <c r="D377" s="21" t="s">
        <v>11</v>
      </c>
      <c r="E377" s="21" t="s">
        <v>287</v>
      </c>
      <c r="F377" s="27">
        <v>45444</v>
      </c>
      <c r="G377" s="38">
        <v>0.88</v>
      </c>
      <c r="H377" s="337"/>
      <c r="I377" s="83"/>
      <c r="J377" s="85">
        <f t="shared" si="24"/>
        <v>0</v>
      </c>
      <c r="K377" s="83">
        <v>0</v>
      </c>
      <c r="L377" s="85">
        <f t="shared" si="20"/>
        <v>0</v>
      </c>
      <c r="M377" s="83">
        <v>0</v>
      </c>
      <c r="N377" s="85">
        <f t="shared" si="21"/>
        <v>0</v>
      </c>
      <c r="O377" s="83"/>
      <c r="P377" s="85">
        <f t="shared" si="22"/>
        <v>0</v>
      </c>
      <c r="Q377" s="83"/>
      <c r="R377" s="377">
        <f t="shared" si="23"/>
        <v>0</v>
      </c>
      <c r="S377" s="905"/>
      <c r="T377" s="905">
        <f>+ALMACEN[[#This Row],[TOTAL EXITENTE82]]*ALMACEN[[#This Row],[P.U$]]</f>
        <v>0</v>
      </c>
      <c r="U377" s="768"/>
      <c r="V377">
        <f>SUMIF(SALIDAS6[[N° DE LOTE ]],ALMACEN[N° DE LOTE],SALIDAS6[ENTRADAS])</f>
        <v>0</v>
      </c>
      <c r="W377" s="950">
        <f>SUMIF(Tabla6[N° DE LOTE],ALMACEN[N° DE LOTE],Tabla6[SALIDAS])</f>
        <v>0</v>
      </c>
      <c r="X377" s="950">
        <f>ALMACEN[[#This Row],[SALIDAD]]-ALMACEN[[#This Row],[ENTRADAS]]</f>
        <v>0</v>
      </c>
      <c r="Y377" s="176"/>
    </row>
    <row r="378" spans="1:25" ht="38.25" x14ac:dyDescent="0.25">
      <c r="A378" s="179">
        <v>324</v>
      </c>
      <c r="B378" s="204" t="s">
        <v>369</v>
      </c>
      <c r="C378" s="151" t="s">
        <v>17893</v>
      </c>
      <c r="D378" s="21" t="s">
        <v>11</v>
      </c>
      <c r="E378" s="21" t="s">
        <v>287</v>
      </c>
      <c r="F378" s="579">
        <v>45597</v>
      </c>
      <c r="G378" s="580">
        <v>0.88</v>
      </c>
      <c r="H378" s="337"/>
      <c r="I378" s="593">
        <v>30</v>
      </c>
      <c r="J378" s="85">
        <f t="shared" si="24"/>
        <v>26.4</v>
      </c>
      <c r="K378" s="83">
        <v>30</v>
      </c>
      <c r="L378" s="879">
        <f>G378*K378</f>
        <v>26.4</v>
      </c>
      <c r="M378" s="593">
        <v>20</v>
      </c>
      <c r="N378" s="879">
        <f>G378*M378</f>
        <v>17.600000000000001</v>
      </c>
      <c r="O378" s="593">
        <v>10</v>
      </c>
      <c r="P378" s="879">
        <f>G378*O378</f>
        <v>8.8000000000000007</v>
      </c>
      <c r="Q378" s="593">
        <v>10</v>
      </c>
      <c r="R378" s="377">
        <f>G378*Q378</f>
        <v>8.8000000000000007</v>
      </c>
      <c r="S378" s="905">
        <v>15</v>
      </c>
      <c r="T378" s="905">
        <f>+ALMACEN[[#This Row],[TOTAL EXITENTE82]]*ALMACEN[[#This Row],[P.U$]]</f>
        <v>13.2</v>
      </c>
      <c r="U378" s="768">
        <v>15</v>
      </c>
      <c r="V378">
        <f>SUMIF(SALIDAS6[[N° DE LOTE ]],ALMACEN[N° DE LOTE],SALIDAS6[ENTRADAS])</f>
        <v>0</v>
      </c>
      <c r="W378" s="950">
        <f>SUMIF(Tabla6[N° DE LOTE],ALMACEN[N° DE LOTE],Tabla6[SALIDAS])</f>
        <v>0</v>
      </c>
      <c r="X378" s="950">
        <f>ALMACEN[[#This Row],[SALIDAD]]-ALMACEN[[#This Row],[ENTRADAS]]</f>
        <v>0</v>
      </c>
      <c r="Y378" s="176"/>
    </row>
    <row r="379" spans="1:25" ht="38.25" x14ac:dyDescent="0.25">
      <c r="A379" s="179">
        <v>325</v>
      </c>
      <c r="B379" s="204" t="s">
        <v>370</v>
      </c>
      <c r="C379" s="21" t="s">
        <v>1075</v>
      </c>
      <c r="D379" s="21" t="s">
        <v>11</v>
      </c>
      <c r="E379" s="21" t="s">
        <v>287</v>
      </c>
      <c r="F379" s="27">
        <v>45352</v>
      </c>
      <c r="G379" s="38">
        <v>2.2000000000000002</v>
      </c>
      <c r="H379" s="337"/>
      <c r="I379" s="83"/>
      <c r="J379" s="85">
        <f t="shared" si="24"/>
        <v>0</v>
      </c>
      <c r="K379" s="83">
        <v>0</v>
      </c>
      <c r="L379" s="85">
        <f>G379*K379</f>
        <v>0</v>
      </c>
      <c r="M379" s="83">
        <v>0</v>
      </c>
      <c r="N379" s="85">
        <f>G379*M379</f>
        <v>0</v>
      </c>
      <c r="O379" s="83"/>
      <c r="P379" s="85">
        <f>G379*O379</f>
        <v>0</v>
      </c>
      <c r="Q379" s="83"/>
      <c r="R379" s="377">
        <f>G379*Q379</f>
        <v>0</v>
      </c>
      <c r="S379" s="905"/>
      <c r="T379" s="905">
        <f>+ALMACEN[[#This Row],[TOTAL EXITENTE82]]*ALMACEN[[#This Row],[P.U$]]</f>
        <v>0</v>
      </c>
      <c r="U379" s="768"/>
      <c r="V379">
        <f>SUMIF(SALIDAS6[[N° DE LOTE ]],ALMACEN[N° DE LOTE],SALIDAS6[ENTRADAS])</f>
        <v>0</v>
      </c>
      <c r="W379" s="950">
        <f>SUMIF(Tabla6[N° DE LOTE],ALMACEN[N° DE LOTE],Tabla6[SALIDAS])</f>
        <v>0</v>
      </c>
      <c r="X379" s="950">
        <f>ALMACEN[[#This Row],[SALIDAD]]-ALMACEN[[#This Row],[ENTRADAS]]</f>
        <v>0</v>
      </c>
      <c r="Y379" s="176"/>
    </row>
    <row r="380" spans="1:25" ht="38.25" x14ac:dyDescent="0.25">
      <c r="A380" s="179">
        <v>326</v>
      </c>
      <c r="B380" s="204" t="s">
        <v>369</v>
      </c>
      <c r="C380" s="21" t="s">
        <v>904</v>
      </c>
      <c r="D380" s="21" t="s">
        <v>11</v>
      </c>
      <c r="E380" s="21" t="s">
        <v>287</v>
      </c>
      <c r="F380" s="27">
        <v>45352</v>
      </c>
      <c r="G380" s="38">
        <v>2.2000000000000002</v>
      </c>
      <c r="H380" s="337"/>
      <c r="I380" s="83">
        <v>10</v>
      </c>
      <c r="J380" s="85">
        <f t="shared" si="24"/>
        <v>22</v>
      </c>
      <c r="K380" s="83">
        <v>0</v>
      </c>
      <c r="L380" s="85">
        <f t="shared" si="20"/>
        <v>0</v>
      </c>
      <c r="M380" s="83">
        <v>0</v>
      </c>
      <c r="N380" s="85">
        <f t="shared" si="21"/>
        <v>0</v>
      </c>
      <c r="O380" s="83"/>
      <c r="P380" s="85">
        <f t="shared" si="22"/>
        <v>0</v>
      </c>
      <c r="Q380" s="83"/>
      <c r="R380" s="377">
        <f t="shared" si="23"/>
        <v>0</v>
      </c>
      <c r="S380" s="905"/>
      <c r="T380" s="905">
        <f>+ALMACEN[[#This Row],[TOTAL EXITENTE82]]*ALMACEN[[#This Row],[P.U$]]</f>
        <v>0</v>
      </c>
      <c r="U380" s="768"/>
      <c r="V380">
        <f>SUMIF(SALIDAS6[[N° DE LOTE ]],ALMACEN[N° DE LOTE],SALIDAS6[ENTRADAS])</f>
        <v>0</v>
      </c>
      <c r="W380" s="950">
        <f>SUMIF(Tabla6[N° DE LOTE],ALMACEN[N° DE LOTE],Tabla6[SALIDAS])</f>
        <v>0</v>
      </c>
      <c r="X380" s="950">
        <f>ALMACEN[[#This Row],[SALIDAD]]-ALMACEN[[#This Row],[ENTRADAS]]</f>
        <v>0</v>
      </c>
      <c r="Y380" s="176"/>
    </row>
    <row r="381" spans="1:25" ht="38.25" x14ac:dyDescent="0.25">
      <c r="A381" s="179">
        <v>327</v>
      </c>
      <c r="B381" s="204" t="s">
        <v>370</v>
      </c>
      <c r="C381" s="151" t="s">
        <v>666</v>
      </c>
      <c r="D381" s="21" t="s">
        <v>11</v>
      </c>
      <c r="E381" s="21" t="s">
        <v>287</v>
      </c>
      <c r="F381" s="579">
        <v>45869</v>
      </c>
      <c r="G381" s="580"/>
      <c r="H381" s="337"/>
      <c r="I381" s="593">
        <v>0</v>
      </c>
      <c r="J381" s="85">
        <f t="shared" si="24"/>
        <v>0</v>
      </c>
      <c r="K381" s="83">
        <v>0</v>
      </c>
      <c r="L381" s="879">
        <f>G381*K381</f>
        <v>0</v>
      </c>
      <c r="M381" s="83">
        <v>0</v>
      </c>
      <c r="N381" s="879">
        <f>G381*M381</f>
        <v>0</v>
      </c>
      <c r="O381" s="593"/>
      <c r="P381" s="879">
        <f>G381*O381</f>
        <v>0</v>
      </c>
      <c r="Q381" s="593"/>
      <c r="R381" s="377">
        <f>G381*Q381</f>
        <v>0</v>
      </c>
      <c r="S381" s="905"/>
      <c r="T381" s="905">
        <f>+ALMACEN[[#This Row],[TOTAL EXITENTE82]]*ALMACEN[[#This Row],[P.U$]]</f>
        <v>0</v>
      </c>
      <c r="U381" s="768"/>
      <c r="V381">
        <f>SUMIF(SALIDAS6[[N° DE LOTE ]],ALMACEN[N° DE LOTE],SALIDAS6[ENTRADAS])</f>
        <v>0</v>
      </c>
      <c r="W381" s="950">
        <f>SUMIF(Tabla6[N° DE LOTE],ALMACEN[N° DE LOTE],Tabla6[SALIDAS])</f>
        <v>0</v>
      </c>
      <c r="X381" s="950">
        <f>ALMACEN[[#This Row],[SALIDAD]]-ALMACEN[[#This Row],[ENTRADAS]]</f>
        <v>0</v>
      </c>
      <c r="Y381" s="176"/>
    </row>
    <row r="382" spans="1:25" ht="38.25" x14ac:dyDescent="0.25">
      <c r="A382" s="179">
        <v>328</v>
      </c>
      <c r="B382" s="204" t="s">
        <v>370</v>
      </c>
      <c r="C382" s="21" t="s">
        <v>17823</v>
      </c>
      <c r="D382" s="21" t="s">
        <v>11</v>
      </c>
      <c r="E382" s="21" t="s">
        <v>684</v>
      </c>
      <c r="F382" s="27">
        <v>45566</v>
      </c>
      <c r="G382" s="38">
        <v>2.2000000000000002</v>
      </c>
      <c r="H382" s="337"/>
      <c r="I382" s="83">
        <v>50</v>
      </c>
      <c r="J382" s="85">
        <f t="shared" si="24"/>
        <v>110.00000000000001</v>
      </c>
      <c r="K382" s="83">
        <v>50</v>
      </c>
      <c r="L382" s="85">
        <f>G382*K382</f>
        <v>110.00000000000001</v>
      </c>
      <c r="M382" s="83">
        <v>30</v>
      </c>
      <c r="N382" s="85">
        <f>G382*M382</f>
        <v>66</v>
      </c>
      <c r="O382" s="83">
        <v>30</v>
      </c>
      <c r="P382" s="85">
        <f>G382*O382</f>
        <v>66</v>
      </c>
      <c r="Q382" s="83">
        <v>30</v>
      </c>
      <c r="R382" s="377">
        <f>G382*Q382</f>
        <v>66</v>
      </c>
      <c r="S382" s="905">
        <v>0</v>
      </c>
      <c r="T382" s="905">
        <f>+ALMACEN[[#This Row],[TOTAL EXITENTE82]]*ALMACEN[[#This Row],[P.U$]]</f>
        <v>0</v>
      </c>
      <c r="U382" s="768">
        <v>0</v>
      </c>
      <c r="V382">
        <f>SUMIF(SALIDAS6[[N° DE LOTE ]],ALMACEN[N° DE LOTE],SALIDAS6[ENTRADAS])</f>
        <v>0</v>
      </c>
      <c r="W382" s="950">
        <f>SUMIF(Tabla6[N° DE LOTE],ALMACEN[N° DE LOTE],Tabla6[SALIDAS])</f>
        <v>10</v>
      </c>
      <c r="X382" s="950">
        <f>ALMACEN[[#This Row],[SALIDAD]]-ALMACEN[[#This Row],[ENTRADAS]]</f>
        <v>-10</v>
      </c>
      <c r="Y382" s="176"/>
    </row>
    <row r="383" spans="1:25" ht="25.5" x14ac:dyDescent="0.25">
      <c r="A383" s="179">
        <v>329</v>
      </c>
      <c r="B383" s="204" t="s">
        <v>371</v>
      </c>
      <c r="C383" s="21" t="s">
        <v>579</v>
      </c>
      <c r="D383" s="21" t="s">
        <v>11</v>
      </c>
      <c r="E383" s="21" t="s">
        <v>326</v>
      </c>
      <c r="F383" s="27">
        <v>45505</v>
      </c>
      <c r="G383" s="38">
        <v>6.2</v>
      </c>
      <c r="H383" s="337"/>
      <c r="I383" s="83"/>
      <c r="J383" s="85">
        <f t="shared" si="24"/>
        <v>0</v>
      </c>
      <c r="K383" s="83">
        <v>0</v>
      </c>
      <c r="L383" s="85">
        <f t="shared" si="20"/>
        <v>0</v>
      </c>
      <c r="M383" s="83">
        <v>0</v>
      </c>
      <c r="N383" s="85">
        <f t="shared" si="21"/>
        <v>0</v>
      </c>
      <c r="O383" s="83"/>
      <c r="P383" s="85">
        <f t="shared" si="22"/>
        <v>0</v>
      </c>
      <c r="Q383" s="83"/>
      <c r="R383" s="377">
        <f t="shared" si="23"/>
        <v>0</v>
      </c>
      <c r="S383" s="905"/>
      <c r="T383" s="905">
        <f>+ALMACEN[[#This Row],[TOTAL EXITENTE82]]*ALMACEN[[#This Row],[P.U$]]</f>
        <v>0</v>
      </c>
      <c r="U383" s="768"/>
      <c r="V383">
        <f>SUMIF(SALIDAS6[[N° DE LOTE ]],ALMACEN[N° DE LOTE],SALIDAS6[ENTRADAS])</f>
        <v>0</v>
      </c>
      <c r="W383" s="950">
        <f>SUMIF(Tabla6[N° DE LOTE],ALMACEN[N° DE LOTE],Tabla6[SALIDAS])</f>
        <v>0</v>
      </c>
      <c r="X383" s="950">
        <f>ALMACEN[[#This Row],[SALIDAD]]-ALMACEN[[#This Row],[ENTRADAS]]</f>
        <v>0</v>
      </c>
      <c r="Y383" s="176"/>
    </row>
    <row r="384" spans="1:25" ht="51" x14ac:dyDescent="0.25">
      <c r="A384" s="179">
        <v>330</v>
      </c>
      <c r="B384" s="204" t="s">
        <v>372</v>
      </c>
      <c r="C384" s="21" t="s">
        <v>580</v>
      </c>
      <c r="D384" s="21" t="s">
        <v>11</v>
      </c>
      <c r="E384" s="21" t="s">
        <v>679</v>
      </c>
      <c r="F384" s="27">
        <v>45717</v>
      </c>
      <c r="G384" s="38">
        <v>1.52</v>
      </c>
      <c r="H384" s="337"/>
      <c r="I384" s="83"/>
      <c r="J384" s="85">
        <f t="shared" si="24"/>
        <v>0</v>
      </c>
      <c r="K384" s="83">
        <v>0</v>
      </c>
      <c r="L384" s="85">
        <f t="shared" si="20"/>
        <v>0</v>
      </c>
      <c r="M384" s="83">
        <v>0</v>
      </c>
      <c r="N384" s="85">
        <f t="shared" si="21"/>
        <v>0</v>
      </c>
      <c r="O384" s="83"/>
      <c r="P384" s="85">
        <f t="shared" si="22"/>
        <v>0</v>
      </c>
      <c r="Q384" s="83"/>
      <c r="R384" s="377">
        <f t="shared" si="23"/>
        <v>0</v>
      </c>
      <c r="S384" s="905"/>
      <c r="T384" s="905">
        <f>+ALMACEN[[#This Row],[TOTAL EXITENTE82]]*ALMACEN[[#This Row],[P.U$]]</f>
        <v>0</v>
      </c>
      <c r="U384" s="768"/>
      <c r="V384">
        <f>SUMIF(SALIDAS6[[N° DE LOTE ]],ALMACEN[N° DE LOTE],SALIDAS6[ENTRADAS])</f>
        <v>0</v>
      </c>
      <c r="W384" s="950">
        <f>SUMIF(Tabla6[N° DE LOTE],ALMACEN[N° DE LOTE],Tabla6[SALIDAS])</f>
        <v>0</v>
      </c>
      <c r="X384" s="950">
        <f>ALMACEN[[#This Row],[SALIDAD]]-ALMACEN[[#This Row],[ENTRADAS]]</f>
        <v>0</v>
      </c>
      <c r="Y384" s="176"/>
    </row>
    <row r="385" spans="1:25" ht="51" x14ac:dyDescent="0.25">
      <c r="A385" s="179">
        <v>331</v>
      </c>
      <c r="B385" s="204" t="s">
        <v>373</v>
      </c>
      <c r="C385" s="21" t="s">
        <v>203</v>
      </c>
      <c r="D385" s="21" t="s">
        <v>11</v>
      </c>
      <c r="E385" s="21" t="s">
        <v>679</v>
      </c>
      <c r="F385" s="27">
        <v>45231</v>
      </c>
      <c r="G385" s="38">
        <v>1.52</v>
      </c>
      <c r="H385" s="337"/>
      <c r="I385" s="83"/>
      <c r="J385" s="85">
        <f t="shared" si="24"/>
        <v>0</v>
      </c>
      <c r="K385" s="83">
        <v>0</v>
      </c>
      <c r="L385" s="85">
        <f t="shared" si="20"/>
        <v>0</v>
      </c>
      <c r="M385" s="83">
        <v>0</v>
      </c>
      <c r="N385" s="85">
        <f t="shared" si="21"/>
        <v>0</v>
      </c>
      <c r="O385" s="83"/>
      <c r="P385" s="85">
        <f t="shared" si="22"/>
        <v>0</v>
      </c>
      <c r="Q385" s="83"/>
      <c r="R385" s="377">
        <f t="shared" si="23"/>
        <v>0</v>
      </c>
      <c r="S385" s="905"/>
      <c r="T385" s="905">
        <f>+ALMACEN[[#This Row],[TOTAL EXITENTE82]]*ALMACEN[[#This Row],[P.U$]]</f>
        <v>0</v>
      </c>
      <c r="U385" s="768"/>
      <c r="V385">
        <f>SUMIF(SALIDAS6[[N° DE LOTE ]],ALMACEN[N° DE LOTE],SALIDAS6[ENTRADAS])</f>
        <v>0</v>
      </c>
      <c r="W385" s="950">
        <f>SUMIF(Tabla6[N° DE LOTE],ALMACEN[N° DE LOTE],Tabla6[SALIDAS])</f>
        <v>0</v>
      </c>
      <c r="X385" s="950">
        <f>ALMACEN[[#This Row],[SALIDAD]]-ALMACEN[[#This Row],[ENTRADAS]]</f>
        <v>0</v>
      </c>
      <c r="Y385" s="176"/>
    </row>
    <row r="386" spans="1:25" ht="38.25" x14ac:dyDescent="0.25">
      <c r="A386" s="179">
        <v>332</v>
      </c>
      <c r="B386" s="204" t="s">
        <v>374</v>
      </c>
      <c r="C386" s="21" t="s">
        <v>581</v>
      </c>
      <c r="D386" s="21" t="s">
        <v>11</v>
      </c>
      <c r="E386" s="21" t="s">
        <v>680</v>
      </c>
      <c r="F386" s="27">
        <v>45748</v>
      </c>
      <c r="G386" s="38">
        <v>0.75</v>
      </c>
      <c r="H386" s="337"/>
      <c r="I386" s="83"/>
      <c r="J386" s="85">
        <f t="shared" si="24"/>
        <v>0</v>
      </c>
      <c r="K386" s="83">
        <v>0</v>
      </c>
      <c r="L386" s="85">
        <f t="shared" si="20"/>
        <v>0</v>
      </c>
      <c r="M386" s="83">
        <v>0</v>
      </c>
      <c r="N386" s="85">
        <f t="shared" si="21"/>
        <v>0</v>
      </c>
      <c r="O386" s="83"/>
      <c r="P386" s="85">
        <f t="shared" si="22"/>
        <v>0</v>
      </c>
      <c r="Q386" s="83"/>
      <c r="R386" s="377">
        <f t="shared" si="23"/>
        <v>0</v>
      </c>
      <c r="S386" s="905"/>
      <c r="T386" s="905">
        <f>+ALMACEN[[#This Row],[TOTAL EXITENTE82]]*ALMACEN[[#This Row],[P.U$]]</f>
        <v>0</v>
      </c>
      <c r="U386" s="768"/>
      <c r="V386">
        <f>SUMIF(SALIDAS6[[N° DE LOTE ]],ALMACEN[N° DE LOTE],SALIDAS6[ENTRADAS])</f>
        <v>0</v>
      </c>
      <c r="W386" s="950">
        <f>SUMIF(Tabla6[N° DE LOTE],ALMACEN[N° DE LOTE],Tabla6[SALIDAS])</f>
        <v>0</v>
      </c>
      <c r="X386" s="950">
        <f>ALMACEN[[#This Row],[SALIDAD]]-ALMACEN[[#This Row],[ENTRADAS]]</f>
        <v>0</v>
      </c>
      <c r="Y386" s="176"/>
    </row>
    <row r="387" spans="1:25" ht="38.25" x14ac:dyDescent="0.25">
      <c r="A387" s="179">
        <v>333</v>
      </c>
      <c r="B387" s="204" t="s">
        <v>375</v>
      </c>
      <c r="C387" s="21" t="s">
        <v>577</v>
      </c>
      <c r="D387" s="21" t="s">
        <v>11</v>
      </c>
      <c r="E387" s="21" t="s">
        <v>680</v>
      </c>
      <c r="F387" s="27">
        <v>45566</v>
      </c>
      <c r="G387" s="38">
        <v>0.52</v>
      </c>
      <c r="H387" s="337"/>
      <c r="I387" s="83"/>
      <c r="J387" s="85">
        <f t="shared" si="24"/>
        <v>0</v>
      </c>
      <c r="K387" s="83">
        <v>0</v>
      </c>
      <c r="L387" s="85">
        <f t="shared" si="20"/>
        <v>0</v>
      </c>
      <c r="M387" s="83">
        <v>0</v>
      </c>
      <c r="N387" s="85">
        <f t="shared" si="21"/>
        <v>0</v>
      </c>
      <c r="O387" s="83"/>
      <c r="P387" s="85">
        <f t="shared" si="22"/>
        <v>0</v>
      </c>
      <c r="Q387" s="83"/>
      <c r="R387" s="377">
        <f t="shared" si="23"/>
        <v>0</v>
      </c>
      <c r="S387" s="905"/>
      <c r="T387" s="905">
        <f>+ALMACEN[[#This Row],[TOTAL EXITENTE82]]*ALMACEN[[#This Row],[P.U$]]</f>
        <v>0</v>
      </c>
      <c r="U387" s="768"/>
      <c r="V387">
        <f>SUMIF(SALIDAS6[[N° DE LOTE ]],ALMACEN[N° DE LOTE],SALIDAS6[ENTRADAS])</f>
        <v>0</v>
      </c>
      <c r="W387" s="950">
        <f>SUMIF(Tabla6[N° DE LOTE],ALMACEN[N° DE LOTE],Tabla6[SALIDAS])</f>
        <v>0</v>
      </c>
      <c r="X387" s="950">
        <f>ALMACEN[[#This Row],[SALIDAD]]-ALMACEN[[#This Row],[ENTRADAS]]</f>
        <v>0</v>
      </c>
      <c r="Y387" s="176"/>
    </row>
    <row r="388" spans="1:25" ht="51" x14ac:dyDescent="0.25">
      <c r="A388" s="179">
        <v>807</v>
      </c>
      <c r="B388" s="204" t="s">
        <v>18072</v>
      </c>
      <c r="C388" s="21" t="s">
        <v>573</v>
      </c>
      <c r="D388" s="21" t="s">
        <v>11</v>
      </c>
      <c r="E388" s="21" t="s">
        <v>679</v>
      </c>
      <c r="F388" s="27">
        <v>45717</v>
      </c>
      <c r="G388" s="38">
        <v>3.07</v>
      </c>
      <c r="H388" s="337"/>
      <c r="I388" s="83"/>
      <c r="J388" s="85">
        <f>G388*I388</f>
        <v>0</v>
      </c>
      <c r="K388" s="83"/>
      <c r="L388" s="85">
        <f>G388*K388</f>
        <v>0</v>
      </c>
      <c r="M388" s="83"/>
      <c r="N388" s="85">
        <f>G388*M388</f>
        <v>0</v>
      </c>
      <c r="O388" s="83"/>
      <c r="P388" s="85">
        <f>G388*O388</f>
        <v>0</v>
      </c>
      <c r="Q388" s="83">
        <v>15</v>
      </c>
      <c r="R388" s="377">
        <f>G388*Q388</f>
        <v>46.05</v>
      </c>
      <c r="S388" s="905">
        <v>5</v>
      </c>
      <c r="T388" s="905">
        <f>+ALMACEN[[#This Row],[TOTAL EXITENTE82]]*ALMACEN[[#This Row],[P.U$]]</f>
        <v>15.35</v>
      </c>
      <c r="U388" s="768">
        <v>5</v>
      </c>
      <c r="V388">
        <f>SUMIF(SALIDAS6[[N° DE LOTE ]],ALMACEN[N° DE LOTE],SALIDAS6[ENTRADAS])</f>
        <v>15</v>
      </c>
      <c r="W388" s="950">
        <f>SUMIF(Tabla6[N° DE LOTE],ALMACEN[N° DE LOTE],Tabla6[SALIDAS])</f>
        <v>0</v>
      </c>
      <c r="X388" s="950">
        <f>ALMACEN[[#This Row],[SALIDAD]]-ALMACEN[[#This Row],[ENTRADAS]]</f>
        <v>15</v>
      </c>
      <c r="Y388" s="176"/>
    </row>
    <row r="389" spans="1:25" ht="51" x14ac:dyDescent="0.25">
      <c r="A389" s="179">
        <v>334</v>
      </c>
      <c r="B389" s="204" t="s">
        <v>376</v>
      </c>
      <c r="C389" s="21" t="s">
        <v>197</v>
      </c>
      <c r="D389" s="21" t="s">
        <v>11</v>
      </c>
      <c r="E389" s="21" t="s">
        <v>679</v>
      </c>
      <c r="F389" s="27">
        <v>45170</v>
      </c>
      <c r="G389" s="38">
        <v>9.32</v>
      </c>
      <c r="H389" s="337"/>
      <c r="I389" s="83"/>
      <c r="J389" s="85">
        <f t="shared" si="24"/>
        <v>0</v>
      </c>
      <c r="K389" s="83">
        <v>0</v>
      </c>
      <c r="L389" s="85">
        <f t="shared" si="20"/>
        <v>0</v>
      </c>
      <c r="M389" s="83">
        <v>0</v>
      </c>
      <c r="N389" s="85">
        <f t="shared" si="21"/>
        <v>0</v>
      </c>
      <c r="O389" s="83"/>
      <c r="P389" s="85">
        <f t="shared" si="22"/>
        <v>0</v>
      </c>
      <c r="Q389" s="83"/>
      <c r="R389" s="377">
        <f t="shared" si="23"/>
        <v>0</v>
      </c>
      <c r="S389" s="905"/>
      <c r="T389" s="905">
        <f>+ALMACEN[[#This Row],[TOTAL EXITENTE82]]*ALMACEN[[#This Row],[P.U$]]</f>
        <v>0</v>
      </c>
      <c r="U389" s="768"/>
      <c r="V389">
        <f>SUMIF(SALIDAS6[[N° DE LOTE ]],ALMACEN[N° DE LOTE],SALIDAS6[ENTRADAS])</f>
        <v>0</v>
      </c>
      <c r="W389" s="950">
        <f>SUMIF(Tabla6[N° DE LOTE],ALMACEN[N° DE LOTE],Tabla6[SALIDAS])</f>
        <v>0</v>
      </c>
      <c r="X389" s="950">
        <f>ALMACEN[[#This Row],[SALIDAD]]-ALMACEN[[#This Row],[ENTRADAS]]</f>
        <v>0</v>
      </c>
      <c r="Y389" s="176"/>
    </row>
    <row r="390" spans="1:25" ht="25.5" x14ac:dyDescent="0.25">
      <c r="A390" s="179">
        <v>335</v>
      </c>
      <c r="B390" s="204" t="s">
        <v>770</v>
      </c>
      <c r="C390" s="21" t="s">
        <v>736</v>
      </c>
      <c r="D390" s="21" t="s">
        <v>11</v>
      </c>
      <c r="E390" s="21"/>
      <c r="F390" s="27">
        <v>45444</v>
      </c>
      <c r="G390" s="38">
        <v>0.28999999999999998</v>
      </c>
      <c r="H390" s="337"/>
      <c r="I390" s="83"/>
      <c r="J390" s="85">
        <f t="shared" si="24"/>
        <v>0</v>
      </c>
      <c r="K390" s="83">
        <v>0</v>
      </c>
      <c r="L390" s="85">
        <f>G390*K390</f>
        <v>0</v>
      </c>
      <c r="M390" s="83">
        <v>0</v>
      </c>
      <c r="N390" s="85">
        <f>G390*M390</f>
        <v>0</v>
      </c>
      <c r="O390" s="83"/>
      <c r="P390" s="85">
        <f>G390*O390</f>
        <v>0</v>
      </c>
      <c r="Q390" s="83"/>
      <c r="R390" s="377">
        <f>G390*Q390</f>
        <v>0</v>
      </c>
      <c r="S390" s="905"/>
      <c r="T390" s="905">
        <f>+ALMACEN[[#This Row],[TOTAL EXITENTE82]]*ALMACEN[[#This Row],[P.U$]]</f>
        <v>0</v>
      </c>
      <c r="U390" s="768"/>
      <c r="V390">
        <f>SUMIF(SALIDAS6[[N° DE LOTE ]],ALMACEN[N° DE LOTE],SALIDAS6[ENTRADAS])</f>
        <v>0</v>
      </c>
      <c r="W390" s="950">
        <f>SUMIF(Tabla6[N° DE LOTE],ALMACEN[N° DE LOTE],Tabla6[SALIDAS])</f>
        <v>0</v>
      </c>
      <c r="X390" s="950">
        <f>ALMACEN[[#This Row],[SALIDAD]]-ALMACEN[[#This Row],[ENTRADAS]]</f>
        <v>0</v>
      </c>
      <c r="Y390" s="176"/>
    </row>
    <row r="391" spans="1:25" ht="25.5" x14ac:dyDescent="0.25">
      <c r="A391" s="179">
        <v>336</v>
      </c>
      <c r="B391" s="204" t="s">
        <v>770</v>
      </c>
      <c r="C391" s="21" t="s">
        <v>17768</v>
      </c>
      <c r="D391" s="21" t="s">
        <v>11</v>
      </c>
      <c r="E391" s="21"/>
      <c r="F391" s="27">
        <v>45748</v>
      </c>
      <c r="G391" s="38">
        <v>0.28999999999999998</v>
      </c>
      <c r="H391" s="337"/>
      <c r="I391" s="83">
        <v>10</v>
      </c>
      <c r="J391" s="85">
        <f>G391*I391</f>
        <v>2.9</v>
      </c>
      <c r="K391" s="83">
        <v>10</v>
      </c>
      <c r="L391" s="85">
        <f>G391*K391</f>
        <v>2.9</v>
      </c>
      <c r="M391" s="83">
        <v>10</v>
      </c>
      <c r="N391" s="85">
        <f>G391*M391</f>
        <v>2.9</v>
      </c>
      <c r="O391" s="83">
        <v>10</v>
      </c>
      <c r="P391" s="85">
        <f>G391*O391</f>
        <v>2.9</v>
      </c>
      <c r="Q391" s="83">
        <v>10</v>
      </c>
      <c r="R391" s="377">
        <f>G391*Q391</f>
        <v>2.9</v>
      </c>
      <c r="S391" s="905">
        <v>10</v>
      </c>
      <c r="T391" s="905">
        <f>+ALMACEN[[#This Row],[TOTAL EXITENTE82]]*ALMACEN[[#This Row],[P.U$]]</f>
        <v>2.9</v>
      </c>
      <c r="U391" s="768">
        <v>5</v>
      </c>
      <c r="V391">
        <f>SUMIF(SALIDAS6[[N° DE LOTE ]],ALMACEN[N° DE LOTE],SALIDAS6[ENTRADAS])</f>
        <v>0</v>
      </c>
      <c r="W391" s="950">
        <f>SUMIF(Tabla6[N° DE LOTE],ALMACEN[N° DE LOTE],Tabla6[SALIDAS])</f>
        <v>0</v>
      </c>
      <c r="X391" s="950">
        <f>ALMACEN[[#This Row],[SALIDAD]]-ALMACEN[[#This Row],[ENTRADAS]]</f>
        <v>0</v>
      </c>
      <c r="Y391" s="176"/>
    </row>
    <row r="392" spans="1:25" ht="38.25" x14ac:dyDescent="0.25">
      <c r="A392" s="179">
        <v>337</v>
      </c>
      <c r="B392" s="204" t="s">
        <v>377</v>
      </c>
      <c r="C392" s="21" t="s">
        <v>232</v>
      </c>
      <c r="D392" s="21" t="s">
        <v>11</v>
      </c>
      <c r="E392" s="21" t="s">
        <v>269</v>
      </c>
      <c r="F392" s="27">
        <v>45597</v>
      </c>
      <c r="G392" s="38">
        <v>1.86</v>
      </c>
      <c r="H392" s="337"/>
      <c r="I392" s="83">
        <v>1</v>
      </c>
      <c r="J392" s="85">
        <f t="shared" si="24"/>
        <v>1.86</v>
      </c>
      <c r="K392" s="83">
        <v>1</v>
      </c>
      <c r="L392" s="85">
        <f t="shared" si="20"/>
        <v>1.86</v>
      </c>
      <c r="M392" s="83">
        <v>1</v>
      </c>
      <c r="N392" s="85">
        <f t="shared" si="21"/>
        <v>1.86</v>
      </c>
      <c r="O392" s="83">
        <v>1</v>
      </c>
      <c r="P392" s="85">
        <f t="shared" si="22"/>
        <v>1.86</v>
      </c>
      <c r="Q392" s="83">
        <v>1</v>
      </c>
      <c r="R392" s="377">
        <f t="shared" si="23"/>
        <v>1.86</v>
      </c>
      <c r="S392" s="905">
        <v>1</v>
      </c>
      <c r="T392" s="905">
        <f>+ALMACEN[[#This Row],[TOTAL EXITENTE82]]*ALMACEN[[#This Row],[P.U$]]</f>
        <v>1.86</v>
      </c>
      <c r="U392" s="768">
        <v>1</v>
      </c>
      <c r="V392">
        <f>SUMIF(SALIDAS6[[N° DE LOTE ]],ALMACEN[N° DE LOTE],SALIDAS6[ENTRADAS])</f>
        <v>0</v>
      </c>
      <c r="W392" s="950">
        <f>SUMIF(Tabla6[N° DE LOTE],ALMACEN[N° DE LOTE],Tabla6[SALIDAS])</f>
        <v>0</v>
      </c>
      <c r="X392" s="950">
        <f>ALMACEN[[#This Row],[SALIDAD]]-ALMACEN[[#This Row],[ENTRADAS]]</f>
        <v>0</v>
      </c>
      <c r="Y392" s="176"/>
    </row>
    <row r="393" spans="1:25" ht="28.5" x14ac:dyDescent="0.25">
      <c r="A393" s="179">
        <v>338</v>
      </c>
      <c r="B393" s="204" t="s">
        <v>378</v>
      </c>
      <c r="C393" s="23" t="s">
        <v>197</v>
      </c>
      <c r="D393" s="21" t="s">
        <v>11</v>
      </c>
      <c r="E393" s="23" t="s">
        <v>681</v>
      </c>
      <c r="F393" s="238">
        <v>45261</v>
      </c>
      <c r="G393" s="239">
        <v>8.1199999999999992</v>
      </c>
      <c r="H393" s="337"/>
      <c r="I393" s="83"/>
      <c r="J393" s="85">
        <f t="shared" si="24"/>
        <v>0</v>
      </c>
      <c r="K393" s="83">
        <v>0</v>
      </c>
      <c r="L393" s="85">
        <f t="shared" si="20"/>
        <v>0</v>
      </c>
      <c r="M393" s="83">
        <v>0</v>
      </c>
      <c r="N393" s="85">
        <f t="shared" si="21"/>
        <v>0</v>
      </c>
      <c r="O393" s="83"/>
      <c r="P393" s="85">
        <f t="shared" si="22"/>
        <v>0</v>
      </c>
      <c r="Q393" s="83"/>
      <c r="R393" s="377">
        <f t="shared" si="23"/>
        <v>0</v>
      </c>
      <c r="S393" s="905"/>
      <c r="T393" s="905">
        <f>+ALMACEN[[#This Row],[TOTAL EXITENTE82]]*ALMACEN[[#This Row],[P.U$]]</f>
        <v>0</v>
      </c>
      <c r="U393" s="768"/>
      <c r="V393">
        <f>SUMIF(SALIDAS6[[N° DE LOTE ]],ALMACEN[N° DE LOTE],SALIDAS6[ENTRADAS])</f>
        <v>0</v>
      </c>
      <c r="W393" s="950">
        <f>SUMIF(Tabla6[N° DE LOTE],ALMACEN[N° DE LOTE],Tabla6[SALIDAS])</f>
        <v>0</v>
      </c>
      <c r="X393" s="950">
        <f>ALMACEN[[#This Row],[SALIDAD]]-ALMACEN[[#This Row],[ENTRADAS]]</f>
        <v>0</v>
      </c>
      <c r="Y393" s="176"/>
    </row>
    <row r="394" spans="1:25" ht="38.25" x14ac:dyDescent="0.25">
      <c r="A394" s="179">
        <v>339</v>
      </c>
      <c r="B394" s="204" t="s">
        <v>379</v>
      </c>
      <c r="C394" s="21" t="s">
        <v>575</v>
      </c>
      <c r="D394" s="21" t="s">
        <v>11</v>
      </c>
      <c r="E394" s="21" t="s">
        <v>282</v>
      </c>
      <c r="F394" s="240">
        <v>45017</v>
      </c>
      <c r="G394" s="241">
        <v>3.08</v>
      </c>
      <c r="H394" s="337"/>
      <c r="I394" s="83"/>
      <c r="J394" s="85">
        <f t="shared" si="24"/>
        <v>0</v>
      </c>
      <c r="K394" s="83">
        <v>0</v>
      </c>
      <c r="L394" s="85">
        <f t="shared" si="20"/>
        <v>0</v>
      </c>
      <c r="M394" s="83">
        <v>0</v>
      </c>
      <c r="N394" s="85">
        <f t="shared" si="21"/>
        <v>0</v>
      </c>
      <c r="O394" s="83"/>
      <c r="P394" s="85">
        <f t="shared" si="22"/>
        <v>0</v>
      </c>
      <c r="Q394" s="83"/>
      <c r="R394" s="377">
        <f t="shared" si="23"/>
        <v>0</v>
      </c>
      <c r="S394" s="905"/>
      <c r="T394" s="905">
        <f>+ALMACEN[[#This Row],[TOTAL EXITENTE82]]*ALMACEN[[#This Row],[P.U$]]</f>
        <v>0</v>
      </c>
      <c r="U394" s="768"/>
      <c r="V394">
        <f>SUMIF(SALIDAS6[[N° DE LOTE ]],ALMACEN[N° DE LOTE],SALIDAS6[ENTRADAS])</f>
        <v>0</v>
      </c>
      <c r="W394" s="950">
        <f>SUMIF(Tabla6[N° DE LOTE],ALMACEN[N° DE LOTE],Tabla6[SALIDAS])</f>
        <v>0</v>
      </c>
      <c r="X394" s="950">
        <f>ALMACEN[[#This Row],[SALIDAD]]-ALMACEN[[#This Row],[ENTRADAS]]</f>
        <v>0</v>
      </c>
      <c r="Y394" s="176"/>
    </row>
    <row r="395" spans="1:25" ht="38.25" x14ac:dyDescent="0.25">
      <c r="A395" s="179">
        <v>340</v>
      </c>
      <c r="B395" s="204" t="s">
        <v>380</v>
      </c>
      <c r="C395" s="21" t="s">
        <v>582</v>
      </c>
      <c r="D395" s="21" t="s">
        <v>11</v>
      </c>
      <c r="E395" s="21" t="s">
        <v>282</v>
      </c>
      <c r="F395" s="240">
        <v>45139</v>
      </c>
      <c r="G395" s="241">
        <v>3.08</v>
      </c>
      <c r="H395" s="337"/>
      <c r="I395" s="83"/>
      <c r="J395" s="85">
        <f t="shared" si="24"/>
        <v>0</v>
      </c>
      <c r="K395" s="83">
        <v>0</v>
      </c>
      <c r="L395" s="85">
        <f t="shared" si="20"/>
        <v>0</v>
      </c>
      <c r="M395" s="83">
        <v>0</v>
      </c>
      <c r="N395" s="85">
        <f t="shared" si="21"/>
        <v>0</v>
      </c>
      <c r="O395" s="83"/>
      <c r="P395" s="85">
        <f t="shared" si="22"/>
        <v>0</v>
      </c>
      <c r="Q395" s="83"/>
      <c r="R395" s="377">
        <f t="shared" si="23"/>
        <v>0</v>
      </c>
      <c r="S395" s="905"/>
      <c r="T395" s="905">
        <f>+ALMACEN[[#This Row],[TOTAL EXITENTE82]]*ALMACEN[[#This Row],[P.U$]]</f>
        <v>0</v>
      </c>
      <c r="U395" s="768"/>
      <c r="V395">
        <f>SUMIF(SALIDAS6[[N° DE LOTE ]],ALMACEN[N° DE LOTE],SALIDAS6[ENTRADAS])</f>
        <v>0</v>
      </c>
      <c r="W395" s="950">
        <f>SUMIF(Tabla6[N° DE LOTE],ALMACEN[N° DE LOTE],Tabla6[SALIDAS])</f>
        <v>0</v>
      </c>
      <c r="X395" s="950">
        <f>ALMACEN[[#This Row],[SALIDAD]]-ALMACEN[[#This Row],[ENTRADAS]]</f>
        <v>0</v>
      </c>
      <c r="Y395" s="176"/>
    </row>
    <row r="396" spans="1:25" ht="51" x14ac:dyDescent="0.25">
      <c r="A396" s="179">
        <v>341</v>
      </c>
      <c r="B396" s="204" t="s">
        <v>381</v>
      </c>
      <c r="C396" s="21" t="s">
        <v>583</v>
      </c>
      <c r="D396" s="21" t="s">
        <v>11</v>
      </c>
      <c r="E396" s="21" t="s">
        <v>682</v>
      </c>
      <c r="F396" s="240">
        <v>45809</v>
      </c>
      <c r="G396" s="241">
        <v>1.55</v>
      </c>
      <c r="H396" s="337"/>
      <c r="I396" s="83"/>
      <c r="J396" s="85">
        <f t="shared" si="24"/>
        <v>0</v>
      </c>
      <c r="K396" s="83">
        <v>0</v>
      </c>
      <c r="L396" s="85">
        <f t="shared" si="20"/>
        <v>0</v>
      </c>
      <c r="M396" s="83">
        <v>0</v>
      </c>
      <c r="N396" s="85">
        <f t="shared" si="21"/>
        <v>0</v>
      </c>
      <c r="O396" s="83"/>
      <c r="P396" s="85">
        <f t="shared" si="22"/>
        <v>0</v>
      </c>
      <c r="Q396" s="83"/>
      <c r="R396" s="377">
        <f t="shared" si="23"/>
        <v>0</v>
      </c>
      <c r="S396" s="905"/>
      <c r="T396" s="905">
        <f>+ALMACEN[[#This Row],[TOTAL EXITENTE82]]*ALMACEN[[#This Row],[P.U$]]</f>
        <v>0</v>
      </c>
      <c r="U396" s="768"/>
      <c r="V396">
        <f>SUMIF(SALIDAS6[[N° DE LOTE ]],ALMACEN[N° DE LOTE],SALIDAS6[ENTRADAS])</f>
        <v>0</v>
      </c>
      <c r="W396" s="950">
        <f>SUMIF(Tabla6[N° DE LOTE],ALMACEN[N° DE LOTE],Tabla6[SALIDAS])</f>
        <v>0</v>
      </c>
      <c r="X396" s="950">
        <f>ALMACEN[[#This Row],[SALIDAD]]-ALMACEN[[#This Row],[ENTRADAS]]</f>
        <v>0</v>
      </c>
      <c r="Y396" s="176"/>
    </row>
    <row r="397" spans="1:25" ht="28.5" x14ac:dyDescent="0.25">
      <c r="A397" s="179">
        <v>342</v>
      </c>
      <c r="B397" s="204" t="s">
        <v>382</v>
      </c>
      <c r="C397" s="21" t="s">
        <v>197</v>
      </c>
      <c r="D397" s="21" t="s">
        <v>11</v>
      </c>
      <c r="E397" s="21" t="s">
        <v>278</v>
      </c>
      <c r="F397" s="240">
        <v>45108</v>
      </c>
      <c r="G397" s="241">
        <v>3.55</v>
      </c>
      <c r="H397" s="337"/>
      <c r="I397" s="83"/>
      <c r="J397" s="85">
        <f t="shared" si="24"/>
        <v>0</v>
      </c>
      <c r="K397" s="83">
        <v>0</v>
      </c>
      <c r="L397" s="85">
        <f t="shared" si="20"/>
        <v>0</v>
      </c>
      <c r="M397" s="83">
        <v>0</v>
      </c>
      <c r="N397" s="85">
        <f t="shared" si="21"/>
        <v>0</v>
      </c>
      <c r="O397" s="83"/>
      <c r="P397" s="85">
        <f t="shared" si="22"/>
        <v>0</v>
      </c>
      <c r="Q397" s="83"/>
      <c r="R397" s="377">
        <f t="shared" si="23"/>
        <v>0</v>
      </c>
      <c r="S397" s="905"/>
      <c r="T397" s="905">
        <f>+ALMACEN[[#This Row],[TOTAL EXITENTE82]]*ALMACEN[[#This Row],[P.U$]]</f>
        <v>0</v>
      </c>
      <c r="U397" s="768"/>
      <c r="V397">
        <f>SUMIF(SALIDAS6[[N° DE LOTE ]],ALMACEN[N° DE LOTE],SALIDAS6[ENTRADAS])</f>
        <v>0</v>
      </c>
      <c r="W397" s="950">
        <f>SUMIF(Tabla6[N° DE LOTE],ALMACEN[N° DE LOTE],Tabla6[SALIDAS])</f>
        <v>0</v>
      </c>
      <c r="X397" s="950">
        <f>ALMACEN[[#This Row],[SALIDAD]]-ALMACEN[[#This Row],[ENTRADAS]]</f>
        <v>0</v>
      </c>
      <c r="Y397" s="176"/>
    </row>
    <row r="398" spans="1:25" ht="51" x14ac:dyDescent="0.25">
      <c r="A398" s="179">
        <v>343</v>
      </c>
      <c r="B398" s="204" t="s">
        <v>383</v>
      </c>
      <c r="C398" s="21" t="s">
        <v>573</v>
      </c>
      <c r="D398" s="21" t="s">
        <v>11</v>
      </c>
      <c r="E398" s="21" t="s">
        <v>299</v>
      </c>
      <c r="F398" s="240">
        <v>45505</v>
      </c>
      <c r="G398" s="241">
        <v>2.02</v>
      </c>
      <c r="H398" s="337"/>
      <c r="I398" s="83"/>
      <c r="J398" s="85">
        <f t="shared" si="24"/>
        <v>0</v>
      </c>
      <c r="K398" s="83">
        <v>0</v>
      </c>
      <c r="L398" s="85">
        <f t="shared" si="20"/>
        <v>0</v>
      </c>
      <c r="M398" s="83">
        <v>0</v>
      </c>
      <c r="N398" s="85">
        <f t="shared" si="21"/>
        <v>0</v>
      </c>
      <c r="O398" s="83"/>
      <c r="P398" s="85">
        <f t="shared" si="22"/>
        <v>0</v>
      </c>
      <c r="Q398" s="83"/>
      <c r="R398" s="377">
        <f t="shared" si="23"/>
        <v>0</v>
      </c>
      <c r="S398" s="905"/>
      <c r="T398" s="905">
        <f>+ALMACEN[[#This Row],[TOTAL EXITENTE82]]*ALMACEN[[#This Row],[P.U$]]</f>
        <v>0</v>
      </c>
      <c r="U398" s="768"/>
      <c r="V398">
        <f>SUMIF(SALIDAS6[[N° DE LOTE ]],ALMACEN[N° DE LOTE],SALIDAS6[ENTRADAS])</f>
        <v>0</v>
      </c>
      <c r="W398" s="950">
        <f>SUMIF(Tabla6[N° DE LOTE],ALMACEN[N° DE LOTE],Tabla6[SALIDAS])</f>
        <v>0</v>
      </c>
      <c r="X398" s="950">
        <f>ALMACEN[[#This Row],[SALIDAD]]-ALMACEN[[#This Row],[ENTRADAS]]</f>
        <v>0</v>
      </c>
      <c r="Y398" s="176"/>
    </row>
    <row r="399" spans="1:25" ht="38.25" x14ac:dyDescent="0.25">
      <c r="A399" s="179">
        <v>344</v>
      </c>
      <c r="B399" s="204" t="s">
        <v>384</v>
      </c>
      <c r="C399" s="21" t="s">
        <v>584</v>
      </c>
      <c r="D399" s="21" t="s">
        <v>11</v>
      </c>
      <c r="E399" s="21" t="s">
        <v>683</v>
      </c>
      <c r="F399" s="240">
        <v>45413</v>
      </c>
      <c r="G399" s="241">
        <v>4.3899999999999997</v>
      </c>
      <c r="H399" s="337"/>
      <c r="I399" s="83"/>
      <c r="J399" s="85">
        <f t="shared" si="24"/>
        <v>0</v>
      </c>
      <c r="K399" s="83">
        <v>0</v>
      </c>
      <c r="L399" s="85">
        <f t="shared" si="20"/>
        <v>0</v>
      </c>
      <c r="M399" s="83">
        <v>0</v>
      </c>
      <c r="N399" s="85">
        <f t="shared" si="21"/>
        <v>0</v>
      </c>
      <c r="O399" s="83"/>
      <c r="P399" s="85">
        <f t="shared" si="22"/>
        <v>0</v>
      </c>
      <c r="Q399" s="83"/>
      <c r="R399" s="377">
        <f t="shared" si="23"/>
        <v>0</v>
      </c>
      <c r="S399" s="905"/>
      <c r="T399" s="905">
        <f>+ALMACEN[[#This Row],[TOTAL EXITENTE82]]*ALMACEN[[#This Row],[P.U$]]</f>
        <v>0</v>
      </c>
      <c r="U399" s="768"/>
      <c r="V399">
        <f>SUMIF(SALIDAS6[[N° DE LOTE ]],ALMACEN[N° DE LOTE],SALIDAS6[ENTRADAS])</f>
        <v>0</v>
      </c>
      <c r="W399" s="950">
        <f>SUMIF(Tabla6[N° DE LOTE],ALMACEN[N° DE LOTE],Tabla6[SALIDAS])</f>
        <v>0</v>
      </c>
      <c r="X399" s="950">
        <f>ALMACEN[[#This Row],[SALIDAD]]-ALMACEN[[#This Row],[ENTRADAS]]</f>
        <v>0</v>
      </c>
      <c r="Y399" s="176"/>
    </row>
    <row r="400" spans="1:25" ht="38.25" x14ac:dyDescent="0.25">
      <c r="A400" s="179">
        <v>345</v>
      </c>
      <c r="B400" s="204" t="s">
        <v>385</v>
      </c>
      <c r="C400" s="21" t="s">
        <v>237</v>
      </c>
      <c r="D400" s="21" t="s">
        <v>11</v>
      </c>
      <c r="E400" s="21" t="s">
        <v>683</v>
      </c>
      <c r="F400" s="240">
        <v>45170</v>
      </c>
      <c r="G400" s="241">
        <v>2.12</v>
      </c>
      <c r="H400" s="337"/>
      <c r="I400" s="83">
        <v>3</v>
      </c>
      <c r="J400" s="85">
        <f t="shared" si="24"/>
        <v>6.36</v>
      </c>
      <c r="K400" s="83">
        <v>0</v>
      </c>
      <c r="L400" s="85">
        <f>G400*K400</f>
        <v>0</v>
      </c>
      <c r="M400" s="83">
        <v>0</v>
      </c>
      <c r="N400" s="85">
        <f>G400*M400</f>
        <v>0</v>
      </c>
      <c r="O400" s="83"/>
      <c r="P400" s="85">
        <f>G400*O400</f>
        <v>0</v>
      </c>
      <c r="Q400" s="83"/>
      <c r="R400" s="377">
        <f>G400*Q400</f>
        <v>0</v>
      </c>
      <c r="S400" s="905"/>
      <c r="T400" s="905">
        <f>+ALMACEN[[#This Row],[TOTAL EXITENTE82]]*ALMACEN[[#This Row],[P.U$]]</f>
        <v>0</v>
      </c>
      <c r="U400" s="768"/>
      <c r="V400">
        <f>SUMIF(SALIDAS6[[N° DE LOTE ]],ALMACEN[N° DE LOTE],SALIDAS6[ENTRADAS])</f>
        <v>0</v>
      </c>
      <c r="W400" s="950">
        <f>SUMIF(Tabla6[N° DE LOTE],ALMACEN[N° DE LOTE],Tabla6[SALIDAS])</f>
        <v>0</v>
      </c>
      <c r="X400" s="950">
        <f>ALMACEN[[#This Row],[SALIDAD]]-ALMACEN[[#This Row],[ENTRADAS]]</f>
        <v>0</v>
      </c>
      <c r="Y400" s="176"/>
    </row>
    <row r="401" spans="1:25" ht="38.25" x14ac:dyDescent="0.25">
      <c r="A401" s="179">
        <v>346</v>
      </c>
      <c r="B401" s="204" t="s">
        <v>385</v>
      </c>
      <c r="C401" s="21" t="s">
        <v>232</v>
      </c>
      <c r="D401" s="21" t="s">
        <v>11</v>
      </c>
      <c r="E401" s="21" t="s">
        <v>289</v>
      </c>
      <c r="F401" s="240">
        <v>45352</v>
      </c>
      <c r="G401" s="241">
        <v>2.82</v>
      </c>
      <c r="H401" s="337"/>
      <c r="I401" s="83"/>
      <c r="J401" s="85">
        <f t="shared" si="24"/>
        <v>0</v>
      </c>
      <c r="K401" s="83">
        <v>0</v>
      </c>
      <c r="L401" s="85">
        <f t="shared" si="20"/>
        <v>0</v>
      </c>
      <c r="M401" s="83">
        <v>0</v>
      </c>
      <c r="N401" s="85">
        <f t="shared" si="21"/>
        <v>0</v>
      </c>
      <c r="O401" s="83"/>
      <c r="P401" s="85">
        <f t="shared" si="22"/>
        <v>0</v>
      </c>
      <c r="Q401" s="83"/>
      <c r="R401" s="377">
        <f t="shared" si="23"/>
        <v>0</v>
      </c>
      <c r="S401" s="905"/>
      <c r="T401" s="905">
        <f>+ALMACEN[[#This Row],[TOTAL EXITENTE82]]*ALMACEN[[#This Row],[P.U$]]</f>
        <v>0</v>
      </c>
      <c r="U401" s="768"/>
      <c r="V401">
        <f>SUMIF(SALIDAS6[[N° DE LOTE ]],ALMACEN[N° DE LOTE],SALIDAS6[ENTRADAS])</f>
        <v>0</v>
      </c>
      <c r="W401" s="950">
        <f>SUMIF(Tabla6[N° DE LOTE],ALMACEN[N° DE LOTE],Tabla6[SALIDAS])</f>
        <v>0</v>
      </c>
      <c r="X401" s="950">
        <f>ALMACEN[[#This Row],[SALIDAD]]-ALMACEN[[#This Row],[ENTRADAS]]</f>
        <v>0</v>
      </c>
      <c r="Y401" s="176"/>
    </row>
    <row r="402" spans="1:25" ht="38.25" x14ac:dyDescent="0.25">
      <c r="A402" s="179">
        <v>347</v>
      </c>
      <c r="B402" s="204" t="s">
        <v>386</v>
      </c>
      <c r="C402" s="21" t="s">
        <v>232</v>
      </c>
      <c r="D402" s="21" t="s">
        <v>11</v>
      </c>
      <c r="E402" s="21" t="s">
        <v>684</v>
      </c>
      <c r="F402" s="240">
        <v>45231</v>
      </c>
      <c r="G402" s="241">
        <v>1.54</v>
      </c>
      <c r="H402" s="337"/>
      <c r="I402" s="83">
        <v>7</v>
      </c>
      <c r="J402" s="85">
        <f t="shared" si="24"/>
        <v>10.780000000000001</v>
      </c>
      <c r="K402" s="83">
        <v>7</v>
      </c>
      <c r="L402" s="85">
        <f t="shared" si="20"/>
        <v>10.780000000000001</v>
      </c>
      <c r="M402" s="83">
        <v>7</v>
      </c>
      <c r="N402" s="85">
        <f t="shared" si="21"/>
        <v>10.780000000000001</v>
      </c>
      <c r="O402" s="83">
        <v>17</v>
      </c>
      <c r="P402" s="85">
        <f t="shared" si="22"/>
        <v>26.18</v>
      </c>
      <c r="Q402" s="83">
        <v>17</v>
      </c>
      <c r="R402" s="377">
        <f t="shared" si="23"/>
        <v>26.18</v>
      </c>
      <c r="S402" s="905">
        <v>0</v>
      </c>
      <c r="T402" s="905">
        <f>+ALMACEN[[#This Row],[TOTAL EXITENTE82]]*ALMACEN[[#This Row],[P.U$]]</f>
        <v>0</v>
      </c>
      <c r="U402" s="768">
        <v>0</v>
      </c>
      <c r="V402">
        <f>SUMIF(SALIDAS6[[N° DE LOTE ]],ALMACEN[N° DE LOTE],SALIDAS6[ENTRADAS])</f>
        <v>0</v>
      </c>
      <c r="W402" s="950">
        <f>SUMIF(Tabla6[N° DE LOTE],ALMACEN[N° DE LOTE],Tabla6[SALIDAS])</f>
        <v>0</v>
      </c>
      <c r="X402" s="950">
        <f>ALMACEN[[#This Row],[SALIDAD]]-ALMACEN[[#This Row],[ENTRADAS]]</f>
        <v>0</v>
      </c>
      <c r="Y402" s="176"/>
    </row>
    <row r="403" spans="1:25" ht="38.25" x14ac:dyDescent="0.25">
      <c r="A403" s="179">
        <v>348</v>
      </c>
      <c r="B403" s="204" t="s">
        <v>387</v>
      </c>
      <c r="C403" s="21" t="s">
        <v>252</v>
      </c>
      <c r="D403" s="21" t="s">
        <v>341</v>
      </c>
      <c r="E403" s="21" t="s">
        <v>287</v>
      </c>
      <c r="F403" s="240">
        <v>45627</v>
      </c>
      <c r="G403" s="241">
        <v>1.25</v>
      </c>
      <c r="H403" s="337"/>
      <c r="I403" s="83"/>
      <c r="J403" s="85">
        <f t="shared" si="24"/>
        <v>0</v>
      </c>
      <c r="K403" s="83">
        <v>0</v>
      </c>
      <c r="L403" s="85">
        <f t="shared" si="20"/>
        <v>0</v>
      </c>
      <c r="M403" s="83">
        <v>0</v>
      </c>
      <c r="N403" s="85">
        <f t="shared" si="21"/>
        <v>0</v>
      </c>
      <c r="O403" s="83"/>
      <c r="P403" s="85">
        <f t="shared" si="22"/>
        <v>0</v>
      </c>
      <c r="Q403" s="83"/>
      <c r="R403" s="377">
        <f t="shared" si="23"/>
        <v>0</v>
      </c>
      <c r="S403" s="905"/>
      <c r="T403" s="905">
        <f>+ALMACEN[[#This Row],[TOTAL EXITENTE82]]*ALMACEN[[#This Row],[P.U$]]</f>
        <v>0</v>
      </c>
      <c r="U403" s="768"/>
      <c r="V403">
        <f>SUMIF(SALIDAS6[[N° DE LOTE ]],ALMACEN[N° DE LOTE],SALIDAS6[ENTRADAS])</f>
        <v>0</v>
      </c>
      <c r="W403" s="950">
        <f>SUMIF(Tabla6[N° DE LOTE],ALMACEN[N° DE LOTE],Tabla6[SALIDAS])</f>
        <v>0</v>
      </c>
      <c r="X403" s="950">
        <f>ALMACEN[[#This Row],[SALIDAD]]-ALMACEN[[#This Row],[ENTRADAS]]</f>
        <v>0</v>
      </c>
      <c r="Y403" s="176"/>
    </row>
    <row r="404" spans="1:25" ht="38.25" x14ac:dyDescent="0.25">
      <c r="A404" s="179">
        <v>349</v>
      </c>
      <c r="B404" s="204" t="s">
        <v>388</v>
      </c>
      <c r="C404" s="21" t="s">
        <v>585</v>
      </c>
      <c r="D404" s="21" t="s">
        <v>11</v>
      </c>
      <c r="E404" s="21" t="s">
        <v>282</v>
      </c>
      <c r="F404" s="240">
        <v>45383</v>
      </c>
      <c r="G404" s="241">
        <v>2.39</v>
      </c>
      <c r="H404" s="337"/>
      <c r="I404" s="83"/>
      <c r="J404" s="85">
        <f t="shared" si="24"/>
        <v>0</v>
      </c>
      <c r="K404" s="83">
        <v>0</v>
      </c>
      <c r="L404" s="85">
        <f t="shared" si="20"/>
        <v>0</v>
      </c>
      <c r="M404" s="83">
        <v>0</v>
      </c>
      <c r="N404" s="85">
        <f t="shared" si="21"/>
        <v>0</v>
      </c>
      <c r="O404" s="83"/>
      <c r="P404" s="85">
        <f t="shared" si="22"/>
        <v>0</v>
      </c>
      <c r="Q404" s="83"/>
      <c r="R404" s="377">
        <f t="shared" si="23"/>
        <v>0</v>
      </c>
      <c r="S404" s="905"/>
      <c r="T404" s="905">
        <f>+ALMACEN[[#This Row],[TOTAL EXITENTE82]]*ALMACEN[[#This Row],[P.U$]]</f>
        <v>0</v>
      </c>
      <c r="U404" s="768"/>
      <c r="V404">
        <f>SUMIF(SALIDAS6[[N° DE LOTE ]],ALMACEN[N° DE LOTE],SALIDAS6[ENTRADAS])</f>
        <v>0</v>
      </c>
      <c r="W404" s="950">
        <f>SUMIF(Tabla6[N° DE LOTE],ALMACEN[N° DE LOTE],Tabla6[SALIDAS])</f>
        <v>0</v>
      </c>
      <c r="X404" s="950">
        <f>ALMACEN[[#This Row],[SALIDAD]]-ALMACEN[[#This Row],[ENTRADAS]]</f>
        <v>0</v>
      </c>
      <c r="Y404" s="176"/>
    </row>
    <row r="405" spans="1:25" ht="38.25" x14ac:dyDescent="0.25">
      <c r="A405" s="179">
        <v>350</v>
      </c>
      <c r="B405" s="204" t="s">
        <v>389</v>
      </c>
      <c r="C405" s="21" t="s">
        <v>1232</v>
      </c>
      <c r="D405" s="21" t="s">
        <v>11</v>
      </c>
      <c r="E405" s="21" t="s">
        <v>282</v>
      </c>
      <c r="F405" s="240">
        <v>45536</v>
      </c>
      <c r="G405" s="241">
        <v>2.39</v>
      </c>
      <c r="H405" s="337"/>
      <c r="I405" s="83"/>
      <c r="J405" s="85">
        <f t="shared" si="24"/>
        <v>0</v>
      </c>
      <c r="K405" s="83">
        <v>0</v>
      </c>
      <c r="L405" s="85">
        <f t="shared" si="20"/>
        <v>0</v>
      </c>
      <c r="M405" s="83">
        <v>0</v>
      </c>
      <c r="N405" s="85">
        <f t="shared" si="21"/>
        <v>0</v>
      </c>
      <c r="O405" s="83"/>
      <c r="P405" s="85">
        <f t="shared" si="22"/>
        <v>0</v>
      </c>
      <c r="Q405" s="83"/>
      <c r="R405" s="377">
        <f t="shared" si="23"/>
        <v>0</v>
      </c>
      <c r="S405" s="905"/>
      <c r="T405" s="905">
        <f>+ALMACEN[[#This Row],[TOTAL EXITENTE82]]*ALMACEN[[#This Row],[P.U$]]</f>
        <v>0</v>
      </c>
      <c r="U405" s="768"/>
      <c r="V405">
        <f>SUMIF(SALIDAS6[[N° DE LOTE ]],ALMACEN[N° DE LOTE],SALIDAS6[ENTRADAS])</f>
        <v>0</v>
      </c>
      <c r="W405" s="950">
        <f>SUMIF(Tabla6[N° DE LOTE],ALMACEN[N° DE LOTE],Tabla6[SALIDAS])</f>
        <v>0</v>
      </c>
      <c r="X405" s="950">
        <f>ALMACEN[[#This Row],[SALIDAD]]-ALMACEN[[#This Row],[ENTRADAS]]</f>
        <v>0</v>
      </c>
      <c r="Y405" s="176"/>
    </row>
    <row r="406" spans="1:25" ht="38.25" x14ac:dyDescent="0.25">
      <c r="A406" s="179">
        <v>351</v>
      </c>
      <c r="B406" s="204" t="s">
        <v>771</v>
      </c>
      <c r="C406" s="21" t="s">
        <v>736</v>
      </c>
      <c r="D406" s="21" t="s">
        <v>11</v>
      </c>
      <c r="E406" s="21" t="s">
        <v>685</v>
      </c>
      <c r="F406" s="240">
        <v>45870</v>
      </c>
      <c r="G406" s="241">
        <v>1.4</v>
      </c>
      <c r="H406" s="337"/>
      <c r="I406" s="83"/>
      <c r="J406" s="85">
        <f t="shared" si="24"/>
        <v>0</v>
      </c>
      <c r="K406" s="83">
        <v>0</v>
      </c>
      <c r="L406" s="85">
        <f>G406*K406</f>
        <v>0</v>
      </c>
      <c r="M406" s="83">
        <v>0</v>
      </c>
      <c r="N406" s="85">
        <f>G406*M406</f>
        <v>0</v>
      </c>
      <c r="O406" s="83"/>
      <c r="P406" s="85">
        <f>G406*O406</f>
        <v>0</v>
      </c>
      <c r="Q406" s="83"/>
      <c r="R406" s="377">
        <f>G406*Q406</f>
        <v>0</v>
      </c>
      <c r="S406" s="905"/>
      <c r="T406" s="905">
        <f>+ALMACEN[[#This Row],[TOTAL EXITENTE82]]*ALMACEN[[#This Row],[P.U$]]</f>
        <v>0</v>
      </c>
      <c r="U406" s="768"/>
      <c r="V406">
        <f>SUMIF(SALIDAS6[[N° DE LOTE ]],ALMACEN[N° DE LOTE],SALIDAS6[ENTRADAS])</f>
        <v>0</v>
      </c>
      <c r="W406" s="950">
        <f>SUMIF(Tabla6[N° DE LOTE],ALMACEN[N° DE LOTE],Tabla6[SALIDAS])</f>
        <v>0</v>
      </c>
      <c r="X406" s="950">
        <f>ALMACEN[[#This Row],[SALIDAD]]-ALMACEN[[#This Row],[ENTRADAS]]</f>
        <v>0</v>
      </c>
      <c r="Y406" s="176"/>
    </row>
    <row r="407" spans="1:25" ht="38.25" x14ac:dyDescent="0.25">
      <c r="A407" s="179">
        <v>352</v>
      </c>
      <c r="B407" s="204" t="s">
        <v>390</v>
      </c>
      <c r="C407" s="21" t="s">
        <v>198</v>
      </c>
      <c r="D407" s="21" t="s">
        <v>11</v>
      </c>
      <c r="E407" s="21" t="s">
        <v>685</v>
      </c>
      <c r="F407" s="240">
        <v>45505</v>
      </c>
      <c r="G407" s="241">
        <v>2.2200000000000002</v>
      </c>
      <c r="H407" s="337"/>
      <c r="I407" s="83"/>
      <c r="J407" s="85">
        <f t="shared" si="24"/>
        <v>0</v>
      </c>
      <c r="K407" s="83">
        <v>0</v>
      </c>
      <c r="L407" s="85">
        <f t="shared" si="20"/>
        <v>0</v>
      </c>
      <c r="M407" s="83">
        <v>0</v>
      </c>
      <c r="N407" s="85">
        <f t="shared" si="21"/>
        <v>0</v>
      </c>
      <c r="O407" s="83"/>
      <c r="P407" s="85">
        <f t="shared" si="22"/>
        <v>0</v>
      </c>
      <c r="Q407" s="83"/>
      <c r="R407" s="377">
        <f t="shared" si="23"/>
        <v>0</v>
      </c>
      <c r="S407" s="905"/>
      <c r="T407" s="905">
        <f>+ALMACEN[[#This Row],[TOTAL EXITENTE82]]*ALMACEN[[#This Row],[P.U$]]</f>
        <v>0</v>
      </c>
      <c r="U407" s="768"/>
      <c r="V407">
        <f>SUMIF(SALIDAS6[[N° DE LOTE ]],ALMACEN[N° DE LOTE],SALIDAS6[ENTRADAS])</f>
        <v>0</v>
      </c>
      <c r="W407" s="950">
        <f>SUMIF(Tabla6[N° DE LOTE],ALMACEN[N° DE LOTE],Tabla6[SALIDAS])</f>
        <v>0</v>
      </c>
      <c r="X407" s="950">
        <f>ALMACEN[[#This Row],[SALIDAD]]-ALMACEN[[#This Row],[ENTRADAS]]</f>
        <v>0</v>
      </c>
      <c r="Y407" s="176"/>
    </row>
    <row r="408" spans="1:25" ht="38.25" x14ac:dyDescent="0.25">
      <c r="A408" s="179"/>
      <c r="B408" s="204" t="s">
        <v>18212</v>
      </c>
      <c r="C408" s="21" t="s">
        <v>736</v>
      </c>
      <c r="D408" s="21" t="s">
        <v>11</v>
      </c>
      <c r="E408" s="21" t="s">
        <v>685</v>
      </c>
      <c r="F408" s="240"/>
      <c r="G408" s="241">
        <v>1.04</v>
      </c>
      <c r="H408" s="337"/>
      <c r="I408" s="83"/>
      <c r="J408" s="85">
        <f>G408*I408</f>
        <v>0</v>
      </c>
      <c r="K408" s="83"/>
      <c r="L408" s="85">
        <f>G408*K408</f>
        <v>0</v>
      </c>
      <c r="M408" s="83"/>
      <c r="N408" s="85">
        <f>G408*M408</f>
        <v>0</v>
      </c>
      <c r="O408" s="83"/>
      <c r="P408" s="85">
        <f>G408*O408</f>
        <v>0</v>
      </c>
      <c r="Q408" s="83">
        <v>70</v>
      </c>
      <c r="R408" s="377">
        <f>G408*Q408</f>
        <v>72.8</v>
      </c>
      <c r="S408" s="905"/>
      <c r="T408" s="905">
        <f>+ALMACEN[[#This Row],[TOTAL EXITENTE82]]*ALMACEN[[#This Row],[P.U$]]</f>
        <v>0</v>
      </c>
      <c r="U408" s="768"/>
      <c r="V408">
        <f>SUMIF(SALIDAS6[[N° DE LOTE ]],ALMACEN[N° DE LOTE],SALIDAS6[ENTRADAS])</f>
        <v>0</v>
      </c>
      <c r="W408" s="950">
        <f>SUMIF(Tabla6[N° DE LOTE],ALMACEN[N° DE LOTE],Tabla6[SALIDAS])</f>
        <v>0</v>
      </c>
      <c r="X408" s="950">
        <f>ALMACEN[[#This Row],[SALIDAD]]-ALMACEN[[#This Row],[ENTRADAS]]</f>
        <v>0</v>
      </c>
      <c r="Y408" s="176"/>
    </row>
    <row r="409" spans="1:25" ht="42.75" x14ac:dyDescent="0.25">
      <c r="A409" s="179">
        <v>353</v>
      </c>
      <c r="B409" s="204" t="s">
        <v>829</v>
      </c>
      <c r="C409" s="21" t="s">
        <v>194</v>
      </c>
      <c r="D409" s="21" t="s">
        <v>11</v>
      </c>
      <c r="E409" s="21" t="s">
        <v>266</v>
      </c>
      <c r="F409" s="240">
        <v>45748</v>
      </c>
      <c r="G409" s="241">
        <v>4.42</v>
      </c>
      <c r="H409" s="337"/>
      <c r="I409" s="83"/>
      <c r="J409" s="85">
        <f t="shared" si="24"/>
        <v>0</v>
      </c>
      <c r="K409" s="83">
        <v>0</v>
      </c>
      <c r="L409" s="85">
        <f>G409*K409</f>
        <v>0</v>
      </c>
      <c r="M409" s="83">
        <v>0</v>
      </c>
      <c r="N409" s="85">
        <f>G409*M409</f>
        <v>0</v>
      </c>
      <c r="O409" s="83"/>
      <c r="P409" s="85">
        <f>G409*O409</f>
        <v>0</v>
      </c>
      <c r="Q409" s="83"/>
      <c r="R409" s="377">
        <f>G409*Q409</f>
        <v>0</v>
      </c>
      <c r="S409" s="905"/>
      <c r="T409" s="905">
        <f>+ALMACEN[[#This Row],[TOTAL EXITENTE82]]*ALMACEN[[#This Row],[P.U$]]</f>
        <v>0</v>
      </c>
      <c r="U409" s="768"/>
      <c r="V409">
        <f>SUMIF(SALIDAS6[[N° DE LOTE ]],ALMACEN[N° DE LOTE],SALIDAS6[ENTRADAS])</f>
        <v>0</v>
      </c>
      <c r="W409" s="950">
        <f>SUMIF(Tabla6[N° DE LOTE],ALMACEN[N° DE LOTE],Tabla6[SALIDAS])</f>
        <v>0</v>
      </c>
      <c r="X409" s="950">
        <f>ALMACEN[[#This Row],[SALIDAD]]-ALMACEN[[#This Row],[ENTRADAS]]</f>
        <v>0</v>
      </c>
      <c r="Y409" s="176"/>
    </row>
    <row r="410" spans="1:25" ht="42.75" x14ac:dyDescent="0.25">
      <c r="A410" s="179">
        <v>354</v>
      </c>
      <c r="B410" s="204" t="s">
        <v>804</v>
      </c>
      <c r="C410" s="21" t="s">
        <v>194</v>
      </c>
      <c r="D410" s="21" t="s">
        <v>11</v>
      </c>
      <c r="E410" s="21" t="s">
        <v>278</v>
      </c>
      <c r="F410" s="240">
        <v>45778</v>
      </c>
      <c r="G410" s="241">
        <v>7.59</v>
      </c>
      <c r="H410" s="337"/>
      <c r="I410" s="83"/>
      <c r="J410" s="85">
        <f t="shared" si="24"/>
        <v>0</v>
      </c>
      <c r="K410" s="83">
        <v>0</v>
      </c>
      <c r="L410" s="85">
        <f t="shared" si="20"/>
        <v>0</v>
      </c>
      <c r="M410" s="83">
        <v>0</v>
      </c>
      <c r="N410" s="85">
        <f t="shared" si="21"/>
        <v>0</v>
      </c>
      <c r="O410" s="83"/>
      <c r="P410" s="85">
        <f t="shared" si="22"/>
        <v>0</v>
      </c>
      <c r="Q410" s="83"/>
      <c r="R410" s="377">
        <f t="shared" si="23"/>
        <v>0</v>
      </c>
      <c r="S410" s="905"/>
      <c r="T410" s="905">
        <f>+ALMACEN[[#This Row],[TOTAL EXITENTE82]]*ALMACEN[[#This Row],[P.U$]]</f>
        <v>0</v>
      </c>
      <c r="U410" s="768"/>
      <c r="V410">
        <f>SUMIF(SALIDAS6[[N° DE LOTE ]],ALMACEN[N° DE LOTE],SALIDAS6[ENTRADAS])</f>
        <v>0</v>
      </c>
      <c r="W410" s="950">
        <f>SUMIF(Tabla6[N° DE LOTE],ALMACEN[N° DE LOTE],Tabla6[SALIDAS])</f>
        <v>0</v>
      </c>
      <c r="X410" s="950">
        <f>ALMACEN[[#This Row],[SALIDAD]]-ALMACEN[[#This Row],[ENTRADAS]]</f>
        <v>0</v>
      </c>
      <c r="Y410" s="176"/>
    </row>
    <row r="411" spans="1:25" ht="38.25" x14ac:dyDescent="0.25">
      <c r="A411" s="179">
        <v>355</v>
      </c>
      <c r="B411" s="204" t="s">
        <v>391</v>
      </c>
      <c r="C411" s="21" t="s">
        <v>587</v>
      </c>
      <c r="D411" s="21" t="s">
        <v>11</v>
      </c>
      <c r="E411" s="21" t="s">
        <v>282</v>
      </c>
      <c r="F411" s="240">
        <v>45901</v>
      </c>
      <c r="G411" s="241">
        <v>3.29</v>
      </c>
      <c r="H411" s="337"/>
      <c r="I411" s="83"/>
      <c r="J411" s="85">
        <f t="shared" si="24"/>
        <v>0</v>
      </c>
      <c r="K411" s="83">
        <v>0</v>
      </c>
      <c r="L411" s="85">
        <f t="shared" si="20"/>
        <v>0</v>
      </c>
      <c r="M411" s="83">
        <v>0</v>
      </c>
      <c r="N411" s="85">
        <f t="shared" si="21"/>
        <v>0</v>
      </c>
      <c r="O411" s="83"/>
      <c r="P411" s="85">
        <f t="shared" si="22"/>
        <v>0</v>
      </c>
      <c r="Q411" s="83"/>
      <c r="R411" s="377">
        <f t="shared" si="23"/>
        <v>0</v>
      </c>
      <c r="S411" s="905"/>
      <c r="T411" s="905">
        <f>+ALMACEN[[#This Row],[TOTAL EXITENTE82]]*ALMACEN[[#This Row],[P.U$]]</f>
        <v>0</v>
      </c>
      <c r="U411" s="768"/>
      <c r="V411">
        <f>SUMIF(SALIDAS6[[N° DE LOTE ]],ALMACEN[N° DE LOTE],SALIDAS6[ENTRADAS])</f>
        <v>0</v>
      </c>
      <c r="W411" s="950">
        <f>SUMIF(Tabla6[N° DE LOTE],ALMACEN[N° DE LOTE],Tabla6[SALIDAS])</f>
        <v>0</v>
      </c>
      <c r="X411" s="950">
        <f>ALMACEN[[#This Row],[SALIDAD]]-ALMACEN[[#This Row],[ENTRADAS]]</f>
        <v>0</v>
      </c>
      <c r="Y411" s="176"/>
    </row>
    <row r="412" spans="1:25" ht="38.25" x14ac:dyDescent="0.25">
      <c r="A412" s="179">
        <v>356</v>
      </c>
      <c r="B412" s="204" t="s">
        <v>392</v>
      </c>
      <c r="C412" s="21" t="s">
        <v>736</v>
      </c>
      <c r="D412" s="21" t="s">
        <v>11</v>
      </c>
      <c r="E412" s="21" t="s">
        <v>293</v>
      </c>
      <c r="F412" s="240">
        <v>45597</v>
      </c>
      <c r="G412" s="241">
        <v>0.41</v>
      </c>
      <c r="H412" s="337"/>
      <c r="I412" s="83"/>
      <c r="J412" s="85">
        <f t="shared" si="24"/>
        <v>0</v>
      </c>
      <c r="K412" s="83">
        <v>0</v>
      </c>
      <c r="L412" s="85">
        <f t="shared" si="20"/>
        <v>0</v>
      </c>
      <c r="M412" s="83">
        <v>0</v>
      </c>
      <c r="N412" s="85">
        <f t="shared" si="21"/>
        <v>0</v>
      </c>
      <c r="O412" s="83"/>
      <c r="P412" s="85">
        <f t="shared" si="22"/>
        <v>0</v>
      </c>
      <c r="Q412" s="83"/>
      <c r="R412" s="377">
        <f t="shared" si="23"/>
        <v>0</v>
      </c>
      <c r="S412" s="905"/>
      <c r="T412" s="905">
        <f>+ALMACEN[[#This Row],[TOTAL EXITENTE82]]*ALMACEN[[#This Row],[P.U$]]</f>
        <v>0</v>
      </c>
      <c r="U412" s="768"/>
      <c r="V412">
        <f>SUMIF(SALIDAS6[[N° DE LOTE ]],ALMACEN[N° DE LOTE],SALIDAS6[ENTRADAS])</f>
        <v>0</v>
      </c>
      <c r="W412" s="950">
        <f>SUMIF(Tabla6[N° DE LOTE],ALMACEN[N° DE LOTE],Tabla6[SALIDAS])</f>
        <v>0</v>
      </c>
      <c r="X412" s="950">
        <f>ALMACEN[[#This Row],[SALIDAD]]-ALMACEN[[#This Row],[ENTRADAS]]</f>
        <v>0</v>
      </c>
      <c r="Y412" s="176"/>
    </row>
    <row r="413" spans="1:25" ht="38.25" x14ac:dyDescent="0.25">
      <c r="A413" s="179">
        <v>357</v>
      </c>
      <c r="B413" s="204" t="s">
        <v>392</v>
      </c>
      <c r="C413" s="21" t="s">
        <v>736</v>
      </c>
      <c r="D413" s="21" t="s">
        <v>11</v>
      </c>
      <c r="E413" s="21" t="s">
        <v>293</v>
      </c>
      <c r="F413" s="240">
        <v>45598</v>
      </c>
      <c r="G413" s="241">
        <v>0.41</v>
      </c>
      <c r="H413" s="337"/>
      <c r="I413" s="83"/>
      <c r="J413" s="85">
        <f t="shared" si="24"/>
        <v>0</v>
      </c>
      <c r="K413" s="83">
        <v>0</v>
      </c>
      <c r="L413" s="85">
        <f>G413*K413</f>
        <v>0</v>
      </c>
      <c r="M413" s="83">
        <v>0</v>
      </c>
      <c r="N413" s="85">
        <f>G413*M413</f>
        <v>0</v>
      </c>
      <c r="O413" s="83"/>
      <c r="P413" s="85">
        <f>G413*O413</f>
        <v>0</v>
      </c>
      <c r="Q413" s="83"/>
      <c r="R413" s="377">
        <f>G413*Q413</f>
        <v>0</v>
      </c>
      <c r="S413" s="905"/>
      <c r="T413" s="905">
        <f>+ALMACEN[[#This Row],[TOTAL EXITENTE82]]*ALMACEN[[#This Row],[P.U$]]</f>
        <v>0</v>
      </c>
      <c r="U413" s="768"/>
      <c r="V413">
        <f>SUMIF(SALIDAS6[[N° DE LOTE ]],ALMACEN[N° DE LOTE],SALIDAS6[ENTRADAS])</f>
        <v>0</v>
      </c>
      <c r="W413" s="950">
        <f>SUMIF(Tabla6[N° DE LOTE],ALMACEN[N° DE LOTE],Tabla6[SALIDAS])</f>
        <v>0</v>
      </c>
      <c r="X413" s="950">
        <f>ALMACEN[[#This Row],[SALIDAD]]-ALMACEN[[#This Row],[ENTRADAS]]</f>
        <v>0</v>
      </c>
      <c r="Y413" s="176"/>
    </row>
    <row r="414" spans="1:25" ht="38.25" x14ac:dyDescent="0.25">
      <c r="A414" s="179">
        <v>358</v>
      </c>
      <c r="B414" s="204" t="s">
        <v>393</v>
      </c>
      <c r="C414" s="21" t="s">
        <v>588</v>
      </c>
      <c r="D414" s="21" t="s">
        <v>11</v>
      </c>
      <c r="E414" s="21" t="s">
        <v>683</v>
      </c>
      <c r="F414" s="240">
        <v>45170</v>
      </c>
      <c r="G414" s="241"/>
      <c r="H414" s="337"/>
      <c r="I414" s="83"/>
      <c r="J414" s="85">
        <f t="shared" si="24"/>
        <v>0</v>
      </c>
      <c r="K414" s="83">
        <v>0</v>
      </c>
      <c r="L414" s="85">
        <f t="shared" si="20"/>
        <v>0</v>
      </c>
      <c r="M414" s="83">
        <v>0</v>
      </c>
      <c r="N414" s="85">
        <f t="shared" si="21"/>
        <v>0</v>
      </c>
      <c r="O414" s="83"/>
      <c r="P414" s="85">
        <f t="shared" si="22"/>
        <v>0</v>
      </c>
      <c r="Q414" s="83"/>
      <c r="R414" s="377">
        <f t="shared" si="23"/>
        <v>0</v>
      </c>
      <c r="S414" s="905"/>
      <c r="T414" s="905">
        <f>+ALMACEN[[#This Row],[TOTAL EXITENTE82]]*ALMACEN[[#This Row],[P.U$]]</f>
        <v>0</v>
      </c>
      <c r="U414" s="768"/>
      <c r="V414">
        <f>SUMIF(SALIDAS6[[N° DE LOTE ]],ALMACEN[N° DE LOTE],SALIDAS6[ENTRADAS])</f>
        <v>0</v>
      </c>
      <c r="W414" s="950">
        <f>SUMIF(Tabla6[N° DE LOTE],ALMACEN[N° DE LOTE],Tabla6[SALIDAS])</f>
        <v>0</v>
      </c>
      <c r="X414" s="950">
        <f>ALMACEN[[#This Row],[SALIDAD]]-ALMACEN[[#This Row],[ENTRADAS]]</f>
        <v>0</v>
      </c>
      <c r="Y414" s="176"/>
    </row>
    <row r="415" spans="1:25" ht="38.25" x14ac:dyDescent="0.25">
      <c r="A415" s="179">
        <v>359</v>
      </c>
      <c r="B415" s="204" t="s">
        <v>394</v>
      </c>
      <c r="C415" s="21" t="s">
        <v>232</v>
      </c>
      <c r="D415" s="21" t="s">
        <v>11</v>
      </c>
      <c r="E415" s="21" t="s">
        <v>287</v>
      </c>
      <c r="F415" s="240">
        <v>45536</v>
      </c>
      <c r="G415" s="241">
        <v>4.68</v>
      </c>
      <c r="H415" s="337"/>
      <c r="I415" s="83"/>
      <c r="J415" s="85">
        <f t="shared" si="24"/>
        <v>0</v>
      </c>
      <c r="K415" s="83">
        <v>0</v>
      </c>
      <c r="L415" s="85">
        <f t="shared" si="20"/>
        <v>0</v>
      </c>
      <c r="M415" s="83">
        <v>0</v>
      </c>
      <c r="N415" s="85">
        <f t="shared" si="21"/>
        <v>0</v>
      </c>
      <c r="O415" s="83"/>
      <c r="P415" s="85">
        <f t="shared" si="22"/>
        <v>0</v>
      </c>
      <c r="Q415" s="83"/>
      <c r="R415" s="377">
        <f t="shared" si="23"/>
        <v>0</v>
      </c>
      <c r="S415" s="905"/>
      <c r="T415" s="905">
        <f>+ALMACEN[[#This Row],[TOTAL EXITENTE82]]*ALMACEN[[#This Row],[P.U$]]</f>
        <v>0</v>
      </c>
      <c r="U415" s="768"/>
      <c r="V415">
        <f>SUMIF(SALIDAS6[[N° DE LOTE ]],ALMACEN[N° DE LOTE],SALIDAS6[ENTRADAS])</f>
        <v>0</v>
      </c>
      <c r="W415" s="950">
        <f>SUMIF(Tabla6[N° DE LOTE],ALMACEN[N° DE LOTE],Tabla6[SALIDAS])</f>
        <v>0</v>
      </c>
      <c r="X415" s="950">
        <f>ALMACEN[[#This Row],[SALIDAD]]-ALMACEN[[#This Row],[ENTRADAS]]</f>
        <v>0</v>
      </c>
      <c r="Y415" s="176"/>
    </row>
    <row r="416" spans="1:25" x14ac:dyDescent="0.25">
      <c r="A416" s="179">
        <v>360</v>
      </c>
      <c r="B416" s="610" t="s">
        <v>1111</v>
      </c>
      <c r="C416" s="581" t="s">
        <v>576</v>
      </c>
      <c r="D416" s="655"/>
      <c r="E416" s="153"/>
      <c r="F416" s="584">
        <v>45901</v>
      </c>
      <c r="G416" s="649">
        <v>0.98</v>
      </c>
      <c r="H416" s="337"/>
      <c r="I416" s="593"/>
      <c r="J416" s="599">
        <f>G416*I416</f>
        <v>0</v>
      </c>
      <c r="K416" s="83">
        <v>0</v>
      </c>
      <c r="L416" s="879">
        <f>G416*K416</f>
        <v>0</v>
      </c>
      <c r="M416" s="83">
        <v>0</v>
      </c>
      <c r="N416" s="879">
        <f>G416*M416</f>
        <v>0</v>
      </c>
      <c r="O416" s="593"/>
      <c r="P416" s="879">
        <f>G416*O416</f>
        <v>0</v>
      </c>
      <c r="Q416" s="593"/>
      <c r="R416" s="377">
        <f>G416*Q416</f>
        <v>0</v>
      </c>
      <c r="S416" s="905"/>
      <c r="T416" s="905">
        <f>+ALMACEN[[#This Row],[TOTAL EXITENTE82]]*ALMACEN[[#This Row],[P.U$]]</f>
        <v>0</v>
      </c>
      <c r="U416" s="768"/>
      <c r="V416">
        <f>SUMIF(SALIDAS6[[N° DE LOTE ]],ALMACEN[N° DE LOTE],SALIDAS6[ENTRADAS])</f>
        <v>0</v>
      </c>
      <c r="W416" s="950">
        <f>SUMIF(Tabla6[N° DE LOTE],ALMACEN[N° DE LOTE],Tabla6[SALIDAS])</f>
        <v>0</v>
      </c>
      <c r="X416" s="950">
        <f>ALMACEN[[#This Row],[SALIDAD]]-ALMACEN[[#This Row],[ENTRADAS]]</f>
        <v>0</v>
      </c>
      <c r="Y416" s="176"/>
    </row>
    <row r="417" spans="1:25" ht="30" x14ac:dyDescent="0.25">
      <c r="A417" s="179">
        <v>361</v>
      </c>
      <c r="B417" s="573" t="s">
        <v>1229</v>
      </c>
      <c r="C417" s="573" t="s">
        <v>769</v>
      </c>
      <c r="D417" s="21" t="s">
        <v>11</v>
      </c>
      <c r="E417" s="611"/>
      <c r="F417" s="647">
        <v>45352</v>
      </c>
      <c r="G417" s="650">
        <v>1.29</v>
      </c>
      <c r="H417" s="337"/>
      <c r="I417" s="593"/>
      <c r="J417" s="599">
        <f>G417*I417</f>
        <v>0</v>
      </c>
      <c r="K417" s="83">
        <v>0</v>
      </c>
      <c r="L417" s="879">
        <f>G417*K417</f>
        <v>0</v>
      </c>
      <c r="M417" s="83">
        <v>0</v>
      </c>
      <c r="N417" s="879">
        <f>G417*M417</f>
        <v>0</v>
      </c>
      <c r="O417" s="593"/>
      <c r="P417" s="879">
        <f>G417*O417</f>
        <v>0</v>
      </c>
      <c r="Q417" s="593"/>
      <c r="R417" s="377">
        <f>G417*Q417</f>
        <v>0</v>
      </c>
      <c r="S417" s="905"/>
      <c r="T417" s="905">
        <f>+ALMACEN[[#This Row],[TOTAL EXITENTE82]]*ALMACEN[[#This Row],[P.U$]]</f>
        <v>0</v>
      </c>
      <c r="U417" s="768"/>
      <c r="V417">
        <f>SUMIF(SALIDAS6[[N° DE LOTE ]],ALMACEN[N° DE LOTE],SALIDAS6[ENTRADAS])</f>
        <v>0</v>
      </c>
      <c r="W417" s="950">
        <f>SUMIF(Tabla6[N° DE LOTE],ALMACEN[N° DE LOTE],Tabla6[SALIDAS])</f>
        <v>0</v>
      </c>
      <c r="X417" s="950">
        <f>ALMACEN[[#This Row],[SALIDAD]]-ALMACEN[[#This Row],[ENTRADAS]]</f>
        <v>0</v>
      </c>
      <c r="Y417" s="176"/>
    </row>
    <row r="418" spans="1:25" ht="38.25" x14ac:dyDescent="0.25">
      <c r="A418" s="179">
        <v>362</v>
      </c>
      <c r="B418" s="204" t="s">
        <v>395</v>
      </c>
      <c r="C418" s="21" t="s">
        <v>220</v>
      </c>
      <c r="D418" s="21" t="s">
        <v>11</v>
      </c>
      <c r="E418" s="21" t="s">
        <v>293</v>
      </c>
      <c r="F418" s="240">
        <v>45536</v>
      </c>
      <c r="G418" s="241">
        <v>1.51</v>
      </c>
      <c r="H418" s="337"/>
      <c r="I418" s="83"/>
      <c r="J418" s="85">
        <f t="shared" si="24"/>
        <v>0</v>
      </c>
      <c r="K418" s="83">
        <v>0</v>
      </c>
      <c r="L418" s="85">
        <f t="shared" si="20"/>
        <v>0</v>
      </c>
      <c r="M418" s="83">
        <v>0</v>
      </c>
      <c r="N418" s="85">
        <f t="shared" si="21"/>
        <v>0</v>
      </c>
      <c r="O418" s="83"/>
      <c r="P418" s="85">
        <f t="shared" si="22"/>
        <v>0</v>
      </c>
      <c r="Q418" s="83"/>
      <c r="R418" s="377">
        <f t="shared" si="23"/>
        <v>0</v>
      </c>
      <c r="S418" s="905"/>
      <c r="T418" s="905">
        <f>+ALMACEN[[#This Row],[TOTAL EXITENTE82]]*ALMACEN[[#This Row],[P.U$]]</f>
        <v>0</v>
      </c>
      <c r="U418" s="768"/>
      <c r="V418">
        <f>SUMIF(SALIDAS6[[N° DE LOTE ]],ALMACEN[N° DE LOTE],SALIDAS6[ENTRADAS])</f>
        <v>0</v>
      </c>
      <c r="W418" s="950">
        <f>SUMIF(Tabla6[N° DE LOTE],ALMACEN[N° DE LOTE],Tabla6[SALIDAS])</f>
        <v>0</v>
      </c>
      <c r="X418" s="950">
        <f>ALMACEN[[#This Row],[SALIDAD]]-ALMACEN[[#This Row],[ENTRADAS]]</f>
        <v>0</v>
      </c>
      <c r="Y418" s="176"/>
    </row>
    <row r="419" spans="1:25" ht="38.25" x14ac:dyDescent="0.25">
      <c r="A419" s="179">
        <v>363</v>
      </c>
      <c r="B419" s="204" t="s">
        <v>395</v>
      </c>
      <c r="C419" s="21" t="s">
        <v>1008</v>
      </c>
      <c r="D419" s="21" t="s">
        <v>11</v>
      </c>
      <c r="E419" s="21" t="s">
        <v>293</v>
      </c>
      <c r="F419" s="584">
        <v>45901</v>
      </c>
      <c r="G419" s="585">
        <v>1.51</v>
      </c>
      <c r="H419" s="337"/>
      <c r="I419" s="593"/>
      <c r="J419" s="85">
        <f t="shared" si="24"/>
        <v>0</v>
      </c>
      <c r="K419" s="83">
        <v>0</v>
      </c>
      <c r="L419" s="879">
        <f>G419*K419</f>
        <v>0</v>
      </c>
      <c r="M419" s="83">
        <v>0</v>
      </c>
      <c r="N419" s="879">
        <f>G419*M419</f>
        <v>0</v>
      </c>
      <c r="O419" s="593"/>
      <c r="P419" s="879">
        <f>G419*O419</f>
        <v>0</v>
      </c>
      <c r="Q419" s="593"/>
      <c r="R419" s="377">
        <f>G419*Q419</f>
        <v>0</v>
      </c>
      <c r="S419" s="905"/>
      <c r="T419" s="905">
        <f>+ALMACEN[[#This Row],[TOTAL EXITENTE82]]*ALMACEN[[#This Row],[P.U$]]</f>
        <v>0</v>
      </c>
      <c r="U419" s="768"/>
      <c r="V419">
        <f>SUMIF(SALIDAS6[[N° DE LOTE ]],ALMACEN[N° DE LOTE],SALIDAS6[ENTRADAS])</f>
        <v>0</v>
      </c>
      <c r="W419" s="950">
        <f>SUMIF(Tabla6[N° DE LOTE],ALMACEN[N° DE LOTE],Tabla6[SALIDAS])</f>
        <v>0</v>
      </c>
      <c r="X419" s="950">
        <f>ALMACEN[[#This Row],[SALIDAD]]-ALMACEN[[#This Row],[ENTRADAS]]</f>
        <v>0</v>
      </c>
      <c r="Y419" s="176"/>
    </row>
    <row r="420" spans="1:25" ht="63.75" x14ac:dyDescent="0.25">
      <c r="A420" s="179">
        <v>364</v>
      </c>
      <c r="B420" s="204" t="s">
        <v>396</v>
      </c>
      <c r="C420" s="21" t="s">
        <v>589</v>
      </c>
      <c r="D420" s="21" t="s">
        <v>11</v>
      </c>
      <c r="E420" s="21" t="s">
        <v>320</v>
      </c>
      <c r="F420" s="240">
        <v>46054</v>
      </c>
      <c r="G420" s="241">
        <v>1.78</v>
      </c>
      <c r="H420" s="337"/>
      <c r="I420" s="83"/>
      <c r="J420" s="85">
        <f t="shared" si="24"/>
        <v>0</v>
      </c>
      <c r="K420" s="83">
        <v>0</v>
      </c>
      <c r="L420" s="85">
        <f t="shared" si="20"/>
        <v>0</v>
      </c>
      <c r="M420" s="83">
        <v>0</v>
      </c>
      <c r="N420" s="85">
        <f t="shared" si="21"/>
        <v>0</v>
      </c>
      <c r="O420" s="83"/>
      <c r="P420" s="85">
        <f t="shared" si="22"/>
        <v>0</v>
      </c>
      <c r="Q420" s="83"/>
      <c r="R420" s="377">
        <f t="shared" si="23"/>
        <v>0</v>
      </c>
      <c r="S420" s="905"/>
      <c r="T420" s="905">
        <f>+ALMACEN[[#This Row],[TOTAL EXITENTE82]]*ALMACEN[[#This Row],[P.U$]]</f>
        <v>0</v>
      </c>
      <c r="U420" s="768"/>
      <c r="V420">
        <f>SUMIF(SALIDAS6[[N° DE LOTE ]],ALMACEN[N° DE LOTE],SALIDAS6[ENTRADAS])</f>
        <v>0</v>
      </c>
      <c r="W420" s="950">
        <f>SUMIF(Tabla6[N° DE LOTE],ALMACEN[N° DE LOTE],Tabla6[SALIDAS])</f>
        <v>0</v>
      </c>
      <c r="X420" s="950">
        <f>ALMACEN[[#This Row],[SALIDAD]]-ALMACEN[[#This Row],[ENTRADAS]]</f>
        <v>0</v>
      </c>
      <c r="Y420" s="176"/>
    </row>
    <row r="421" spans="1:25" ht="63.75" x14ac:dyDescent="0.25">
      <c r="A421" s="179">
        <v>365</v>
      </c>
      <c r="B421" s="204" t="s">
        <v>396</v>
      </c>
      <c r="C421" s="21" t="s">
        <v>17768</v>
      </c>
      <c r="D421" s="21" t="s">
        <v>11</v>
      </c>
      <c r="E421" s="21" t="s">
        <v>320</v>
      </c>
      <c r="F421" s="240">
        <v>45748</v>
      </c>
      <c r="G421" s="241">
        <v>1.78</v>
      </c>
      <c r="H421" s="337"/>
      <c r="I421" s="83">
        <v>10</v>
      </c>
      <c r="J421" s="85">
        <f t="shared" si="24"/>
        <v>17.8</v>
      </c>
      <c r="K421" s="83">
        <v>10</v>
      </c>
      <c r="L421" s="85">
        <f t="shared" si="20"/>
        <v>17.8</v>
      </c>
      <c r="M421" s="83">
        <v>10</v>
      </c>
      <c r="N421" s="85">
        <f t="shared" si="21"/>
        <v>17.8</v>
      </c>
      <c r="O421" s="83">
        <v>0</v>
      </c>
      <c r="P421" s="85">
        <f t="shared" si="22"/>
        <v>0</v>
      </c>
      <c r="Q421" s="83">
        <v>0</v>
      </c>
      <c r="R421" s="377">
        <f t="shared" si="23"/>
        <v>0</v>
      </c>
      <c r="S421" s="905"/>
      <c r="T421" s="905">
        <f>+ALMACEN[[#This Row],[TOTAL EXITENTE82]]*ALMACEN[[#This Row],[P.U$]]</f>
        <v>0</v>
      </c>
      <c r="U421" s="768"/>
      <c r="V421">
        <f>SUMIF(SALIDAS6[[N° DE LOTE ]],ALMACEN[N° DE LOTE],SALIDAS6[ENTRADAS])</f>
        <v>0</v>
      </c>
      <c r="W421" s="950">
        <f>SUMIF(Tabla6[N° DE LOTE],ALMACEN[N° DE LOTE],Tabla6[SALIDAS])</f>
        <v>0</v>
      </c>
      <c r="X421" s="950">
        <f>ALMACEN[[#This Row],[SALIDAD]]-ALMACEN[[#This Row],[ENTRADAS]]</f>
        <v>0</v>
      </c>
      <c r="Y421" s="176"/>
    </row>
    <row r="422" spans="1:25" ht="38.25" x14ac:dyDescent="0.25">
      <c r="A422" s="179">
        <v>366</v>
      </c>
      <c r="B422" s="204" t="s">
        <v>397</v>
      </c>
      <c r="C422" s="21" t="s">
        <v>210</v>
      </c>
      <c r="D422" s="21" t="s">
        <v>11</v>
      </c>
      <c r="E422" s="21" t="s">
        <v>680</v>
      </c>
      <c r="F422" s="240">
        <v>45413</v>
      </c>
      <c r="G422" s="241">
        <v>2.2400000000000002</v>
      </c>
      <c r="H422" s="337"/>
      <c r="I422" s="83"/>
      <c r="J422" s="85">
        <f t="shared" si="24"/>
        <v>0</v>
      </c>
      <c r="K422" s="83">
        <v>0</v>
      </c>
      <c r="L422" s="85">
        <f t="shared" si="20"/>
        <v>0</v>
      </c>
      <c r="M422" s="83">
        <v>0</v>
      </c>
      <c r="N422" s="85">
        <f t="shared" si="21"/>
        <v>0</v>
      </c>
      <c r="O422" s="83"/>
      <c r="P422" s="85">
        <f t="shared" si="22"/>
        <v>0</v>
      </c>
      <c r="Q422" s="83"/>
      <c r="R422" s="377">
        <f t="shared" si="23"/>
        <v>0</v>
      </c>
      <c r="S422" s="905"/>
      <c r="T422" s="905">
        <f>+ALMACEN[[#This Row],[TOTAL EXITENTE82]]*ALMACEN[[#This Row],[P.U$]]</f>
        <v>0</v>
      </c>
      <c r="U422" s="768"/>
      <c r="V422">
        <f>SUMIF(SALIDAS6[[N° DE LOTE ]],ALMACEN[N° DE LOTE],SALIDAS6[ENTRADAS])</f>
        <v>0</v>
      </c>
      <c r="W422" s="950">
        <f>SUMIF(Tabla6[N° DE LOTE],ALMACEN[N° DE LOTE],Tabla6[SALIDAS])</f>
        <v>0</v>
      </c>
      <c r="X422" s="950">
        <f>ALMACEN[[#This Row],[SALIDAD]]-ALMACEN[[#This Row],[ENTRADAS]]</f>
        <v>0</v>
      </c>
      <c r="Y422" s="176"/>
    </row>
    <row r="423" spans="1:25" ht="38.25" x14ac:dyDescent="0.25">
      <c r="A423" s="179">
        <v>367</v>
      </c>
      <c r="B423" s="204" t="s">
        <v>398</v>
      </c>
      <c r="C423" s="21" t="s">
        <v>591</v>
      </c>
      <c r="D423" s="21" t="s">
        <v>11</v>
      </c>
      <c r="E423" s="21" t="s">
        <v>282</v>
      </c>
      <c r="F423" s="240">
        <v>45413</v>
      </c>
      <c r="G423" s="241">
        <v>0.84</v>
      </c>
      <c r="H423" s="337"/>
      <c r="I423" s="83"/>
      <c r="J423" s="85">
        <f t="shared" si="24"/>
        <v>0</v>
      </c>
      <c r="K423" s="83">
        <v>0</v>
      </c>
      <c r="L423" s="85">
        <f t="shared" ref="L423:L556" si="25">G423*K423</f>
        <v>0</v>
      </c>
      <c r="M423" s="83">
        <v>0</v>
      </c>
      <c r="N423" s="85">
        <f t="shared" ref="N423:N556" si="26">G423*M423</f>
        <v>0</v>
      </c>
      <c r="O423" s="83"/>
      <c r="P423" s="85">
        <f t="shared" ref="P423:P556" si="27">G423*O423</f>
        <v>0</v>
      </c>
      <c r="Q423" s="83"/>
      <c r="R423" s="377">
        <f t="shared" ref="R423:R556" si="28">G423*Q423</f>
        <v>0</v>
      </c>
      <c r="S423" s="905"/>
      <c r="T423" s="905">
        <f>+ALMACEN[[#This Row],[TOTAL EXITENTE82]]*ALMACEN[[#This Row],[P.U$]]</f>
        <v>0</v>
      </c>
      <c r="U423" s="768"/>
      <c r="V423">
        <f>SUMIF(SALIDAS6[[N° DE LOTE ]],ALMACEN[N° DE LOTE],SALIDAS6[ENTRADAS])</f>
        <v>0</v>
      </c>
      <c r="W423" s="950">
        <f>SUMIF(Tabla6[N° DE LOTE],ALMACEN[N° DE LOTE],Tabla6[SALIDAS])</f>
        <v>0</v>
      </c>
      <c r="X423" s="950">
        <f>ALMACEN[[#This Row],[SALIDAD]]-ALMACEN[[#This Row],[ENTRADAS]]</f>
        <v>0</v>
      </c>
      <c r="Y423" s="176"/>
    </row>
    <row r="424" spans="1:25" ht="38.25" x14ac:dyDescent="0.25">
      <c r="A424" s="179">
        <v>368</v>
      </c>
      <c r="B424" s="204" t="s">
        <v>1041</v>
      </c>
      <c r="C424" s="21" t="s">
        <v>1042</v>
      </c>
      <c r="D424" s="21" t="s">
        <v>11</v>
      </c>
      <c r="E424" s="21" t="s">
        <v>282</v>
      </c>
      <c r="F424" s="240">
        <v>45536</v>
      </c>
      <c r="G424" s="241">
        <v>1.38</v>
      </c>
      <c r="H424" s="337"/>
      <c r="I424" s="83">
        <v>2</v>
      </c>
      <c r="J424" s="85">
        <f t="shared" si="24"/>
        <v>2.76</v>
      </c>
      <c r="K424" s="83">
        <v>0</v>
      </c>
      <c r="L424" s="85">
        <f>G424*K424</f>
        <v>0</v>
      </c>
      <c r="M424" s="83">
        <v>2</v>
      </c>
      <c r="N424" s="85">
        <f>G424*M424</f>
        <v>2.76</v>
      </c>
      <c r="O424" s="83"/>
      <c r="P424" s="85">
        <f>G424*O424</f>
        <v>0</v>
      </c>
      <c r="Q424" s="83"/>
      <c r="R424" s="377">
        <f>G424*Q424</f>
        <v>0</v>
      </c>
      <c r="S424" s="905"/>
      <c r="T424" s="905">
        <f>+ALMACEN[[#This Row],[TOTAL EXITENTE82]]*ALMACEN[[#This Row],[P.U$]]</f>
        <v>0</v>
      </c>
      <c r="U424" s="768"/>
      <c r="V424">
        <f>SUMIF(SALIDAS6[[N° DE LOTE ]],ALMACEN[N° DE LOTE],SALIDAS6[ENTRADAS])</f>
        <v>0</v>
      </c>
      <c r="W424" s="950">
        <f>SUMIF(Tabla6[N° DE LOTE],ALMACEN[N° DE LOTE],Tabla6[SALIDAS])</f>
        <v>0</v>
      </c>
      <c r="X424" s="950">
        <f>ALMACEN[[#This Row],[SALIDAD]]-ALMACEN[[#This Row],[ENTRADAS]]</f>
        <v>0</v>
      </c>
      <c r="Y424" s="176"/>
    </row>
    <row r="425" spans="1:25" ht="38.25" x14ac:dyDescent="0.25">
      <c r="A425" s="179">
        <v>369</v>
      </c>
      <c r="B425" s="204" t="s">
        <v>399</v>
      </c>
      <c r="C425" s="21" t="s">
        <v>592</v>
      </c>
      <c r="D425" s="21" t="s">
        <v>11</v>
      </c>
      <c r="E425" s="21" t="s">
        <v>282</v>
      </c>
      <c r="F425" s="240">
        <v>45505</v>
      </c>
      <c r="G425" s="241">
        <v>1.38</v>
      </c>
      <c r="H425" s="337"/>
      <c r="I425" s="83"/>
      <c r="J425" s="85">
        <f t="shared" si="24"/>
        <v>0</v>
      </c>
      <c r="K425" s="83">
        <v>0</v>
      </c>
      <c r="L425" s="85">
        <f t="shared" si="25"/>
        <v>0</v>
      </c>
      <c r="M425" s="83">
        <v>0</v>
      </c>
      <c r="N425" s="85">
        <f t="shared" si="26"/>
        <v>0</v>
      </c>
      <c r="O425" s="83"/>
      <c r="P425" s="85">
        <f t="shared" si="27"/>
        <v>0</v>
      </c>
      <c r="Q425" s="83"/>
      <c r="R425" s="377">
        <f t="shared" si="28"/>
        <v>0</v>
      </c>
      <c r="S425" s="905"/>
      <c r="T425" s="905">
        <f>+ALMACEN[[#This Row],[TOTAL EXITENTE82]]*ALMACEN[[#This Row],[P.U$]]</f>
        <v>0</v>
      </c>
      <c r="U425" s="768"/>
      <c r="V425">
        <f>SUMIF(SALIDAS6[[N° DE LOTE ]],ALMACEN[N° DE LOTE],SALIDAS6[ENTRADAS])</f>
        <v>0</v>
      </c>
      <c r="W425" s="950">
        <f>SUMIF(Tabla6[N° DE LOTE],ALMACEN[N° DE LOTE],Tabla6[SALIDAS])</f>
        <v>0</v>
      </c>
      <c r="X425" s="950">
        <f>ALMACEN[[#This Row],[SALIDAD]]-ALMACEN[[#This Row],[ENTRADAS]]</f>
        <v>0</v>
      </c>
      <c r="Y425" s="176"/>
    </row>
    <row r="426" spans="1:25" ht="38.25" x14ac:dyDescent="0.25">
      <c r="A426" s="179">
        <v>370</v>
      </c>
      <c r="B426" s="204" t="s">
        <v>17845</v>
      </c>
      <c r="C426" s="21" t="s">
        <v>17846</v>
      </c>
      <c r="D426" s="21" t="s">
        <v>11</v>
      </c>
      <c r="E426" s="21" t="s">
        <v>282</v>
      </c>
      <c r="F426" s="240"/>
      <c r="G426" s="241">
        <v>1.38</v>
      </c>
      <c r="H426" s="337"/>
      <c r="I426" s="83"/>
      <c r="J426" s="85">
        <f>G426*I426</f>
        <v>0</v>
      </c>
      <c r="K426" s="83">
        <v>0</v>
      </c>
      <c r="L426" s="85">
        <f>G426*K426</f>
        <v>0</v>
      </c>
      <c r="M426" s="83">
        <v>0</v>
      </c>
      <c r="N426" s="85">
        <f>G426*M426</f>
        <v>0</v>
      </c>
      <c r="O426" s="83"/>
      <c r="P426" s="85">
        <f>G426*O426</f>
        <v>0</v>
      </c>
      <c r="Q426" s="83"/>
      <c r="R426" s="377">
        <f>G426*Q426</f>
        <v>0</v>
      </c>
      <c r="S426" s="905"/>
      <c r="T426" s="905">
        <f>+ALMACEN[[#This Row],[TOTAL EXITENTE82]]*ALMACEN[[#This Row],[P.U$]]</f>
        <v>0</v>
      </c>
      <c r="U426" s="768"/>
      <c r="V426">
        <f>SUMIF(SALIDAS6[[N° DE LOTE ]],ALMACEN[N° DE LOTE],SALIDAS6[ENTRADAS])</f>
        <v>0</v>
      </c>
      <c r="W426" s="950">
        <f>SUMIF(Tabla6[N° DE LOTE],ALMACEN[N° DE LOTE],Tabla6[SALIDAS])</f>
        <v>0</v>
      </c>
      <c r="X426" s="950">
        <f>ALMACEN[[#This Row],[SALIDAD]]-ALMACEN[[#This Row],[ENTRADAS]]</f>
        <v>0</v>
      </c>
      <c r="Y426" s="176"/>
    </row>
    <row r="427" spans="1:25" ht="63.75" x14ac:dyDescent="0.25">
      <c r="A427" s="179">
        <v>371</v>
      </c>
      <c r="B427" s="204" t="s">
        <v>1010</v>
      </c>
      <c r="C427" s="21" t="s">
        <v>1009</v>
      </c>
      <c r="D427" s="21" t="s">
        <v>11</v>
      </c>
      <c r="E427" s="21" t="s">
        <v>320</v>
      </c>
      <c r="F427" s="240">
        <v>45505</v>
      </c>
      <c r="G427" s="241">
        <v>0.7</v>
      </c>
      <c r="H427" s="337"/>
      <c r="I427" s="83"/>
      <c r="J427" s="85">
        <f t="shared" si="24"/>
        <v>0</v>
      </c>
      <c r="K427" s="83">
        <v>0</v>
      </c>
      <c r="L427" s="85">
        <f t="shared" si="25"/>
        <v>0</v>
      </c>
      <c r="M427" s="83">
        <v>0</v>
      </c>
      <c r="N427" s="85">
        <f t="shared" si="26"/>
        <v>0</v>
      </c>
      <c r="O427" s="83"/>
      <c r="P427" s="85">
        <f t="shared" si="27"/>
        <v>0</v>
      </c>
      <c r="Q427" s="83"/>
      <c r="R427" s="377">
        <f t="shared" si="28"/>
        <v>0</v>
      </c>
      <c r="S427" s="905"/>
      <c r="T427" s="905">
        <f>+ALMACEN[[#This Row],[TOTAL EXITENTE82]]*ALMACEN[[#This Row],[P.U$]]</f>
        <v>0</v>
      </c>
      <c r="U427" s="768"/>
      <c r="V427">
        <f>SUMIF(SALIDAS6[[N° DE LOTE ]],ALMACEN[N° DE LOTE],SALIDAS6[ENTRADAS])</f>
        <v>0</v>
      </c>
      <c r="W427" s="950">
        <f>SUMIF(Tabla6[N° DE LOTE],ALMACEN[N° DE LOTE],Tabla6[SALIDAS])</f>
        <v>0</v>
      </c>
      <c r="X427" s="950">
        <f>ALMACEN[[#This Row],[SALIDAD]]-ALMACEN[[#This Row],[ENTRADAS]]</f>
        <v>0</v>
      </c>
      <c r="Y427" s="176"/>
    </row>
    <row r="428" spans="1:25" ht="28.5" x14ac:dyDescent="0.25">
      <c r="A428" s="179">
        <v>372</v>
      </c>
      <c r="B428" s="204" t="s">
        <v>17896</v>
      </c>
      <c r="C428" s="836" t="s">
        <v>17823</v>
      </c>
      <c r="D428" s="655" t="s">
        <v>11</v>
      </c>
      <c r="E428" s="21" t="s">
        <v>773</v>
      </c>
      <c r="F428" s="240">
        <v>45566</v>
      </c>
      <c r="G428" s="241">
        <v>1.52</v>
      </c>
      <c r="H428" s="337"/>
      <c r="I428" s="83">
        <v>18</v>
      </c>
      <c r="J428" s="85">
        <f>G428*I428</f>
        <v>27.36</v>
      </c>
      <c r="K428" s="83">
        <v>0</v>
      </c>
      <c r="L428" s="85">
        <f>G428*K428</f>
        <v>0</v>
      </c>
      <c r="M428" s="83">
        <v>18</v>
      </c>
      <c r="N428" s="85">
        <f>G428*M428</f>
        <v>27.36</v>
      </c>
      <c r="O428" s="83"/>
      <c r="P428" s="85">
        <f>G428*O428</f>
        <v>0</v>
      </c>
      <c r="Q428" s="83"/>
      <c r="R428" s="377">
        <f>G428*Q428</f>
        <v>0</v>
      </c>
      <c r="S428" s="905"/>
      <c r="T428" s="905">
        <f>+ALMACEN[[#This Row],[TOTAL EXITENTE82]]*ALMACEN[[#This Row],[P.U$]]</f>
        <v>0</v>
      </c>
      <c r="U428" s="768"/>
      <c r="V428">
        <f>SUMIF(SALIDAS6[[N° DE LOTE ]],ALMACEN[N° DE LOTE],SALIDAS6[ENTRADAS])</f>
        <v>0</v>
      </c>
      <c r="W428" s="950">
        <f>SUMIF(Tabla6[N° DE LOTE],ALMACEN[N° DE LOTE],Tabla6[SALIDAS])</f>
        <v>0</v>
      </c>
      <c r="X428" s="950">
        <f>ALMACEN[[#This Row],[SALIDAD]]-ALMACEN[[#This Row],[ENTRADAS]]</f>
        <v>0</v>
      </c>
      <c r="Y428" s="176"/>
    </row>
    <row r="429" spans="1:25" ht="23.25" customHeight="1" x14ac:dyDescent="0.25">
      <c r="A429" s="179">
        <v>373</v>
      </c>
      <c r="B429" s="204" t="s">
        <v>772</v>
      </c>
      <c r="C429" s="581" t="s">
        <v>247</v>
      </c>
      <c r="D429" s="655" t="s">
        <v>11</v>
      </c>
      <c r="E429" s="21" t="s">
        <v>773</v>
      </c>
      <c r="F429" s="584">
        <v>45505</v>
      </c>
      <c r="G429" s="585">
        <v>1.25</v>
      </c>
      <c r="H429" s="337"/>
      <c r="I429" s="593"/>
      <c r="J429" s="85">
        <f t="shared" si="24"/>
        <v>0</v>
      </c>
      <c r="K429" s="83">
        <v>0</v>
      </c>
      <c r="L429" s="879">
        <f>G429*K429</f>
        <v>0</v>
      </c>
      <c r="M429" s="83">
        <v>0</v>
      </c>
      <c r="N429" s="879">
        <f>G429*M429</f>
        <v>0</v>
      </c>
      <c r="O429" s="593"/>
      <c r="P429" s="879">
        <f>G429*O429</f>
        <v>0</v>
      </c>
      <c r="Q429" s="593"/>
      <c r="R429" s="377">
        <f>G429*Q429</f>
        <v>0</v>
      </c>
      <c r="S429" s="905"/>
      <c r="T429" s="905">
        <f>+ALMACEN[[#This Row],[TOTAL EXITENTE82]]*ALMACEN[[#This Row],[P.U$]]</f>
        <v>0</v>
      </c>
      <c r="U429" s="768"/>
      <c r="V429">
        <f>SUMIF(SALIDAS6[[N° DE LOTE ]],ALMACEN[N° DE LOTE],SALIDAS6[ENTRADAS])</f>
        <v>0</v>
      </c>
      <c r="W429" s="950">
        <f>SUMIF(Tabla6[N° DE LOTE],ALMACEN[N° DE LOTE],Tabla6[SALIDAS])</f>
        <v>0</v>
      </c>
      <c r="X429" s="950">
        <f>ALMACEN[[#This Row],[SALIDAD]]-ALMACEN[[#This Row],[ENTRADAS]]</f>
        <v>0</v>
      </c>
      <c r="Y429" s="176"/>
    </row>
    <row r="430" spans="1:25" ht="25.5" x14ac:dyDescent="0.25">
      <c r="A430" s="179">
        <v>374</v>
      </c>
      <c r="B430" s="204" t="s">
        <v>772</v>
      </c>
      <c r="C430" s="21" t="s">
        <v>736</v>
      </c>
      <c r="D430" s="21" t="s">
        <v>11</v>
      </c>
      <c r="E430" s="21" t="s">
        <v>773</v>
      </c>
      <c r="F430" s="240">
        <v>45717</v>
      </c>
      <c r="G430" s="241">
        <v>1.61</v>
      </c>
      <c r="H430" s="337"/>
      <c r="I430" s="83">
        <v>1</v>
      </c>
      <c r="J430" s="85">
        <f t="shared" ref="J430:J531" si="29">G430*I430</f>
        <v>1.61</v>
      </c>
      <c r="K430" s="83">
        <v>0</v>
      </c>
      <c r="L430" s="85">
        <f>G430*K430</f>
        <v>0</v>
      </c>
      <c r="M430" s="83">
        <v>0</v>
      </c>
      <c r="N430" s="85">
        <f>G430*M430</f>
        <v>0</v>
      </c>
      <c r="O430" s="83"/>
      <c r="P430" s="85">
        <f>G430*O430</f>
        <v>0</v>
      </c>
      <c r="Q430" s="83"/>
      <c r="R430" s="377">
        <f>G430*Q430</f>
        <v>0</v>
      </c>
      <c r="S430" s="905"/>
      <c r="T430" s="905">
        <f>+ALMACEN[[#This Row],[TOTAL EXITENTE82]]*ALMACEN[[#This Row],[P.U$]]</f>
        <v>0</v>
      </c>
      <c r="U430" s="768"/>
      <c r="V430">
        <f>SUMIF(SALIDAS6[[N° DE LOTE ]],ALMACEN[N° DE LOTE],SALIDAS6[ENTRADAS])</f>
        <v>0</v>
      </c>
      <c r="W430" s="950">
        <f>SUMIF(Tabla6[N° DE LOTE],ALMACEN[N° DE LOTE],Tabla6[SALIDAS])</f>
        <v>0</v>
      </c>
      <c r="X430" s="950">
        <f>ALMACEN[[#This Row],[SALIDAD]]-ALMACEN[[#This Row],[ENTRADAS]]</f>
        <v>0</v>
      </c>
      <c r="Y430" s="176"/>
    </row>
    <row r="431" spans="1:25" ht="38.25" x14ac:dyDescent="0.25">
      <c r="A431" s="179">
        <v>824</v>
      </c>
      <c r="B431" s="204" t="s">
        <v>18086</v>
      </c>
      <c r="C431" s="21" t="s">
        <v>17644</v>
      </c>
      <c r="D431" s="21" t="s">
        <v>11</v>
      </c>
      <c r="E431" s="21" t="s">
        <v>684</v>
      </c>
      <c r="F431" s="240" t="s">
        <v>18087</v>
      </c>
      <c r="G431" s="241">
        <v>2.0499999999999998</v>
      </c>
      <c r="H431" s="337"/>
      <c r="I431" s="83"/>
      <c r="J431" s="85">
        <f>G431*I431</f>
        <v>0</v>
      </c>
      <c r="K431" s="83"/>
      <c r="L431" s="85">
        <f>G431*K431</f>
        <v>0</v>
      </c>
      <c r="M431" s="83"/>
      <c r="N431" s="85">
        <f>G431*M431</f>
        <v>0</v>
      </c>
      <c r="O431" s="83"/>
      <c r="P431" s="85">
        <f>G431*O431</f>
        <v>0</v>
      </c>
      <c r="Q431" s="83">
        <v>50</v>
      </c>
      <c r="R431" s="377">
        <f>G431*Q431</f>
        <v>102.49999999999999</v>
      </c>
      <c r="S431" s="905">
        <v>0</v>
      </c>
      <c r="T431" s="905">
        <f>+ALMACEN[[#This Row],[TOTAL EXITENTE82]]*ALMACEN[[#This Row],[P.U$]]</f>
        <v>0</v>
      </c>
      <c r="U431" s="768">
        <v>0</v>
      </c>
      <c r="V431">
        <f>SUMIF(SALIDAS6[[N° DE LOTE ]],ALMACEN[N° DE LOTE],SALIDAS6[ENTRADAS])</f>
        <v>50</v>
      </c>
      <c r="W431" s="950">
        <f>SUMIF(Tabla6[N° DE LOTE],ALMACEN[N° DE LOTE],Tabla6[SALIDAS])</f>
        <v>0</v>
      </c>
      <c r="X431" s="950">
        <f>ALMACEN[[#This Row],[SALIDAD]]-ALMACEN[[#This Row],[ENTRADAS]]</f>
        <v>50</v>
      </c>
      <c r="Y431" s="176"/>
    </row>
    <row r="432" spans="1:25" ht="63.75" x14ac:dyDescent="0.25">
      <c r="A432" s="179">
        <v>375</v>
      </c>
      <c r="B432" s="204" t="s">
        <v>400</v>
      </c>
      <c r="C432" s="21" t="s">
        <v>576</v>
      </c>
      <c r="D432" s="21" t="s">
        <v>11</v>
      </c>
      <c r="E432" s="21" t="s">
        <v>324</v>
      </c>
      <c r="F432" s="240">
        <v>45901</v>
      </c>
      <c r="G432" s="241">
        <v>2.2599999999999998</v>
      </c>
      <c r="H432" s="337"/>
      <c r="I432" s="83">
        <v>10</v>
      </c>
      <c r="J432" s="85">
        <f>G432*I432</f>
        <v>22.599999999999998</v>
      </c>
      <c r="K432" s="83">
        <v>10</v>
      </c>
      <c r="L432" s="85">
        <f>G432*K432</f>
        <v>22.599999999999998</v>
      </c>
      <c r="M432" s="83">
        <v>10</v>
      </c>
      <c r="N432" s="85">
        <f>G432*M432</f>
        <v>22.599999999999998</v>
      </c>
      <c r="O432" s="83">
        <v>4</v>
      </c>
      <c r="P432" s="85">
        <f>G432*O432</f>
        <v>9.0399999999999991</v>
      </c>
      <c r="Q432" s="83">
        <v>4</v>
      </c>
      <c r="R432" s="377">
        <f>G432*Q432</f>
        <v>9.0399999999999991</v>
      </c>
      <c r="S432" s="905">
        <v>4</v>
      </c>
      <c r="T432" s="905">
        <f>+ALMACEN[[#This Row],[TOTAL EXITENTE82]]*ALMACEN[[#This Row],[P.U$]]</f>
        <v>9.0399999999999991</v>
      </c>
      <c r="U432" s="768">
        <v>0</v>
      </c>
      <c r="V432">
        <f>SUMIF(SALIDAS6[[N° DE LOTE ]],ALMACEN[N° DE LOTE],SALIDAS6[ENTRADAS])</f>
        <v>0</v>
      </c>
      <c r="W432" s="950">
        <f>SUMIF(Tabla6[N° DE LOTE],ALMACEN[N° DE LOTE],Tabla6[SALIDAS])</f>
        <v>0</v>
      </c>
      <c r="X432" s="950">
        <f>ALMACEN[[#This Row],[SALIDAD]]-ALMACEN[[#This Row],[ENTRADAS]]</f>
        <v>0</v>
      </c>
      <c r="Y432" s="176"/>
    </row>
    <row r="433" spans="1:25" ht="63.75" x14ac:dyDescent="0.25">
      <c r="A433" s="179">
        <v>376</v>
      </c>
      <c r="B433" s="204" t="s">
        <v>400</v>
      </c>
      <c r="C433" s="21" t="s">
        <v>210</v>
      </c>
      <c r="D433" s="21" t="s">
        <v>11</v>
      </c>
      <c r="E433" s="21" t="s">
        <v>324</v>
      </c>
      <c r="F433" s="240">
        <v>45383</v>
      </c>
      <c r="G433" s="241">
        <v>2.2599999999999998</v>
      </c>
      <c r="H433" s="337"/>
      <c r="I433" s="83">
        <v>3</v>
      </c>
      <c r="J433" s="85">
        <f t="shared" si="29"/>
        <v>6.7799999999999994</v>
      </c>
      <c r="K433" s="83">
        <v>30</v>
      </c>
      <c r="L433" s="85">
        <f t="shared" si="25"/>
        <v>67.8</v>
      </c>
      <c r="M433" s="83">
        <v>3</v>
      </c>
      <c r="N433" s="85">
        <f t="shared" si="26"/>
        <v>6.7799999999999994</v>
      </c>
      <c r="O433" s="83">
        <v>3</v>
      </c>
      <c r="P433" s="85">
        <f t="shared" si="27"/>
        <v>6.7799999999999994</v>
      </c>
      <c r="Q433" s="83">
        <v>3</v>
      </c>
      <c r="R433" s="377">
        <f t="shared" si="28"/>
        <v>6.7799999999999994</v>
      </c>
      <c r="S433" s="905">
        <v>3</v>
      </c>
      <c r="T433" s="905">
        <f>+ALMACEN[[#This Row],[TOTAL EXITENTE82]]*ALMACEN[[#This Row],[P.U$]]</f>
        <v>6.7799999999999994</v>
      </c>
      <c r="U433" s="768">
        <v>0</v>
      </c>
      <c r="V433">
        <f>SUMIF(SALIDAS6[[N° DE LOTE ]],ALMACEN[N° DE LOTE],SALIDAS6[ENTRADAS])</f>
        <v>0</v>
      </c>
      <c r="W433" s="950">
        <f>SUMIF(Tabla6[N° DE LOTE],ALMACEN[N° DE LOTE],Tabla6[SALIDAS])</f>
        <v>0</v>
      </c>
      <c r="X433" s="950">
        <f>ALMACEN[[#This Row],[SALIDAD]]-ALMACEN[[#This Row],[ENTRADAS]]</f>
        <v>0</v>
      </c>
      <c r="Y433" s="176"/>
    </row>
    <row r="434" spans="1:25" ht="38.25" x14ac:dyDescent="0.25">
      <c r="A434" s="179">
        <v>377</v>
      </c>
      <c r="B434" s="201" t="s">
        <v>401</v>
      </c>
      <c r="C434" s="14" t="s">
        <v>593</v>
      </c>
      <c r="D434" s="14" t="s">
        <v>342</v>
      </c>
      <c r="E434" s="14" t="s">
        <v>259</v>
      </c>
      <c r="F434" s="15">
        <v>45717</v>
      </c>
      <c r="G434" s="37">
        <v>2.72</v>
      </c>
      <c r="H434" s="337"/>
      <c r="I434" s="83"/>
      <c r="J434" s="85">
        <f t="shared" si="29"/>
        <v>0</v>
      </c>
      <c r="K434" s="83">
        <v>0</v>
      </c>
      <c r="L434" s="85">
        <f t="shared" si="25"/>
        <v>0</v>
      </c>
      <c r="M434" s="83">
        <v>0</v>
      </c>
      <c r="N434" s="85">
        <f t="shared" si="26"/>
        <v>0</v>
      </c>
      <c r="O434" s="83"/>
      <c r="P434" s="85">
        <f t="shared" si="27"/>
        <v>0</v>
      </c>
      <c r="Q434" s="83"/>
      <c r="R434" s="377">
        <f t="shared" si="28"/>
        <v>0</v>
      </c>
      <c r="S434" s="905"/>
      <c r="T434" s="905">
        <f>+ALMACEN[[#This Row],[TOTAL EXITENTE82]]*ALMACEN[[#This Row],[P.U$]]</f>
        <v>0</v>
      </c>
      <c r="U434" s="768"/>
      <c r="V434">
        <f>SUMIF(SALIDAS6[[N° DE LOTE ]],ALMACEN[N° DE LOTE],SALIDAS6[ENTRADAS])</f>
        <v>0</v>
      </c>
      <c r="W434" s="950">
        <f>SUMIF(Tabla6[N° DE LOTE],ALMACEN[N° DE LOTE],Tabla6[SALIDAS])</f>
        <v>0</v>
      </c>
      <c r="X434" s="950">
        <f>ALMACEN[[#This Row],[SALIDAD]]-ALMACEN[[#This Row],[ENTRADAS]]</f>
        <v>0</v>
      </c>
      <c r="Y434" s="176"/>
    </row>
    <row r="435" spans="1:25" ht="38.25" x14ac:dyDescent="0.25">
      <c r="A435" s="179"/>
      <c r="B435" s="201" t="s">
        <v>18291</v>
      </c>
      <c r="C435" s="14" t="s">
        <v>210</v>
      </c>
      <c r="D435" s="14" t="s">
        <v>11</v>
      </c>
      <c r="E435" s="14" t="s">
        <v>680</v>
      </c>
      <c r="F435" s="15"/>
      <c r="G435" s="37">
        <v>0.77</v>
      </c>
      <c r="H435" s="337"/>
      <c r="I435" s="83">
        <v>0</v>
      </c>
      <c r="J435" s="85">
        <f>G435*I435</f>
        <v>0</v>
      </c>
      <c r="K435" s="83">
        <v>0</v>
      </c>
      <c r="L435" s="85">
        <f>G435*K435</f>
        <v>0</v>
      </c>
      <c r="M435" s="83">
        <v>0</v>
      </c>
      <c r="N435" s="85">
        <f>G435*M435</f>
        <v>0</v>
      </c>
      <c r="O435" s="83">
        <v>3</v>
      </c>
      <c r="P435" s="85">
        <f>G435*O435</f>
        <v>2.31</v>
      </c>
      <c r="Q435" s="83">
        <v>3</v>
      </c>
      <c r="R435" s="377">
        <f>G435*Q435</f>
        <v>2.31</v>
      </c>
      <c r="S435" s="905">
        <v>3</v>
      </c>
      <c r="T435" s="905">
        <f>+ALMACEN[[#This Row],[TOTAL EXITENTE82]]*ALMACEN[[#This Row],[P.U$]]</f>
        <v>2.31</v>
      </c>
      <c r="U435" s="768">
        <v>0</v>
      </c>
      <c r="V435">
        <f>SUMIF(SALIDAS6[[N° DE LOTE ]],ALMACEN[N° DE LOTE],SALIDAS6[ENTRADAS])</f>
        <v>0</v>
      </c>
      <c r="W435" s="950">
        <f>SUMIF(Tabla6[N° DE LOTE],ALMACEN[N° DE LOTE],Tabla6[SALIDAS])</f>
        <v>0</v>
      </c>
      <c r="X435" s="950">
        <f>ALMACEN[[#This Row],[SALIDAD]]-ALMACEN[[#This Row],[ENTRADAS]]</f>
        <v>0</v>
      </c>
      <c r="Y435" s="176"/>
    </row>
    <row r="436" spans="1:25" ht="25.5" x14ac:dyDescent="0.25">
      <c r="A436" s="179"/>
      <c r="B436" s="201" t="s">
        <v>18292</v>
      </c>
      <c r="C436" s="14" t="s">
        <v>1136</v>
      </c>
      <c r="D436" s="14" t="s">
        <v>341</v>
      </c>
      <c r="E436" s="14"/>
      <c r="F436" s="15"/>
      <c r="G436" s="37">
        <v>1.38</v>
      </c>
      <c r="H436" s="337"/>
      <c r="I436" s="83">
        <v>2</v>
      </c>
      <c r="J436" s="85">
        <f>G436*I436</f>
        <v>2.76</v>
      </c>
      <c r="K436" s="83">
        <v>2</v>
      </c>
      <c r="L436" s="85">
        <f>G436*K436</f>
        <v>2.76</v>
      </c>
      <c r="M436" s="83">
        <v>2</v>
      </c>
      <c r="N436" s="85">
        <f>G436*M436</f>
        <v>2.76</v>
      </c>
      <c r="O436" s="83">
        <v>2</v>
      </c>
      <c r="P436" s="85">
        <f>G436*O436</f>
        <v>2.76</v>
      </c>
      <c r="Q436" s="83">
        <v>2</v>
      </c>
      <c r="R436" s="377">
        <f>G436*Q436</f>
        <v>2.76</v>
      </c>
      <c r="S436" s="905">
        <v>2</v>
      </c>
      <c r="T436" s="905">
        <f>+ALMACEN[[#This Row],[TOTAL EXITENTE82]]*ALMACEN[[#This Row],[P.U$]]</f>
        <v>2.76</v>
      </c>
      <c r="U436" s="768">
        <v>2</v>
      </c>
      <c r="V436">
        <f>SUMIF(SALIDAS6[[N° DE LOTE ]],ALMACEN[N° DE LOTE],SALIDAS6[ENTRADAS])</f>
        <v>0</v>
      </c>
      <c r="W436" s="950">
        <f>SUMIF(Tabla6[N° DE LOTE],ALMACEN[N° DE LOTE],Tabla6[SALIDAS])</f>
        <v>0</v>
      </c>
      <c r="X436" s="950">
        <f>ALMACEN[[#This Row],[SALIDAD]]-ALMACEN[[#This Row],[ENTRADAS]]</f>
        <v>0</v>
      </c>
      <c r="Y436" s="176"/>
    </row>
    <row r="437" spans="1:25" ht="38.25" x14ac:dyDescent="0.25">
      <c r="A437" s="179">
        <v>792</v>
      </c>
      <c r="B437" s="201" t="s">
        <v>18056</v>
      </c>
      <c r="C437" s="14" t="s">
        <v>18057</v>
      </c>
      <c r="D437" s="14" t="s">
        <v>342</v>
      </c>
      <c r="E437" s="14" t="s">
        <v>259</v>
      </c>
      <c r="F437" s="15">
        <v>45992</v>
      </c>
      <c r="G437" s="37">
        <v>2.23</v>
      </c>
      <c r="H437" s="337"/>
      <c r="I437" s="83"/>
      <c r="J437" s="85">
        <f>G437*I437</f>
        <v>0</v>
      </c>
      <c r="K437" s="83"/>
      <c r="L437" s="85">
        <f>G437*K437</f>
        <v>0</v>
      </c>
      <c r="M437" s="83"/>
      <c r="N437" s="85">
        <f>G437*M437</f>
        <v>0</v>
      </c>
      <c r="O437" s="83"/>
      <c r="P437" s="85">
        <f>G437*O437</f>
        <v>0</v>
      </c>
      <c r="Q437" s="83">
        <v>200</v>
      </c>
      <c r="R437" s="377">
        <f>G437*Q437</f>
        <v>446</v>
      </c>
      <c r="S437" s="905">
        <v>131</v>
      </c>
      <c r="T437" s="905">
        <f>+ALMACEN[[#This Row],[TOTAL EXITENTE82]]*ALMACEN[[#This Row],[P.U$]]</f>
        <v>292.13</v>
      </c>
      <c r="U437" s="768">
        <v>125</v>
      </c>
      <c r="V437">
        <f>SUMIF(SALIDAS6[[N° DE LOTE ]],ALMACEN[N° DE LOTE],SALIDAS6[ENTRADAS])</f>
        <v>200</v>
      </c>
      <c r="W437" s="950">
        <f>SUMIF(Tabla6[N° DE LOTE],ALMACEN[N° DE LOTE],Tabla6[SALIDAS])</f>
        <v>15</v>
      </c>
      <c r="X437" s="950">
        <f>ALMACEN[[#This Row],[SALIDAD]]-ALMACEN[[#This Row],[ENTRADAS]]</f>
        <v>185</v>
      </c>
      <c r="Y437" s="176"/>
    </row>
    <row r="438" spans="1:25" ht="38.25" x14ac:dyDescent="0.25">
      <c r="A438" s="179">
        <v>793</v>
      </c>
      <c r="B438" s="184" t="s">
        <v>909</v>
      </c>
      <c r="C438" s="184" t="s">
        <v>241</v>
      </c>
      <c r="D438" s="14" t="s">
        <v>342</v>
      </c>
      <c r="E438" s="14" t="s">
        <v>259</v>
      </c>
      <c r="F438" s="15">
        <v>46174</v>
      </c>
      <c r="G438" s="37">
        <v>2.2599999999999998</v>
      </c>
      <c r="H438" s="337"/>
      <c r="I438" s="83"/>
      <c r="J438" s="85">
        <f>G438*I438</f>
        <v>0</v>
      </c>
      <c r="K438" s="83"/>
      <c r="L438" s="85">
        <f>G438*K438</f>
        <v>0</v>
      </c>
      <c r="M438" s="83"/>
      <c r="N438" s="85">
        <f>G438*M438</f>
        <v>0</v>
      </c>
      <c r="O438" s="83"/>
      <c r="P438" s="85">
        <f>G438*O438</f>
        <v>0</v>
      </c>
      <c r="Q438" s="83">
        <v>100</v>
      </c>
      <c r="R438" s="377">
        <f>G438*Q438</f>
        <v>225.99999999999997</v>
      </c>
      <c r="S438" s="905">
        <v>70</v>
      </c>
      <c r="T438" s="905">
        <f>+ALMACEN[[#This Row],[TOTAL EXITENTE82]]*ALMACEN[[#This Row],[P.U$]]</f>
        <v>158.19999999999999</v>
      </c>
      <c r="U438" s="768">
        <v>55</v>
      </c>
      <c r="V438">
        <f>SUMIF(SALIDAS6[[N° DE LOTE ]],ALMACEN[N° DE LOTE],SALIDAS6[ENTRADAS])</f>
        <v>100</v>
      </c>
      <c r="W438" s="950">
        <f>SUMIF(Tabla6[N° DE LOTE],ALMACEN[N° DE LOTE],Tabla6[SALIDAS])</f>
        <v>10</v>
      </c>
      <c r="X438" s="950">
        <f>ALMACEN[[#This Row],[SALIDAD]]-ALMACEN[[#This Row],[ENTRADAS]]</f>
        <v>90</v>
      </c>
      <c r="Y438" s="176"/>
    </row>
    <row r="439" spans="1:25" ht="38.25" x14ac:dyDescent="0.25">
      <c r="A439" s="179">
        <v>378</v>
      </c>
      <c r="B439" s="184"/>
      <c r="C439" s="184" t="s">
        <v>241</v>
      </c>
      <c r="D439" s="14" t="s">
        <v>342</v>
      </c>
      <c r="E439" s="14" t="s">
        <v>259</v>
      </c>
      <c r="F439" s="576">
        <v>45658</v>
      </c>
      <c r="G439" s="577">
        <v>3.23</v>
      </c>
      <c r="H439" s="337"/>
      <c r="I439" s="593"/>
      <c r="J439" s="85">
        <f t="shared" si="29"/>
        <v>0</v>
      </c>
      <c r="K439" s="83">
        <v>0</v>
      </c>
      <c r="L439" s="879">
        <f t="shared" si="25"/>
        <v>0</v>
      </c>
      <c r="M439" s="83">
        <v>0</v>
      </c>
      <c r="N439" s="879">
        <f t="shared" si="26"/>
        <v>0</v>
      </c>
      <c r="O439" s="593"/>
      <c r="P439" s="879">
        <f t="shared" si="27"/>
        <v>0</v>
      </c>
      <c r="Q439" s="593"/>
      <c r="R439" s="377">
        <f t="shared" si="28"/>
        <v>0</v>
      </c>
      <c r="S439" s="905"/>
      <c r="T439" s="905">
        <f>+ALMACEN[[#This Row],[TOTAL EXITENTE82]]*ALMACEN[[#This Row],[P.U$]]</f>
        <v>0</v>
      </c>
      <c r="U439" s="768"/>
      <c r="V439">
        <f>SUMIF(SALIDAS6[[N° DE LOTE ]],ALMACEN[N° DE LOTE],SALIDAS6[ENTRADAS])</f>
        <v>0</v>
      </c>
      <c r="W439" s="950">
        <f>SUMIF(Tabla6[N° DE LOTE],ALMACEN[N° DE LOTE],Tabla6[SALIDAS])</f>
        <v>0</v>
      </c>
      <c r="X439" s="950">
        <f>ALMACEN[[#This Row],[SALIDAD]]-ALMACEN[[#This Row],[ENTRADAS]]</f>
        <v>0</v>
      </c>
      <c r="Y439" s="176"/>
    </row>
    <row r="440" spans="1:25" ht="38.25" x14ac:dyDescent="0.25">
      <c r="A440" s="179">
        <v>379</v>
      </c>
      <c r="B440" s="184" t="s">
        <v>18058</v>
      </c>
      <c r="C440" s="184" t="s">
        <v>206</v>
      </c>
      <c r="D440" s="14" t="s">
        <v>342</v>
      </c>
      <c r="E440" s="14" t="s">
        <v>259</v>
      </c>
      <c r="F440" s="576">
        <v>45689</v>
      </c>
      <c r="G440" s="577">
        <v>1.61</v>
      </c>
      <c r="H440" s="337"/>
      <c r="I440" s="233"/>
      <c r="J440" s="85">
        <f t="shared" si="29"/>
        <v>0</v>
      </c>
      <c r="K440" s="83">
        <v>0</v>
      </c>
      <c r="L440" s="232">
        <f t="shared" si="25"/>
        <v>0</v>
      </c>
      <c r="M440" s="83">
        <v>0</v>
      </c>
      <c r="N440" s="232">
        <f t="shared" si="26"/>
        <v>0</v>
      </c>
      <c r="O440" s="233"/>
      <c r="P440" s="232">
        <f t="shared" si="27"/>
        <v>0</v>
      </c>
      <c r="Q440" s="233">
        <v>100</v>
      </c>
      <c r="R440" s="377">
        <f t="shared" si="28"/>
        <v>161</v>
      </c>
      <c r="S440" s="905">
        <v>80</v>
      </c>
      <c r="T440" s="905">
        <f>+ALMACEN[[#This Row],[TOTAL EXITENTE82]]*ALMACEN[[#This Row],[P.U$]]</f>
        <v>128.80000000000001</v>
      </c>
      <c r="U440" s="768">
        <v>70</v>
      </c>
      <c r="V440">
        <f>SUMIF(SALIDAS6[[N° DE LOTE ]],ALMACEN[N° DE LOTE],SALIDAS6[ENTRADAS])</f>
        <v>100</v>
      </c>
      <c r="W440" s="950">
        <f>SUMIF(Tabla6[N° DE LOTE],ALMACEN[N° DE LOTE],Tabla6[SALIDAS])</f>
        <v>10</v>
      </c>
      <c r="X440" s="950">
        <f>ALMACEN[[#This Row],[SALIDAD]]-ALMACEN[[#This Row],[ENTRADAS]]</f>
        <v>90</v>
      </c>
      <c r="Y440" s="176"/>
    </row>
    <row r="441" spans="1:25" x14ac:dyDescent="0.25">
      <c r="A441" s="179">
        <v>380</v>
      </c>
      <c r="B441" s="184" t="s">
        <v>1127</v>
      </c>
      <c r="C441" s="578" t="s">
        <v>1128</v>
      </c>
      <c r="D441" s="560"/>
      <c r="E441" s="152"/>
      <c r="F441" s="576">
        <v>45870</v>
      </c>
      <c r="G441" s="603">
        <v>2.5</v>
      </c>
      <c r="H441" s="364"/>
      <c r="I441" s="233"/>
      <c r="J441" s="366">
        <f>G441*I441</f>
        <v>0</v>
      </c>
      <c r="K441" s="83">
        <v>0</v>
      </c>
      <c r="L441" s="232">
        <f t="shared" si="25"/>
        <v>0</v>
      </c>
      <c r="M441" s="83">
        <v>0</v>
      </c>
      <c r="N441" s="232">
        <f t="shared" si="26"/>
        <v>0</v>
      </c>
      <c r="O441" s="233"/>
      <c r="P441" s="232">
        <f t="shared" si="27"/>
        <v>0</v>
      </c>
      <c r="Q441" s="233"/>
      <c r="R441" s="377">
        <f t="shared" si="28"/>
        <v>0</v>
      </c>
      <c r="S441" s="905"/>
      <c r="T441" s="905">
        <f>+ALMACEN[[#This Row],[TOTAL EXITENTE82]]*ALMACEN[[#This Row],[P.U$]]</f>
        <v>0</v>
      </c>
      <c r="U441" s="768"/>
      <c r="V441">
        <f>SUMIF(SALIDAS6[[N° DE LOTE ]],ALMACEN[N° DE LOTE],SALIDAS6[ENTRADAS])</f>
        <v>0</v>
      </c>
      <c r="W441" s="950">
        <f>SUMIF(Tabla6[N° DE LOTE],ALMACEN[N° DE LOTE],Tabla6[SALIDAS])</f>
        <v>0</v>
      </c>
      <c r="X441" s="950">
        <f>ALMACEN[[#This Row],[SALIDAD]]-ALMACEN[[#This Row],[ENTRADAS]]</f>
        <v>0</v>
      </c>
      <c r="Y441" s="176"/>
    </row>
    <row r="442" spans="1:25" ht="45" x14ac:dyDescent="0.25">
      <c r="A442" s="179">
        <v>381</v>
      </c>
      <c r="B442" s="184" t="s">
        <v>17944</v>
      </c>
      <c r="C442" s="578" t="s">
        <v>203</v>
      </c>
      <c r="D442" s="560" t="s">
        <v>12</v>
      </c>
      <c r="E442" s="152" t="s">
        <v>325</v>
      </c>
      <c r="F442" s="576">
        <v>45444</v>
      </c>
      <c r="G442" s="603">
        <v>6.44</v>
      </c>
      <c r="H442" s="880"/>
      <c r="I442" s="233">
        <v>15</v>
      </c>
      <c r="J442" s="366">
        <f>G442*I442</f>
        <v>96.600000000000009</v>
      </c>
      <c r="K442" s="83">
        <v>10</v>
      </c>
      <c r="L442" s="232">
        <f>G442*K442</f>
        <v>64.400000000000006</v>
      </c>
      <c r="M442" s="233">
        <v>2</v>
      </c>
      <c r="N442" s="232">
        <f>G442*M442</f>
        <v>12.88</v>
      </c>
      <c r="O442" s="233"/>
      <c r="P442" s="232">
        <f>G442*O442</f>
        <v>0</v>
      </c>
      <c r="Q442" s="233"/>
      <c r="R442" s="377">
        <f>G442*Q442</f>
        <v>0</v>
      </c>
      <c r="S442" s="905"/>
      <c r="T442" s="905">
        <f>+ALMACEN[[#This Row],[TOTAL EXITENTE82]]*ALMACEN[[#This Row],[P.U$]]</f>
        <v>0</v>
      </c>
      <c r="U442" s="768"/>
      <c r="V442">
        <f>SUMIF(SALIDAS6[[N° DE LOTE ]],ALMACEN[N° DE LOTE],SALIDAS6[ENTRADAS])</f>
        <v>0</v>
      </c>
      <c r="W442" s="950">
        <f>SUMIF(Tabla6[N° DE LOTE],ALMACEN[N° DE LOTE],Tabla6[SALIDAS])</f>
        <v>0</v>
      </c>
      <c r="X442" s="950">
        <f>ALMACEN[[#This Row],[SALIDAD]]-ALMACEN[[#This Row],[ENTRADAS]]</f>
        <v>0</v>
      </c>
      <c r="Y442" s="176"/>
    </row>
    <row r="443" spans="1:25" ht="30" x14ac:dyDescent="0.25">
      <c r="A443" s="179">
        <v>382</v>
      </c>
      <c r="B443" s="308" t="s">
        <v>1080</v>
      </c>
      <c r="C443" s="575" t="s">
        <v>230</v>
      </c>
      <c r="D443" s="560"/>
      <c r="E443" s="152"/>
      <c r="F443" s="576"/>
      <c r="G443" s="603">
        <v>3.5</v>
      </c>
      <c r="H443" s="337"/>
      <c r="I443" s="593"/>
      <c r="J443" s="599">
        <f>G443*I443</f>
        <v>0</v>
      </c>
      <c r="K443" s="83">
        <v>0</v>
      </c>
      <c r="L443" s="879">
        <f t="shared" si="25"/>
        <v>0</v>
      </c>
      <c r="M443" s="83">
        <v>0</v>
      </c>
      <c r="N443" s="879">
        <f t="shared" si="26"/>
        <v>0</v>
      </c>
      <c r="O443" s="593"/>
      <c r="P443" s="879">
        <f t="shared" si="27"/>
        <v>0</v>
      </c>
      <c r="Q443" s="593"/>
      <c r="R443" s="377">
        <f t="shared" si="28"/>
        <v>0</v>
      </c>
      <c r="S443" s="905"/>
      <c r="T443" s="905">
        <f>+ALMACEN[[#This Row],[TOTAL EXITENTE82]]*ALMACEN[[#This Row],[P.U$]]</f>
        <v>0</v>
      </c>
      <c r="U443" s="768"/>
      <c r="V443">
        <f>SUMIF(SALIDAS6[[N° DE LOTE ]],ALMACEN[N° DE LOTE],SALIDAS6[ENTRADAS])</f>
        <v>0</v>
      </c>
      <c r="W443" s="950">
        <f>SUMIF(Tabla6[N° DE LOTE],ALMACEN[N° DE LOTE],Tabla6[SALIDAS])</f>
        <v>0</v>
      </c>
      <c r="X443" s="950">
        <f>ALMACEN[[#This Row],[SALIDAD]]-ALMACEN[[#This Row],[ENTRADAS]]</f>
        <v>0</v>
      </c>
      <c r="Y443" s="176"/>
    </row>
    <row r="444" spans="1:25" ht="51" x14ac:dyDescent="0.25">
      <c r="A444" s="179">
        <v>383</v>
      </c>
      <c r="B444" s="273" t="s">
        <v>1003</v>
      </c>
      <c r="C444" s="582" t="s">
        <v>1223</v>
      </c>
      <c r="D444" s="14" t="s">
        <v>342</v>
      </c>
      <c r="E444" s="14" t="s">
        <v>268</v>
      </c>
      <c r="F444" s="586">
        <v>45961</v>
      </c>
      <c r="G444" s="651">
        <v>1.0900000000000001</v>
      </c>
      <c r="H444" s="337"/>
      <c r="I444" s="593"/>
      <c r="J444" s="599">
        <f>G444*I444</f>
        <v>0</v>
      </c>
      <c r="K444" s="83">
        <v>0</v>
      </c>
      <c r="L444" s="879">
        <f t="shared" si="25"/>
        <v>0</v>
      </c>
      <c r="M444" s="83">
        <v>0</v>
      </c>
      <c r="N444" s="879">
        <f t="shared" si="26"/>
        <v>0</v>
      </c>
      <c r="O444" s="593"/>
      <c r="P444" s="879">
        <f t="shared" si="27"/>
        <v>0</v>
      </c>
      <c r="Q444" s="593"/>
      <c r="R444" s="377">
        <f t="shared" si="28"/>
        <v>0</v>
      </c>
      <c r="S444" s="905"/>
      <c r="T444" s="905">
        <f>+ALMACEN[[#This Row],[TOTAL EXITENTE82]]*ALMACEN[[#This Row],[P.U$]]</f>
        <v>0</v>
      </c>
      <c r="U444" s="768"/>
      <c r="V444">
        <f>SUMIF(SALIDAS6[[N° DE LOTE ]],ALMACEN[N° DE LOTE],SALIDAS6[ENTRADAS])</f>
        <v>0</v>
      </c>
      <c r="W444" s="950">
        <f>SUMIF(Tabla6[N° DE LOTE],ALMACEN[N° DE LOTE],Tabla6[SALIDAS])</f>
        <v>0</v>
      </c>
      <c r="X444" s="950">
        <f>ALMACEN[[#This Row],[SALIDAD]]-ALMACEN[[#This Row],[ENTRADAS]]</f>
        <v>0</v>
      </c>
      <c r="Y444" s="176"/>
    </row>
    <row r="445" spans="1:25" ht="51" x14ac:dyDescent="0.25">
      <c r="A445" s="179">
        <v>384</v>
      </c>
      <c r="B445" s="273" t="s">
        <v>17765</v>
      </c>
      <c r="C445" s="583" t="s">
        <v>206</v>
      </c>
      <c r="D445" s="14" t="s">
        <v>342</v>
      </c>
      <c r="E445" s="14" t="s">
        <v>268</v>
      </c>
      <c r="F445" s="586">
        <v>45536</v>
      </c>
      <c r="G445" s="651">
        <v>1.0900000000000001</v>
      </c>
      <c r="H445" s="337"/>
      <c r="I445" s="593"/>
      <c r="J445" s="599">
        <f>G445*I445</f>
        <v>0</v>
      </c>
      <c r="K445" s="83">
        <v>0</v>
      </c>
      <c r="L445" s="879">
        <f>G445*K445</f>
        <v>0</v>
      </c>
      <c r="M445" s="83">
        <v>0</v>
      </c>
      <c r="N445" s="879">
        <f>G445*M445</f>
        <v>0</v>
      </c>
      <c r="O445" s="593"/>
      <c r="P445" s="879">
        <f>G445*O445</f>
        <v>0</v>
      </c>
      <c r="Q445" s="593"/>
      <c r="R445" s="377">
        <f>G445*Q445</f>
        <v>0</v>
      </c>
      <c r="S445" s="905"/>
      <c r="T445" s="905">
        <f>+ALMACEN[[#This Row],[TOTAL EXITENTE82]]*ALMACEN[[#This Row],[P.U$]]</f>
        <v>0</v>
      </c>
      <c r="U445" s="768"/>
      <c r="V445">
        <f>SUMIF(SALIDAS6[[N° DE LOTE ]],ALMACEN[N° DE LOTE],SALIDAS6[ENTRADAS])</f>
        <v>0</v>
      </c>
      <c r="W445" s="950">
        <f>SUMIF(Tabla6[N° DE LOTE],ALMACEN[N° DE LOTE],Tabla6[SALIDAS])</f>
        <v>0</v>
      </c>
      <c r="X445" s="950">
        <f>ALMACEN[[#This Row],[SALIDAD]]-ALMACEN[[#This Row],[ENTRADAS]]</f>
        <v>0</v>
      </c>
      <c r="Y445" s="176"/>
    </row>
    <row r="446" spans="1:25" ht="51" x14ac:dyDescent="0.25">
      <c r="A446" s="179">
        <v>385</v>
      </c>
      <c r="B446" s="273" t="s">
        <v>1003</v>
      </c>
      <c r="C446" s="583" t="s">
        <v>206</v>
      </c>
      <c r="D446" s="14" t="s">
        <v>342</v>
      </c>
      <c r="E446" s="14" t="s">
        <v>268</v>
      </c>
      <c r="F446" s="586">
        <v>45657</v>
      </c>
      <c r="G446" s="652">
        <v>1.91</v>
      </c>
      <c r="H446" s="337"/>
      <c r="I446" s="593"/>
      <c r="J446" s="85">
        <f t="shared" si="29"/>
        <v>0</v>
      </c>
      <c r="K446" s="83">
        <v>0</v>
      </c>
      <c r="L446" s="879">
        <f t="shared" si="25"/>
        <v>0</v>
      </c>
      <c r="M446" s="83">
        <v>0</v>
      </c>
      <c r="N446" s="879">
        <f t="shared" si="26"/>
        <v>0</v>
      </c>
      <c r="O446" s="593"/>
      <c r="P446" s="879">
        <f t="shared" si="27"/>
        <v>0</v>
      </c>
      <c r="Q446" s="593"/>
      <c r="R446" s="377">
        <f t="shared" si="28"/>
        <v>0</v>
      </c>
      <c r="S446" s="905"/>
      <c r="T446" s="905">
        <f>+ALMACEN[[#This Row],[TOTAL EXITENTE82]]*ALMACEN[[#This Row],[P.U$]]</f>
        <v>0</v>
      </c>
      <c r="U446" s="768"/>
      <c r="V446">
        <f>SUMIF(SALIDAS6[[N° DE LOTE ]],ALMACEN[N° DE LOTE],SALIDAS6[ENTRADAS])</f>
        <v>0</v>
      </c>
      <c r="W446" s="950">
        <f>SUMIF(Tabla6[N° DE LOTE],ALMACEN[N° DE LOTE],Tabla6[SALIDAS])</f>
        <v>0</v>
      </c>
      <c r="X446" s="950">
        <f>ALMACEN[[#This Row],[SALIDAD]]-ALMACEN[[#This Row],[ENTRADAS]]</f>
        <v>0</v>
      </c>
      <c r="Y446" s="176"/>
    </row>
    <row r="447" spans="1:25" ht="38.25" x14ac:dyDescent="0.25">
      <c r="A447" s="179">
        <v>386</v>
      </c>
      <c r="B447" s="201" t="s">
        <v>402</v>
      </c>
      <c r="C447" s="14" t="s">
        <v>594</v>
      </c>
      <c r="D447" s="14" t="s">
        <v>12</v>
      </c>
      <c r="E447" s="14" t="s">
        <v>261</v>
      </c>
      <c r="F447" s="15">
        <v>45689</v>
      </c>
      <c r="G447" s="37">
        <v>7.78</v>
      </c>
      <c r="H447" s="337"/>
      <c r="I447" s="83"/>
      <c r="J447" s="85">
        <f t="shared" si="29"/>
        <v>0</v>
      </c>
      <c r="K447" s="83">
        <v>0</v>
      </c>
      <c r="L447" s="85">
        <f t="shared" si="25"/>
        <v>0</v>
      </c>
      <c r="M447" s="83">
        <v>0</v>
      </c>
      <c r="N447" s="85">
        <f t="shared" si="26"/>
        <v>0</v>
      </c>
      <c r="O447" s="83"/>
      <c r="P447" s="85">
        <f t="shared" si="27"/>
        <v>0</v>
      </c>
      <c r="Q447" s="83"/>
      <c r="R447" s="377">
        <f t="shared" si="28"/>
        <v>0</v>
      </c>
      <c r="S447" s="905"/>
      <c r="T447" s="905">
        <f>+ALMACEN[[#This Row],[TOTAL EXITENTE82]]*ALMACEN[[#This Row],[P.U$]]</f>
        <v>0</v>
      </c>
      <c r="U447" s="768"/>
      <c r="V447">
        <f>SUMIF(SALIDAS6[[N° DE LOTE ]],ALMACEN[N° DE LOTE],SALIDAS6[ENTRADAS])</f>
        <v>0</v>
      </c>
      <c r="W447" s="950">
        <f>SUMIF(Tabla6[N° DE LOTE],ALMACEN[N° DE LOTE],Tabla6[SALIDAS])</f>
        <v>0</v>
      </c>
      <c r="X447" s="950">
        <f>ALMACEN[[#This Row],[SALIDAD]]-ALMACEN[[#This Row],[ENTRADAS]]</f>
        <v>0</v>
      </c>
      <c r="Y447" s="176"/>
    </row>
    <row r="448" spans="1:25" ht="38.25" x14ac:dyDescent="0.25">
      <c r="A448" s="179">
        <v>387</v>
      </c>
      <c r="B448" s="201" t="s">
        <v>403</v>
      </c>
      <c r="C448" s="14" t="s">
        <v>198</v>
      </c>
      <c r="D448" s="14" t="s">
        <v>12</v>
      </c>
      <c r="E448" s="14" t="s">
        <v>267</v>
      </c>
      <c r="F448" s="15">
        <v>45139</v>
      </c>
      <c r="G448" s="37">
        <v>2.9</v>
      </c>
      <c r="H448" s="337"/>
      <c r="I448" s="83"/>
      <c r="J448" s="85">
        <f t="shared" si="29"/>
        <v>0</v>
      </c>
      <c r="K448" s="83">
        <v>0</v>
      </c>
      <c r="L448" s="85">
        <f t="shared" si="25"/>
        <v>0</v>
      </c>
      <c r="M448" s="83">
        <v>0</v>
      </c>
      <c r="N448" s="85">
        <f t="shared" si="26"/>
        <v>0</v>
      </c>
      <c r="O448" s="83"/>
      <c r="P448" s="85">
        <f t="shared" si="27"/>
        <v>0</v>
      </c>
      <c r="Q448" s="83"/>
      <c r="R448" s="377">
        <f t="shared" si="28"/>
        <v>0</v>
      </c>
      <c r="S448" s="905"/>
      <c r="T448" s="905">
        <f>+ALMACEN[[#This Row],[TOTAL EXITENTE82]]*ALMACEN[[#This Row],[P.U$]]</f>
        <v>0</v>
      </c>
      <c r="U448" s="768"/>
      <c r="V448">
        <f>SUMIF(SALIDAS6[[N° DE LOTE ]],ALMACEN[N° DE LOTE],SALIDAS6[ENTRADAS])</f>
        <v>0</v>
      </c>
      <c r="W448" s="950">
        <f>SUMIF(Tabla6[N° DE LOTE],ALMACEN[N° DE LOTE],Tabla6[SALIDAS])</f>
        <v>0</v>
      </c>
      <c r="X448" s="950">
        <f>ALMACEN[[#This Row],[SALIDAD]]-ALMACEN[[#This Row],[ENTRADAS]]</f>
        <v>0</v>
      </c>
      <c r="Y448" s="176"/>
    </row>
    <row r="449" spans="1:25" ht="38.25" x14ac:dyDescent="0.25">
      <c r="A449" s="179">
        <v>388</v>
      </c>
      <c r="B449" s="201" t="s">
        <v>404</v>
      </c>
      <c r="C449" s="14" t="s">
        <v>595</v>
      </c>
      <c r="D449" s="14" t="s">
        <v>342</v>
      </c>
      <c r="E449" s="14" t="s">
        <v>282</v>
      </c>
      <c r="F449" s="15">
        <v>45717</v>
      </c>
      <c r="G449" s="37">
        <v>8.23</v>
      </c>
      <c r="H449" s="337"/>
      <c r="I449" s="83"/>
      <c r="J449" s="85">
        <f t="shared" si="29"/>
        <v>0</v>
      </c>
      <c r="K449" s="83">
        <v>0</v>
      </c>
      <c r="L449" s="85">
        <f t="shared" si="25"/>
        <v>0</v>
      </c>
      <c r="M449" s="83">
        <v>0</v>
      </c>
      <c r="N449" s="85">
        <f t="shared" si="26"/>
        <v>0</v>
      </c>
      <c r="O449" s="83"/>
      <c r="P449" s="85">
        <f t="shared" si="27"/>
        <v>0</v>
      </c>
      <c r="Q449" s="83"/>
      <c r="R449" s="377">
        <f t="shared" si="28"/>
        <v>0</v>
      </c>
      <c r="S449" s="905"/>
      <c r="T449" s="905">
        <f>+ALMACEN[[#This Row],[TOTAL EXITENTE82]]*ALMACEN[[#This Row],[P.U$]]</f>
        <v>0</v>
      </c>
      <c r="U449" s="768"/>
      <c r="V449">
        <f>SUMIF(SALIDAS6[[N° DE LOTE ]],ALMACEN[N° DE LOTE],SALIDAS6[ENTRADAS])</f>
        <v>0</v>
      </c>
      <c r="W449" s="950">
        <f>SUMIF(Tabla6[N° DE LOTE],ALMACEN[N° DE LOTE],Tabla6[SALIDAS])</f>
        <v>0</v>
      </c>
      <c r="X449" s="950">
        <f>ALMACEN[[#This Row],[SALIDAD]]-ALMACEN[[#This Row],[ENTRADAS]]</f>
        <v>0</v>
      </c>
      <c r="Y449" s="176"/>
    </row>
    <row r="450" spans="1:25" ht="38.25" x14ac:dyDescent="0.25">
      <c r="A450" s="179">
        <v>389</v>
      </c>
      <c r="B450" s="201" t="s">
        <v>825</v>
      </c>
      <c r="C450" s="14" t="s">
        <v>209</v>
      </c>
      <c r="D450" s="14" t="s">
        <v>342</v>
      </c>
      <c r="E450" s="14" t="s">
        <v>272</v>
      </c>
      <c r="F450" s="15">
        <v>45261</v>
      </c>
      <c r="G450" s="37">
        <v>2.5</v>
      </c>
      <c r="H450" s="337"/>
      <c r="I450" s="83"/>
      <c r="J450" s="85">
        <f t="shared" si="29"/>
        <v>0</v>
      </c>
      <c r="K450" s="83">
        <v>0</v>
      </c>
      <c r="L450" s="85">
        <f t="shared" si="25"/>
        <v>0</v>
      </c>
      <c r="M450" s="83">
        <v>0</v>
      </c>
      <c r="N450" s="85">
        <f t="shared" si="26"/>
        <v>0</v>
      </c>
      <c r="O450" s="83"/>
      <c r="P450" s="85">
        <f t="shared" si="27"/>
        <v>0</v>
      </c>
      <c r="Q450" s="83"/>
      <c r="R450" s="377">
        <f t="shared" si="28"/>
        <v>0</v>
      </c>
      <c r="S450" s="905"/>
      <c r="T450" s="905">
        <f>+ALMACEN[[#This Row],[TOTAL EXITENTE82]]*ALMACEN[[#This Row],[P.U$]]</f>
        <v>0</v>
      </c>
      <c r="U450" s="768"/>
      <c r="V450">
        <f>SUMIF(SALIDAS6[[N° DE LOTE ]],ALMACEN[N° DE LOTE],SALIDAS6[ENTRADAS])</f>
        <v>0</v>
      </c>
      <c r="W450" s="950">
        <f>SUMIF(Tabla6[N° DE LOTE],ALMACEN[N° DE LOTE],Tabla6[SALIDAS])</f>
        <v>0</v>
      </c>
      <c r="X450" s="950">
        <f>ALMACEN[[#This Row],[SALIDAD]]-ALMACEN[[#This Row],[ENTRADAS]]</f>
        <v>0</v>
      </c>
      <c r="Y450" s="176"/>
    </row>
    <row r="451" spans="1:25" ht="38.25" x14ac:dyDescent="0.25">
      <c r="A451" s="179">
        <v>390</v>
      </c>
      <c r="B451" s="201" t="s">
        <v>824</v>
      </c>
      <c r="C451" s="21" t="s">
        <v>736</v>
      </c>
      <c r="D451" s="14" t="s">
        <v>342</v>
      </c>
      <c r="E451" s="14" t="s">
        <v>272</v>
      </c>
      <c r="F451" s="15">
        <v>45992</v>
      </c>
      <c r="G451" s="37">
        <v>3.51</v>
      </c>
      <c r="H451" s="337"/>
      <c r="I451" s="83">
        <v>50</v>
      </c>
      <c r="J451" s="85">
        <f>G451*I451</f>
        <v>175.5</v>
      </c>
      <c r="K451" s="83">
        <v>48</v>
      </c>
      <c r="L451" s="85">
        <f>G451*K451</f>
        <v>168.48</v>
      </c>
      <c r="M451" s="83">
        <v>38</v>
      </c>
      <c r="N451" s="85">
        <f>G451*M451</f>
        <v>133.38</v>
      </c>
      <c r="O451" s="83">
        <v>34</v>
      </c>
      <c r="P451" s="85">
        <f>G451*O451</f>
        <v>119.33999999999999</v>
      </c>
      <c r="Q451" s="83">
        <v>34</v>
      </c>
      <c r="R451" s="377">
        <f>G451*Q451</f>
        <v>119.33999999999999</v>
      </c>
      <c r="S451" s="905">
        <v>22</v>
      </c>
      <c r="T451" s="905">
        <f>+ALMACEN[[#This Row],[TOTAL EXITENTE82]]*ALMACEN[[#This Row],[P.U$]]</f>
        <v>77.22</v>
      </c>
      <c r="U451" s="768">
        <v>5</v>
      </c>
      <c r="V451">
        <f>SUMIF(SALIDAS6[[N° DE LOTE ]],ALMACEN[N° DE LOTE],SALIDAS6[ENTRADAS])</f>
        <v>0</v>
      </c>
      <c r="W451" s="950">
        <f>SUMIF(Tabla6[N° DE LOTE],ALMACEN[N° DE LOTE],Tabla6[SALIDAS])</f>
        <v>10</v>
      </c>
      <c r="X451" s="950">
        <f>ALMACEN[[#This Row],[SALIDAD]]-ALMACEN[[#This Row],[ENTRADAS]]</f>
        <v>-10</v>
      </c>
      <c r="Y451" s="176"/>
    </row>
    <row r="452" spans="1:25" ht="38.25" x14ac:dyDescent="0.25">
      <c r="A452" s="179">
        <v>391</v>
      </c>
      <c r="B452" s="201" t="s">
        <v>824</v>
      </c>
      <c r="C452" s="14" t="s">
        <v>239</v>
      </c>
      <c r="D452" s="14" t="s">
        <v>342</v>
      </c>
      <c r="E452" s="14" t="s">
        <v>272</v>
      </c>
      <c r="F452" s="15">
        <v>45566</v>
      </c>
      <c r="G452" s="37">
        <v>2.5</v>
      </c>
      <c r="H452" s="337"/>
      <c r="I452" s="83"/>
      <c r="J452" s="85">
        <f t="shared" si="29"/>
        <v>0</v>
      </c>
      <c r="K452" s="83">
        <v>0</v>
      </c>
      <c r="L452" s="85">
        <f>G452*K452</f>
        <v>0</v>
      </c>
      <c r="M452" s="83">
        <v>0</v>
      </c>
      <c r="N452" s="85">
        <f>G452*M452</f>
        <v>0</v>
      </c>
      <c r="O452" s="83"/>
      <c r="P452" s="85">
        <f>G452*O452</f>
        <v>0</v>
      </c>
      <c r="Q452" s="83"/>
      <c r="R452" s="377">
        <f>G452*Q452</f>
        <v>0</v>
      </c>
      <c r="S452" s="905"/>
      <c r="T452" s="905">
        <f>+ALMACEN[[#This Row],[TOTAL EXITENTE82]]*ALMACEN[[#This Row],[P.U$]]</f>
        <v>0</v>
      </c>
      <c r="U452" s="768"/>
      <c r="V452">
        <f>SUMIF(SALIDAS6[[N° DE LOTE ]],ALMACEN[N° DE LOTE],SALIDAS6[ENTRADAS])</f>
        <v>0</v>
      </c>
      <c r="W452" s="950">
        <f>SUMIF(Tabla6[N° DE LOTE],ALMACEN[N° DE LOTE],Tabla6[SALIDAS])</f>
        <v>0</v>
      </c>
      <c r="X452" s="950">
        <f>ALMACEN[[#This Row],[SALIDAD]]-ALMACEN[[#This Row],[ENTRADAS]]</f>
        <v>0</v>
      </c>
      <c r="Y452" s="176"/>
    </row>
    <row r="453" spans="1:25" ht="38.25" x14ac:dyDescent="0.25">
      <c r="A453" s="179">
        <v>794</v>
      </c>
      <c r="B453" s="201" t="s">
        <v>18059</v>
      </c>
      <c r="C453" s="14" t="s">
        <v>241</v>
      </c>
      <c r="D453" s="14" t="s">
        <v>342</v>
      </c>
      <c r="E453" s="14" t="s">
        <v>687</v>
      </c>
      <c r="F453" s="15">
        <v>45566</v>
      </c>
      <c r="G453" s="37">
        <v>3.13</v>
      </c>
      <c r="H453" s="337"/>
      <c r="I453" s="83"/>
      <c r="J453" s="85">
        <f>G453*I453</f>
        <v>0</v>
      </c>
      <c r="K453" s="83"/>
      <c r="L453" s="85">
        <f>G453*K453</f>
        <v>0</v>
      </c>
      <c r="M453" s="83"/>
      <c r="N453" s="85">
        <f>G453*M453</f>
        <v>0</v>
      </c>
      <c r="O453" s="83"/>
      <c r="P453" s="85">
        <f>G453*O453</f>
        <v>0</v>
      </c>
      <c r="Q453" s="83">
        <v>50</v>
      </c>
      <c r="R453" s="377">
        <f>G453*Q453</f>
        <v>156.5</v>
      </c>
      <c r="S453" s="905">
        <v>29</v>
      </c>
      <c r="T453" s="905">
        <f>+ALMACEN[[#This Row],[TOTAL EXITENTE82]]*ALMACEN[[#This Row],[P.U$]]</f>
        <v>90.77</v>
      </c>
      <c r="U453" s="768">
        <v>11</v>
      </c>
      <c r="V453">
        <f>SUMIF(SALIDAS6[[N° DE LOTE ]],ALMACEN[N° DE LOTE],SALIDAS6[ENTRADAS])</f>
        <v>50</v>
      </c>
      <c r="W453" s="950">
        <f>SUMIF(Tabla6[N° DE LOTE],ALMACEN[N° DE LOTE],Tabla6[SALIDAS])</f>
        <v>10</v>
      </c>
      <c r="X453" s="950">
        <f>ALMACEN[[#This Row],[SALIDAD]]-ALMACEN[[#This Row],[ENTRADAS]]</f>
        <v>40</v>
      </c>
      <c r="Y453" s="176"/>
    </row>
    <row r="454" spans="1:25" ht="38.25" x14ac:dyDescent="0.25">
      <c r="A454" s="179">
        <v>392</v>
      </c>
      <c r="B454" s="201" t="s">
        <v>17610</v>
      </c>
      <c r="C454" s="14" t="s">
        <v>1220</v>
      </c>
      <c r="D454" s="14" t="s">
        <v>342</v>
      </c>
      <c r="E454" s="14" t="s">
        <v>687</v>
      </c>
      <c r="F454" s="15">
        <v>45808</v>
      </c>
      <c r="G454" s="37">
        <v>2.64</v>
      </c>
      <c r="H454" s="337"/>
      <c r="I454" s="83"/>
      <c r="J454" s="85">
        <f>G454*I454</f>
        <v>0</v>
      </c>
      <c r="K454" s="83">
        <v>0</v>
      </c>
      <c r="L454" s="85">
        <f>G454*K454</f>
        <v>0</v>
      </c>
      <c r="M454" s="83">
        <v>0</v>
      </c>
      <c r="N454" s="85">
        <f>G454*M454</f>
        <v>0</v>
      </c>
      <c r="O454" s="83"/>
      <c r="P454" s="85">
        <f>G454*O454</f>
        <v>0</v>
      </c>
      <c r="Q454" s="83"/>
      <c r="R454" s="377">
        <f>G454*Q454</f>
        <v>0</v>
      </c>
      <c r="S454" s="905"/>
      <c r="T454" s="905">
        <f>+ALMACEN[[#This Row],[TOTAL EXITENTE82]]*ALMACEN[[#This Row],[P.U$]]</f>
        <v>0</v>
      </c>
      <c r="U454" s="768"/>
      <c r="V454">
        <f>SUMIF(SALIDAS6[[N° DE LOTE ]],ALMACEN[N° DE LOTE],SALIDAS6[ENTRADAS])</f>
        <v>0</v>
      </c>
      <c r="W454" s="950">
        <f>SUMIF(Tabla6[N° DE LOTE],ALMACEN[N° DE LOTE],Tabla6[SALIDAS])</f>
        <v>0</v>
      </c>
      <c r="X454" s="950">
        <f>ALMACEN[[#This Row],[SALIDAD]]-ALMACEN[[#This Row],[ENTRADAS]]</f>
        <v>0</v>
      </c>
      <c r="Y454" s="176"/>
    </row>
    <row r="455" spans="1:25" ht="51" x14ac:dyDescent="0.25">
      <c r="A455" s="179">
        <v>393</v>
      </c>
      <c r="B455" s="201" t="s">
        <v>405</v>
      </c>
      <c r="C455" s="14" t="s">
        <v>239</v>
      </c>
      <c r="D455" s="14" t="s">
        <v>343</v>
      </c>
      <c r="E455" s="14" t="s">
        <v>686</v>
      </c>
      <c r="F455" s="15">
        <v>45597</v>
      </c>
      <c r="G455" s="37">
        <v>3.96</v>
      </c>
      <c r="H455" s="337"/>
      <c r="I455" s="83"/>
      <c r="J455" s="85">
        <f t="shared" si="29"/>
        <v>0</v>
      </c>
      <c r="K455" s="83">
        <v>0</v>
      </c>
      <c r="L455" s="85">
        <f t="shared" si="25"/>
        <v>0</v>
      </c>
      <c r="M455" s="83">
        <v>0</v>
      </c>
      <c r="N455" s="85">
        <f t="shared" si="26"/>
        <v>0</v>
      </c>
      <c r="O455" s="83"/>
      <c r="P455" s="85">
        <f t="shared" si="27"/>
        <v>0</v>
      </c>
      <c r="Q455" s="83"/>
      <c r="R455" s="377">
        <f t="shared" si="28"/>
        <v>0</v>
      </c>
      <c r="S455" s="905"/>
      <c r="T455" s="905">
        <f>+ALMACEN[[#This Row],[TOTAL EXITENTE82]]*ALMACEN[[#This Row],[P.U$]]</f>
        <v>0</v>
      </c>
      <c r="U455" s="768"/>
      <c r="V455">
        <f>SUMIF(SALIDAS6[[N° DE LOTE ]],ALMACEN[N° DE LOTE],SALIDAS6[ENTRADAS])</f>
        <v>0</v>
      </c>
      <c r="W455" s="950">
        <f>SUMIF(Tabla6[N° DE LOTE],ALMACEN[N° DE LOTE],Tabla6[SALIDAS])</f>
        <v>0</v>
      </c>
      <c r="X455" s="950">
        <f>ALMACEN[[#This Row],[SALIDAD]]-ALMACEN[[#This Row],[ENTRADAS]]</f>
        <v>0</v>
      </c>
      <c r="Y455" s="176"/>
    </row>
    <row r="456" spans="1:25" ht="42.75" x14ac:dyDescent="0.25">
      <c r="A456" s="179">
        <v>394</v>
      </c>
      <c r="B456" s="201" t="s">
        <v>17766</v>
      </c>
      <c r="C456" s="14" t="s">
        <v>216</v>
      </c>
      <c r="D456" s="14" t="s">
        <v>12</v>
      </c>
      <c r="E456" s="14" t="s">
        <v>272</v>
      </c>
      <c r="F456" s="15">
        <v>45901</v>
      </c>
      <c r="G456" s="37">
        <v>9.09</v>
      </c>
      <c r="H456" s="337"/>
      <c r="I456" s="83"/>
      <c r="J456" s="85">
        <f>G456*I456</f>
        <v>0</v>
      </c>
      <c r="K456" s="83">
        <v>0</v>
      </c>
      <c r="L456" s="85">
        <f>G456*K456</f>
        <v>0</v>
      </c>
      <c r="M456" s="83">
        <v>0</v>
      </c>
      <c r="N456" s="85">
        <f>G456*M456</f>
        <v>0</v>
      </c>
      <c r="O456" s="83"/>
      <c r="P456" s="85">
        <f>G456*O456</f>
        <v>0</v>
      </c>
      <c r="Q456" s="83"/>
      <c r="R456" s="377">
        <f>G456*Q456</f>
        <v>0</v>
      </c>
      <c r="S456" s="905"/>
      <c r="T456" s="905">
        <f>+ALMACEN[[#This Row],[TOTAL EXITENTE82]]*ALMACEN[[#This Row],[P.U$]]</f>
        <v>0</v>
      </c>
      <c r="U456" s="768"/>
      <c r="V456">
        <f>SUMIF(SALIDAS6[[N° DE LOTE ]],ALMACEN[N° DE LOTE],SALIDAS6[ENTRADAS])</f>
        <v>0</v>
      </c>
      <c r="W456" s="950">
        <f>SUMIF(Tabla6[N° DE LOTE],ALMACEN[N° DE LOTE],Tabla6[SALIDAS])</f>
        <v>0</v>
      </c>
      <c r="X456" s="950">
        <f>ALMACEN[[#This Row],[SALIDAD]]-ALMACEN[[#This Row],[ENTRADAS]]</f>
        <v>0</v>
      </c>
      <c r="Y456" s="176"/>
    </row>
    <row r="457" spans="1:25" ht="42.75" x14ac:dyDescent="0.25">
      <c r="A457" s="179">
        <v>395</v>
      </c>
      <c r="B457" s="201" t="s">
        <v>777</v>
      </c>
      <c r="C457" s="14" t="s">
        <v>736</v>
      </c>
      <c r="D457" s="14" t="s">
        <v>12</v>
      </c>
      <c r="E457" s="14" t="s">
        <v>272</v>
      </c>
      <c r="F457" s="15">
        <v>45627</v>
      </c>
      <c r="G457" s="37">
        <v>9.09</v>
      </c>
      <c r="H457" s="337"/>
      <c r="I457" s="83"/>
      <c r="J457" s="85">
        <f t="shared" si="29"/>
        <v>0</v>
      </c>
      <c r="K457" s="83">
        <v>0</v>
      </c>
      <c r="L457" s="85">
        <f>G457*K457</f>
        <v>0</v>
      </c>
      <c r="M457" s="83">
        <v>0</v>
      </c>
      <c r="N457" s="85">
        <f>G457*M457</f>
        <v>0</v>
      </c>
      <c r="O457" s="83"/>
      <c r="P457" s="85">
        <f>G457*O457</f>
        <v>0</v>
      </c>
      <c r="Q457" s="83"/>
      <c r="R457" s="377">
        <f>G457*Q457</f>
        <v>0</v>
      </c>
      <c r="S457" s="905"/>
      <c r="T457" s="905">
        <f>+ALMACEN[[#This Row],[TOTAL EXITENTE82]]*ALMACEN[[#This Row],[P.U$]]</f>
        <v>0</v>
      </c>
      <c r="U457" s="768"/>
      <c r="V457">
        <f>SUMIF(SALIDAS6[[N° DE LOTE ]],ALMACEN[N° DE LOTE],SALIDAS6[ENTRADAS])</f>
        <v>0</v>
      </c>
      <c r="W457" s="950">
        <f>SUMIF(Tabla6[N° DE LOTE],ALMACEN[N° DE LOTE],Tabla6[SALIDAS])</f>
        <v>0</v>
      </c>
      <c r="X457" s="950">
        <f>ALMACEN[[#This Row],[SALIDAD]]-ALMACEN[[#This Row],[ENTRADAS]]</f>
        <v>0</v>
      </c>
      <c r="Y457" s="176"/>
    </row>
    <row r="458" spans="1:25" ht="25.5" x14ac:dyDescent="0.25">
      <c r="A458" s="179">
        <v>396</v>
      </c>
      <c r="B458" s="201" t="s">
        <v>405</v>
      </c>
      <c r="C458" s="14" t="s">
        <v>736</v>
      </c>
      <c r="D458" s="14" t="s">
        <v>12</v>
      </c>
      <c r="E458" s="14" t="s">
        <v>686</v>
      </c>
      <c r="F458" s="15">
        <v>45809</v>
      </c>
      <c r="G458" s="37">
        <v>3.04</v>
      </c>
      <c r="H458" s="337"/>
      <c r="I458" s="83"/>
      <c r="J458" s="85">
        <f t="shared" si="29"/>
        <v>0</v>
      </c>
      <c r="K458" s="83">
        <v>0</v>
      </c>
      <c r="L458" s="85">
        <f t="shared" si="25"/>
        <v>0</v>
      </c>
      <c r="M458" s="83">
        <v>0</v>
      </c>
      <c r="N458" s="85">
        <f t="shared" si="26"/>
        <v>0</v>
      </c>
      <c r="O458" s="83"/>
      <c r="P458" s="85">
        <f t="shared" si="27"/>
        <v>0</v>
      </c>
      <c r="Q458" s="83">
        <v>30</v>
      </c>
      <c r="R458" s="377">
        <f t="shared" si="28"/>
        <v>91.2</v>
      </c>
      <c r="S458" s="905">
        <v>15</v>
      </c>
      <c r="T458" s="905">
        <f>+ALMACEN[[#This Row],[TOTAL EXITENTE82]]*ALMACEN[[#This Row],[P.U$]]</f>
        <v>45.6</v>
      </c>
      <c r="U458" s="768">
        <v>0</v>
      </c>
      <c r="V458">
        <f>SUMIF(SALIDAS6[[N° DE LOTE ]],ALMACEN[N° DE LOTE],SALIDAS6[ENTRADAS])</f>
        <v>30</v>
      </c>
      <c r="W458" s="950">
        <f>SUMIF(Tabla6[N° DE LOTE],ALMACEN[N° DE LOTE],Tabla6[SALIDAS])</f>
        <v>5</v>
      </c>
      <c r="X458" s="950">
        <f>ALMACEN[[#This Row],[SALIDAD]]-ALMACEN[[#This Row],[ENTRADAS]]</f>
        <v>25</v>
      </c>
      <c r="Y458" s="176"/>
    </row>
    <row r="459" spans="1:25" ht="28.5" x14ac:dyDescent="0.25">
      <c r="A459" s="179">
        <v>796</v>
      </c>
      <c r="B459" s="201" t="s">
        <v>18061</v>
      </c>
      <c r="C459" s="14" t="s">
        <v>586</v>
      </c>
      <c r="D459" s="14" t="s">
        <v>12</v>
      </c>
      <c r="E459" s="14"/>
      <c r="F459" s="15">
        <v>45839</v>
      </c>
      <c r="G459" s="37">
        <v>4.67</v>
      </c>
      <c r="H459" s="337"/>
      <c r="I459" s="83"/>
      <c r="J459" s="85">
        <f>G459*I459</f>
        <v>0</v>
      </c>
      <c r="K459" s="83"/>
      <c r="L459" s="85">
        <f>G459*K459</f>
        <v>0</v>
      </c>
      <c r="M459" s="83"/>
      <c r="N459" s="85">
        <f>G459*M459</f>
        <v>0</v>
      </c>
      <c r="O459" s="83"/>
      <c r="P459" s="85">
        <f>G459*O459</f>
        <v>0</v>
      </c>
      <c r="Q459" s="83">
        <v>10</v>
      </c>
      <c r="R459" s="377">
        <f>G459*Q459</f>
        <v>46.7</v>
      </c>
      <c r="S459" s="905">
        <v>25</v>
      </c>
      <c r="T459" s="905">
        <f>+ALMACEN[[#This Row],[TOTAL EXITENTE82]]*ALMACEN[[#This Row],[P.U$]]</f>
        <v>116.75</v>
      </c>
      <c r="U459" s="768">
        <v>15</v>
      </c>
      <c r="V459">
        <f>SUMIF(SALIDAS6[[N° DE LOTE ]],ALMACEN[N° DE LOTE],SALIDAS6[ENTRADAS])</f>
        <v>10</v>
      </c>
      <c r="W459" s="950">
        <f>SUMIF(Tabla6[N° DE LOTE],ALMACEN[N° DE LOTE],Tabla6[SALIDAS])</f>
        <v>0</v>
      </c>
      <c r="X459" s="950">
        <f>ALMACEN[[#This Row],[SALIDAD]]-ALMACEN[[#This Row],[ENTRADAS]]</f>
        <v>10</v>
      </c>
      <c r="Y459" s="176"/>
    </row>
    <row r="460" spans="1:25" ht="28.5" x14ac:dyDescent="0.25">
      <c r="A460" s="179">
        <v>397</v>
      </c>
      <c r="B460" s="201" t="s">
        <v>406</v>
      </c>
      <c r="C460" s="14" t="s">
        <v>197</v>
      </c>
      <c r="D460" s="14" t="s">
        <v>344</v>
      </c>
      <c r="E460" s="14" t="s">
        <v>686</v>
      </c>
      <c r="F460" s="15">
        <v>45717</v>
      </c>
      <c r="G460" s="37">
        <v>3.86</v>
      </c>
      <c r="H460" s="337"/>
      <c r="I460" s="83"/>
      <c r="J460" s="85">
        <f t="shared" si="29"/>
        <v>0</v>
      </c>
      <c r="K460" s="83">
        <v>0</v>
      </c>
      <c r="L460" s="85">
        <f t="shared" si="25"/>
        <v>0</v>
      </c>
      <c r="M460" s="83">
        <v>0</v>
      </c>
      <c r="N460" s="85">
        <f t="shared" si="26"/>
        <v>0</v>
      </c>
      <c r="O460" s="83"/>
      <c r="P460" s="85">
        <f t="shared" si="27"/>
        <v>0</v>
      </c>
      <c r="Q460" s="83"/>
      <c r="R460" s="377">
        <f t="shared" si="28"/>
        <v>0</v>
      </c>
      <c r="S460" s="905"/>
      <c r="T460" s="905">
        <f>+ALMACEN[[#This Row],[TOTAL EXITENTE82]]*ALMACEN[[#This Row],[P.U$]]</f>
        <v>0</v>
      </c>
      <c r="U460" s="768"/>
      <c r="V460">
        <f>SUMIF(SALIDAS6[[N° DE LOTE ]],ALMACEN[N° DE LOTE],SALIDAS6[ENTRADAS])</f>
        <v>0</v>
      </c>
      <c r="W460" s="950">
        <f>SUMIF(Tabla6[N° DE LOTE],ALMACEN[N° DE LOTE],Tabla6[SALIDAS])</f>
        <v>0</v>
      </c>
      <c r="X460" s="950">
        <f>ALMACEN[[#This Row],[SALIDAD]]-ALMACEN[[#This Row],[ENTRADAS]]</f>
        <v>0</v>
      </c>
      <c r="Y460" s="176"/>
    </row>
    <row r="461" spans="1:25" ht="28.5" x14ac:dyDescent="0.25">
      <c r="A461" s="179">
        <v>398</v>
      </c>
      <c r="B461" s="201" t="s">
        <v>407</v>
      </c>
      <c r="C461" s="14" t="s">
        <v>596</v>
      </c>
      <c r="D461" s="14" t="s">
        <v>12</v>
      </c>
      <c r="E461" s="14" t="s">
        <v>686</v>
      </c>
      <c r="F461" s="15">
        <v>45717</v>
      </c>
      <c r="G461" s="37">
        <v>3.86</v>
      </c>
      <c r="H461" s="337"/>
      <c r="I461" s="83"/>
      <c r="J461" s="85">
        <f t="shared" si="29"/>
        <v>0</v>
      </c>
      <c r="K461" s="83">
        <v>0</v>
      </c>
      <c r="L461" s="85">
        <f t="shared" si="25"/>
        <v>0</v>
      </c>
      <c r="M461" s="83">
        <v>0</v>
      </c>
      <c r="N461" s="85">
        <f t="shared" si="26"/>
        <v>0</v>
      </c>
      <c r="O461" s="83"/>
      <c r="P461" s="85">
        <f t="shared" si="27"/>
        <v>0</v>
      </c>
      <c r="Q461" s="83"/>
      <c r="R461" s="377">
        <f t="shared" si="28"/>
        <v>0</v>
      </c>
      <c r="S461" s="905"/>
      <c r="T461" s="905">
        <f>+ALMACEN[[#This Row],[TOTAL EXITENTE82]]*ALMACEN[[#This Row],[P.U$]]</f>
        <v>0</v>
      </c>
      <c r="U461" s="768"/>
      <c r="V461">
        <f>SUMIF(SALIDAS6[[N° DE LOTE ]],ALMACEN[N° DE LOTE],SALIDAS6[ENTRADAS])</f>
        <v>0</v>
      </c>
      <c r="W461" s="950">
        <f>SUMIF(Tabla6[N° DE LOTE],ALMACEN[N° DE LOTE],Tabla6[SALIDAS])</f>
        <v>0</v>
      </c>
      <c r="X461" s="950">
        <f>ALMACEN[[#This Row],[SALIDAD]]-ALMACEN[[#This Row],[ENTRADAS]]</f>
        <v>0</v>
      </c>
      <c r="Y461" s="176"/>
    </row>
    <row r="462" spans="1:25" ht="28.5" x14ac:dyDescent="0.25">
      <c r="A462" s="179">
        <v>795</v>
      </c>
      <c r="B462" s="201" t="s">
        <v>18060</v>
      </c>
      <c r="C462" s="14" t="s">
        <v>232</v>
      </c>
      <c r="D462" s="14" t="s">
        <v>12</v>
      </c>
      <c r="E462" s="14" t="s">
        <v>686</v>
      </c>
      <c r="F462" s="15">
        <v>45839</v>
      </c>
      <c r="G462" s="37">
        <v>2.21</v>
      </c>
      <c r="H462" s="337"/>
      <c r="I462" s="83"/>
      <c r="J462" s="85">
        <f>G462*I462</f>
        <v>0</v>
      </c>
      <c r="K462" s="83"/>
      <c r="L462" s="85">
        <f>G462*K462</f>
        <v>0</v>
      </c>
      <c r="M462" s="83"/>
      <c r="N462" s="85">
        <f>G462*M462</f>
        <v>0</v>
      </c>
      <c r="O462" s="83"/>
      <c r="P462" s="85">
        <f>G462*O462</f>
        <v>0</v>
      </c>
      <c r="Q462" s="83">
        <v>30</v>
      </c>
      <c r="R462" s="377">
        <f>G462*Q462</f>
        <v>66.3</v>
      </c>
      <c r="S462" s="905">
        <v>9</v>
      </c>
      <c r="T462" s="905">
        <f>+ALMACEN[[#This Row],[TOTAL EXITENTE82]]*ALMACEN[[#This Row],[P.U$]]</f>
        <v>19.89</v>
      </c>
      <c r="U462" s="768">
        <v>4</v>
      </c>
      <c r="V462">
        <f>SUMIF(SALIDAS6[[N° DE LOTE ]],ALMACEN[N° DE LOTE],SALIDAS6[ENTRADAS])</f>
        <v>30</v>
      </c>
      <c r="W462" s="950">
        <f>SUMIF(Tabla6[N° DE LOTE],ALMACEN[N° DE LOTE],Tabla6[SALIDAS])</f>
        <v>5</v>
      </c>
      <c r="X462" s="950">
        <f>ALMACEN[[#This Row],[SALIDAD]]-ALMACEN[[#This Row],[ENTRADAS]]</f>
        <v>25</v>
      </c>
      <c r="Y462" s="176"/>
    </row>
    <row r="463" spans="1:25" ht="25.5" x14ac:dyDescent="0.25">
      <c r="A463" s="179">
        <v>399</v>
      </c>
      <c r="B463" s="201" t="s">
        <v>826</v>
      </c>
      <c r="C463" s="14" t="s">
        <v>195</v>
      </c>
      <c r="D463" s="14" t="s">
        <v>12</v>
      </c>
      <c r="E463" s="14" t="s">
        <v>686</v>
      </c>
      <c r="F463" s="15">
        <v>45717</v>
      </c>
      <c r="G463" s="37">
        <v>3.86</v>
      </c>
      <c r="H463" s="337"/>
      <c r="I463" s="83"/>
      <c r="J463" s="85">
        <f t="shared" si="29"/>
        <v>0</v>
      </c>
      <c r="K463" s="83">
        <v>0</v>
      </c>
      <c r="L463" s="85">
        <f t="shared" si="25"/>
        <v>0</v>
      </c>
      <c r="M463" s="83">
        <v>0</v>
      </c>
      <c r="N463" s="85">
        <f t="shared" si="26"/>
        <v>0</v>
      </c>
      <c r="O463" s="83"/>
      <c r="P463" s="85">
        <f t="shared" si="27"/>
        <v>0</v>
      </c>
      <c r="Q463" s="83"/>
      <c r="R463" s="377">
        <f t="shared" si="28"/>
        <v>0</v>
      </c>
      <c r="S463" s="905"/>
      <c r="T463" s="905">
        <f>+ALMACEN[[#This Row],[TOTAL EXITENTE82]]*ALMACEN[[#This Row],[P.U$]]</f>
        <v>0</v>
      </c>
      <c r="U463" s="768"/>
      <c r="V463">
        <f>SUMIF(SALIDAS6[[N° DE LOTE ]],ALMACEN[N° DE LOTE],SALIDAS6[ENTRADAS])</f>
        <v>0</v>
      </c>
      <c r="W463" s="950">
        <f>SUMIF(Tabla6[N° DE LOTE],ALMACEN[N° DE LOTE],Tabla6[SALIDAS])</f>
        <v>0</v>
      </c>
      <c r="X463" s="950">
        <f>ALMACEN[[#This Row],[SALIDAD]]-ALMACEN[[#This Row],[ENTRADAS]]</f>
        <v>0</v>
      </c>
      <c r="Y463" s="176"/>
    </row>
    <row r="464" spans="1:25" ht="25.5" x14ac:dyDescent="0.25">
      <c r="A464" s="179">
        <v>400</v>
      </c>
      <c r="B464" s="201" t="s">
        <v>408</v>
      </c>
      <c r="C464" s="14" t="s">
        <v>203</v>
      </c>
      <c r="D464" s="14" t="s">
        <v>12</v>
      </c>
      <c r="E464" s="14" t="s">
        <v>686</v>
      </c>
      <c r="F464" s="15">
        <v>45809</v>
      </c>
      <c r="G464" s="37">
        <v>3.72</v>
      </c>
      <c r="H464" s="337"/>
      <c r="I464" s="83"/>
      <c r="J464" s="85">
        <f t="shared" si="29"/>
        <v>0</v>
      </c>
      <c r="K464" s="83">
        <v>0</v>
      </c>
      <c r="L464" s="85">
        <f t="shared" si="25"/>
        <v>0</v>
      </c>
      <c r="M464" s="83">
        <v>0</v>
      </c>
      <c r="N464" s="85">
        <f t="shared" si="26"/>
        <v>0</v>
      </c>
      <c r="O464" s="83"/>
      <c r="P464" s="85">
        <f t="shared" si="27"/>
        <v>0</v>
      </c>
      <c r="Q464" s="83"/>
      <c r="R464" s="377">
        <f t="shared" si="28"/>
        <v>0</v>
      </c>
      <c r="S464" s="905"/>
      <c r="T464" s="905">
        <f>+ALMACEN[[#This Row],[TOTAL EXITENTE82]]*ALMACEN[[#This Row],[P.U$]]</f>
        <v>0</v>
      </c>
      <c r="U464" s="768"/>
      <c r="V464">
        <f>SUMIF(SALIDAS6[[N° DE LOTE ]],ALMACEN[N° DE LOTE],SALIDAS6[ENTRADAS])</f>
        <v>0</v>
      </c>
      <c r="W464" s="950">
        <f>SUMIF(Tabla6[N° DE LOTE],ALMACEN[N° DE LOTE],Tabla6[SALIDAS])</f>
        <v>0</v>
      </c>
      <c r="X464" s="950">
        <f>ALMACEN[[#This Row],[SALIDAD]]-ALMACEN[[#This Row],[ENTRADAS]]</f>
        <v>0</v>
      </c>
      <c r="Y464" s="176"/>
    </row>
    <row r="465" spans="1:25" ht="25.5" x14ac:dyDescent="0.25">
      <c r="A465" s="179">
        <v>401</v>
      </c>
      <c r="B465" s="201" t="s">
        <v>409</v>
      </c>
      <c r="C465" s="14" t="s">
        <v>229</v>
      </c>
      <c r="D465" s="14" t="s">
        <v>12</v>
      </c>
      <c r="E465" s="14" t="s">
        <v>686</v>
      </c>
      <c r="F465" s="15">
        <v>45231</v>
      </c>
      <c r="G465" s="37">
        <v>2.3199999999999998</v>
      </c>
      <c r="H465" s="337"/>
      <c r="I465" s="83"/>
      <c r="J465" s="85">
        <f t="shared" si="29"/>
        <v>0</v>
      </c>
      <c r="K465" s="83">
        <v>0</v>
      </c>
      <c r="L465" s="85">
        <f t="shared" si="25"/>
        <v>0</v>
      </c>
      <c r="M465" s="83">
        <v>0</v>
      </c>
      <c r="N465" s="85">
        <f t="shared" si="26"/>
        <v>0</v>
      </c>
      <c r="O465" s="83"/>
      <c r="P465" s="85">
        <f t="shared" si="27"/>
        <v>0</v>
      </c>
      <c r="Q465" s="83"/>
      <c r="R465" s="377">
        <f t="shared" si="28"/>
        <v>0</v>
      </c>
      <c r="S465" s="905"/>
      <c r="T465" s="905">
        <f>+ALMACEN[[#This Row],[TOTAL EXITENTE82]]*ALMACEN[[#This Row],[P.U$]]</f>
        <v>0</v>
      </c>
      <c r="U465" s="768"/>
      <c r="V465">
        <f>SUMIF(SALIDAS6[[N° DE LOTE ]],ALMACEN[N° DE LOTE],SALIDAS6[ENTRADAS])</f>
        <v>0</v>
      </c>
      <c r="W465" s="950">
        <f>SUMIF(Tabla6[N° DE LOTE],ALMACEN[N° DE LOTE],Tabla6[SALIDAS])</f>
        <v>0</v>
      </c>
      <c r="X465" s="950">
        <f>ALMACEN[[#This Row],[SALIDAD]]-ALMACEN[[#This Row],[ENTRADAS]]</f>
        <v>0</v>
      </c>
      <c r="Y465" s="176"/>
    </row>
    <row r="466" spans="1:25" ht="25.5" x14ac:dyDescent="0.25">
      <c r="A466" s="179">
        <v>402</v>
      </c>
      <c r="B466" s="201" t="s">
        <v>410</v>
      </c>
      <c r="C466" s="14" t="s">
        <v>206</v>
      </c>
      <c r="D466" s="14" t="s">
        <v>342</v>
      </c>
      <c r="E466" s="14" t="s">
        <v>686</v>
      </c>
      <c r="F466" s="15">
        <v>45170</v>
      </c>
      <c r="G466" s="37">
        <v>9.32</v>
      </c>
      <c r="H466" s="337"/>
      <c r="I466" s="83"/>
      <c r="J466" s="85">
        <f t="shared" si="29"/>
        <v>0</v>
      </c>
      <c r="K466" s="83">
        <v>0</v>
      </c>
      <c r="L466" s="85">
        <f t="shared" si="25"/>
        <v>0</v>
      </c>
      <c r="M466" s="83">
        <v>0</v>
      </c>
      <c r="N466" s="85">
        <f t="shared" si="26"/>
        <v>0</v>
      </c>
      <c r="O466" s="83"/>
      <c r="P466" s="85">
        <f t="shared" si="27"/>
        <v>0</v>
      </c>
      <c r="Q466" s="83"/>
      <c r="R466" s="377">
        <f t="shared" si="28"/>
        <v>0</v>
      </c>
      <c r="S466" s="905"/>
      <c r="T466" s="905">
        <f>+ALMACEN[[#This Row],[TOTAL EXITENTE82]]*ALMACEN[[#This Row],[P.U$]]</f>
        <v>0</v>
      </c>
      <c r="U466" s="768"/>
      <c r="V466">
        <f>SUMIF(SALIDAS6[[N° DE LOTE ]],ALMACEN[N° DE LOTE],SALIDAS6[ENTRADAS])</f>
        <v>0</v>
      </c>
      <c r="W466" s="950">
        <f>SUMIF(Tabla6[N° DE LOTE],ALMACEN[N° DE LOTE],Tabla6[SALIDAS])</f>
        <v>0</v>
      </c>
      <c r="X466" s="950">
        <f>ALMACEN[[#This Row],[SALIDAD]]-ALMACEN[[#This Row],[ENTRADAS]]</f>
        <v>0</v>
      </c>
      <c r="Y466" s="176"/>
    </row>
    <row r="467" spans="1:25" ht="38.25" x14ac:dyDescent="0.25">
      <c r="A467" s="179">
        <v>403</v>
      </c>
      <c r="B467" s="201" t="s">
        <v>827</v>
      </c>
      <c r="C467" s="14" t="s">
        <v>219</v>
      </c>
      <c r="D467" s="14" t="s">
        <v>342</v>
      </c>
      <c r="E467" s="14" t="s">
        <v>272</v>
      </c>
      <c r="F467" s="15">
        <v>45717</v>
      </c>
      <c r="G467" s="37">
        <v>4.5</v>
      </c>
      <c r="H467" s="337"/>
      <c r="I467" s="83"/>
      <c r="J467" s="85">
        <f t="shared" si="29"/>
        <v>0</v>
      </c>
      <c r="K467" s="83">
        <v>0</v>
      </c>
      <c r="L467" s="85">
        <f>G467*K467</f>
        <v>0</v>
      </c>
      <c r="M467" s="83">
        <v>0</v>
      </c>
      <c r="N467" s="85">
        <f>G467*M467</f>
        <v>0</v>
      </c>
      <c r="O467" s="83"/>
      <c r="P467" s="85">
        <f>G467*O467</f>
        <v>0</v>
      </c>
      <c r="Q467" s="83"/>
      <c r="R467" s="377">
        <f>G467*Q467</f>
        <v>0</v>
      </c>
      <c r="S467" s="905"/>
      <c r="T467" s="905">
        <f>+ALMACEN[[#This Row],[TOTAL EXITENTE82]]*ALMACEN[[#This Row],[P.U$]]</f>
        <v>0</v>
      </c>
      <c r="U467" s="768"/>
      <c r="V467">
        <f>SUMIF(SALIDAS6[[N° DE LOTE ]],ALMACEN[N° DE LOTE],SALIDAS6[ENTRADAS])</f>
        <v>0</v>
      </c>
      <c r="W467" s="950">
        <f>SUMIF(Tabla6[N° DE LOTE],ALMACEN[N° DE LOTE],Tabla6[SALIDAS])</f>
        <v>0</v>
      </c>
      <c r="X467" s="950">
        <f>ALMACEN[[#This Row],[SALIDAD]]-ALMACEN[[#This Row],[ENTRADAS]]</f>
        <v>0</v>
      </c>
      <c r="Y467" s="176"/>
    </row>
    <row r="468" spans="1:25" ht="25.5" customHeight="1" x14ac:dyDescent="0.25">
      <c r="A468" s="179">
        <v>404</v>
      </c>
      <c r="B468" s="201" t="s">
        <v>411</v>
      </c>
      <c r="C468" s="14" t="s">
        <v>597</v>
      </c>
      <c r="D468" s="14" t="s">
        <v>12</v>
      </c>
      <c r="E468" s="14" t="s">
        <v>686</v>
      </c>
      <c r="F468" s="15">
        <v>45717</v>
      </c>
      <c r="G468" s="37">
        <v>3.6</v>
      </c>
      <c r="H468" s="337"/>
      <c r="I468" s="83"/>
      <c r="J468" s="85">
        <f t="shared" si="29"/>
        <v>0</v>
      </c>
      <c r="K468" s="83">
        <v>0</v>
      </c>
      <c r="L468" s="85">
        <f t="shared" si="25"/>
        <v>0</v>
      </c>
      <c r="M468" s="83">
        <v>0</v>
      </c>
      <c r="N468" s="85">
        <f t="shared" si="26"/>
        <v>0</v>
      </c>
      <c r="O468" s="83"/>
      <c r="P468" s="85">
        <f t="shared" si="27"/>
        <v>0</v>
      </c>
      <c r="Q468" s="83"/>
      <c r="R468" s="377">
        <f t="shared" si="28"/>
        <v>0</v>
      </c>
      <c r="S468" s="905"/>
      <c r="T468" s="905">
        <f>+ALMACEN[[#This Row],[TOTAL EXITENTE82]]*ALMACEN[[#This Row],[P.U$]]</f>
        <v>0</v>
      </c>
      <c r="U468" s="768"/>
      <c r="V468">
        <f>SUMIF(SALIDAS6[[N° DE LOTE ]],ALMACEN[N° DE LOTE],SALIDAS6[ENTRADAS])</f>
        <v>0</v>
      </c>
      <c r="W468" s="950">
        <f>SUMIF(Tabla6[N° DE LOTE],ALMACEN[N° DE LOTE],Tabla6[SALIDAS])</f>
        <v>0</v>
      </c>
      <c r="X468" s="950">
        <f>ALMACEN[[#This Row],[SALIDAD]]-ALMACEN[[#This Row],[ENTRADAS]]</f>
        <v>0</v>
      </c>
      <c r="Y468" s="176"/>
    </row>
    <row r="469" spans="1:25" ht="38.25" x14ac:dyDescent="0.25">
      <c r="A469" s="179">
        <v>405</v>
      </c>
      <c r="B469" s="201" t="s">
        <v>412</v>
      </c>
      <c r="C469" s="14" t="s">
        <v>596</v>
      </c>
      <c r="D469" s="14" t="s">
        <v>12</v>
      </c>
      <c r="E469" s="14" t="s">
        <v>261</v>
      </c>
      <c r="F469" s="15">
        <v>45778</v>
      </c>
      <c r="G469" s="37">
        <v>2.5499999999999998</v>
      </c>
      <c r="H469" s="337"/>
      <c r="I469" s="83"/>
      <c r="J469" s="85">
        <f t="shared" si="29"/>
        <v>0</v>
      </c>
      <c r="K469" s="83">
        <v>0</v>
      </c>
      <c r="L469" s="85">
        <f t="shared" si="25"/>
        <v>0</v>
      </c>
      <c r="M469" s="83">
        <v>0</v>
      </c>
      <c r="N469" s="85">
        <f t="shared" si="26"/>
        <v>0</v>
      </c>
      <c r="O469" s="83"/>
      <c r="P469" s="85">
        <f t="shared" si="27"/>
        <v>0</v>
      </c>
      <c r="Q469" s="83"/>
      <c r="R469" s="377">
        <f t="shared" si="28"/>
        <v>0</v>
      </c>
      <c r="S469" s="905"/>
      <c r="T469" s="905">
        <f>+ALMACEN[[#This Row],[TOTAL EXITENTE82]]*ALMACEN[[#This Row],[P.U$]]</f>
        <v>0</v>
      </c>
      <c r="U469" s="768"/>
      <c r="V469">
        <f>SUMIF(SALIDAS6[[N° DE LOTE ]],ALMACEN[N° DE LOTE],SALIDAS6[ENTRADAS])</f>
        <v>0</v>
      </c>
      <c r="W469" s="950">
        <f>SUMIF(Tabla6[N° DE LOTE],ALMACEN[N° DE LOTE],Tabla6[SALIDAS])</f>
        <v>0</v>
      </c>
      <c r="X469" s="950">
        <f>ALMACEN[[#This Row],[SALIDAD]]-ALMACEN[[#This Row],[ENTRADAS]]</f>
        <v>0</v>
      </c>
      <c r="Y469" s="176"/>
    </row>
    <row r="470" spans="1:25" ht="38.25" x14ac:dyDescent="0.25">
      <c r="A470" s="179">
        <v>406</v>
      </c>
      <c r="B470" s="184" t="s">
        <v>1029</v>
      </c>
      <c r="C470" s="578" t="s">
        <v>195</v>
      </c>
      <c r="D470" s="14" t="s">
        <v>12</v>
      </c>
      <c r="E470" s="14" t="s">
        <v>687</v>
      </c>
      <c r="F470" s="576">
        <v>45078</v>
      </c>
      <c r="G470" s="577">
        <v>0.52</v>
      </c>
      <c r="H470" s="337"/>
      <c r="I470" s="593"/>
      <c r="J470" s="85">
        <f t="shared" si="29"/>
        <v>0</v>
      </c>
      <c r="K470" s="83">
        <v>0</v>
      </c>
      <c r="L470" s="879">
        <f>G470*K470</f>
        <v>0</v>
      </c>
      <c r="M470" s="83">
        <v>0</v>
      </c>
      <c r="N470" s="879">
        <f>G470*M470</f>
        <v>0</v>
      </c>
      <c r="O470" s="593"/>
      <c r="P470" s="879">
        <f>G470*O470</f>
        <v>0</v>
      </c>
      <c r="Q470" s="593"/>
      <c r="R470" s="377">
        <f>G470*Q470</f>
        <v>0</v>
      </c>
      <c r="S470" s="905"/>
      <c r="T470" s="905">
        <f>+ALMACEN[[#This Row],[TOTAL EXITENTE82]]*ALMACEN[[#This Row],[P.U$]]</f>
        <v>0</v>
      </c>
      <c r="U470" s="768"/>
      <c r="V470">
        <f>SUMIF(SALIDAS6[[N° DE LOTE ]],ALMACEN[N° DE LOTE],SALIDAS6[ENTRADAS])</f>
        <v>0</v>
      </c>
      <c r="W470" s="950">
        <f>SUMIF(Tabla6[N° DE LOTE],ALMACEN[N° DE LOTE],Tabla6[SALIDAS])</f>
        <v>0</v>
      </c>
      <c r="X470" s="950">
        <f>ALMACEN[[#This Row],[SALIDAD]]-ALMACEN[[#This Row],[ENTRADAS]]</f>
        <v>0</v>
      </c>
      <c r="Y470" s="176"/>
    </row>
    <row r="471" spans="1:25" ht="38.25" x14ac:dyDescent="0.25">
      <c r="A471" s="179">
        <v>407</v>
      </c>
      <c r="B471" s="184" t="s">
        <v>1108</v>
      </c>
      <c r="C471" s="14" t="s">
        <v>596</v>
      </c>
      <c r="D471" s="14" t="s">
        <v>12</v>
      </c>
      <c r="E471" s="14" t="s">
        <v>272</v>
      </c>
      <c r="F471" s="576"/>
      <c r="G471" s="603"/>
      <c r="H471" s="337"/>
      <c r="I471" s="593"/>
      <c r="J471" s="599">
        <f>G471*I471</f>
        <v>0</v>
      </c>
      <c r="K471" s="83">
        <v>0</v>
      </c>
      <c r="L471" s="879">
        <f>G471*K471</f>
        <v>0</v>
      </c>
      <c r="M471" s="83">
        <v>0</v>
      </c>
      <c r="N471" s="879">
        <f>G471*M471</f>
        <v>0</v>
      </c>
      <c r="O471" s="593"/>
      <c r="P471" s="879">
        <f>G471*O471</f>
        <v>0</v>
      </c>
      <c r="Q471" s="593"/>
      <c r="R471" s="377">
        <f>G471*Q471</f>
        <v>0</v>
      </c>
      <c r="S471" s="905"/>
      <c r="T471" s="905">
        <f>+ALMACEN[[#This Row],[TOTAL EXITENTE82]]*ALMACEN[[#This Row],[P.U$]]</f>
        <v>0</v>
      </c>
      <c r="U471" s="768"/>
      <c r="V471">
        <f>SUMIF(SALIDAS6[[N° DE LOTE ]],ALMACEN[N° DE LOTE],SALIDAS6[ENTRADAS])</f>
        <v>0</v>
      </c>
      <c r="W471" s="950">
        <f>SUMIF(Tabla6[N° DE LOTE],ALMACEN[N° DE LOTE],Tabla6[SALIDAS])</f>
        <v>0</v>
      </c>
      <c r="X471" s="950">
        <f>ALMACEN[[#This Row],[SALIDAD]]-ALMACEN[[#This Row],[ENTRADAS]]</f>
        <v>0</v>
      </c>
      <c r="Y471" s="176"/>
    </row>
    <row r="472" spans="1:25" ht="38.25" x14ac:dyDescent="0.25">
      <c r="A472" s="179">
        <v>408</v>
      </c>
      <c r="B472" s="201" t="s">
        <v>413</v>
      </c>
      <c r="C472" s="14" t="s">
        <v>894</v>
      </c>
      <c r="D472" s="14" t="s">
        <v>12</v>
      </c>
      <c r="E472" s="14" t="s">
        <v>272</v>
      </c>
      <c r="F472" s="586">
        <v>45839</v>
      </c>
      <c r="G472" s="651">
        <v>5.64</v>
      </c>
      <c r="H472" s="337"/>
      <c r="I472" s="593">
        <v>1</v>
      </c>
      <c r="J472" s="599">
        <f>G472*I472</f>
        <v>5.64</v>
      </c>
      <c r="K472" s="83">
        <v>1</v>
      </c>
      <c r="L472" s="879">
        <f>G472*K472</f>
        <v>5.64</v>
      </c>
      <c r="M472" s="593">
        <v>1</v>
      </c>
      <c r="N472" s="879">
        <f>G472*M472</f>
        <v>5.64</v>
      </c>
      <c r="O472" s="593">
        <v>1</v>
      </c>
      <c r="P472" s="879">
        <f>G472*O472</f>
        <v>5.64</v>
      </c>
      <c r="Q472" s="593">
        <v>1</v>
      </c>
      <c r="R472" s="377">
        <f>G472*Q472</f>
        <v>5.64</v>
      </c>
      <c r="S472" s="905">
        <v>1</v>
      </c>
      <c r="T472" s="905">
        <f>+ALMACEN[[#This Row],[TOTAL EXITENTE82]]*ALMACEN[[#This Row],[P.U$]]</f>
        <v>5.64</v>
      </c>
      <c r="U472" s="768">
        <v>1</v>
      </c>
      <c r="V472">
        <f>SUMIF(SALIDAS6[[N° DE LOTE ]],ALMACEN[N° DE LOTE],SALIDAS6[ENTRADAS])</f>
        <v>0</v>
      </c>
      <c r="W472" s="950">
        <f>SUMIF(Tabla6[N° DE LOTE],ALMACEN[N° DE LOTE],Tabla6[SALIDAS])</f>
        <v>0</v>
      </c>
      <c r="X472" s="950">
        <f>ALMACEN[[#This Row],[SALIDAD]]-ALMACEN[[#This Row],[ENTRADAS]]</f>
        <v>0</v>
      </c>
      <c r="Y472" s="176"/>
    </row>
    <row r="473" spans="1:25" ht="38.25" x14ac:dyDescent="0.25">
      <c r="A473" s="179">
        <v>409</v>
      </c>
      <c r="B473" s="201" t="s">
        <v>413</v>
      </c>
      <c r="C473" s="14" t="s">
        <v>203</v>
      </c>
      <c r="D473" s="14" t="s">
        <v>12</v>
      </c>
      <c r="E473" s="14" t="s">
        <v>272</v>
      </c>
      <c r="F473" s="586">
        <v>45992</v>
      </c>
      <c r="G473" s="651">
        <v>5.64</v>
      </c>
      <c r="H473" s="337"/>
      <c r="I473" s="593">
        <v>10</v>
      </c>
      <c r="J473" s="599">
        <f>G473*I473</f>
        <v>56.4</v>
      </c>
      <c r="K473" s="83">
        <v>8</v>
      </c>
      <c r="L473" s="879">
        <f>G473*K473</f>
        <v>45.12</v>
      </c>
      <c r="M473" s="593">
        <v>8</v>
      </c>
      <c r="N473" s="879">
        <f>G473*M473</f>
        <v>45.12</v>
      </c>
      <c r="O473" s="593">
        <v>4</v>
      </c>
      <c r="P473" s="879">
        <f>G473*O473</f>
        <v>22.56</v>
      </c>
      <c r="Q473" s="593">
        <v>24</v>
      </c>
      <c r="R473" s="377">
        <f>G473*Q473</f>
        <v>135.35999999999999</v>
      </c>
      <c r="S473" s="905">
        <v>24</v>
      </c>
      <c r="T473" s="905">
        <f>+ALMACEN[[#This Row],[TOTAL EXITENTE82]]*ALMACEN[[#This Row],[P.U$]]</f>
        <v>135.35999999999999</v>
      </c>
      <c r="U473" s="768">
        <v>19</v>
      </c>
      <c r="V473">
        <f>SUMIF(SALIDAS6[[N° DE LOTE ]],ALMACEN[N° DE LOTE],SALIDAS6[ENTRADAS])</f>
        <v>20</v>
      </c>
      <c r="W473" s="950">
        <f>SUMIF(Tabla6[N° DE LOTE],ALMACEN[N° DE LOTE],Tabla6[SALIDAS])</f>
        <v>0</v>
      </c>
      <c r="X473" s="950">
        <f>ALMACEN[[#This Row],[SALIDAD]]-ALMACEN[[#This Row],[ENTRADAS]]</f>
        <v>20</v>
      </c>
      <c r="Y473" s="176"/>
    </row>
    <row r="474" spans="1:25" ht="28.5" x14ac:dyDescent="0.25">
      <c r="A474" s="179">
        <v>410</v>
      </c>
      <c r="B474" s="201" t="s">
        <v>413</v>
      </c>
      <c r="C474" s="14" t="s">
        <v>247</v>
      </c>
      <c r="D474" s="14" t="s">
        <v>12</v>
      </c>
      <c r="E474" s="14" t="s">
        <v>686</v>
      </c>
      <c r="F474" s="15">
        <v>45383</v>
      </c>
      <c r="G474" s="37">
        <v>5.64</v>
      </c>
      <c r="H474" s="337"/>
      <c r="I474" s="83"/>
      <c r="J474" s="85">
        <f t="shared" si="29"/>
        <v>0</v>
      </c>
      <c r="K474" s="83">
        <v>0</v>
      </c>
      <c r="L474" s="85">
        <f t="shared" si="25"/>
        <v>0</v>
      </c>
      <c r="M474" s="83">
        <v>0</v>
      </c>
      <c r="N474" s="85">
        <f t="shared" si="26"/>
        <v>0</v>
      </c>
      <c r="O474" s="83"/>
      <c r="P474" s="85">
        <f t="shared" si="27"/>
        <v>0</v>
      </c>
      <c r="Q474" s="83"/>
      <c r="R474" s="377">
        <f t="shared" si="28"/>
        <v>0</v>
      </c>
      <c r="S474" s="905"/>
      <c r="T474" s="905">
        <f>+ALMACEN[[#This Row],[TOTAL EXITENTE82]]*ALMACEN[[#This Row],[P.U$]]</f>
        <v>0</v>
      </c>
      <c r="U474" s="768"/>
      <c r="V474">
        <f>SUMIF(SALIDAS6[[N° DE LOTE ]],ALMACEN[N° DE LOTE],SALIDAS6[ENTRADAS])</f>
        <v>0</v>
      </c>
      <c r="W474" s="950">
        <f>SUMIF(Tabla6[N° DE LOTE],ALMACEN[N° DE LOTE],Tabla6[SALIDAS])</f>
        <v>0</v>
      </c>
      <c r="X474" s="950">
        <f>ALMACEN[[#This Row],[SALIDAD]]-ALMACEN[[#This Row],[ENTRADAS]]</f>
        <v>0</v>
      </c>
      <c r="Y474" s="176"/>
    </row>
    <row r="475" spans="1:25" ht="25.5" x14ac:dyDescent="0.25">
      <c r="A475" s="179">
        <v>797</v>
      </c>
      <c r="B475" s="201" t="s">
        <v>18062</v>
      </c>
      <c r="C475" s="14" t="s">
        <v>614</v>
      </c>
      <c r="D475" s="14" t="s">
        <v>12</v>
      </c>
      <c r="E475" s="14" t="s">
        <v>686</v>
      </c>
      <c r="F475" s="15">
        <v>45778</v>
      </c>
      <c r="G475" s="37">
        <v>3.04</v>
      </c>
      <c r="H475" s="337"/>
      <c r="I475" s="83"/>
      <c r="J475" s="85">
        <f>G475*I475</f>
        <v>0</v>
      </c>
      <c r="K475" s="83"/>
      <c r="L475" s="85">
        <f>G475*K475</f>
        <v>0</v>
      </c>
      <c r="M475" s="83"/>
      <c r="N475" s="85">
        <f>G475*M475</f>
        <v>0</v>
      </c>
      <c r="O475" s="83"/>
      <c r="P475" s="85">
        <f>G475*O475</f>
        <v>0</v>
      </c>
      <c r="Q475" s="83">
        <v>20</v>
      </c>
      <c r="R475" s="377">
        <f>G475*Q475</f>
        <v>60.8</v>
      </c>
      <c r="S475" s="905">
        <v>4</v>
      </c>
      <c r="T475" s="905">
        <f>+ALMACEN[[#This Row],[TOTAL EXITENTE82]]*ALMACEN[[#This Row],[P.U$]]</f>
        <v>12.16</v>
      </c>
      <c r="U475" s="768">
        <v>4</v>
      </c>
      <c r="V475">
        <f>SUMIF(SALIDAS6[[N° DE LOTE ]],ALMACEN[N° DE LOTE],SALIDAS6[ENTRADAS])</f>
        <v>20</v>
      </c>
      <c r="W475" s="950">
        <f>SUMIF(Tabla6[N° DE LOTE],ALMACEN[N° DE LOTE],Tabla6[SALIDAS])</f>
        <v>0</v>
      </c>
      <c r="X475" s="950">
        <f>ALMACEN[[#This Row],[SALIDAD]]-ALMACEN[[#This Row],[ENTRADAS]]</f>
        <v>20</v>
      </c>
      <c r="Y475" s="176"/>
    </row>
    <row r="476" spans="1:25" ht="25.5" x14ac:dyDescent="0.25">
      <c r="A476" s="179">
        <v>411</v>
      </c>
      <c r="B476" s="201" t="s">
        <v>414</v>
      </c>
      <c r="C476" s="14" t="s">
        <v>203</v>
      </c>
      <c r="D476" s="14" t="s">
        <v>12</v>
      </c>
      <c r="E476" s="14" t="s">
        <v>686</v>
      </c>
      <c r="F476" s="15">
        <v>45627</v>
      </c>
      <c r="G476" s="37">
        <v>4.5999999999999996</v>
      </c>
      <c r="H476" s="337"/>
      <c r="I476" s="83"/>
      <c r="J476" s="85">
        <f t="shared" si="29"/>
        <v>0</v>
      </c>
      <c r="K476" s="83">
        <v>0</v>
      </c>
      <c r="L476" s="85">
        <f t="shared" si="25"/>
        <v>0</v>
      </c>
      <c r="M476" s="83">
        <v>0</v>
      </c>
      <c r="N476" s="85">
        <f t="shared" si="26"/>
        <v>0</v>
      </c>
      <c r="O476" s="83"/>
      <c r="P476" s="85">
        <f t="shared" si="27"/>
        <v>0</v>
      </c>
      <c r="Q476" s="83"/>
      <c r="R476" s="377">
        <f t="shared" si="28"/>
        <v>0</v>
      </c>
      <c r="S476" s="905"/>
      <c r="T476" s="905">
        <f>+ALMACEN[[#This Row],[TOTAL EXITENTE82]]*ALMACEN[[#This Row],[P.U$]]</f>
        <v>0</v>
      </c>
      <c r="U476" s="768"/>
      <c r="V476">
        <f>SUMIF(SALIDAS6[[N° DE LOTE ]],ALMACEN[N° DE LOTE],SALIDAS6[ENTRADAS])</f>
        <v>0</v>
      </c>
      <c r="W476" s="950">
        <f>SUMIF(Tabla6[N° DE LOTE],ALMACEN[N° DE LOTE],Tabla6[SALIDAS])</f>
        <v>0</v>
      </c>
      <c r="X476" s="950">
        <f>ALMACEN[[#This Row],[SALIDAD]]-ALMACEN[[#This Row],[ENTRADAS]]</f>
        <v>0</v>
      </c>
      <c r="Y476" s="176"/>
    </row>
    <row r="477" spans="1:25" ht="28.5" x14ac:dyDescent="0.25">
      <c r="A477" s="179">
        <v>412</v>
      </c>
      <c r="B477" s="201" t="s">
        <v>415</v>
      </c>
      <c r="C477" s="14" t="s">
        <v>599</v>
      </c>
      <c r="D477" s="14" t="s">
        <v>342</v>
      </c>
      <c r="E477" s="14" t="s">
        <v>686</v>
      </c>
      <c r="F477" s="15">
        <v>45505</v>
      </c>
      <c r="G477" s="37">
        <v>4.26</v>
      </c>
      <c r="H477" s="337"/>
      <c r="I477" s="83"/>
      <c r="J477" s="85">
        <f t="shared" si="29"/>
        <v>0</v>
      </c>
      <c r="K477" s="83">
        <v>0</v>
      </c>
      <c r="L477" s="85">
        <f t="shared" si="25"/>
        <v>0</v>
      </c>
      <c r="M477" s="83">
        <v>0</v>
      </c>
      <c r="N477" s="85">
        <f t="shared" si="26"/>
        <v>0</v>
      </c>
      <c r="O477" s="83"/>
      <c r="P477" s="85">
        <f t="shared" si="27"/>
        <v>0</v>
      </c>
      <c r="Q477" s="83">
        <v>12</v>
      </c>
      <c r="R477" s="377">
        <f t="shared" si="28"/>
        <v>51.12</v>
      </c>
      <c r="S477" s="905">
        <v>4</v>
      </c>
      <c r="T477" s="905">
        <f>+ALMACEN[[#This Row],[TOTAL EXITENTE82]]*ALMACEN[[#This Row],[P.U$]]</f>
        <v>17.04</v>
      </c>
      <c r="U477" s="768">
        <v>4</v>
      </c>
      <c r="V477">
        <f>SUMIF(SALIDAS6[[N° DE LOTE ]],ALMACEN[N° DE LOTE],SALIDAS6[ENTRADAS])</f>
        <v>12</v>
      </c>
      <c r="W477" s="950">
        <f>SUMIF(Tabla6[N° DE LOTE],ALMACEN[N° DE LOTE],Tabla6[SALIDAS])</f>
        <v>3</v>
      </c>
      <c r="X477" s="950">
        <f>ALMACEN[[#This Row],[SALIDAD]]-ALMACEN[[#This Row],[ENTRADAS]]</f>
        <v>9</v>
      </c>
      <c r="Y477" s="176"/>
    </row>
    <row r="478" spans="1:25" ht="25.5" x14ac:dyDescent="0.25">
      <c r="A478" s="179">
        <v>413</v>
      </c>
      <c r="B478" s="575" t="s">
        <v>483</v>
      </c>
      <c r="C478" s="575" t="s">
        <v>641</v>
      </c>
      <c r="D478" s="14" t="s">
        <v>342</v>
      </c>
      <c r="E478" s="14" t="s">
        <v>686</v>
      </c>
      <c r="F478" s="602"/>
      <c r="G478" s="603"/>
      <c r="H478" s="337"/>
      <c r="I478" s="593"/>
      <c r="J478" s="599">
        <f>G478*I478</f>
        <v>0</v>
      </c>
      <c r="K478" s="83">
        <v>0</v>
      </c>
      <c r="L478" s="879">
        <f>G478*K478</f>
        <v>0</v>
      </c>
      <c r="M478" s="83">
        <v>0</v>
      </c>
      <c r="N478" s="879">
        <f>G478*M478</f>
        <v>0</v>
      </c>
      <c r="O478" s="593"/>
      <c r="P478" s="879">
        <f>G478*O478</f>
        <v>0</v>
      </c>
      <c r="Q478" s="593"/>
      <c r="R478" s="377">
        <f>G478*Q478</f>
        <v>0</v>
      </c>
      <c r="S478" s="905"/>
      <c r="T478" s="905">
        <f>+ALMACEN[[#This Row],[TOTAL EXITENTE82]]*ALMACEN[[#This Row],[P.U$]]</f>
        <v>0</v>
      </c>
      <c r="U478" s="768"/>
      <c r="V478">
        <f>SUMIF(SALIDAS6[[N° DE LOTE ]],ALMACEN[N° DE LOTE],SALIDAS6[ENTRADAS])</f>
        <v>0</v>
      </c>
      <c r="W478" s="950">
        <f>SUMIF(Tabla6[N° DE LOTE],ALMACEN[N° DE LOTE],Tabla6[SALIDAS])</f>
        <v>0</v>
      </c>
      <c r="X478" s="950">
        <f>ALMACEN[[#This Row],[SALIDAD]]-ALMACEN[[#This Row],[ENTRADAS]]</f>
        <v>0</v>
      </c>
      <c r="Y478" s="176"/>
    </row>
    <row r="479" spans="1:25" ht="38.25" x14ac:dyDescent="0.25">
      <c r="A479" s="179">
        <v>414</v>
      </c>
      <c r="B479" s="201" t="s">
        <v>416</v>
      </c>
      <c r="C479" s="14" t="s">
        <v>597</v>
      </c>
      <c r="D479" s="14" t="s">
        <v>342</v>
      </c>
      <c r="E479" s="14" t="s">
        <v>687</v>
      </c>
      <c r="F479" s="15">
        <v>45352</v>
      </c>
      <c r="G479" s="37">
        <v>2.93</v>
      </c>
      <c r="H479" s="337"/>
      <c r="I479" s="83"/>
      <c r="J479" s="85">
        <f t="shared" si="29"/>
        <v>0</v>
      </c>
      <c r="K479" s="83">
        <v>0</v>
      </c>
      <c r="L479" s="85">
        <f t="shared" si="25"/>
        <v>0</v>
      </c>
      <c r="M479" s="83">
        <v>0</v>
      </c>
      <c r="N479" s="85">
        <f t="shared" si="26"/>
        <v>0</v>
      </c>
      <c r="O479" s="83"/>
      <c r="P479" s="85">
        <f t="shared" si="27"/>
        <v>0</v>
      </c>
      <c r="Q479" s="83"/>
      <c r="R479" s="377">
        <f t="shared" si="28"/>
        <v>0</v>
      </c>
      <c r="S479" s="905"/>
      <c r="T479" s="905">
        <f>+ALMACEN[[#This Row],[TOTAL EXITENTE82]]*ALMACEN[[#This Row],[P.U$]]</f>
        <v>0</v>
      </c>
      <c r="U479" s="768"/>
      <c r="V479">
        <f>SUMIF(SALIDAS6[[N° DE LOTE ]],ALMACEN[N° DE LOTE],SALIDAS6[ENTRADAS])</f>
        <v>0</v>
      </c>
      <c r="W479" s="950">
        <f>SUMIF(Tabla6[N° DE LOTE],ALMACEN[N° DE LOTE],Tabla6[SALIDAS])</f>
        <v>0</v>
      </c>
      <c r="X479" s="950">
        <f>ALMACEN[[#This Row],[SALIDAD]]-ALMACEN[[#This Row],[ENTRADAS]]</f>
        <v>0</v>
      </c>
      <c r="Y479" s="176"/>
    </row>
    <row r="480" spans="1:25" ht="38.25" x14ac:dyDescent="0.25">
      <c r="A480" s="179">
        <v>415</v>
      </c>
      <c r="B480" s="575" t="s">
        <v>1081</v>
      </c>
      <c r="C480" s="575" t="s">
        <v>1222</v>
      </c>
      <c r="D480" s="14" t="s">
        <v>342</v>
      </c>
      <c r="E480" s="14" t="s">
        <v>687</v>
      </c>
      <c r="F480" s="576">
        <v>45626</v>
      </c>
      <c r="G480" s="603">
        <v>1.51</v>
      </c>
      <c r="H480" s="337"/>
      <c r="I480" s="593"/>
      <c r="J480" s="599">
        <f>G480*I480</f>
        <v>0</v>
      </c>
      <c r="K480" s="83">
        <v>0</v>
      </c>
      <c r="L480" s="879">
        <f>G480*K480</f>
        <v>0</v>
      </c>
      <c r="M480" s="83">
        <v>0</v>
      </c>
      <c r="N480" s="879">
        <f>G480*M480</f>
        <v>0</v>
      </c>
      <c r="O480" s="593"/>
      <c r="P480" s="879">
        <f>G480*O480</f>
        <v>0</v>
      </c>
      <c r="Q480" s="593"/>
      <c r="R480" s="377">
        <f>G480*Q480</f>
        <v>0</v>
      </c>
      <c r="S480" s="905"/>
      <c r="T480" s="905">
        <f>+ALMACEN[[#This Row],[TOTAL EXITENTE82]]*ALMACEN[[#This Row],[P.U$]]</f>
        <v>0</v>
      </c>
      <c r="U480" s="768"/>
      <c r="V480">
        <f>SUMIF(SALIDAS6[[N° DE LOTE ]],ALMACEN[N° DE LOTE],SALIDAS6[ENTRADAS])</f>
        <v>0</v>
      </c>
      <c r="W480" s="950">
        <f>SUMIF(Tabla6[N° DE LOTE],ALMACEN[N° DE LOTE],Tabla6[SALIDAS])</f>
        <v>0</v>
      </c>
      <c r="X480" s="950">
        <f>ALMACEN[[#This Row],[SALIDAD]]-ALMACEN[[#This Row],[ENTRADAS]]</f>
        <v>0</v>
      </c>
      <c r="Y480" s="176"/>
    </row>
    <row r="481" spans="1:25" ht="51" x14ac:dyDescent="0.25">
      <c r="A481" s="179">
        <v>416</v>
      </c>
      <c r="B481" s="205" t="s">
        <v>482</v>
      </c>
      <c r="C481" s="23" t="s">
        <v>625</v>
      </c>
      <c r="D481" s="14" t="s">
        <v>342</v>
      </c>
      <c r="E481" s="23" t="s">
        <v>709</v>
      </c>
      <c r="F481" s="29">
        <v>45413</v>
      </c>
      <c r="G481" s="40">
        <v>4.5999999999999996</v>
      </c>
      <c r="H481" s="337"/>
      <c r="I481" s="83"/>
      <c r="J481" s="85">
        <f t="shared" si="29"/>
        <v>0</v>
      </c>
      <c r="K481" s="83">
        <v>0</v>
      </c>
      <c r="L481" s="85">
        <f>G481*K481</f>
        <v>0</v>
      </c>
      <c r="M481" s="83">
        <v>0</v>
      </c>
      <c r="N481" s="85">
        <f>G481*M481</f>
        <v>0</v>
      </c>
      <c r="O481" s="83"/>
      <c r="P481" s="85">
        <f>G481*O481</f>
        <v>0</v>
      </c>
      <c r="Q481" s="83">
        <v>10</v>
      </c>
      <c r="R481" s="377">
        <f>G481*Q481</f>
        <v>46</v>
      </c>
      <c r="S481" s="905">
        <v>0</v>
      </c>
      <c r="T481" s="905">
        <f>+ALMACEN[[#This Row],[TOTAL EXITENTE82]]*ALMACEN[[#This Row],[P.U$]]</f>
        <v>0</v>
      </c>
      <c r="U481" s="768">
        <v>0</v>
      </c>
      <c r="V481">
        <f>SUMIF(SALIDAS6[[N° DE LOTE ]],ALMACEN[N° DE LOTE],SALIDAS6[ENTRADAS])</f>
        <v>10</v>
      </c>
      <c r="W481" s="950">
        <f>SUMIF(Tabla6[N° DE LOTE],ALMACEN[N° DE LOTE],Tabla6[SALIDAS])</f>
        <v>0</v>
      </c>
      <c r="X481" s="950">
        <f>ALMACEN[[#This Row],[SALIDAD]]-ALMACEN[[#This Row],[ENTRADAS]]</f>
        <v>10</v>
      </c>
      <c r="Y481" s="176"/>
    </row>
    <row r="482" spans="1:25" ht="38.25" x14ac:dyDescent="0.25">
      <c r="A482" s="179">
        <v>417</v>
      </c>
      <c r="B482" s="201" t="s">
        <v>778</v>
      </c>
      <c r="C482" s="14" t="s">
        <v>736</v>
      </c>
      <c r="D482" s="14" t="s">
        <v>12</v>
      </c>
      <c r="E482" s="14" t="s">
        <v>272</v>
      </c>
      <c r="F482" s="15">
        <v>45139</v>
      </c>
      <c r="G482" s="37">
        <v>5.88</v>
      </c>
      <c r="H482" s="337"/>
      <c r="I482" s="83">
        <v>5</v>
      </c>
      <c r="J482" s="85">
        <f t="shared" si="29"/>
        <v>29.4</v>
      </c>
      <c r="K482" s="83">
        <v>3</v>
      </c>
      <c r="L482" s="85">
        <f>G482*K482</f>
        <v>17.64</v>
      </c>
      <c r="M482" s="83">
        <v>2</v>
      </c>
      <c r="N482" s="85">
        <f>G482*M482</f>
        <v>11.76</v>
      </c>
      <c r="O482" s="83">
        <v>1</v>
      </c>
      <c r="P482" s="85">
        <f>G482*O482</f>
        <v>5.88</v>
      </c>
      <c r="Q482" s="83">
        <v>1</v>
      </c>
      <c r="R482" s="377">
        <f>G482*Q482</f>
        <v>5.88</v>
      </c>
      <c r="S482" s="905">
        <v>1</v>
      </c>
      <c r="T482" s="905">
        <f>+ALMACEN[[#This Row],[TOTAL EXITENTE82]]*ALMACEN[[#This Row],[P.U$]]</f>
        <v>5.88</v>
      </c>
      <c r="U482" s="768">
        <v>1</v>
      </c>
      <c r="V482">
        <f>SUMIF(SALIDAS6[[N° DE LOTE ]],ALMACEN[N° DE LOTE],SALIDAS6[ENTRADAS])</f>
        <v>0</v>
      </c>
      <c r="W482" s="950">
        <f>SUMIF(Tabla6[N° DE LOTE],ALMACEN[N° DE LOTE],Tabla6[SALIDAS])</f>
        <v>0</v>
      </c>
      <c r="X482" s="950">
        <f>ALMACEN[[#This Row],[SALIDAD]]-ALMACEN[[#This Row],[ENTRADAS]]</f>
        <v>0</v>
      </c>
      <c r="Y482" s="176"/>
    </row>
    <row r="483" spans="1:25" ht="42" x14ac:dyDescent="0.35">
      <c r="A483" s="179">
        <v>418</v>
      </c>
      <c r="B483" s="614" t="s">
        <v>1118</v>
      </c>
      <c r="C483" s="614" t="s">
        <v>198</v>
      </c>
      <c r="D483" s="14" t="s">
        <v>12</v>
      </c>
      <c r="E483" s="152"/>
      <c r="F483" s="576"/>
      <c r="G483" s="603"/>
      <c r="H483" s="337"/>
      <c r="I483" s="593"/>
      <c r="J483" s="599">
        <f>G483*I483</f>
        <v>0</v>
      </c>
      <c r="K483" s="83">
        <v>0</v>
      </c>
      <c r="L483" s="85">
        <f>G483*K483</f>
        <v>0</v>
      </c>
      <c r="M483" s="83">
        <v>0</v>
      </c>
      <c r="N483" s="85">
        <f>G483*M483</f>
        <v>0</v>
      </c>
      <c r="O483" s="83"/>
      <c r="P483" s="879">
        <f>G483*O483</f>
        <v>0</v>
      </c>
      <c r="Q483" s="593"/>
      <c r="R483" s="377">
        <f>G483*Q483</f>
        <v>0</v>
      </c>
      <c r="S483" s="905"/>
      <c r="T483" s="905">
        <f>+ALMACEN[[#This Row],[TOTAL EXITENTE82]]*ALMACEN[[#This Row],[P.U$]]</f>
        <v>0</v>
      </c>
      <c r="U483" s="768"/>
      <c r="V483">
        <f>SUMIF(SALIDAS6[[N° DE LOTE ]],ALMACEN[N° DE LOTE],SALIDAS6[ENTRADAS])</f>
        <v>0</v>
      </c>
      <c r="W483" s="950">
        <f>SUMIF(Tabla6[N° DE LOTE],ALMACEN[N° DE LOTE],Tabla6[SALIDAS])</f>
        <v>0</v>
      </c>
      <c r="X483" s="950">
        <f>ALMACEN[[#This Row],[SALIDAD]]-ALMACEN[[#This Row],[ENTRADAS]]</f>
        <v>0</v>
      </c>
      <c r="Y483" s="176"/>
    </row>
    <row r="484" spans="1:25" ht="38.25" x14ac:dyDescent="0.25">
      <c r="A484" s="179">
        <v>419</v>
      </c>
      <c r="B484" s="201" t="s">
        <v>417</v>
      </c>
      <c r="C484" s="14" t="s">
        <v>600</v>
      </c>
      <c r="D484" s="14" t="s">
        <v>12</v>
      </c>
      <c r="E484" s="14" t="s">
        <v>687</v>
      </c>
      <c r="F484" s="15">
        <v>45139</v>
      </c>
      <c r="G484" s="37">
        <v>2.65</v>
      </c>
      <c r="H484" s="337"/>
      <c r="I484" s="83"/>
      <c r="J484" s="85">
        <f t="shared" si="29"/>
        <v>0</v>
      </c>
      <c r="K484" s="83">
        <v>0</v>
      </c>
      <c r="L484" s="85">
        <f t="shared" si="25"/>
        <v>0</v>
      </c>
      <c r="M484" s="83">
        <v>0</v>
      </c>
      <c r="N484" s="85">
        <f t="shared" si="26"/>
        <v>0</v>
      </c>
      <c r="O484" s="83"/>
      <c r="P484" s="85">
        <f t="shared" si="27"/>
        <v>0</v>
      </c>
      <c r="Q484" s="83"/>
      <c r="R484" s="377">
        <f t="shared" si="28"/>
        <v>0</v>
      </c>
      <c r="S484" s="905"/>
      <c r="T484" s="905">
        <f>+ALMACEN[[#This Row],[TOTAL EXITENTE82]]*ALMACEN[[#This Row],[P.U$]]</f>
        <v>0</v>
      </c>
      <c r="U484" s="768"/>
      <c r="V484">
        <f>SUMIF(SALIDAS6[[N° DE LOTE ]],ALMACEN[N° DE LOTE],SALIDAS6[ENTRADAS])</f>
        <v>0</v>
      </c>
      <c r="W484" s="950">
        <f>SUMIF(Tabla6[N° DE LOTE],ALMACEN[N° DE LOTE],Tabla6[SALIDAS])</f>
        <v>0</v>
      </c>
      <c r="X484" s="950">
        <f>ALMACEN[[#This Row],[SALIDAD]]-ALMACEN[[#This Row],[ENTRADAS]]</f>
        <v>0</v>
      </c>
      <c r="Y484" s="176"/>
    </row>
    <row r="485" spans="1:25" ht="45" x14ac:dyDescent="0.25">
      <c r="A485" s="179">
        <v>420</v>
      </c>
      <c r="B485" s="201" t="s">
        <v>1228</v>
      </c>
      <c r="C485" s="14" t="s">
        <v>736</v>
      </c>
      <c r="D485" s="14" t="s">
        <v>12</v>
      </c>
      <c r="E485" s="184" t="s">
        <v>1226</v>
      </c>
      <c r="F485" s="15">
        <v>45992</v>
      </c>
      <c r="G485" s="569">
        <v>1.98</v>
      </c>
      <c r="H485" s="570"/>
      <c r="I485" s="83">
        <v>60</v>
      </c>
      <c r="J485" s="572">
        <f>G485*I485</f>
        <v>118.8</v>
      </c>
      <c r="K485" s="83">
        <v>56</v>
      </c>
      <c r="L485" s="85">
        <f>G485*K485</f>
        <v>110.88</v>
      </c>
      <c r="M485" s="83">
        <v>45</v>
      </c>
      <c r="N485" s="85">
        <f>G485*M485</f>
        <v>89.1</v>
      </c>
      <c r="O485" s="83">
        <v>10</v>
      </c>
      <c r="P485" s="85">
        <f>G485*O485</f>
        <v>19.8</v>
      </c>
      <c r="Q485" s="83">
        <v>10</v>
      </c>
      <c r="R485" s="377">
        <f>G485*Q485</f>
        <v>19.8</v>
      </c>
      <c r="S485" s="905">
        <v>12</v>
      </c>
      <c r="T485" s="905">
        <f>+ALMACEN[[#This Row],[TOTAL EXITENTE82]]*ALMACEN[[#This Row],[P.U$]]</f>
        <v>23.759999999999998</v>
      </c>
      <c r="U485" s="768">
        <v>12</v>
      </c>
      <c r="V485">
        <f>SUMIF(SALIDAS6[[N° DE LOTE ]],ALMACEN[N° DE LOTE],SALIDAS6[ENTRADAS])</f>
        <v>0</v>
      </c>
      <c r="W485" s="950">
        <f>SUMIF(Tabla6[N° DE LOTE],ALMACEN[N° DE LOTE],Tabla6[SALIDAS])</f>
        <v>0</v>
      </c>
      <c r="X485" s="950">
        <f>ALMACEN[[#This Row],[SALIDAD]]-ALMACEN[[#This Row],[ENTRADAS]]</f>
        <v>0</v>
      </c>
      <c r="Y485" s="176"/>
    </row>
    <row r="486" spans="1:25" ht="45" x14ac:dyDescent="0.25">
      <c r="A486" s="179">
        <v>421</v>
      </c>
      <c r="B486" s="608" t="s">
        <v>1225</v>
      </c>
      <c r="C486" s="578" t="s">
        <v>1223</v>
      </c>
      <c r="D486" s="14" t="s">
        <v>12</v>
      </c>
      <c r="E486" s="184" t="s">
        <v>1226</v>
      </c>
      <c r="F486" s="576">
        <v>45473</v>
      </c>
      <c r="G486" s="603">
        <v>1.68</v>
      </c>
      <c r="H486" s="609"/>
      <c r="I486" s="593"/>
      <c r="J486" s="599">
        <f>G486*I486</f>
        <v>0</v>
      </c>
      <c r="K486" s="83">
        <v>0</v>
      </c>
      <c r="L486" s="879">
        <f>G486*K486</f>
        <v>0</v>
      </c>
      <c r="M486" s="83">
        <v>0</v>
      </c>
      <c r="N486" s="879">
        <f>G486*M486</f>
        <v>0</v>
      </c>
      <c r="O486" s="593"/>
      <c r="P486" s="879">
        <f>G486*O486</f>
        <v>0</v>
      </c>
      <c r="Q486" s="593"/>
      <c r="R486" s="377">
        <f>G486*Q486</f>
        <v>0</v>
      </c>
      <c r="S486" s="905"/>
      <c r="T486" s="905">
        <f>+ALMACEN[[#This Row],[TOTAL EXITENTE82]]*ALMACEN[[#This Row],[P.U$]]</f>
        <v>0</v>
      </c>
      <c r="U486" s="768"/>
      <c r="V486">
        <f>SUMIF(SALIDAS6[[N° DE LOTE ]],ALMACEN[N° DE LOTE],SALIDAS6[ENTRADAS])</f>
        <v>0</v>
      </c>
      <c r="W486" s="950">
        <f>SUMIF(Tabla6[N° DE LOTE],ALMACEN[N° DE LOTE],Tabla6[SALIDAS])</f>
        <v>0</v>
      </c>
      <c r="X486" s="950">
        <f>ALMACEN[[#This Row],[SALIDAD]]-ALMACEN[[#This Row],[ENTRADAS]]</f>
        <v>0</v>
      </c>
      <c r="Y486" s="176"/>
    </row>
    <row r="487" spans="1:25" ht="28.5" x14ac:dyDescent="0.25">
      <c r="A487" s="179">
        <v>422</v>
      </c>
      <c r="B487" s="201" t="s">
        <v>418</v>
      </c>
      <c r="C487" s="14" t="s">
        <v>194</v>
      </c>
      <c r="D487" s="14" t="s">
        <v>12</v>
      </c>
      <c r="E487" s="14" t="s">
        <v>278</v>
      </c>
      <c r="F487" s="15">
        <v>45536</v>
      </c>
      <c r="G487" s="37">
        <v>7.07</v>
      </c>
      <c r="H487" s="337"/>
      <c r="I487" s="83"/>
      <c r="J487" s="85">
        <f t="shared" si="29"/>
        <v>0</v>
      </c>
      <c r="K487" s="83">
        <v>0</v>
      </c>
      <c r="L487" s="85">
        <f t="shared" si="25"/>
        <v>0</v>
      </c>
      <c r="M487" s="83">
        <v>0</v>
      </c>
      <c r="N487" s="85">
        <f t="shared" si="26"/>
        <v>0</v>
      </c>
      <c r="O487" s="83"/>
      <c r="P487" s="85">
        <f t="shared" si="27"/>
        <v>0</v>
      </c>
      <c r="Q487" s="83"/>
      <c r="R487" s="377">
        <f t="shared" si="28"/>
        <v>0</v>
      </c>
      <c r="S487" s="905"/>
      <c r="T487" s="905">
        <f>+ALMACEN[[#This Row],[TOTAL EXITENTE82]]*ALMACEN[[#This Row],[P.U$]]</f>
        <v>0</v>
      </c>
      <c r="U487" s="768"/>
      <c r="V487">
        <f>SUMIF(SALIDAS6[[N° DE LOTE ]],ALMACEN[N° DE LOTE],SALIDAS6[ENTRADAS])</f>
        <v>0</v>
      </c>
      <c r="W487" s="950">
        <f>SUMIF(Tabla6[N° DE LOTE],ALMACEN[N° DE LOTE],Tabla6[SALIDAS])</f>
        <v>0</v>
      </c>
      <c r="X487" s="950">
        <f>ALMACEN[[#This Row],[SALIDAD]]-ALMACEN[[#This Row],[ENTRADAS]]</f>
        <v>0</v>
      </c>
      <c r="Y487" s="176"/>
    </row>
    <row r="488" spans="1:25" ht="28.5" x14ac:dyDescent="0.25">
      <c r="A488" s="179">
        <v>423</v>
      </c>
      <c r="B488" s="201" t="s">
        <v>419</v>
      </c>
      <c r="C488" s="14" t="s">
        <v>194</v>
      </c>
      <c r="D488" s="14" t="s">
        <v>12</v>
      </c>
      <c r="E488" s="14" t="s">
        <v>278</v>
      </c>
      <c r="F488" s="15">
        <v>45323</v>
      </c>
      <c r="G488" s="37">
        <v>6.42</v>
      </c>
      <c r="H488" s="337"/>
      <c r="I488" s="83"/>
      <c r="J488" s="85">
        <f t="shared" si="29"/>
        <v>0</v>
      </c>
      <c r="K488" s="83">
        <v>0</v>
      </c>
      <c r="L488" s="85">
        <f t="shared" si="25"/>
        <v>0</v>
      </c>
      <c r="M488" s="83">
        <v>0</v>
      </c>
      <c r="N488" s="85">
        <f t="shared" si="26"/>
        <v>0</v>
      </c>
      <c r="O488" s="83"/>
      <c r="P488" s="85">
        <f t="shared" si="27"/>
        <v>0</v>
      </c>
      <c r="Q488" s="83"/>
      <c r="R488" s="377">
        <f t="shared" si="28"/>
        <v>0</v>
      </c>
      <c r="S488" s="905"/>
      <c r="T488" s="905">
        <f>+ALMACEN[[#This Row],[TOTAL EXITENTE82]]*ALMACEN[[#This Row],[P.U$]]</f>
        <v>0</v>
      </c>
      <c r="U488" s="768"/>
      <c r="V488">
        <f>SUMIF(SALIDAS6[[N° DE LOTE ]],ALMACEN[N° DE LOTE],SALIDAS6[ENTRADAS])</f>
        <v>0</v>
      </c>
      <c r="W488" s="950">
        <f>SUMIF(Tabla6[N° DE LOTE],ALMACEN[N° DE LOTE],Tabla6[SALIDAS])</f>
        <v>0</v>
      </c>
      <c r="X488" s="950">
        <f>ALMACEN[[#This Row],[SALIDAD]]-ALMACEN[[#This Row],[ENTRADAS]]</f>
        <v>0</v>
      </c>
      <c r="Y488" s="176"/>
    </row>
    <row r="489" spans="1:25" ht="38.25" x14ac:dyDescent="0.25">
      <c r="A489" s="179">
        <v>785</v>
      </c>
      <c r="B489" s="201" t="s">
        <v>18048</v>
      </c>
      <c r="C489" s="14" t="s">
        <v>787</v>
      </c>
      <c r="D489" s="14" t="s">
        <v>12</v>
      </c>
      <c r="E489" s="14" t="s">
        <v>687</v>
      </c>
      <c r="F489" s="15">
        <v>45566</v>
      </c>
      <c r="G489" s="37">
        <v>3.48</v>
      </c>
      <c r="H489" s="337"/>
      <c r="I489" s="83"/>
      <c r="J489" s="85">
        <f>G489*I489</f>
        <v>0</v>
      </c>
      <c r="K489" s="83"/>
      <c r="L489" s="85">
        <f>G489*K489</f>
        <v>0</v>
      </c>
      <c r="M489" s="83"/>
      <c r="N489" s="85">
        <f>G489*M489</f>
        <v>0</v>
      </c>
      <c r="O489" s="83"/>
      <c r="P489" s="85">
        <f>G489*O489</f>
        <v>0</v>
      </c>
      <c r="Q489" s="83">
        <v>10</v>
      </c>
      <c r="R489" s="377">
        <f>G489*Q489</f>
        <v>34.799999999999997</v>
      </c>
      <c r="S489" s="905">
        <v>3</v>
      </c>
      <c r="T489" s="905">
        <f>+ALMACEN[[#This Row],[TOTAL EXITENTE82]]*ALMACEN[[#This Row],[P.U$]]</f>
        <v>10.44</v>
      </c>
      <c r="U489" s="768">
        <v>3</v>
      </c>
      <c r="V489">
        <f>SUMIF(SALIDAS6[[N° DE LOTE ]],ALMACEN[N° DE LOTE],SALIDAS6[ENTRADAS])</f>
        <v>10</v>
      </c>
      <c r="W489" s="950">
        <f>SUMIF(Tabla6[N° DE LOTE],ALMACEN[N° DE LOTE],Tabla6[SALIDAS])</f>
        <v>3</v>
      </c>
      <c r="X489" s="950">
        <f>ALMACEN[[#This Row],[SALIDAD]]-ALMACEN[[#This Row],[ENTRADAS]]</f>
        <v>7</v>
      </c>
      <c r="Y489" s="176"/>
    </row>
    <row r="490" spans="1:25" ht="38.25" x14ac:dyDescent="0.25">
      <c r="A490" s="179">
        <v>784</v>
      </c>
      <c r="B490" s="201" t="s">
        <v>18046</v>
      </c>
      <c r="C490" s="14" t="s">
        <v>18047</v>
      </c>
      <c r="D490" s="14" t="s">
        <v>12</v>
      </c>
      <c r="E490" s="14" t="s">
        <v>687</v>
      </c>
      <c r="F490" s="15">
        <v>45839</v>
      </c>
      <c r="G490" s="37">
        <v>4.3600000000000003</v>
      </c>
      <c r="H490" s="337"/>
      <c r="I490" s="83"/>
      <c r="J490" s="85">
        <f>G490*I490</f>
        <v>0</v>
      </c>
      <c r="K490" s="83"/>
      <c r="L490" s="85">
        <f>G490*K490</f>
        <v>0</v>
      </c>
      <c r="M490" s="83"/>
      <c r="N490" s="85">
        <f>G490*M490</f>
        <v>0</v>
      </c>
      <c r="O490" s="83"/>
      <c r="P490" s="85">
        <f>G490*O490</f>
        <v>0</v>
      </c>
      <c r="Q490" s="83">
        <v>12</v>
      </c>
      <c r="R490" s="377">
        <f>G490*Q490</f>
        <v>52.320000000000007</v>
      </c>
      <c r="S490" s="905">
        <v>3</v>
      </c>
      <c r="T490" s="905">
        <f>+ALMACEN[[#This Row],[TOTAL EXITENTE82]]*ALMACEN[[#This Row],[P.U$]]</f>
        <v>13.080000000000002</v>
      </c>
      <c r="U490" s="768">
        <v>0</v>
      </c>
      <c r="V490">
        <f>SUMIF(SALIDAS6[[N° DE LOTE ]],ALMACEN[N° DE LOTE],SALIDAS6[ENTRADAS])</f>
        <v>12</v>
      </c>
      <c r="W490" s="950">
        <f>SUMIF(Tabla6[N° DE LOTE],ALMACEN[N° DE LOTE],Tabla6[SALIDAS])</f>
        <v>3</v>
      </c>
      <c r="X490" s="950">
        <f>ALMACEN[[#This Row],[SALIDAD]]-ALMACEN[[#This Row],[ENTRADAS]]</f>
        <v>9</v>
      </c>
      <c r="Y490" s="176"/>
    </row>
    <row r="491" spans="1:25" ht="25.5" x14ac:dyDescent="0.25">
      <c r="A491" s="179">
        <v>424</v>
      </c>
      <c r="B491" s="201" t="s">
        <v>1043</v>
      </c>
      <c r="C491" s="14" t="s">
        <v>787</v>
      </c>
      <c r="D491" s="14" t="s">
        <v>12</v>
      </c>
      <c r="E491" s="14" t="s">
        <v>278</v>
      </c>
      <c r="F491" s="15">
        <v>45717</v>
      </c>
      <c r="G491" s="37">
        <v>4.29</v>
      </c>
      <c r="H491" s="337"/>
      <c r="I491" s="83"/>
      <c r="J491" s="85">
        <f t="shared" si="29"/>
        <v>0</v>
      </c>
      <c r="K491" s="83">
        <v>0</v>
      </c>
      <c r="L491" s="85">
        <f>G491*K491</f>
        <v>0</v>
      </c>
      <c r="M491" s="83">
        <v>0</v>
      </c>
      <c r="N491" s="85">
        <f>G491*M491</f>
        <v>0</v>
      </c>
      <c r="O491" s="83"/>
      <c r="P491" s="85">
        <f>G491*O491</f>
        <v>0</v>
      </c>
      <c r="Q491" s="83">
        <v>3</v>
      </c>
      <c r="R491" s="377">
        <f>G491*Q491</f>
        <v>12.870000000000001</v>
      </c>
      <c r="S491" s="905">
        <v>0</v>
      </c>
      <c r="T491" s="905">
        <f>+ALMACEN[[#This Row],[TOTAL EXITENTE82]]*ALMACEN[[#This Row],[P.U$]]</f>
        <v>0</v>
      </c>
      <c r="U491" s="768">
        <v>0</v>
      </c>
      <c r="V491">
        <f>SUMIF(SALIDAS6[[N° DE LOTE ]],ALMACEN[N° DE LOTE],SALIDAS6[ENTRADAS])</f>
        <v>3</v>
      </c>
      <c r="W491" s="950">
        <f>SUMIF(Tabla6[N° DE LOTE],ALMACEN[N° DE LOTE],Tabla6[SALIDAS])</f>
        <v>0</v>
      </c>
      <c r="X491" s="950">
        <f>ALMACEN[[#This Row],[SALIDAD]]-ALMACEN[[#This Row],[ENTRADAS]]</f>
        <v>3</v>
      </c>
      <c r="Y491" s="176"/>
    </row>
    <row r="492" spans="1:25" ht="28.5" x14ac:dyDescent="0.25">
      <c r="A492" s="179">
        <v>425</v>
      </c>
      <c r="B492" s="201" t="s">
        <v>420</v>
      </c>
      <c r="C492" s="14" t="s">
        <v>217</v>
      </c>
      <c r="D492" s="14" t="s">
        <v>12</v>
      </c>
      <c r="E492" s="14" t="s">
        <v>686</v>
      </c>
      <c r="F492" s="15">
        <v>45139</v>
      </c>
      <c r="G492" s="37">
        <v>4</v>
      </c>
      <c r="H492" s="337"/>
      <c r="I492" s="83"/>
      <c r="J492" s="85">
        <f t="shared" si="29"/>
        <v>0</v>
      </c>
      <c r="K492" s="83">
        <v>0</v>
      </c>
      <c r="L492" s="85">
        <f t="shared" si="25"/>
        <v>0</v>
      </c>
      <c r="M492" s="83">
        <v>0</v>
      </c>
      <c r="N492" s="85">
        <f t="shared" si="26"/>
        <v>0</v>
      </c>
      <c r="O492" s="83"/>
      <c r="P492" s="85">
        <f t="shared" si="27"/>
        <v>0</v>
      </c>
      <c r="Q492" s="83"/>
      <c r="R492" s="377">
        <f t="shared" si="28"/>
        <v>0</v>
      </c>
      <c r="S492" s="905"/>
      <c r="T492" s="905">
        <f>+ALMACEN[[#This Row],[TOTAL EXITENTE82]]*ALMACEN[[#This Row],[P.U$]]</f>
        <v>0</v>
      </c>
      <c r="U492" s="768"/>
      <c r="V492">
        <f>SUMIF(SALIDAS6[[N° DE LOTE ]],ALMACEN[N° DE LOTE],SALIDAS6[ENTRADAS])</f>
        <v>0</v>
      </c>
      <c r="W492" s="950">
        <f>SUMIF(Tabla6[N° DE LOTE],ALMACEN[N° DE LOTE],Tabla6[SALIDAS])</f>
        <v>0</v>
      </c>
      <c r="X492" s="950">
        <f>ALMACEN[[#This Row],[SALIDAD]]-ALMACEN[[#This Row],[ENTRADAS]]</f>
        <v>0</v>
      </c>
      <c r="Y492" s="176"/>
    </row>
    <row r="493" spans="1:25" ht="38.25" x14ac:dyDescent="0.25">
      <c r="A493" s="179">
        <v>426</v>
      </c>
      <c r="B493" s="201" t="s">
        <v>421</v>
      </c>
      <c r="C493" s="14" t="s">
        <v>206</v>
      </c>
      <c r="D493" s="14" t="s">
        <v>12</v>
      </c>
      <c r="E493" s="14" t="s">
        <v>687</v>
      </c>
      <c r="F493" s="15">
        <v>45597</v>
      </c>
      <c r="G493" s="37">
        <v>4</v>
      </c>
      <c r="H493" s="337"/>
      <c r="I493" s="83"/>
      <c r="J493" s="85">
        <f t="shared" si="29"/>
        <v>0</v>
      </c>
      <c r="K493" s="83">
        <v>0</v>
      </c>
      <c r="L493" s="85">
        <f t="shared" si="25"/>
        <v>0</v>
      </c>
      <c r="M493" s="83">
        <v>0</v>
      </c>
      <c r="N493" s="85">
        <f t="shared" si="26"/>
        <v>0</v>
      </c>
      <c r="O493" s="83"/>
      <c r="P493" s="85">
        <f t="shared" si="27"/>
        <v>0</v>
      </c>
      <c r="Q493" s="83">
        <v>15</v>
      </c>
      <c r="R493" s="377">
        <f t="shared" si="28"/>
        <v>60</v>
      </c>
      <c r="S493" s="905">
        <v>2</v>
      </c>
      <c r="T493" s="905">
        <f>+ALMACEN[[#This Row],[TOTAL EXITENTE82]]*ALMACEN[[#This Row],[P.U$]]</f>
        <v>8</v>
      </c>
      <c r="U493" s="768">
        <v>2</v>
      </c>
      <c r="V493">
        <f>SUMIF(SALIDAS6[[N° DE LOTE ]],ALMACEN[N° DE LOTE],SALIDAS6[ENTRADAS])</f>
        <v>15</v>
      </c>
      <c r="W493" s="950">
        <f>SUMIF(Tabla6[N° DE LOTE],ALMACEN[N° DE LOTE],Tabla6[SALIDAS])</f>
        <v>0</v>
      </c>
      <c r="X493" s="950">
        <f>ALMACEN[[#This Row],[SALIDAD]]-ALMACEN[[#This Row],[ENTRADAS]]</f>
        <v>15</v>
      </c>
      <c r="Y493" s="176"/>
    </row>
    <row r="494" spans="1:25" ht="25.5" x14ac:dyDescent="0.25">
      <c r="A494" s="179">
        <v>427</v>
      </c>
      <c r="B494" s="201" t="s">
        <v>422</v>
      </c>
      <c r="C494" s="14" t="s">
        <v>225</v>
      </c>
      <c r="D494" s="14" t="s">
        <v>12</v>
      </c>
      <c r="E494" s="14" t="s">
        <v>686</v>
      </c>
      <c r="F494" s="15">
        <v>45536</v>
      </c>
      <c r="G494" s="37">
        <v>1.57</v>
      </c>
      <c r="H494" s="337"/>
      <c r="I494" s="83"/>
      <c r="J494" s="85">
        <f t="shared" si="29"/>
        <v>0</v>
      </c>
      <c r="K494" s="83">
        <v>0</v>
      </c>
      <c r="L494" s="85">
        <f t="shared" ref="L494:L499" si="30">G494*K494</f>
        <v>0</v>
      </c>
      <c r="M494" s="83">
        <v>0</v>
      </c>
      <c r="N494" s="85">
        <f t="shared" ref="N494:N499" si="31">G494*M494</f>
        <v>0</v>
      </c>
      <c r="O494" s="83"/>
      <c r="P494" s="85">
        <f t="shared" ref="P494:P499" si="32">G494*O494</f>
        <v>0</v>
      </c>
      <c r="Q494" s="83"/>
      <c r="R494" s="377">
        <f t="shared" ref="R494:R499" si="33">G494*Q494</f>
        <v>0</v>
      </c>
      <c r="S494" s="905"/>
      <c r="T494" s="905">
        <f>+ALMACEN[[#This Row],[TOTAL EXITENTE82]]*ALMACEN[[#This Row],[P.U$]]</f>
        <v>0</v>
      </c>
      <c r="U494" s="768"/>
      <c r="V494">
        <f>SUMIF(SALIDAS6[[N° DE LOTE ]],ALMACEN[N° DE LOTE],SALIDAS6[ENTRADAS])</f>
        <v>0</v>
      </c>
      <c r="W494" s="950">
        <f>SUMIF(Tabla6[N° DE LOTE],ALMACEN[N° DE LOTE],Tabla6[SALIDAS])</f>
        <v>0</v>
      </c>
      <c r="X494" s="950">
        <f>ALMACEN[[#This Row],[SALIDAD]]-ALMACEN[[#This Row],[ENTRADAS]]</f>
        <v>0</v>
      </c>
      <c r="Y494" s="176"/>
    </row>
    <row r="495" spans="1:25" ht="25.5" x14ac:dyDescent="0.25">
      <c r="A495" s="179">
        <v>428</v>
      </c>
      <c r="B495" s="201" t="s">
        <v>422</v>
      </c>
      <c r="C495" s="14" t="s">
        <v>736</v>
      </c>
      <c r="D495" s="14" t="s">
        <v>12</v>
      </c>
      <c r="E495" s="14" t="s">
        <v>686</v>
      </c>
      <c r="F495" s="15">
        <v>45658</v>
      </c>
      <c r="G495" s="37">
        <v>1.96</v>
      </c>
      <c r="H495" s="337"/>
      <c r="I495" s="83"/>
      <c r="J495" s="85">
        <f t="shared" si="29"/>
        <v>0</v>
      </c>
      <c r="K495" s="83">
        <v>0</v>
      </c>
      <c r="L495" s="85">
        <f t="shared" si="30"/>
        <v>0</v>
      </c>
      <c r="M495" s="83">
        <v>0</v>
      </c>
      <c r="N495" s="85">
        <f t="shared" si="31"/>
        <v>0</v>
      </c>
      <c r="O495" s="83"/>
      <c r="P495" s="85">
        <f t="shared" si="32"/>
        <v>0</v>
      </c>
      <c r="Q495" s="83">
        <v>20</v>
      </c>
      <c r="R495" s="377">
        <f t="shared" si="33"/>
        <v>39.200000000000003</v>
      </c>
      <c r="S495" s="905">
        <v>11</v>
      </c>
      <c r="T495" s="905">
        <f>+ALMACEN[[#This Row],[TOTAL EXITENTE82]]*ALMACEN[[#This Row],[P.U$]]</f>
        <v>21.56</v>
      </c>
      <c r="U495" s="768">
        <v>9</v>
      </c>
      <c r="V495">
        <f>SUMIF(SALIDAS6[[N° DE LOTE ]],ALMACEN[N° DE LOTE],SALIDAS6[ENTRADAS])</f>
        <v>20</v>
      </c>
      <c r="W495" s="950">
        <f>SUMIF(Tabla6[N° DE LOTE],ALMACEN[N° DE LOTE],Tabla6[SALIDAS])</f>
        <v>0</v>
      </c>
      <c r="X495" s="950">
        <f>ALMACEN[[#This Row],[SALIDAD]]-ALMACEN[[#This Row],[ENTRADAS]]</f>
        <v>20</v>
      </c>
      <c r="Y495" s="176"/>
    </row>
    <row r="496" spans="1:25" x14ac:dyDescent="0.25">
      <c r="A496" s="179">
        <v>429</v>
      </c>
      <c r="B496" s="308" t="s">
        <v>1083</v>
      </c>
      <c r="C496" s="14" t="s">
        <v>736</v>
      </c>
      <c r="D496" s="14" t="s">
        <v>12</v>
      </c>
      <c r="E496" s="152"/>
      <c r="F496" s="576"/>
      <c r="G496" s="603"/>
      <c r="H496" s="337"/>
      <c r="I496" s="593"/>
      <c r="J496" s="599">
        <f>G496*I496</f>
        <v>0</v>
      </c>
      <c r="K496" s="83">
        <v>0</v>
      </c>
      <c r="L496" s="879">
        <f t="shared" si="30"/>
        <v>0</v>
      </c>
      <c r="M496" s="83">
        <v>0</v>
      </c>
      <c r="N496" s="879">
        <f t="shared" si="31"/>
        <v>0</v>
      </c>
      <c r="O496" s="593"/>
      <c r="P496" s="879">
        <f t="shared" si="32"/>
        <v>0</v>
      </c>
      <c r="Q496" s="593"/>
      <c r="R496" s="377">
        <f t="shared" si="33"/>
        <v>0</v>
      </c>
      <c r="S496" s="905"/>
      <c r="T496" s="905">
        <f>+ALMACEN[[#This Row],[TOTAL EXITENTE82]]*ALMACEN[[#This Row],[P.U$]]</f>
        <v>0</v>
      </c>
      <c r="U496" s="768"/>
      <c r="V496">
        <f>SUMIF(SALIDAS6[[N° DE LOTE ]],ALMACEN[N° DE LOTE],SALIDAS6[ENTRADAS])</f>
        <v>0</v>
      </c>
      <c r="W496" s="950">
        <f>SUMIF(Tabla6[N° DE LOTE],ALMACEN[N° DE LOTE],Tabla6[SALIDAS])</f>
        <v>0</v>
      </c>
      <c r="X496" s="950">
        <f>ALMACEN[[#This Row],[SALIDAD]]-ALMACEN[[#This Row],[ENTRADAS]]</f>
        <v>0</v>
      </c>
      <c r="Y496" s="176"/>
    </row>
    <row r="497" spans="1:25" ht="28.5" x14ac:dyDescent="0.25">
      <c r="A497" s="179">
        <v>430</v>
      </c>
      <c r="B497" s="201" t="s">
        <v>788</v>
      </c>
      <c r="C497" s="14" t="s">
        <v>607</v>
      </c>
      <c r="D497" s="14" t="s">
        <v>12</v>
      </c>
      <c r="E497" s="14"/>
      <c r="F497" s="15">
        <v>45352</v>
      </c>
      <c r="G497" s="37">
        <v>5.71</v>
      </c>
      <c r="H497" s="337"/>
      <c r="I497" s="83"/>
      <c r="J497" s="85">
        <f t="shared" si="29"/>
        <v>0</v>
      </c>
      <c r="K497" s="83">
        <v>0</v>
      </c>
      <c r="L497" s="85">
        <f t="shared" si="30"/>
        <v>0</v>
      </c>
      <c r="M497" s="83">
        <v>0</v>
      </c>
      <c r="N497" s="85">
        <f t="shared" si="31"/>
        <v>0</v>
      </c>
      <c r="O497" s="83"/>
      <c r="P497" s="85">
        <f t="shared" si="32"/>
        <v>0</v>
      </c>
      <c r="Q497" s="83"/>
      <c r="R497" s="377">
        <f t="shared" si="33"/>
        <v>0</v>
      </c>
      <c r="S497" s="905"/>
      <c r="T497" s="905">
        <f>+ALMACEN[[#This Row],[TOTAL EXITENTE82]]*ALMACEN[[#This Row],[P.U$]]</f>
        <v>0</v>
      </c>
      <c r="U497" s="768"/>
      <c r="V497">
        <f>SUMIF(SALIDAS6[[N° DE LOTE ]],ALMACEN[N° DE LOTE],SALIDAS6[ENTRADAS])</f>
        <v>0</v>
      </c>
      <c r="W497" s="950">
        <f>SUMIF(Tabla6[N° DE LOTE],ALMACEN[N° DE LOTE],Tabla6[SALIDAS])</f>
        <v>0</v>
      </c>
      <c r="X497" s="950">
        <f>ALMACEN[[#This Row],[SALIDAD]]-ALMACEN[[#This Row],[ENTRADAS]]</f>
        <v>0</v>
      </c>
      <c r="Y497" s="176"/>
    </row>
    <row r="498" spans="1:25" ht="28.5" x14ac:dyDescent="0.25">
      <c r="A498" s="179">
        <v>431</v>
      </c>
      <c r="B498" s="201" t="s">
        <v>1030</v>
      </c>
      <c r="C498" s="578" t="s">
        <v>247</v>
      </c>
      <c r="D498" s="14" t="s">
        <v>12</v>
      </c>
      <c r="E498" s="152"/>
      <c r="F498" s="576">
        <v>45717</v>
      </c>
      <c r="G498" s="577">
        <v>4.88</v>
      </c>
      <c r="H498" s="337"/>
      <c r="I498" s="593"/>
      <c r="J498" s="85">
        <f t="shared" si="29"/>
        <v>0</v>
      </c>
      <c r="K498" s="83">
        <v>0</v>
      </c>
      <c r="L498" s="879">
        <f t="shared" si="30"/>
        <v>0</v>
      </c>
      <c r="M498" s="83">
        <v>0</v>
      </c>
      <c r="N498" s="879">
        <f t="shared" si="31"/>
        <v>0</v>
      </c>
      <c r="O498" s="593"/>
      <c r="P498" s="879">
        <f t="shared" si="32"/>
        <v>0</v>
      </c>
      <c r="Q498" s="593"/>
      <c r="R498" s="377">
        <f t="shared" si="33"/>
        <v>0</v>
      </c>
      <c r="S498" s="905"/>
      <c r="T498" s="905">
        <f>+ALMACEN[[#This Row],[TOTAL EXITENTE82]]*ALMACEN[[#This Row],[P.U$]]</f>
        <v>0</v>
      </c>
      <c r="U498" s="768"/>
      <c r="V498">
        <f>SUMIF(SALIDAS6[[N° DE LOTE ]],ALMACEN[N° DE LOTE],SALIDAS6[ENTRADAS])</f>
        <v>0</v>
      </c>
      <c r="W498" s="950">
        <f>SUMIF(Tabla6[N° DE LOTE],ALMACEN[N° DE LOTE],Tabla6[SALIDAS])</f>
        <v>0</v>
      </c>
      <c r="X498" s="950">
        <f>ALMACEN[[#This Row],[SALIDAD]]-ALMACEN[[#This Row],[ENTRADAS]]</f>
        <v>0</v>
      </c>
      <c r="Y498" s="176"/>
    </row>
    <row r="499" spans="1:25" ht="45" x14ac:dyDescent="0.25">
      <c r="A499" s="179">
        <v>798</v>
      </c>
      <c r="B499" s="201" t="s">
        <v>18063</v>
      </c>
      <c r="C499" s="273" t="s">
        <v>255</v>
      </c>
      <c r="D499" s="14" t="s">
        <v>12</v>
      </c>
      <c r="E499" s="214" t="s">
        <v>687</v>
      </c>
      <c r="F499" s="586">
        <v>45566</v>
      </c>
      <c r="G499" s="652"/>
      <c r="H499" s="337"/>
      <c r="I499" s="593"/>
      <c r="J499" s="85">
        <f>G499*I499</f>
        <v>0</v>
      </c>
      <c r="K499" s="83"/>
      <c r="L499" s="879">
        <f t="shared" si="30"/>
        <v>0</v>
      </c>
      <c r="M499" s="83"/>
      <c r="N499" s="879">
        <f t="shared" si="31"/>
        <v>0</v>
      </c>
      <c r="O499" s="593"/>
      <c r="P499" s="879">
        <f t="shared" si="32"/>
        <v>0</v>
      </c>
      <c r="Q499" s="593">
        <v>2</v>
      </c>
      <c r="R499" s="377">
        <f t="shared" si="33"/>
        <v>0</v>
      </c>
      <c r="S499" s="905">
        <v>0</v>
      </c>
      <c r="T499" s="905">
        <f>+ALMACEN[[#This Row],[TOTAL EXITENTE82]]*ALMACEN[[#This Row],[P.U$]]</f>
        <v>0</v>
      </c>
      <c r="U499" s="768">
        <v>0</v>
      </c>
      <c r="V499">
        <f>SUMIF(SALIDAS6[[N° DE LOTE ]],ALMACEN[N° DE LOTE],SALIDAS6[ENTRADAS])</f>
        <v>2</v>
      </c>
      <c r="W499" s="950">
        <f>SUMIF(Tabla6[N° DE LOTE],ALMACEN[N° DE LOTE],Tabla6[SALIDAS])</f>
        <v>0</v>
      </c>
      <c r="X499" s="950">
        <f>ALMACEN[[#This Row],[SALIDAD]]-ALMACEN[[#This Row],[ENTRADAS]]</f>
        <v>2</v>
      </c>
      <c r="Y499" s="176"/>
    </row>
    <row r="500" spans="1:25" ht="38.25" x14ac:dyDescent="0.25">
      <c r="A500" s="179">
        <v>432</v>
      </c>
      <c r="B500" s="201" t="s">
        <v>423</v>
      </c>
      <c r="C500" s="14" t="s">
        <v>194</v>
      </c>
      <c r="D500" s="14" t="s">
        <v>12</v>
      </c>
      <c r="E500" s="14" t="s">
        <v>288</v>
      </c>
      <c r="F500" s="15">
        <v>45444</v>
      </c>
      <c r="G500" s="37">
        <v>4.7300000000000004</v>
      </c>
      <c r="H500" s="337"/>
      <c r="I500" s="83"/>
      <c r="J500" s="85">
        <f t="shared" si="29"/>
        <v>0</v>
      </c>
      <c r="K500" s="83">
        <v>0</v>
      </c>
      <c r="L500" s="85">
        <f t="shared" si="25"/>
        <v>0</v>
      </c>
      <c r="M500" s="83">
        <v>0</v>
      </c>
      <c r="N500" s="85">
        <f t="shared" si="26"/>
        <v>0</v>
      </c>
      <c r="O500" s="83"/>
      <c r="P500" s="85">
        <f t="shared" si="27"/>
        <v>0</v>
      </c>
      <c r="Q500" s="83"/>
      <c r="R500" s="377">
        <f t="shared" si="28"/>
        <v>0</v>
      </c>
      <c r="S500" s="905"/>
      <c r="T500" s="905">
        <f>+ALMACEN[[#This Row],[TOTAL EXITENTE82]]*ALMACEN[[#This Row],[P.U$]]</f>
        <v>0</v>
      </c>
      <c r="U500" s="768"/>
      <c r="V500">
        <f>SUMIF(SALIDAS6[[N° DE LOTE ]],ALMACEN[N° DE LOTE],SALIDAS6[ENTRADAS])</f>
        <v>0</v>
      </c>
      <c r="W500" s="950">
        <f>SUMIF(Tabla6[N° DE LOTE],ALMACEN[N° DE LOTE],Tabla6[SALIDAS])</f>
        <v>0</v>
      </c>
      <c r="X500" s="950">
        <f>ALMACEN[[#This Row],[SALIDAD]]-ALMACEN[[#This Row],[ENTRADAS]]</f>
        <v>0</v>
      </c>
      <c r="Y500" s="176"/>
    </row>
    <row r="501" spans="1:25" ht="25.5" x14ac:dyDescent="0.25">
      <c r="A501" s="179">
        <v>433</v>
      </c>
      <c r="B501" s="201" t="s">
        <v>424</v>
      </c>
      <c r="C501" s="14" t="s">
        <v>194</v>
      </c>
      <c r="D501" s="14" t="s">
        <v>12</v>
      </c>
      <c r="E501" s="14" t="s">
        <v>686</v>
      </c>
      <c r="F501" s="15">
        <v>45231</v>
      </c>
      <c r="G501" s="37">
        <v>6.6</v>
      </c>
      <c r="H501" s="337"/>
      <c r="I501" s="83"/>
      <c r="J501" s="85">
        <f t="shared" si="29"/>
        <v>0</v>
      </c>
      <c r="K501" s="83">
        <v>0</v>
      </c>
      <c r="L501" s="85">
        <f t="shared" si="25"/>
        <v>0</v>
      </c>
      <c r="M501" s="83">
        <v>0</v>
      </c>
      <c r="N501" s="85">
        <f t="shared" si="26"/>
        <v>0</v>
      </c>
      <c r="O501" s="83"/>
      <c r="P501" s="85">
        <f t="shared" si="27"/>
        <v>0</v>
      </c>
      <c r="Q501" s="83"/>
      <c r="R501" s="377">
        <f t="shared" si="28"/>
        <v>0</v>
      </c>
      <c r="S501" s="905"/>
      <c r="T501" s="905">
        <f>+ALMACEN[[#This Row],[TOTAL EXITENTE82]]*ALMACEN[[#This Row],[P.U$]]</f>
        <v>0</v>
      </c>
      <c r="U501" s="768"/>
      <c r="V501">
        <f>SUMIF(SALIDAS6[[N° DE LOTE ]],ALMACEN[N° DE LOTE],SALIDAS6[ENTRADAS])</f>
        <v>0</v>
      </c>
      <c r="W501" s="950">
        <f>SUMIF(Tabla6[N° DE LOTE],ALMACEN[N° DE LOTE],Tabla6[SALIDAS])</f>
        <v>0</v>
      </c>
      <c r="X501" s="950">
        <f>ALMACEN[[#This Row],[SALIDAD]]-ALMACEN[[#This Row],[ENTRADAS]]</f>
        <v>0</v>
      </c>
      <c r="Y501" s="176"/>
    </row>
    <row r="502" spans="1:25" ht="28.5" x14ac:dyDescent="0.25">
      <c r="A502" s="179">
        <v>434</v>
      </c>
      <c r="B502" s="201" t="s">
        <v>789</v>
      </c>
      <c r="C502" s="14" t="s">
        <v>607</v>
      </c>
      <c r="D502" s="14" t="s">
        <v>1230</v>
      </c>
      <c r="E502" s="14"/>
      <c r="F502" s="15">
        <v>45352</v>
      </c>
      <c r="G502" s="37">
        <v>4.84</v>
      </c>
      <c r="H502" s="337"/>
      <c r="I502" s="83"/>
      <c r="J502" s="85">
        <f t="shared" si="29"/>
        <v>0</v>
      </c>
      <c r="K502" s="83">
        <v>0</v>
      </c>
      <c r="L502" s="85">
        <f>G502*K502</f>
        <v>0</v>
      </c>
      <c r="M502" s="83">
        <v>0</v>
      </c>
      <c r="N502" s="85">
        <f>G502*M502</f>
        <v>0</v>
      </c>
      <c r="O502" s="83"/>
      <c r="P502" s="85">
        <f>G502*O502</f>
        <v>0</v>
      </c>
      <c r="Q502" s="83"/>
      <c r="R502" s="377">
        <f>G502*Q502</f>
        <v>0</v>
      </c>
      <c r="S502" s="905"/>
      <c r="T502" s="905">
        <f>+ALMACEN[[#This Row],[TOTAL EXITENTE82]]*ALMACEN[[#This Row],[P.U$]]</f>
        <v>0</v>
      </c>
      <c r="U502" s="768"/>
      <c r="V502">
        <f>SUMIF(SALIDAS6[[N° DE LOTE ]],ALMACEN[N° DE LOTE],SALIDAS6[ENTRADAS])</f>
        <v>0</v>
      </c>
      <c r="W502" s="950">
        <f>SUMIF(Tabla6[N° DE LOTE],ALMACEN[N° DE LOTE],Tabla6[SALIDAS])</f>
        <v>0</v>
      </c>
      <c r="X502" s="950">
        <f>ALMACEN[[#This Row],[SALIDAD]]-ALMACEN[[#This Row],[ENTRADAS]]</f>
        <v>0</v>
      </c>
      <c r="Y502" s="176"/>
    </row>
    <row r="503" spans="1:25" x14ac:dyDescent="0.25">
      <c r="A503" s="179">
        <v>435</v>
      </c>
      <c r="B503" s="201" t="s">
        <v>790</v>
      </c>
      <c r="C503" s="14" t="s">
        <v>607</v>
      </c>
      <c r="D503" s="14" t="s">
        <v>12</v>
      </c>
      <c r="E503" s="14"/>
      <c r="F503" s="15">
        <v>45352</v>
      </c>
      <c r="G503" s="37">
        <v>4.54</v>
      </c>
      <c r="H503" s="337"/>
      <c r="I503" s="83"/>
      <c r="J503" s="85">
        <f t="shared" si="29"/>
        <v>0</v>
      </c>
      <c r="K503" s="83">
        <v>0</v>
      </c>
      <c r="L503" s="85">
        <f>G503*K503</f>
        <v>0</v>
      </c>
      <c r="M503" s="83">
        <v>0</v>
      </c>
      <c r="N503" s="85">
        <f>G503*M503</f>
        <v>0</v>
      </c>
      <c r="O503" s="83"/>
      <c r="P503" s="85">
        <f>G503*O503</f>
        <v>0</v>
      </c>
      <c r="Q503" s="83"/>
      <c r="R503" s="377">
        <f>G503*Q503</f>
        <v>0</v>
      </c>
      <c r="S503" s="905"/>
      <c r="T503" s="905">
        <f>+ALMACEN[[#This Row],[TOTAL EXITENTE82]]*ALMACEN[[#This Row],[P.U$]]</f>
        <v>0</v>
      </c>
      <c r="U503" s="768"/>
      <c r="V503">
        <f>SUMIF(SALIDAS6[[N° DE LOTE ]],ALMACEN[N° DE LOTE],SALIDAS6[ENTRADAS])</f>
        <v>0</v>
      </c>
      <c r="W503" s="950">
        <f>SUMIF(Tabla6[N° DE LOTE],ALMACEN[N° DE LOTE],Tabla6[SALIDAS])</f>
        <v>0</v>
      </c>
      <c r="X503" s="950">
        <f>ALMACEN[[#This Row],[SALIDAD]]-ALMACEN[[#This Row],[ENTRADAS]]</f>
        <v>0</v>
      </c>
      <c r="Y503" s="176"/>
    </row>
    <row r="504" spans="1:25" ht="28.5" x14ac:dyDescent="0.25">
      <c r="A504" s="179">
        <v>436</v>
      </c>
      <c r="B504" s="201" t="s">
        <v>425</v>
      </c>
      <c r="C504" s="14" t="s">
        <v>601</v>
      </c>
      <c r="D504" s="14" t="s">
        <v>12</v>
      </c>
      <c r="E504" s="14" t="s">
        <v>266</v>
      </c>
      <c r="F504" s="15">
        <v>45413</v>
      </c>
      <c r="G504" s="37">
        <v>4.84</v>
      </c>
      <c r="H504" s="337"/>
      <c r="I504" s="83">
        <v>1</v>
      </c>
      <c r="J504" s="85">
        <f t="shared" si="29"/>
        <v>4.84</v>
      </c>
      <c r="K504" s="83">
        <v>1</v>
      </c>
      <c r="L504" s="85">
        <f t="shared" si="25"/>
        <v>4.84</v>
      </c>
      <c r="M504" s="83">
        <v>1</v>
      </c>
      <c r="N504" s="85">
        <f t="shared" si="26"/>
        <v>4.84</v>
      </c>
      <c r="O504" s="83">
        <v>1</v>
      </c>
      <c r="P504" s="85">
        <f t="shared" si="27"/>
        <v>4.84</v>
      </c>
      <c r="Q504" s="83">
        <v>1</v>
      </c>
      <c r="R504" s="377">
        <f t="shared" si="28"/>
        <v>4.84</v>
      </c>
      <c r="S504" s="905">
        <v>1</v>
      </c>
      <c r="T504" s="905">
        <f>+ALMACEN[[#This Row],[TOTAL EXITENTE82]]*ALMACEN[[#This Row],[P.U$]]</f>
        <v>4.84</v>
      </c>
      <c r="U504" s="768">
        <v>1</v>
      </c>
      <c r="V504">
        <f>SUMIF(SALIDAS6[[N° DE LOTE ]],ALMACEN[N° DE LOTE],SALIDAS6[ENTRADAS])</f>
        <v>0</v>
      </c>
      <c r="W504" s="950">
        <f>SUMIF(Tabla6[N° DE LOTE],ALMACEN[N° DE LOTE],Tabla6[SALIDAS])</f>
        <v>0</v>
      </c>
      <c r="X504" s="950">
        <f>ALMACEN[[#This Row],[SALIDAD]]-ALMACEN[[#This Row],[ENTRADAS]]</f>
        <v>0</v>
      </c>
      <c r="Y504" s="176"/>
    </row>
    <row r="505" spans="1:25" ht="28.5" x14ac:dyDescent="0.25">
      <c r="A505" s="179">
        <v>437</v>
      </c>
      <c r="B505" s="201" t="s">
        <v>426</v>
      </c>
      <c r="C505" s="14" t="s">
        <v>601</v>
      </c>
      <c r="D505" s="14" t="s">
        <v>12</v>
      </c>
      <c r="E505" s="14" t="s">
        <v>266</v>
      </c>
      <c r="F505" s="15">
        <v>45352</v>
      </c>
      <c r="G505" s="37">
        <v>4.54</v>
      </c>
      <c r="H505" s="337"/>
      <c r="I505" s="83"/>
      <c r="J505" s="85">
        <f t="shared" si="29"/>
        <v>0</v>
      </c>
      <c r="K505" s="83">
        <v>0</v>
      </c>
      <c r="L505" s="85">
        <f t="shared" si="25"/>
        <v>0</v>
      </c>
      <c r="M505" s="83">
        <v>0</v>
      </c>
      <c r="N505" s="85">
        <f t="shared" si="26"/>
        <v>0</v>
      </c>
      <c r="O505" s="83"/>
      <c r="P505" s="85">
        <f t="shared" si="27"/>
        <v>0</v>
      </c>
      <c r="Q505" s="83"/>
      <c r="R505" s="377">
        <f t="shared" si="28"/>
        <v>0</v>
      </c>
      <c r="S505" s="905"/>
      <c r="T505" s="905">
        <f>+ALMACEN[[#This Row],[TOTAL EXITENTE82]]*ALMACEN[[#This Row],[P.U$]]</f>
        <v>0</v>
      </c>
      <c r="U505" s="768"/>
      <c r="V505">
        <f>SUMIF(SALIDAS6[[N° DE LOTE ]],ALMACEN[N° DE LOTE],SALIDAS6[ENTRADAS])</f>
        <v>0</v>
      </c>
      <c r="W505" s="950">
        <f>SUMIF(Tabla6[N° DE LOTE],ALMACEN[N° DE LOTE],Tabla6[SALIDAS])</f>
        <v>0</v>
      </c>
      <c r="X505" s="950">
        <f>ALMACEN[[#This Row],[SALIDAD]]-ALMACEN[[#This Row],[ENTRADAS]]</f>
        <v>0</v>
      </c>
      <c r="Y505" s="176"/>
    </row>
    <row r="506" spans="1:25" ht="38.25" x14ac:dyDescent="0.25">
      <c r="A506" s="179">
        <v>438</v>
      </c>
      <c r="B506" s="201" t="s">
        <v>427</v>
      </c>
      <c r="C506" s="14" t="s">
        <v>1020</v>
      </c>
      <c r="D506" s="14" t="s">
        <v>342</v>
      </c>
      <c r="E506" s="14" t="s">
        <v>316</v>
      </c>
      <c r="F506" s="15">
        <v>45536</v>
      </c>
      <c r="G506" s="37">
        <v>8.02</v>
      </c>
      <c r="H506" s="337"/>
      <c r="I506" s="83"/>
      <c r="J506" s="85">
        <f t="shared" si="29"/>
        <v>0</v>
      </c>
      <c r="K506" s="83">
        <v>0</v>
      </c>
      <c r="L506" s="85">
        <f t="shared" si="25"/>
        <v>0</v>
      </c>
      <c r="M506" s="83">
        <v>0</v>
      </c>
      <c r="N506" s="85">
        <f t="shared" si="26"/>
        <v>0</v>
      </c>
      <c r="O506" s="83"/>
      <c r="P506" s="85">
        <f t="shared" si="27"/>
        <v>0</v>
      </c>
      <c r="Q506" s="83"/>
      <c r="R506" s="377">
        <f t="shared" si="28"/>
        <v>0</v>
      </c>
      <c r="S506" s="905"/>
      <c r="T506" s="905">
        <f>+ALMACEN[[#This Row],[TOTAL EXITENTE82]]*ALMACEN[[#This Row],[P.U$]]</f>
        <v>0</v>
      </c>
      <c r="U506" s="768"/>
      <c r="V506">
        <f>SUMIF(SALIDAS6[[N° DE LOTE ]],ALMACEN[N° DE LOTE],SALIDAS6[ENTRADAS])</f>
        <v>0</v>
      </c>
      <c r="W506" s="950">
        <f>SUMIF(Tabla6[N° DE LOTE],ALMACEN[N° DE LOTE],Tabla6[SALIDAS])</f>
        <v>0</v>
      </c>
      <c r="X506" s="950">
        <f>ALMACEN[[#This Row],[SALIDAD]]-ALMACEN[[#This Row],[ENTRADAS]]</f>
        <v>0</v>
      </c>
      <c r="Y506" s="176"/>
    </row>
    <row r="507" spans="1:25" ht="38.25" x14ac:dyDescent="0.25">
      <c r="A507" s="179">
        <v>439</v>
      </c>
      <c r="B507" s="201" t="s">
        <v>428</v>
      </c>
      <c r="C507" s="14" t="s">
        <v>206</v>
      </c>
      <c r="D507" s="14" t="s">
        <v>12</v>
      </c>
      <c r="E507" s="14" t="s">
        <v>288</v>
      </c>
      <c r="F507" s="15">
        <v>45505</v>
      </c>
      <c r="G507" s="37">
        <v>2.99</v>
      </c>
      <c r="H507" s="337"/>
      <c r="I507" s="83"/>
      <c r="J507" s="85">
        <f t="shared" si="29"/>
        <v>0</v>
      </c>
      <c r="K507" s="83">
        <v>0</v>
      </c>
      <c r="L507" s="85">
        <f t="shared" si="25"/>
        <v>0</v>
      </c>
      <c r="M507" s="83">
        <v>0</v>
      </c>
      <c r="N507" s="85">
        <f t="shared" si="26"/>
        <v>0</v>
      </c>
      <c r="O507" s="83"/>
      <c r="P507" s="85">
        <f t="shared" si="27"/>
        <v>0</v>
      </c>
      <c r="Q507" s="83"/>
      <c r="R507" s="377">
        <f t="shared" si="28"/>
        <v>0</v>
      </c>
      <c r="S507" s="905"/>
      <c r="T507" s="905">
        <f>+ALMACEN[[#This Row],[TOTAL EXITENTE82]]*ALMACEN[[#This Row],[P.U$]]</f>
        <v>0</v>
      </c>
      <c r="U507" s="768"/>
      <c r="V507">
        <f>SUMIF(SALIDAS6[[N° DE LOTE ]],ALMACEN[N° DE LOTE],SALIDAS6[ENTRADAS])</f>
        <v>0</v>
      </c>
      <c r="W507" s="950">
        <f>SUMIF(Tabla6[N° DE LOTE],ALMACEN[N° DE LOTE],Tabla6[SALIDAS])</f>
        <v>0</v>
      </c>
      <c r="X507" s="950">
        <f>ALMACEN[[#This Row],[SALIDAD]]-ALMACEN[[#This Row],[ENTRADAS]]</f>
        <v>0</v>
      </c>
      <c r="Y507" s="176"/>
    </row>
    <row r="508" spans="1:25" ht="38.25" x14ac:dyDescent="0.25">
      <c r="A508" s="179">
        <v>440</v>
      </c>
      <c r="B508" s="201" t="s">
        <v>779</v>
      </c>
      <c r="C508" s="14" t="s">
        <v>736</v>
      </c>
      <c r="D508" s="14" t="s">
        <v>12</v>
      </c>
      <c r="E508" s="14" t="s">
        <v>288</v>
      </c>
      <c r="F508" s="15">
        <v>45992</v>
      </c>
      <c r="G508" s="37">
        <v>2.99</v>
      </c>
      <c r="H508" s="337"/>
      <c r="I508" s="83"/>
      <c r="J508" s="85">
        <f t="shared" si="29"/>
        <v>0</v>
      </c>
      <c r="K508" s="83">
        <v>0</v>
      </c>
      <c r="L508" s="85">
        <f>G508*K508</f>
        <v>0</v>
      </c>
      <c r="M508" s="83">
        <v>0</v>
      </c>
      <c r="N508" s="85">
        <f>G508*M508</f>
        <v>0</v>
      </c>
      <c r="O508" s="83"/>
      <c r="P508" s="85">
        <f>G508*O508</f>
        <v>0</v>
      </c>
      <c r="Q508" s="83"/>
      <c r="R508" s="377">
        <f>G508*Q508</f>
        <v>0</v>
      </c>
      <c r="S508" s="905"/>
      <c r="T508" s="905">
        <f>+ALMACEN[[#This Row],[TOTAL EXITENTE82]]*ALMACEN[[#This Row],[P.U$]]</f>
        <v>0</v>
      </c>
      <c r="U508" s="768"/>
      <c r="V508">
        <f>SUMIF(SALIDAS6[[N° DE LOTE ]],ALMACEN[N° DE LOTE],SALIDAS6[ENTRADAS])</f>
        <v>0</v>
      </c>
      <c r="W508" s="950">
        <f>SUMIF(Tabla6[N° DE LOTE],ALMACEN[N° DE LOTE],Tabla6[SALIDAS])</f>
        <v>0</v>
      </c>
      <c r="X508" s="950">
        <f>ALMACEN[[#This Row],[SALIDAD]]-ALMACEN[[#This Row],[ENTRADAS]]</f>
        <v>0</v>
      </c>
      <c r="Y508" s="176"/>
    </row>
    <row r="509" spans="1:25" ht="28.5" x14ac:dyDescent="0.25">
      <c r="A509" s="179">
        <v>441</v>
      </c>
      <c r="B509" s="201" t="s">
        <v>1227</v>
      </c>
      <c r="C509" s="14" t="s">
        <v>1223</v>
      </c>
      <c r="D509" s="14" t="s">
        <v>12</v>
      </c>
      <c r="E509" s="14"/>
      <c r="F509" s="15">
        <v>46081</v>
      </c>
      <c r="G509" s="37">
        <v>2.08</v>
      </c>
      <c r="H509" s="337"/>
      <c r="I509" s="83">
        <v>9</v>
      </c>
      <c r="J509" s="85">
        <f>G509*I509</f>
        <v>18.72</v>
      </c>
      <c r="K509" s="83">
        <v>9</v>
      </c>
      <c r="L509" s="85">
        <f>G509*K509</f>
        <v>18.72</v>
      </c>
      <c r="M509" s="83">
        <v>9</v>
      </c>
      <c r="N509" s="85">
        <f>G509*M509</f>
        <v>18.72</v>
      </c>
      <c r="O509" s="83">
        <v>5</v>
      </c>
      <c r="P509" s="85">
        <f>G509*O509</f>
        <v>10.4</v>
      </c>
      <c r="Q509" s="83">
        <v>5</v>
      </c>
      <c r="R509" s="377">
        <f>G509*Q509</f>
        <v>10.4</v>
      </c>
      <c r="S509" s="905">
        <v>3</v>
      </c>
      <c r="T509" s="905">
        <f>+ALMACEN[[#This Row],[TOTAL EXITENTE82]]*ALMACEN[[#This Row],[P.U$]]</f>
        <v>6.24</v>
      </c>
      <c r="U509" s="768">
        <v>0</v>
      </c>
      <c r="V509">
        <f>SUMIF(SALIDAS6[[N° DE LOTE ]],ALMACEN[N° DE LOTE],SALIDAS6[ENTRADAS])</f>
        <v>0</v>
      </c>
      <c r="W509" s="950">
        <f>SUMIF(Tabla6[N° DE LOTE],ALMACEN[N° DE LOTE],Tabla6[SALIDAS])</f>
        <v>0</v>
      </c>
      <c r="X509" s="950">
        <f>ALMACEN[[#This Row],[SALIDAD]]-ALMACEN[[#This Row],[ENTRADAS]]</f>
        <v>0</v>
      </c>
      <c r="Y509" s="176"/>
    </row>
    <row r="510" spans="1:25" ht="51" x14ac:dyDescent="0.25">
      <c r="A510" s="179">
        <v>799</v>
      </c>
      <c r="B510" s="201" t="s">
        <v>18064</v>
      </c>
      <c r="C510" s="14" t="s">
        <v>18065</v>
      </c>
      <c r="D510" s="14" t="s">
        <v>12</v>
      </c>
      <c r="E510" s="14" t="s">
        <v>268</v>
      </c>
      <c r="F510" s="15">
        <v>45992</v>
      </c>
      <c r="G510" s="37">
        <v>3.07</v>
      </c>
      <c r="H510" s="337"/>
      <c r="I510" s="83"/>
      <c r="J510" s="85">
        <f>G510*I510</f>
        <v>0</v>
      </c>
      <c r="K510" s="83"/>
      <c r="L510" s="85">
        <f>G510*K510</f>
        <v>0</v>
      </c>
      <c r="M510" s="83"/>
      <c r="N510" s="85">
        <f>G510*M510</f>
        <v>0</v>
      </c>
      <c r="O510" s="83"/>
      <c r="P510" s="85">
        <f>G510*O510</f>
        <v>0</v>
      </c>
      <c r="Q510" s="83">
        <v>5</v>
      </c>
      <c r="R510" s="377">
        <f>G510*Q510</f>
        <v>15.35</v>
      </c>
      <c r="S510" s="905">
        <v>0</v>
      </c>
      <c r="T510" s="905">
        <f>+ALMACEN[[#This Row],[TOTAL EXITENTE82]]*ALMACEN[[#This Row],[P.U$]]</f>
        <v>0</v>
      </c>
      <c r="U510" s="768">
        <v>0</v>
      </c>
      <c r="V510">
        <f>SUMIF(SALIDAS6[[N° DE LOTE ]],ALMACEN[N° DE LOTE],SALIDAS6[ENTRADAS])</f>
        <v>5</v>
      </c>
      <c r="W510" s="950">
        <f>SUMIF(Tabla6[N° DE LOTE],ALMACEN[N° DE LOTE],Tabla6[SALIDAS])</f>
        <v>0</v>
      </c>
      <c r="X510" s="950">
        <f>ALMACEN[[#This Row],[SALIDAD]]-ALMACEN[[#This Row],[ENTRADAS]]</f>
        <v>5</v>
      </c>
      <c r="Y510" s="176"/>
    </row>
    <row r="511" spans="1:25" x14ac:dyDescent="0.25">
      <c r="A511" s="179">
        <v>800</v>
      </c>
      <c r="B511" s="201" t="s">
        <v>18066</v>
      </c>
      <c r="C511" s="14" t="s">
        <v>241</v>
      </c>
      <c r="D511" s="14" t="s">
        <v>12</v>
      </c>
      <c r="E511" s="14"/>
      <c r="F511" s="15">
        <v>45474</v>
      </c>
      <c r="G511" s="37">
        <v>3.06</v>
      </c>
      <c r="H511" s="337"/>
      <c r="I511" s="83"/>
      <c r="J511" s="85">
        <f>G511*I511</f>
        <v>0</v>
      </c>
      <c r="K511" s="83"/>
      <c r="L511" s="85">
        <f>G511*K511</f>
        <v>0</v>
      </c>
      <c r="M511" s="83"/>
      <c r="N511" s="85">
        <f>G511*M511</f>
        <v>0</v>
      </c>
      <c r="O511" s="83"/>
      <c r="P511" s="85">
        <f>G511*O511</f>
        <v>0</v>
      </c>
      <c r="Q511" s="83">
        <v>10</v>
      </c>
      <c r="R511" s="377">
        <f>G511*Q511</f>
        <v>30.6</v>
      </c>
      <c r="S511" s="905">
        <v>2</v>
      </c>
      <c r="T511" s="905">
        <f>+ALMACEN[[#This Row],[TOTAL EXITENTE82]]*ALMACEN[[#This Row],[P.U$]]</f>
        <v>6.12</v>
      </c>
      <c r="U511" s="768">
        <v>1</v>
      </c>
      <c r="V511">
        <f>SUMIF(SALIDAS6[[N° DE LOTE ]],ALMACEN[N° DE LOTE],SALIDAS6[ENTRADAS])</f>
        <v>10</v>
      </c>
      <c r="W511" s="950">
        <f>SUMIF(Tabla6[N° DE LOTE],ALMACEN[N° DE LOTE],Tabla6[SALIDAS])</f>
        <v>0</v>
      </c>
      <c r="X511" s="950">
        <f>ALMACEN[[#This Row],[SALIDAD]]-ALMACEN[[#This Row],[ENTRADAS]]</f>
        <v>10</v>
      </c>
      <c r="Y511" s="176"/>
    </row>
    <row r="512" spans="1:25" ht="38.25" x14ac:dyDescent="0.25">
      <c r="A512" s="179">
        <v>442</v>
      </c>
      <c r="B512" s="201" t="s">
        <v>429</v>
      </c>
      <c r="C512" s="14" t="s">
        <v>197</v>
      </c>
      <c r="D512" s="14" t="s">
        <v>12</v>
      </c>
      <c r="E512" s="14" t="s">
        <v>288</v>
      </c>
      <c r="F512" s="15">
        <v>45658</v>
      </c>
      <c r="G512" s="37">
        <v>2.4900000000000002</v>
      </c>
      <c r="H512" s="337"/>
      <c r="I512" s="83">
        <v>1</v>
      </c>
      <c r="J512" s="85">
        <f t="shared" si="29"/>
        <v>2.4900000000000002</v>
      </c>
      <c r="K512" s="83">
        <v>1</v>
      </c>
      <c r="L512" s="85">
        <f t="shared" si="25"/>
        <v>2.4900000000000002</v>
      </c>
      <c r="M512" s="83">
        <v>1</v>
      </c>
      <c r="N512" s="85">
        <f t="shared" si="26"/>
        <v>2.4900000000000002</v>
      </c>
      <c r="O512" s="83">
        <v>1</v>
      </c>
      <c r="P512" s="85">
        <f t="shared" si="27"/>
        <v>2.4900000000000002</v>
      </c>
      <c r="Q512" s="83">
        <v>1</v>
      </c>
      <c r="R512" s="377">
        <f t="shared" si="28"/>
        <v>2.4900000000000002</v>
      </c>
      <c r="S512" s="905">
        <v>1</v>
      </c>
      <c r="T512" s="905">
        <f>+ALMACEN[[#This Row],[TOTAL EXITENTE82]]*ALMACEN[[#This Row],[P.U$]]</f>
        <v>2.4900000000000002</v>
      </c>
      <c r="U512" s="768">
        <v>1</v>
      </c>
      <c r="V512">
        <f>SUMIF(SALIDAS6[[N° DE LOTE ]],ALMACEN[N° DE LOTE],SALIDAS6[ENTRADAS])</f>
        <v>0</v>
      </c>
      <c r="W512" s="950">
        <f>SUMIF(Tabla6[N° DE LOTE],ALMACEN[N° DE LOTE],Tabla6[SALIDAS])</f>
        <v>0</v>
      </c>
      <c r="X512" s="950">
        <f>ALMACEN[[#This Row],[SALIDAD]]-ALMACEN[[#This Row],[ENTRADAS]]</f>
        <v>0</v>
      </c>
      <c r="Y512" s="176"/>
    </row>
    <row r="513" spans="1:25" ht="28.5" x14ac:dyDescent="0.25">
      <c r="A513" s="179">
        <v>443</v>
      </c>
      <c r="B513" s="201" t="s">
        <v>17767</v>
      </c>
      <c r="C513" s="14" t="s">
        <v>610</v>
      </c>
      <c r="D513" s="14" t="s">
        <v>12</v>
      </c>
      <c r="E513" s="14" t="s">
        <v>773</v>
      </c>
      <c r="F513" s="15">
        <v>45536</v>
      </c>
      <c r="G513" s="37">
        <v>3.95</v>
      </c>
      <c r="H513" s="337"/>
      <c r="I513" s="83"/>
      <c r="J513" s="85">
        <f>G513*I513</f>
        <v>0</v>
      </c>
      <c r="K513" s="83">
        <v>0</v>
      </c>
      <c r="L513" s="85">
        <f>G513*K513</f>
        <v>0</v>
      </c>
      <c r="M513" s="83">
        <v>0</v>
      </c>
      <c r="N513" s="85">
        <f>G513*M513</f>
        <v>0</v>
      </c>
      <c r="O513" s="83"/>
      <c r="P513" s="85">
        <f>G513*O513</f>
        <v>0</v>
      </c>
      <c r="Q513" s="83"/>
      <c r="R513" s="377">
        <f>G513*Q513</f>
        <v>0</v>
      </c>
      <c r="S513" s="905"/>
      <c r="T513" s="905">
        <f>+ALMACEN[[#This Row],[TOTAL EXITENTE82]]*ALMACEN[[#This Row],[P.U$]]</f>
        <v>0</v>
      </c>
      <c r="U513" s="768"/>
      <c r="V513">
        <f>SUMIF(SALIDAS6[[N° DE LOTE ]],ALMACEN[N° DE LOTE],SALIDAS6[ENTRADAS])</f>
        <v>0</v>
      </c>
      <c r="W513" s="950">
        <f>SUMIF(Tabla6[N° DE LOTE],ALMACEN[N° DE LOTE],Tabla6[SALIDAS])</f>
        <v>0</v>
      </c>
      <c r="X513" s="950">
        <f>ALMACEN[[#This Row],[SALIDAD]]-ALMACEN[[#This Row],[ENTRADAS]]</f>
        <v>0</v>
      </c>
      <c r="Y513" s="176"/>
    </row>
    <row r="514" spans="1:25" ht="38.25" x14ac:dyDescent="0.25">
      <c r="A514" s="179">
        <v>444</v>
      </c>
      <c r="B514" s="201" t="s">
        <v>430</v>
      </c>
      <c r="C514" s="14" t="s">
        <v>203</v>
      </c>
      <c r="D514" s="14" t="s">
        <v>12</v>
      </c>
      <c r="E514" s="14" t="s">
        <v>688</v>
      </c>
      <c r="F514" s="15">
        <v>45139</v>
      </c>
      <c r="G514" s="37">
        <v>2.46</v>
      </c>
      <c r="H514" s="337"/>
      <c r="I514" s="83">
        <v>10</v>
      </c>
      <c r="J514" s="85">
        <f t="shared" si="29"/>
        <v>24.6</v>
      </c>
      <c r="K514" s="83">
        <v>8</v>
      </c>
      <c r="L514" s="85">
        <f t="shared" si="25"/>
        <v>19.68</v>
      </c>
      <c r="M514" s="83">
        <v>3</v>
      </c>
      <c r="N514" s="85">
        <f t="shared" si="26"/>
        <v>7.38</v>
      </c>
      <c r="O514" s="83"/>
      <c r="P514" s="85">
        <f t="shared" si="27"/>
        <v>0</v>
      </c>
      <c r="Q514" s="83"/>
      <c r="R514" s="377">
        <f t="shared" si="28"/>
        <v>0</v>
      </c>
      <c r="S514" s="905"/>
      <c r="T514" s="905">
        <f>+ALMACEN[[#This Row],[TOTAL EXITENTE82]]*ALMACEN[[#This Row],[P.U$]]</f>
        <v>0</v>
      </c>
      <c r="U514" s="768"/>
      <c r="V514">
        <f>SUMIF(SALIDAS6[[N° DE LOTE ]],ALMACEN[N° DE LOTE],SALIDAS6[ENTRADAS])</f>
        <v>0</v>
      </c>
      <c r="W514" s="950">
        <f>SUMIF(Tabla6[N° DE LOTE],ALMACEN[N° DE LOTE],Tabla6[SALIDAS])</f>
        <v>0</v>
      </c>
      <c r="X514" s="950">
        <f>ALMACEN[[#This Row],[SALIDAD]]-ALMACEN[[#This Row],[ENTRADAS]]</f>
        <v>0</v>
      </c>
      <c r="Y514" s="176"/>
    </row>
    <row r="515" spans="1:25" ht="38.25" x14ac:dyDescent="0.25">
      <c r="A515" s="179">
        <v>445</v>
      </c>
      <c r="B515" s="204" t="s">
        <v>431</v>
      </c>
      <c r="C515" s="21" t="s">
        <v>17945</v>
      </c>
      <c r="D515" s="23" t="s">
        <v>345</v>
      </c>
      <c r="E515" s="23" t="s">
        <v>269</v>
      </c>
      <c r="F515" s="28">
        <v>45474</v>
      </c>
      <c r="G515" s="39">
        <v>3.3</v>
      </c>
      <c r="H515" s="337"/>
      <c r="I515" s="83">
        <v>1</v>
      </c>
      <c r="J515" s="85">
        <f t="shared" si="29"/>
        <v>3.3</v>
      </c>
      <c r="K515" s="83">
        <v>1</v>
      </c>
      <c r="L515" s="85">
        <f t="shared" si="25"/>
        <v>3.3</v>
      </c>
      <c r="M515" s="83">
        <v>1</v>
      </c>
      <c r="N515" s="85">
        <f t="shared" si="26"/>
        <v>3.3</v>
      </c>
      <c r="O515" s="83">
        <v>1</v>
      </c>
      <c r="P515" s="85">
        <f t="shared" si="27"/>
        <v>3.3</v>
      </c>
      <c r="Q515" s="83">
        <v>1</v>
      </c>
      <c r="R515" s="377">
        <f t="shared" si="28"/>
        <v>3.3</v>
      </c>
      <c r="S515" s="905">
        <v>0</v>
      </c>
      <c r="T515" s="905">
        <f>+ALMACEN[[#This Row],[TOTAL EXITENTE82]]*ALMACEN[[#This Row],[P.U$]]</f>
        <v>0</v>
      </c>
      <c r="U515" s="768">
        <v>0</v>
      </c>
      <c r="V515">
        <f>SUMIF(SALIDAS6[[N° DE LOTE ]],ALMACEN[N° DE LOTE],SALIDAS6[ENTRADAS])</f>
        <v>0</v>
      </c>
      <c r="W515" s="950">
        <f>SUMIF(Tabla6[N° DE LOTE],ALMACEN[N° DE LOTE],Tabla6[SALIDAS])</f>
        <v>0</v>
      </c>
      <c r="X515" s="950">
        <f>ALMACEN[[#This Row],[SALIDAD]]-ALMACEN[[#This Row],[ENTRADAS]]</f>
        <v>0</v>
      </c>
      <c r="Y515" s="176"/>
    </row>
    <row r="516" spans="1:25" ht="38.25" x14ac:dyDescent="0.25">
      <c r="A516" s="179">
        <v>801</v>
      </c>
      <c r="B516" s="204" t="s">
        <v>431</v>
      </c>
      <c r="C516" s="21" t="s">
        <v>666</v>
      </c>
      <c r="D516" s="23" t="s">
        <v>345</v>
      </c>
      <c r="E516" s="23" t="s">
        <v>269</v>
      </c>
      <c r="F516" s="28">
        <v>45839</v>
      </c>
      <c r="G516" s="39">
        <v>5.21</v>
      </c>
      <c r="H516" s="337"/>
      <c r="I516" s="83"/>
      <c r="J516" s="85">
        <f>G516*I516</f>
        <v>0</v>
      </c>
      <c r="K516" s="83"/>
      <c r="L516" s="85">
        <f>G516*K516</f>
        <v>0</v>
      </c>
      <c r="M516" s="83"/>
      <c r="N516" s="85">
        <f>G516*M516</f>
        <v>0</v>
      </c>
      <c r="O516" s="83"/>
      <c r="P516" s="85">
        <f>G516*O516</f>
        <v>0</v>
      </c>
      <c r="Q516" s="83">
        <v>10</v>
      </c>
      <c r="R516" s="377">
        <f>G516*Q516</f>
        <v>52.1</v>
      </c>
      <c r="S516" s="905">
        <v>1</v>
      </c>
      <c r="T516" s="905">
        <f>+ALMACEN[[#This Row],[TOTAL EXITENTE82]]*ALMACEN[[#This Row],[P.U$]]</f>
        <v>5.21</v>
      </c>
      <c r="U516" s="768">
        <v>1</v>
      </c>
      <c r="V516">
        <f>SUMIF(SALIDAS6[[N° DE LOTE ]],ALMACEN[N° DE LOTE],SALIDAS6[ENTRADAS])</f>
        <v>10</v>
      </c>
      <c r="W516" s="950">
        <f>SUMIF(Tabla6[N° DE LOTE],ALMACEN[N° DE LOTE],Tabla6[SALIDAS])</f>
        <v>0</v>
      </c>
      <c r="X516" s="950">
        <f>ALMACEN[[#This Row],[SALIDAD]]-ALMACEN[[#This Row],[ENTRADAS]]</f>
        <v>10</v>
      </c>
      <c r="Y516" s="176"/>
    </row>
    <row r="517" spans="1:25" ht="38.25" x14ac:dyDescent="0.25">
      <c r="A517" s="179">
        <v>446</v>
      </c>
      <c r="B517" s="204" t="s">
        <v>431</v>
      </c>
      <c r="C517" s="21" t="s">
        <v>602</v>
      </c>
      <c r="D517" s="23" t="s">
        <v>345</v>
      </c>
      <c r="E517" s="23" t="s">
        <v>269</v>
      </c>
      <c r="F517" s="28">
        <v>45352</v>
      </c>
      <c r="G517" s="39">
        <v>3.3</v>
      </c>
      <c r="H517" s="337"/>
      <c r="I517" s="83"/>
      <c r="J517" s="85">
        <f t="shared" si="29"/>
        <v>0</v>
      </c>
      <c r="K517" s="83">
        <v>0</v>
      </c>
      <c r="L517" s="85">
        <f t="shared" si="25"/>
        <v>0</v>
      </c>
      <c r="M517" s="83">
        <v>0</v>
      </c>
      <c r="N517" s="85">
        <f t="shared" si="26"/>
        <v>0</v>
      </c>
      <c r="O517" s="83"/>
      <c r="P517" s="85">
        <f t="shared" si="27"/>
        <v>0</v>
      </c>
      <c r="Q517" s="83"/>
      <c r="R517" s="377">
        <f t="shared" si="28"/>
        <v>0</v>
      </c>
      <c r="S517" s="905"/>
      <c r="T517" s="905">
        <f>+ALMACEN[[#This Row],[TOTAL EXITENTE82]]*ALMACEN[[#This Row],[P.U$]]</f>
        <v>0</v>
      </c>
      <c r="U517" s="768"/>
      <c r="V517">
        <f>SUMIF(SALIDAS6[[N° DE LOTE ]],ALMACEN[N° DE LOTE],SALIDAS6[ENTRADAS])</f>
        <v>0</v>
      </c>
      <c r="W517" s="950">
        <f>SUMIF(Tabla6[N° DE LOTE],ALMACEN[N° DE LOTE],Tabla6[SALIDAS])</f>
        <v>0</v>
      </c>
      <c r="X517" s="950">
        <f>ALMACEN[[#This Row],[SALIDAD]]-ALMACEN[[#This Row],[ENTRADAS]]</f>
        <v>0</v>
      </c>
      <c r="Y517" s="176"/>
    </row>
    <row r="518" spans="1:25" ht="38.25" x14ac:dyDescent="0.25">
      <c r="A518" s="179">
        <v>447</v>
      </c>
      <c r="B518" s="204" t="s">
        <v>17774</v>
      </c>
      <c r="C518" s="21" t="s">
        <v>17775</v>
      </c>
      <c r="D518" s="23" t="s">
        <v>345</v>
      </c>
      <c r="E518" s="23" t="s">
        <v>269</v>
      </c>
      <c r="F518" s="28">
        <v>45748</v>
      </c>
      <c r="G518" s="39">
        <v>3.3</v>
      </c>
      <c r="H518" s="337"/>
      <c r="I518" s="83"/>
      <c r="J518" s="85">
        <f>G518*I518</f>
        <v>0</v>
      </c>
      <c r="K518" s="83">
        <v>0</v>
      </c>
      <c r="L518" s="85">
        <f>G518*K518</f>
        <v>0</v>
      </c>
      <c r="M518" s="83">
        <v>0</v>
      </c>
      <c r="N518" s="85">
        <f>G518*M518</f>
        <v>0</v>
      </c>
      <c r="O518" s="83"/>
      <c r="P518" s="85">
        <f>G518*O518</f>
        <v>0</v>
      </c>
      <c r="Q518" s="83"/>
      <c r="R518" s="377">
        <f>G518*Q518</f>
        <v>0</v>
      </c>
      <c r="S518" s="905"/>
      <c r="T518" s="905">
        <f>+ALMACEN[[#This Row],[TOTAL EXITENTE82]]*ALMACEN[[#This Row],[P.U$]]</f>
        <v>0</v>
      </c>
      <c r="U518" s="768"/>
      <c r="V518">
        <f>SUMIF(SALIDAS6[[N° DE LOTE ]],ALMACEN[N° DE LOTE],SALIDAS6[ENTRADAS])</f>
        <v>0</v>
      </c>
      <c r="W518" s="950">
        <f>SUMIF(Tabla6[N° DE LOTE],ALMACEN[N° DE LOTE],Tabla6[SALIDAS])</f>
        <v>0</v>
      </c>
      <c r="X518" s="950">
        <f>ALMACEN[[#This Row],[SALIDAD]]-ALMACEN[[#This Row],[ENTRADAS]]</f>
        <v>0</v>
      </c>
      <c r="Y518" s="176"/>
    </row>
    <row r="519" spans="1:25" ht="38.25" x14ac:dyDescent="0.25">
      <c r="A519" s="179">
        <v>448</v>
      </c>
      <c r="B519" s="204" t="s">
        <v>432</v>
      </c>
      <c r="C519" s="21" t="s">
        <v>603</v>
      </c>
      <c r="D519" s="23" t="s">
        <v>345</v>
      </c>
      <c r="E519" s="23" t="s">
        <v>689</v>
      </c>
      <c r="F519" s="28">
        <v>45139</v>
      </c>
      <c r="G519" s="39">
        <v>2.97</v>
      </c>
      <c r="H519" s="337"/>
      <c r="I519" s="83"/>
      <c r="J519" s="85">
        <f t="shared" si="29"/>
        <v>0</v>
      </c>
      <c r="K519" s="83">
        <v>0</v>
      </c>
      <c r="L519" s="85">
        <f t="shared" si="25"/>
        <v>0</v>
      </c>
      <c r="M519" s="83">
        <v>0</v>
      </c>
      <c r="N519" s="85">
        <f t="shared" si="26"/>
        <v>0</v>
      </c>
      <c r="O519" s="83"/>
      <c r="P519" s="85">
        <f t="shared" si="27"/>
        <v>0</v>
      </c>
      <c r="Q519" s="83"/>
      <c r="R519" s="377">
        <f t="shared" si="28"/>
        <v>0</v>
      </c>
      <c r="S519" s="905"/>
      <c r="T519" s="905">
        <f>+ALMACEN[[#This Row],[TOTAL EXITENTE82]]*ALMACEN[[#This Row],[P.U$]]</f>
        <v>0</v>
      </c>
      <c r="U519" s="768"/>
      <c r="V519">
        <f>SUMIF(SALIDAS6[[N° DE LOTE ]],ALMACEN[N° DE LOTE],SALIDAS6[ENTRADAS])</f>
        <v>0</v>
      </c>
      <c r="W519" s="950">
        <f>SUMIF(Tabla6[N° DE LOTE],ALMACEN[N° DE LOTE],Tabla6[SALIDAS])</f>
        <v>0</v>
      </c>
      <c r="X519" s="950">
        <f>ALMACEN[[#This Row],[SALIDAD]]-ALMACEN[[#This Row],[ENTRADAS]]</f>
        <v>0</v>
      </c>
      <c r="Y519" s="176"/>
    </row>
    <row r="520" spans="1:25" ht="30" x14ac:dyDescent="0.25">
      <c r="A520" s="179">
        <v>449</v>
      </c>
      <c r="B520" s="204" t="s">
        <v>962</v>
      </c>
      <c r="C520" s="151" t="s">
        <v>624</v>
      </c>
      <c r="D520" s="655" t="s">
        <v>345</v>
      </c>
      <c r="E520" s="153" t="s">
        <v>689</v>
      </c>
      <c r="F520" s="579">
        <v>45383</v>
      </c>
      <c r="G520" s="580">
        <v>3.8</v>
      </c>
      <c r="H520" s="337"/>
      <c r="I520" s="233"/>
      <c r="J520" s="85">
        <f t="shared" si="29"/>
        <v>0</v>
      </c>
      <c r="K520" s="83">
        <v>0</v>
      </c>
      <c r="L520" s="232">
        <f>G520*K520</f>
        <v>0</v>
      </c>
      <c r="M520" s="83">
        <v>0</v>
      </c>
      <c r="N520" s="232">
        <f>G520*M520</f>
        <v>0</v>
      </c>
      <c r="O520" s="233"/>
      <c r="P520" s="232">
        <f>G520*O520</f>
        <v>0</v>
      </c>
      <c r="Q520" s="233"/>
      <c r="R520" s="377">
        <f>G520*Q520</f>
        <v>0</v>
      </c>
      <c r="S520" s="905"/>
      <c r="T520" s="905">
        <f>+ALMACEN[[#This Row],[TOTAL EXITENTE82]]*ALMACEN[[#This Row],[P.U$]]</f>
        <v>0</v>
      </c>
      <c r="U520" s="768"/>
      <c r="V520">
        <f>SUMIF(SALIDAS6[[N° DE LOTE ]],ALMACEN[N° DE LOTE],SALIDAS6[ENTRADAS])</f>
        <v>0</v>
      </c>
      <c r="W520" s="950">
        <f>SUMIF(Tabla6[N° DE LOTE],ALMACEN[N° DE LOTE],Tabla6[SALIDAS])</f>
        <v>0</v>
      </c>
      <c r="X520" s="950">
        <f>ALMACEN[[#This Row],[SALIDAD]]-ALMACEN[[#This Row],[ENTRADAS]]</f>
        <v>0</v>
      </c>
      <c r="Y520" s="176"/>
    </row>
    <row r="521" spans="1:25" ht="63.75" x14ac:dyDescent="0.25">
      <c r="A521" s="179">
        <v>450</v>
      </c>
      <c r="B521" s="204" t="s">
        <v>433</v>
      </c>
      <c r="C521" s="21" t="s">
        <v>604</v>
      </c>
      <c r="D521" s="23" t="s">
        <v>345</v>
      </c>
      <c r="E521" s="23" t="s">
        <v>324</v>
      </c>
      <c r="F521" s="28">
        <v>45505</v>
      </c>
      <c r="G521" s="39">
        <v>3.83</v>
      </c>
      <c r="H521" s="337"/>
      <c r="I521" s="83"/>
      <c r="J521" s="85">
        <f t="shared" si="29"/>
        <v>0</v>
      </c>
      <c r="K521" s="83">
        <v>0</v>
      </c>
      <c r="L521" s="85">
        <f t="shared" si="25"/>
        <v>0</v>
      </c>
      <c r="M521" s="83">
        <v>0</v>
      </c>
      <c r="N521" s="85">
        <f t="shared" si="26"/>
        <v>0</v>
      </c>
      <c r="O521" s="83"/>
      <c r="P521" s="85">
        <f t="shared" si="27"/>
        <v>0</v>
      </c>
      <c r="Q521" s="83"/>
      <c r="R521" s="377">
        <f t="shared" si="28"/>
        <v>0</v>
      </c>
      <c r="S521" s="905"/>
      <c r="T521" s="905">
        <f>+ALMACEN[[#This Row],[TOTAL EXITENTE82]]*ALMACEN[[#This Row],[P.U$]]</f>
        <v>0</v>
      </c>
      <c r="U521" s="768"/>
      <c r="V521">
        <f>SUMIF(SALIDAS6[[N° DE LOTE ]],ALMACEN[N° DE LOTE],SALIDAS6[ENTRADAS])</f>
        <v>0</v>
      </c>
      <c r="W521" s="950">
        <f>SUMIF(Tabla6[N° DE LOTE],ALMACEN[N° DE LOTE],Tabla6[SALIDAS])</f>
        <v>0</v>
      </c>
      <c r="X521" s="950">
        <f>ALMACEN[[#This Row],[SALIDAD]]-ALMACEN[[#This Row],[ENTRADAS]]</f>
        <v>0</v>
      </c>
      <c r="Y521" s="176"/>
    </row>
    <row r="522" spans="1:25" ht="38.25" x14ac:dyDescent="0.25">
      <c r="A522" s="179">
        <v>451</v>
      </c>
      <c r="B522" s="204" t="s">
        <v>434</v>
      </c>
      <c r="C522" s="21" t="s">
        <v>605</v>
      </c>
      <c r="D522" s="23" t="s">
        <v>345</v>
      </c>
      <c r="E522" s="23" t="s">
        <v>690</v>
      </c>
      <c r="F522" s="28">
        <v>45597</v>
      </c>
      <c r="G522" s="39">
        <v>2.57</v>
      </c>
      <c r="H522" s="337"/>
      <c r="I522" s="83">
        <v>40</v>
      </c>
      <c r="J522" s="85">
        <f t="shared" si="29"/>
        <v>102.8</v>
      </c>
      <c r="K522" s="83">
        <v>38</v>
      </c>
      <c r="L522" s="85">
        <f t="shared" si="25"/>
        <v>97.66</v>
      </c>
      <c r="M522" s="83">
        <v>38</v>
      </c>
      <c r="N522" s="85">
        <f t="shared" si="26"/>
        <v>97.66</v>
      </c>
      <c r="O522" s="83">
        <v>10</v>
      </c>
      <c r="P522" s="85">
        <f t="shared" si="27"/>
        <v>25.7</v>
      </c>
      <c r="Q522" s="83">
        <v>10</v>
      </c>
      <c r="R522" s="377">
        <f t="shared" si="28"/>
        <v>25.7</v>
      </c>
      <c r="S522" s="905">
        <v>18</v>
      </c>
      <c r="T522" s="905">
        <f>+ALMACEN[[#This Row],[TOTAL EXITENTE82]]*ALMACEN[[#This Row],[P.U$]]</f>
        <v>46.26</v>
      </c>
      <c r="U522" s="768">
        <v>10</v>
      </c>
      <c r="V522">
        <f>SUMIF(SALIDAS6[[N° DE LOTE ]],ALMACEN[N° DE LOTE],SALIDAS6[ENTRADAS])</f>
        <v>0</v>
      </c>
      <c r="W522" s="950">
        <f>SUMIF(Tabla6[N° DE LOTE],ALMACEN[N° DE LOTE],Tabla6[SALIDAS])</f>
        <v>0</v>
      </c>
      <c r="X522" s="950">
        <f>ALMACEN[[#This Row],[SALIDAD]]-ALMACEN[[#This Row],[ENTRADAS]]</f>
        <v>0</v>
      </c>
      <c r="Y522" s="176"/>
    </row>
    <row r="523" spans="1:25" ht="38.25" x14ac:dyDescent="0.25">
      <c r="A523" s="179">
        <v>452</v>
      </c>
      <c r="B523" s="204" t="s">
        <v>17898</v>
      </c>
      <c r="C523" s="21" t="s">
        <v>17899</v>
      </c>
      <c r="D523" s="23" t="s">
        <v>334</v>
      </c>
      <c r="E523" s="23" t="s">
        <v>304</v>
      </c>
      <c r="F523" s="28">
        <v>45809</v>
      </c>
      <c r="G523" s="39">
        <v>4.1500000000000004</v>
      </c>
      <c r="H523" s="337"/>
      <c r="I523" s="83">
        <v>21</v>
      </c>
      <c r="J523" s="85">
        <f>G523*I523</f>
        <v>87.15</v>
      </c>
      <c r="K523" s="83">
        <v>16</v>
      </c>
      <c r="L523" s="85">
        <f>G523*K523</f>
        <v>66.400000000000006</v>
      </c>
      <c r="M523" s="83">
        <v>17</v>
      </c>
      <c r="N523" s="85">
        <f>G523*M523</f>
        <v>70.550000000000011</v>
      </c>
      <c r="O523" s="83">
        <v>2</v>
      </c>
      <c r="P523" s="85">
        <f>G523*O523</f>
        <v>8.3000000000000007</v>
      </c>
      <c r="Q523" s="83">
        <v>2</v>
      </c>
      <c r="R523" s="377">
        <f>G523*Q523</f>
        <v>8.3000000000000007</v>
      </c>
      <c r="S523" s="905">
        <v>8</v>
      </c>
      <c r="T523" s="905">
        <f>+ALMACEN[[#This Row],[TOTAL EXITENTE82]]*ALMACEN[[#This Row],[P.U$]]</f>
        <v>33.200000000000003</v>
      </c>
      <c r="U523" s="768">
        <v>3</v>
      </c>
      <c r="V523">
        <f>SUMIF(SALIDAS6[[N° DE LOTE ]],ALMACEN[N° DE LOTE],SALIDAS6[ENTRADAS])</f>
        <v>0</v>
      </c>
      <c r="W523" s="950">
        <f>SUMIF(Tabla6[N° DE LOTE],ALMACEN[N° DE LOTE],Tabla6[SALIDAS])</f>
        <v>0</v>
      </c>
      <c r="X523" s="950">
        <f>ALMACEN[[#This Row],[SALIDAD]]-ALMACEN[[#This Row],[ENTRADAS]]</f>
        <v>0</v>
      </c>
      <c r="Y523" s="176"/>
    </row>
    <row r="524" spans="1:25" ht="38.25" x14ac:dyDescent="0.25">
      <c r="A524" s="179">
        <v>453</v>
      </c>
      <c r="B524" s="204" t="s">
        <v>435</v>
      </c>
      <c r="C524" s="21" t="s">
        <v>206</v>
      </c>
      <c r="D524" s="23" t="s">
        <v>345</v>
      </c>
      <c r="E524" s="23" t="s">
        <v>683</v>
      </c>
      <c r="F524" s="28">
        <v>45383</v>
      </c>
      <c r="G524" s="39">
        <v>3.3</v>
      </c>
      <c r="H524" s="337"/>
      <c r="I524" s="83"/>
      <c r="J524" s="85">
        <f t="shared" si="29"/>
        <v>0</v>
      </c>
      <c r="K524" s="83">
        <v>0</v>
      </c>
      <c r="L524" s="85">
        <f t="shared" si="25"/>
        <v>0</v>
      </c>
      <c r="M524" s="83">
        <v>0</v>
      </c>
      <c r="N524" s="85">
        <f t="shared" si="26"/>
        <v>0</v>
      </c>
      <c r="O524" s="83"/>
      <c r="P524" s="85">
        <f t="shared" si="27"/>
        <v>0</v>
      </c>
      <c r="Q524" s="83"/>
      <c r="R524" s="377">
        <f t="shared" si="28"/>
        <v>0</v>
      </c>
      <c r="S524" s="905"/>
      <c r="T524" s="905">
        <f>+ALMACEN[[#This Row],[TOTAL EXITENTE82]]*ALMACEN[[#This Row],[P.U$]]</f>
        <v>0</v>
      </c>
      <c r="U524" s="768"/>
      <c r="V524">
        <f>SUMIF(SALIDAS6[[N° DE LOTE ]],ALMACEN[N° DE LOTE],SALIDAS6[ENTRADAS])</f>
        <v>0</v>
      </c>
      <c r="W524" s="950">
        <f>SUMIF(Tabla6[N° DE LOTE],ALMACEN[N° DE LOTE],Tabla6[SALIDAS])</f>
        <v>0</v>
      </c>
      <c r="X524" s="950">
        <f>ALMACEN[[#This Row],[SALIDAD]]-ALMACEN[[#This Row],[ENTRADAS]]</f>
        <v>0</v>
      </c>
      <c r="Y524" s="176"/>
    </row>
    <row r="525" spans="1:25" ht="38.25" x14ac:dyDescent="0.25">
      <c r="A525" s="179">
        <v>454</v>
      </c>
      <c r="B525" s="204" t="s">
        <v>435</v>
      </c>
      <c r="C525" s="21" t="s">
        <v>17773</v>
      </c>
      <c r="D525" s="23" t="s">
        <v>345</v>
      </c>
      <c r="E525" s="23" t="s">
        <v>683</v>
      </c>
      <c r="F525" s="28"/>
      <c r="G525" s="39">
        <v>3.3</v>
      </c>
      <c r="H525" s="337"/>
      <c r="I525" s="83"/>
      <c r="J525" s="85">
        <f>G525*I525</f>
        <v>0</v>
      </c>
      <c r="K525" s="83">
        <v>0</v>
      </c>
      <c r="L525" s="85">
        <f>G525*K525</f>
        <v>0</v>
      </c>
      <c r="M525" s="83">
        <v>0</v>
      </c>
      <c r="N525" s="85">
        <f>G525*M525</f>
        <v>0</v>
      </c>
      <c r="O525" s="83"/>
      <c r="P525" s="85">
        <f>G525*O525</f>
        <v>0</v>
      </c>
      <c r="Q525" s="83"/>
      <c r="R525" s="377">
        <f>G525*Q525</f>
        <v>0</v>
      </c>
      <c r="S525" s="905"/>
      <c r="T525" s="905">
        <f>+ALMACEN[[#This Row],[TOTAL EXITENTE82]]*ALMACEN[[#This Row],[P.U$]]</f>
        <v>0</v>
      </c>
      <c r="U525" s="768"/>
      <c r="V525">
        <f>SUMIF(SALIDAS6[[N° DE LOTE ]],ALMACEN[N° DE LOTE],SALIDAS6[ENTRADAS])</f>
        <v>0</v>
      </c>
      <c r="W525" s="950">
        <f>SUMIF(Tabla6[N° DE LOTE],ALMACEN[N° DE LOTE],Tabla6[SALIDAS])</f>
        <v>0</v>
      </c>
      <c r="X525" s="950">
        <f>ALMACEN[[#This Row],[SALIDAD]]-ALMACEN[[#This Row],[ENTRADAS]]</f>
        <v>0</v>
      </c>
      <c r="Y525" s="176"/>
    </row>
    <row r="526" spans="1:25" ht="51" x14ac:dyDescent="0.25">
      <c r="A526" s="179">
        <v>455</v>
      </c>
      <c r="B526" s="204" t="s">
        <v>436</v>
      </c>
      <c r="C526" s="21" t="s">
        <v>606</v>
      </c>
      <c r="D526" s="23" t="s">
        <v>345</v>
      </c>
      <c r="E526" s="23" t="s">
        <v>691</v>
      </c>
      <c r="F526" s="28">
        <v>45748</v>
      </c>
      <c r="G526" s="39">
        <v>5.53</v>
      </c>
      <c r="H526" s="337"/>
      <c r="I526" s="83"/>
      <c r="J526" s="85">
        <f t="shared" si="29"/>
        <v>0</v>
      </c>
      <c r="K526" s="83">
        <v>0</v>
      </c>
      <c r="L526" s="85">
        <f t="shared" si="25"/>
        <v>0</v>
      </c>
      <c r="M526" s="83">
        <v>0</v>
      </c>
      <c r="N526" s="85">
        <f t="shared" si="26"/>
        <v>0</v>
      </c>
      <c r="O526" s="83"/>
      <c r="P526" s="85">
        <f t="shared" si="27"/>
        <v>0</v>
      </c>
      <c r="Q526" s="83"/>
      <c r="R526" s="377">
        <f t="shared" si="28"/>
        <v>0</v>
      </c>
      <c r="S526" s="905"/>
      <c r="T526" s="905">
        <f>+ALMACEN[[#This Row],[TOTAL EXITENTE82]]*ALMACEN[[#This Row],[P.U$]]</f>
        <v>0</v>
      </c>
      <c r="U526" s="768"/>
      <c r="V526">
        <f>SUMIF(SALIDAS6[[N° DE LOTE ]],ALMACEN[N° DE LOTE],SALIDAS6[ENTRADAS])</f>
        <v>0</v>
      </c>
      <c r="W526" s="950">
        <f>SUMIF(Tabla6[N° DE LOTE],ALMACEN[N° DE LOTE],Tabla6[SALIDAS])</f>
        <v>0</v>
      </c>
      <c r="X526" s="950">
        <f>ALMACEN[[#This Row],[SALIDAD]]-ALMACEN[[#This Row],[ENTRADAS]]</f>
        <v>0</v>
      </c>
      <c r="Y526" s="176"/>
    </row>
    <row r="527" spans="1:25" ht="51" x14ac:dyDescent="0.25">
      <c r="A527" s="179">
        <v>456</v>
      </c>
      <c r="B527" s="204" t="s">
        <v>437</v>
      </c>
      <c r="C527" s="21" t="s">
        <v>606</v>
      </c>
      <c r="D527" s="23" t="s">
        <v>345</v>
      </c>
      <c r="E527" s="23" t="s">
        <v>691</v>
      </c>
      <c r="F527" s="28">
        <v>45717</v>
      </c>
      <c r="G527" s="39">
        <v>5.53</v>
      </c>
      <c r="H527" s="337"/>
      <c r="I527" s="83"/>
      <c r="J527" s="85">
        <f t="shared" si="29"/>
        <v>0</v>
      </c>
      <c r="K527" s="83">
        <v>0</v>
      </c>
      <c r="L527" s="85">
        <f t="shared" si="25"/>
        <v>0</v>
      </c>
      <c r="M527" s="83">
        <v>0</v>
      </c>
      <c r="N527" s="85">
        <f t="shared" si="26"/>
        <v>0</v>
      </c>
      <c r="O527" s="83"/>
      <c r="P527" s="85">
        <f t="shared" si="27"/>
        <v>0</v>
      </c>
      <c r="Q527" s="83"/>
      <c r="R527" s="377">
        <f t="shared" si="28"/>
        <v>0</v>
      </c>
      <c r="S527" s="905"/>
      <c r="T527" s="905">
        <f>+ALMACEN[[#This Row],[TOTAL EXITENTE82]]*ALMACEN[[#This Row],[P.U$]]</f>
        <v>0</v>
      </c>
      <c r="U527" s="768"/>
      <c r="V527">
        <f>SUMIF(SALIDAS6[[N° DE LOTE ]],ALMACEN[N° DE LOTE],SALIDAS6[ENTRADAS])</f>
        <v>0</v>
      </c>
      <c r="W527" s="950">
        <f>SUMIF(Tabla6[N° DE LOTE],ALMACEN[N° DE LOTE],Tabla6[SALIDAS])</f>
        <v>0</v>
      </c>
      <c r="X527" s="950">
        <f>ALMACEN[[#This Row],[SALIDAD]]-ALMACEN[[#This Row],[ENTRADAS]]</f>
        <v>0</v>
      </c>
      <c r="Y527" s="176"/>
    </row>
    <row r="528" spans="1:25" x14ac:dyDescent="0.25">
      <c r="A528" s="179">
        <v>457</v>
      </c>
      <c r="B528" s="151" t="s">
        <v>963</v>
      </c>
      <c r="C528" s="151" t="s">
        <v>964</v>
      </c>
      <c r="D528" s="655" t="s">
        <v>346</v>
      </c>
      <c r="E528" s="153"/>
      <c r="F528" s="579">
        <v>45962</v>
      </c>
      <c r="G528" s="580">
        <v>6.44</v>
      </c>
      <c r="H528" s="337"/>
      <c r="I528" s="233"/>
      <c r="J528" s="85">
        <f t="shared" si="29"/>
        <v>0</v>
      </c>
      <c r="K528" s="83">
        <v>0</v>
      </c>
      <c r="L528" s="232">
        <f>G528*K528</f>
        <v>0</v>
      </c>
      <c r="M528" s="83">
        <v>0</v>
      </c>
      <c r="N528" s="232">
        <f>G528*M528</f>
        <v>0</v>
      </c>
      <c r="O528" s="233"/>
      <c r="P528" s="232">
        <f>G528*O528</f>
        <v>0</v>
      </c>
      <c r="Q528" s="233"/>
      <c r="R528" s="377">
        <f>G528*Q528</f>
        <v>0</v>
      </c>
      <c r="S528" s="905"/>
      <c r="T528" s="905">
        <f>+ALMACEN[[#This Row],[TOTAL EXITENTE82]]*ALMACEN[[#This Row],[P.U$]]</f>
        <v>0</v>
      </c>
      <c r="U528" s="768"/>
      <c r="V528">
        <f>SUMIF(SALIDAS6[[N° DE LOTE ]],ALMACEN[N° DE LOTE],SALIDAS6[ENTRADAS])</f>
        <v>0</v>
      </c>
      <c r="W528" s="950">
        <f>SUMIF(Tabla6[N° DE LOTE],ALMACEN[N° DE LOTE],Tabla6[SALIDAS])</f>
        <v>0</v>
      </c>
      <c r="X528" s="950">
        <f>ALMACEN[[#This Row],[SALIDAD]]-ALMACEN[[#This Row],[ENTRADAS]]</f>
        <v>0</v>
      </c>
      <c r="Y528" s="176"/>
    </row>
    <row r="529" spans="1:26" ht="45" x14ac:dyDescent="0.25">
      <c r="A529" s="179">
        <v>802</v>
      </c>
      <c r="B529" s="573" t="s">
        <v>18068</v>
      </c>
      <c r="C529" s="673" t="s">
        <v>1045</v>
      </c>
      <c r="D529" s="655" t="s">
        <v>334</v>
      </c>
      <c r="E529" s="23" t="s">
        <v>304</v>
      </c>
      <c r="F529" s="747">
        <v>45901</v>
      </c>
      <c r="G529" s="835">
        <v>3.79</v>
      </c>
      <c r="H529" s="337"/>
      <c r="I529" s="233"/>
      <c r="J529" s="85">
        <f>G529*I529</f>
        <v>0</v>
      </c>
      <c r="K529" s="83"/>
      <c r="L529" s="232">
        <f>G529*K529</f>
        <v>0</v>
      </c>
      <c r="M529" s="83"/>
      <c r="N529" s="232">
        <f>G529*M529</f>
        <v>0</v>
      </c>
      <c r="O529" s="233"/>
      <c r="P529" s="232">
        <f>G529*O529</f>
        <v>0</v>
      </c>
      <c r="Q529" s="233">
        <v>16</v>
      </c>
      <c r="R529" s="377">
        <f>G529*Q529</f>
        <v>60.64</v>
      </c>
      <c r="S529" s="905">
        <v>1</v>
      </c>
      <c r="T529" s="905">
        <f>+ALMACEN[[#This Row],[TOTAL EXITENTE82]]*ALMACEN[[#This Row],[P.U$]]</f>
        <v>3.79</v>
      </c>
      <c r="U529" s="768">
        <v>1</v>
      </c>
      <c r="V529">
        <f>SUMIF(SALIDAS6[[N° DE LOTE ]],ALMACEN[N° DE LOTE],SALIDAS6[ENTRADAS])</f>
        <v>16</v>
      </c>
      <c r="W529" s="950">
        <f>SUMIF(Tabla6[N° DE LOTE],ALMACEN[N° DE LOTE],Tabla6[SALIDAS])</f>
        <v>6</v>
      </c>
      <c r="X529" s="950">
        <f>ALMACEN[[#This Row],[SALIDAD]]-ALMACEN[[#This Row],[ENTRADAS]]</f>
        <v>10</v>
      </c>
      <c r="Y529" s="176"/>
    </row>
    <row r="530" spans="1:26" ht="38.25" x14ac:dyDescent="0.25">
      <c r="A530" s="179">
        <v>458</v>
      </c>
      <c r="B530" s="204" t="s">
        <v>781</v>
      </c>
      <c r="C530" s="21" t="s">
        <v>736</v>
      </c>
      <c r="D530" s="23" t="s">
        <v>334</v>
      </c>
      <c r="E530" s="23" t="s">
        <v>304</v>
      </c>
      <c r="F530" s="28">
        <v>45627</v>
      </c>
      <c r="G530" s="39">
        <v>4.1500000000000004</v>
      </c>
      <c r="H530" s="337"/>
      <c r="I530" s="83">
        <v>30</v>
      </c>
      <c r="J530" s="85">
        <f t="shared" si="29"/>
        <v>124.50000000000001</v>
      </c>
      <c r="K530" s="83">
        <v>60</v>
      </c>
      <c r="L530" s="85">
        <f>G530*K530</f>
        <v>249.00000000000003</v>
      </c>
      <c r="M530" s="83">
        <v>17</v>
      </c>
      <c r="N530" s="85">
        <f>G530*M530</f>
        <v>70.550000000000011</v>
      </c>
      <c r="O530" s="83">
        <v>17</v>
      </c>
      <c r="P530" s="85">
        <f>G530*O530</f>
        <v>70.550000000000011</v>
      </c>
      <c r="Q530" s="83">
        <v>17</v>
      </c>
      <c r="R530" s="377">
        <f>G530*Q530</f>
        <v>70.550000000000011</v>
      </c>
      <c r="S530" s="905">
        <v>2</v>
      </c>
      <c r="T530" s="905">
        <f>+ALMACEN[[#This Row],[TOTAL EXITENTE82]]*ALMACEN[[#This Row],[P.U$]]</f>
        <v>8.3000000000000007</v>
      </c>
      <c r="U530" s="768">
        <v>0</v>
      </c>
      <c r="V530">
        <f>SUMIF(SALIDAS6[[N° DE LOTE ]],ALMACEN[N° DE LOTE],SALIDAS6[ENTRADAS])</f>
        <v>17</v>
      </c>
      <c r="W530" s="950">
        <f>SUMIF(Tabla6[N° DE LOTE],ALMACEN[N° DE LOTE],Tabla6[SALIDAS])</f>
        <v>6</v>
      </c>
      <c r="X530" s="950">
        <f>ALMACEN[[#This Row],[SALIDAD]]-ALMACEN[[#This Row],[ENTRADAS]]</f>
        <v>11</v>
      </c>
      <c r="Y530" s="176"/>
    </row>
    <row r="531" spans="1:26" ht="38.25" x14ac:dyDescent="0.25">
      <c r="A531" s="179">
        <v>459</v>
      </c>
      <c r="B531" s="204" t="s">
        <v>18067</v>
      </c>
      <c r="C531" s="21" t="s">
        <v>605</v>
      </c>
      <c r="D531" s="23" t="s">
        <v>345</v>
      </c>
      <c r="E531" s="23" t="s">
        <v>269</v>
      </c>
      <c r="F531" s="28">
        <v>45261</v>
      </c>
      <c r="G531" s="39">
        <v>3.3</v>
      </c>
      <c r="H531" s="337"/>
      <c r="I531" s="83"/>
      <c r="J531" s="85">
        <f t="shared" si="29"/>
        <v>0</v>
      </c>
      <c r="K531" s="83">
        <v>0</v>
      </c>
      <c r="L531" s="85">
        <f t="shared" si="25"/>
        <v>0</v>
      </c>
      <c r="M531" s="83">
        <v>0</v>
      </c>
      <c r="N531" s="85">
        <f t="shared" si="26"/>
        <v>0</v>
      </c>
      <c r="O531" s="83"/>
      <c r="P531" s="85">
        <f t="shared" si="27"/>
        <v>0</v>
      </c>
      <c r="Q531" s="83">
        <v>30</v>
      </c>
      <c r="R531" s="377">
        <f t="shared" si="28"/>
        <v>99</v>
      </c>
      <c r="S531" s="905">
        <v>11</v>
      </c>
      <c r="T531" s="905">
        <f>+ALMACEN[[#This Row],[TOTAL EXITENTE82]]*ALMACEN[[#This Row],[P.U$]]</f>
        <v>36.299999999999997</v>
      </c>
      <c r="U531" s="768">
        <v>6</v>
      </c>
      <c r="V531">
        <f>SUMIF(SALIDAS6[[N° DE LOTE ]],ALMACEN[N° DE LOTE],SALIDAS6[ENTRADAS])</f>
        <v>30</v>
      </c>
      <c r="W531" s="950">
        <f>SUMIF(Tabla6[N° DE LOTE],ALMACEN[N° DE LOTE],Tabla6[SALIDAS])</f>
        <v>0</v>
      </c>
      <c r="X531" s="950">
        <f>ALMACEN[[#This Row],[SALIDAD]]-ALMACEN[[#This Row],[ENTRADAS]]</f>
        <v>30</v>
      </c>
      <c r="Y531" s="176"/>
    </row>
    <row r="532" spans="1:26" ht="38.25" x14ac:dyDescent="0.25">
      <c r="A532" s="179">
        <v>460</v>
      </c>
      <c r="B532" s="204" t="s">
        <v>439</v>
      </c>
      <c r="C532" s="21" t="s">
        <v>607</v>
      </c>
      <c r="D532" s="23" t="s">
        <v>345</v>
      </c>
      <c r="E532" s="23" t="s">
        <v>269</v>
      </c>
      <c r="F532" s="28">
        <v>45444</v>
      </c>
      <c r="G532" s="39">
        <v>4.29</v>
      </c>
      <c r="H532" s="337"/>
      <c r="I532" s="83"/>
      <c r="J532" s="85">
        <f t="shared" ref="J532:J622" si="34">G532*I532</f>
        <v>0</v>
      </c>
      <c r="K532" s="83">
        <v>0</v>
      </c>
      <c r="L532" s="85">
        <f t="shared" si="25"/>
        <v>0</v>
      </c>
      <c r="M532" s="83">
        <v>0</v>
      </c>
      <c r="N532" s="85">
        <f t="shared" si="26"/>
        <v>0</v>
      </c>
      <c r="O532" s="83"/>
      <c r="P532" s="85">
        <f t="shared" si="27"/>
        <v>0</v>
      </c>
      <c r="Q532" s="83"/>
      <c r="R532" s="377">
        <f t="shared" si="28"/>
        <v>0</v>
      </c>
      <c r="S532" s="905"/>
      <c r="T532" s="905">
        <f>+ALMACEN[[#This Row],[TOTAL EXITENTE82]]*ALMACEN[[#This Row],[P.U$]]</f>
        <v>0</v>
      </c>
      <c r="U532" s="768"/>
      <c r="V532">
        <f>SUMIF(SALIDAS6[[N° DE LOTE ]],ALMACEN[N° DE LOTE],SALIDAS6[ENTRADAS])</f>
        <v>0</v>
      </c>
      <c r="W532" s="950">
        <f>SUMIF(Tabla6[N° DE LOTE],ALMACEN[N° DE LOTE],Tabla6[SALIDAS])</f>
        <v>0</v>
      </c>
      <c r="X532" s="950">
        <f>ALMACEN[[#This Row],[SALIDAD]]-ALMACEN[[#This Row],[ENTRADAS]]</f>
        <v>0</v>
      </c>
      <c r="Y532" s="176"/>
    </row>
    <row r="533" spans="1:26" ht="38.25" x14ac:dyDescent="0.25">
      <c r="A533" s="179">
        <v>461</v>
      </c>
      <c r="B533" s="204" t="s">
        <v>17946</v>
      </c>
      <c r="C533" s="21" t="s">
        <v>203</v>
      </c>
      <c r="D533" s="23" t="s">
        <v>345</v>
      </c>
      <c r="E533" s="23" t="s">
        <v>269</v>
      </c>
      <c r="F533" s="28">
        <v>45627</v>
      </c>
      <c r="G533" s="39">
        <v>2.13</v>
      </c>
      <c r="H533" s="337"/>
      <c r="I533" s="83">
        <v>15</v>
      </c>
      <c r="J533" s="85">
        <f>G533*I533</f>
        <v>31.95</v>
      </c>
      <c r="K533" s="83">
        <v>13</v>
      </c>
      <c r="L533" s="85">
        <f>G533*K533</f>
        <v>27.689999999999998</v>
      </c>
      <c r="M533" s="83">
        <v>3</v>
      </c>
      <c r="N533" s="85">
        <f>G533*M533</f>
        <v>6.39</v>
      </c>
      <c r="O533" s="83"/>
      <c r="P533" s="85">
        <f>G533*O533</f>
        <v>0</v>
      </c>
      <c r="Q533" s="83"/>
      <c r="R533" s="377">
        <f>G533*Q533</f>
        <v>0</v>
      </c>
      <c r="S533" s="905"/>
      <c r="T533" s="905">
        <f>+ALMACEN[[#This Row],[TOTAL EXITENTE82]]*ALMACEN[[#This Row],[P.U$]]</f>
        <v>0</v>
      </c>
      <c r="U533" s="768"/>
      <c r="V533">
        <f>SUMIF(SALIDAS6[[N° DE LOTE ]],ALMACEN[N° DE LOTE],SALIDAS6[ENTRADAS])</f>
        <v>0</v>
      </c>
      <c r="W533" s="950">
        <f>SUMIF(Tabla6[N° DE LOTE],ALMACEN[N° DE LOTE],Tabla6[SALIDAS])</f>
        <v>0</v>
      </c>
      <c r="X533" s="950">
        <f>ALMACEN[[#This Row],[SALIDAD]]-ALMACEN[[#This Row],[ENTRADAS]]</f>
        <v>0</v>
      </c>
      <c r="Y533" s="176"/>
    </row>
    <row r="534" spans="1:26" ht="38.25" x14ac:dyDescent="0.25">
      <c r="A534" s="179">
        <v>462</v>
      </c>
      <c r="B534" s="204" t="s">
        <v>17947</v>
      </c>
      <c r="C534" s="21" t="s">
        <v>203</v>
      </c>
      <c r="D534" s="23" t="s">
        <v>345</v>
      </c>
      <c r="E534" s="23" t="s">
        <v>269</v>
      </c>
      <c r="F534" s="28">
        <v>45139</v>
      </c>
      <c r="G534" s="39">
        <v>3.2</v>
      </c>
      <c r="H534" s="337"/>
      <c r="I534" s="83">
        <v>15</v>
      </c>
      <c r="J534" s="85">
        <f>G534*I534</f>
        <v>48</v>
      </c>
      <c r="K534" s="83">
        <v>8</v>
      </c>
      <c r="L534" s="85">
        <f>G534*K534</f>
        <v>25.6</v>
      </c>
      <c r="M534" s="83">
        <v>3</v>
      </c>
      <c r="N534" s="85">
        <f>G534*M534</f>
        <v>9.6000000000000014</v>
      </c>
      <c r="O534" s="83"/>
      <c r="P534" s="85">
        <f>G534*O534</f>
        <v>0</v>
      </c>
      <c r="Q534" s="83"/>
      <c r="R534" s="377">
        <f>G534*Q534</f>
        <v>0</v>
      </c>
      <c r="S534" s="905"/>
      <c r="T534" s="905">
        <f>+ALMACEN[[#This Row],[TOTAL EXITENTE82]]*ALMACEN[[#This Row],[P.U$]]</f>
        <v>0</v>
      </c>
      <c r="U534" s="768"/>
      <c r="V534">
        <f>SUMIF(SALIDAS6[[N° DE LOTE ]],ALMACEN[N° DE LOTE],SALIDAS6[ENTRADAS])</f>
        <v>0</v>
      </c>
      <c r="W534" s="950">
        <f>SUMIF(Tabla6[N° DE LOTE],ALMACEN[N° DE LOTE],Tabla6[SALIDAS])</f>
        <v>0</v>
      </c>
      <c r="X534" s="950">
        <f>ALMACEN[[#This Row],[SALIDAD]]-ALMACEN[[#This Row],[ENTRADAS]]</f>
        <v>0</v>
      </c>
      <c r="Y534" s="176"/>
    </row>
    <row r="535" spans="1:26" ht="38.25" x14ac:dyDescent="0.25">
      <c r="A535" s="179">
        <v>463</v>
      </c>
      <c r="B535" s="204" t="s">
        <v>440</v>
      </c>
      <c r="C535" s="21" t="s">
        <v>608</v>
      </c>
      <c r="D535" s="23" t="s">
        <v>345</v>
      </c>
      <c r="E535" s="23" t="s">
        <v>269</v>
      </c>
      <c r="F535" s="28">
        <v>45444</v>
      </c>
      <c r="G535" s="39">
        <v>5.51</v>
      </c>
      <c r="H535" s="337"/>
      <c r="I535" s="83"/>
      <c r="J535" s="85">
        <f t="shared" si="34"/>
        <v>0</v>
      </c>
      <c r="K535" s="83">
        <v>0</v>
      </c>
      <c r="L535" s="85">
        <f t="shared" si="25"/>
        <v>0</v>
      </c>
      <c r="M535" s="83">
        <v>0</v>
      </c>
      <c r="N535" s="85">
        <f t="shared" si="26"/>
        <v>0</v>
      </c>
      <c r="O535" s="83"/>
      <c r="P535" s="85">
        <f t="shared" si="27"/>
        <v>0</v>
      </c>
      <c r="Q535" s="83"/>
      <c r="R535" s="377">
        <f t="shared" si="28"/>
        <v>0</v>
      </c>
      <c r="S535" s="905"/>
      <c r="T535" s="905">
        <f>+ALMACEN[[#This Row],[TOTAL EXITENTE82]]*ALMACEN[[#This Row],[P.U$]]</f>
        <v>0</v>
      </c>
      <c r="U535" s="768"/>
      <c r="V535">
        <f>SUMIF(SALIDAS6[[N° DE LOTE ]],ALMACEN[N° DE LOTE],SALIDAS6[ENTRADAS])</f>
        <v>0</v>
      </c>
      <c r="W535" s="950">
        <f>SUMIF(Tabla6[N° DE LOTE],ALMACEN[N° DE LOTE],Tabla6[SALIDAS])</f>
        <v>0</v>
      </c>
      <c r="X535" s="950">
        <f>ALMACEN[[#This Row],[SALIDAD]]-ALMACEN[[#This Row],[ENTRADAS]]</f>
        <v>0</v>
      </c>
      <c r="Y535" s="176"/>
    </row>
    <row r="536" spans="1:26" ht="38.25" x14ac:dyDescent="0.25">
      <c r="A536" s="179">
        <v>464</v>
      </c>
      <c r="B536" s="204" t="s">
        <v>441</v>
      </c>
      <c r="C536" s="21" t="s">
        <v>609</v>
      </c>
      <c r="D536" s="23" t="s">
        <v>345</v>
      </c>
      <c r="E536" s="23" t="s">
        <v>692</v>
      </c>
      <c r="F536" s="28">
        <v>45809</v>
      </c>
      <c r="G536" s="39">
        <v>3.25</v>
      </c>
      <c r="H536" s="337"/>
      <c r="I536" s="83"/>
      <c r="J536" s="85">
        <f t="shared" si="34"/>
        <v>0</v>
      </c>
      <c r="K536" s="83">
        <v>0</v>
      </c>
      <c r="L536" s="85">
        <f t="shared" si="25"/>
        <v>0</v>
      </c>
      <c r="M536" s="83">
        <v>0</v>
      </c>
      <c r="N536" s="85">
        <f t="shared" si="26"/>
        <v>0</v>
      </c>
      <c r="O536" s="83"/>
      <c r="P536" s="85">
        <f t="shared" si="27"/>
        <v>0</v>
      </c>
      <c r="Q536" s="83"/>
      <c r="R536" s="377">
        <f t="shared" si="28"/>
        <v>0</v>
      </c>
      <c r="S536" s="905"/>
      <c r="T536" s="905">
        <f>+ALMACEN[[#This Row],[TOTAL EXITENTE82]]*ALMACEN[[#This Row],[P.U$]]</f>
        <v>0</v>
      </c>
      <c r="U536" s="768"/>
      <c r="V536">
        <f>SUMIF(SALIDAS6[[N° DE LOTE ]],ALMACEN[N° DE LOTE],SALIDAS6[ENTRADAS])</f>
        <v>0</v>
      </c>
      <c r="W536" s="950">
        <f>SUMIF(Tabla6[N° DE LOTE],ALMACEN[N° DE LOTE],Tabla6[SALIDAS])</f>
        <v>0</v>
      </c>
      <c r="X536" s="950">
        <f>ALMACEN[[#This Row],[SALIDAD]]-ALMACEN[[#This Row],[ENTRADAS]]</f>
        <v>0</v>
      </c>
      <c r="Y536" s="176"/>
    </row>
    <row r="537" spans="1:26" ht="38.25" x14ac:dyDescent="0.25">
      <c r="A537" s="179">
        <v>465</v>
      </c>
      <c r="B537" s="204" t="s">
        <v>442</v>
      </c>
      <c r="C537" s="21" t="s">
        <v>610</v>
      </c>
      <c r="D537" s="23" t="s">
        <v>346</v>
      </c>
      <c r="E537" s="23" t="s">
        <v>287</v>
      </c>
      <c r="F537" s="28">
        <v>45901</v>
      </c>
      <c r="G537" s="39">
        <v>4.78</v>
      </c>
      <c r="H537" s="337"/>
      <c r="I537" s="83"/>
      <c r="J537" s="85">
        <f t="shared" si="34"/>
        <v>0</v>
      </c>
      <c r="K537" s="83">
        <v>0</v>
      </c>
      <c r="L537" s="85">
        <f t="shared" si="25"/>
        <v>0</v>
      </c>
      <c r="M537" s="83">
        <v>0</v>
      </c>
      <c r="N537" s="85">
        <f t="shared" si="26"/>
        <v>0</v>
      </c>
      <c r="O537" s="83"/>
      <c r="P537" s="85">
        <f t="shared" si="27"/>
        <v>0</v>
      </c>
      <c r="Q537" s="83"/>
      <c r="R537" s="377">
        <f t="shared" si="28"/>
        <v>0</v>
      </c>
      <c r="S537" s="905"/>
      <c r="T537" s="905">
        <f>+ALMACEN[[#This Row],[TOTAL EXITENTE82]]*ALMACEN[[#This Row],[P.U$]]</f>
        <v>0</v>
      </c>
      <c r="U537" s="768"/>
      <c r="V537">
        <f>SUMIF(SALIDAS6[[N° DE LOTE ]],ALMACEN[N° DE LOTE],SALIDAS6[ENTRADAS])</f>
        <v>0</v>
      </c>
      <c r="W537" s="950">
        <f>SUMIF(Tabla6[N° DE LOTE],ALMACEN[N° DE LOTE],Tabla6[SALIDAS])</f>
        <v>0</v>
      </c>
      <c r="X537" s="950">
        <f>ALMACEN[[#This Row],[SALIDAD]]-ALMACEN[[#This Row],[ENTRADAS]]</f>
        <v>0</v>
      </c>
      <c r="Y537" s="176"/>
    </row>
    <row r="538" spans="1:26" ht="38.25" x14ac:dyDescent="0.25">
      <c r="A538" s="179">
        <v>466</v>
      </c>
      <c r="B538" s="204" t="s">
        <v>443</v>
      </c>
      <c r="C538" s="21" t="s">
        <v>206</v>
      </c>
      <c r="D538" s="23" t="s">
        <v>345</v>
      </c>
      <c r="E538" s="23" t="s">
        <v>287</v>
      </c>
      <c r="F538" s="28">
        <v>45748</v>
      </c>
      <c r="G538" s="39">
        <v>4.5</v>
      </c>
      <c r="H538" s="337"/>
      <c r="I538" s="83">
        <v>4</v>
      </c>
      <c r="J538" s="85">
        <f t="shared" si="34"/>
        <v>18</v>
      </c>
      <c r="K538" s="83">
        <v>2</v>
      </c>
      <c r="L538" s="85">
        <f t="shared" si="25"/>
        <v>9</v>
      </c>
      <c r="M538" s="83">
        <v>0</v>
      </c>
      <c r="N538" s="85">
        <f t="shared" si="26"/>
        <v>0</v>
      </c>
      <c r="O538" s="83"/>
      <c r="P538" s="85">
        <f t="shared" si="27"/>
        <v>0</v>
      </c>
      <c r="Q538" s="83"/>
      <c r="R538" s="377">
        <f t="shared" si="28"/>
        <v>0</v>
      </c>
      <c r="S538" s="905"/>
      <c r="T538" s="905">
        <f>+ALMACEN[[#This Row],[TOTAL EXITENTE82]]*ALMACEN[[#This Row],[P.U$]]</f>
        <v>0</v>
      </c>
      <c r="U538" s="768"/>
      <c r="V538">
        <f>SUMIF(SALIDAS6[[N° DE LOTE ]],ALMACEN[N° DE LOTE],SALIDAS6[ENTRADAS])</f>
        <v>0</v>
      </c>
      <c r="W538" s="950">
        <f>SUMIF(Tabla6[N° DE LOTE],ALMACEN[N° DE LOTE],Tabla6[SALIDAS])</f>
        <v>0</v>
      </c>
      <c r="X538" s="950">
        <f>ALMACEN[[#This Row],[SALIDAD]]-ALMACEN[[#This Row],[ENTRADAS]]</f>
        <v>0</v>
      </c>
      <c r="Y538" s="176"/>
    </row>
    <row r="539" spans="1:26" ht="38.25" x14ac:dyDescent="0.25">
      <c r="A539" s="179">
        <v>467</v>
      </c>
      <c r="B539" s="204" t="s">
        <v>444</v>
      </c>
      <c r="C539" s="21" t="s">
        <v>203</v>
      </c>
      <c r="D539" s="23" t="s">
        <v>345</v>
      </c>
      <c r="E539" s="23" t="s">
        <v>282</v>
      </c>
      <c r="F539" s="28">
        <v>45717</v>
      </c>
      <c r="G539" s="39">
        <v>1.58</v>
      </c>
      <c r="H539" s="337"/>
      <c r="I539" s="83"/>
      <c r="J539" s="85">
        <f t="shared" si="34"/>
        <v>0</v>
      </c>
      <c r="K539" s="83">
        <v>0</v>
      </c>
      <c r="L539" s="85">
        <f t="shared" si="25"/>
        <v>0</v>
      </c>
      <c r="M539" s="83">
        <v>0</v>
      </c>
      <c r="N539" s="85">
        <f t="shared" si="26"/>
        <v>0</v>
      </c>
      <c r="O539" s="83"/>
      <c r="P539" s="85">
        <f t="shared" si="27"/>
        <v>0</v>
      </c>
      <c r="Q539" s="83"/>
      <c r="R539" s="377">
        <f t="shared" si="28"/>
        <v>0</v>
      </c>
      <c r="S539" s="905"/>
      <c r="T539" s="905">
        <f>+ALMACEN[[#This Row],[TOTAL EXITENTE82]]*ALMACEN[[#This Row],[P.U$]]</f>
        <v>0</v>
      </c>
      <c r="U539" s="768"/>
      <c r="V539">
        <f>SUMIF(SALIDAS6[[N° DE LOTE ]],ALMACEN[N° DE LOTE],SALIDAS6[ENTRADAS])</f>
        <v>0</v>
      </c>
      <c r="W539" s="950">
        <f>SUMIF(Tabla6[N° DE LOTE],ALMACEN[N° DE LOTE],Tabla6[SALIDAS])</f>
        <v>0</v>
      </c>
      <c r="X539" s="950">
        <f>ALMACEN[[#This Row],[SALIDAD]]-ALMACEN[[#This Row],[ENTRADAS]]</f>
        <v>0</v>
      </c>
      <c r="Y539" s="176"/>
    </row>
    <row r="540" spans="1:26" ht="38.25" x14ac:dyDescent="0.25">
      <c r="A540" s="179">
        <v>468</v>
      </c>
      <c r="B540" s="204" t="s">
        <v>445</v>
      </c>
      <c r="C540" s="21" t="s">
        <v>194</v>
      </c>
      <c r="D540" s="23" t="s">
        <v>345</v>
      </c>
      <c r="E540" s="23" t="s">
        <v>269</v>
      </c>
      <c r="F540" s="28">
        <v>45597</v>
      </c>
      <c r="G540" s="39">
        <v>6.23</v>
      </c>
      <c r="H540" s="337"/>
      <c r="I540" s="83"/>
      <c r="J540" s="85">
        <f t="shared" si="34"/>
        <v>0</v>
      </c>
      <c r="K540" s="83">
        <v>0</v>
      </c>
      <c r="L540" s="85">
        <f t="shared" si="25"/>
        <v>0</v>
      </c>
      <c r="M540" s="83">
        <v>0</v>
      </c>
      <c r="N540" s="85">
        <f t="shared" si="26"/>
        <v>0</v>
      </c>
      <c r="O540" s="83"/>
      <c r="P540" s="85">
        <f t="shared" si="27"/>
        <v>0</v>
      </c>
      <c r="Q540" s="83"/>
      <c r="R540" s="377">
        <f t="shared" si="28"/>
        <v>0</v>
      </c>
      <c r="S540" s="905"/>
      <c r="T540" s="905">
        <f>+ALMACEN[[#This Row],[TOTAL EXITENTE82]]*ALMACEN[[#This Row],[P.U$]]</f>
        <v>0</v>
      </c>
      <c r="U540" s="768"/>
      <c r="V540">
        <f>SUMIF(SALIDAS6[[N° DE LOTE ]],ALMACEN[N° DE LOTE],SALIDAS6[ENTRADAS])</f>
        <v>0</v>
      </c>
      <c r="W540" s="950">
        <f>SUMIF(Tabla6[N° DE LOTE],ALMACEN[N° DE LOTE],Tabla6[SALIDAS])</f>
        <v>0</v>
      </c>
      <c r="X540" s="950">
        <f>ALMACEN[[#This Row],[SALIDAD]]-ALMACEN[[#This Row],[ENTRADAS]]</f>
        <v>0</v>
      </c>
      <c r="Y540" s="176"/>
    </row>
    <row r="541" spans="1:26" ht="38.25" x14ac:dyDescent="0.25">
      <c r="A541" s="179">
        <v>469</v>
      </c>
      <c r="B541" s="204" t="s">
        <v>446</v>
      </c>
      <c r="C541" s="21" t="s">
        <v>610</v>
      </c>
      <c r="D541" s="23" t="s">
        <v>345</v>
      </c>
      <c r="E541" s="23" t="s">
        <v>692</v>
      </c>
      <c r="F541" s="28">
        <v>45901</v>
      </c>
      <c r="G541" s="39">
        <v>5.89</v>
      </c>
      <c r="H541" s="337"/>
      <c r="I541" s="83"/>
      <c r="J541" s="85">
        <f t="shared" si="34"/>
        <v>0</v>
      </c>
      <c r="K541" s="83">
        <v>0</v>
      </c>
      <c r="L541" s="85">
        <f t="shared" si="25"/>
        <v>0</v>
      </c>
      <c r="M541" s="83">
        <v>0</v>
      </c>
      <c r="N541" s="85">
        <f t="shared" si="26"/>
        <v>0</v>
      </c>
      <c r="O541" s="83"/>
      <c r="P541" s="85">
        <f t="shared" si="27"/>
        <v>0</v>
      </c>
      <c r="Q541" s="83"/>
      <c r="R541" s="377">
        <f t="shared" si="28"/>
        <v>0</v>
      </c>
      <c r="S541" s="905"/>
      <c r="T541" s="905">
        <f>+ALMACEN[[#This Row],[TOTAL EXITENTE82]]*ALMACEN[[#This Row],[P.U$]]</f>
        <v>0</v>
      </c>
      <c r="U541" s="768"/>
      <c r="V541">
        <f>SUMIF(SALIDAS6[[N° DE LOTE ]],ALMACEN[N° DE LOTE],SALIDAS6[ENTRADAS])</f>
        <v>0</v>
      </c>
      <c r="W541" s="950">
        <f>SUMIF(Tabla6[N° DE LOTE],ALMACEN[N° DE LOTE],Tabla6[SALIDAS])</f>
        <v>0</v>
      </c>
      <c r="X541" s="950">
        <f>ALMACEN[[#This Row],[SALIDAD]]-ALMACEN[[#This Row],[ENTRADAS]]</f>
        <v>0</v>
      </c>
      <c r="Y541" s="176"/>
    </row>
    <row r="542" spans="1:26" ht="38.25" x14ac:dyDescent="0.25">
      <c r="A542" s="179">
        <v>470</v>
      </c>
      <c r="B542" s="151" t="s">
        <v>976</v>
      </c>
      <c r="C542" s="151" t="s">
        <v>610</v>
      </c>
      <c r="D542" s="655" t="s">
        <v>334</v>
      </c>
      <c r="E542" s="23" t="s">
        <v>692</v>
      </c>
      <c r="F542" s="579">
        <v>46023</v>
      </c>
      <c r="G542" s="580">
        <v>4.29</v>
      </c>
      <c r="H542" s="337"/>
      <c r="I542" s="233"/>
      <c r="J542" s="85">
        <f t="shared" si="34"/>
        <v>0</v>
      </c>
      <c r="K542" s="83">
        <v>0</v>
      </c>
      <c r="L542" s="232">
        <f>G542*K542</f>
        <v>0</v>
      </c>
      <c r="M542" s="83">
        <v>0</v>
      </c>
      <c r="N542" s="232">
        <f>G542*M542</f>
        <v>0</v>
      </c>
      <c r="O542" s="233"/>
      <c r="P542" s="232">
        <f>G542*O542</f>
        <v>0</v>
      </c>
      <c r="Q542" s="233"/>
      <c r="R542" s="377">
        <f>G542*Q542</f>
        <v>0</v>
      </c>
      <c r="S542" s="905"/>
      <c r="T542" s="905">
        <f>+ALMACEN[[#This Row],[TOTAL EXITENTE82]]*ALMACEN[[#This Row],[P.U$]]</f>
        <v>0</v>
      </c>
      <c r="U542" s="768"/>
      <c r="V542">
        <f>SUMIF(SALIDAS6[[N° DE LOTE ]],ALMACEN[N° DE LOTE],SALIDAS6[ENTRADAS])</f>
        <v>0</v>
      </c>
      <c r="W542" s="950">
        <f>SUMIF(Tabla6[N° DE LOTE],ALMACEN[N° DE LOTE],Tabla6[SALIDAS])</f>
        <v>0</v>
      </c>
      <c r="X542" s="950">
        <f>ALMACEN[[#This Row],[SALIDAD]]-ALMACEN[[#This Row],[ENTRADAS]]</f>
        <v>0</v>
      </c>
      <c r="Y542" s="176"/>
    </row>
    <row r="543" spans="1:26" ht="38.25" x14ac:dyDescent="0.25">
      <c r="A543" s="179">
        <v>471</v>
      </c>
      <c r="B543" s="204" t="s">
        <v>447</v>
      </c>
      <c r="C543" s="21" t="s">
        <v>611</v>
      </c>
      <c r="D543" s="23" t="s">
        <v>345</v>
      </c>
      <c r="E543" s="23" t="s">
        <v>287</v>
      </c>
      <c r="F543" s="28">
        <v>45444</v>
      </c>
      <c r="G543" s="39">
        <v>2.77</v>
      </c>
      <c r="H543" s="337"/>
      <c r="I543" s="83">
        <v>2</v>
      </c>
      <c r="J543" s="85">
        <f t="shared" si="34"/>
        <v>5.54</v>
      </c>
      <c r="K543" s="83">
        <v>2</v>
      </c>
      <c r="L543" s="85">
        <f t="shared" si="25"/>
        <v>5.54</v>
      </c>
      <c r="M543" s="83">
        <v>2</v>
      </c>
      <c r="N543" s="85">
        <f t="shared" si="26"/>
        <v>5.54</v>
      </c>
      <c r="O543" s="83"/>
      <c r="P543" s="85">
        <f t="shared" si="27"/>
        <v>0</v>
      </c>
      <c r="Q543" s="83"/>
      <c r="R543" s="377">
        <f t="shared" si="28"/>
        <v>0</v>
      </c>
      <c r="S543" s="905"/>
      <c r="T543" s="905">
        <f>+ALMACEN[[#This Row],[TOTAL EXITENTE82]]*ALMACEN[[#This Row],[P.U$]]</f>
        <v>0</v>
      </c>
      <c r="U543" s="768"/>
      <c r="V543">
        <f>SUMIF(SALIDAS6[[N° DE LOTE ]],ALMACEN[N° DE LOTE],SALIDAS6[ENTRADAS])</f>
        <v>0</v>
      </c>
      <c r="W543" s="950">
        <f>SUMIF(Tabla6[N° DE LOTE],ALMACEN[N° DE LOTE],Tabla6[SALIDAS])</f>
        <v>0</v>
      </c>
      <c r="X543" s="950">
        <f>ALMACEN[[#This Row],[SALIDAD]]-ALMACEN[[#This Row],[ENTRADAS]]</f>
        <v>0</v>
      </c>
      <c r="Y543" s="176"/>
      <c r="Z543" s="172"/>
    </row>
    <row r="544" spans="1:26" ht="28.5" x14ac:dyDescent="0.25">
      <c r="A544" s="179">
        <v>790</v>
      </c>
      <c r="B544" s="204" t="s">
        <v>18055</v>
      </c>
      <c r="C544" s="21" t="s">
        <v>623</v>
      </c>
      <c r="D544" s="23" t="s">
        <v>334</v>
      </c>
      <c r="E544" s="23"/>
      <c r="F544" s="28">
        <v>45839</v>
      </c>
      <c r="G544" s="39">
        <v>2.9</v>
      </c>
      <c r="H544" s="337"/>
      <c r="I544" s="83"/>
      <c r="J544" s="85">
        <f>G544*I544</f>
        <v>0</v>
      </c>
      <c r="K544" s="83"/>
      <c r="L544" s="85">
        <f>G544*K544</f>
        <v>0</v>
      </c>
      <c r="M544" s="83"/>
      <c r="N544" s="85">
        <f>G544*M544</f>
        <v>0</v>
      </c>
      <c r="O544" s="83"/>
      <c r="P544" s="85">
        <f>G544*O544</f>
        <v>0</v>
      </c>
      <c r="Q544" s="83">
        <v>10</v>
      </c>
      <c r="R544" s="377">
        <f>G544*Q544</f>
        <v>29</v>
      </c>
      <c r="S544" s="905">
        <v>2</v>
      </c>
      <c r="T544" s="905">
        <f>+ALMACEN[[#This Row],[TOTAL EXITENTE82]]*ALMACEN[[#This Row],[P.U$]]</f>
        <v>5.8</v>
      </c>
      <c r="U544" s="768">
        <v>0</v>
      </c>
      <c r="V544">
        <f>SUMIF(SALIDAS6[[N° DE LOTE ]],ALMACEN[N° DE LOTE],SALIDAS6[ENTRADAS])</f>
        <v>10</v>
      </c>
      <c r="W544" s="950">
        <f>SUMIF(Tabla6[N° DE LOTE],ALMACEN[N° DE LOTE],Tabla6[SALIDAS])</f>
        <v>0</v>
      </c>
      <c r="X544" s="950">
        <f>ALMACEN[[#This Row],[SALIDAD]]-ALMACEN[[#This Row],[ENTRADAS]]</f>
        <v>10</v>
      </c>
      <c r="Y544" s="176"/>
      <c r="Z544" s="172"/>
    </row>
    <row r="545" spans="1:26" ht="38.25" x14ac:dyDescent="0.25">
      <c r="A545" s="179">
        <v>803</v>
      </c>
      <c r="B545" s="204" t="s">
        <v>448</v>
      </c>
      <c r="C545" s="21" t="s">
        <v>18015</v>
      </c>
      <c r="D545" s="23" t="s">
        <v>347</v>
      </c>
      <c r="E545" s="23" t="s">
        <v>693</v>
      </c>
      <c r="F545" s="28">
        <v>45992</v>
      </c>
      <c r="G545" s="39">
        <v>2.57</v>
      </c>
      <c r="H545" s="337"/>
      <c r="I545" s="83"/>
      <c r="J545" s="85">
        <f>G545*I545</f>
        <v>0</v>
      </c>
      <c r="K545" s="83"/>
      <c r="L545" s="85">
        <f>G545*K545</f>
        <v>0</v>
      </c>
      <c r="M545" s="83"/>
      <c r="N545" s="85">
        <f>G545*M545</f>
        <v>0</v>
      </c>
      <c r="O545" s="83"/>
      <c r="P545" s="85">
        <f>G545*O545</f>
        <v>0</v>
      </c>
      <c r="Q545" s="83">
        <v>29</v>
      </c>
      <c r="R545" s="377">
        <f>G545*Q545</f>
        <v>74.53</v>
      </c>
      <c r="S545" s="905">
        <v>5</v>
      </c>
      <c r="T545" s="905">
        <f>+ALMACEN[[#This Row],[TOTAL EXITENTE82]]*ALMACEN[[#This Row],[P.U$]]</f>
        <v>12.85</v>
      </c>
      <c r="U545" s="768">
        <v>5</v>
      </c>
      <c r="V545">
        <f>SUMIF(SALIDAS6[[N° DE LOTE ]],ALMACEN[N° DE LOTE],SALIDAS6[ENTRADAS])</f>
        <v>29</v>
      </c>
      <c r="W545" s="950">
        <f>SUMIF(Tabla6[N° DE LOTE],ALMACEN[N° DE LOTE],Tabla6[SALIDAS])</f>
        <v>6</v>
      </c>
      <c r="X545" s="950">
        <f>ALMACEN[[#This Row],[SALIDAD]]-ALMACEN[[#This Row],[ENTRADAS]]</f>
        <v>23</v>
      </c>
      <c r="Y545" s="176"/>
      <c r="Z545" s="172"/>
    </row>
    <row r="546" spans="1:26" ht="38.25" x14ac:dyDescent="0.25">
      <c r="A546" s="179">
        <v>472</v>
      </c>
      <c r="B546" s="204" t="s">
        <v>448</v>
      </c>
      <c r="C546" s="21" t="s">
        <v>17776</v>
      </c>
      <c r="D546" s="23" t="s">
        <v>347</v>
      </c>
      <c r="E546" s="23" t="s">
        <v>693</v>
      </c>
      <c r="F546" s="28">
        <v>45383</v>
      </c>
      <c r="G546" s="39">
        <v>4.3099999999999996</v>
      </c>
      <c r="H546" s="337"/>
      <c r="I546" s="83"/>
      <c r="J546" s="85">
        <f t="shared" si="34"/>
        <v>0</v>
      </c>
      <c r="K546" s="83">
        <v>0</v>
      </c>
      <c r="L546" s="85">
        <f t="shared" si="25"/>
        <v>0</v>
      </c>
      <c r="M546" s="83">
        <v>0</v>
      </c>
      <c r="N546" s="85">
        <f t="shared" si="26"/>
        <v>0</v>
      </c>
      <c r="O546" s="83"/>
      <c r="P546" s="85">
        <f t="shared" si="27"/>
        <v>0</v>
      </c>
      <c r="Q546" s="83"/>
      <c r="R546" s="377">
        <f t="shared" si="28"/>
        <v>0</v>
      </c>
      <c r="S546" s="905"/>
      <c r="T546" s="905">
        <f>+ALMACEN[[#This Row],[TOTAL EXITENTE82]]*ALMACEN[[#This Row],[P.U$]]</f>
        <v>0</v>
      </c>
      <c r="U546" s="768"/>
      <c r="V546">
        <f>SUMIF(SALIDAS6[[N° DE LOTE ]],ALMACEN[N° DE LOTE],SALIDAS6[ENTRADAS])</f>
        <v>0</v>
      </c>
      <c r="W546" s="950">
        <f>SUMIF(Tabla6[N° DE LOTE],ALMACEN[N° DE LOTE],Tabla6[SALIDAS])</f>
        <v>0</v>
      </c>
      <c r="X546" s="950">
        <f>ALMACEN[[#This Row],[SALIDAD]]-ALMACEN[[#This Row],[ENTRADAS]]</f>
        <v>0</v>
      </c>
      <c r="Y546" s="176"/>
    </row>
    <row r="547" spans="1:26" x14ac:dyDescent="0.25">
      <c r="A547" s="179">
        <v>473</v>
      </c>
      <c r="B547" s="362" t="s">
        <v>1086</v>
      </c>
      <c r="C547" s="596" t="s">
        <v>213</v>
      </c>
      <c r="D547" s="655"/>
      <c r="E547" s="153"/>
      <c r="F547" s="579"/>
      <c r="G547" s="597"/>
      <c r="H547" s="337"/>
      <c r="I547" s="593"/>
      <c r="J547" s="599">
        <f>G547*I547</f>
        <v>0</v>
      </c>
      <c r="K547" s="83">
        <v>0</v>
      </c>
      <c r="L547" s="879">
        <f>G547*K547</f>
        <v>0</v>
      </c>
      <c r="M547" s="83">
        <v>0</v>
      </c>
      <c r="N547" s="879">
        <f>G547*M547</f>
        <v>0</v>
      </c>
      <c r="O547" s="593"/>
      <c r="P547" s="879">
        <f>G547*O547</f>
        <v>0</v>
      </c>
      <c r="Q547" s="593"/>
      <c r="R547" s="377">
        <f>G547*Q547</f>
        <v>0</v>
      </c>
      <c r="S547" s="905"/>
      <c r="T547" s="905">
        <f>+ALMACEN[[#This Row],[TOTAL EXITENTE82]]*ALMACEN[[#This Row],[P.U$]]</f>
        <v>0</v>
      </c>
      <c r="U547" s="768"/>
      <c r="V547">
        <f>SUMIF(SALIDAS6[[N° DE LOTE ]],ALMACEN[N° DE LOTE],SALIDAS6[ENTRADAS])</f>
        <v>0</v>
      </c>
      <c r="W547" s="950">
        <f>SUMIF(Tabla6[N° DE LOTE],ALMACEN[N° DE LOTE],Tabla6[SALIDAS])</f>
        <v>0</v>
      </c>
      <c r="X547" s="950">
        <f>ALMACEN[[#This Row],[SALIDAD]]-ALMACEN[[#This Row],[ENTRADAS]]</f>
        <v>0</v>
      </c>
      <c r="Y547" s="176"/>
    </row>
    <row r="548" spans="1:26" ht="45" x14ac:dyDescent="0.25">
      <c r="A548" s="179">
        <v>474</v>
      </c>
      <c r="B548" s="362" t="s">
        <v>1084</v>
      </c>
      <c r="C548" s="596" t="s">
        <v>623</v>
      </c>
      <c r="D548" s="23" t="s">
        <v>347</v>
      </c>
      <c r="E548" s="153" t="s">
        <v>18053</v>
      </c>
      <c r="F548" s="579">
        <v>45505</v>
      </c>
      <c r="G548" s="597">
        <v>5.92</v>
      </c>
      <c r="H548" s="337"/>
      <c r="I548" s="593"/>
      <c r="J548" s="599">
        <f>G548*I548</f>
        <v>0</v>
      </c>
      <c r="K548" s="83">
        <v>0</v>
      </c>
      <c r="L548" s="879">
        <f>G548*K548</f>
        <v>0</v>
      </c>
      <c r="M548" s="83">
        <v>0</v>
      </c>
      <c r="N548" s="879">
        <f>G548*M548</f>
        <v>0</v>
      </c>
      <c r="O548" s="593"/>
      <c r="P548" s="879">
        <f>G548*O548</f>
        <v>0</v>
      </c>
      <c r="Q548" s="593">
        <v>10</v>
      </c>
      <c r="R548" s="377">
        <f>G548*Q548</f>
        <v>59.2</v>
      </c>
      <c r="S548" s="905">
        <v>5</v>
      </c>
      <c r="T548" s="905">
        <f>+ALMACEN[[#This Row],[TOTAL EXITENTE82]]*ALMACEN[[#This Row],[P.U$]]</f>
        <v>29.6</v>
      </c>
      <c r="U548" s="768">
        <v>5</v>
      </c>
      <c r="V548">
        <f>SUMIF(SALIDAS6[[N° DE LOTE ]],ALMACEN[N° DE LOTE],SALIDAS6[ENTRADAS])</f>
        <v>10</v>
      </c>
      <c r="W548" s="950">
        <f>SUMIF(Tabla6[N° DE LOTE],ALMACEN[N° DE LOTE],Tabla6[SALIDAS])</f>
        <v>0</v>
      </c>
      <c r="X548" s="950">
        <f>ALMACEN[[#This Row],[SALIDAD]]-ALMACEN[[#This Row],[ENTRADAS]]</f>
        <v>10</v>
      </c>
      <c r="Y548" s="176"/>
    </row>
    <row r="549" spans="1:26" ht="38.25" x14ac:dyDescent="0.25">
      <c r="A549" s="179">
        <v>475</v>
      </c>
      <c r="B549" s="204" t="s">
        <v>449</v>
      </c>
      <c r="C549" s="21" t="s">
        <v>599</v>
      </c>
      <c r="D549" s="23" t="s">
        <v>345</v>
      </c>
      <c r="E549" s="23" t="s">
        <v>694</v>
      </c>
      <c r="F549" s="28">
        <v>45658</v>
      </c>
      <c r="G549" s="39">
        <v>0.83</v>
      </c>
      <c r="H549" s="337"/>
      <c r="I549" s="83"/>
      <c r="J549" s="85">
        <f t="shared" si="34"/>
        <v>0</v>
      </c>
      <c r="K549" s="83">
        <v>0</v>
      </c>
      <c r="L549" s="85">
        <f t="shared" si="25"/>
        <v>0</v>
      </c>
      <c r="M549" s="83">
        <v>0</v>
      </c>
      <c r="N549" s="85">
        <f t="shared" si="26"/>
        <v>0</v>
      </c>
      <c r="O549" s="83"/>
      <c r="P549" s="85">
        <f t="shared" si="27"/>
        <v>0</v>
      </c>
      <c r="Q549" s="83"/>
      <c r="R549" s="377">
        <f t="shared" si="28"/>
        <v>0</v>
      </c>
      <c r="S549" s="905"/>
      <c r="T549" s="905">
        <f>+ALMACEN[[#This Row],[TOTAL EXITENTE82]]*ALMACEN[[#This Row],[P.U$]]</f>
        <v>0</v>
      </c>
      <c r="U549" s="768"/>
      <c r="V549">
        <f>SUMIF(SALIDAS6[[N° DE LOTE ]],ALMACEN[N° DE LOTE],SALIDAS6[ENTRADAS])</f>
        <v>0</v>
      </c>
      <c r="W549" s="950">
        <f>SUMIF(Tabla6[N° DE LOTE],ALMACEN[N° DE LOTE],Tabla6[SALIDAS])</f>
        <v>0</v>
      </c>
      <c r="X549" s="950">
        <f>ALMACEN[[#This Row],[SALIDAD]]-ALMACEN[[#This Row],[ENTRADAS]]</f>
        <v>0</v>
      </c>
      <c r="Y549" s="176"/>
    </row>
    <row r="550" spans="1:26" x14ac:dyDescent="0.25">
      <c r="A550" s="179">
        <v>791</v>
      </c>
      <c r="B550" s="204" t="s">
        <v>450</v>
      </c>
      <c r="C550" s="21" t="s">
        <v>623</v>
      </c>
      <c r="D550" s="23" t="s">
        <v>348</v>
      </c>
      <c r="E550" s="23" t="s">
        <v>695</v>
      </c>
      <c r="F550" s="28">
        <v>45200</v>
      </c>
      <c r="G550" s="39">
        <v>5.54</v>
      </c>
      <c r="H550" s="337"/>
      <c r="I550" s="83"/>
      <c r="J550" s="85">
        <f>G550*I550</f>
        <v>0</v>
      </c>
      <c r="K550" s="83"/>
      <c r="L550" s="85">
        <f>G550*K550</f>
        <v>0</v>
      </c>
      <c r="M550" s="83"/>
      <c r="N550" s="85">
        <f>G550*M550</f>
        <v>0</v>
      </c>
      <c r="O550" s="83"/>
      <c r="P550" s="85">
        <f>G550*O550</f>
        <v>0</v>
      </c>
      <c r="Q550" s="83">
        <v>10</v>
      </c>
      <c r="R550" s="377">
        <f>G550*Q550</f>
        <v>55.4</v>
      </c>
      <c r="S550" s="905">
        <v>5</v>
      </c>
      <c r="T550" s="905">
        <f>+ALMACEN[[#This Row],[TOTAL EXITENTE82]]*ALMACEN[[#This Row],[P.U$]]</f>
        <v>27.7</v>
      </c>
      <c r="U550" s="768">
        <v>5</v>
      </c>
      <c r="V550">
        <f>SUMIF(SALIDAS6[[N° DE LOTE ]],ALMACEN[N° DE LOTE],SALIDAS6[ENTRADAS])</f>
        <v>10</v>
      </c>
      <c r="W550" s="950">
        <f>SUMIF(Tabla6[N° DE LOTE],ALMACEN[N° DE LOTE],Tabla6[SALIDAS])</f>
        <v>0</v>
      </c>
      <c r="X550" s="950">
        <f>ALMACEN[[#This Row],[SALIDAD]]-ALMACEN[[#This Row],[ENTRADAS]]</f>
        <v>10</v>
      </c>
      <c r="Y550" s="176"/>
    </row>
    <row r="551" spans="1:26" x14ac:dyDescent="0.25">
      <c r="A551" s="179">
        <v>476</v>
      </c>
      <c r="B551" s="204" t="s">
        <v>450</v>
      </c>
      <c r="C551" s="21" t="s">
        <v>612</v>
      </c>
      <c r="D551" s="23" t="s">
        <v>348</v>
      </c>
      <c r="E551" s="23" t="s">
        <v>695</v>
      </c>
      <c r="F551" s="28">
        <v>45659</v>
      </c>
      <c r="G551" s="39">
        <v>10.8</v>
      </c>
      <c r="H551" s="337"/>
      <c r="I551" s="83"/>
      <c r="J551" s="85">
        <f t="shared" si="34"/>
        <v>0</v>
      </c>
      <c r="K551" s="83">
        <v>0</v>
      </c>
      <c r="L551" s="85">
        <f t="shared" si="25"/>
        <v>0</v>
      </c>
      <c r="M551" s="83">
        <v>0</v>
      </c>
      <c r="N551" s="85">
        <f t="shared" si="26"/>
        <v>0</v>
      </c>
      <c r="O551" s="83"/>
      <c r="P551" s="85">
        <f t="shared" si="27"/>
        <v>0</v>
      </c>
      <c r="Q551" s="83"/>
      <c r="R551" s="377">
        <f t="shared" si="28"/>
        <v>0</v>
      </c>
      <c r="S551" s="905"/>
      <c r="T551" s="905">
        <f>+ALMACEN[[#This Row],[TOTAL EXITENTE82]]*ALMACEN[[#This Row],[P.U$]]</f>
        <v>0</v>
      </c>
      <c r="U551" s="768"/>
      <c r="V551">
        <f>SUMIF(SALIDAS6[[N° DE LOTE ]],ALMACEN[N° DE LOTE],SALIDAS6[ENTRADAS])</f>
        <v>0</v>
      </c>
      <c r="W551" s="950">
        <f>SUMIF(Tabla6[N° DE LOTE],ALMACEN[N° DE LOTE],Tabla6[SALIDAS])</f>
        <v>0</v>
      </c>
      <c r="X551" s="950">
        <f>ALMACEN[[#This Row],[SALIDAD]]-ALMACEN[[#This Row],[ENTRADAS]]</f>
        <v>0</v>
      </c>
      <c r="Y551" s="176"/>
    </row>
    <row r="552" spans="1:26" ht="25.5" x14ac:dyDescent="0.25">
      <c r="A552" s="179">
        <v>477</v>
      </c>
      <c r="B552" s="204" t="s">
        <v>767</v>
      </c>
      <c r="C552" s="21" t="s">
        <v>612</v>
      </c>
      <c r="D552" s="23" t="s">
        <v>348</v>
      </c>
      <c r="E552" s="23" t="s">
        <v>696</v>
      </c>
      <c r="F552" s="28">
        <v>45660</v>
      </c>
      <c r="G552" s="39">
        <v>3</v>
      </c>
      <c r="H552" s="337"/>
      <c r="I552" s="83"/>
      <c r="J552" s="85">
        <f t="shared" si="34"/>
        <v>0</v>
      </c>
      <c r="K552" s="83">
        <v>0</v>
      </c>
      <c r="L552" s="85">
        <f t="shared" si="25"/>
        <v>0</v>
      </c>
      <c r="M552" s="83">
        <v>0</v>
      </c>
      <c r="N552" s="85">
        <f t="shared" si="26"/>
        <v>0</v>
      </c>
      <c r="O552" s="83"/>
      <c r="P552" s="85">
        <f t="shared" si="27"/>
        <v>0</v>
      </c>
      <c r="Q552" s="83"/>
      <c r="R552" s="377">
        <f t="shared" si="28"/>
        <v>0</v>
      </c>
      <c r="S552" s="905"/>
      <c r="T552" s="905">
        <f>+ALMACEN[[#This Row],[TOTAL EXITENTE82]]*ALMACEN[[#This Row],[P.U$]]</f>
        <v>0</v>
      </c>
      <c r="U552" s="768"/>
      <c r="V552">
        <f>SUMIF(SALIDAS6[[N° DE LOTE ]],ALMACEN[N° DE LOTE],SALIDAS6[ENTRADAS])</f>
        <v>0</v>
      </c>
      <c r="W552" s="950">
        <f>SUMIF(Tabla6[N° DE LOTE],ALMACEN[N° DE LOTE],Tabla6[SALIDAS])</f>
        <v>0</v>
      </c>
      <c r="X552" s="950">
        <f>ALMACEN[[#This Row],[SALIDAD]]-ALMACEN[[#This Row],[ENTRADAS]]</f>
        <v>0</v>
      </c>
      <c r="Y552" s="176"/>
    </row>
    <row r="553" spans="1:26" ht="25.5" x14ac:dyDescent="0.25">
      <c r="A553" s="179">
        <v>478</v>
      </c>
      <c r="B553" s="204" t="s">
        <v>768</v>
      </c>
      <c r="C553" s="21" t="s">
        <v>612</v>
      </c>
      <c r="D553" s="23" t="s">
        <v>348</v>
      </c>
      <c r="E553" s="23" t="s">
        <v>348</v>
      </c>
      <c r="F553" s="28">
        <v>45474</v>
      </c>
      <c r="G553" s="39">
        <v>3</v>
      </c>
      <c r="H553" s="337"/>
      <c r="I553" s="83"/>
      <c r="J553" s="85">
        <f t="shared" si="34"/>
        <v>0</v>
      </c>
      <c r="K553" s="83">
        <v>0</v>
      </c>
      <c r="L553" s="85">
        <f t="shared" si="25"/>
        <v>0</v>
      </c>
      <c r="M553" s="83">
        <v>0</v>
      </c>
      <c r="N553" s="85">
        <f t="shared" si="26"/>
        <v>0</v>
      </c>
      <c r="O553" s="83"/>
      <c r="P553" s="85">
        <f t="shared" si="27"/>
        <v>0</v>
      </c>
      <c r="Q553" s="83">
        <v>22</v>
      </c>
      <c r="R553" s="377">
        <f t="shared" si="28"/>
        <v>66</v>
      </c>
      <c r="S553" s="905">
        <v>12</v>
      </c>
      <c r="T553" s="905">
        <f>+ALMACEN[[#This Row],[TOTAL EXITENTE82]]*ALMACEN[[#This Row],[P.U$]]</f>
        <v>36</v>
      </c>
      <c r="U553" s="768">
        <v>12</v>
      </c>
      <c r="V553">
        <f>SUMIF(SALIDAS6[[N° DE LOTE ]],ALMACEN[N° DE LOTE],SALIDAS6[ENTRADAS])</f>
        <v>22</v>
      </c>
      <c r="W553" s="950">
        <f>SUMIF(Tabla6[N° DE LOTE],ALMACEN[N° DE LOTE],Tabla6[SALIDAS])</f>
        <v>0</v>
      </c>
      <c r="X553" s="950">
        <f>ALMACEN[[#This Row],[SALIDAD]]-ALMACEN[[#This Row],[ENTRADAS]]</f>
        <v>22</v>
      </c>
      <c r="Y553" s="176"/>
    </row>
    <row r="554" spans="1:26" ht="38.25" x14ac:dyDescent="0.25">
      <c r="A554" s="179">
        <v>479</v>
      </c>
      <c r="B554" s="204" t="s">
        <v>451</v>
      </c>
      <c r="C554" s="21" t="s">
        <v>194</v>
      </c>
      <c r="D554" s="23" t="s">
        <v>345</v>
      </c>
      <c r="E554" s="23" t="s">
        <v>287</v>
      </c>
      <c r="F554" s="28">
        <v>45383</v>
      </c>
      <c r="G554" s="39">
        <v>4.62</v>
      </c>
      <c r="H554" s="337"/>
      <c r="I554" s="83">
        <v>1</v>
      </c>
      <c r="J554" s="85">
        <f t="shared" si="34"/>
        <v>4.62</v>
      </c>
      <c r="K554" s="83">
        <v>1</v>
      </c>
      <c r="L554" s="85">
        <f t="shared" si="25"/>
        <v>4.62</v>
      </c>
      <c r="M554" s="83">
        <v>1</v>
      </c>
      <c r="N554" s="85">
        <f t="shared" si="26"/>
        <v>4.62</v>
      </c>
      <c r="O554" s="83"/>
      <c r="P554" s="85">
        <f t="shared" si="27"/>
        <v>0</v>
      </c>
      <c r="Q554" s="83"/>
      <c r="R554" s="377">
        <f t="shared" si="28"/>
        <v>0</v>
      </c>
      <c r="S554" s="905"/>
      <c r="T554" s="905">
        <f>+ALMACEN[[#This Row],[TOTAL EXITENTE82]]*ALMACEN[[#This Row],[P.U$]]</f>
        <v>0</v>
      </c>
      <c r="U554" s="768"/>
      <c r="V554">
        <f>SUMIF(SALIDAS6[[N° DE LOTE ]],ALMACEN[N° DE LOTE],SALIDAS6[ENTRADAS])</f>
        <v>0</v>
      </c>
      <c r="W554" s="950">
        <f>SUMIF(Tabla6[N° DE LOTE],ALMACEN[N° DE LOTE],Tabla6[SALIDAS])</f>
        <v>0</v>
      </c>
      <c r="X554" s="950">
        <f>ALMACEN[[#This Row],[SALIDAD]]-ALMACEN[[#This Row],[ENTRADAS]]</f>
        <v>0</v>
      </c>
      <c r="Y554" s="176"/>
    </row>
    <row r="555" spans="1:26" ht="38.25" x14ac:dyDescent="0.25">
      <c r="A555" s="179">
        <v>480</v>
      </c>
      <c r="B555" s="204" t="s">
        <v>452</v>
      </c>
      <c r="C555" s="21" t="s">
        <v>613</v>
      </c>
      <c r="D555" s="21" t="s">
        <v>349</v>
      </c>
      <c r="E555" s="21" t="s">
        <v>697</v>
      </c>
      <c r="F555" s="28">
        <v>45689</v>
      </c>
      <c r="G555" s="39">
        <v>4.3899999999999997</v>
      </c>
      <c r="H555" s="337"/>
      <c r="I555" s="83"/>
      <c r="J555" s="85">
        <f t="shared" si="34"/>
        <v>0</v>
      </c>
      <c r="K555" s="83">
        <v>0</v>
      </c>
      <c r="L555" s="85">
        <f t="shared" si="25"/>
        <v>0</v>
      </c>
      <c r="M555" s="83">
        <v>0</v>
      </c>
      <c r="N555" s="85">
        <f t="shared" si="26"/>
        <v>0</v>
      </c>
      <c r="O555" s="83"/>
      <c r="P555" s="85">
        <f t="shared" si="27"/>
        <v>0</v>
      </c>
      <c r="Q555" s="83"/>
      <c r="R555" s="377">
        <f t="shared" si="28"/>
        <v>0</v>
      </c>
      <c r="S555" s="905"/>
      <c r="T555" s="905">
        <f>+ALMACEN[[#This Row],[TOTAL EXITENTE82]]*ALMACEN[[#This Row],[P.U$]]</f>
        <v>0</v>
      </c>
      <c r="U555" s="768"/>
      <c r="V555">
        <f>SUMIF(SALIDAS6[[N° DE LOTE ]],ALMACEN[N° DE LOTE],SALIDAS6[ENTRADAS])</f>
        <v>0</v>
      </c>
      <c r="W555" s="950">
        <f>SUMIF(Tabla6[N° DE LOTE],ALMACEN[N° DE LOTE],Tabla6[SALIDAS])</f>
        <v>0</v>
      </c>
      <c r="X555" s="950">
        <f>ALMACEN[[#This Row],[SALIDAD]]-ALMACEN[[#This Row],[ENTRADAS]]</f>
        <v>0</v>
      </c>
      <c r="Y555" s="176"/>
    </row>
    <row r="556" spans="1:26" ht="38.25" x14ac:dyDescent="0.25">
      <c r="A556" s="179">
        <v>481</v>
      </c>
      <c r="B556" s="204" t="s">
        <v>453</v>
      </c>
      <c r="C556" s="21" t="s">
        <v>614</v>
      </c>
      <c r="D556" s="21" t="s">
        <v>350</v>
      </c>
      <c r="E556" s="21" t="s">
        <v>680</v>
      </c>
      <c r="F556" s="28">
        <v>45323</v>
      </c>
      <c r="G556" s="39">
        <v>0.51</v>
      </c>
      <c r="H556" s="337"/>
      <c r="I556" s="83"/>
      <c r="J556" s="85">
        <f t="shared" si="34"/>
        <v>0</v>
      </c>
      <c r="K556" s="83">
        <v>0</v>
      </c>
      <c r="L556" s="85">
        <f t="shared" si="25"/>
        <v>0</v>
      </c>
      <c r="M556" s="83">
        <v>0</v>
      </c>
      <c r="N556" s="85">
        <f t="shared" si="26"/>
        <v>0</v>
      </c>
      <c r="O556" s="83"/>
      <c r="P556" s="85">
        <f t="shared" si="27"/>
        <v>0</v>
      </c>
      <c r="Q556" s="83"/>
      <c r="R556" s="377">
        <f t="shared" si="28"/>
        <v>0</v>
      </c>
      <c r="S556" s="905"/>
      <c r="T556" s="905">
        <f>+ALMACEN[[#This Row],[TOTAL EXITENTE82]]*ALMACEN[[#This Row],[P.U$]]</f>
        <v>0</v>
      </c>
      <c r="U556" s="768"/>
      <c r="V556">
        <f>SUMIF(SALIDAS6[[N° DE LOTE ]],ALMACEN[N° DE LOTE],SALIDAS6[ENTRADAS])</f>
        <v>0</v>
      </c>
      <c r="W556" s="950">
        <f>SUMIF(Tabla6[N° DE LOTE],ALMACEN[N° DE LOTE],Tabla6[SALIDAS])</f>
        <v>0</v>
      </c>
      <c r="X556" s="950">
        <f>ALMACEN[[#This Row],[SALIDAD]]-ALMACEN[[#This Row],[ENTRADAS]]</f>
        <v>0</v>
      </c>
      <c r="Y556" s="176"/>
    </row>
    <row r="557" spans="1:26" ht="25.5" x14ac:dyDescent="0.25">
      <c r="A557" s="179">
        <v>482</v>
      </c>
      <c r="B557" s="204" t="s">
        <v>17732</v>
      </c>
      <c r="C557" s="21"/>
      <c r="D557" s="21" t="s">
        <v>350</v>
      </c>
      <c r="E557" s="21"/>
      <c r="F557" s="28">
        <v>45809</v>
      </c>
      <c r="G557" s="39">
        <v>3.09</v>
      </c>
      <c r="H557" s="337"/>
      <c r="I557" s="83"/>
      <c r="J557" s="85">
        <f>G557*I557</f>
        <v>0</v>
      </c>
      <c r="K557" s="83">
        <v>0</v>
      </c>
      <c r="L557" s="85">
        <f>G557*K557</f>
        <v>0</v>
      </c>
      <c r="M557" s="83">
        <v>0</v>
      </c>
      <c r="N557" s="85">
        <f>G557*M557</f>
        <v>0</v>
      </c>
      <c r="O557" s="83"/>
      <c r="P557" s="85">
        <f>G557*O557</f>
        <v>0</v>
      </c>
      <c r="Q557" s="83"/>
      <c r="R557" s="377">
        <f>G557*Q557</f>
        <v>0</v>
      </c>
      <c r="S557" s="905"/>
      <c r="T557" s="905">
        <f>+ALMACEN[[#This Row],[TOTAL EXITENTE82]]*ALMACEN[[#This Row],[P.U$]]</f>
        <v>0</v>
      </c>
      <c r="U557" s="768"/>
      <c r="V557">
        <f>SUMIF(SALIDAS6[[N° DE LOTE ]],ALMACEN[N° DE LOTE],SALIDAS6[ENTRADAS])</f>
        <v>0</v>
      </c>
      <c r="W557" s="950">
        <f>SUMIF(Tabla6[N° DE LOTE],ALMACEN[N° DE LOTE],Tabla6[SALIDAS])</f>
        <v>0</v>
      </c>
      <c r="X557" s="950">
        <f>ALMACEN[[#This Row],[SALIDAD]]-ALMACEN[[#This Row],[ENTRADAS]]</f>
        <v>0</v>
      </c>
      <c r="Y557" s="176"/>
    </row>
    <row r="558" spans="1:26" ht="38.25" x14ac:dyDescent="0.25">
      <c r="A558" s="179">
        <v>483</v>
      </c>
      <c r="B558" s="204" t="s">
        <v>454</v>
      </c>
      <c r="C558" s="21" t="s">
        <v>615</v>
      </c>
      <c r="D558" s="21" t="s">
        <v>351</v>
      </c>
      <c r="E558" s="21" t="s">
        <v>287</v>
      </c>
      <c r="F558" s="28">
        <v>45108</v>
      </c>
      <c r="G558" s="39">
        <v>4.68</v>
      </c>
      <c r="H558" s="337"/>
      <c r="I558" s="83"/>
      <c r="J558" s="85">
        <f t="shared" si="34"/>
        <v>0</v>
      </c>
      <c r="K558" s="83">
        <v>0</v>
      </c>
      <c r="L558" s="85">
        <f t="shared" ref="L558:L674" si="35">G558*K558</f>
        <v>0</v>
      </c>
      <c r="M558" s="83">
        <v>0</v>
      </c>
      <c r="N558" s="85">
        <f t="shared" ref="N558:N674" si="36">G558*M558</f>
        <v>0</v>
      </c>
      <c r="O558" s="83"/>
      <c r="P558" s="85">
        <f t="shared" ref="P558:P674" si="37">G558*O558</f>
        <v>0</v>
      </c>
      <c r="Q558" s="83"/>
      <c r="R558" s="377">
        <f t="shared" ref="R558:R674" si="38">G558*Q558</f>
        <v>0</v>
      </c>
      <c r="S558" s="905"/>
      <c r="T558" s="905">
        <f>+ALMACEN[[#This Row],[TOTAL EXITENTE82]]*ALMACEN[[#This Row],[P.U$]]</f>
        <v>0</v>
      </c>
      <c r="U558" s="768"/>
      <c r="V558">
        <f>SUMIF(SALIDAS6[[N° DE LOTE ]],ALMACEN[N° DE LOTE],SALIDAS6[ENTRADAS])</f>
        <v>0</v>
      </c>
      <c r="W558" s="950">
        <f>SUMIF(Tabla6[N° DE LOTE],ALMACEN[N° DE LOTE],Tabla6[SALIDAS])</f>
        <v>0</v>
      </c>
      <c r="X558" s="950">
        <f>ALMACEN[[#This Row],[SALIDAD]]-ALMACEN[[#This Row],[ENTRADAS]]</f>
        <v>0</v>
      </c>
      <c r="Y558" s="176"/>
    </row>
    <row r="559" spans="1:26" ht="45" x14ac:dyDescent="0.25">
      <c r="A559" s="179">
        <v>484</v>
      </c>
      <c r="B559" s="151" t="s">
        <v>1026</v>
      </c>
      <c r="C559" s="581" t="s">
        <v>613</v>
      </c>
      <c r="D559" s="655" t="s">
        <v>334</v>
      </c>
      <c r="E559" s="151" t="s">
        <v>304</v>
      </c>
      <c r="F559" s="579">
        <v>45809</v>
      </c>
      <c r="G559" s="580">
        <v>3.8</v>
      </c>
      <c r="H559" s="337"/>
      <c r="I559" s="593"/>
      <c r="J559" s="85">
        <f t="shared" si="34"/>
        <v>0</v>
      </c>
      <c r="K559" s="83">
        <v>0</v>
      </c>
      <c r="L559" s="879">
        <f>G559*K559</f>
        <v>0</v>
      </c>
      <c r="M559" s="83">
        <v>0</v>
      </c>
      <c r="N559" s="879">
        <f>G559*M559</f>
        <v>0</v>
      </c>
      <c r="O559" s="593"/>
      <c r="P559" s="879">
        <f>G559*O559</f>
        <v>0</v>
      </c>
      <c r="Q559" s="593"/>
      <c r="R559" s="377">
        <f>G559*Q559</f>
        <v>0</v>
      </c>
      <c r="S559" s="905"/>
      <c r="T559" s="905">
        <f>+ALMACEN[[#This Row],[TOTAL EXITENTE82]]*ALMACEN[[#This Row],[P.U$]]</f>
        <v>0</v>
      </c>
      <c r="U559" s="768"/>
      <c r="V559">
        <f>SUMIF(SALIDAS6[[N° DE LOTE ]],ALMACEN[N° DE LOTE],SALIDAS6[ENTRADAS])</f>
        <v>0</v>
      </c>
      <c r="W559" s="950">
        <f>SUMIF(Tabla6[N° DE LOTE],ALMACEN[N° DE LOTE],Tabla6[SALIDAS])</f>
        <v>0</v>
      </c>
      <c r="X559" s="950">
        <f>ALMACEN[[#This Row],[SALIDAD]]-ALMACEN[[#This Row],[ENTRADAS]]</f>
        <v>0</v>
      </c>
      <c r="Y559" s="176"/>
    </row>
    <row r="560" spans="1:26" s="309" customFormat="1" ht="15.75" x14ac:dyDescent="0.25">
      <c r="A560" s="179">
        <v>485</v>
      </c>
      <c r="B560" s="311" t="s">
        <v>1006</v>
      </c>
      <c r="C560" s="311" t="s">
        <v>1007</v>
      </c>
      <c r="D560" s="655" t="s">
        <v>349</v>
      </c>
      <c r="E560" s="312"/>
      <c r="F560" s="587">
        <v>45473</v>
      </c>
      <c r="G560" s="653">
        <v>2.5099999999999998</v>
      </c>
      <c r="H560" s="341"/>
      <c r="I560" s="343"/>
      <c r="J560" s="85">
        <f t="shared" si="34"/>
        <v>0</v>
      </c>
      <c r="K560" s="83">
        <v>0</v>
      </c>
      <c r="L560" s="342">
        <f>G560*K560</f>
        <v>0</v>
      </c>
      <c r="M560" s="83">
        <v>0</v>
      </c>
      <c r="N560" s="342">
        <f>G560*M560</f>
        <v>0</v>
      </c>
      <c r="O560" s="343"/>
      <c r="P560" s="342">
        <f>G560*O560</f>
        <v>0</v>
      </c>
      <c r="Q560" s="343"/>
      <c r="R560" s="382">
        <f>G560*Q560</f>
        <v>0</v>
      </c>
      <c r="S560" s="905"/>
      <c r="T560" s="915">
        <f>+ALMACEN[[#This Row],[TOTAL EXITENTE82]]*ALMACEN[[#This Row],[P.U$]]</f>
        <v>0</v>
      </c>
      <c r="U560" s="1023"/>
      <c r="V560" s="309">
        <f>SUMIF(SALIDAS6[[N° DE LOTE ]],ALMACEN[N° DE LOTE],SALIDAS6[ENTRADAS])</f>
        <v>0</v>
      </c>
      <c r="W560" s="955">
        <f>SUMIF(Tabla6[N° DE LOTE],ALMACEN[N° DE LOTE],Tabla6[SALIDAS])</f>
        <v>0</v>
      </c>
      <c r="X560" s="955">
        <f>ALMACEN[[#This Row],[SALIDAD]]-ALMACEN[[#This Row],[ENTRADAS]]</f>
        <v>0</v>
      </c>
      <c r="Y560" s="345"/>
    </row>
    <row r="561" spans="1:25" ht="42.75" x14ac:dyDescent="0.25">
      <c r="A561" s="179">
        <v>486</v>
      </c>
      <c r="B561" s="204" t="s">
        <v>455</v>
      </c>
      <c r="C561" s="21" t="s">
        <v>616</v>
      </c>
      <c r="D561" s="21" t="s">
        <v>352</v>
      </c>
      <c r="E561" s="21" t="s">
        <v>698</v>
      </c>
      <c r="F561" s="28">
        <v>46204</v>
      </c>
      <c r="G561" s="39">
        <v>5.5</v>
      </c>
      <c r="H561" s="337"/>
      <c r="I561" s="83"/>
      <c r="J561" s="85">
        <f t="shared" si="34"/>
        <v>0</v>
      </c>
      <c r="K561" s="83">
        <v>0</v>
      </c>
      <c r="L561" s="85">
        <f t="shared" si="35"/>
        <v>0</v>
      </c>
      <c r="M561" s="83">
        <v>0</v>
      </c>
      <c r="N561" s="85">
        <f t="shared" si="36"/>
        <v>0</v>
      </c>
      <c r="O561" s="83"/>
      <c r="P561" s="85">
        <f t="shared" si="37"/>
        <v>0</v>
      </c>
      <c r="Q561" s="83">
        <v>20</v>
      </c>
      <c r="R561" s="377">
        <f t="shared" si="38"/>
        <v>110</v>
      </c>
      <c r="S561" s="905">
        <v>0</v>
      </c>
      <c r="T561" s="905">
        <f>+ALMACEN[[#This Row],[TOTAL EXITENTE82]]*ALMACEN[[#This Row],[P.U$]]</f>
        <v>0</v>
      </c>
      <c r="U561" s="768">
        <v>0</v>
      </c>
      <c r="V561">
        <f>SUMIF(SALIDAS6[[N° DE LOTE ]],ALMACEN[N° DE LOTE],SALIDAS6[ENTRADAS])</f>
        <v>20</v>
      </c>
      <c r="W561" s="950">
        <f>SUMIF(Tabla6[N° DE LOTE],ALMACEN[N° DE LOTE],Tabla6[SALIDAS])</f>
        <v>0</v>
      </c>
      <c r="X561" s="950">
        <f>ALMACEN[[#This Row],[SALIDAD]]-ALMACEN[[#This Row],[ENTRADAS]]</f>
        <v>20</v>
      </c>
      <c r="Y561" s="176"/>
    </row>
    <row r="562" spans="1:25" ht="38.25" x14ac:dyDescent="0.25">
      <c r="A562" s="179">
        <v>487</v>
      </c>
      <c r="B562" s="204" t="s">
        <v>1038</v>
      </c>
      <c r="C562" s="21" t="s">
        <v>617</v>
      </c>
      <c r="D562" s="21" t="s">
        <v>352</v>
      </c>
      <c r="E562" s="21" t="s">
        <v>699</v>
      </c>
      <c r="F562" s="28">
        <v>45383</v>
      </c>
      <c r="G562" s="39">
        <v>9.11</v>
      </c>
      <c r="H562" s="337"/>
      <c r="I562" s="83"/>
      <c r="J562" s="85">
        <f t="shared" si="34"/>
        <v>0</v>
      </c>
      <c r="K562" s="83">
        <v>0</v>
      </c>
      <c r="L562" s="85">
        <f t="shared" si="35"/>
        <v>0</v>
      </c>
      <c r="M562" s="83">
        <v>0</v>
      </c>
      <c r="N562" s="85">
        <f t="shared" si="36"/>
        <v>0</v>
      </c>
      <c r="O562" s="83"/>
      <c r="P562" s="85">
        <f t="shared" si="37"/>
        <v>0</v>
      </c>
      <c r="Q562" s="83"/>
      <c r="R562" s="377">
        <f t="shared" si="38"/>
        <v>0</v>
      </c>
      <c r="S562" s="905"/>
      <c r="T562" s="905">
        <f>+ALMACEN[[#This Row],[TOTAL EXITENTE82]]*ALMACEN[[#This Row],[P.U$]]</f>
        <v>0</v>
      </c>
      <c r="U562" s="768"/>
      <c r="V562">
        <f>SUMIF(SALIDAS6[[N° DE LOTE ]],ALMACEN[N° DE LOTE],SALIDAS6[ENTRADAS])</f>
        <v>0</v>
      </c>
      <c r="W562" s="950">
        <f>SUMIF(Tabla6[N° DE LOTE],ALMACEN[N° DE LOTE],Tabla6[SALIDAS])</f>
        <v>0</v>
      </c>
      <c r="X562" s="950">
        <f>ALMACEN[[#This Row],[SALIDAD]]-ALMACEN[[#This Row],[ENTRADAS]]</f>
        <v>0</v>
      </c>
      <c r="Y562" s="176"/>
    </row>
    <row r="563" spans="1:25" ht="45" x14ac:dyDescent="0.25">
      <c r="A563" s="179">
        <v>488</v>
      </c>
      <c r="B563" s="204" t="s">
        <v>1224</v>
      </c>
      <c r="C563" s="21" t="s">
        <v>1223</v>
      </c>
      <c r="D563" s="21" t="s">
        <v>334</v>
      </c>
      <c r="E563" s="151" t="s">
        <v>17615</v>
      </c>
      <c r="F563" s="28">
        <v>45565</v>
      </c>
      <c r="G563" s="39">
        <v>3.79</v>
      </c>
      <c r="H563" s="337"/>
      <c r="I563" s="83"/>
      <c r="J563" s="85">
        <f>G563*I563</f>
        <v>0</v>
      </c>
      <c r="K563" s="83">
        <v>0</v>
      </c>
      <c r="L563" s="85">
        <f>G563*K563</f>
        <v>0</v>
      </c>
      <c r="M563" s="83">
        <v>0</v>
      </c>
      <c r="N563" s="85">
        <f>G563*M563</f>
        <v>0</v>
      </c>
      <c r="O563" s="83"/>
      <c r="P563" s="85">
        <f>G563*O563</f>
        <v>0</v>
      </c>
      <c r="Q563" s="83"/>
      <c r="R563" s="377">
        <f>G563*Q563</f>
        <v>0</v>
      </c>
      <c r="S563" s="905"/>
      <c r="T563" s="905">
        <f>+ALMACEN[[#This Row],[TOTAL EXITENTE82]]*ALMACEN[[#This Row],[P.U$]]</f>
        <v>0</v>
      </c>
      <c r="U563" s="768"/>
      <c r="V563">
        <f>SUMIF(SALIDAS6[[N° DE LOTE ]],ALMACEN[N° DE LOTE],SALIDAS6[ENTRADAS])</f>
        <v>0</v>
      </c>
      <c r="W563" s="950">
        <f>SUMIF(Tabla6[N° DE LOTE],ALMACEN[N° DE LOTE],Tabla6[SALIDAS])</f>
        <v>0</v>
      </c>
      <c r="X563" s="950">
        <f>ALMACEN[[#This Row],[SALIDAD]]-ALMACEN[[#This Row],[ENTRADAS]]</f>
        <v>0</v>
      </c>
      <c r="Y563" s="176"/>
    </row>
    <row r="564" spans="1:25" ht="42.75" x14ac:dyDescent="0.25">
      <c r="A564" s="179">
        <v>489</v>
      </c>
      <c r="B564" s="204" t="s">
        <v>17761</v>
      </c>
      <c r="C564" s="21" t="s">
        <v>220</v>
      </c>
      <c r="D564" s="21" t="s">
        <v>10</v>
      </c>
      <c r="E564" s="14" t="s">
        <v>288</v>
      </c>
      <c r="F564" s="28">
        <v>45962</v>
      </c>
      <c r="G564" s="39">
        <v>4.58</v>
      </c>
      <c r="H564" s="337"/>
      <c r="I564" s="83"/>
      <c r="J564" s="85">
        <f>G564*I564</f>
        <v>0</v>
      </c>
      <c r="K564" s="83">
        <v>0</v>
      </c>
      <c r="L564" s="85">
        <f>G564*K564</f>
        <v>0</v>
      </c>
      <c r="M564" s="83">
        <v>0</v>
      </c>
      <c r="N564" s="85">
        <f>G564*M564</f>
        <v>0</v>
      </c>
      <c r="O564" s="83"/>
      <c r="P564" s="85">
        <f>G564*O564</f>
        <v>0</v>
      </c>
      <c r="Q564" s="83"/>
      <c r="R564" s="377">
        <f>G564*Q564</f>
        <v>0</v>
      </c>
      <c r="S564" s="905"/>
      <c r="T564" s="905">
        <f>+ALMACEN[[#This Row],[TOTAL EXITENTE82]]*ALMACEN[[#This Row],[P.U$]]</f>
        <v>0</v>
      </c>
      <c r="U564" s="768"/>
      <c r="V564">
        <f>SUMIF(SALIDAS6[[N° DE LOTE ]],ALMACEN[N° DE LOTE],SALIDAS6[ENTRADAS])</f>
        <v>0</v>
      </c>
      <c r="W564" s="950">
        <f>SUMIF(Tabla6[N° DE LOTE],ALMACEN[N° DE LOTE],Tabla6[SALIDAS])</f>
        <v>0</v>
      </c>
      <c r="X564" s="950">
        <f>ALMACEN[[#This Row],[SALIDAD]]-ALMACEN[[#This Row],[ENTRADAS]]</f>
        <v>0</v>
      </c>
      <c r="Y564" s="176"/>
    </row>
    <row r="565" spans="1:25" ht="38.25" x14ac:dyDescent="0.25">
      <c r="A565" s="179">
        <v>490</v>
      </c>
      <c r="B565" s="204" t="s">
        <v>1037</v>
      </c>
      <c r="C565" s="21" t="s">
        <v>617</v>
      </c>
      <c r="D565" s="21" t="s">
        <v>352</v>
      </c>
      <c r="E565" s="21" t="s">
        <v>699</v>
      </c>
      <c r="F565" s="28">
        <v>45139</v>
      </c>
      <c r="G565" s="39">
        <v>10.97</v>
      </c>
      <c r="H565" s="337"/>
      <c r="I565" s="83"/>
      <c r="J565" s="85">
        <f t="shared" si="34"/>
        <v>0</v>
      </c>
      <c r="K565" s="83">
        <v>0</v>
      </c>
      <c r="L565" s="85">
        <f t="shared" si="35"/>
        <v>0</v>
      </c>
      <c r="M565" s="83">
        <v>0</v>
      </c>
      <c r="N565" s="85">
        <f t="shared" si="36"/>
        <v>0</v>
      </c>
      <c r="O565" s="83"/>
      <c r="P565" s="85">
        <f t="shared" si="37"/>
        <v>0</v>
      </c>
      <c r="Q565" s="83"/>
      <c r="R565" s="377">
        <f t="shared" si="38"/>
        <v>0</v>
      </c>
      <c r="S565" s="905"/>
      <c r="T565" s="905">
        <f>+ALMACEN[[#This Row],[TOTAL EXITENTE82]]*ALMACEN[[#This Row],[P.U$]]</f>
        <v>0</v>
      </c>
      <c r="U565" s="768"/>
      <c r="V565">
        <f>SUMIF(SALIDAS6[[N° DE LOTE ]],ALMACEN[N° DE LOTE],SALIDAS6[ENTRADAS])</f>
        <v>0</v>
      </c>
      <c r="W565" s="950">
        <f>SUMIF(Tabla6[N° DE LOTE],ALMACEN[N° DE LOTE],Tabla6[SALIDAS])</f>
        <v>0</v>
      </c>
      <c r="X565" s="950">
        <f>ALMACEN[[#This Row],[SALIDAD]]-ALMACEN[[#This Row],[ENTRADAS]]</f>
        <v>0</v>
      </c>
      <c r="Y565" s="176"/>
    </row>
    <row r="566" spans="1:25" ht="38.25" x14ac:dyDescent="0.25">
      <c r="A566" s="179">
        <v>491</v>
      </c>
      <c r="B566" s="204" t="s">
        <v>18079</v>
      </c>
      <c r="C566" s="21" t="s">
        <v>1045</v>
      </c>
      <c r="D566" s="21" t="s">
        <v>352</v>
      </c>
      <c r="E566" s="21" t="s">
        <v>700</v>
      </c>
      <c r="F566" s="28">
        <v>45992</v>
      </c>
      <c r="G566" s="39">
        <v>1.64</v>
      </c>
      <c r="H566" s="337"/>
      <c r="I566" s="83"/>
      <c r="J566" s="85">
        <f t="shared" si="34"/>
        <v>0</v>
      </c>
      <c r="K566" s="83">
        <v>0</v>
      </c>
      <c r="L566" s="85">
        <f t="shared" si="35"/>
        <v>0</v>
      </c>
      <c r="M566" s="83">
        <v>0</v>
      </c>
      <c r="N566" s="85">
        <f t="shared" si="36"/>
        <v>0</v>
      </c>
      <c r="O566" s="83"/>
      <c r="P566" s="85">
        <f t="shared" si="37"/>
        <v>0</v>
      </c>
      <c r="Q566" s="83">
        <v>40</v>
      </c>
      <c r="R566" s="377">
        <f t="shared" si="38"/>
        <v>65.599999999999994</v>
      </c>
      <c r="S566" s="905">
        <v>31</v>
      </c>
      <c r="T566" s="905">
        <f>+ALMACEN[[#This Row],[TOTAL EXITENTE82]]*ALMACEN[[#This Row],[P.U$]]</f>
        <v>50.839999999999996</v>
      </c>
      <c r="U566" s="768">
        <v>26</v>
      </c>
      <c r="V566">
        <f>SUMIF(SALIDAS6[[N° DE LOTE ]],ALMACEN[N° DE LOTE],SALIDAS6[ENTRADAS])</f>
        <v>40</v>
      </c>
      <c r="W566" s="950">
        <f>SUMIF(Tabla6[N° DE LOTE],ALMACEN[N° DE LOTE],Tabla6[SALIDAS])</f>
        <v>0</v>
      </c>
      <c r="X566" s="950">
        <f>ALMACEN[[#This Row],[SALIDAD]]-ALMACEN[[#This Row],[ENTRADAS]]</f>
        <v>40</v>
      </c>
      <c r="Y566" s="176"/>
    </row>
    <row r="567" spans="1:25" ht="38.25" x14ac:dyDescent="0.25">
      <c r="A567" s="179">
        <v>492</v>
      </c>
      <c r="B567" s="201" t="s">
        <v>459</v>
      </c>
      <c r="C567" s="14" t="s">
        <v>194</v>
      </c>
      <c r="D567" s="14" t="s">
        <v>335</v>
      </c>
      <c r="E567" s="14" t="s">
        <v>289</v>
      </c>
      <c r="F567" s="15">
        <v>45231</v>
      </c>
      <c r="G567" s="37">
        <v>4.32</v>
      </c>
      <c r="H567" s="337"/>
      <c r="I567" s="83"/>
      <c r="J567" s="85">
        <f t="shared" si="34"/>
        <v>0</v>
      </c>
      <c r="K567" s="83">
        <v>0</v>
      </c>
      <c r="L567" s="85">
        <f t="shared" si="35"/>
        <v>0</v>
      </c>
      <c r="M567" s="83">
        <v>0</v>
      </c>
      <c r="N567" s="85">
        <f t="shared" si="36"/>
        <v>0</v>
      </c>
      <c r="O567" s="83"/>
      <c r="P567" s="85">
        <f t="shared" si="37"/>
        <v>0</v>
      </c>
      <c r="Q567" s="83"/>
      <c r="R567" s="377">
        <f t="shared" si="38"/>
        <v>0</v>
      </c>
      <c r="S567" s="905"/>
      <c r="T567" s="905">
        <f>+ALMACEN[[#This Row],[TOTAL EXITENTE82]]*ALMACEN[[#This Row],[P.U$]]</f>
        <v>0</v>
      </c>
      <c r="U567" s="768"/>
      <c r="V567">
        <f>SUMIF(SALIDAS6[[N° DE LOTE ]],ALMACEN[N° DE LOTE],SALIDAS6[ENTRADAS])</f>
        <v>0</v>
      </c>
      <c r="W567" s="950">
        <f>SUMIF(Tabla6[N° DE LOTE],ALMACEN[N° DE LOTE],Tabla6[SALIDAS])</f>
        <v>0</v>
      </c>
      <c r="X567" s="950">
        <f>ALMACEN[[#This Row],[SALIDAD]]-ALMACEN[[#This Row],[ENTRADAS]]</f>
        <v>0</v>
      </c>
      <c r="Y567" s="176"/>
    </row>
    <row r="568" spans="1:25" x14ac:dyDescent="0.25">
      <c r="A568" s="179">
        <v>493</v>
      </c>
      <c r="B568" s="201" t="s">
        <v>785</v>
      </c>
      <c r="C568" s="14" t="s">
        <v>596</v>
      </c>
      <c r="D568" s="14" t="s">
        <v>335</v>
      </c>
      <c r="E568" s="14"/>
      <c r="F568" s="15">
        <v>45383</v>
      </c>
      <c r="G568" s="37">
        <v>1.66</v>
      </c>
      <c r="H568" s="337"/>
      <c r="I568" s="83"/>
      <c r="J568" s="85">
        <f t="shared" si="34"/>
        <v>0</v>
      </c>
      <c r="K568" s="83">
        <v>0</v>
      </c>
      <c r="L568" s="85">
        <f>G568*K568</f>
        <v>0</v>
      </c>
      <c r="M568" s="83">
        <v>0</v>
      </c>
      <c r="N568" s="85">
        <f>G568*M568</f>
        <v>0</v>
      </c>
      <c r="O568" s="83"/>
      <c r="P568" s="85">
        <f>G568*O568</f>
        <v>0</v>
      </c>
      <c r="Q568" s="83"/>
      <c r="R568" s="377">
        <f>G568*Q568</f>
        <v>0</v>
      </c>
      <c r="S568" s="905"/>
      <c r="T568" s="905">
        <f>+ALMACEN[[#This Row],[TOTAL EXITENTE82]]*ALMACEN[[#This Row],[P.U$]]</f>
        <v>0</v>
      </c>
      <c r="U568" s="768"/>
      <c r="V568">
        <f>SUMIF(SALIDAS6[[N° DE LOTE ]],ALMACEN[N° DE LOTE],SALIDAS6[ENTRADAS])</f>
        <v>0</v>
      </c>
      <c r="W568" s="950">
        <f>SUMIF(Tabla6[N° DE LOTE],ALMACEN[N° DE LOTE],Tabla6[SALIDAS])</f>
        <v>0</v>
      </c>
      <c r="X568" s="950">
        <f>ALMACEN[[#This Row],[SALIDAD]]-ALMACEN[[#This Row],[ENTRADAS]]</f>
        <v>0</v>
      </c>
      <c r="Y568" s="176"/>
    </row>
    <row r="569" spans="1:25" ht="42" x14ac:dyDescent="0.35">
      <c r="A569" s="179">
        <v>494</v>
      </c>
      <c r="B569" s="614" t="s">
        <v>1119</v>
      </c>
      <c r="C569" s="614" t="s">
        <v>229</v>
      </c>
      <c r="D569" s="14" t="s">
        <v>335</v>
      </c>
      <c r="E569" s="152"/>
      <c r="F569" s="576"/>
      <c r="G569" s="603"/>
      <c r="H569" s="337"/>
      <c r="I569" s="593"/>
      <c r="J569" s="599">
        <f>G569*I569</f>
        <v>0</v>
      </c>
      <c r="K569" s="83">
        <v>0</v>
      </c>
      <c r="L569" s="879">
        <f>G569*K569</f>
        <v>0</v>
      </c>
      <c r="M569" s="83">
        <v>0</v>
      </c>
      <c r="N569" s="879">
        <f>G569*M569</f>
        <v>0</v>
      </c>
      <c r="O569" s="593"/>
      <c r="P569" s="879">
        <f>G569*O569</f>
        <v>0</v>
      </c>
      <c r="Q569" s="593"/>
      <c r="R569" s="377">
        <f>G569*Q569</f>
        <v>0</v>
      </c>
      <c r="S569" s="905"/>
      <c r="T569" s="905">
        <f>+ALMACEN[[#This Row],[TOTAL EXITENTE82]]*ALMACEN[[#This Row],[P.U$]]</f>
        <v>0</v>
      </c>
      <c r="U569" s="768"/>
      <c r="V569">
        <f>SUMIF(SALIDAS6[[N° DE LOTE ]],ALMACEN[N° DE LOTE],SALIDAS6[ENTRADAS])</f>
        <v>0</v>
      </c>
      <c r="W569" s="950">
        <f>SUMIF(Tabla6[N° DE LOTE],ALMACEN[N° DE LOTE],Tabla6[SALIDAS])</f>
        <v>0</v>
      </c>
      <c r="X569" s="950">
        <f>ALMACEN[[#This Row],[SALIDAD]]-ALMACEN[[#This Row],[ENTRADAS]]</f>
        <v>0</v>
      </c>
      <c r="Y569" s="176"/>
    </row>
    <row r="570" spans="1:25" ht="51" x14ac:dyDescent="0.25">
      <c r="A570" s="179">
        <v>495</v>
      </c>
      <c r="B570" s="201" t="s">
        <v>461</v>
      </c>
      <c r="C570" s="14" t="s">
        <v>593</v>
      </c>
      <c r="D570" s="14" t="s">
        <v>335</v>
      </c>
      <c r="E570" s="14" t="s">
        <v>701</v>
      </c>
      <c r="F570" s="15">
        <v>45352</v>
      </c>
      <c r="G570" s="37">
        <v>6.06</v>
      </c>
      <c r="H570" s="337"/>
      <c r="I570" s="83"/>
      <c r="J570" s="590">
        <f t="shared" si="34"/>
        <v>0</v>
      </c>
      <c r="K570" s="83">
        <v>0</v>
      </c>
      <c r="L570" s="85">
        <f>G570*K570</f>
        <v>0</v>
      </c>
      <c r="M570" s="83">
        <v>0</v>
      </c>
      <c r="N570" s="85">
        <f>G570*M570</f>
        <v>0</v>
      </c>
      <c r="O570" s="83"/>
      <c r="P570" s="85">
        <f>G570*O570</f>
        <v>0</v>
      </c>
      <c r="Q570" s="83"/>
      <c r="R570" s="377">
        <f>G570*Q570</f>
        <v>0</v>
      </c>
      <c r="S570" s="905"/>
      <c r="T570" s="905">
        <f>+ALMACEN[[#This Row],[TOTAL EXITENTE82]]*ALMACEN[[#This Row],[P.U$]]</f>
        <v>0</v>
      </c>
      <c r="U570" s="768"/>
      <c r="V570">
        <f>SUMIF(SALIDAS6[[N° DE LOTE ]],ALMACEN[N° DE LOTE],SALIDAS6[ENTRADAS])</f>
        <v>0</v>
      </c>
      <c r="W570" s="950">
        <f>SUMIF(Tabla6[N° DE LOTE],ALMACEN[N° DE LOTE],Tabla6[SALIDAS])</f>
        <v>0</v>
      </c>
      <c r="X570" s="950">
        <f>ALMACEN[[#This Row],[SALIDAD]]-ALMACEN[[#This Row],[ENTRADAS]]</f>
        <v>0</v>
      </c>
      <c r="Y570" s="176"/>
    </row>
    <row r="571" spans="1:25" ht="51" x14ac:dyDescent="0.25">
      <c r="A571" s="179">
        <v>496</v>
      </c>
      <c r="B571" s="201" t="s">
        <v>460</v>
      </c>
      <c r="C571" s="14" t="s">
        <v>593</v>
      </c>
      <c r="D571" s="14" t="s">
        <v>335</v>
      </c>
      <c r="E571" s="14" t="s">
        <v>701</v>
      </c>
      <c r="F571" s="15">
        <v>45170</v>
      </c>
      <c r="G571" s="37">
        <v>6.06</v>
      </c>
      <c r="H571" s="337"/>
      <c r="I571" s="83"/>
      <c r="J571" s="590">
        <f t="shared" si="34"/>
        <v>0</v>
      </c>
      <c r="K571" s="83">
        <v>0</v>
      </c>
      <c r="L571" s="85">
        <f t="shared" si="35"/>
        <v>0</v>
      </c>
      <c r="M571" s="83">
        <v>0</v>
      </c>
      <c r="N571" s="85">
        <f t="shared" si="36"/>
        <v>0</v>
      </c>
      <c r="O571" s="83"/>
      <c r="P571" s="85">
        <f t="shared" si="37"/>
        <v>0</v>
      </c>
      <c r="Q571" s="83"/>
      <c r="R571" s="377">
        <f t="shared" si="38"/>
        <v>0</v>
      </c>
      <c r="S571" s="905"/>
      <c r="T571" s="905">
        <f>+ALMACEN[[#This Row],[TOTAL EXITENTE82]]*ALMACEN[[#This Row],[P.U$]]</f>
        <v>0</v>
      </c>
      <c r="U571" s="768"/>
      <c r="V571">
        <f>SUMIF(SALIDAS6[[N° DE LOTE ]],ALMACEN[N° DE LOTE],SALIDAS6[ENTRADAS])</f>
        <v>0</v>
      </c>
      <c r="W571" s="950">
        <f>SUMIF(Tabla6[N° DE LOTE],ALMACEN[N° DE LOTE],Tabla6[SALIDAS])</f>
        <v>0</v>
      </c>
      <c r="X571" s="950">
        <f>ALMACEN[[#This Row],[SALIDAD]]-ALMACEN[[#This Row],[ENTRADAS]]</f>
        <v>0</v>
      </c>
      <c r="Y571" s="176"/>
    </row>
    <row r="572" spans="1:25" ht="30" x14ac:dyDescent="0.25">
      <c r="A572" s="179">
        <v>497</v>
      </c>
      <c r="B572" s="184" t="s">
        <v>1018</v>
      </c>
      <c r="C572" s="184" t="s">
        <v>593</v>
      </c>
      <c r="D572" s="560" t="s">
        <v>335</v>
      </c>
      <c r="E572" s="184"/>
      <c r="F572" s="576"/>
      <c r="G572" s="577">
        <v>8.0299999999999994</v>
      </c>
      <c r="H572" s="337"/>
      <c r="I572" s="593"/>
      <c r="J572" s="590">
        <f t="shared" si="34"/>
        <v>0</v>
      </c>
      <c r="K572" s="83">
        <v>0</v>
      </c>
      <c r="L572" s="879">
        <f>G572*K572</f>
        <v>0</v>
      </c>
      <c r="M572" s="83">
        <v>0</v>
      </c>
      <c r="N572" s="879">
        <f>G572*M572</f>
        <v>0</v>
      </c>
      <c r="O572" s="593"/>
      <c r="P572" s="879">
        <f>G572*O572</f>
        <v>0</v>
      </c>
      <c r="Q572" s="593"/>
      <c r="R572" s="377">
        <f>G572*Q572</f>
        <v>0</v>
      </c>
      <c r="S572" s="905"/>
      <c r="T572" s="905">
        <f>+ALMACEN[[#This Row],[TOTAL EXITENTE82]]*ALMACEN[[#This Row],[P.U$]]</f>
        <v>0</v>
      </c>
      <c r="U572" s="768"/>
      <c r="V572">
        <f>SUMIF(SALIDAS6[[N° DE LOTE ]],ALMACEN[N° DE LOTE],SALIDAS6[ENTRADAS])</f>
        <v>0</v>
      </c>
      <c r="W572" s="950">
        <f>SUMIF(Tabla6[N° DE LOTE],ALMACEN[N° DE LOTE],Tabla6[SALIDAS])</f>
        <v>0</v>
      </c>
      <c r="X572" s="950">
        <f>ALMACEN[[#This Row],[SALIDAD]]-ALMACEN[[#This Row],[ENTRADAS]]</f>
        <v>0</v>
      </c>
      <c r="Y572" s="176"/>
    </row>
    <row r="573" spans="1:25" ht="28.5" x14ac:dyDescent="0.25">
      <c r="A573" s="179">
        <v>498</v>
      </c>
      <c r="B573" s="201" t="s">
        <v>462</v>
      </c>
      <c r="C573" s="14" t="s">
        <v>593</v>
      </c>
      <c r="D573" s="14" t="s">
        <v>335</v>
      </c>
      <c r="E573" s="14" t="s">
        <v>702</v>
      </c>
      <c r="F573" s="15">
        <v>45474</v>
      </c>
      <c r="G573" s="37">
        <v>1.76</v>
      </c>
      <c r="H573" s="337"/>
      <c r="I573" s="83"/>
      <c r="J573" s="590">
        <f t="shared" si="34"/>
        <v>0</v>
      </c>
      <c r="K573" s="83">
        <v>0</v>
      </c>
      <c r="L573" s="85">
        <f t="shared" si="35"/>
        <v>0</v>
      </c>
      <c r="M573" s="83">
        <v>0</v>
      </c>
      <c r="N573" s="85">
        <f t="shared" si="36"/>
        <v>0</v>
      </c>
      <c r="O573" s="83"/>
      <c r="P573" s="85">
        <f t="shared" si="37"/>
        <v>0</v>
      </c>
      <c r="Q573" s="83"/>
      <c r="R573" s="377">
        <f t="shared" si="38"/>
        <v>0</v>
      </c>
      <c r="S573" s="905"/>
      <c r="T573" s="905">
        <f>+ALMACEN[[#This Row],[TOTAL EXITENTE82]]*ALMACEN[[#This Row],[P.U$]]</f>
        <v>0</v>
      </c>
      <c r="U573" s="768"/>
      <c r="V573">
        <f>SUMIF(SALIDAS6[[N° DE LOTE ]],ALMACEN[N° DE LOTE],SALIDAS6[ENTRADAS])</f>
        <v>50</v>
      </c>
      <c r="W573" s="950">
        <f>SUMIF(Tabla6[N° DE LOTE],ALMACEN[N° DE LOTE],Tabla6[SALIDAS])</f>
        <v>10</v>
      </c>
      <c r="X573" s="950">
        <f>ALMACEN[[#This Row],[SALIDAD]]-ALMACEN[[#This Row],[ENTRADAS]]</f>
        <v>40</v>
      </c>
      <c r="Y573" s="176"/>
    </row>
    <row r="574" spans="1:25" ht="51" x14ac:dyDescent="0.25">
      <c r="A574" s="179">
        <v>499</v>
      </c>
      <c r="B574" s="201" t="s">
        <v>463</v>
      </c>
      <c r="C574" s="14" t="s">
        <v>194</v>
      </c>
      <c r="D574" s="14" t="s">
        <v>335</v>
      </c>
      <c r="E574" s="14" t="s">
        <v>676</v>
      </c>
      <c r="F574" s="15">
        <v>45474</v>
      </c>
      <c r="G574" s="37">
        <v>11.3</v>
      </c>
      <c r="H574" s="337"/>
      <c r="I574" s="83"/>
      <c r="J574" s="590">
        <f t="shared" si="34"/>
        <v>0</v>
      </c>
      <c r="K574" s="83">
        <v>0</v>
      </c>
      <c r="L574" s="85">
        <f t="shared" si="35"/>
        <v>0</v>
      </c>
      <c r="M574" s="83">
        <v>0</v>
      </c>
      <c r="N574" s="85">
        <f t="shared" si="36"/>
        <v>0</v>
      </c>
      <c r="O574" s="83"/>
      <c r="P574" s="85">
        <f t="shared" si="37"/>
        <v>0</v>
      </c>
      <c r="Q574" s="83"/>
      <c r="R574" s="377">
        <f t="shared" si="38"/>
        <v>0</v>
      </c>
      <c r="S574" s="905"/>
      <c r="T574" s="905">
        <f>+ALMACEN[[#This Row],[TOTAL EXITENTE82]]*ALMACEN[[#This Row],[P.U$]]</f>
        <v>0</v>
      </c>
      <c r="U574" s="768"/>
      <c r="V574">
        <f>SUMIF(SALIDAS6[[N° DE LOTE ]],ALMACEN[N° DE LOTE],SALIDAS6[ENTRADAS])</f>
        <v>0</v>
      </c>
      <c r="W574" s="950">
        <f>SUMIF(Tabla6[N° DE LOTE],ALMACEN[N° DE LOTE],Tabla6[SALIDAS])</f>
        <v>0</v>
      </c>
      <c r="X574" s="950">
        <f>ALMACEN[[#This Row],[SALIDAD]]-ALMACEN[[#This Row],[ENTRADAS]]</f>
        <v>0</v>
      </c>
      <c r="Y574" s="176"/>
    </row>
    <row r="575" spans="1:25" ht="28.5" x14ac:dyDescent="0.25">
      <c r="A575" s="179">
        <v>747</v>
      </c>
      <c r="B575" s="201" t="s">
        <v>18010</v>
      </c>
      <c r="C575" s="14" t="s">
        <v>593</v>
      </c>
      <c r="D575" s="14" t="s">
        <v>335</v>
      </c>
      <c r="E575" s="14"/>
      <c r="F575" s="15">
        <v>45689</v>
      </c>
      <c r="G575" s="37">
        <v>10.83</v>
      </c>
      <c r="H575" s="337"/>
      <c r="I575" s="83"/>
      <c r="J575" s="590">
        <f>G575*I575</f>
        <v>0</v>
      </c>
      <c r="K575" s="83"/>
      <c r="L575" s="85">
        <f>G575*K575</f>
        <v>0</v>
      </c>
      <c r="M575" s="83"/>
      <c r="N575" s="85">
        <f>G575*M575</f>
        <v>0</v>
      </c>
      <c r="O575" s="83">
        <v>13</v>
      </c>
      <c r="P575" s="85">
        <f>G575*O575</f>
        <v>140.79</v>
      </c>
      <c r="Q575" s="83">
        <v>13</v>
      </c>
      <c r="R575" s="377">
        <f>G575*Q575</f>
        <v>140.79</v>
      </c>
      <c r="S575" s="905">
        <v>8</v>
      </c>
      <c r="T575" s="905">
        <f>+ALMACEN[[#This Row],[TOTAL EXITENTE82]]*ALMACEN[[#This Row],[P.U$]]</f>
        <v>86.64</v>
      </c>
      <c r="U575" s="768">
        <v>8</v>
      </c>
      <c r="V575">
        <f>SUMIF(SALIDAS6[[N° DE LOTE ]],ALMACEN[N° DE LOTE],SALIDAS6[ENTRADAS])</f>
        <v>13</v>
      </c>
      <c r="W575" s="950">
        <f>SUMIF(Tabla6[N° DE LOTE],ALMACEN[N° DE LOTE],Tabla6[SALIDAS])</f>
        <v>0</v>
      </c>
      <c r="X575" s="950">
        <f>ALMACEN[[#This Row],[SALIDAD]]-ALMACEN[[#This Row],[ENTRADAS]]</f>
        <v>13</v>
      </c>
      <c r="Y575" s="176"/>
    </row>
    <row r="576" spans="1:25" ht="51" x14ac:dyDescent="0.25">
      <c r="A576" s="179">
        <v>500</v>
      </c>
      <c r="B576" s="201" t="s">
        <v>464</v>
      </c>
      <c r="C576" s="14" t="s">
        <v>618</v>
      </c>
      <c r="D576" s="14" t="s">
        <v>335</v>
      </c>
      <c r="E576" s="14" t="s">
        <v>676</v>
      </c>
      <c r="F576" s="15">
        <v>46023</v>
      </c>
      <c r="G576" s="37">
        <v>3.92</v>
      </c>
      <c r="H576" s="337"/>
      <c r="I576" s="83"/>
      <c r="J576" s="590">
        <f t="shared" si="34"/>
        <v>0</v>
      </c>
      <c r="K576" s="83">
        <v>0</v>
      </c>
      <c r="L576" s="85">
        <f t="shared" si="35"/>
        <v>0</v>
      </c>
      <c r="M576" s="83">
        <v>0</v>
      </c>
      <c r="N576" s="85">
        <f t="shared" si="36"/>
        <v>0</v>
      </c>
      <c r="O576" s="83"/>
      <c r="P576" s="85">
        <f t="shared" si="37"/>
        <v>0</v>
      </c>
      <c r="Q576" s="83"/>
      <c r="R576" s="377">
        <f t="shared" si="38"/>
        <v>0</v>
      </c>
      <c r="S576" s="905"/>
      <c r="T576" s="905">
        <f>+ALMACEN[[#This Row],[TOTAL EXITENTE82]]*ALMACEN[[#This Row],[P.U$]]</f>
        <v>0</v>
      </c>
      <c r="U576" s="768"/>
      <c r="V576">
        <f>SUMIF(SALIDAS6[[N° DE LOTE ]],ALMACEN[N° DE LOTE],SALIDAS6[ENTRADAS])</f>
        <v>0</v>
      </c>
      <c r="W576" s="950">
        <f>SUMIF(Tabla6[N° DE LOTE],ALMACEN[N° DE LOTE],Tabla6[SALIDAS])</f>
        <v>0</v>
      </c>
      <c r="X576" s="950">
        <f>ALMACEN[[#This Row],[SALIDAD]]-ALMACEN[[#This Row],[ENTRADAS]]</f>
        <v>0</v>
      </c>
      <c r="Y576" s="176"/>
    </row>
    <row r="577" spans="1:25" ht="29.25" customHeight="1" x14ac:dyDescent="0.25">
      <c r="A577" s="179">
        <v>501</v>
      </c>
      <c r="B577" s="184" t="s">
        <v>1017</v>
      </c>
      <c r="C577" s="184" t="s">
        <v>1044</v>
      </c>
      <c r="D577" s="14" t="s">
        <v>335</v>
      </c>
      <c r="E577" s="184"/>
      <c r="F577" s="576">
        <v>45261</v>
      </c>
      <c r="G577" s="577">
        <v>1.91</v>
      </c>
      <c r="H577" s="337"/>
      <c r="I577" s="593"/>
      <c r="J577" s="590">
        <f t="shared" si="34"/>
        <v>0</v>
      </c>
      <c r="K577" s="83">
        <v>0</v>
      </c>
      <c r="L577" s="879">
        <f>G577*K577</f>
        <v>0</v>
      </c>
      <c r="M577" s="83">
        <v>0</v>
      </c>
      <c r="N577" s="879">
        <f>G577*M577</f>
        <v>0</v>
      </c>
      <c r="O577" s="593"/>
      <c r="P577" s="879">
        <f>G577*O577</f>
        <v>0</v>
      </c>
      <c r="Q577" s="593">
        <v>50</v>
      </c>
      <c r="R577" s="377">
        <f>G577*Q577</f>
        <v>95.5</v>
      </c>
      <c r="S577" s="905">
        <v>27</v>
      </c>
      <c r="T577" s="905">
        <f>+ALMACEN[[#This Row],[TOTAL EXITENTE82]]*ALMACEN[[#This Row],[P.U$]]</f>
        <v>51.57</v>
      </c>
      <c r="U577" s="768">
        <v>21</v>
      </c>
      <c r="V577">
        <f>SUMIF(SALIDAS6[[N° DE LOTE ]],ALMACEN[N° DE LOTE],SALIDAS6[ENTRADAS])</f>
        <v>50</v>
      </c>
      <c r="W577" s="950">
        <f>SUMIF(Tabla6[N° DE LOTE],ALMACEN[N° DE LOTE],Tabla6[SALIDAS])</f>
        <v>3</v>
      </c>
      <c r="X577" s="950">
        <f>ALMACEN[[#This Row],[SALIDAD]]-ALMACEN[[#This Row],[ENTRADAS]]</f>
        <v>47</v>
      </c>
      <c r="Y577" s="176"/>
    </row>
    <row r="578" spans="1:25" ht="28.5" x14ac:dyDescent="0.25">
      <c r="A578" s="179">
        <v>502</v>
      </c>
      <c r="B578" s="201" t="s">
        <v>737</v>
      </c>
      <c r="C578" s="14" t="s">
        <v>658</v>
      </c>
      <c r="D578" s="14" t="s">
        <v>335</v>
      </c>
      <c r="E578" s="14"/>
      <c r="F578" s="15">
        <v>45717</v>
      </c>
      <c r="G578" s="37">
        <v>11</v>
      </c>
      <c r="H578" s="337"/>
      <c r="I578" s="83"/>
      <c r="J578" s="590">
        <f t="shared" si="34"/>
        <v>0</v>
      </c>
      <c r="K578" s="83">
        <v>0</v>
      </c>
      <c r="L578" s="85">
        <f>G578*K578</f>
        <v>0</v>
      </c>
      <c r="M578" s="83">
        <v>0</v>
      </c>
      <c r="N578" s="85">
        <f>G578*M578</f>
        <v>0</v>
      </c>
      <c r="O578" s="83"/>
      <c r="P578" s="85">
        <f>G578*O578</f>
        <v>0</v>
      </c>
      <c r="Q578" s="83"/>
      <c r="R578" s="377">
        <f>G578*Q578</f>
        <v>0</v>
      </c>
      <c r="S578" s="905"/>
      <c r="T578" s="905">
        <f>+ALMACEN[[#This Row],[TOTAL EXITENTE82]]*ALMACEN[[#This Row],[P.U$]]</f>
        <v>0</v>
      </c>
      <c r="U578" s="768"/>
      <c r="V578">
        <f>SUMIF(SALIDAS6[[N° DE LOTE ]],ALMACEN[N° DE LOTE],SALIDAS6[ENTRADAS])</f>
        <v>0</v>
      </c>
      <c r="W578" s="950">
        <f>SUMIF(Tabla6[N° DE LOTE],ALMACEN[N° DE LOTE],Tabla6[SALIDAS])</f>
        <v>0</v>
      </c>
      <c r="X578" s="950">
        <f>ALMACEN[[#This Row],[SALIDAD]]-ALMACEN[[#This Row],[ENTRADAS]]</f>
        <v>0</v>
      </c>
      <c r="Y578" s="176"/>
    </row>
    <row r="579" spans="1:25" ht="37.5" customHeight="1" x14ac:dyDescent="0.25">
      <c r="A579" s="179">
        <v>503</v>
      </c>
      <c r="B579" s="201" t="s">
        <v>465</v>
      </c>
      <c r="C579" s="14" t="s">
        <v>248</v>
      </c>
      <c r="D579" s="14" t="s">
        <v>335</v>
      </c>
      <c r="E579" s="14" t="s">
        <v>283</v>
      </c>
      <c r="F579" s="15">
        <v>45717</v>
      </c>
      <c r="G579" s="37">
        <v>2.0699999999999998</v>
      </c>
      <c r="H579" s="337"/>
      <c r="I579" s="83"/>
      <c r="J579" s="590">
        <f t="shared" si="34"/>
        <v>0</v>
      </c>
      <c r="K579" s="83">
        <v>0</v>
      </c>
      <c r="L579" s="85">
        <f t="shared" si="35"/>
        <v>0</v>
      </c>
      <c r="M579" s="83">
        <v>0</v>
      </c>
      <c r="N579" s="85">
        <f t="shared" si="36"/>
        <v>0</v>
      </c>
      <c r="O579" s="83"/>
      <c r="P579" s="85">
        <f t="shared" si="37"/>
        <v>0</v>
      </c>
      <c r="Q579" s="83"/>
      <c r="R579" s="377">
        <f t="shared" si="38"/>
        <v>0</v>
      </c>
      <c r="S579" s="905"/>
      <c r="T579" s="905">
        <f>+ALMACEN[[#This Row],[TOTAL EXITENTE82]]*ALMACEN[[#This Row],[P.U$]]</f>
        <v>0</v>
      </c>
      <c r="U579" s="768"/>
      <c r="V579">
        <f>SUMIF(SALIDAS6[[N° DE LOTE ]],ALMACEN[N° DE LOTE],SALIDAS6[ENTRADAS])</f>
        <v>0</v>
      </c>
      <c r="W579" s="950">
        <f>SUMIF(Tabla6[N° DE LOTE],ALMACEN[N° DE LOTE],Tabla6[SALIDAS])</f>
        <v>0</v>
      </c>
      <c r="X579" s="950">
        <f>ALMACEN[[#This Row],[SALIDAD]]-ALMACEN[[#This Row],[ENTRADAS]]</f>
        <v>0</v>
      </c>
      <c r="Y579" s="176"/>
    </row>
    <row r="580" spans="1:25" ht="28.5" customHeight="1" x14ac:dyDescent="0.25">
      <c r="A580" s="179">
        <v>504</v>
      </c>
      <c r="B580" s="201" t="s">
        <v>466</v>
      </c>
      <c r="C580" s="14" t="s">
        <v>213</v>
      </c>
      <c r="D580" s="14" t="s">
        <v>335</v>
      </c>
      <c r="E580" s="14" t="s">
        <v>282</v>
      </c>
      <c r="F580" s="15">
        <v>45383</v>
      </c>
      <c r="G580" s="37">
        <v>2.15</v>
      </c>
      <c r="H580" s="337"/>
      <c r="I580" s="83"/>
      <c r="J580" s="590">
        <f t="shared" si="34"/>
        <v>0</v>
      </c>
      <c r="K580" s="83">
        <v>0</v>
      </c>
      <c r="L580" s="85">
        <f t="shared" si="35"/>
        <v>0</v>
      </c>
      <c r="M580" s="83">
        <v>0</v>
      </c>
      <c r="N580" s="85">
        <f t="shared" si="36"/>
        <v>0</v>
      </c>
      <c r="O580" s="83"/>
      <c r="P580" s="85">
        <f t="shared" si="37"/>
        <v>0</v>
      </c>
      <c r="Q580" s="83"/>
      <c r="R580" s="377">
        <f t="shared" si="38"/>
        <v>0</v>
      </c>
      <c r="S580" s="905"/>
      <c r="T580" s="905">
        <f>+ALMACEN[[#This Row],[TOTAL EXITENTE82]]*ALMACEN[[#This Row],[P.U$]]</f>
        <v>0</v>
      </c>
      <c r="U580" s="768"/>
      <c r="V580">
        <f>SUMIF(SALIDAS6[[N° DE LOTE ]],ALMACEN[N° DE LOTE],SALIDAS6[ENTRADAS])</f>
        <v>0</v>
      </c>
      <c r="W580" s="950">
        <f>SUMIF(Tabla6[N° DE LOTE],ALMACEN[N° DE LOTE],Tabla6[SALIDAS])</f>
        <v>0</v>
      </c>
      <c r="X580" s="950">
        <f>ALMACEN[[#This Row],[SALIDAD]]-ALMACEN[[#This Row],[ENTRADAS]]</f>
        <v>0</v>
      </c>
      <c r="Y580" s="176"/>
    </row>
    <row r="581" spans="1:25" ht="28.5" customHeight="1" x14ac:dyDescent="0.25">
      <c r="A581" s="179">
        <v>749</v>
      </c>
      <c r="B581" s="201" t="s">
        <v>467</v>
      </c>
      <c r="C581" s="14" t="s">
        <v>593</v>
      </c>
      <c r="D581" s="14" t="s">
        <v>335</v>
      </c>
      <c r="E581" s="14" t="s">
        <v>282</v>
      </c>
      <c r="F581" s="15">
        <v>45474</v>
      </c>
      <c r="G581" s="37">
        <v>6.89</v>
      </c>
      <c r="H581" s="337"/>
      <c r="I581" s="83"/>
      <c r="J581" s="590">
        <f>G581*I581</f>
        <v>0</v>
      </c>
      <c r="K581" s="83"/>
      <c r="L581" s="85">
        <f>G581*K581</f>
        <v>0</v>
      </c>
      <c r="M581" s="83"/>
      <c r="N581" s="85">
        <f>G581*M581</f>
        <v>0</v>
      </c>
      <c r="O581" s="83"/>
      <c r="P581" s="85">
        <f>G581*O581</f>
        <v>0</v>
      </c>
      <c r="Q581" s="83">
        <v>10</v>
      </c>
      <c r="R581" s="377">
        <f>G581*Q581</f>
        <v>68.899999999999991</v>
      </c>
      <c r="S581" s="905">
        <v>5</v>
      </c>
      <c r="T581" s="905">
        <f>+ALMACEN[[#This Row],[TOTAL EXITENTE82]]*ALMACEN[[#This Row],[P.U$]]</f>
        <v>34.449999999999996</v>
      </c>
      <c r="U581" s="768">
        <v>5</v>
      </c>
      <c r="V581">
        <f>SUMIF(SALIDAS6[[N° DE LOTE ]],ALMACEN[N° DE LOTE],SALIDAS6[ENTRADAS])</f>
        <v>10</v>
      </c>
      <c r="W581" s="950">
        <f>SUMIF(Tabla6[N° DE LOTE],ALMACEN[N° DE LOTE],Tabla6[SALIDAS])</f>
        <v>0</v>
      </c>
      <c r="X581" s="950">
        <f>ALMACEN[[#This Row],[SALIDAD]]-ALMACEN[[#This Row],[ENTRADAS]]</f>
        <v>10</v>
      </c>
      <c r="Y581" s="176"/>
    </row>
    <row r="582" spans="1:25" ht="25.5" customHeight="1" x14ac:dyDescent="0.25">
      <c r="A582" s="179">
        <v>505</v>
      </c>
      <c r="B582" s="201" t="s">
        <v>467</v>
      </c>
      <c r="C582" s="14" t="s">
        <v>205</v>
      </c>
      <c r="D582" s="14" t="s">
        <v>353</v>
      </c>
      <c r="E582" s="14" t="s">
        <v>282</v>
      </c>
      <c r="F582" s="15">
        <v>45139</v>
      </c>
      <c r="G582" s="37">
        <v>1.65</v>
      </c>
      <c r="H582" s="337"/>
      <c r="I582" s="83"/>
      <c r="J582" s="590">
        <f t="shared" si="34"/>
        <v>0</v>
      </c>
      <c r="K582" s="83">
        <v>0</v>
      </c>
      <c r="L582" s="85">
        <f t="shared" si="35"/>
        <v>0</v>
      </c>
      <c r="M582" s="83">
        <v>0</v>
      </c>
      <c r="N582" s="85">
        <f t="shared" si="36"/>
        <v>0</v>
      </c>
      <c r="O582" s="83"/>
      <c r="P582" s="85">
        <f t="shared" si="37"/>
        <v>0</v>
      </c>
      <c r="Q582" s="83"/>
      <c r="R582" s="377">
        <f t="shared" si="38"/>
        <v>0</v>
      </c>
      <c r="S582" s="905"/>
      <c r="T582" s="905">
        <f>+ALMACEN[[#This Row],[TOTAL EXITENTE82]]*ALMACEN[[#This Row],[P.U$]]</f>
        <v>0</v>
      </c>
      <c r="U582" s="768"/>
      <c r="V582">
        <f>SUMIF(SALIDAS6[[N° DE LOTE ]],ALMACEN[N° DE LOTE],SALIDAS6[ENTRADAS])</f>
        <v>0</v>
      </c>
      <c r="W582" s="950">
        <f>SUMIF(Tabla6[N° DE LOTE],ALMACEN[N° DE LOTE],Tabla6[SALIDAS])</f>
        <v>0</v>
      </c>
      <c r="X582" s="950">
        <f>ALMACEN[[#This Row],[SALIDAD]]-ALMACEN[[#This Row],[ENTRADAS]]</f>
        <v>0</v>
      </c>
      <c r="Y582" s="176"/>
    </row>
    <row r="583" spans="1:25" ht="25.5" customHeight="1" x14ac:dyDescent="0.25">
      <c r="A583" s="179">
        <v>506</v>
      </c>
      <c r="B583" s="201" t="s">
        <v>468</v>
      </c>
      <c r="C583" s="14" t="s">
        <v>596</v>
      </c>
      <c r="D583" s="14" t="s">
        <v>335</v>
      </c>
      <c r="E583" s="14" t="s">
        <v>703</v>
      </c>
      <c r="F583" s="15">
        <v>45597</v>
      </c>
      <c r="G583" s="37">
        <v>2.34</v>
      </c>
      <c r="H583" s="337"/>
      <c r="I583" s="83"/>
      <c r="J583" s="590">
        <f t="shared" si="34"/>
        <v>0</v>
      </c>
      <c r="K583" s="83">
        <v>0</v>
      </c>
      <c r="L583" s="85">
        <f t="shared" si="35"/>
        <v>0</v>
      </c>
      <c r="M583" s="83">
        <v>0</v>
      </c>
      <c r="N583" s="85">
        <f t="shared" si="36"/>
        <v>0</v>
      </c>
      <c r="O583" s="83"/>
      <c r="P583" s="85">
        <f t="shared" si="37"/>
        <v>0</v>
      </c>
      <c r="Q583" s="83"/>
      <c r="R583" s="377">
        <f t="shared" si="38"/>
        <v>0</v>
      </c>
      <c r="S583" s="905"/>
      <c r="T583" s="905">
        <f>+ALMACEN[[#This Row],[TOTAL EXITENTE82]]*ALMACEN[[#This Row],[P.U$]]</f>
        <v>0</v>
      </c>
      <c r="U583" s="768"/>
      <c r="V583">
        <f>SUMIF(SALIDAS6[[N° DE LOTE ]],ALMACEN[N° DE LOTE],SALIDAS6[ENTRADAS])</f>
        <v>0</v>
      </c>
      <c r="W583" s="950">
        <f>SUMIF(Tabla6[N° DE LOTE],ALMACEN[N° DE LOTE],Tabla6[SALIDAS])</f>
        <v>0</v>
      </c>
      <c r="X583" s="950">
        <f>ALMACEN[[#This Row],[SALIDAD]]-ALMACEN[[#This Row],[ENTRADAS]]</f>
        <v>0</v>
      </c>
      <c r="Y583" s="176"/>
    </row>
    <row r="584" spans="1:25" ht="33.75" customHeight="1" x14ac:dyDescent="0.25">
      <c r="A584" s="179">
        <v>507</v>
      </c>
      <c r="B584" s="201" t="s">
        <v>469</v>
      </c>
      <c r="C584" s="14" t="s">
        <v>596</v>
      </c>
      <c r="D584" s="14" t="s">
        <v>335</v>
      </c>
      <c r="E584" s="14" t="s">
        <v>703</v>
      </c>
      <c r="F584" s="15">
        <v>45962</v>
      </c>
      <c r="G584" s="37">
        <v>1.86</v>
      </c>
      <c r="H584" s="337"/>
      <c r="I584" s="83"/>
      <c r="J584" s="590">
        <f t="shared" si="34"/>
        <v>0</v>
      </c>
      <c r="K584" s="83">
        <v>0</v>
      </c>
      <c r="L584" s="85">
        <f t="shared" si="35"/>
        <v>0</v>
      </c>
      <c r="M584" s="83">
        <v>0</v>
      </c>
      <c r="N584" s="85">
        <f t="shared" si="36"/>
        <v>0</v>
      </c>
      <c r="O584" s="83"/>
      <c r="P584" s="85">
        <f t="shared" si="37"/>
        <v>0</v>
      </c>
      <c r="Q584" s="83"/>
      <c r="R584" s="377">
        <f t="shared" si="38"/>
        <v>0</v>
      </c>
      <c r="S584" s="905"/>
      <c r="T584" s="905">
        <f>+ALMACEN[[#This Row],[TOTAL EXITENTE82]]*ALMACEN[[#This Row],[P.U$]]</f>
        <v>0</v>
      </c>
      <c r="U584" s="768"/>
      <c r="V584">
        <f>SUMIF(SALIDAS6[[N° DE LOTE ]],ALMACEN[N° DE LOTE],SALIDAS6[ENTRADAS])</f>
        <v>0</v>
      </c>
      <c r="W584" s="950">
        <f>SUMIF(Tabla6[N° DE LOTE],ALMACEN[N° DE LOTE],Tabla6[SALIDAS])</f>
        <v>0</v>
      </c>
      <c r="X584" s="950">
        <f>ALMACEN[[#This Row],[SALIDAD]]-ALMACEN[[#This Row],[ENTRADAS]]</f>
        <v>0</v>
      </c>
      <c r="Y584" s="176"/>
    </row>
    <row r="585" spans="1:25" ht="33.75" customHeight="1" x14ac:dyDescent="0.25">
      <c r="A585" s="179">
        <v>789</v>
      </c>
      <c r="B585" s="201" t="s">
        <v>18054</v>
      </c>
      <c r="C585" s="14" t="s">
        <v>623</v>
      </c>
      <c r="D585" s="14" t="s">
        <v>335</v>
      </c>
      <c r="E585" s="946"/>
      <c r="F585" s="15">
        <v>45809</v>
      </c>
      <c r="G585" s="37">
        <v>2.5099999999999998</v>
      </c>
      <c r="H585" s="337"/>
      <c r="I585" s="83"/>
      <c r="J585" s="590">
        <f>G585*I585</f>
        <v>0</v>
      </c>
      <c r="K585" s="83"/>
      <c r="L585" s="85">
        <f>G585*K585</f>
        <v>0</v>
      </c>
      <c r="M585" s="83"/>
      <c r="N585" s="85">
        <f>G585*M585</f>
        <v>0</v>
      </c>
      <c r="O585" s="83"/>
      <c r="P585" s="85">
        <f>G585*O585</f>
        <v>0</v>
      </c>
      <c r="Q585" s="83">
        <v>15</v>
      </c>
      <c r="R585" s="377">
        <f>G585*Q585</f>
        <v>37.65</v>
      </c>
      <c r="S585" s="905">
        <v>0</v>
      </c>
      <c r="T585" s="905">
        <f>+ALMACEN[[#This Row],[TOTAL EXITENTE82]]*ALMACEN[[#This Row],[P.U$]]</f>
        <v>0</v>
      </c>
      <c r="U585" s="768">
        <v>0</v>
      </c>
      <c r="V585">
        <f>SUMIF(SALIDAS6[[N° DE LOTE ]],ALMACEN[N° DE LOTE],SALIDAS6[ENTRADAS])</f>
        <v>15</v>
      </c>
      <c r="W585" s="950">
        <f>SUMIF(Tabla6[N° DE LOTE],ALMACEN[N° DE LOTE],Tabla6[SALIDAS])</f>
        <v>0</v>
      </c>
      <c r="X585" s="950">
        <f>ALMACEN[[#This Row],[SALIDAD]]-ALMACEN[[#This Row],[ENTRADAS]]</f>
        <v>15</v>
      </c>
      <c r="Y585" s="176"/>
    </row>
    <row r="586" spans="1:25" ht="28.5" customHeight="1" x14ac:dyDescent="0.25">
      <c r="A586" s="179">
        <v>508</v>
      </c>
      <c r="B586" s="201" t="s">
        <v>470</v>
      </c>
      <c r="C586" s="14" t="s">
        <v>231</v>
      </c>
      <c r="D586" s="14" t="s">
        <v>353</v>
      </c>
      <c r="E586" s="14" t="s">
        <v>704</v>
      </c>
      <c r="F586" s="15">
        <v>45323</v>
      </c>
      <c r="G586" s="37">
        <v>2.08</v>
      </c>
      <c r="H586" s="337"/>
      <c r="I586" s="83"/>
      <c r="J586" s="590">
        <f t="shared" si="34"/>
        <v>0</v>
      </c>
      <c r="K586" s="83">
        <v>0</v>
      </c>
      <c r="L586" s="85">
        <f t="shared" si="35"/>
        <v>0</v>
      </c>
      <c r="M586" s="83">
        <v>0</v>
      </c>
      <c r="N586" s="85">
        <f t="shared" si="36"/>
        <v>0</v>
      </c>
      <c r="O586" s="83"/>
      <c r="P586" s="85">
        <f t="shared" si="37"/>
        <v>0</v>
      </c>
      <c r="Q586" s="83"/>
      <c r="R586" s="377">
        <f t="shared" si="38"/>
        <v>0</v>
      </c>
      <c r="S586" s="905"/>
      <c r="T586" s="905">
        <f>+ALMACEN[[#This Row],[TOTAL EXITENTE82]]*ALMACEN[[#This Row],[P.U$]]</f>
        <v>0</v>
      </c>
      <c r="U586" s="768"/>
      <c r="V586">
        <f>SUMIF(SALIDAS6[[N° DE LOTE ]],ALMACEN[N° DE LOTE],SALIDAS6[ENTRADAS])</f>
        <v>0</v>
      </c>
      <c r="W586" s="950">
        <f>SUMIF(Tabla6[N° DE LOTE],ALMACEN[N° DE LOTE],Tabla6[SALIDAS])</f>
        <v>0</v>
      </c>
      <c r="X586" s="950">
        <f>ALMACEN[[#This Row],[SALIDAD]]-ALMACEN[[#This Row],[ENTRADAS]]</f>
        <v>0</v>
      </c>
      <c r="Y586" s="176"/>
    </row>
    <row r="587" spans="1:25" ht="28.5" x14ac:dyDescent="0.25">
      <c r="A587" s="179">
        <v>509</v>
      </c>
      <c r="B587" s="201" t="s">
        <v>471</v>
      </c>
      <c r="C587" s="14" t="s">
        <v>203</v>
      </c>
      <c r="D587" s="14" t="s">
        <v>335</v>
      </c>
      <c r="E587" s="14" t="s">
        <v>702</v>
      </c>
      <c r="F587" s="15">
        <v>45413</v>
      </c>
      <c r="G587" s="37">
        <v>2.2799999999999998</v>
      </c>
      <c r="H587" s="337"/>
      <c r="I587" s="83"/>
      <c r="J587" s="590">
        <f t="shared" si="34"/>
        <v>0</v>
      </c>
      <c r="K587" s="83">
        <v>0</v>
      </c>
      <c r="L587" s="85">
        <f t="shared" si="35"/>
        <v>0</v>
      </c>
      <c r="M587" s="83">
        <v>0</v>
      </c>
      <c r="N587" s="85">
        <f t="shared" si="36"/>
        <v>0</v>
      </c>
      <c r="O587" s="83"/>
      <c r="P587" s="85">
        <f t="shared" si="37"/>
        <v>0</v>
      </c>
      <c r="Q587" s="83"/>
      <c r="R587" s="377">
        <f t="shared" si="38"/>
        <v>0</v>
      </c>
      <c r="S587" s="905"/>
      <c r="T587" s="905">
        <f>+ALMACEN[[#This Row],[TOTAL EXITENTE82]]*ALMACEN[[#This Row],[P.U$]]</f>
        <v>0</v>
      </c>
      <c r="U587" s="768"/>
      <c r="V587">
        <f>SUMIF(SALIDAS6[[N° DE LOTE ]],ALMACEN[N° DE LOTE],SALIDAS6[ENTRADAS])</f>
        <v>0</v>
      </c>
      <c r="W587" s="950">
        <f>SUMIF(Tabla6[N° DE LOTE],ALMACEN[N° DE LOTE],Tabla6[SALIDAS])</f>
        <v>0</v>
      </c>
      <c r="X587" s="950">
        <f>ALMACEN[[#This Row],[SALIDAD]]-ALMACEN[[#This Row],[ENTRADAS]]</f>
        <v>0</v>
      </c>
      <c r="Y587" s="176"/>
    </row>
    <row r="588" spans="1:25" ht="28.5" x14ac:dyDescent="0.25">
      <c r="A588" s="179">
        <v>748</v>
      </c>
      <c r="B588" s="201" t="s">
        <v>18011</v>
      </c>
      <c r="C588" s="14" t="s">
        <v>593</v>
      </c>
      <c r="D588" s="14" t="s">
        <v>335</v>
      </c>
      <c r="E588" s="14"/>
      <c r="F588" s="15">
        <v>45627</v>
      </c>
      <c r="G588" s="37">
        <v>2.83</v>
      </c>
      <c r="H588" s="337"/>
      <c r="I588" s="83"/>
      <c r="J588" s="590">
        <f>G588*I588</f>
        <v>0</v>
      </c>
      <c r="K588" s="83"/>
      <c r="L588" s="85">
        <f>G588*K588</f>
        <v>0</v>
      </c>
      <c r="M588" s="83"/>
      <c r="N588" s="85">
        <f>G588*M588</f>
        <v>0</v>
      </c>
      <c r="O588" s="83">
        <v>30</v>
      </c>
      <c r="P588" s="85">
        <f>G588*O588</f>
        <v>84.9</v>
      </c>
      <c r="Q588" s="83">
        <v>30</v>
      </c>
      <c r="R588" s="377">
        <f>G588*Q588</f>
        <v>84.9</v>
      </c>
      <c r="S588" s="905">
        <v>20</v>
      </c>
      <c r="T588" s="905">
        <f>+ALMACEN[[#This Row],[TOTAL EXITENTE82]]*ALMACEN[[#This Row],[P.U$]]</f>
        <v>56.6</v>
      </c>
      <c r="U588" s="768">
        <v>14</v>
      </c>
      <c r="V588">
        <f>SUMIF(SALIDAS6[[N° DE LOTE ]],ALMACEN[N° DE LOTE],SALIDAS6[ENTRADAS])</f>
        <v>30</v>
      </c>
      <c r="W588" s="950">
        <f>SUMIF(Tabla6[N° DE LOTE],ALMACEN[N° DE LOTE],Tabla6[SALIDAS])</f>
        <v>0</v>
      </c>
      <c r="X588" s="950">
        <f>ALMACEN[[#This Row],[SALIDAD]]-ALMACEN[[#This Row],[ENTRADAS]]</f>
        <v>30</v>
      </c>
      <c r="Y588" s="176"/>
    </row>
    <row r="589" spans="1:25" ht="30" x14ac:dyDescent="0.25">
      <c r="A589" s="179">
        <v>510</v>
      </c>
      <c r="B589" s="184" t="s">
        <v>1016</v>
      </c>
      <c r="C589" s="184" t="s">
        <v>1045</v>
      </c>
      <c r="D589" s="14" t="s">
        <v>335</v>
      </c>
      <c r="E589" s="14" t="s">
        <v>702</v>
      </c>
      <c r="F589" s="576">
        <v>45901</v>
      </c>
      <c r="G589" s="577">
        <v>2.21</v>
      </c>
      <c r="H589" s="337"/>
      <c r="I589" s="593"/>
      <c r="J589" s="590">
        <f t="shared" si="34"/>
        <v>0</v>
      </c>
      <c r="K589" s="83">
        <v>0</v>
      </c>
      <c r="L589" s="879">
        <f>G589*K589</f>
        <v>0</v>
      </c>
      <c r="M589" s="83">
        <v>0</v>
      </c>
      <c r="N589" s="879">
        <f>G589*M589</f>
        <v>0</v>
      </c>
      <c r="O589" s="593"/>
      <c r="P589" s="879">
        <f>G589*O589</f>
        <v>0</v>
      </c>
      <c r="Q589" s="593"/>
      <c r="R589" s="377">
        <f>G589*Q589</f>
        <v>0</v>
      </c>
      <c r="S589" s="905"/>
      <c r="T589" s="905">
        <f>+ALMACEN[[#This Row],[TOTAL EXITENTE82]]*ALMACEN[[#This Row],[P.U$]]</f>
        <v>0</v>
      </c>
      <c r="U589" s="768"/>
      <c r="V589">
        <f>SUMIF(SALIDAS6[[N° DE LOTE ]],ALMACEN[N° DE LOTE],SALIDAS6[ENTRADAS])</f>
        <v>0</v>
      </c>
      <c r="W589" s="950">
        <f>SUMIF(Tabla6[N° DE LOTE],ALMACEN[N° DE LOTE],Tabla6[SALIDAS])</f>
        <v>0</v>
      </c>
      <c r="X589" s="950">
        <f>ALMACEN[[#This Row],[SALIDAD]]-ALMACEN[[#This Row],[ENTRADAS]]</f>
        <v>0</v>
      </c>
      <c r="Y589" s="176"/>
    </row>
    <row r="590" spans="1:25" ht="51" x14ac:dyDescent="0.25">
      <c r="A590" s="179">
        <v>511</v>
      </c>
      <c r="B590" s="201" t="s">
        <v>472</v>
      </c>
      <c r="C590" s="14" t="s">
        <v>619</v>
      </c>
      <c r="D590" s="14" t="s">
        <v>335</v>
      </c>
      <c r="E590" s="14" t="s">
        <v>286</v>
      </c>
      <c r="F590" s="15">
        <v>45200</v>
      </c>
      <c r="G590" s="37">
        <v>7.06</v>
      </c>
      <c r="H590" s="337"/>
      <c r="I590" s="83"/>
      <c r="J590" s="590">
        <f t="shared" si="34"/>
        <v>0</v>
      </c>
      <c r="K590" s="83">
        <v>0</v>
      </c>
      <c r="L590" s="85">
        <f t="shared" si="35"/>
        <v>0</v>
      </c>
      <c r="M590" s="83">
        <v>0</v>
      </c>
      <c r="N590" s="85">
        <f t="shared" si="36"/>
        <v>0</v>
      </c>
      <c r="O590" s="83"/>
      <c r="P590" s="85">
        <f t="shared" si="37"/>
        <v>0</v>
      </c>
      <c r="Q590" s="83"/>
      <c r="R590" s="377">
        <f t="shared" si="38"/>
        <v>0</v>
      </c>
      <c r="S590" s="905"/>
      <c r="T590" s="905">
        <f>+ALMACEN[[#This Row],[TOTAL EXITENTE82]]*ALMACEN[[#This Row],[P.U$]]</f>
        <v>0</v>
      </c>
      <c r="U590" s="768"/>
      <c r="V590">
        <f>SUMIF(SALIDAS6[[N° DE LOTE ]],ALMACEN[N° DE LOTE],SALIDAS6[ENTRADAS])</f>
        <v>0</v>
      </c>
      <c r="W590" s="950">
        <f>SUMIF(Tabla6[N° DE LOTE],ALMACEN[N° DE LOTE],Tabla6[SALIDAS])</f>
        <v>0</v>
      </c>
      <c r="X590" s="950">
        <f>ALMACEN[[#This Row],[SALIDAD]]-ALMACEN[[#This Row],[ENTRADAS]]</f>
        <v>0</v>
      </c>
      <c r="Y590" s="176"/>
    </row>
    <row r="591" spans="1:25" ht="63.75" x14ac:dyDescent="0.25">
      <c r="A591" s="179">
        <v>804</v>
      </c>
      <c r="B591" s="201" t="s">
        <v>18069</v>
      </c>
      <c r="C591" s="14" t="s">
        <v>18016</v>
      </c>
      <c r="D591" s="14" t="s">
        <v>335</v>
      </c>
      <c r="E591" s="14" t="s">
        <v>705</v>
      </c>
      <c r="F591" s="15">
        <v>45717</v>
      </c>
      <c r="G591" s="37">
        <v>3.81</v>
      </c>
      <c r="H591" s="337"/>
      <c r="I591" s="83"/>
      <c r="J591" s="590">
        <f>G591*I591</f>
        <v>0</v>
      </c>
      <c r="K591" s="83"/>
      <c r="L591" s="85">
        <f>G591*K591</f>
        <v>0</v>
      </c>
      <c r="M591" s="83"/>
      <c r="N591" s="85">
        <f>G591*M591</f>
        <v>0</v>
      </c>
      <c r="O591" s="83"/>
      <c r="P591" s="85">
        <f>G591*O591</f>
        <v>0</v>
      </c>
      <c r="Q591" s="83">
        <v>50</v>
      </c>
      <c r="R591" s="377">
        <f>G591*Q591</f>
        <v>190.5</v>
      </c>
      <c r="S591" s="905">
        <v>20</v>
      </c>
      <c r="T591" s="905">
        <f>+ALMACEN[[#This Row],[TOTAL EXITENTE82]]*ALMACEN[[#This Row],[P.U$]]</f>
        <v>76.2</v>
      </c>
      <c r="U591" s="768">
        <v>16</v>
      </c>
      <c r="V591">
        <f>SUMIF(SALIDAS6[[N° DE LOTE ]],ALMACEN[N° DE LOTE],SALIDAS6[ENTRADAS])</f>
        <v>50</v>
      </c>
      <c r="W591" s="950">
        <f>SUMIF(Tabla6[N° DE LOTE],ALMACEN[N° DE LOTE],Tabla6[SALIDAS])</f>
        <v>8</v>
      </c>
      <c r="X591" s="950">
        <f>ALMACEN[[#This Row],[SALIDAD]]-ALMACEN[[#This Row],[ENTRADAS]]</f>
        <v>42</v>
      </c>
      <c r="Y591" s="176"/>
    </row>
    <row r="592" spans="1:25" ht="63.75" x14ac:dyDescent="0.25">
      <c r="A592" s="179">
        <v>512</v>
      </c>
      <c r="B592" s="201" t="s">
        <v>473</v>
      </c>
      <c r="C592" s="14" t="s">
        <v>197</v>
      </c>
      <c r="D592" s="14" t="s">
        <v>335</v>
      </c>
      <c r="E592" s="14" t="s">
        <v>705</v>
      </c>
      <c r="F592" s="15">
        <v>45413</v>
      </c>
      <c r="G592" s="37">
        <v>2.67</v>
      </c>
      <c r="H592" s="337"/>
      <c r="I592" s="83"/>
      <c r="J592" s="590">
        <f t="shared" si="34"/>
        <v>0</v>
      </c>
      <c r="K592" s="83">
        <v>0</v>
      </c>
      <c r="L592" s="85">
        <f t="shared" si="35"/>
        <v>0</v>
      </c>
      <c r="M592" s="83">
        <v>0</v>
      </c>
      <c r="N592" s="85">
        <f t="shared" si="36"/>
        <v>0</v>
      </c>
      <c r="O592" s="83"/>
      <c r="P592" s="85">
        <f t="shared" si="37"/>
        <v>0</v>
      </c>
      <c r="Q592" s="83"/>
      <c r="R592" s="377">
        <f t="shared" si="38"/>
        <v>0</v>
      </c>
      <c r="S592" s="905"/>
      <c r="T592" s="905">
        <f>+ALMACEN[[#This Row],[TOTAL EXITENTE82]]*ALMACEN[[#This Row],[P.U$]]</f>
        <v>0</v>
      </c>
      <c r="U592" s="768"/>
      <c r="V592">
        <f>SUMIF(SALIDAS6[[N° DE LOTE ]],ALMACEN[N° DE LOTE],SALIDAS6[ENTRADAS])</f>
        <v>0</v>
      </c>
      <c r="W592" s="950">
        <f>SUMIF(Tabla6[N° DE LOTE],ALMACEN[N° DE LOTE],Tabla6[SALIDAS])</f>
        <v>0</v>
      </c>
      <c r="X592" s="950">
        <f>ALMACEN[[#This Row],[SALIDAD]]-ALMACEN[[#This Row],[ENTRADAS]]</f>
        <v>0</v>
      </c>
      <c r="Y592" s="176"/>
    </row>
    <row r="593" spans="1:25" ht="51" x14ac:dyDescent="0.25">
      <c r="A593" s="179">
        <v>513</v>
      </c>
      <c r="B593" s="201" t="s">
        <v>474</v>
      </c>
      <c r="C593" s="14" t="s">
        <v>213</v>
      </c>
      <c r="D593" s="14" t="s">
        <v>335</v>
      </c>
      <c r="E593" s="14" t="s">
        <v>706</v>
      </c>
      <c r="F593" s="15">
        <v>45231</v>
      </c>
      <c r="G593" s="37">
        <v>7.15</v>
      </c>
      <c r="H593" s="337"/>
      <c r="I593" s="83"/>
      <c r="J593" s="590">
        <f t="shared" si="34"/>
        <v>0</v>
      </c>
      <c r="K593" s="83">
        <v>0</v>
      </c>
      <c r="L593" s="85">
        <f t="shared" si="35"/>
        <v>0</v>
      </c>
      <c r="M593" s="83">
        <v>0</v>
      </c>
      <c r="N593" s="85">
        <f t="shared" si="36"/>
        <v>0</v>
      </c>
      <c r="O593" s="83"/>
      <c r="P593" s="85">
        <f t="shared" si="37"/>
        <v>0</v>
      </c>
      <c r="Q593" s="83"/>
      <c r="R593" s="377">
        <f t="shared" si="38"/>
        <v>0</v>
      </c>
      <c r="S593" s="905"/>
      <c r="T593" s="905">
        <f>+ALMACEN[[#This Row],[TOTAL EXITENTE82]]*ALMACEN[[#This Row],[P.U$]]</f>
        <v>0</v>
      </c>
      <c r="U593" s="768"/>
      <c r="V593">
        <f>SUMIF(SALIDAS6[[N° DE LOTE ]],ALMACEN[N° DE LOTE],SALIDAS6[ENTRADAS])</f>
        <v>0</v>
      </c>
      <c r="W593" s="950">
        <f>SUMIF(Tabla6[N° DE LOTE],ALMACEN[N° DE LOTE],Tabla6[SALIDAS])</f>
        <v>0</v>
      </c>
      <c r="X593" s="950">
        <f>ALMACEN[[#This Row],[SALIDAD]]-ALMACEN[[#This Row],[ENTRADAS]]</f>
        <v>0</v>
      </c>
      <c r="Y593" s="176"/>
    </row>
    <row r="594" spans="1:25" ht="51" x14ac:dyDescent="0.25">
      <c r="A594" s="179">
        <v>514</v>
      </c>
      <c r="B594" s="201" t="s">
        <v>475</v>
      </c>
      <c r="C594" s="14" t="s">
        <v>620</v>
      </c>
      <c r="D594" s="14" t="s">
        <v>335</v>
      </c>
      <c r="E594" s="14" t="s">
        <v>706</v>
      </c>
      <c r="F594" s="15">
        <v>45689</v>
      </c>
      <c r="G594" s="37">
        <v>2.08</v>
      </c>
      <c r="H594" s="337"/>
      <c r="I594" s="83"/>
      <c r="J594" s="590">
        <f t="shared" si="34"/>
        <v>0</v>
      </c>
      <c r="K594" s="83">
        <v>0</v>
      </c>
      <c r="L594" s="85">
        <f t="shared" si="35"/>
        <v>0</v>
      </c>
      <c r="M594" s="83">
        <v>0</v>
      </c>
      <c r="N594" s="85">
        <f t="shared" si="36"/>
        <v>0</v>
      </c>
      <c r="O594" s="83"/>
      <c r="P594" s="85">
        <f t="shared" si="37"/>
        <v>0</v>
      </c>
      <c r="Q594" s="83"/>
      <c r="R594" s="377">
        <f t="shared" si="38"/>
        <v>0</v>
      </c>
      <c r="S594" s="905"/>
      <c r="T594" s="905">
        <f>+ALMACEN[[#This Row],[TOTAL EXITENTE82]]*ALMACEN[[#This Row],[P.U$]]</f>
        <v>0</v>
      </c>
      <c r="U594" s="768"/>
      <c r="V594">
        <f>SUMIF(SALIDAS6[[N° DE LOTE ]],ALMACEN[N° DE LOTE],SALIDAS6[ENTRADAS])</f>
        <v>0</v>
      </c>
      <c r="W594" s="950">
        <f>SUMIF(Tabla6[N° DE LOTE],ALMACEN[N° DE LOTE],Tabla6[SALIDAS])</f>
        <v>0</v>
      </c>
      <c r="X594" s="950">
        <f>ALMACEN[[#This Row],[SALIDAD]]-ALMACEN[[#This Row],[ENTRADAS]]</f>
        <v>0</v>
      </c>
      <c r="Y594" s="176"/>
    </row>
    <row r="595" spans="1:25" ht="38.25" x14ac:dyDescent="0.25">
      <c r="A595" s="179">
        <v>515</v>
      </c>
      <c r="B595" s="205" t="s">
        <v>478</v>
      </c>
      <c r="C595" s="23" t="s">
        <v>599</v>
      </c>
      <c r="D595" s="23" t="s">
        <v>337</v>
      </c>
      <c r="E595" s="23" t="s">
        <v>707</v>
      </c>
      <c r="F595" s="29">
        <v>45200</v>
      </c>
      <c r="G595" s="40">
        <v>1.98</v>
      </c>
      <c r="H595" s="337"/>
      <c r="I595" s="83"/>
      <c r="J595" s="590">
        <f t="shared" si="34"/>
        <v>0</v>
      </c>
      <c r="K595" s="83">
        <v>0</v>
      </c>
      <c r="L595" s="85">
        <f t="shared" si="35"/>
        <v>0</v>
      </c>
      <c r="M595" s="83">
        <v>0</v>
      </c>
      <c r="N595" s="85">
        <f t="shared" si="36"/>
        <v>0</v>
      </c>
      <c r="O595" s="83"/>
      <c r="P595" s="85">
        <f t="shared" si="37"/>
        <v>0</v>
      </c>
      <c r="Q595" s="83"/>
      <c r="R595" s="377">
        <f t="shared" si="38"/>
        <v>0</v>
      </c>
      <c r="S595" s="905"/>
      <c r="T595" s="905">
        <f>+ALMACEN[[#This Row],[TOTAL EXITENTE82]]*ALMACEN[[#This Row],[P.U$]]</f>
        <v>0</v>
      </c>
      <c r="U595" s="768"/>
      <c r="V595">
        <f>SUMIF(SALIDAS6[[N° DE LOTE ]],ALMACEN[N° DE LOTE],SALIDAS6[ENTRADAS])</f>
        <v>0</v>
      </c>
      <c r="W595" s="950">
        <f>SUMIF(Tabla6[N° DE LOTE],ALMACEN[N° DE LOTE],Tabla6[SALIDAS])</f>
        <v>0</v>
      </c>
      <c r="X595" s="950">
        <f>ALMACEN[[#This Row],[SALIDAD]]-ALMACEN[[#This Row],[ENTRADAS]]</f>
        <v>0</v>
      </c>
      <c r="Y595" s="176"/>
    </row>
    <row r="596" spans="1:25" ht="38.25" x14ac:dyDescent="0.25">
      <c r="A596" s="179">
        <v>516</v>
      </c>
      <c r="B596" s="151" t="s">
        <v>992</v>
      </c>
      <c r="C596" s="151" t="s">
        <v>757</v>
      </c>
      <c r="D596" s="23" t="s">
        <v>337</v>
      </c>
      <c r="E596" s="151" t="s">
        <v>710</v>
      </c>
      <c r="F596" s="579">
        <v>45717</v>
      </c>
      <c r="G596" s="580">
        <v>6.95</v>
      </c>
      <c r="H596" s="337"/>
      <c r="I596" s="233"/>
      <c r="J596" s="590">
        <f t="shared" si="34"/>
        <v>0</v>
      </c>
      <c r="K596" s="83">
        <v>0</v>
      </c>
      <c r="L596" s="232">
        <f>G596*K596</f>
        <v>0</v>
      </c>
      <c r="M596" s="83">
        <v>0</v>
      </c>
      <c r="N596" s="232">
        <f>G596*M596</f>
        <v>0</v>
      </c>
      <c r="O596" s="233"/>
      <c r="P596" s="232">
        <f>G596*O596</f>
        <v>0</v>
      </c>
      <c r="Q596" s="233"/>
      <c r="R596" s="377">
        <f>G596*Q596</f>
        <v>0</v>
      </c>
      <c r="S596" s="905"/>
      <c r="T596" s="905">
        <f>+ALMACEN[[#This Row],[TOTAL EXITENTE82]]*ALMACEN[[#This Row],[P.U$]]</f>
        <v>0</v>
      </c>
      <c r="U596" s="768"/>
      <c r="V596">
        <f>SUMIF(SALIDAS6[[N° DE LOTE ]],ALMACEN[N° DE LOTE],SALIDAS6[ENTRADAS])</f>
        <v>0</v>
      </c>
      <c r="W596" s="950">
        <f>SUMIF(Tabla6[N° DE LOTE],ALMACEN[N° DE LOTE],Tabla6[SALIDAS])</f>
        <v>0</v>
      </c>
      <c r="X596" s="950">
        <f>ALMACEN[[#This Row],[SALIDAD]]-ALMACEN[[#This Row],[ENTRADAS]]</f>
        <v>0</v>
      </c>
      <c r="Y596" s="176"/>
    </row>
    <row r="597" spans="1:25" ht="38.25" x14ac:dyDescent="0.25">
      <c r="A597" s="179">
        <v>517</v>
      </c>
      <c r="B597" s="205" t="s">
        <v>479</v>
      </c>
      <c r="C597" s="23" t="s">
        <v>623</v>
      </c>
      <c r="D597" s="23" t="s">
        <v>337</v>
      </c>
      <c r="E597" s="23" t="s">
        <v>276</v>
      </c>
      <c r="F597" s="29">
        <v>45597</v>
      </c>
      <c r="G597" s="40">
        <v>2.34</v>
      </c>
      <c r="H597" s="337"/>
      <c r="I597" s="83"/>
      <c r="J597" s="590">
        <f t="shared" si="34"/>
        <v>0</v>
      </c>
      <c r="K597" s="83">
        <v>0</v>
      </c>
      <c r="L597" s="85">
        <f t="shared" si="35"/>
        <v>0</v>
      </c>
      <c r="M597" s="83">
        <v>0</v>
      </c>
      <c r="N597" s="85">
        <f t="shared" si="36"/>
        <v>0</v>
      </c>
      <c r="O597" s="83"/>
      <c r="P597" s="85">
        <f t="shared" si="37"/>
        <v>0</v>
      </c>
      <c r="Q597" s="83"/>
      <c r="R597" s="377">
        <f t="shared" si="38"/>
        <v>0</v>
      </c>
      <c r="S597" s="905"/>
      <c r="T597" s="905">
        <f>+ALMACEN[[#This Row],[TOTAL EXITENTE82]]*ALMACEN[[#This Row],[P.U$]]</f>
        <v>0</v>
      </c>
      <c r="U597" s="768"/>
      <c r="V597">
        <f>SUMIF(SALIDAS6[[N° DE LOTE ]],ALMACEN[N° DE LOTE],SALIDAS6[ENTRADAS])</f>
        <v>0</v>
      </c>
      <c r="W597" s="950">
        <f>SUMIF(Tabla6[N° DE LOTE],ALMACEN[N° DE LOTE],Tabla6[SALIDAS])</f>
        <v>0</v>
      </c>
      <c r="X597" s="950">
        <f>ALMACEN[[#This Row],[SALIDAD]]-ALMACEN[[#This Row],[ENTRADAS]]</f>
        <v>0</v>
      </c>
      <c r="Y597" s="176"/>
    </row>
    <row r="598" spans="1:25" ht="38.25" x14ac:dyDescent="0.25">
      <c r="A598" s="179">
        <v>518</v>
      </c>
      <c r="B598" s="205" t="s">
        <v>480</v>
      </c>
      <c r="C598" s="23" t="s">
        <v>624</v>
      </c>
      <c r="D598" s="23" t="s">
        <v>337</v>
      </c>
      <c r="E598" s="23" t="s">
        <v>708</v>
      </c>
      <c r="F598" s="29">
        <v>45658</v>
      </c>
      <c r="G598" s="40">
        <v>2.75</v>
      </c>
      <c r="H598" s="337"/>
      <c r="I598" s="83"/>
      <c r="J598" s="590">
        <f t="shared" si="34"/>
        <v>0</v>
      </c>
      <c r="K598" s="83">
        <v>0</v>
      </c>
      <c r="L598" s="85">
        <f t="shared" si="35"/>
        <v>0</v>
      </c>
      <c r="M598" s="83">
        <v>0</v>
      </c>
      <c r="N598" s="85">
        <f t="shared" si="36"/>
        <v>0</v>
      </c>
      <c r="O598" s="83"/>
      <c r="P598" s="85">
        <f t="shared" si="37"/>
        <v>0</v>
      </c>
      <c r="Q598" s="83"/>
      <c r="R598" s="377">
        <f t="shared" si="38"/>
        <v>0</v>
      </c>
      <c r="S598" s="905"/>
      <c r="T598" s="905">
        <f>+ALMACEN[[#This Row],[TOTAL EXITENTE82]]*ALMACEN[[#This Row],[P.U$]]</f>
        <v>0</v>
      </c>
      <c r="U598" s="768"/>
      <c r="V598">
        <f>SUMIF(SALIDAS6[[N° DE LOTE ]],ALMACEN[N° DE LOTE],SALIDAS6[ENTRADAS])</f>
        <v>0</v>
      </c>
      <c r="W598" s="950">
        <f>SUMIF(Tabla6[N° DE LOTE],ALMACEN[N° DE LOTE],Tabla6[SALIDAS])</f>
        <v>0</v>
      </c>
      <c r="X598" s="950">
        <f>ALMACEN[[#This Row],[SALIDAD]]-ALMACEN[[#This Row],[ENTRADAS]]</f>
        <v>0</v>
      </c>
      <c r="Y598" s="176"/>
    </row>
    <row r="599" spans="1:25" ht="38.25" x14ac:dyDescent="0.25">
      <c r="A599" s="179">
        <v>519</v>
      </c>
      <c r="B599" s="151" t="s">
        <v>961</v>
      </c>
      <c r="C599" s="151" t="s">
        <v>624</v>
      </c>
      <c r="D599" s="23" t="s">
        <v>337</v>
      </c>
      <c r="E599" s="23" t="s">
        <v>708</v>
      </c>
      <c r="F599" s="579">
        <v>45658</v>
      </c>
      <c r="G599" s="580">
        <v>2.75</v>
      </c>
      <c r="H599" s="337"/>
      <c r="I599" s="233"/>
      <c r="J599" s="590">
        <f t="shared" si="34"/>
        <v>0</v>
      </c>
      <c r="K599" s="83">
        <v>0</v>
      </c>
      <c r="L599" s="232">
        <f t="shared" si="35"/>
        <v>0</v>
      </c>
      <c r="M599" s="83">
        <v>0</v>
      </c>
      <c r="N599" s="232">
        <f t="shared" si="36"/>
        <v>0</v>
      </c>
      <c r="O599" s="233"/>
      <c r="P599" s="232">
        <f t="shared" si="37"/>
        <v>0</v>
      </c>
      <c r="Q599" s="233"/>
      <c r="R599" s="377">
        <f t="shared" si="38"/>
        <v>0</v>
      </c>
      <c r="S599" s="905"/>
      <c r="T599" s="905">
        <f>+ALMACEN[[#This Row],[TOTAL EXITENTE82]]*ALMACEN[[#This Row],[P.U$]]</f>
        <v>0</v>
      </c>
      <c r="U599" s="768"/>
      <c r="V599">
        <f>SUMIF(SALIDAS6[[N° DE LOTE ]],ALMACEN[N° DE LOTE],SALIDAS6[ENTRADAS])</f>
        <v>0</v>
      </c>
      <c r="W599" s="950">
        <f>SUMIF(Tabla6[N° DE LOTE],ALMACEN[N° DE LOTE],Tabla6[SALIDAS])</f>
        <v>0</v>
      </c>
      <c r="X599" s="950">
        <f>ALMACEN[[#This Row],[SALIDAD]]-ALMACEN[[#This Row],[ENTRADAS]]</f>
        <v>0</v>
      </c>
      <c r="Y599" s="176"/>
    </row>
    <row r="600" spans="1:25" ht="72" x14ac:dyDescent="0.25">
      <c r="A600" s="179">
        <v>520</v>
      </c>
      <c r="B600" s="656" t="s">
        <v>17729</v>
      </c>
      <c r="C600" s="509" t="s">
        <v>17730</v>
      </c>
      <c r="D600" s="507" t="s">
        <v>337</v>
      </c>
      <c r="E600" s="509" t="s">
        <v>710</v>
      </c>
      <c r="F600" s="657">
        <v>46478</v>
      </c>
      <c r="G600" s="511">
        <v>1.29</v>
      </c>
      <c r="H600" s="337"/>
      <c r="I600" s="233"/>
      <c r="J600" s="590">
        <f t="shared" si="34"/>
        <v>0</v>
      </c>
      <c r="K600" s="83">
        <v>0</v>
      </c>
      <c r="L600" s="232">
        <f t="shared" si="35"/>
        <v>0</v>
      </c>
      <c r="M600" s="83">
        <v>0</v>
      </c>
      <c r="N600" s="232">
        <f t="shared" si="36"/>
        <v>0</v>
      </c>
      <c r="O600" s="233"/>
      <c r="P600" s="232">
        <f t="shared" si="37"/>
        <v>0</v>
      </c>
      <c r="Q600" s="233">
        <v>45</v>
      </c>
      <c r="R600" s="377">
        <f t="shared" si="38"/>
        <v>58.050000000000004</v>
      </c>
      <c r="S600" s="905">
        <v>24</v>
      </c>
      <c r="T600" s="905">
        <f>+ALMACEN[[#This Row],[TOTAL EXITENTE82]]*ALMACEN[[#This Row],[P.U$]]</f>
        <v>30.96</v>
      </c>
      <c r="U600" s="768">
        <v>14</v>
      </c>
      <c r="V600">
        <f>SUMIF(SALIDAS6[[N° DE LOTE ]],ALMACEN[N° DE LOTE],SALIDAS6[ENTRADAS])</f>
        <v>45</v>
      </c>
      <c r="W600" s="950">
        <f>SUMIF(Tabla6[N° DE LOTE],ALMACEN[N° DE LOTE],Tabla6[SALIDAS])</f>
        <v>0</v>
      </c>
      <c r="X600" s="950">
        <f>ALMACEN[[#This Row],[SALIDAD]]-ALMACEN[[#This Row],[ENTRADAS]]</f>
        <v>45</v>
      </c>
      <c r="Y600" s="176"/>
    </row>
    <row r="601" spans="1:25" ht="38.25" x14ac:dyDescent="0.25">
      <c r="A601" s="179">
        <v>521</v>
      </c>
      <c r="B601" s="151" t="s">
        <v>965</v>
      </c>
      <c r="C601" s="151" t="s">
        <v>757</v>
      </c>
      <c r="D601" s="23" t="s">
        <v>337</v>
      </c>
      <c r="E601" s="151" t="s">
        <v>710</v>
      </c>
      <c r="F601" s="579">
        <v>45658</v>
      </c>
      <c r="G601" s="580">
        <v>5.95</v>
      </c>
      <c r="H601" s="337"/>
      <c r="I601" s="233">
        <v>2</v>
      </c>
      <c r="J601" s="590">
        <f t="shared" si="34"/>
        <v>11.9</v>
      </c>
      <c r="K601" s="83">
        <v>2</v>
      </c>
      <c r="L601" s="232">
        <f t="shared" si="35"/>
        <v>11.9</v>
      </c>
      <c r="M601" s="233">
        <v>2</v>
      </c>
      <c r="N601" s="232">
        <f t="shared" si="36"/>
        <v>11.9</v>
      </c>
      <c r="O601" s="233">
        <v>2</v>
      </c>
      <c r="P601" s="232">
        <f t="shared" si="37"/>
        <v>11.9</v>
      </c>
      <c r="Q601" s="233">
        <v>2</v>
      </c>
      <c r="R601" s="377">
        <f t="shared" si="38"/>
        <v>11.9</v>
      </c>
      <c r="S601" s="905">
        <v>2</v>
      </c>
      <c r="T601" s="905">
        <f>+ALMACEN[[#This Row],[TOTAL EXITENTE82]]*ALMACEN[[#This Row],[P.U$]]</f>
        <v>11.9</v>
      </c>
      <c r="U601" s="768">
        <v>2</v>
      </c>
      <c r="V601">
        <f>SUMIF(SALIDAS6[[N° DE LOTE ]],ALMACEN[N° DE LOTE],SALIDAS6[ENTRADAS])</f>
        <v>0</v>
      </c>
      <c r="W601" s="950">
        <f>SUMIF(Tabla6[N° DE LOTE],ALMACEN[N° DE LOTE],Tabla6[SALIDAS])</f>
        <v>0</v>
      </c>
      <c r="X601" s="950">
        <f>ALMACEN[[#This Row],[SALIDAD]]-ALMACEN[[#This Row],[ENTRADAS]]</f>
        <v>0</v>
      </c>
      <c r="Y601" s="176"/>
    </row>
    <row r="602" spans="1:25" ht="38.25" x14ac:dyDescent="0.25">
      <c r="A602" s="179">
        <v>522</v>
      </c>
      <c r="B602" s="205" t="s">
        <v>481</v>
      </c>
      <c r="C602" s="23" t="s">
        <v>599</v>
      </c>
      <c r="D602" s="23" t="s">
        <v>337</v>
      </c>
      <c r="E602" s="23" t="s">
        <v>707</v>
      </c>
      <c r="F602" s="29">
        <v>45078</v>
      </c>
      <c r="G602" s="40">
        <v>1</v>
      </c>
      <c r="H602" s="337"/>
      <c r="I602" s="83"/>
      <c r="J602" s="590">
        <f t="shared" si="34"/>
        <v>0</v>
      </c>
      <c r="K602" s="83">
        <v>0</v>
      </c>
      <c r="L602" s="85">
        <f t="shared" si="35"/>
        <v>0</v>
      </c>
      <c r="M602" s="83">
        <v>0</v>
      </c>
      <c r="N602" s="85">
        <f t="shared" si="36"/>
        <v>0</v>
      </c>
      <c r="O602" s="83"/>
      <c r="P602" s="85">
        <f t="shared" si="37"/>
        <v>0</v>
      </c>
      <c r="Q602" s="83"/>
      <c r="R602" s="377">
        <f t="shared" si="38"/>
        <v>0</v>
      </c>
      <c r="S602" s="905"/>
      <c r="T602" s="905">
        <f>+ALMACEN[[#This Row],[TOTAL EXITENTE82]]*ALMACEN[[#This Row],[P.U$]]</f>
        <v>0</v>
      </c>
      <c r="U602" s="768"/>
      <c r="V602">
        <f>SUMIF(SALIDAS6[[N° DE LOTE ]],ALMACEN[N° DE LOTE],SALIDAS6[ENTRADAS])</f>
        <v>0</v>
      </c>
      <c r="W602" s="950">
        <f>SUMIF(Tabla6[N° DE LOTE],ALMACEN[N° DE LOTE],Tabla6[SALIDAS])</f>
        <v>0</v>
      </c>
      <c r="X602" s="950">
        <f>ALMACEN[[#This Row],[SALIDAD]]-ALMACEN[[#This Row],[ENTRADAS]]</f>
        <v>0</v>
      </c>
      <c r="Y602" s="176"/>
    </row>
    <row r="603" spans="1:25" ht="38.25" x14ac:dyDescent="0.25">
      <c r="A603" s="179">
        <v>523</v>
      </c>
      <c r="B603" s="205" t="s">
        <v>738</v>
      </c>
      <c r="C603" s="23" t="s">
        <v>739</v>
      </c>
      <c r="D603" s="23" t="s">
        <v>337</v>
      </c>
      <c r="E603" s="23" t="s">
        <v>707</v>
      </c>
      <c r="F603" s="29">
        <v>45200</v>
      </c>
      <c r="G603" s="40">
        <v>0.6</v>
      </c>
      <c r="H603" s="337"/>
      <c r="I603" s="83"/>
      <c r="J603" s="590">
        <f t="shared" si="34"/>
        <v>0</v>
      </c>
      <c r="K603" s="83">
        <v>0</v>
      </c>
      <c r="L603" s="85">
        <f t="shared" si="35"/>
        <v>0</v>
      </c>
      <c r="M603" s="83">
        <v>0</v>
      </c>
      <c r="N603" s="85">
        <f t="shared" si="36"/>
        <v>0</v>
      </c>
      <c r="O603" s="83"/>
      <c r="P603" s="85">
        <f t="shared" si="37"/>
        <v>0</v>
      </c>
      <c r="Q603" s="83"/>
      <c r="R603" s="377">
        <f t="shared" si="38"/>
        <v>0</v>
      </c>
      <c r="S603" s="905"/>
      <c r="T603" s="905">
        <f>+ALMACEN[[#This Row],[TOTAL EXITENTE82]]*ALMACEN[[#This Row],[P.U$]]</f>
        <v>0</v>
      </c>
      <c r="U603" s="768"/>
      <c r="V603">
        <f>SUMIF(SALIDAS6[[N° DE LOTE ]],ALMACEN[N° DE LOTE],SALIDAS6[ENTRADAS])</f>
        <v>0</v>
      </c>
      <c r="W603" s="950">
        <f>SUMIF(Tabla6[N° DE LOTE],ALMACEN[N° DE LOTE],Tabla6[SALIDAS])</f>
        <v>0</v>
      </c>
      <c r="X603" s="950">
        <f>ALMACEN[[#This Row],[SALIDAD]]-ALMACEN[[#This Row],[ENTRADAS]]</f>
        <v>0</v>
      </c>
      <c r="Y603" s="176"/>
    </row>
    <row r="604" spans="1:25" ht="45" x14ac:dyDescent="0.25">
      <c r="A604" s="179">
        <v>524</v>
      </c>
      <c r="B604" s="151" t="s">
        <v>993</v>
      </c>
      <c r="C604" s="151" t="s">
        <v>757</v>
      </c>
      <c r="D604" s="655" t="s">
        <v>337</v>
      </c>
      <c r="E604" s="151" t="s">
        <v>707</v>
      </c>
      <c r="F604" s="579">
        <v>45536</v>
      </c>
      <c r="G604" s="580">
        <v>1.67</v>
      </c>
      <c r="H604" s="337"/>
      <c r="I604" s="233"/>
      <c r="J604" s="590">
        <f t="shared" si="34"/>
        <v>0</v>
      </c>
      <c r="K604" s="83">
        <v>0</v>
      </c>
      <c r="L604" s="232">
        <f t="shared" si="35"/>
        <v>0</v>
      </c>
      <c r="M604" s="83">
        <v>0</v>
      </c>
      <c r="N604" s="232">
        <f t="shared" si="36"/>
        <v>0</v>
      </c>
      <c r="O604" s="233"/>
      <c r="P604" s="232">
        <f t="shared" si="37"/>
        <v>0</v>
      </c>
      <c r="Q604" s="233"/>
      <c r="R604" s="377">
        <f t="shared" si="38"/>
        <v>0</v>
      </c>
      <c r="S604" s="905"/>
      <c r="T604" s="905">
        <f>+ALMACEN[[#This Row],[TOTAL EXITENTE82]]*ALMACEN[[#This Row],[P.U$]]</f>
        <v>0</v>
      </c>
      <c r="U604" s="768"/>
      <c r="V604">
        <f>SUMIF(SALIDAS6[[N° DE LOTE ]],ALMACEN[N° DE LOTE],SALIDAS6[ENTRADAS])</f>
        <v>0</v>
      </c>
      <c r="W604" s="950">
        <f>SUMIF(Tabla6[N° DE LOTE],ALMACEN[N° DE LOTE],Tabla6[SALIDAS])</f>
        <v>0</v>
      </c>
      <c r="X604" s="950">
        <f>ALMACEN[[#This Row],[SALIDAD]]-ALMACEN[[#This Row],[ENTRADAS]]</f>
        <v>0</v>
      </c>
      <c r="Y604" s="176"/>
    </row>
    <row r="605" spans="1:25" ht="38.25" x14ac:dyDescent="0.25">
      <c r="A605" s="179">
        <v>525</v>
      </c>
      <c r="B605" s="205" t="s">
        <v>483</v>
      </c>
      <c r="C605" s="23" t="s">
        <v>623</v>
      </c>
      <c r="D605" s="23" t="s">
        <v>337</v>
      </c>
      <c r="E605" s="23" t="s">
        <v>707</v>
      </c>
      <c r="F605" s="29">
        <v>45839</v>
      </c>
      <c r="G605" s="40">
        <v>3.58</v>
      </c>
      <c r="H605" s="337"/>
      <c r="I605" s="83"/>
      <c r="J605" s="590">
        <f t="shared" si="34"/>
        <v>0</v>
      </c>
      <c r="K605" s="83">
        <v>0</v>
      </c>
      <c r="L605" s="85">
        <f t="shared" si="35"/>
        <v>0</v>
      </c>
      <c r="M605" s="83">
        <v>0</v>
      </c>
      <c r="N605" s="85">
        <f t="shared" si="36"/>
        <v>0</v>
      </c>
      <c r="O605" s="83"/>
      <c r="P605" s="85">
        <f t="shared" si="37"/>
        <v>0</v>
      </c>
      <c r="Q605" s="83"/>
      <c r="R605" s="377">
        <f t="shared" si="38"/>
        <v>0</v>
      </c>
      <c r="S605" s="905"/>
      <c r="T605" s="905">
        <f>+ALMACEN[[#This Row],[TOTAL EXITENTE82]]*ALMACEN[[#This Row],[P.U$]]</f>
        <v>0</v>
      </c>
      <c r="U605" s="768"/>
      <c r="V605">
        <f>SUMIF(SALIDAS6[[N° DE LOTE ]],ALMACEN[N° DE LOTE],SALIDAS6[ENTRADAS])</f>
        <v>0</v>
      </c>
      <c r="W605" s="950">
        <f>SUMIF(Tabla6[N° DE LOTE],ALMACEN[N° DE LOTE],Tabla6[SALIDAS])</f>
        <v>0</v>
      </c>
      <c r="X605" s="950">
        <f>ALMACEN[[#This Row],[SALIDAD]]-ALMACEN[[#This Row],[ENTRADAS]]</f>
        <v>0</v>
      </c>
      <c r="Y605" s="176"/>
    </row>
    <row r="606" spans="1:25" ht="38.25" x14ac:dyDescent="0.25">
      <c r="A606" s="179">
        <v>526</v>
      </c>
      <c r="B606" s="205" t="s">
        <v>780</v>
      </c>
      <c r="C606" s="23" t="s">
        <v>736</v>
      </c>
      <c r="D606" s="23" t="s">
        <v>337</v>
      </c>
      <c r="E606" s="23" t="s">
        <v>707</v>
      </c>
      <c r="F606" s="29">
        <v>45809</v>
      </c>
      <c r="G606" s="40">
        <v>0.46</v>
      </c>
      <c r="H606" s="337"/>
      <c r="I606" s="83"/>
      <c r="J606" s="590">
        <f t="shared" si="34"/>
        <v>0</v>
      </c>
      <c r="K606" s="83">
        <v>0</v>
      </c>
      <c r="L606" s="85">
        <f t="shared" si="35"/>
        <v>0</v>
      </c>
      <c r="M606" s="83">
        <v>0</v>
      </c>
      <c r="N606" s="85">
        <f t="shared" si="36"/>
        <v>0</v>
      </c>
      <c r="O606" s="83"/>
      <c r="P606" s="85">
        <f t="shared" si="37"/>
        <v>0</v>
      </c>
      <c r="Q606" s="83"/>
      <c r="R606" s="377">
        <f t="shared" si="38"/>
        <v>0</v>
      </c>
      <c r="S606" s="905"/>
      <c r="T606" s="905">
        <f>+ALMACEN[[#This Row],[TOTAL EXITENTE82]]*ALMACEN[[#This Row],[P.U$]]</f>
        <v>0</v>
      </c>
      <c r="U606" s="768"/>
      <c r="V606">
        <f>SUMIF(SALIDAS6[[N° DE LOTE ]],ALMACEN[N° DE LOTE],SALIDAS6[ENTRADAS])</f>
        <v>0</v>
      </c>
      <c r="W606" s="950">
        <f>SUMIF(Tabla6[N° DE LOTE],ALMACEN[N° DE LOTE],Tabla6[SALIDAS])</f>
        <v>0</v>
      </c>
      <c r="X606" s="950">
        <f>ALMACEN[[#This Row],[SALIDAD]]-ALMACEN[[#This Row],[ENTRADAS]]</f>
        <v>0</v>
      </c>
      <c r="Y606" s="176"/>
    </row>
    <row r="607" spans="1:25" ht="38.25" x14ac:dyDescent="0.25">
      <c r="A607" s="179">
        <v>527</v>
      </c>
      <c r="B607" s="205" t="s">
        <v>484</v>
      </c>
      <c r="C607" s="23" t="s">
        <v>249</v>
      </c>
      <c r="D607" s="23" t="s">
        <v>337</v>
      </c>
      <c r="E607" s="23" t="s">
        <v>292</v>
      </c>
      <c r="F607" s="29">
        <v>44958</v>
      </c>
      <c r="G607" s="40">
        <v>2.0699999999999998</v>
      </c>
      <c r="H607" s="337"/>
      <c r="I607" s="83"/>
      <c r="J607" s="590">
        <f t="shared" si="34"/>
        <v>0</v>
      </c>
      <c r="K607" s="83">
        <v>0</v>
      </c>
      <c r="L607" s="85">
        <f t="shared" si="35"/>
        <v>0</v>
      </c>
      <c r="M607" s="83">
        <v>0</v>
      </c>
      <c r="N607" s="85">
        <f t="shared" si="36"/>
        <v>0</v>
      </c>
      <c r="O607" s="83"/>
      <c r="P607" s="85">
        <f t="shared" si="37"/>
        <v>0</v>
      </c>
      <c r="Q607" s="83"/>
      <c r="R607" s="377">
        <f t="shared" si="38"/>
        <v>0</v>
      </c>
      <c r="S607" s="905"/>
      <c r="T607" s="905">
        <f>+ALMACEN[[#This Row],[TOTAL EXITENTE82]]*ALMACEN[[#This Row],[P.U$]]</f>
        <v>0</v>
      </c>
      <c r="U607" s="768"/>
      <c r="V607">
        <f>SUMIF(SALIDAS6[[N° DE LOTE ]],ALMACEN[N° DE LOTE],SALIDAS6[ENTRADAS])</f>
        <v>0</v>
      </c>
      <c r="W607" s="950">
        <f>SUMIF(Tabla6[N° DE LOTE],ALMACEN[N° DE LOTE],Tabla6[SALIDAS])</f>
        <v>0</v>
      </c>
      <c r="X607" s="950">
        <f>ALMACEN[[#This Row],[SALIDAD]]-ALMACEN[[#This Row],[ENTRADAS]]</f>
        <v>0</v>
      </c>
      <c r="Y607" s="176"/>
    </row>
    <row r="608" spans="1:25" ht="42.75" x14ac:dyDescent="0.25">
      <c r="A608" s="179">
        <v>528</v>
      </c>
      <c r="B608" s="205" t="s">
        <v>487</v>
      </c>
      <c r="C608" s="23" t="s">
        <v>239</v>
      </c>
      <c r="D608" s="23" t="s">
        <v>337</v>
      </c>
      <c r="E608" s="23" t="s">
        <v>711</v>
      </c>
      <c r="F608" s="29">
        <v>45505</v>
      </c>
      <c r="G608" s="40">
        <v>3.52</v>
      </c>
      <c r="H608" s="337"/>
      <c r="I608" s="83"/>
      <c r="J608" s="590">
        <f t="shared" si="34"/>
        <v>0</v>
      </c>
      <c r="K608" s="83">
        <v>0</v>
      </c>
      <c r="L608" s="85">
        <f t="shared" si="35"/>
        <v>0</v>
      </c>
      <c r="M608" s="83">
        <v>0</v>
      </c>
      <c r="N608" s="85">
        <f t="shared" si="36"/>
        <v>0</v>
      </c>
      <c r="O608" s="83"/>
      <c r="P608" s="85">
        <f t="shared" si="37"/>
        <v>0</v>
      </c>
      <c r="Q608" s="83"/>
      <c r="R608" s="377">
        <f t="shared" si="38"/>
        <v>0</v>
      </c>
      <c r="S608" s="905"/>
      <c r="T608" s="905">
        <f>+ALMACEN[[#This Row],[TOTAL EXITENTE82]]*ALMACEN[[#This Row],[P.U$]]</f>
        <v>0</v>
      </c>
      <c r="U608" s="768"/>
      <c r="V608">
        <f>SUMIF(SALIDAS6[[N° DE LOTE ]],ALMACEN[N° DE LOTE],SALIDAS6[ENTRADAS])</f>
        <v>0</v>
      </c>
      <c r="W608" s="950">
        <f>SUMIF(Tabla6[N° DE LOTE],ALMACEN[N° DE LOTE],Tabla6[SALIDAS])</f>
        <v>0</v>
      </c>
      <c r="X608" s="950">
        <f>ALMACEN[[#This Row],[SALIDAD]]-ALMACEN[[#This Row],[ENTRADAS]]</f>
        <v>0</v>
      </c>
      <c r="Y608" s="176"/>
    </row>
    <row r="609" spans="1:25" ht="25.5" x14ac:dyDescent="0.25">
      <c r="A609" s="179">
        <v>783</v>
      </c>
      <c r="B609" s="205" t="s">
        <v>18044</v>
      </c>
      <c r="C609" s="23" t="s">
        <v>18045</v>
      </c>
      <c r="D609" s="655" t="s">
        <v>337</v>
      </c>
      <c r="E609" s="945">
        <v>47849</v>
      </c>
      <c r="F609" s="29">
        <v>47849</v>
      </c>
      <c r="G609" s="40">
        <v>1.74</v>
      </c>
      <c r="H609" s="337"/>
      <c r="I609" s="83"/>
      <c r="J609" s="590">
        <f>G609*I609</f>
        <v>0</v>
      </c>
      <c r="K609" s="83"/>
      <c r="L609" s="85">
        <f>G609*K609</f>
        <v>0</v>
      </c>
      <c r="M609" s="83"/>
      <c r="N609" s="85">
        <f>G609*M609</f>
        <v>0</v>
      </c>
      <c r="O609" s="83"/>
      <c r="P609" s="85">
        <f>G609*O609</f>
        <v>0</v>
      </c>
      <c r="Q609" s="83">
        <v>10</v>
      </c>
      <c r="R609" s="377">
        <f>G609*Q609</f>
        <v>17.399999999999999</v>
      </c>
      <c r="S609" s="905">
        <v>5</v>
      </c>
      <c r="T609" s="905">
        <f>+ALMACEN[[#This Row],[TOTAL EXITENTE82]]*ALMACEN[[#This Row],[P.U$]]</f>
        <v>8.6999999999999993</v>
      </c>
      <c r="U609" s="768">
        <v>5</v>
      </c>
      <c r="V609">
        <f>SUMIF(SALIDAS6[[N° DE LOTE ]],ALMACEN[N° DE LOTE],SALIDAS6[ENTRADAS])</f>
        <v>10</v>
      </c>
      <c r="W609" s="950">
        <f>SUMIF(Tabla6[N° DE LOTE],ALMACEN[N° DE LOTE],Tabla6[SALIDAS])</f>
        <v>0</v>
      </c>
      <c r="X609" s="950">
        <f>ALMACEN[[#This Row],[SALIDAD]]-ALMACEN[[#This Row],[ENTRADAS]]</f>
        <v>10</v>
      </c>
      <c r="Y609" s="176"/>
    </row>
    <row r="610" spans="1:25" ht="25.5" x14ac:dyDescent="0.25">
      <c r="A610" s="179">
        <v>529</v>
      </c>
      <c r="B610" s="151" t="s">
        <v>978</v>
      </c>
      <c r="C610" s="151" t="s">
        <v>980</v>
      </c>
      <c r="D610" s="655" t="s">
        <v>337</v>
      </c>
      <c r="E610" s="151" t="s">
        <v>710</v>
      </c>
      <c r="F610" s="579"/>
      <c r="G610" s="580">
        <v>1.98</v>
      </c>
      <c r="H610" s="337"/>
      <c r="I610" s="233"/>
      <c r="J610" s="590">
        <f t="shared" si="34"/>
        <v>0</v>
      </c>
      <c r="K610" s="83">
        <v>0</v>
      </c>
      <c r="L610" s="232">
        <f t="shared" si="35"/>
        <v>0</v>
      </c>
      <c r="M610" s="83">
        <v>0</v>
      </c>
      <c r="N610" s="232">
        <f t="shared" si="36"/>
        <v>0</v>
      </c>
      <c r="O610" s="233"/>
      <c r="P610" s="232">
        <f t="shared" si="37"/>
        <v>0</v>
      </c>
      <c r="Q610" s="233"/>
      <c r="R610" s="377">
        <f t="shared" si="38"/>
        <v>0</v>
      </c>
      <c r="S610" s="905"/>
      <c r="T610" s="905">
        <f>+ALMACEN[[#This Row],[TOTAL EXITENTE82]]*ALMACEN[[#This Row],[P.U$]]</f>
        <v>0</v>
      </c>
      <c r="U610" s="768"/>
      <c r="V610">
        <f>SUMIF(SALIDAS6[[N° DE LOTE ]],ALMACEN[N° DE LOTE],SALIDAS6[ENTRADAS])</f>
        <v>0</v>
      </c>
      <c r="W610" s="950">
        <f>SUMIF(Tabla6[N° DE LOTE],ALMACEN[N° DE LOTE],Tabla6[SALIDAS])</f>
        <v>0</v>
      </c>
      <c r="X610" s="950">
        <f>ALMACEN[[#This Row],[SALIDAD]]-ALMACEN[[#This Row],[ENTRADAS]]</f>
        <v>0</v>
      </c>
      <c r="Y610" s="176"/>
    </row>
    <row r="611" spans="1:25" ht="25.5" x14ac:dyDescent="0.25">
      <c r="A611" s="179">
        <v>530</v>
      </c>
      <c r="B611" s="151" t="s">
        <v>979</v>
      </c>
      <c r="C611" s="151" t="s">
        <v>980</v>
      </c>
      <c r="D611" s="655" t="s">
        <v>337</v>
      </c>
      <c r="E611" s="151" t="s">
        <v>710</v>
      </c>
      <c r="F611" s="579"/>
      <c r="G611" s="580">
        <v>1.98</v>
      </c>
      <c r="H611" s="337"/>
      <c r="I611" s="233"/>
      <c r="J611" s="590">
        <f t="shared" si="34"/>
        <v>0</v>
      </c>
      <c r="K611" s="83">
        <v>0</v>
      </c>
      <c r="L611" s="232">
        <f t="shared" si="35"/>
        <v>0</v>
      </c>
      <c r="M611" s="83">
        <v>0</v>
      </c>
      <c r="N611" s="232">
        <f t="shared" si="36"/>
        <v>0</v>
      </c>
      <c r="O611" s="233"/>
      <c r="P611" s="232">
        <f t="shared" si="37"/>
        <v>0</v>
      </c>
      <c r="Q611" s="233"/>
      <c r="R611" s="377">
        <f t="shared" si="38"/>
        <v>0</v>
      </c>
      <c r="S611" s="905"/>
      <c r="T611" s="905">
        <f>+ALMACEN[[#This Row],[TOTAL EXITENTE82]]*ALMACEN[[#This Row],[P.U$]]</f>
        <v>0</v>
      </c>
      <c r="U611" s="768"/>
      <c r="V611">
        <f>SUMIF(SALIDAS6[[N° DE LOTE ]],ALMACEN[N° DE LOTE],SALIDAS6[ENTRADAS])</f>
        <v>0</v>
      </c>
      <c r="W611" s="950">
        <f>SUMIF(Tabla6[N° DE LOTE],ALMACEN[N° DE LOTE],Tabla6[SALIDAS])</f>
        <v>0</v>
      </c>
      <c r="X611" s="950">
        <f>ALMACEN[[#This Row],[SALIDAD]]-ALMACEN[[#This Row],[ENTRADAS]]</f>
        <v>0</v>
      </c>
      <c r="Y611" s="176"/>
    </row>
    <row r="612" spans="1:25" ht="30" x14ac:dyDescent="0.25">
      <c r="A612" s="179">
        <v>531</v>
      </c>
      <c r="B612" s="151" t="s">
        <v>981</v>
      </c>
      <c r="C612" s="151" t="s">
        <v>983</v>
      </c>
      <c r="D612" s="655" t="s">
        <v>337</v>
      </c>
      <c r="E612" s="151" t="s">
        <v>710</v>
      </c>
      <c r="F612" s="579"/>
      <c r="G612" s="580">
        <v>3.03</v>
      </c>
      <c r="H612" s="337"/>
      <c r="I612" s="233"/>
      <c r="J612" s="590">
        <f t="shared" si="34"/>
        <v>0</v>
      </c>
      <c r="K612" s="83">
        <v>0</v>
      </c>
      <c r="L612" s="232">
        <f t="shared" si="35"/>
        <v>0</v>
      </c>
      <c r="M612" s="83">
        <v>0</v>
      </c>
      <c r="N612" s="232">
        <f t="shared" si="36"/>
        <v>0</v>
      </c>
      <c r="O612" s="233"/>
      <c r="P612" s="232">
        <f t="shared" si="37"/>
        <v>0</v>
      </c>
      <c r="Q612" s="233"/>
      <c r="R612" s="377">
        <f t="shared" si="38"/>
        <v>0</v>
      </c>
      <c r="S612" s="905"/>
      <c r="T612" s="905">
        <f>+ALMACEN[[#This Row],[TOTAL EXITENTE82]]*ALMACEN[[#This Row],[P.U$]]</f>
        <v>0</v>
      </c>
      <c r="U612" s="768"/>
      <c r="V612">
        <f>SUMIF(SALIDAS6[[N° DE LOTE ]],ALMACEN[N° DE LOTE],SALIDAS6[ENTRADAS])</f>
        <v>0</v>
      </c>
      <c r="W612" s="950">
        <f>SUMIF(Tabla6[N° DE LOTE],ALMACEN[N° DE LOTE],Tabla6[SALIDAS])</f>
        <v>0</v>
      </c>
      <c r="X612" s="950">
        <f>ALMACEN[[#This Row],[SALIDAD]]-ALMACEN[[#This Row],[ENTRADAS]]</f>
        <v>0</v>
      </c>
      <c r="Y612" s="176"/>
    </row>
    <row r="613" spans="1:25" ht="30" x14ac:dyDescent="0.25">
      <c r="A613" s="179">
        <v>532</v>
      </c>
      <c r="B613" s="151" t="s">
        <v>984</v>
      </c>
      <c r="C613" s="151" t="s">
        <v>983</v>
      </c>
      <c r="D613" s="655" t="s">
        <v>337</v>
      </c>
      <c r="E613" s="151" t="s">
        <v>710</v>
      </c>
      <c r="F613" s="579"/>
      <c r="G613" s="580">
        <v>3.04</v>
      </c>
      <c r="H613" s="337"/>
      <c r="I613" s="233"/>
      <c r="J613" s="590">
        <f t="shared" si="34"/>
        <v>0</v>
      </c>
      <c r="K613" s="83">
        <v>0</v>
      </c>
      <c r="L613" s="232">
        <f t="shared" si="35"/>
        <v>0</v>
      </c>
      <c r="M613" s="83">
        <v>0</v>
      </c>
      <c r="N613" s="232">
        <f t="shared" si="36"/>
        <v>0</v>
      </c>
      <c r="O613" s="233"/>
      <c r="P613" s="232">
        <f t="shared" si="37"/>
        <v>0</v>
      </c>
      <c r="Q613" s="233"/>
      <c r="R613" s="377">
        <f t="shared" si="38"/>
        <v>0</v>
      </c>
      <c r="S613" s="905"/>
      <c r="T613" s="905">
        <f>+ALMACEN[[#This Row],[TOTAL EXITENTE82]]*ALMACEN[[#This Row],[P.U$]]</f>
        <v>0</v>
      </c>
      <c r="U613" s="768"/>
      <c r="V613">
        <f>SUMIF(SALIDAS6[[N° DE LOTE ]],ALMACEN[N° DE LOTE],SALIDAS6[ENTRADAS])</f>
        <v>0</v>
      </c>
      <c r="W613" s="950">
        <f>SUMIF(Tabla6[N° DE LOTE],ALMACEN[N° DE LOTE],Tabla6[SALIDAS])</f>
        <v>0</v>
      </c>
      <c r="X613" s="950">
        <f>ALMACEN[[#This Row],[SALIDAD]]-ALMACEN[[#This Row],[ENTRADAS]]</f>
        <v>0</v>
      </c>
      <c r="Y613" s="176"/>
    </row>
    <row r="614" spans="1:25" ht="30" x14ac:dyDescent="0.25">
      <c r="A614" s="179">
        <v>533</v>
      </c>
      <c r="B614" s="151" t="s">
        <v>1047</v>
      </c>
      <c r="C614" s="151" t="s">
        <v>759</v>
      </c>
      <c r="D614" s="655" t="s">
        <v>337</v>
      </c>
      <c r="E614" s="151" t="s">
        <v>710</v>
      </c>
      <c r="F614" s="579">
        <v>45962</v>
      </c>
      <c r="G614" s="580">
        <v>1.63</v>
      </c>
      <c r="H614" s="337"/>
      <c r="I614" s="233"/>
      <c r="J614" s="590">
        <f t="shared" si="34"/>
        <v>0</v>
      </c>
      <c r="K614" s="83">
        <v>0</v>
      </c>
      <c r="L614" s="232">
        <f t="shared" si="35"/>
        <v>0</v>
      </c>
      <c r="M614" s="83">
        <v>0</v>
      </c>
      <c r="N614" s="232">
        <f t="shared" si="36"/>
        <v>0</v>
      </c>
      <c r="O614" s="233"/>
      <c r="P614" s="232">
        <f t="shared" si="37"/>
        <v>0</v>
      </c>
      <c r="Q614" s="233"/>
      <c r="R614" s="377">
        <f t="shared" si="38"/>
        <v>0</v>
      </c>
      <c r="S614" s="905"/>
      <c r="T614" s="905">
        <f>+ALMACEN[[#This Row],[TOTAL EXITENTE82]]*ALMACEN[[#This Row],[P.U$]]</f>
        <v>0</v>
      </c>
      <c r="U614" s="768"/>
      <c r="V614">
        <f>SUMIF(SALIDAS6[[N° DE LOTE ]],ALMACEN[N° DE LOTE],SALIDAS6[ENTRADAS])</f>
        <v>0</v>
      </c>
      <c r="W614" s="950">
        <f>SUMIF(Tabla6[N° DE LOTE],ALMACEN[N° DE LOTE],Tabla6[SALIDAS])</f>
        <v>0</v>
      </c>
      <c r="X614" s="950">
        <f>ALMACEN[[#This Row],[SALIDAD]]-ALMACEN[[#This Row],[ENTRADAS]]</f>
        <v>0</v>
      </c>
      <c r="Y614" s="176"/>
    </row>
    <row r="615" spans="1:25" ht="30" x14ac:dyDescent="0.25">
      <c r="A615" s="179">
        <v>534</v>
      </c>
      <c r="B615" s="151" t="s">
        <v>982</v>
      </c>
      <c r="C615" s="151" t="s">
        <v>983</v>
      </c>
      <c r="D615" s="655" t="s">
        <v>337</v>
      </c>
      <c r="E615" s="151" t="s">
        <v>710</v>
      </c>
      <c r="F615" s="579">
        <v>45962</v>
      </c>
      <c r="G615" s="580">
        <v>3.03</v>
      </c>
      <c r="H615" s="337"/>
      <c r="I615" s="233"/>
      <c r="J615" s="590">
        <f t="shared" si="34"/>
        <v>0</v>
      </c>
      <c r="K615" s="83">
        <v>0</v>
      </c>
      <c r="L615" s="232">
        <f t="shared" si="35"/>
        <v>0</v>
      </c>
      <c r="M615" s="83">
        <v>0</v>
      </c>
      <c r="N615" s="232">
        <f t="shared" si="36"/>
        <v>0</v>
      </c>
      <c r="O615" s="233"/>
      <c r="P615" s="232">
        <f t="shared" si="37"/>
        <v>0</v>
      </c>
      <c r="Q615" s="233"/>
      <c r="R615" s="377">
        <f t="shared" si="38"/>
        <v>0</v>
      </c>
      <c r="S615" s="905"/>
      <c r="T615" s="905">
        <f>+ALMACEN[[#This Row],[TOTAL EXITENTE82]]*ALMACEN[[#This Row],[P.U$]]</f>
        <v>0</v>
      </c>
      <c r="U615" s="768"/>
      <c r="V615">
        <f>SUMIF(SALIDAS6[[N° DE LOTE ]],ALMACEN[N° DE LOTE],SALIDAS6[ENTRADAS])</f>
        <v>0</v>
      </c>
      <c r="W615" s="950">
        <f>SUMIF(Tabla6[N° DE LOTE],ALMACEN[N° DE LOTE],Tabla6[SALIDAS])</f>
        <v>0</v>
      </c>
      <c r="X615" s="950">
        <f>ALMACEN[[#This Row],[SALIDAD]]-ALMACEN[[#This Row],[ENTRADAS]]</f>
        <v>0</v>
      </c>
      <c r="Y615" s="176"/>
    </row>
    <row r="616" spans="1:25" ht="63.75" x14ac:dyDescent="0.25">
      <c r="A616" s="179">
        <v>535</v>
      </c>
      <c r="B616" s="205" t="s">
        <v>488</v>
      </c>
      <c r="C616" s="23" t="s">
        <v>599</v>
      </c>
      <c r="D616" s="23" t="s">
        <v>337</v>
      </c>
      <c r="E616" s="23" t="s">
        <v>712</v>
      </c>
      <c r="F616" s="29">
        <v>45658</v>
      </c>
      <c r="G616" s="40">
        <v>3</v>
      </c>
      <c r="H616" s="337"/>
      <c r="I616" s="83"/>
      <c r="J616" s="590">
        <f t="shared" si="34"/>
        <v>0</v>
      </c>
      <c r="K616" s="83">
        <v>0</v>
      </c>
      <c r="L616" s="85">
        <f t="shared" ref="L616:L622" si="39">G616*K616</f>
        <v>0</v>
      </c>
      <c r="M616" s="83">
        <v>0</v>
      </c>
      <c r="N616" s="85">
        <f t="shared" si="36"/>
        <v>0</v>
      </c>
      <c r="O616" s="83"/>
      <c r="P616" s="85">
        <f t="shared" ref="P616:P622" si="40">G616*O616</f>
        <v>0</v>
      </c>
      <c r="Q616" s="83"/>
      <c r="R616" s="377">
        <f t="shared" ref="R616:R622" si="41">G616*Q616</f>
        <v>0</v>
      </c>
      <c r="S616" s="905"/>
      <c r="T616" s="905">
        <f>+ALMACEN[[#This Row],[TOTAL EXITENTE82]]*ALMACEN[[#This Row],[P.U$]]</f>
        <v>0</v>
      </c>
      <c r="U616" s="768"/>
      <c r="V616">
        <f>SUMIF(SALIDAS6[[N° DE LOTE ]],ALMACEN[N° DE LOTE],SALIDAS6[ENTRADAS])</f>
        <v>0</v>
      </c>
      <c r="W616" s="950">
        <f>SUMIF(Tabla6[N° DE LOTE],ALMACEN[N° DE LOTE],Tabla6[SALIDAS])</f>
        <v>0</v>
      </c>
      <c r="X616" s="950">
        <f>ALMACEN[[#This Row],[SALIDAD]]-ALMACEN[[#This Row],[ENTRADAS]]</f>
        <v>0</v>
      </c>
      <c r="Y616" s="176"/>
    </row>
    <row r="617" spans="1:25" ht="25.5" x14ac:dyDescent="0.25">
      <c r="A617" s="179">
        <v>536</v>
      </c>
      <c r="B617" s="205" t="s">
        <v>755</v>
      </c>
      <c r="C617" s="23" t="s">
        <v>744</v>
      </c>
      <c r="D617" s="23" t="s">
        <v>338</v>
      </c>
      <c r="E617" s="23" t="s">
        <v>710</v>
      </c>
      <c r="F617" s="29">
        <v>45566</v>
      </c>
      <c r="G617" s="40">
        <v>4.2699999999999996</v>
      </c>
      <c r="H617" s="337"/>
      <c r="I617" s="83"/>
      <c r="J617" s="590">
        <f t="shared" si="34"/>
        <v>0</v>
      </c>
      <c r="K617" s="83">
        <v>0</v>
      </c>
      <c r="L617" s="85">
        <f t="shared" si="39"/>
        <v>0</v>
      </c>
      <c r="M617" s="83">
        <v>0</v>
      </c>
      <c r="N617" s="85">
        <f t="shared" ref="N617:N622" si="42">G617*M617</f>
        <v>0</v>
      </c>
      <c r="O617" s="83"/>
      <c r="P617" s="85">
        <f t="shared" si="40"/>
        <v>0</v>
      </c>
      <c r="Q617" s="83"/>
      <c r="R617" s="377">
        <f t="shared" si="41"/>
        <v>0</v>
      </c>
      <c r="S617" s="905"/>
      <c r="T617" s="905">
        <f>+ALMACEN[[#This Row],[TOTAL EXITENTE82]]*ALMACEN[[#This Row],[P.U$]]</f>
        <v>0</v>
      </c>
      <c r="U617" s="768"/>
      <c r="V617">
        <f>SUMIF(SALIDAS6[[N° DE LOTE ]],ALMACEN[N° DE LOTE],SALIDAS6[ENTRADAS])</f>
        <v>0</v>
      </c>
      <c r="W617" s="950">
        <f>SUMIF(Tabla6[N° DE LOTE],ALMACEN[N° DE LOTE],Tabla6[SALIDAS])</f>
        <v>0</v>
      </c>
      <c r="X617" s="950">
        <f>ALMACEN[[#This Row],[SALIDAD]]-ALMACEN[[#This Row],[ENTRADAS]]</f>
        <v>0</v>
      </c>
      <c r="Y617" s="176"/>
    </row>
    <row r="618" spans="1:25" ht="25.5" x14ac:dyDescent="0.25">
      <c r="A618" s="179">
        <v>537</v>
      </c>
      <c r="B618" s="205" t="s">
        <v>742</v>
      </c>
      <c r="C618" s="23" t="s">
        <v>628</v>
      </c>
      <c r="D618" s="23" t="s">
        <v>338</v>
      </c>
      <c r="E618" s="23" t="s">
        <v>710</v>
      </c>
      <c r="F618" s="29">
        <v>45383</v>
      </c>
      <c r="G618" s="40">
        <v>2.78</v>
      </c>
      <c r="H618" s="337"/>
      <c r="I618" s="83"/>
      <c r="J618" s="590">
        <f t="shared" si="34"/>
        <v>0</v>
      </c>
      <c r="K618" s="83">
        <v>0</v>
      </c>
      <c r="L618" s="85">
        <f t="shared" si="39"/>
        <v>0</v>
      </c>
      <c r="M618" s="83">
        <v>0</v>
      </c>
      <c r="N618" s="85">
        <f t="shared" si="42"/>
        <v>0</v>
      </c>
      <c r="O618" s="83"/>
      <c r="P618" s="85">
        <f t="shared" si="40"/>
        <v>0</v>
      </c>
      <c r="Q618" s="83"/>
      <c r="R618" s="377">
        <f t="shared" si="41"/>
        <v>0</v>
      </c>
      <c r="S618" s="905"/>
      <c r="T618" s="905">
        <f>+ALMACEN[[#This Row],[TOTAL EXITENTE82]]*ALMACEN[[#This Row],[P.U$]]</f>
        <v>0</v>
      </c>
      <c r="U618" s="768"/>
      <c r="V618">
        <f>SUMIF(SALIDAS6[[N° DE LOTE ]],ALMACEN[N° DE LOTE],SALIDAS6[ENTRADAS])</f>
        <v>0</v>
      </c>
      <c r="W618" s="950">
        <f>SUMIF(Tabla6[N° DE LOTE],ALMACEN[N° DE LOTE],Tabla6[SALIDAS])</f>
        <v>0</v>
      </c>
      <c r="X618" s="950">
        <f>ALMACEN[[#This Row],[SALIDAD]]-ALMACEN[[#This Row],[ENTRADAS]]</f>
        <v>0</v>
      </c>
      <c r="Y618" s="176"/>
    </row>
    <row r="619" spans="1:25" ht="28.5" x14ac:dyDescent="0.25">
      <c r="A619" s="179">
        <v>538</v>
      </c>
      <c r="B619" s="205" t="s">
        <v>1198</v>
      </c>
      <c r="C619" s="23" t="s">
        <v>750</v>
      </c>
      <c r="D619" s="23" t="s">
        <v>338</v>
      </c>
      <c r="E619" s="23" t="s">
        <v>710</v>
      </c>
      <c r="F619" s="29">
        <v>45628</v>
      </c>
      <c r="G619" s="40">
        <v>12</v>
      </c>
      <c r="H619" s="337"/>
      <c r="I619" s="83"/>
      <c r="J619" s="590">
        <f t="shared" si="34"/>
        <v>0</v>
      </c>
      <c r="K619" s="83">
        <v>0</v>
      </c>
      <c r="L619" s="85">
        <f t="shared" si="39"/>
        <v>0</v>
      </c>
      <c r="M619" s="83">
        <v>0</v>
      </c>
      <c r="N619" s="85">
        <f t="shared" si="42"/>
        <v>0</v>
      </c>
      <c r="O619" s="83"/>
      <c r="P619" s="85">
        <f t="shared" si="40"/>
        <v>0</v>
      </c>
      <c r="Q619" s="83"/>
      <c r="R619" s="377">
        <f t="shared" si="41"/>
        <v>0</v>
      </c>
      <c r="S619" s="905"/>
      <c r="T619" s="905">
        <f>+ALMACEN[[#This Row],[TOTAL EXITENTE82]]*ALMACEN[[#This Row],[P.U$]]</f>
        <v>0</v>
      </c>
      <c r="U619" s="768"/>
      <c r="V619">
        <f>SUMIF(SALIDAS6[[N° DE LOTE ]],ALMACEN[N° DE LOTE],SALIDAS6[ENTRADAS])</f>
        <v>0</v>
      </c>
      <c r="W619" s="950">
        <f>SUMIF(Tabla6[N° DE LOTE],ALMACEN[N° DE LOTE],Tabla6[SALIDAS])</f>
        <v>0</v>
      </c>
      <c r="X619" s="950">
        <f>ALMACEN[[#This Row],[SALIDAD]]-ALMACEN[[#This Row],[ENTRADAS]]</f>
        <v>0</v>
      </c>
      <c r="Y619" s="176"/>
    </row>
    <row r="620" spans="1:25" ht="28.5" x14ac:dyDescent="0.25">
      <c r="A620" s="179">
        <v>539</v>
      </c>
      <c r="B620" s="205" t="s">
        <v>880</v>
      </c>
      <c r="C620" s="23" t="s">
        <v>750</v>
      </c>
      <c r="D620" s="23" t="s">
        <v>338</v>
      </c>
      <c r="E620" s="23" t="s">
        <v>710</v>
      </c>
      <c r="F620" s="29">
        <v>45629</v>
      </c>
      <c r="G620" s="40">
        <v>3.8</v>
      </c>
      <c r="H620" s="337"/>
      <c r="I620" s="83"/>
      <c r="J620" s="590">
        <f t="shared" si="34"/>
        <v>0</v>
      </c>
      <c r="K620" s="83">
        <v>0</v>
      </c>
      <c r="L620" s="85">
        <f t="shared" si="39"/>
        <v>0</v>
      </c>
      <c r="M620" s="83">
        <v>0</v>
      </c>
      <c r="N620" s="85">
        <f t="shared" si="42"/>
        <v>0</v>
      </c>
      <c r="O620" s="83"/>
      <c r="P620" s="85">
        <f t="shared" si="40"/>
        <v>0</v>
      </c>
      <c r="Q620" s="83"/>
      <c r="R620" s="377">
        <f t="shared" si="41"/>
        <v>0</v>
      </c>
      <c r="S620" s="905"/>
      <c r="T620" s="905">
        <f>+ALMACEN[[#This Row],[TOTAL EXITENTE82]]*ALMACEN[[#This Row],[P.U$]]</f>
        <v>0</v>
      </c>
      <c r="U620" s="768"/>
      <c r="V620">
        <f>SUMIF(SALIDAS6[[N° DE LOTE ]],ALMACEN[N° DE LOTE],SALIDAS6[ENTRADAS])</f>
        <v>0</v>
      </c>
      <c r="W620" s="950">
        <f>SUMIF(Tabla6[N° DE LOTE],ALMACEN[N° DE LOTE],Tabla6[SALIDAS])</f>
        <v>0</v>
      </c>
      <c r="X620" s="950">
        <f>ALMACEN[[#This Row],[SALIDAD]]-ALMACEN[[#This Row],[ENTRADAS]]</f>
        <v>0</v>
      </c>
      <c r="Y620" s="176"/>
    </row>
    <row r="621" spans="1:25" ht="30" x14ac:dyDescent="0.25">
      <c r="A621" s="179">
        <v>540</v>
      </c>
      <c r="B621" s="151" t="s">
        <v>969</v>
      </c>
      <c r="C621" s="151" t="s">
        <v>610</v>
      </c>
      <c r="D621" s="655" t="s">
        <v>338</v>
      </c>
      <c r="E621" s="151" t="s">
        <v>710</v>
      </c>
      <c r="F621" s="579">
        <v>46082</v>
      </c>
      <c r="G621" s="580">
        <v>2.94</v>
      </c>
      <c r="H621" s="337"/>
      <c r="I621" s="233"/>
      <c r="J621" s="590">
        <f t="shared" si="34"/>
        <v>0</v>
      </c>
      <c r="K621" s="83">
        <v>0</v>
      </c>
      <c r="L621" s="232">
        <f t="shared" si="39"/>
        <v>0</v>
      </c>
      <c r="M621" s="83">
        <v>0</v>
      </c>
      <c r="N621" s="232">
        <f t="shared" si="42"/>
        <v>0</v>
      </c>
      <c r="O621" s="233"/>
      <c r="P621" s="232">
        <f t="shared" si="40"/>
        <v>0</v>
      </c>
      <c r="Q621" s="233"/>
      <c r="R621" s="377">
        <f t="shared" si="41"/>
        <v>0</v>
      </c>
      <c r="S621" s="905"/>
      <c r="T621" s="905">
        <f>+ALMACEN[[#This Row],[TOTAL EXITENTE82]]*ALMACEN[[#This Row],[P.U$]]</f>
        <v>0</v>
      </c>
      <c r="U621" s="768"/>
      <c r="V621">
        <f>SUMIF(SALIDAS6[[N° DE LOTE ]],ALMACEN[N° DE LOTE],SALIDAS6[ENTRADAS])</f>
        <v>0</v>
      </c>
      <c r="W621" s="950">
        <f>SUMIF(Tabla6[N° DE LOTE],ALMACEN[N° DE LOTE],Tabla6[SALIDAS])</f>
        <v>0</v>
      </c>
      <c r="X621" s="950">
        <f>ALMACEN[[#This Row],[SALIDAD]]-ALMACEN[[#This Row],[ENTRADAS]]</f>
        <v>0</v>
      </c>
      <c r="Y621" s="176"/>
    </row>
    <row r="622" spans="1:25" ht="30" x14ac:dyDescent="0.25">
      <c r="A622" s="179">
        <v>541</v>
      </c>
      <c r="B622" s="151" t="s">
        <v>968</v>
      </c>
      <c r="C622" s="151" t="s">
        <v>610</v>
      </c>
      <c r="D622" s="655" t="s">
        <v>338</v>
      </c>
      <c r="E622" s="151" t="s">
        <v>710</v>
      </c>
      <c r="F622" s="579">
        <v>46113</v>
      </c>
      <c r="G622" s="580">
        <v>2.94</v>
      </c>
      <c r="H622" s="337"/>
      <c r="I622" s="233"/>
      <c r="J622" s="590">
        <f t="shared" si="34"/>
        <v>0</v>
      </c>
      <c r="K622" s="83">
        <v>0</v>
      </c>
      <c r="L622" s="232">
        <f t="shared" si="39"/>
        <v>0</v>
      </c>
      <c r="M622" s="83">
        <v>0</v>
      </c>
      <c r="N622" s="232">
        <f t="shared" si="42"/>
        <v>0</v>
      </c>
      <c r="O622" s="233"/>
      <c r="P622" s="232">
        <f t="shared" si="40"/>
        <v>0</v>
      </c>
      <c r="Q622" s="233"/>
      <c r="R622" s="377">
        <f t="shared" si="41"/>
        <v>0</v>
      </c>
      <c r="S622" s="905"/>
      <c r="T622" s="905">
        <f>+ALMACEN[[#This Row],[TOTAL EXITENTE82]]*ALMACEN[[#This Row],[P.U$]]</f>
        <v>0</v>
      </c>
      <c r="U622" s="768"/>
      <c r="V622">
        <f>SUMIF(SALIDAS6[[N° DE LOTE ]],ALMACEN[N° DE LOTE],SALIDAS6[ENTRADAS])</f>
        <v>0</v>
      </c>
      <c r="W622" s="950">
        <f>SUMIF(Tabla6[N° DE LOTE],ALMACEN[N° DE LOTE],Tabla6[SALIDAS])</f>
        <v>0</v>
      </c>
      <c r="X622" s="950">
        <f>ALMACEN[[#This Row],[SALIDAD]]-ALMACEN[[#This Row],[ENTRADAS]]</f>
        <v>0</v>
      </c>
      <c r="Y622" s="176"/>
    </row>
    <row r="623" spans="1:25" ht="25.5" x14ac:dyDescent="0.25">
      <c r="A623" s="179">
        <v>542</v>
      </c>
      <c r="B623" s="205" t="s">
        <v>485</v>
      </c>
      <c r="C623" s="23" t="s">
        <v>626</v>
      </c>
      <c r="D623" s="23" t="s">
        <v>338</v>
      </c>
      <c r="E623" s="23" t="s">
        <v>710</v>
      </c>
      <c r="F623" s="29">
        <v>45292</v>
      </c>
      <c r="G623" s="40">
        <v>11.77</v>
      </c>
      <c r="H623" s="337"/>
      <c r="I623" s="83"/>
      <c r="J623" s="590">
        <f t="shared" ref="J623:J679" si="43">G623*I623</f>
        <v>0</v>
      </c>
      <c r="K623" s="83">
        <v>0</v>
      </c>
      <c r="L623" s="85">
        <f t="shared" si="35"/>
        <v>0</v>
      </c>
      <c r="M623" s="83">
        <v>0</v>
      </c>
      <c r="N623" s="85">
        <f t="shared" si="36"/>
        <v>0</v>
      </c>
      <c r="O623" s="83"/>
      <c r="P623" s="85">
        <f t="shared" si="37"/>
        <v>0</v>
      </c>
      <c r="Q623" s="83"/>
      <c r="R623" s="377">
        <f t="shared" si="38"/>
        <v>0</v>
      </c>
      <c r="S623" s="905"/>
      <c r="T623" s="905">
        <f>+ALMACEN[[#This Row],[TOTAL EXITENTE82]]*ALMACEN[[#This Row],[P.U$]]</f>
        <v>0</v>
      </c>
      <c r="U623" s="768"/>
      <c r="V623">
        <f>SUMIF(SALIDAS6[[N° DE LOTE ]],ALMACEN[N° DE LOTE],SALIDAS6[ENTRADAS])</f>
        <v>0</v>
      </c>
      <c r="W623" s="950">
        <f>SUMIF(Tabla6[N° DE LOTE],ALMACEN[N° DE LOTE],Tabla6[SALIDAS])</f>
        <v>0</v>
      </c>
      <c r="X623" s="950">
        <f>ALMACEN[[#This Row],[SALIDAD]]-ALMACEN[[#This Row],[ENTRADAS]]</f>
        <v>0</v>
      </c>
      <c r="Y623" s="176"/>
    </row>
    <row r="624" spans="1:25" ht="28.5" customHeight="1" x14ac:dyDescent="0.25">
      <c r="A624" s="179">
        <v>543</v>
      </c>
      <c r="B624" s="205" t="s">
        <v>486</v>
      </c>
      <c r="C624" s="23" t="s">
        <v>626</v>
      </c>
      <c r="D624" s="23" t="s">
        <v>338</v>
      </c>
      <c r="E624" s="23" t="s">
        <v>710</v>
      </c>
      <c r="F624" s="29">
        <v>45292</v>
      </c>
      <c r="G624" s="40">
        <v>11</v>
      </c>
      <c r="H624" s="337"/>
      <c r="I624" s="83"/>
      <c r="J624" s="590">
        <f t="shared" si="43"/>
        <v>0</v>
      </c>
      <c r="K624" s="83">
        <v>0</v>
      </c>
      <c r="L624" s="85">
        <f t="shared" si="35"/>
        <v>0</v>
      </c>
      <c r="M624" s="83">
        <v>0</v>
      </c>
      <c r="N624" s="85">
        <f t="shared" si="36"/>
        <v>0</v>
      </c>
      <c r="O624" s="83"/>
      <c r="P624" s="85">
        <f t="shared" si="37"/>
        <v>0</v>
      </c>
      <c r="Q624" s="83"/>
      <c r="R624" s="377">
        <f t="shared" si="38"/>
        <v>0</v>
      </c>
      <c r="S624" s="905"/>
      <c r="T624" s="905">
        <f>+ALMACEN[[#This Row],[TOTAL EXITENTE82]]*ALMACEN[[#This Row],[P.U$]]</f>
        <v>0</v>
      </c>
      <c r="U624" s="768"/>
      <c r="V624">
        <f>SUMIF(SALIDAS6[[N° DE LOTE ]],ALMACEN[N° DE LOTE],SALIDAS6[ENTRADAS])</f>
        <v>0</v>
      </c>
      <c r="W624" s="950">
        <f>SUMIF(Tabla6[N° DE LOTE],ALMACEN[N° DE LOTE],Tabla6[SALIDAS])</f>
        <v>0</v>
      </c>
      <c r="X624" s="950">
        <f>ALMACEN[[#This Row],[SALIDAD]]-ALMACEN[[#This Row],[ENTRADAS]]</f>
        <v>0</v>
      </c>
      <c r="Y624" s="176"/>
    </row>
    <row r="625" spans="1:25" ht="25.5" x14ac:dyDescent="0.25">
      <c r="A625" s="179">
        <v>544</v>
      </c>
      <c r="B625" s="596" t="s">
        <v>1082</v>
      </c>
      <c r="C625" s="596" t="s">
        <v>247</v>
      </c>
      <c r="D625" s="23" t="s">
        <v>338</v>
      </c>
      <c r="E625" s="151"/>
      <c r="F625" s="579"/>
      <c r="G625" s="597"/>
      <c r="H625" s="337"/>
      <c r="I625" s="593"/>
      <c r="J625" s="599">
        <f>G625*I625</f>
        <v>0</v>
      </c>
      <c r="K625" s="83">
        <v>0</v>
      </c>
      <c r="L625" s="879">
        <f>G625*K625</f>
        <v>0</v>
      </c>
      <c r="M625" s="83">
        <v>0</v>
      </c>
      <c r="N625" s="879">
        <f>G625*M625</f>
        <v>0</v>
      </c>
      <c r="O625" s="593"/>
      <c r="P625" s="879">
        <f>G625*O625</f>
        <v>0</v>
      </c>
      <c r="Q625" s="593"/>
      <c r="R625" s="377">
        <f>G625*Q625</f>
        <v>0</v>
      </c>
      <c r="S625" s="905"/>
      <c r="T625" s="905">
        <f>+ALMACEN[[#This Row],[TOTAL EXITENTE82]]*ALMACEN[[#This Row],[P.U$]]</f>
        <v>0</v>
      </c>
      <c r="U625" s="768"/>
      <c r="V625">
        <f>SUMIF(SALIDAS6[[N° DE LOTE ]],ALMACEN[N° DE LOTE],SALIDAS6[ENTRADAS])</f>
        <v>0</v>
      </c>
      <c r="W625" s="950">
        <f>SUMIF(Tabla6[N° DE LOTE],ALMACEN[N° DE LOTE],Tabla6[SALIDAS])</f>
        <v>0</v>
      </c>
      <c r="X625" s="950">
        <f>ALMACEN[[#This Row],[SALIDAD]]-ALMACEN[[#This Row],[ENTRADAS]]</f>
        <v>0</v>
      </c>
      <c r="Y625" s="176"/>
    </row>
    <row r="626" spans="1:25" ht="28.5" x14ac:dyDescent="0.25">
      <c r="A626" s="179">
        <v>545</v>
      </c>
      <c r="B626" s="205" t="s">
        <v>489</v>
      </c>
      <c r="C626" s="23" t="s">
        <v>627</v>
      </c>
      <c r="D626" s="23" t="s">
        <v>338</v>
      </c>
      <c r="E626" s="23" t="s">
        <v>710</v>
      </c>
      <c r="F626" s="29">
        <v>45658</v>
      </c>
      <c r="G626" s="40">
        <v>5.43</v>
      </c>
      <c r="H626" s="337"/>
      <c r="I626" s="83"/>
      <c r="J626" s="590">
        <f t="shared" si="43"/>
        <v>0</v>
      </c>
      <c r="K626" s="83">
        <v>0</v>
      </c>
      <c r="L626" s="85">
        <f t="shared" si="35"/>
        <v>0</v>
      </c>
      <c r="M626" s="83">
        <v>0</v>
      </c>
      <c r="N626" s="85">
        <f t="shared" si="36"/>
        <v>0</v>
      </c>
      <c r="O626" s="83"/>
      <c r="P626" s="85">
        <f t="shared" si="37"/>
        <v>0</v>
      </c>
      <c r="Q626" s="83"/>
      <c r="R626" s="377">
        <f t="shared" si="38"/>
        <v>0</v>
      </c>
      <c r="S626" s="905"/>
      <c r="T626" s="905">
        <f>+ALMACEN[[#This Row],[TOTAL EXITENTE82]]*ALMACEN[[#This Row],[P.U$]]</f>
        <v>0</v>
      </c>
      <c r="U626" s="768"/>
      <c r="V626">
        <f>SUMIF(SALIDAS6[[N° DE LOTE ]],ALMACEN[N° DE LOTE],SALIDAS6[ENTRADAS])</f>
        <v>0</v>
      </c>
      <c r="W626" s="950">
        <f>SUMIF(Tabla6[N° DE LOTE],ALMACEN[N° DE LOTE],Tabla6[SALIDAS])</f>
        <v>0</v>
      </c>
      <c r="X626" s="950">
        <f>ALMACEN[[#This Row],[SALIDAD]]-ALMACEN[[#This Row],[ENTRADAS]]</f>
        <v>0</v>
      </c>
      <c r="Y626" s="176"/>
    </row>
    <row r="627" spans="1:25" ht="25.5" x14ac:dyDescent="0.25">
      <c r="A627" s="179">
        <v>546</v>
      </c>
      <c r="B627" s="205" t="s">
        <v>490</v>
      </c>
      <c r="C627" s="23" t="s">
        <v>628</v>
      </c>
      <c r="D627" s="23" t="s">
        <v>338</v>
      </c>
      <c r="E627" s="23" t="s">
        <v>710</v>
      </c>
      <c r="F627" s="29">
        <v>45383</v>
      </c>
      <c r="G627" s="40"/>
      <c r="H627" s="337"/>
      <c r="I627" s="83"/>
      <c r="J627" s="590">
        <f t="shared" si="43"/>
        <v>0</v>
      </c>
      <c r="K627" s="83">
        <v>0</v>
      </c>
      <c r="L627" s="85">
        <f t="shared" si="35"/>
        <v>0</v>
      </c>
      <c r="M627" s="83">
        <v>0</v>
      </c>
      <c r="N627" s="85">
        <f t="shared" si="36"/>
        <v>0</v>
      </c>
      <c r="O627" s="83"/>
      <c r="P627" s="85">
        <f t="shared" si="37"/>
        <v>0</v>
      </c>
      <c r="Q627" s="83"/>
      <c r="R627" s="377">
        <f t="shared" si="38"/>
        <v>0</v>
      </c>
      <c r="S627" s="905"/>
      <c r="T627" s="905">
        <f>+ALMACEN[[#This Row],[TOTAL EXITENTE82]]*ALMACEN[[#This Row],[P.U$]]</f>
        <v>0</v>
      </c>
      <c r="U627" s="768"/>
      <c r="V627">
        <f>SUMIF(SALIDAS6[[N° DE LOTE ]],ALMACEN[N° DE LOTE],SALIDAS6[ENTRADAS])</f>
        <v>0</v>
      </c>
      <c r="W627" s="950">
        <f>SUMIF(Tabla6[N° DE LOTE],ALMACEN[N° DE LOTE],Tabla6[SALIDAS])</f>
        <v>0</v>
      </c>
      <c r="X627" s="950">
        <f>ALMACEN[[#This Row],[SALIDAD]]-ALMACEN[[#This Row],[ENTRADAS]]</f>
        <v>0</v>
      </c>
      <c r="Y627" s="176"/>
    </row>
    <row r="628" spans="1:25" ht="30" x14ac:dyDescent="0.25">
      <c r="A628" s="179">
        <v>547</v>
      </c>
      <c r="B628" s="151" t="s">
        <v>970</v>
      </c>
      <c r="C628" s="151" t="s">
        <v>971</v>
      </c>
      <c r="D628" s="655" t="s">
        <v>338</v>
      </c>
      <c r="E628" s="151" t="s">
        <v>710</v>
      </c>
      <c r="F628" s="579">
        <v>45505</v>
      </c>
      <c r="G628" s="580">
        <v>1.05</v>
      </c>
      <c r="H628" s="337"/>
      <c r="I628" s="233"/>
      <c r="J628" s="590">
        <f t="shared" si="43"/>
        <v>0</v>
      </c>
      <c r="K628" s="83">
        <v>0</v>
      </c>
      <c r="L628" s="232">
        <f>G628*K628</f>
        <v>0</v>
      </c>
      <c r="M628" s="83">
        <v>0</v>
      </c>
      <c r="N628" s="232">
        <f>G628*M628</f>
        <v>0</v>
      </c>
      <c r="O628" s="233"/>
      <c r="P628" s="85">
        <f t="shared" si="37"/>
        <v>0</v>
      </c>
      <c r="Q628" s="233"/>
      <c r="R628" s="377">
        <f>G628*Q628</f>
        <v>0</v>
      </c>
      <c r="S628" s="905"/>
      <c r="T628" s="905">
        <f>+ALMACEN[[#This Row],[TOTAL EXITENTE82]]*ALMACEN[[#This Row],[P.U$]]</f>
        <v>0</v>
      </c>
      <c r="U628" s="768"/>
      <c r="V628">
        <f>SUMIF(SALIDAS6[[N° DE LOTE ]],ALMACEN[N° DE LOTE],SALIDAS6[ENTRADAS])</f>
        <v>0</v>
      </c>
      <c r="W628" s="950">
        <f>SUMIF(Tabla6[N° DE LOTE],ALMACEN[N° DE LOTE],Tabla6[SALIDAS])</f>
        <v>0</v>
      </c>
      <c r="X628" s="950">
        <f>ALMACEN[[#This Row],[SALIDAD]]-ALMACEN[[#This Row],[ENTRADAS]]</f>
        <v>0</v>
      </c>
      <c r="Y628" s="176"/>
    </row>
    <row r="629" spans="1:25" ht="30" x14ac:dyDescent="0.25">
      <c r="A629" s="179">
        <v>548</v>
      </c>
      <c r="B629" s="151" t="s">
        <v>972</v>
      </c>
      <c r="C629" s="151" t="s">
        <v>971</v>
      </c>
      <c r="D629" s="655" t="s">
        <v>338</v>
      </c>
      <c r="E629" s="151" t="s">
        <v>710</v>
      </c>
      <c r="F629" s="579">
        <v>47270</v>
      </c>
      <c r="G629" s="580">
        <v>0.96</v>
      </c>
      <c r="H629" s="337"/>
      <c r="I629" s="233"/>
      <c r="J629" s="590">
        <f t="shared" si="43"/>
        <v>0</v>
      </c>
      <c r="K629" s="83">
        <v>0</v>
      </c>
      <c r="L629" s="232">
        <f>G629*K629</f>
        <v>0</v>
      </c>
      <c r="M629" s="83">
        <v>0</v>
      </c>
      <c r="N629" s="232">
        <f>G629*M629</f>
        <v>0</v>
      </c>
      <c r="O629" s="233"/>
      <c r="P629" s="232">
        <f>G629*O629</f>
        <v>0</v>
      </c>
      <c r="Q629" s="233"/>
      <c r="R629" s="377">
        <f>G629*Q629</f>
        <v>0</v>
      </c>
      <c r="S629" s="905"/>
      <c r="T629" s="905">
        <f>+ALMACEN[[#This Row],[TOTAL EXITENTE82]]*ALMACEN[[#This Row],[P.U$]]</f>
        <v>0</v>
      </c>
      <c r="U629" s="768"/>
      <c r="V629">
        <f>SUMIF(SALIDAS6[[N° DE LOTE ]],ALMACEN[N° DE LOTE],SALIDAS6[ENTRADAS])</f>
        <v>0</v>
      </c>
      <c r="W629" s="950">
        <f>SUMIF(Tabla6[N° DE LOTE],ALMACEN[N° DE LOTE],Tabla6[SALIDAS])</f>
        <v>0</v>
      </c>
      <c r="X629" s="950">
        <f>ALMACEN[[#This Row],[SALIDAD]]-ALMACEN[[#This Row],[ENTRADAS]]</f>
        <v>0</v>
      </c>
      <c r="Y629" s="176"/>
    </row>
    <row r="630" spans="1:25" ht="38.25" x14ac:dyDescent="0.25">
      <c r="A630" s="179">
        <v>549</v>
      </c>
      <c r="B630" s="205" t="s">
        <v>740</v>
      </c>
      <c r="C630" s="23" t="s">
        <v>741</v>
      </c>
      <c r="D630" s="23" t="s">
        <v>338</v>
      </c>
      <c r="E630" s="23" t="s">
        <v>707</v>
      </c>
      <c r="F630" s="29">
        <v>45689</v>
      </c>
      <c r="G630" s="40">
        <v>1.71</v>
      </c>
      <c r="H630" s="337"/>
      <c r="I630" s="83"/>
      <c r="J630" s="590">
        <f t="shared" si="43"/>
        <v>0</v>
      </c>
      <c r="K630" s="83">
        <v>0</v>
      </c>
      <c r="L630" s="85">
        <f>G630*K630</f>
        <v>0</v>
      </c>
      <c r="M630" s="83">
        <v>0</v>
      </c>
      <c r="N630" s="85">
        <f>G630*M630</f>
        <v>0</v>
      </c>
      <c r="O630" s="83"/>
      <c r="P630" s="85">
        <f>G630*O630</f>
        <v>0</v>
      </c>
      <c r="Q630" s="83"/>
      <c r="R630" s="377">
        <f>G630*Q630</f>
        <v>0</v>
      </c>
      <c r="S630" s="905"/>
      <c r="T630" s="905">
        <f>+ALMACEN[[#This Row],[TOTAL EXITENTE82]]*ALMACEN[[#This Row],[P.U$]]</f>
        <v>0</v>
      </c>
      <c r="U630" s="768"/>
      <c r="V630">
        <f>SUMIF(SALIDAS6[[N° DE LOTE ]],ALMACEN[N° DE LOTE],SALIDAS6[ENTRADAS])</f>
        <v>0</v>
      </c>
      <c r="W630" s="950">
        <f>SUMIF(Tabla6[N° DE LOTE],ALMACEN[N° DE LOTE],Tabla6[SALIDAS])</f>
        <v>0</v>
      </c>
      <c r="X630" s="950">
        <f>ALMACEN[[#This Row],[SALIDAD]]-ALMACEN[[#This Row],[ENTRADAS]]</f>
        <v>0</v>
      </c>
      <c r="Y630" s="176"/>
    </row>
    <row r="631" spans="1:25" ht="25.5" x14ac:dyDescent="0.25">
      <c r="A631" s="179">
        <v>550</v>
      </c>
      <c r="B631" s="205" t="s">
        <v>747</v>
      </c>
      <c r="C631" s="23" t="s">
        <v>748</v>
      </c>
      <c r="D631" s="23" t="s">
        <v>338</v>
      </c>
      <c r="E631" s="23" t="s">
        <v>710</v>
      </c>
      <c r="F631" s="29">
        <v>45627</v>
      </c>
      <c r="G631" s="40">
        <v>1.6</v>
      </c>
      <c r="H631" s="337"/>
      <c r="I631" s="83"/>
      <c r="J631" s="590">
        <f t="shared" si="43"/>
        <v>0</v>
      </c>
      <c r="K631" s="83">
        <v>0</v>
      </c>
      <c r="L631" s="85">
        <f>G631*K631</f>
        <v>0</v>
      </c>
      <c r="M631" s="83">
        <v>0</v>
      </c>
      <c r="N631" s="85">
        <f>G631*M631</f>
        <v>0</v>
      </c>
      <c r="O631" s="83"/>
      <c r="P631" s="85">
        <f>G631*O631</f>
        <v>0</v>
      </c>
      <c r="Q631" s="83"/>
      <c r="R631" s="377">
        <f>G631*Q631</f>
        <v>0</v>
      </c>
      <c r="S631" s="905"/>
      <c r="T631" s="905">
        <f>+ALMACEN[[#This Row],[TOTAL EXITENTE82]]*ALMACEN[[#This Row],[P.U$]]</f>
        <v>0</v>
      </c>
      <c r="U631" s="768"/>
      <c r="V631">
        <f>SUMIF(SALIDAS6[[N° DE LOTE ]],ALMACEN[N° DE LOTE],SALIDAS6[ENTRADAS])</f>
        <v>0</v>
      </c>
      <c r="W631" s="950">
        <f>SUMIF(Tabla6[N° DE LOTE],ALMACEN[N° DE LOTE],Tabla6[SALIDAS])</f>
        <v>0</v>
      </c>
      <c r="X631" s="950">
        <f>ALMACEN[[#This Row],[SALIDAD]]-ALMACEN[[#This Row],[ENTRADAS]]</f>
        <v>0</v>
      </c>
      <c r="Y631" s="176"/>
    </row>
    <row r="632" spans="1:25" ht="28.5" x14ac:dyDescent="0.25">
      <c r="A632" s="179">
        <v>551</v>
      </c>
      <c r="B632" s="205" t="s">
        <v>491</v>
      </c>
      <c r="C632" s="23" t="s">
        <v>629</v>
      </c>
      <c r="D632" s="23" t="s">
        <v>338</v>
      </c>
      <c r="E632" s="23" t="s">
        <v>710</v>
      </c>
      <c r="F632" s="29">
        <v>45170</v>
      </c>
      <c r="G632" s="40">
        <v>4.1100000000000003</v>
      </c>
      <c r="H632" s="337"/>
      <c r="I632" s="83"/>
      <c r="J632" s="590">
        <f t="shared" si="43"/>
        <v>0</v>
      </c>
      <c r="K632" s="83">
        <v>0</v>
      </c>
      <c r="L632" s="85">
        <f t="shared" si="35"/>
        <v>0</v>
      </c>
      <c r="M632" s="83">
        <v>0</v>
      </c>
      <c r="N632" s="85">
        <f t="shared" si="36"/>
        <v>0</v>
      </c>
      <c r="O632" s="83"/>
      <c r="P632" s="85">
        <f t="shared" si="37"/>
        <v>0</v>
      </c>
      <c r="Q632" s="83"/>
      <c r="R632" s="377">
        <f t="shared" si="38"/>
        <v>0</v>
      </c>
      <c r="S632" s="905"/>
      <c r="T632" s="905">
        <f>+ALMACEN[[#This Row],[TOTAL EXITENTE82]]*ALMACEN[[#This Row],[P.U$]]</f>
        <v>0</v>
      </c>
      <c r="U632" s="768"/>
      <c r="V632">
        <f>SUMIF(SALIDAS6[[N° DE LOTE ]],ALMACEN[N° DE LOTE],SALIDAS6[ENTRADAS])</f>
        <v>0</v>
      </c>
      <c r="W632" s="950">
        <f>SUMIF(Tabla6[N° DE LOTE],ALMACEN[N° DE LOTE],Tabla6[SALIDAS])</f>
        <v>0</v>
      </c>
      <c r="X632" s="950">
        <f>ALMACEN[[#This Row],[SALIDAD]]-ALMACEN[[#This Row],[ENTRADAS]]</f>
        <v>0</v>
      </c>
      <c r="Y632" s="176"/>
    </row>
    <row r="633" spans="1:25" ht="25.5" x14ac:dyDescent="0.25">
      <c r="A633" s="179">
        <v>552</v>
      </c>
      <c r="B633" s="205" t="s">
        <v>889</v>
      </c>
      <c r="C633" s="23"/>
      <c r="D633" s="23" t="s">
        <v>338</v>
      </c>
      <c r="E633" s="23" t="s">
        <v>710</v>
      </c>
      <c r="F633" s="29"/>
      <c r="G633" s="40">
        <v>1.71</v>
      </c>
      <c r="H633" s="337"/>
      <c r="I633" s="83"/>
      <c r="J633" s="590">
        <f t="shared" si="43"/>
        <v>0</v>
      </c>
      <c r="K633" s="83">
        <v>0</v>
      </c>
      <c r="L633" s="85">
        <f>G633*K633</f>
        <v>0</v>
      </c>
      <c r="M633" s="83">
        <v>0</v>
      </c>
      <c r="N633" s="85">
        <f>G633*M633</f>
        <v>0</v>
      </c>
      <c r="O633" s="83"/>
      <c r="P633" s="85">
        <f>G633*O633</f>
        <v>0</v>
      </c>
      <c r="Q633" s="83"/>
      <c r="R633" s="377">
        <f>G633*Q633</f>
        <v>0</v>
      </c>
      <c r="S633" s="905"/>
      <c r="T633" s="905">
        <f>+ALMACEN[[#This Row],[TOTAL EXITENTE82]]*ALMACEN[[#This Row],[P.U$]]</f>
        <v>0</v>
      </c>
      <c r="U633" s="768"/>
      <c r="V633">
        <f>SUMIF(SALIDAS6[[N° DE LOTE ]],ALMACEN[N° DE LOTE],SALIDAS6[ENTRADAS])</f>
        <v>0</v>
      </c>
      <c r="W633" s="950">
        <f>SUMIF(Tabla6[N° DE LOTE],ALMACEN[N° DE LOTE],Tabla6[SALIDAS])</f>
        <v>0</v>
      </c>
      <c r="X633" s="950">
        <f>ALMACEN[[#This Row],[SALIDAD]]-ALMACEN[[#This Row],[ENTRADAS]]</f>
        <v>0</v>
      </c>
      <c r="Y633" s="176"/>
    </row>
    <row r="634" spans="1:25" ht="25.5" x14ac:dyDescent="0.25">
      <c r="A634" s="179">
        <v>553</v>
      </c>
      <c r="B634" s="205" t="s">
        <v>890</v>
      </c>
      <c r="C634" s="23"/>
      <c r="D634" s="23" t="s">
        <v>338</v>
      </c>
      <c r="E634" s="23" t="s">
        <v>710</v>
      </c>
      <c r="F634" s="29"/>
      <c r="G634" s="40">
        <v>1.71</v>
      </c>
      <c r="H634" s="337"/>
      <c r="I634" s="83"/>
      <c r="J634" s="590">
        <f t="shared" si="43"/>
        <v>0</v>
      </c>
      <c r="K634" s="83">
        <v>0</v>
      </c>
      <c r="L634" s="85">
        <f>G634*K634</f>
        <v>0</v>
      </c>
      <c r="M634" s="83">
        <v>0</v>
      </c>
      <c r="N634" s="85">
        <f>G634*M634</f>
        <v>0</v>
      </c>
      <c r="O634" s="83"/>
      <c r="P634" s="85">
        <f>G634*O634</f>
        <v>0</v>
      </c>
      <c r="Q634" s="83"/>
      <c r="R634" s="377">
        <f>G634*Q634</f>
        <v>0</v>
      </c>
      <c r="S634" s="905"/>
      <c r="T634" s="905">
        <f>+ALMACEN[[#This Row],[TOTAL EXITENTE82]]*ALMACEN[[#This Row],[P.U$]]</f>
        <v>0</v>
      </c>
      <c r="U634" s="768"/>
      <c r="V634">
        <f>SUMIF(SALIDAS6[[N° DE LOTE ]],ALMACEN[N° DE LOTE],SALIDAS6[ENTRADAS])</f>
        <v>0</v>
      </c>
      <c r="W634" s="950">
        <f>SUMIF(Tabla6[N° DE LOTE],ALMACEN[N° DE LOTE],Tabla6[SALIDAS])</f>
        <v>0</v>
      </c>
      <c r="X634" s="950">
        <f>ALMACEN[[#This Row],[SALIDAD]]-ALMACEN[[#This Row],[ENTRADAS]]</f>
        <v>0</v>
      </c>
      <c r="Y634" s="176"/>
    </row>
    <row r="635" spans="1:25" ht="25.5" x14ac:dyDescent="0.25">
      <c r="A635" s="179">
        <v>554</v>
      </c>
      <c r="B635" s="205" t="s">
        <v>842</v>
      </c>
      <c r="C635" s="23" t="s">
        <v>741</v>
      </c>
      <c r="D635" s="23" t="s">
        <v>338</v>
      </c>
      <c r="E635" s="23" t="s">
        <v>710</v>
      </c>
      <c r="F635" s="29">
        <v>45870</v>
      </c>
      <c r="G635" s="40">
        <v>1.71</v>
      </c>
      <c r="H635" s="337"/>
      <c r="I635" s="83"/>
      <c r="J635" s="590">
        <f t="shared" si="43"/>
        <v>0</v>
      </c>
      <c r="K635" s="83">
        <v>0</v>
      </c>
      <c r="L635" s="85">
        <f>G635*K635</f>
        <v>0</v>
      </c>
      <c r="M635" s="83">
        <v>0</v>
      </c>
      <c r="N635" s="85">
        <f>G635*M635</f>
        <v>0</v>
      </c>
      <c r="O635" s="83"/>
      <c r="P635" s="85">
        <f>G635*O635</f>
        <v>0</v>
      </c>
      <c r="Q635" s="83"/>
      <c r="R635" s="377">
        <f>G635*Q635</f>
        <v>0</v>
      </c>
      <c r="S635" s="905"/>
      <c r="T635" s="905">
        <f>+ALMACEN[[#This Row],[TOTAL EXITENTE82]]*ALMACEN[[#This Row],[P.U$]]</f>
        <v>0</v>
      </c>
      <c r="U635" s="768"/>
      <c r="V635">
        <f>SUMIF(SALIDAS6[[N° DE LOTE ]],ALMACEN[N° DE LOTE],SALIDAS6[ENTRADAS])</f>
        <v>0</v>
      </c>
      <c r="W635" s="950">
        <f>SUMIF(Tabla6[N° DE LOTE],ALMACEN[N° DE LOTE],Tabla6[SALIDAS])</f>
        <v>0</v>
      </c>
      <c r="X635" s="950">
        <f>ALMACEN[[#This Row],[SALIDAD]]-ALMACEN[[#This Row],[ENTRADAS]]</f>
        <v>0</v>
      </c>
      <c r="Y635" s="176"/>
    </row>
    <row r="636" spans="1:25" ht="25.5" x14ac:dyDescent="0.25">
      <c r="A636" s="179">
        <v>555</v>
      </c>
      <c r="B636" s="205" t="s">
        <v>492</v>
      </c>
      <c r="C636" s="23" t="s">
        <v>630</v>
      </c>
      <c r="D636" s="23" t="s">
        <v>338</v>
      </c>
      <c r="E636" s="23" t="s">
        <v>710</v>
      </c>
      <c r="F636" s="29">
        <v>45839</v>
      </c>
      <c r="G636" s="40">
        <v>3.54</v>
      </c>
      <c r="H636" s="337"/>
      <c r="I636" s="83"/>
      <c r="J636" s="590">
        <f t="shared" si="43"/>
        <v>0</v>
      </c>
      <c r="K636" s="83">
        <v>0</v>
      </c>
      <c r="L636" s="85">
        <f t="shared" si="35"/>
        <v>0</v>
      </c>
      <c r="M636" s="83">
        <v>0</v>
      </c>
      <c r="N636" s="85">
        <f t="shared" si="36"/>
        <v>0</v>
      </c>
      <c r="O636" s="83"/>
      <c r="P636" s="85">
        <f t="shared" si="37"/>
        <v>0</v>
      </c>
      <c r="Q636" s="83"/>
      <c r="R636" s="377">
        <f t="shared" si="38"/>
        <v>0</v>
      </c>
      <c r="S636" s="905"/>
      <c r="T636" s="905">
        <f>+ALMACEN[[#This Row],[TOTAL EXITENTE82]]*ALMACEN[[#This Row],[P.U$]]</f>
        <v>0</v>
      </c>
      <c r="U636" s="768"/>
      <c r="V636">
        <f>SUMIF(SALIDAS6[[N° DE LOTE ]],ALMACEN[N° DE LOTE],SALIDAS6[ENTRADAS])</f>
        <v>0</v>
      </c>
      <c r="W636" s="950">
        <f>SUMIF(Tabla6[N° DE LOTE],ALMACEN[N° DE LOTE],Tabla6[SALIDAS])</f>
        <v>0</v>
      </c>
      <c r="X636" s="950">
        <f>ALMACEN[[#This Row],[SALIDAD]]-ALMACEN[[#This Row],[ENTRADAS]]</f>
        <v>0</v>
      </c>
      <c r="Y636" s="176"/>
    </row>
    <row r="637" spans="1:25" ht="25.5" x14ac:dyDescent="0.25">
      <c r="A637" s="179">
        <v>556</v>
      </c>
      <c r="B637" s="205" t="s">
        <v>762</v>
      </c>
      <c r="C637" s="23" t="s">
        <v>763</v>
      </c>
      <c r="D637" s="23" t="s">
        <v>338</v>
      </c>
      <c r="E637" s="23" t="s">
        <v>710</v>
      </c>
      <c r="F637" s="29">
        <v>45352</v>
      </c>
      <c r="G637" s="40">
        <v>3.9</v>
      </c>
      <c r="H637" s="337"/>
      <c r="I637" s="83"/>
      <c r="J637" s="590">
        <f t="shared" si="43"/>
        <v>0</v>
      </c>
      <c r="K637" s="83">
        <v>0</v>
      </c>
      <c r="L637" s="85">
        <f>G637*K637</f>
        <v>0</v>
      </c>
      <c r="M637" s="83">
        <v>0</v>
      </c>
      <c r="N637" s="85">
        <f>G637*M637</f>
        <v>0</v>
      </c>
      <c r="O637" s="83"/>
      <c r="P637" s="85">
        <f>G637*O637</f>
        <v>0</v>
      </c>
      <c r="Q637" s="83"/>
      <c r="R637" s="377">
        <f>G637*Q637</f>
        <v>0</v>
      </c>
      <c r="S637" s="905"/>
      <c r="T637" s="905">
        <f>+ALMACEN[[#This Row],[TOTAL EXITENTE82]]*ALMACEN[[#This Row],[P.U$]]</f>
        <v>0</v>
      </c>
      <c r="U637" s="768"/>
      <c r="V637">
        <f>SUMIF(SALIDAS6[[N° DE LOTE ]],ALMACEN[N° DE LOTE],SALIDAS6[ENTRADAS])</f>
        <v>0</v>
      </c>
      <c r="W637" s="950">
        <f>SUMIF(Tabla6[N° DE LOTE],ALMACEN[N° DE LOTE],Tabla6[SALIDAS])</f>
        <v>0</v>
      </c>
      <c r="X637" s="950">
        <f>ALMACEN[[#This Row],[SALIDAD]]-ALMACEN[[#This Row],[ENTRADAS]]</f>
        <v>0</v>
      </c>
      <c r="Y637" s="176"/>
    </row>
    <row r="638" spans="1:25" ht="42.75" x14ac:dyDescent="0.25">
      <c r="A638" s="179">
        <v>557</v>
      </c>
      <c r="B638" s="205" t="s">
        <v>17824</v>
      </c>
      <c r="C638" s="23" t="s">
        <v>628</v>
      </c>
      <c r="D638" s="23" t="s">
        <v>338</v>
      </c>
      <c r="E638" s="23" t="s">
        <v>710</v>
      </c>
      <c r="F638" s="29">
        <v>45505</v>
      </c>
      <c r="G638" s="40">
        <v>4.55</v>
      </c>
      <c r="H638" s="337"/>
      <c r="I638" s="83">
        <v>5</v>
      </c>
      <c r="J638" s="590">
        <f t="shared" si="43"/>
        <v>22.75</v>
      </c>
      <c r="K638" s="209">
        <v>5</v>
      </c>
      <c r="L638" s="85">
        <f t="shared" si="35"/>
        <v>22.75</v>
      </c>
      <c r="M638" s="83">
        <v>5</v>
      </c>
      <c r="N638" s="85">
        <f t="shared" si="36"/>
        <v>22.75</v>
      </c>
      <c r="O638" s="83">
        <v>0</v>
      </c>
      <c r="P638" s="85">
        <f t="shared" si="37"/>
        <v>0</v>
      </c>
      <c r="Q638" s="83"/>
      <c r="R638" s="377">
        <f t="shared" si="38"/>
        <v>0</v>
      </c>
      <c r="S638" s="905"/>
      <c r="T638" s="905">
        <f>+ALMACEN[[#This Row],[TOTAL EXITENTE82]]*ALMACEN[[#This Row],[P.U$]]</f>
        <v>0</v>
      </c>
      <c r="U638" s="768"/>
      <c r="V638">
        <f>SUMIF(SALIDAS6[[N° DE LOTE ]],ALMACEN[N° DE LOTE],SALIDAS6[ENTRADAS])</f>
        <v>0</v>
      </c>
      <c r="W638" s="950">
        <f>SUMIF(Tabla6[N° DE LOTE],ALMACEN[N° DE LOTE],Tabla6[SALIDAS])</f>
        <v>0</v>
      </c>
      <c r="X638" s="950">
        <f>ALMACEN[[#This Row],[SALIDAD]]-ALMACEN[[#This Row],[ENTRADAS]]</f>
        <v>0</v>
      </c>
      <c r="Y638" s="176"/>
    </row>
    <row r="639" spans="1:25" ht="28.5" x14ac:dyDescent="0.25">
      <c r="A639" s="179">
        <v>558</v>
      </c>
      <c r="B639" s="205" t="s">
        <v>841</v>
      </c>
      <c r="C639" s="23" t="s">
        <v>628</v>
      </c>
      <c r="D639" s="23" t="s">
        <v>338</v>
      </c>
      <c r="E639" s="23" t="s">
        <v>710</v>
      </c>
      <c r="F639" s="29">
        <v>46296</v>
      </c>
      <c r="G639" s="40">
        <v>1.06</v>
      </c>
      <c r="H639" s="337"/>
      <c r="I639" s="83"/>
      <c r="J639" s="590">
        <f t="shared" si="43"/>
        <v>0</v>
      </c>
      <c r="K639" s="83">
        <v>0</v>
      </c>
      <c r="L639" s="85">
        <f>G639*K639</f>
        <v>0</v>
      </c>
      <c r="M639" s="83">
        <v>0</v>
      </c>
      <c r="N639" s="85">
        <f>G639*M639</f>
        <v>0</v>
      </c>
      <c r="O639" s="83"/>
      <c r="P639" s="85">
        <f>G639*O639</f>
        <v>0</v>
      </c>
      <c r="Q639" s="83"/>
      <c r="R639" s="377">
        <f>G639*Q639</f>
        <v>0</v>
      </c>
      <c r="S639" s="905"/>
      <c r="T639" s="905">
        <f>+ALMACEN[[#This Row],[TOTAL EXITENTE82]]*ALMACEN[[#This Row],[P.U$]]</f>
        <v>0</v>
      </c>
      <c r="U639" s="768"/>
      <c r="V639">
        <f>SUMIF(SALIDAS6[[N° DE LOTE ]],ALMACEN[N° DE LOTE],SALIDAS6[ENTRADAS])</f>
        <v>0</v>
      </c>
      <c r="W639" s="950">
        <f>SUMIF(Tabla6[N° DE LOTE],ALMACEN[N° DE LOTE],Tabla6[SALIDAS])</f>
        <v>0</v>
      </c>
      <c r="X639" s="950">
        <f>ALMACEN[[#This Row],[SALIDAD]]-ALMACEN[[#This Row],[ENTRADAS]]</f>
        <v>0</v>
      </c>
      <c r="Y639" s="176"/>
    </row>
    <row r="640" spans="1:25" ht="30" x14ac:dyDescent="0.25">
      <c r="A640" s="179">
        <v>559</v>
      </c>
      <c r="B640" s="151" t="s">
        <v>841</v>
      </c>
      <c r="C640" s="151" t="s">
        <v>966</v>
      </c>
      <c r="D640" s="655" t="s">
        <v>338</v>
      </c>
      <c r="E640" s="151" t="s">
        <v>710</v>
      </c>
      <c r="F640" s="579">
        <v>45901</v>
      </c>
      <c r="G640" s="580">
        <v>1.43</v>
      </c>
      <c r="H640" s="337"/>
      <c r="I640" s="233"/>
      <c r="J640" s="590">
        <f t="shared" si="43"/>
        <v>0</v>
      </c>
      <c r="K640" s="83">
        <v>0</v>
      </c>
      <c r="L640" s="232">
        <f>G640*K640</f>
        <v>0</v>
      </c>
      <c r="M640" s="83">
        <v>0</v>
      </c>
      <c r="N640" s="232">
        <f>G640*M640</f>
        <v>0</v>
      </c>
      <c r="O640" s="233"/>
      <c r="P640" s="232">
        <f>G640*O640</f>
        <v>0</v>
      </c>
      <c r="Q640" s="233"/>
      <c r="R640" s="377">
        <f>G640*Q640</f>
        <v>0</v>
      </c>
      <c r="S640" s="905"/>
      <c r="T640" s="905">
        <f>+ALMACEN[[#This Row],[TOTAL EXITENTE82]]*ALMACEN[[#This Row],[P.U$]]</f>
        <v>0</v>
      </c>
      <c r="U640" s="768"/>
      <c r="V640">
        <f>SUMIF(SALIDAS6[[N° DE LOTE ]],ALMACEN[N° DE LOTE],SALIDAS6[ENTRADAS])</f>
        <v>0</v>
      </c>
      <c r="W640" s="950">
        <f>SUMIF(Tabla6[N° DE LOTE],ALMACEN[N° DE LOTE],Tabla6[SALIDAS])</f>
        <v>0</v>
      </c>
      <c r="X640" s="950">
        <f>ALMACEN[[#This Row],[SALIDAD]]-ALMACEN[[#This Row],[ENTRADAS]]</f>
        <v>0</v>
      </c>
      <c r="Y640" s="176"/>
    </row>
    <row r="641" spans="1:25" ht="30" x14ac:dyDescent="0.25">
      <c r="A641" s="179">
        <v>560</v>
      </c>
      <c r="B641" s="151" t="s">
        <v>1125</v>
      </c>
      <c r="C641" s="151" t="s">
        <v>966</v>
      </c>
      <c r="D641" s="23" t="s">
        <v>338</v>
      </c>
      <c r="E641" s="23" t="s">
        <v>710</v>
      </c>
      <c r="F641" s="29">
        <v>45689</v>
      </c>
      <c r="G641" s="40">
        <v>3.74</v>
      </c>
      <c r="H641" s="337"/>
      <c r="I641" s="83">
        <v>1</v>
      </c>
      <c r="J641" s="590">
        <f t="shared" si="43"/>
        <v>3.74</v>
      </c>
      <c r="K641" s="209">
        <v>1</v>
      </c>
      <c r="L641" s="85">
        <f>G641*K641</f>
        <v>3.74</v>
      </c>
      <c r="M641" s="83">
        <v>1</v>
      </c>
      <c r="N641" s="85">
        <f>G641*M641</f>
        <v>3.74</v>
      </c>
      <c r="O641" s="83">
        <v>0</v>
      </c>
      <c r="P641" s="85">
        <f>G641*O641</f>
        <v>0</v>
      </c>
      <c r="Q641" s="83"/>
      <c r="R641" s="377">
        <f>G641*Q641</f>
        <v>0</v>
      </c>
      <c r="S641" s="905"/>
      <c r="T641" s="905">
        <f>+ALMACEN[[#This Row],[TOTAL EXITENTE82]]*ALMACEN[[#This Row],[P.U$]]</f>
        <v>0</v>
      </c>
      <c r="U641" s="768"/>
      <c r="V641">
        <f>SUMIF(SALIDAS6[[N° DE LOTE ]],ALMACEN[N° DE LOTE],SALIDAS6[ENTRADAS])</f>
        <v>0</v>
      </c>
      <c r="W641" s="950">
        <f>SUMIF(Tabla6[N° DE LOTE],ALMACEN[N° DE LOTE],Tabla6[SALIDAS])</f>
        <v>0</v>
      </c>
      <c r="X641" s="950">
        <f>ALMACEN[[#This Row],[SALIDAD]]-ALMACEN[[#This Row],[ENTRADAS]]</f>
        <v>0</v>
      </c>
      <c r="Y641" s="176"/>
    </row>
    <row r="642" spans="1:25" ht="25.5" x14ac:dyDescent="0.25">
      <c r="A642" s="179">
        <v>561</v>
      </c>
      <c r="B642" s="205" t="s">
        <v>494</v>
      </c>
      <c r="C642" s="23" t="s">
        <v>631</v>
      </c>
      <c r="D642" s="23" t="s">
        <v>338</v>
      </c>
      <c r="E642" s="23" t="s">
        <v>710</v>
      </c>
      <c r="F642" s="29"/>
      <c r="G642" s="40">
        <v>0.63</v>
      </c>
      <c r="H642" s="337"/>
      <c r="I642" s="83"/>
      <c r="J642" s="590">
        <f t="shared" si="43"/>
        <v>0</v>
      </c>
      <c r="K642" s="83">
        <v>0</v>
      </c>
      <c r="L642" s="85">
        <f t="shared" si="35"/>
        <v>0</v>
      </c>
      <c r="M642" s="83">
        <v>0</v>
      </c>
      <c r="N642" s="85">
        <f t="shared" si="36"/>
        <v>0</v>
      </c>
      <c r="O642" s="83"/>
      <c r="P642" s="85">
        <f t="shared" si="37"/>
        <v>0</v>
      </c>
      <c r="Q642" s="83"/>
      <c r="R642" s="377">
        <f t="shared" si="38"/>
        <v>0</v>
      </c>
      <c r="S642" s="905"/>
      <c r="T642" s="905">
        <f>+ALMACEN[[#This Row],[TOTAL EXITENTE82]]*ALMACEN[[#This Row],[P.U$]]</f>
        <v>0</v>
      </c>
      <c r="U642" s="768"/>
      <c r="V642">
        <f>SUMIF(SALIDAS6[[N° DE LOTE ]],ALMACEN[N° DE LOTE],SALIDAS6[ENTRADAS])</f>
        <v>0</v>
      </c>
      <c r="W642" s="950">
        <f>SUMIF(Tabla6[N° DE LOTE],ALMACEN[N° DE LOTE],Tabla6[SALIDAS])</f>
        <v>0</v>
      </c>
      <c r="X642" s="950">
        <f>ALMACEN[[#This Row],[SALIDAD]]-ALMACEN[[#This Row],[ENTRADAS]]</f>
        <v>0</v>
      </c>
      <c r="Y642" s="176"/>
    </row>
    <row r="643" spans="1:25" ht="28.5" x14ac:dyDescent="0.25">
      <c r="A643" s="179">
        <v>562</v>
      </c>
      <c r="B643" s="205" t="s">
        <v>495</v>
      </c>
      <c r="C643" s="23" t="s">
        <v>632</v>
      </c>
      <c r="D643" s="23" t="s">
        <v>338</v>
      </c>
      <c r="E643" s="23" t="s">
        <v>710</v>
      </c>
      <c r="F643" s="29">
        <v>45870</v>
      </c>
      <c r="G643" s="40">
        <v>5.0199999999999996</v>
      </c>
      <c r="H643" s="337"/>
      <c r="I643" s="83"/>
      <c r="J643" s="590">
        <f t="shared" si="43"/>
        <v>0</v>
      </c>
      <c r="K643" s="83">
        <v>0</v>
      </c>
      <c r="L643" s="85">
        <f t="shared" si="35"/>
        <v>0</v>
      </c>
      <c r="M643" s="83">
        <v>0</v>
      </c>
      <c r="N643" s="85">
        <f t="shared" si="36"/>
        <v>0</v>
      </c>
      <c r="O643" s="83"/>
      <c r="P643" s="85">
        <f t="shared" si="37"/>
        <v>0</v>
      </c>
      <c r="Q643" s="83"/>
      <c r="R643" s="377">
        <f t="shared" si="38"/>
        <v>0</v>
      </c>
      <c r="S643" s="905"/>
      <c r="T643" s="905">
        <f>+ALMACEN[[#This Row],[TOTAL EXITENTE82]]*ALMACEN[[#This Row],[P.U$]]</f>
        <v>0</v>
      </c>
      <c r="U643" s="768"/>
      <c r="V643">
        <f>SUMIF(SALIDAS6[[N° DE LOTE ]],ALMACEN[N° DE LOTE],SALIDAS6[ENTRADAS])</f>
        <v>0</v>
      </c>
      <c r="W643" s="950">
        <f>SUMIF(Tabla6[N° DE LOTE],ALMACEN[N° DE LOTE],Tabla6[SALIDAS])</f>
        <v>0</v>
      </c>
      <c r="X643" s="950">
        <f>ALMACEN[[#This Row],[SALIDAD]]-ALMACEN[[#This Row],[ENTRADAS]]</f>
        <v>0</v>
      </c>
      <c r="Y643" s="176"/>
    </row>
    <row r="644" spans="1:25" ht="25.5" x14ac:dyDescent="0.25">
      <c r="A644" s="179">
        <v>563</v>
      </c>
      <c r="B644" s="205" t="s">
        <v>496</v>
      </c>
      <c r="C644" s="23" t="s">
        <v>633</v>
      </c>
      <c r="D644" s="23" t="s">
        <v>338</v>
      </c>
      <c r="E644" s="23" t="s">
        <v>710</v>
      </c>
      <c r="F644" s="29"/>
      <c r="G644" s="40">
        <v>1.29</v>
      </c>
      <c r="H644" s="337"/>
      <c r="I644" s="83"/>
      <c r="J644" s="590">
        <f t="shared" si="43"/>
        <v>0</v>
      </c>
      <c r="K644" s="83">
        <v>0</v>
      </c>
      <c r="L644" s="85">
        <f t="shared" si="35"/>
        <v>0</v>
      </c>
      <c r="M644" s="83">
        <v>0</v>
      </c>
      <c r="N644" s="85">
        <f t="shared" si="36"/>
        <v>0</v>
      </c>
      <c r="O644" s="83"/>
      <c r="P644" s="85">
        <f t="shared" si="37"/>
        <v>0</v>
      </c>
      <c r="Q644" s="83"/>
      <c r="R644" s="377">
        <f t="shared" si="38"/>
        <v>0</v>
      </c>
      <c r="S644" s="905"/>
      <c r="T644" s="905">
        <f>+ALMACEN[[#This Row],[TOTAL EXITENTE82]]*ALMACEN[[#This Row],[P.U$]]</f>
        <v>0</v>
      </c>
      <c r="U644" s="768"/>
      <c r="V644">
        <f>SUMIF(SALIDAS6[[N° DE LOTE ]],ALMACEN[N° DE LOTE],SALIDAS6[ENTRADAS])</f>
        <v>0</v>
      </c>
      <c r="W644" s="950">
        <f>SUMIF(Tabla6[N° DE LOTE],ALMACEN[N° DE LOTE],Tabla6[SALIDAS])</f>
        <v>0</v>
      </c>
      <c r="X644" s="950">
        <f>ALMACEN[[#This Row],[SALIDAD]]-ALMACEN[[#This Row],[ENTRADAS]]</f>
        <v>0</v>
      </c>
      <c r="Y644" s="176"/>
    </row>
    <row r="645" spans="1:25" ht="25.5" x14ac:dyDescent="0.25">
      <c r="A645" s="179">
        <v>564</v>
      </c>
      <c r="B645" s="205" t="s">
        <v>497</v>
      </c>
      <c r="C645" s="23" t="s">
        <v>634</v>
      </c>
      <c r="D645" s="23" t="s">
        <v>338</v>
      </c>
      <c r="E645" s="23" t="s">
        <v>710</v>
      </c>
      <c r="F645" s="29">
        <v>46082</v>
      </c>
      <c r="G645" s="40">
        <v>4.93</v>
      </c>
      <c r="H645" s="337"/>
      <c r="I645" s="83"/>
      <c r="J645" s="590">
        <f t="shared" si="43"/>
        <v>0</v>
      </c>
      <c r="K645" s="83">
        <v>0</v>
      </c>
      <c r="L645" s="85">
        <f t="shared" si="35"/>
        <v>0</v>
      </c>
      <c r="M645" s="83">
        <v>0</v>
      </c>
      <c r="N645" s="85">
        <f t="shared" si="36"/>
        <v>0</v>
      </c>
      <c r="O645" s="83"/>
      <c r="P645" s="85">
        <f t="shared" si="37"/>
        <v>0</v>
      </c>
      <c r="Q645" s="83"/>
      <c r="R645" s="377">
        <f t="shared" si="38"/>
        <v>0</v>
      </c>
      <c r="S645" s="905"/>
      <c r="T645" s="905">
        <f>+ALMACEN[[#This Row],[TOTAL EXITENTE82]]*ALMACEN[[#This Row],[P.U$]]</f>
        <v>0</v>
      </c>
      <c r="U645" s="768"/>
      <c r="V645">
        <f>SUMIF(SALIDAS6[[N° DE LOTE ]],ALMACEN[N° DE LOTE],SALIDAS6[ENTRADAS])</f>
        <v>0</v>
      </c>
      <c r="W645" s="950">
        <f>SUMIF(Tabla6[N° DE LOTE],ALMACEN[N° DE LOTE],Tabla6[SALIDAS])</f>
        <v>0</v>
      </c>
      <c r="X645" s="950">
        <f>ALMACEN[[#This Row],[SALIDAD]]-ALMACEN[[#This Row],[ENTRADAS]]</f>
        <v>0</v>
      </c>
      <c r="Y645" s="176"/>
    </row>
    <row r="646" spans="1:25" ht="30" x14ac:dyDescent="0.25">
      <c r="A646" s="179">
        <v>565</v>
      </c>
      <c r="B646" s="151" t="s">
        <v>988</v>
      </c>
      <c r="C646" s="151" t="s">
        <v>966</v>
      </c>
      <c r="D646" s="655" t="s">
        <v>338</v>
      </c>
      <c r="E646" s="151" t="s">
        <v>710</v>
      </c>
      <c r="F646" s="579">
        <v>45748</v>
      </c>
      <c r="G646" s="580">
        <v>3.43</v>
      </c>
      <c r="H646" s="337"/>
      <c r="I646" s="233"/>
      <c r="J646" s="590">
        <f t="shared" si="43"/>
        <v>0</v>
      </c>
      <c r="K646" s="83">
        <v>0</v>
      </c>
      <c r="L646" s="232">
        <f>G646*K646</f>
        <v>0</v>
      </c>
      <c r="M646" s="83">
        <v>0</v>
      </c>
      <c r="N646" s="232">
        <f>G646*M646</f>
        <v>0</v>
      </c>
      <c r="O646" s="233"/>
      <c r="P646" s="232">
        <f>G646*O646</f>
        <v>0</v>
      </c>
      <c r="Q646" s="233"/>
      <c r="R646" s="377">
        <f>G646*Q646</f>
        <v>0</v>
      </c>
      <c r="S646" s="905"/>
      <c r="T646" s="905">
        <f>+ALMACEN[[#This Row],[TOTAL EXITENTE82]]*ALMACEN[[#This Row],[P.U$]]</f>
        <v>0</v>
      </c>
      <c r="U646" s="768"/>
      <c r="V646">
        <f>SUMIF(SALIDAS6[[N° DE LOTE ]],ALMACEN[N° DE LOTE],SALIDAS6[ENTRADAS])</f>
        <v>0</v>
      </c>
      <c r="W646" s="950">
        <f>SUMIF(Tabla6[N° DE LOTE],ALMACEN[N° DE LOTE],Tabla6[SALIDAS])</f>
        <v>0</v>
      </c>
      <c r="X646" s="950">
        <f>ALMACEN[[#This Row],[SALIDAD]]-ALMACEN[[#This Row],[ENTRADAS]]</f>
        <v>0</v>
      </c>
      <c r="Y646" s="176"/>
    </row>
    <row r="647" spans="1:25" ht="30" x14ac:dyDescent="0.25">
      <c r="A647" s="179">
        <v>566</v>
      </c>
      <c r="B647" s="151" t="s">
        <v>989</v>
      </c>
      <c r="C647" s="151" t="s">
        <v>966</v>
      </c>
      <c r="D647" s="655" t="s">
        <v>338</v>
      </c>
      <c r="E647" s="151" t="s">
        <v>710</v>
      </c>
      <c r="F647" s="579">
        <v>45717</v>
      </c>
      <c r="G647" s="580">
        <v>3.71</v>
      </c>
      <c r="H647" s="337"/>
      <c r="I647" s="233"/>
      <c r="J647" s="590">
        <f t="shared" si="43"/>
        <v>0</v>
      </c>
      <c r="K647" s="83">
        <v>0</v>
      </c>
      <c r="L647" s="232">
        <f>G647*K647</f>
        <v>0</v>
      </c>
      <c r="M647" s="83">
        <v>0</v>
      </c>
      <c r="N647" s="232">
        <f>G647*M647</f>
        <v>0</v>
      </c>
      <c r="O647" s="233"/>
      <c r="P647" s="232">
        <f>G647*O647</f>
        <v>0</v>
      </c>
      <c r="Q647" s="233"/>
      <c r="R647" s="377">
        <f>G647*Q647</f>
        <v>0</v>
      </c>
      <c r="S647" s="905"/>
      <c r="T647" s="905">
        <f>+ALMACEN[[#This Row],[TOTAL EXITENTE82]]*ALMACEN[[#This Row],[P.U$]]</f>
        <v>0</v>
      </c>
      <c r="U647" s="768"/>
      <c r="V647">
        <f>SUMIF(SALIDAS6[[N° DE LOTE ]],ALMACEN[N° DE LOTE],SALIDAS6[ENTRADAS])</f>
        <v>0</v>
      </c>
      <c r="W647" s="950">
        <f>SUMIF(Tabla6[N° DE LOTE],ALMACEN[N° DE LOTE],Tabla6[SALIDAS])</f>
        <v>0</v>
      </c>
      <c r="X647" s="950">
        <f>ALMACEN[[#This Row],[SALIDAD]]-ALMACEN[[#This Row],[ENTRADAS]]</f>
        <v>0</v>
      </c>
      <c r="Y647" s="176"/>
    </row>
    <row r="648" spans="1:25" ht="28.5" x14ac:dyDescent="0.25">
      <c r="A648" s="179">
        <v>567</v>
      </c>
      <c r="B648" s="205" t="s">
        <v>498</v>
      </c>
      <c r="C648" s="23" t="s">
        <v>635</v>
      </c>
      <c r="D648" s="23" t="s">
        <v>338</v>
      </c>
      <c r="E648" s="23" t="s">
        <v>710</v>
      </c>
      <c r="F648" s="29">
        <v>45323</v>
      </c>
      <c r="G648" s="40">
        <v>1.29</v>
      </c>
      <c r="H648" s="337"/>
      <c r="I648" s="83"/>
      <c r="J648" s="590">
        <f t="shared" si="43"/>
        <v>0</v>
      </c>
      <c r="K648" s="83">
        <v>0</v>
      </c>
      <c r="L648" s="85">
        <f t="shared" si="35"/>
        <v>0</v>
      </c>
      <c r="M648" s="83">
        <v>0</v>
      </c>
      <c r="N648" s="85">
        <f t="shared" si="36"/>
        <v>0</v>
      </c>
      <c r="O648" s="83"/>
      <c r="P648" s="85">
        <f t="shared" si="37"/>
        <v>0</v>
      </c>
      <c r="Q648" s="83"/>
      <c r="R648" s="377">
        <f t="shared" si="38"/>
        <v>0</v>
      </c>
      <c r="S648" s="905"/>
      <c r="T648" s="905">
        <f>+ALMACEN[[#This Row],[TOTAL EXITENTE82]]*ALMACEN[[#This Row],[P.U$]]</f>
        <v>0</v>
      </c>
      <c r="U648" s="768"/>
      <c r="V648">
        <f>SUMIF(SALIDAS6[[N° DE LOTE ]],ALMACEN[N° DE LOTE],SALIDAS6[ENTRADAS])</f>
        <v>0</v>
      </c>
      <c r="W648" s="950">
        <f>SUMIF(Tabla6[N° DE LOTE],ALMACEN[N° DE LOTE],Tabla6[SALIDAS])</f>
        <v>0</v>
      </c>
      <c r="X648" s="950">
        <f>ALMACEN[[#This Row],[SALIDAD]]-ALMACEN[[#This Row],[ENTRADAS]]</f>
        <v>0</v>
      </c>
      <c r="Y648" s="176"/>
    </row>
    <row r="649" spans="1:25" ht="28.5" x14ac:dyDescent="0.25">
      <c r="A649" s="179">
        <v>568</v>
      </c>
      <c r="B649" s="205" t="s">
        <v>756</v>
      </c>
      <c r="C649" s="23" t="s">
        <v>757</v>
      </c>
      <c r="D649" s="23" t="s">
        <v>338</v>
      </c>
      <c r="E649" s="23" t="s">
        <v>710</v>
      </c>
      <c r="F649" s="29">
        <v>45505</v>
      </c>
      <c r="G649" s="40">
        <v>3</v>
      </c>
      <c r="H649" s="337"/>
      <c r="I649" s="83"/>
      <c r="J649" s="590">
        <f t="shared" si="43"/>
        <v>0</v>
      </c>
      <c r="K649" s="83">
        <v>0</v>
      </c>
      <c r="L649" s="85">
        <f>G649*K649</f>
        <v>0</v>
      </c>
      <c r="M649" s="83">
        <v>0</v>
      </c>
      <c r="N649" s="85">
        <f>G649*M649</f>
        <v>0</v>
      </c>
      <c r="O649" s="83"/>
      <c r="P649" s="85">
        <f>G649*O649</f>
        <v>0</v>
      </c>
      <c r="Q649" s="83"/>
      <c r="R649" s="377">
        <f>G649*Q649</f>
        <v>0</v>
      </c>
      <c r="S649" s="905"/>
      <c r="T649" s="905">
        <f>+ALMACEN[[#This Row],[TOTAL EXITENTE82]]*ALMACEN[[#This Row],[P.U$]]</f>
        <v>0</v>
      </c>
      <c r="U649" s="768"/>
      <c r="V649">
        <f>SUMIF(SALIDAS6[[N° DE LOTE ]],ALMACEN[N° DE LOTE],SALIDAS6[ENTRADAS])</f>
        <v>0</v>
      </c>
      <c r="W649" s="950">
        <f>SUMIF(Tabla6[N° DE LOTE],ALMACEN[N° DE LOTE],Tabla6[SALIDAS])</f>
        <v>0</v>
      </c>
      <c r="X649" s="950">
        <f>ALMACEN[[#This Row],[SALIDAD]]-ALMACEN[[#This Row],[ENTRADAS]]</f>
        <v>0</v>
      </c>
      <c r="Y649" s="176"/>
    </row>
    <row r="650" spans="1:25" ht="28.5" x14ac:dyDescent="0.25">
      <c r="A650" s="179">
        <v>569</v>
      </c>
      <c r="B650" s="205" t="s">
        <v>758</v>
      </c>
      <c r="C650" s="23" t="s">
        <v>759</v>
      </c>
      <c r="D650" s="23" t="s">
        <v>338</v>
      </c>
      <c r="E650" s="23" t="s">
        <v>710</v>
      </c>
      <c r="F650" s="29">
        <v>45809</v>
      </c>
      <c r="G650" s="40">
        <v>2.99</v>
      </c>
      <c r="H650" s="337"/>
      <c r="I650" s="83"/>
      <c r="J650" s="590">
        <f t="shared" si="43"/>
        <v>0</v>
      </c>
      <c r="K650" s="83">
        <v>0</v>
      </c>
      <c r="L650" s="85">
        <f>G650*K650</f>
        <v>0</v>
      </c>
      <c r="M650" s="83">
        <v>0</v>
      </c>
      <c r="N650" s="85">
        <f>G650*M650</f>
        <v>0</v>
      </c>
      <c r="O650" s="83"/>
      <c r="P650" s="85">
        <f>G650*O650</f>
        <v>0</v>
      </c>
      <c r="Q650" s="83"/>
      <c r="R650" s="377">
        <f>G650*Q650</f>
        <v>0</v>
      </c>
      <c r="S650" s="905"/>
      <c r="T650" s="905">
        <f>+ALMACEN[[#This Row],[TOTAL EXITENTE82]]*ALMACEN[[#This Row],[P.U$]]</f>
        <v>0</v>
      </c>
      <c r="U650" s="768"/>
      <c r="V650">
        <f>SUMIF(SALIDAS6[[N° DE LOTE ]],ALMACEN[N° DE LOTE],SALIDAS6[ENTRADAS])</f>
        <v>0</v>
      </c>
      <c r="W650" s="950">
        <f>SUMIF(Tabla6[N° DE LOTE],ALMACEN[N° DE LOTE],Tabla6[SALIDAS])</f>
        <v>0</v>
      </c>
      <c r="X650" s="950">
        <f>ALMACEN[[#This Row],[SALIDAD]]-ALMACEN[[#This Row],[ENTRADAS]]</f>
        <v>0</v>
      </c>
      <c r="Y650" s="176"/>
    </row>
    <row r="651" spans="1:25" ht="25.5" x14ac:dyDescent="0.25">
      <c r="A651" s="179">
        <v>570</v>
      </c>
      <c r="B651" s="205" t="s">
        <v>764</v>
      </c>
      <c r="C651" s="23" t="s">
        <v>757</v>
      </c>
      <c r="D651" s="23" t="s">
        <v>338</v>
      </c>
      <c r="E651" s="23" t="s">
        <v>710</v>
      </c>
      <c r="F651" s="29">
        <v>45870</v>
      </c>
      <c r="G651" s="40">
        <v>3.32</v>
      </c>
      <c r="H651" s="337"/>
      <c r="I651" s="83"/>
      <c r="J651" s="590">
        <f t="shared" si="43"/>
        <v>0</v>
      </c>
      <c r="K651" s="83">
        <v>0</v>
      </c>
      <c r="L651" s="85">
        <f>G651*K651</f>
        <v>0</v>
      </c>
      <c r="M651" s="83">
        <v>0</v>
      </c>
      <c r="N651" s="85">
        <f>G651*M651</f>
        <v>0</v>
      </c>
      <c r="O651" s="83"/>
      <c r="P651" s="85">
        <f>G651*O651</f>
        <v>0</v>
      </c>
      <c r="Q651" s="83"/>
      <c r="R651" s="377">
        <f>G651*Q651</f>
        <v>0</v>
      </c>
      <c r="S651" s="905"/>
      <c r="T651" s="905">
        <f>+ALMACEN[[#This Row],[TOTAL EXITENTE82]]*ALMACEN[[#This Row],[P.U$]]</f>
        <v>0</v>
      </c>
      <c r="U651" s="768"/>
      <c r="V651">
        <f>SUMIF(SALIDAS6[[N° DE LOTE ]],ALMACEN[N° DE LOTE],SALIDAS6[ENTRADAS])</f>
        <v>0</v>
      </c>
      <c r="W651" s="950">
        <f>SUMIF(Tabla6[N° DE LOTE],ALMACEN[N° DE LOTE],Tabla6[SALIDAS])</f>
        <v>0</v>
      </c>
      <c r="X651" s="950">
        <f>ALMACEN[[#This Row],[SALIDAD]]-ALMACEN[[#This Row],[ENTRADAS]]</f>
        <v>0</v>
      </c>
      <c r="Y651" s="176"/>
    </row>
    <row r="652" spans="1:25" ht="28.5" x14ac:dyDescent="0.25">
      <c r="A652" s="179">
        <v>571</v>
      </c>
      <c r="B652" s="205" t="s">
        <v>760</v>
      </c>
      <c r="C652" s="23" t="s">
        <v>761</v>
      </c>
      <c r="D652" s="23" t="s">
        <v>338</v>
      </c>
      <c r="E652" s="23" t="s">
        <v>710</v>
      </c>
      <c r="F652" s="29">
        <v>45085</v>
      </c>
      <c r="G652" s="40">
        <v>3.01</v>
      </c>
      <c r="H652" s="337"/>
      <c r="I652" s="83"/>
      <c r="J652" s="590">
        <f t="shared" si="43"/>
        <v>0</v>
      </c>
      <c r="K652" s="83">
        <v>0</v>
      </c>
      <c r="L652" s="85">
        <f>G652*K652</f>
        <v>0</v>
      </c>
      <c r="M652" s="83">
        <v>0</v>
      </c>
      <c r="N652" s="85">
        <f>G652*M652</f>
        <v>0</v>
      </c>
      <c r="O652" s="83"/>
      <c r="P652" s="85">
        <f>G652*O652</f>
        <v>0</v>
      </c>
      <c r="Q652" s="83"/>
      <c r="R652" s="377">
        <f>G652*Q652</f>
        <v>0</v>
      </c>
      <c r="S652" s="905"/>
      <c r="T652" s="905">
        <f>+ALMACEN[[#This Row],[TOTAL EXITENTE82]]*ALMACEN[[#This Row],[P.U$]]</f>
        <v>0</v>
      </c>
      <c r="U652" s="768"/>
      <c r="V652">
        <f>SUMIF(SALIDAS6[[N° DE LOTE ]],ALMACEN[N° DE LOTE],SALIDAS6[ENTRADAS])</f>
        <v>0</v>
      </c>
      <c r="W652" s="950">
        <f>SUMIF(Tabla6[N° DE LOTE],ALMACEN[N° DE LOTE],Tabla6[SALIDAS])</f>
        <v>0</v>
      </c>
      <c r="X652" s="950">
        <f>ALMACEN[[#This Row],[SALIDAD]]-ALMACEN[[#This Row],[ENTRADAS]]</f>
        <v>0</v>
      </c>
      <c r="Y652" s="176"/>
    </row>
    <row r="653" spans="1:25" ht="28.5" x14ac:dyDescent="0.25">
      <c r="A653" s="179">
        <v>572</v>
      </c>
      <c r="B653" s="205" t="s">
        <v>835</v>
      </c>
      <c r="C653" s="23" t="s">
        <v>761</v>
      </c>
      <c r="D653" s="23" t="s">
        <v>338</v>
      </c>
      <c r="E653" s="23" t="s">
        <v>710</v>
      </c>
      <c r="F653" s="29">
        <v>45566</v>
      </c>
      <c r="G653" s="40">
        <v>3.01</v>
      </c>
      <c r="H653" s="337"/>
      <c r="I653" s="83"/>
      <c r="J653" s="590">
        <f t="shared" si="43"/>
        <v>0</v>
      </c>
      <c r="K653" s="83">
        <v>0</v>
      </c>
      <c r="L653" s="85">
        <f t="shared" si="35"/>
        <v>0</v>
      </c>
      <c r="M653" s="83">
        <v>0</v>
      </c>
      <c r="N653" s="85">
        <f t="shared" si="36"/>
        <v>0</v>
      </c>
      <c r="O653" s="83"/>
      <c r="P653" s="85">
        <f t="shared" si="37"/>
        <v>0</v>
      </c>
      <c r="Q653" s="83"/>
      <c r="R653" s="377">
        <f t="shared" si="38"/>
        <v>0</v>
      </c>
      <c r="S653" s="905"/>
      <c r="T653" s="905">
        <f>+ALMACEN[[#This Row],[TOTAL EXITENTE82]]*ALMACEN[[#This Row],[P.U$]]</f>
        <v>0</v>
      </c>
      <c r="U653" s="768"/>
      <c r="V653">
        <f>SUMIF(SALIDAS6[[N° DE LOTE ]],ALMACEN[N° DE LOTE],SALIDAS6[ENTRADAS])</f>
        <v>0</v>
      </c>
      <c r="W653" s="950">
        <f>SUMIF(Tabla6[N° DE LOTE],ALMACEN[N° DE LOTE],Tabla6[SALIDAS])</f>
        <v>0</v>
      </c>
      <c r="X653" s="950">
        <f>ALMACEN[[#This Row],[SALIDAD]]-ALMACEN[[#This Row],[ENTRADAS]]</f>
        <v>0</v>
      </c>
      <c r="Y653" s="176"/>
    </row>
    <row r="654" spans="1:25" ht="28.5" x14ac:dyDescent="0.25">
      <c r="A654" s="179">
        <v>573</v>
      </c>
      <c r="B654" s="205" t="s">
        <v>499</v>
      </c>
      <c r="C654" s="23" t="s">
        <v>635</v>
      </c>
      <c r="D654" s="23" t="s">
        <v>338</v>
      </c>
      <c r="E654" s="23" t="s">
        <v>710</v>
      </c>
      <c r="F654" s="29">
        <v>45085</v>
      </c>
      <c r="G654" s="40">
        <v>4.21</v>
      </c>
      <c r="H654" s="337"/>
      <c r="I654" s="83"/>
      <c r="J654" s="590">
        <f t="shared" si="43"/>
        <v>0</v>
      </c>
      <c r="K654" s="83">
        <v>0</v>
      </c>
      <c r="L654" s="85">
        <f t="shared" si="35"/>
        <v>0</v>
      </c>
      <c r="M654" s="83">
        <v>0</v>
      </c>
      <c r="N654" s="85">
        <f t="shared" si="36"/>
        <v>0</v>
      </c>
      <c r="O654" s="83"/>
      <c r="P654" s="85">
        <f t="shared" si="37"/>
        <v>0</v>
      </c>
      <c r="Q654" s="83"/>
      <c r="R654" s="377">
        <f t="shared" si="38"/>
        <v>0</v>
      </c>
      <c r="S654" s="905"/>
      <c r="T654" s="905">
        <f>+ALMACEN[[#This Row],[TOTAL EXITENTE82]]*ALMACEN[[#This Row],[P.U$]]</f>
        <v>0</v>
      </c>
      <c r="U654" s="768"/>
      <c r="V654">
        <f>SUMIF(SALIDAS6[[N° DE LOTE ]],ALMACEN[N° DE LOTE],SALIDAS6[ENTRADAS])</f>
        <v>0</v>
      </c>
      <c r="W654" s="950">
        <f>SUMIF(Tabla6[N° DE LOTE],ALMACEN[N° DE LOTE],Tabla6[SALIDAS])</f>
        <v>0</v>
      </c>
      <c r="X654" s="950">
        <f>ALMACEN[[#This Row],[SALIDAD]]-ALMACEN[[#This Row],[ENTRADAS]]</f>
        <v>0</v>
      </c>
      <c r="Y654" s="176"/>
    </row>
    <row r="655" spans="1:25" ht="28.5" x14ac:dyDescent="0.25">
      <c r="A655" s="179">
        <v>574</v>
      </c>
      <c r="B655" s="205" t="s">
        <v>500</v>
      </c>
      <c r="C655" s="23" t="s">
        <v>635</v>
      </c>
      <c r="D655" s="23" t="s">
        <v>338</v>
      </c>
      <c r="E655" s="23" t="s">
        <v>710</v>
      </c>
      <c r="F655" s="29">
        <v>45085</v>
      </c>
      <c r="G655" s="40">
        <v>3.2</v>
      </c>
      <c r="H655" s="337"/>
      <c r="I655" s="83"/>
      <c r="J655" s="590">
        <f t="shared" si="43"/>
        <v>0</v>
      </c>
      <c r="K655" s="83">
        <v>0</v>
      </c>
      <c r="L655" s="85">
        <f t="shared" si="35"/>
        <v>0</v>
      </c>
      <c r="M655" s="83">
        <v>0</v>
      </c>
      <c r="N655" s="85">
        <f t="shared" si="36"/>
        <v>0</v>
      </c>
      <c r="O655" s="83"/>
      <c r="P655" s="85">
        <f t="shared" si="37"/>
        <v>0</v>
      </c>
      <c r="Q655" s="83"/>
      <c r="R655" s="377">
        <f t="shared" si="38"/>
        <v>0</v>
      </c>
      <c r="S655" s="905"/>
      <c r="T655" s="905">
        <f>+ALMACEN[[#This Row],[TOTAL EXITENTE82]]*ALMACEN[[#This Row],[P.U$]]</f>
        <v>0</v>
      </c>
      <c r="U655" s="768"/>
      <c r="V655">
        <f>SUMIF(SALIDAS6[[N° DE LOTE ]],ALMACEN[N° DE LOTE],SALIDAS6[ENTRADAS])</f>
        <v>0</v>
      </c>
      <c r="W655" s="950">
        <f>SUMIF(Tabla6[N° DE LOTE],ALMACEN[N° DE LOTE],Tabla6[SALIDAS])</f>
        <v>0</v>
      </c>
      <c r="X655" s="950">
        <f>ALMACEN[[#This Row],[SALIDAD]]-ALMACEN[[#This Row],[ENTRADAS]]</f>
        <v>0</v>
      </c>
      <c r="Y655" s="176"/>
    </row>
    <row r="656" spans="1:25" ht="25.5" x14ac:dyDescent="0.25">
      <c r="A656" s="179">
        <v>575</v>
      </c>
      <c r="B656" s="205" t="s">
        <v>501</v>
      </c>
      <c r="C656" s="23" t="s">
        <v>636</v>
      </c>
      <c r="D656" s="23" t="s">
        <v>338</v>
      </c>
      <c r="E656" s="23" t="s">
        <v>710</v>
      </c>
      <c r="F656" s="29">
        <v>45108</v>
      </c>
      <c r="G656" s="40">
        <v>2.5299999999999998</v>
      </c>
      <c r="H656" s="337"/>
      <c r="I656" s="83"/>
      <c r="J656" s="590">
        <f t="shared" si="43"/>
        <v>0</v>
      </c>
      <c r="K656" s="83">
        <v>0</v>
      </c>
      <c r="L656" s="85">
        <f t="shared" si="35"/>
        <v>0</v>
      </c>
      <c r="M656" s="83">
        <v>0</v>
      </c>
      <c r="N656" s="85">
        <f t="shared" si="36"/>
        <v>0</v>
      </c>
      <c r="O656" s="83"/>
      <c r="P656" s="85">
        <f t="shared" si="37"/>
        <v>0</v>
      </c>
      <c r="Q656" s="83"/>
      <c r="R656" s="377">
        <f t="shared" si="38"/>
        <v>0</v>
      </c>
      <c r="S656" s="905"/>
      <c r="T656" s="905">
        <f>+ALMACEN[[#This Row],[TOTAL EXITENTE82]]*ALMACEN[[#This Row],[P.U$]]</f>
        <v>0</v>
      </c>
      <c r="U656" s="768"/>
      <c r="V656">
        <f>SUMIF(SALIDAS6[[N° DE LOTE ]],ALMACEN[N° DE LOTE],SALIDAS6[ENTRADAS])</f>
        <v>0</v>
      </c>
      <c r="W656" s="950">
        <f>SUMIF(Tabla6[N° DE LOTE],ALMACEN[N° DE LOTE],Tabla6[SALIDAS])</f>
        <v>0</v>
      </c>
      <c r="X656" s="950">
        <f>ALMACEN[[#This Row],[SALIDAD]]-ALMACEN[[#This Row],[ENTRADAS]]</f>
        <v>0</v>
      </c>
      <c r="Y656" s="176"/>
    </row>
    <row r="657" spans="1:25" ht="28.5" x14ac:dyDescent="0.25">
      <c r="A657" s="179">
        <v>576</v>
      </c>
      <c r="B657" s="204" t="s">
        <v>17733</v>
      </c>
      <c r="C657" s="23" t="s">
        <v>636</v>
      </c>
      <c r="D657" s="23" t="s">
        <v>338</v>
      </c>
      <c r="E657" s="23" t="s">
        <v>710</v>
      </c>
      <c r="F657" s="28">
        <v>45748</v>
      </c>
      <c r="G657" s="39">
        <v>2.84</v>
      </c>
      <c r="H657" s="337"/>
      <c r="I657" s="83"/>
      <c r="J657" s="590">
        <f>G657*I657</f>
        <v>0</v>
      </c>
      <c r="K657" s="83">
        <v>0</v>
      </c>
      <c r="L657" s="85">
        <f>G657*K657</f>
        <v>0</v>
      </c>
      <c r="M657" s="83">
        <v>0</v>
      </c>
      <c r="N657" s="85">
        <f>G657*M657</f>
        <v>0</v>
      </c>
      <c r="O657" s="83"/>
      <c r="P657" s="85">
        <f>G657*O657</f>
        <v>0</v>
      </c>
      <c r="Q657" s="83"/>
      <c r="R657" s="377">
        <f>G657*Q657</f>
        <v>0</v>
      </c>
      <c r="S657" s="905"/>
      <c r="T657" s="905">
        <f>+ALMACEN[[#This Row],[TOTAL EXITENTE82]]*ALMACEN[[#This Row],[P.U$]]</f>
        <v>0</v>
      </c>
      <c r="U657" s="768"/>
      <c r="V657">
        <f>SUMIF(SALIDAS6[[N° DE LOTE ]],ALMACEN[N° DE LOTE],SALIDAS6[ENTRADAS])</f>
        <v>0</v>
      </c>
      <c r="W657" s="950">
        <f>SUMIF(Tabla6[N° DE LOTE],ALMACEN[N° DE LOTE],Tabla6[SALIDAS])</f>
        <v>0</v>
      </c>
      <c r="X657" s="950">
        <f>ALMACEN[[#This Row],[SALIDAD]]-ALMACEN[[#This Row],[ENTRADAS]]</f>
        <v>0</v>
      </c>
      <c r="Y657" s="176"/>
    </row>
    <row r="658" spans="1:25" ht="25.5" x14ac:dyDescent="0.25">
      <c r="A658" s="179">
        <v>577</v>
      </c>
      <c r="B658" s="204" t="s">
        <v>502</v>
      </c>
      <c r="C658" s="21"/>
      <c r="D658" s="23" t="s">
        <v>338</v>
      </c>
      <c r="E658" s="23" t="s">
        <v>710</v>
      </c>
      <c r="F658" s="28">
        <v>45323</v>
      </c>
      <c r="G658" s="39">
        <v>3.76</v>
      </c>
      <c r="H658" s="337"/>
      <c r="I658" s="83"/>
      <c r="J658" s="590">
        <f t="shared" si="43"/>
        <v>0</v>
      </c>
      <c r="K658" s="83">
        <v>0</v>
      </c>
      <c r="L658" s="85">
        <f t="shared" si="35"/>
        <v>0</v>
      </c>
      <c r="M658" s="83">
        <v>0</v>
      </c>
      <c r="N658" s="85">
        <f t="shared" si="36"/>
        <v>0</v>
      </c>
      <c r="O658" s="83"/>
      <c r="P658" s="85">
        <f t="shared" si="37"/>
        <v>0</v>
      </c>
      <c r="Q658" s="83"/>
      <c r="R658" s="377">
        <f t="shared" si="38"/>
        <v>0</v>
      </c>
      <c r="S658" s="905"/>
      <c r="T658" s="905">
        <f>+ALMACEN[[#This Row],[TOTAL EXITENTE82]]*ALMACEN[[#This Row],[P.U$]]</f>
        <v>0</v>
      </c>
      <c r="U658" s="768"/>
      <c r="V658">
        <f>SUMIF(SALIDAS6[[N° DE LOTE ]],ALMACEN[N° DE LOTE],SALIDAS6[ENTRADAS])</f>
        <v>0</v>
      </c>
      <c r="W658" s="950">
        <f>SUMIF(Tabla6[N° DE LOTE],ALMACEN[N° DE LOTE],Tabla6[SALIDAS])</f>
        <v>0</v>
      </c>
      <c r="X658" s="950">
        <f>ALMACEN[[#This Row],[SALIDAD]]-ALMACEN[[#This Row],[ENTRADAS]]</f>
        <v>0</v>
      </c>
      <c r="Y658" s="176"/>
    </row>
    <row r="659" spans="1:25" ht="28.5" x14ac:dyDescent="0.25">
      <c r="A659" s="179">
        <v>578</v>
      </c>
      <c r="B659" s="204" t="s">
        <v>503</v>
      </c>
      <c r="C659" s="21" t="s">
        <v>637</v>
      </c>
      <c r="D659" s="23" t="s">
        <v>338</v>
      </c>
      <c r="E659" s="23" t="s">
        <v>710</v>
      </c>
      <c r="F659" s="28"/>
      <c r="G659" s="39">
        <v>4.16</v>
      </c>
      <c r="H659" s="337"/>
      <c r="I659" s="83"/>
      <c r="J659" s="590">
        <f t="shared" si="43"/>
        <v>0</v>
      </c>
      <c r="K659" s="83">
        <v>0</v>
      </c>
      <c r="L659" s="85">
        <f t="shared" si="35"/>
        <v>0</v>
      </c>
      <c r="M659" s="83">
        <v>0</v>
      </c>
      <c r="N659" s="85">
        <f t="shared" si="36"/>
        <v>0</v>
      </c>
      <c r="O659" s="83"/>
      <c r="P659" s="85">
        <f t="shared" si="37"/>
        <v>0</v>
      </c>
      <c r="Q659" s="83"/>
      <c r="R659" s="377">
        <f t="shared" si="38"/>
        <v>0</v>
      </c>
      <c r="S659" s="905"/>
      <c r="T659" s="905">
        <f>+ALMACEN[[#This Row],[TOTAL EXITENTE82]]*ALMACEN[[#This Row],[P.U$]]</f>
        <v>0</v>
      </c>
      <c r="U659" s="768"/>
      <c r="V659">
        <f>SUMIF(SALIDAS6[[N° DE LOTE ]],ALMACEN[N° DE LOTE],SALIDAS6[ENTRADAS])</f>
        <v>0</v>
      </c>
      <c r="W659" s="950">
        <f>SUMIF(Tabla6[N° DE LOTE],ALMACEN[N° DE LOTE],Tabla6[SALIDAS])</f>
        <v>0</v>
      </c>
      <c r="X659" s="950">
        <f>ALMACEN[[#This Row],[SALIDAD]]-ALMACEN[[#This Row],[ENTRADAS]]</f>
        <v>0</v>
      </c>
      <c r="Y659" s="176"/>
    </row>
    <row r="660" spans="1:25" ht="28.5" x14ac:dyDescent="0.25">
      <c r="A660" s="179">
        <v>579</v>
      </c>
      <c r="B660" s="204" t="s">
        <v>504</v>
      </c>
      <c r="C660" s="21" t="s">
        <v>637</v>
      </c>
      <c r="D660" s="23" t="s">
        <v>338</v>
      </c>
      <c r="E660" s="23" t="s">
        <v>710</v>
      </c>
      <c r="F660" s="28">
        <v>45017</v>
      </c>
      <c r="G660" s="39">
        <v>4.0999999999999996</v>
      </c>
      <c r="H660" s="337"/>
      <c r="I660" s="83"/>
      <c r="J660" s="590">
        <f t="shared" si="43"/>
        <v>0</v>
      </c>
      <c r="K660" s="83">
        <v>0</v>
      </c>
      <c r="L660" s="85">
        <f t="shared" si="35"/>
        <v>0</v>
      </c>
      <c r="M660" s="83">
        <v>0</v>
      </c>
      <c r="N660" s="85">
        <f t="shared" si="36"/>
        <v>0</v>
      </c>
      <c r="O660" s="83"/>
      <c r="P660" s="85">
        <f t="shared" si="37"/>
        <v>0</v>
      </c>
      <c r="Q660" s="83"/>
      <c r="R660" s="377">
        <f t="shared" si="38"/>
        <v>0</v>
      </c>
      <c r="S660" s="905"/>
      <c r="T660" s="905">
        <f>+ALMACEN[[#This Row],[TOTAL EXITENTE82]]*ALMACEN[[#This Row],[P.U$]]</f>
        <v>0</v>
      </c>
      <c r="U660" s="768"/>
      <c r="V660">
        <f>SUMIF(SALIDAS6[[N° DE LOTE ]],ALMACEN[N° DE LOTE],SALIDAS6[ENTRADAS])</f>
        <v>0</v>
      </c>
      <c r="W660" s="950">
        <f>SUMIF(Tabla6[N° DE LOTE],ALMACEN[N° DE LOTE],Tabla6[SALIDAS])</f>
        <v>0</v>
      </c>
      <c r="X660" s="950">
        <f>ALMACEN[[#This Row],[SALIDAD]]-ALMACEN[[#This Row],[ENTRADAS]]</f>
        <v>0</v>
      </c>
      <c r="Y660" s="176"/>
    </row>
    <row r="661" spans="1:25" ht="25.5" x14ac:dyDescent="0.25">
      <c r="A661" s="179">
        <v>580</v>
      </c>
      <c r="B661" s="204" t="s">
        <v>505</v>
      </c>
      <c r="C661" s="21" t="s">
        <v>637</v>
      </c>
      <c r="D661" s="23" t="s">
        <v>338</v>
      </c>
      <c r="E661" s="23" t="s">
        <v>710</v>
      </c>
      <c r="F661" s="28">
        <v>44986</v>
      </c>
      <c r="G661" s="39">
        <v>4.2</v>
      </c>
      <c r="H661" s="337"/>
      <c r="I661" s="83"/>
      <c r="J661" s="590">
        <f t="shared" si="43"/>
        <v>0</v>
      </c>
      <c r="K661" s="83">
        <v>0</v>
      </c>
      <c r="L661" s="85">
        <f t="shared" si="35"/>
        <v>0</v>
      </c>
      <c r="M661" s="83">
        <v>0</v>
      </c>
      <c r="N661" s="85">
        <f t="shared" si="36"/>
        <v>0</v>
      </c>
      <c r="O661" s="83"/>
      <c r="P661" s="85">
        <f t="shared" si="37"/>
        <v>0</v>
      </c>
      <c r="Q661" s="83"/>
      <c r="R661" s="377">
        <f t="shared" si="38"/>
        <v>0</v>
      </c>
      <c r="S661" s="905"/>
      <c r="T661" s="905">
        <f>+ALMACEN[[#This Row],[TOTAL EXITENTE82]]*ALMACEN[[#This Row],[P.U$]]</f>
        <v>0</v>
      </c>
      <c r="U661" s="768"/>
      <c r="V661">
        <f>SUMIF(SALIDAS6[[N° DE LOTE ]],ALMACEN[N° DE LOTE],SALIDAS6[ENTRADAS])</f>
        <v>0</v>
      </c>
      <c r="W661" s="950">
        <f>SUMIF(Tabla6[N° DE LOTE],ALMACEN[N° DE LOTE],Tabla6[SALIDAS])</f>
        <v>0</v>
      </c>
      <c r="X661" s="950">
        <f>ALMACEN[[#This Row],[SALIDAD]]-ALMACEN[[#This Row],[ENTRADAS]]</f>
        <v>0</v>
      </c>
      <c r="Y661" s="176"/>
    </row>
    <row r="662" spans="1:25" ht="28.5" x14ac:dyDescent="0.25">
      <c r="A662" s="179">
        <v>581</v>
      </c>
      <c r="B662" s="205" t="s">
        <v>506</v>
      </c>
      <c r="C662" s="21" t="s">
        <v>637</v>
      </c>
      <c r="D662" s="23" t="s">
        <v>338</v>
      </c>
      <c r="E662" s="23" t="s">
        <v>710</v>
      </c>
      <c r="F662" s="29">
        <v>45627</v>
      </c>
      <c r="G662" s="40">
        <v>1.8</v>
      </c>
      <c r="H662" s="337"/>
      <c r="I662" s="83"/>
      <c r="J662" s="590">
        <f t="shared" si="43"/>
        <v>0</v>
      </c>
      <c r="K662" s="83">
        <v>0</v>
      </c>
      <c r="L662" s="85">
        <f t="shared" si="35"/>
        <v>0</v>
      </c>
      <c r="M662" s="83">
        <v>0</v>
      </c>
      <c r="N662" s="85">
        <f t="shared" si="36"/>
        <v>0</v>
      </c>
      <c r="O662" s="83"/>
      <c r="P662" s="85">
        <f t="shared" si="37"/>
        <v>0</v>
      </c>
      <c r="Q662" s="83"/>
      <c r="R662" s="377">
        <f t="shared" si="38"/>
        <v>0</v>
      </c>
      <c r="S662" s="905"/>
      <c r="T662" s="905">
        <f>+ALMACEN[[#This Row],[TOTAL EXITENTE82]]*ALMACEN[[#This Row],[P.U$]]</f>
        <v>0</v>
      </c>
      <c r="U662" s="768"/>
      <c r="V662">
        <f>SUMIF(SALIDAS6[[N° DE LOTE ]],ALMACEN[N° DE LOTE],SALIDAS6[ENTRADAS])</f>
        <v>0</v>
      </c>
      <c r="W662" s="950">
        <f>SUMIF(Tabla6[N° DE LOTE],ALMACEN[N° DE LOTE],Tabla6[SALIDAS])</f>
        <v>0</v>
      </c>
      <c r="X662" s="950">
        <f>ALMACEN[[#This Row],[SALIDAD]]-ALMACEN[[#This Row],[ENTRADAS]]</f>
        <v>0</v>
      </c>
      <c r="Y662" s="176"/>
    </row>
    <row r="663" spans="1:25" ht="28.5" x14ac:dyDescent="0.25">
      <c r="A663" s="179">
        <v>582</v>
      </c>
      <c r="B663" s="205" t="s">
        <v>507</v>
      </c>
      <c r="C663" s="21" t="s">
        <v>637</v>
      </c>
      <c r="D663" s="23" t="s">
        <v>338</v>
      </c>
      <c r="E663" s="23" t="s">
        <v>710</v>
      </c>
      <c r="F663" s="29">
        <v>45627</v>
      </c>
      <c r="G663" s="40">
        <v>1.8</v>
      </c>
      <c r="H663" s="337"/>
      <c r="I663" s="83"/>
      <c r="J663" s="590">
        <f t="shared" si="43"/>
        <v>0</v>
      </c>
      <c r="K663" s="83">
        <v>0</v>
      </c>
      <c r="L663" s="85">
        <f t="shared" si="35"/>
        <v>0</v>
      </c>
      <c r="M663" s="83">
        <v>0</v>
      </c>
      <c r="N663" s="85">
        <f t="shared" si="36"/>
        <v>0</v>
      </c>
      <c r="O663" s="83"/>
      <c r="P663" s="85">
        <f t="shared" si="37"/>
        <v>0</v>
      </c>
      <c r="Q663" s="83"/>
      <c r="R663" s="377">
        <f t="shared" si="38"/>
        <v>0</v>
      </c>
      <c r="S663" s="905"/>
      <c r="T663" s="905">
        <f>+ALMACEN[[#This Row],[TOTAL EXITENTE82]]*ALMACEN[[#This Row],[P.U$]]</f>
        <v>0</v>
      </c>
      <c r="U663" s="768"/>
      <c r="V663">
        <f>SUMIF(SALIDAS6[[N° DE LOTE ]],ALMACEN[N° DE LOTE],SALIDAS6[ENTRADAS])</f>
        <v>0</v>
      </c>
      <c r="W663" s="950">
        <f>SUMIF(Tabla6[N° DE LOTE],ALMACEN[N° DE LOTE],Tabla6[SALIDAS])</f>
        <v>0</v>
      </c>
      <c r="X663" s="950">
        <f>ALMACEN[[#This Row],[SALIDAD]]-ALMACEN[[#This Row],[ENTRADAS]]</f>
        <v>0</v>
      </c>
      <c r="Y663" s="176"/>
    </row>
    <row r="664" spans="1:25" ht="28.5" x14ac:dyDescent="0.25">
      <c r="A664" s="179">
        <v>583</v>
      </c>
      <c r="B664" s="205" t="s">
        <v>508</v>
      </c>
      <c r="C664" s="21" t="s">
        <v>637</v>
      </c>
      <c r="D664" s="23" t="s">
        <v>338</v>
      </c>
      <c r="E664" s="23" t="s">
        <v>710</v>
      </c>
      <c r="F664" s="29">
        <v>45628</v>
      </c>
      <c r="G664" s="39">
        <v>4.3890000000000002</v>
      </c>
      <c r="H664" s="337"/>
      <c r="I664" s="83"/>
      <c r="J664" s="590">
        <f t="shared" si="43"/>
        <v>0</v>
      </c>
      <c r="K664" s="83">
        <v>0</v>
      </c>
      <c r="L664" s="85">
        <f t="shared" si="35"/>
        <v>0</v>
      </c>
      <c r="M664" s="83">
        <v>0</v>
      </c>
      <c r="N664" s="85">
        <f t="shared" si="36"/>
        <v>0</v>
      </c>
      <c r="O664" s="83"/>
      <c r="P664" s="85">
        <f t="shared" si="37"/>
        <v>0</v>
      </c>
      <c r="Q664" s="83"/>
      <c r="R664" s="377">
        <f t="shared" si="38"/>
        <v>0</v>
      </c>
      <c r="S664" s="905"/>
      <c r="T664" s="905">
        <f>+ALMACEN[[#This Row],[TOTAL EXITENTE82]]*ALMACEN[[#This Row],[P.U$]]</f>
        <v>0</v>
      </c>
      <c r="U664" s="768"/>
      <c r="V664">
        <f>SUMIF(SALIDAS6[[N° DE LOTE ]],ALMACEN[N° DE LOTE],SALIDAS6[ENTRADAS])</f>
        <v>0</v>
      </c>
      <c r="W664" s="950">
        <f>SUMIF(Tabla6[N° DE LOTE],ALMACEN[N° DE LOTE],Tabla6[SALIDAS])</f>
        <v>0</v>
      </c>
      <c r="X664" s="950">
        <f>ALMACEN[[#This Row],[SALIDAD]]-ALMACEN[[#This Row],[ENTRADAS]]</f>
        <v>0</v>
      </c>
      <c r="Y664" s="176"/>
    </row>
    <row r="665" spans="1:25" ht="28.5" x14ac:dyDescent="0.25">
      <c r="A665" s="179">
        <v>787</v>
      </c>
      <c r="B665" s="204" t="s">
        <v>18050</v>
      </c>
      <c r="C665" s="21" t="s">
        <v>623</v>
      </c>
      <c r="D665" s="23" t="s">
        <v>338</v>
      </c>
      <c r="E665" s="23" t="s">
        <v>710</v>
      </c>
      <c r="F665" s="28">
        <v>46204</v>
      </c>
      <c r="G665" s="39">
        <v>2.33</v>
      </c>
      <c r="H665" s="337"/>
      <c r="I665" s="83"/>
      <c r="J665" s="590">
        <f>G665*I665</f>
        <v>0</v>
      </c>
      <c r="K665" s="83"/>
      <c r="L665" s="85">
        <f>G665*K665</f>
        <v>0</v>
      </c>
      <c r="M665" s="83"/>
      <c r="N665" s="85">
        <f>G665*M665</f>
        <v>0</v>
      </c>
      <c r="O665" s="83"/>
      <c r="P665" s="85">
        <f>G665*O665</f>
        <v>0</v>
      </c>
      <c r="Q665" s="83">
        <v>50</v>
      </c>
      <c r="R665" s="377">
        <f>G665*Q665</f>
        <v>116.5</v>
      </c>
      <c r="S665" s="905">
        <v>28</v>
      </c>
      <c r="T665" s="905">
        <f>+ALMACEN[[#This Row],[TOTAL EXITENTE82]]*ALMACEN[[#This Row],[P.U$]]</f>
        <v>65.240000000000009</v>
      </c>
      <c r="U665" s="768">
        <v>19</v>
      </c>
      <c r="V665">
        <f>SUMIF(SALIDAS6[[N° DE LOTE ]],ALMACEN[N° DE LOTE],SALIDAS6[ENTRADAS])</f>
        <v>50</v>
      </c>
      <c r="W665" s="950">
        <f>SUMIF(Tabla6[N° DE LOTE],ALMACEN[N° DE LOTE],Tabla6[SALIDAS])</f>
        <v>0</v>
      </c>
      <c r="X665" s="950">
        <f>ALMACEN[[#This Row],[SALIDAD]]-ALMACEN[[#This Row],[ENTRADAS]]</f>
        <v>50</v>
      </c>
      <c r="Y665" s="176"/>
    </row>
    <row r="666" spans="1:25" ht="28.5" x14ac:dyDescent="0.25">
      <c r="A666" s="179">
        <v>584</v>
      </c>
      <c r="B666" s="204" t="s">
        <v>17745</v>
      </c>
      <c r="C666" s="21" t="s">
        <v>623</v>
      </c>
      <c r="D666" s="23" t="s">
        <v>338</v>
      </c>
      <c r="E666" s="23" t="s">
        <v>710</v>
      </c>
      <c r="F666" s="28">
        <v>45778</v>
      </c>
      <c r="G666" s="39">
        <v>4.88</v>
      </c>
      <c r="H666" s="337"/>
      <c r="I666" s="83"/>
      <c r="J666" s="590">
        <f t="shared" si="43"/>
        <v>0</v>
      </c>
      <c r="K666" s="83">
        <v>0</v>
      </c>
      <c r="L666" s="85">
        <f t="shared" si="35"/>
        <v>0</v>
      </c>
      <c r="M666" s="83">
        <v>0</v>
      </c>
      <c r="N666" s="85">
        <f t="shared" si="36"/>
        <v>0</v>
      </c>
      <c r="O666" s="83"/>
      <c r="P666" s="85">
        <f t="shared" si="37"/>
        <v>0</v>
      </c>
      <c r="Q666" s="83"/>
      <c r="R666" s="377">
        <f t="shared" si="38"/>
        <v>0</v>
      </c>
      <c r="S666" s="905"/>
      <c r="T666" s="905">
        <f>+ALMACEN[[#This Row],[TOTAL EXITENTE82]]*ALMACEN[[#This Row],[P.U$]]</f>
        <v>0</v>
      </c>
      <c r="U666" s="768"/>
      <c r="V666">
        <f>SUMIF(SALIDAS6[[N° DE LOTE ]],ALMACEN[N° DE LOTE],SALIDAS6[ENTRADAS])</f>
        <v>0</v>
      </c>
      <c r="W666" s="950">
        <f>SUMIF(Tabla6[N° DE LOTE],ALMACEN[N° DE LOTE],Tabla6[SALIDAS])</f>
        <v>0</v>
      </c>
      <c r="X666" s="950">
        <f>ALMACEN[[#This Row],[SALIDAD]]-ALMACEN[[#This Row],[ENTRADAS]]</f>
        <v>0</v>
      </c>
      <c r="Y666" s="176"/>
    </row>
    <row r="667" spans="1:25" ht="28.5" x14ac:dyDescent="0.25">
      <c r="A667" s="179">
        <v>585</v>
      </c>
      <c r="B667" s="205" t="s">
        <v>510</v>
      </c>
      <c r="C667" s="21" t="s">
        <v>638</v>
      </c>
      <c r="D667" s="23" t="s">
        <v>338</v>
      </c>
      <c r="E667" s="23" t="s">
        <v>710</v>
      </c>
      <c r="F667" s="29">
        <v>45292</v>
      </c>
      <c r="G667" s="40">
        <v>8.8000000000000007</v>
      </c>
      <c r="H667" s="337"/>
      <c r="I667" s="83"/>
      <c r="J667" s="590">
        <f t="shared" si="43"/>
        <v>0</v>
      </c>
      <c r="K667" s="83">
        <v>0</v>
      </c>
      <c r="L667" s="85">
        <f t="shared" si="35"/>
        <v>0</v>
      </c>
      <c r="M667" s="83">
        <v>0</v>
      </c>
      <c r="N667" s="85">
        <f t="shared" si="36"/>
        <v>0</v>
      </c>
      <c r="O667" s="83"/>
      <c r="P667" s="85">
        <f t="shared" si="37"/>
        <v>0</v>
      </c>
      <c r="Q667" s="83"/>
      <c r="R667" s="377">
        <f t="shared" si="38"/>
        <v>0</v>
      </c>
      <c r="S667" s="905"/>
      <c r="T667" s="905">
        <f>+ALMACEN[[#This Row],[TOTAL EXITENTE82]]*ALMACEN[[#This Row],[P.U$]]</f>
        <v>0</v>
      </c>
      <c r="U667" s="768"/>
      <c r="V667">
        <f>SUMIF(SALIDAS6[[N° DE LOTE ]],ALMACEN[N° DE LOTE],SALIDAS6[ENTRADAS])</f>
        <v>0</v>
      </c>
      <c r="W667" s="950">
        <f>SUMIF(Tabla6[N° DE LOTE],ALMACEN[N° DE LOTE],Tabla6[SALIDAS])</f>
        <v>0</v>
      </c>
      <c r="X667" s="950">
        <f>ALMACEN[[#This Row],[SALIDAD]]-ALMACEN[[#This Row],[ENTRADAS]]</f>
        <v>0</v>
      </c>
      <c r="Y667" s="176"/>
    </row>
    <row r="668" spans="1:25" ht="28.5" x14ac:dyDescent="0.25">
      <c r="A668" s="179">
        <v>586</v>
      </c>
      <c r="B668" s="205" t="s">
        <v>511</v>
      </c>
      <c r="C668" s="21" t="s">
        <v>639</v>
      </c>
      <c r="D668" s="23" t="s">
        <v>338</v>
      </c>
      <c r="E668" s="23" t="s">
        <v>710</v>
      </c>
      <c r="F668" s="29">
        <v>46082</v>
      </c>
      <c r="G668" s="40">
        <v>3.84</v>
      </c>
      <c r="H668" s="337"/>
      <c r="I668" s="83"/>
      <c r="J668" s="590">
        <f t="shared" si="43"/>
        <v>0</v>
      </c>
      <c r="K668" s="83">
        <v>0</v>
      </c>
      <c r="L668" s="85">
        <f t="shared" si="35"/>
        <v>0</v>
      </c>
      <c r="M668" s="83">
        <v>0</v>
      </c>
      <c r="N668" s="85">
        <f t="shared" si="36"/>
        <v>0</v>
      </c>
      <c r="O668" s="83">
        <v>0</v>
      </c>
      <c r="P668" s="85">
        <f t="shared" si="37"/>
        <v>0</v>
      </c>
      <c r="Q668" s="83"/>
      <c r="R668" s="377">
        <f t="shared" si="38"/>
        <v>0</v>
      </c>
      <c r="S668" s="905"/>
      <c r="T668" s="905">
        <f>+ALMACEN[[#This Row],[TOTAL EXITENTE82]]*ALMACEN[[#This Row],[P.U$]]</f>
        <v>0</v>
      </c>
      <c r="U668" s="768"/>
      <c r="V668">
        <f>SUMIF(SALIDAS6[[N° DE LOTE ]],ALMACEN[N° DE LOTE],SALIDAS6[ENTRADAS])</f>
        <v>0</v>
      </c>
      <c r="W668" s="950">
        <f>SUMIF(Tabla6[N° DE LOTE],ALMACEN[N° DE LOTE],Tabla6[SALIDAS])</f>
        <v>0</v>
      </c>
      <c r="X668" s="950">
        <f>ALMACEN[[#This Row],[SALIDAD]]-ALMACEN[[#This Row],[ENTRADAS]]</f>
        <v>0</v>
      </c>
      <c r="Y668" s="176"/>
    </row>
    <row r="669" spans="1:25" ht="28.5" x14ac:dyDescent="0.25">
      <c r="A669" s="179">
        <v>587</v>
      </c>
      <c r="B669" s="205" t="s">
        <v>17731</v>
      </c>
      <c r="C669" s="21" t="s">
        <v>639</v>
      </c>
      <c r="D669" s="23" t="s">
        <v>338</v>
      </c>
      <c r="E669" s="23" t="s">
        <v>710</v>
      </c>
      <c r="F669" s="28">
        <v>46082</v>
      </c>
      <c r="G669" s="39">
        <v>3.84</v>
      </c>
      <c r="H669" s="337"/>
      <c r="I669" s="83"/>
      <c r="J669" s="590">
        <f>G669*I669</f>
        <v>0</v>
      </c>
      <c r="K669" s="83">
        <v>0</v>
      </c>
      <c r="L669" s="85">
        <f>G669*K669</f>
        <v>0</v>
      </c>
      <c r="M669" s="83">
        <v>0</v>
      </c>
      <c r="N669" s="85">
        <f>G669*M669</f>
        <v>0</v>
      </c>
      <c r="O669" s="83"/>
      <c r="P669" s="85">
        <f>G669*O669</f>
        <v>0</v>
      </c>
      <c r="Q669" s="83"/>
      <c r="R669" s="377">
        <f>G669*Q669</f>
        <v>0</v>
      </c>
      <c r="S669" s="905"/>
      <c r="T669" s="905">
        <f>+ALMACEN[[#This Row],[TOTAL EXITENTE82]]*ALMACEN[[#This Row],[P.U$]]</f>
        <v>0</v>
      </c>
      <c r="U669" s="768"/>
      <c r="V669">
        <f>SUMIF(SALIDAS6[[N° DE LOTE ]],ALMACEN[N° DE LOTE],SALIDAS6[ENTRADAS])</f>
        <v>0</v>
      </c>
      <c r="W669" s="950">
        <f>SUMIF(Tabla6[N° DE LOTE],ALMACEN[N° DE LOTE],Tabla6[SALIDAS])</f>
        <v>0</v>
      </c>
      <c r="X669" s="950">
        <f>ALMACEN[[#This Row],[SALIDAD]]-ALMACEN[[#This Row],[ENTRADAS]]</f>
        <v>0</v>
      </c>
      <c r="Y669" s="176"/>
    </row>
    <row r="670" spans="1:25" ht="28.5" x14ac:dyDescent="0.25">
      <c r="A670" s="179">
        <v>588</v>
      </c>
      <c r="B670" s="204" t="s">
        <v>766</v>
      </c>
      <c r="C670" s="21" t="s">
        <v>748</v>
      </c>
      <c r="D670" s="23" t="s">
        <v>338</v>
      </c>
      <c r="E670" s="23" t="s">
        <v>710</v>
      </c>
      <c r="F670" s="28">
        <v>45566</v>
      </c>
      <c r="G670" s="39">
        <v>3.03</v>
      </c>
      <c r="H670" s="337"/>
      <c r="I670" s="83"/>
      <c r="J670" s="590">
        <f t="shared" si="43"/>
        <v>0</v>
      </c>
      <c r="K670" s="83">
        <v>0</v>
      </c>
      <c r="L670" s="85">
        <f>G670*K670</f>
        <v>0</v>
      </c>
      <c r="M670" s="83">
        <v>0</v>
      </c>
      <c r="N670" s="85">
        <f>G670*M670</f>
        <v>0</v>
      </c>
      <c r="O670" s="83"/>
      <c r="P670" s="85">
        <f>G670*O670</f>
        <v>0</v>
      </c>
      <c r="Q670" s="83"/>
      <c r="R670" s="377">
        <f>G670*Q670</f>
        <v>0</v>
      </c>
      <c r="S670" s="905"/>
      <c r="T670" s="905">
        <f>+ALMACEN[[#This Row],[TOTAL EXITENTE82]]*ALMACEN[[#This Row],[P.U$]]</f>
        <v>0</v>
      </c>
      <c r="U670" s="768"/>
      <c r="V670">
        <f>SUMIF(SALIDAS6[[N° DE LOTE ]],ALMACEN[N° DE LOTE],SALIDAS6[ENTRADAS])</f>
        <v>0</v>
      </c>
      <c r="W670" s="950">
        <f>SUMIF(Tabla6[N° DE LOTE],ALMACEN[N° DE LOTE],Tabla6[SALIDAS])</f>
        <v>0</v>
      </c>
      <c r="X670" s="950">
        <f>ALMACEN[[#This Row],[SALIDAD]]-ALMACEN[[#This Row],[ENTRADAS]]</f>
        <v>0</v>
      </c>
      <c r="Y670" s="176"/>
    </row>
    <row r="671" spans="1:25" ht="25.5" x14ac:dyDescent="0.25">
      <c r="A671" s="179">
        <v>589</v>
      </c>
      <c r="B671" s="204" t="s">
        <v>512</v>
      </c>
      <c r="C671" s="21" t="s">
        <v>640</v>
      </c>
      <c r="D671" s="23" t="s">
        <v>338</v>
      </c>
      <c r="E671" s="23" t="s">
        <v>710</v>
      </c>
      <c r="F671" s="28">
        <v>46478</v>
      </c>
      <c r="G671" s="39">
        <v>1.1000000000000001</v>
      </c>
      <c r="H671" s="337"/>
      <c r="I671" s="83"/>
      <c r="J671" s="590">
        <f t="shared" si="43"/>
        <v>0</v>
      </c>
      <c r="K671" s="83">
        <v>0</v>
      </c>
      <c r="L671" s="85">
        <f t="shared" si="35"/>
        <v>0</v>
      </c>
      <c r="M671" s="83">
        <v>0</v>
      </c>
      <c r="N671" s="85">
        <f t="shared" si="36"/>
        <v>0</v>
      </c>
      <c r="O671" s="83"/>
      <c r="P671" s="85">
        <f t="shared" si="37"/>
        <v>0</v>
      </c>
      <c r="Q671" s="83"/>
      <c r="R671" s="377">
        <f t="shared" si="38"/>
        <v>0</v>
      </c>
      <c r="S671" s="905"/>
      <c r="T671" s="905">
        <f>+ALMACEN[[#This Row],[TOTAL EXITENTE82]]*ALMACEN[[#This Row],[P.U$]]</f>
        <v>0</v>
      </c>
      <c r="U671" s="768"/>
      <c r="V671">
        <f>SUMIF(SALIDAS6[[N° DE LOTE ]],ALMACEN[N° DE LOTE],SALIDAS6[ENTRADAS])</f>
        <v>0</v>
      </c>
      <c r="W671" s="950">
        <f>SUMIF(Tabla6[N° DE LOTE],ALMACEN[N° DE LOTE],Tabla6[SALIDAS])</f>
        <v>0</v>
      </c>
      <c r="X671" s="950">
        <f>ALMACEN[[#This Row],[SALIDAD]]-ALMACEN[[#This Row],[ENTRADAS]]</f>
        <v>0</v>
      </c>
      <c r="Y671" s="176"/>
    </row>
    <row r="672" spans="1:25" ht="25.5" x14ac:dyDescent="0.25">
      <c r="A672" s="179">
        <v>590</v>
      </c>
      <c r="B672" s="205" t="s">
        <v>513</v>
      </c>
      <c r="C672" s="21" t="s">
        <v>640</v>
      </c>
      <c r="D672" s="23" t="s">
        <v>338</v>
      </c>
      <c r="E672" s="23" t="s">
        <v>710</v>
      </c>
      <c r="F672" s="29">
        <v>46478</v>
      </c>
      <c r="G672" s="40">
        <v>1.1000000000000001</v>
      </c>
      <c r="H672" s="337"/>
      <c r="I672" s="83"/>
      <c r="J672" s="590">
        <f t="shared" si="43"/>
        <v>0</v>
      </c>
      <c r="K672" s="83">
        <v>0</v>
      </c>
      <c r="L672" s="85">
        <f t="shared" si="35"/>
        <v>0</v>
      </c>
      <c r="M672" s="83">
        <v>0</v>
      </c>
      <c r="N672" s="85">
        <f t="shared" si="36"/>
        <v>0</v>
      </c>
      <c r="O672" s="83"/>
      <c r="P672" s="85">
        <f t="shared" si="37"/>
        <v>0</v>
      </c>
      <c r="Q672" s="83"/>
      <c r="R672" s="377">
        <f t="shared" si="38"/>
        <v>0</v>
      </c>
      <c r="S672" s="905"/>
      <c r="T672" s="905">
        <f>+ALMACEN[[#This Row],[TOTAL EXITENTE82]]*ALMACEN[[#This Row],[P.U$]]</f>
        <v>0</v>
      </c>
      <c r="U672" s="768"/>
      <c r="V672">
        <f>SUMIF(SALIDAS6[[N° DE LOTE ]],ALMACEN[N° DE LOTE],SALIDAS6[ENTRADAS])</f>
        <v>0</v>
      </c>
      <c r="W672" s="950">
        <f>SUMIF(Tabla6[N° DE LOTE],ALMACEN[N° DE LOTE],Tabla6[SALIDAS])</f>
        <v>0</v>
      </c>
      <c r="X672" s="950">
        <f>ALMACEN[[#This Row],[SALIDAD]]-ALMACEN[[#This Row],[ENTRADAS]]</f>
        <v>0</v>
      </c>
      <c r="Y672" s="176"/>
    </row>
    <row r="673" spans="1:25" ht="25.5" x14ac:dyDescent="0.25">
      <c r="A673" s="179">
        <v>591</v>
      </c>
      <c r="B673" s="205" t="s">
        <v>514</v>
      </c>
      <c r="C673" s="21" t="s">
        <v>640</v>
      </c>
      <c r="D673" s="23" t="s">
        <v>338</v>
      </c>
      <c r="E673" s="23" t="s">
        <v>710</v>
      </c>
      <c r="F673" s="29">
        <v>46478</v>
      </c>
      <c r="G673" s="40">
        <v>1.1000000000000001</v>
      </c>
      <c r="H673" s="337"/>
      <c r="I673" s="83"/>
      <c r="J673" s="590">
        <f t="shared" si="43"/>
        <v>0</v>
      </c>
      <c r="K673" s="83">
        <v>0</v>
      </c>
      <c r="L673" s="85">
        <f t="shared" si="35"/>
        <v>0</v>
      </c>
      <c r="M673" s="83">
        <v>0</v>
      </c>
      <c r="N673" s="85">
        <f t="shared" si="36"/>
        <v>0</v>
      </c>
      <c r="O673" s="83"/>
      <c r="P673" s="85">
        <f t="shared" si="37"/>
        <v>0</v>
      </c>
      <c r="Q673" s="83"/>
      <c r="R673" s="377">
        <f t="shared" si="38"/>
        <v>0</v>
      </c>
      <c r="S673" s="905"/>
      <c r="T673" s="905">
        <f>+ALMACEN[[#This Row],[TOTAL EXITENTE82]]*ALMACEN[[#This Row],[P.U$]]</f>
        <v>0</v>
      </c>
      <c r="U673" s="768"/>
      <c r="V673">
        <f>SUMIF(SALIDAS6[[N° DE LOTE ]],ALMACEN[N° DE LOTE],SALIDAS6[ENTRADAS])</f>
        <v>0</v>
      </c>
      <c r="W673" s="950">
        <f>SUMIF(Tabla6[N° DE LOTE],ALMACEN[N° DE LOTE],Tabla6[SALIDAS])</f>
        <v>0</v>
      </c>
      <c r="X673" s="950">
        <f>ALMACEN[[#This Row],[SALIDAD]]-ALMACEN[[#This Row],[ENTRADAS]]</f>
        <v>0</v>
      </c>
      <c r="Y673" s="176"/>
    </row>
    <row r="674" spans="1:25" ht="25.5" x14ac:dyDescent="0.25">
      <c r="A674" s="179">
        <v>592</v>
      </c>
      <c r="B674" s="204" t="s">
        <v>515</v>
      </c>
      <c r="C674" s="21" t="s">
        <v>217</v>
      </c>
      <c r="D674" s="23" t="s">
        <v>338</v>
      </c>
      <c r="E674" s="23" t="s">
        <v>710</v>
      </c>
      <c r="F674" s="28">
        <v>45536</v>
      </c>
      <c r="G674" s="39">
        <v>4</v>
      </c>
      <c r="H674" s="337"/>
      <c r="I674" s="83"/>
      <c r="J674" s="590">
        <f t="shared" si="43"/>
        <v>0</v>
      </c>
      <c r="K674" s="83">
        <v>0</v>
      </c>
      <c r="L674" s="85">
        <f t="shared" si="35"/>
        <v>0</v>
      </c>
      <c r="M674" s="83">
        <v>0</v>
      </c>
      <c r="N674" s="85">
        <f t="shared" si="36"/>
        <v>0</v>
      </c>
      <c r="O674" s="83"/>
      <c r="P674" s="85">
        <f t="shared" si="37"/>
        <v>0</v>
      </c>
      <c r="Q674" s="83"/>
      <c r="R674" s="377">
        <f t="shared" si="38"/>
        <v>0</v>
      </c>
      <c r="S674" s="905"/>
      <c r="T674" s="905">
        <f>+ALMACEN[[#This Row],[TOTAL EXITENTE82]]*ALMACEN[[#This Row],[P.U$]]</f>
        <v>0</v>
      </c>
      <c r="U674" s="768"/>
      <c r="V674">
        <f>SUMIF(SALIDAS6[[N° DE LOTE ]],ALMACEN[N° DE LOTE],SALIDAS6[ENTRADAS])</f>
        <v>0</v>
      </c>
      <c r="W674" s="950">
        <f>SUMIF(Tabla6[N° DE LOTE],ALMACEN[N° DE LOTE],Tabla6[SALIDAS])</f>
        <v>0</v>
      </c>
      <c r="X674" s="950">
        <f>ALMACEN[[#This Row],[SALIDAD]]-ALMACEN[[#This Row],[ENTRADAS]]</f>
        <v>0</v>
      </c>
      <c r="Y674" s="176"/>
    </row>
    <row r="675" spans="1:25" ht="51" x14ac:dyDescent="0.25">
      <c r="A675" s="179">
        <v>593</v>
      </c>
      <c r="B675" s="663" t="s">
        <v>482</v>
      </c>
      <c r="C675" s="23" t="s">
        <v>197</v>
      </c>
      <c r="D675" s="23" t="s">
        <v>337</v>
      </c>
      <c r="E675" s="23" t="s">
        <v>709</v>
      </c>
      <c r="F675" s="29">
        <v>45413</v>
      </c>
      <c r="G675" s="40">
        <v>3</v>
      </c>
      <c r="H675" s="337"/>
      <c r="I675" s="83"/>
      <c r="J675" s="590">
        <f t="shared" si="43"/>
        <v>0</v>
      </c>
      <c r="K675" s="83">
        <v>0</v>
      </c>
      <c r="L675" s="85">
        <f t="shared" ref="L675:L689" si="44">G675*K675</f>
        <v>0</v>
      </c>
      <c r="M675" s="83">
        <v>0</v>
      </c>
      <c r="N675" s="85">
        <f t="shared" ref="N675:N689" si="45">G675*M675</f>
        <v>0</v>
      </c>
      <c r="O675" s="83"/>
      <c r="P675" s="85">
        <f t="shared" ref="P675:P689" si="46">G675*O675</f>
        <v>0</v>
      </c>
      <c r="Q675" s="83"/>
      <c r="R675" s="377">
        <f t="shared" ref="R675:R689" si="47">G675*Q675</f>
        <v>0</v>
      </c>
      <c r="S675" s="905"/>
      <c r="T675" s="905">
        <f>+ALMACEN[[#This Row],[TOTAL EXITENTE82]]*ALMACEN[[#This Row],[P.U$]]</f>
        <v>0</v>
      </c>
      <c r="U675" s="768"/>
      <c r="V675">
        <f>SUMIF(SALIDAS6[[N° DE LOTE ]],ALMACEN[N° DE LOTE],SALIDAS6[ENTRADAS])</f>
        <v>0</v>
      </c>
      <c r="W675" s="950">
        <f>SUMIF(Tabla6[N° DE LOTE],ALMACEN[N° DE LOTE],Tabla6[SALIDAS])</f>
        <v>0</v>
      </c>
      <c r="X675" s="950">
        <f>ALMACEN[[#This Row],[SALIDAD]]-ALMACEN[[#This Row],[ENTRADAS]]</f>
        <v>0</v>
      </c>
      <c r="Y675" s="176"/>
    </row>
    <row r="676" spans="1:25" ht="28.5" x14ac:dyDescent="0.25">
      <c r="A676" s="179">
        <v>594</v>
      </c>
      <c r="B676" s="204" t="s">
        <v>517</v>
      </c>
      <c r="C676" s="21" t="s">
        <v>642</v>
      </c>
      <c r="D676" s="23" t="s">
        <v>338</v>
      </c>
      <c r="E676" s="23" t="s">
        <v>710</v>
      </c>
      <c r="F676" s="28">
        <v>45293</v>
      </c>
      <c r="G676" s="39">
        <v>0.66</v>
      </c>
      <c r="H676" s="337"/>
      <c r="I676" s="83"/>
      <c r="J676" s="590">
        <f t="shared" si="43"/>
        <v>0</v>
      </c>
      <c r="K676" s="83">
        <v>0</v>
      </c>
      <c r="L676" s="85">
        <f t="shared" si="44"/>
        <v>0</v>
      </c>
      <c r="M676" s="83">
        <v>0</v>
      </c>
      <c r="N676" s="85">
        <f t="shared" si="45"/>
        <v>0</v>
      </c>
      <c r="O676" s="83"/>
      <c r="P676" s="85">
        <f t="shared" si="46"/>
        <v>0</v>
      </c>
      <c r="Q676" s="83"/>
      <c r="R676" s="377">
        <f t="shared" si="47"/>
        <v>0</v>
      </c>
      <c r="S676" s="905"/>
      <c r="T676" s="905">
        <f>+ALMACEN[[#This Row],[TOTAL EXITENTE82]]*ALMACEN[[#This Row],[P.U$]]</f>
        <v>0</v>
      </c>
      <c r="U676" s="768"/>
      <c r="V676">
        <f>SUMIF(SALIDAS6[[N° DE LOTE ]],ALMACEN[N° DE LOTE],SALIDAS6[ENTRADAS])</f>
        <v>0</v>
      </c>
      <c r="W676" s="950">
        <f>SUMIF(Tabla6[N° DE LOTE],ALMACEN[N° DE LOTE],Tabla6[SALIDAS])</f>
        <v>0</v>
      </c>
      <c r="X676" s="950">
        <f>ALMACEN[[#This Row],[SALIDAD]]-ALMACEN[[#This Row],[ENTRADAS]]</f>
        <v>0</v>
      </c>
      <c r="Y676" s="176"/>
    </row>
    <row r="677" spans="1:25" ht="28.5" x14ac:dyDescent="0.25">
      <c r="A677" s="179">
        <v>595</v>
      </c>
      <c r="B677" s="205" t="s">
        <v>518</v>
      </c>
      <c r="C677" s="21" t="s">
        <v>643</v>
      </c>
      <c r="D677" s="23" t="s">
        <v>338</v>
      </c>
      <c r="E677" s="23" t="s">
        <v>710</v>
      </c>
      <c r="F677" s="29">
        <v>45627</v>
      </c>
      <c r="G677" s="40">
        <v>12.67</v>
      </c>
      <c r="H677" s="337"/>
      <c r="I677" s="83"/>
      <c r="J677" s="590">
        <f t="shared" si="43"/>
        <v>0</v>
      </c>
      <c r="K677" s="83">
        <v>0</v>
      </c>
      <c r="L677" s="85">
        <f t="shared" si="44"/>
        <v>0</v>
      </c>
      <c r="M677" s="83">
        <v>0</v>
      </c>
      <c r="N677" s="85">
        <f t="shared" si="45"/>
        <v>0</v>
      </c>
      <c r="O677" s="83"/>
      <c r="P677" s="85">
        <f t="shared" si="46"/>
        <v>0</v>
      </c>
      <c r="Q677" s="83"/>
      <c r="R677" s="377">
        <f t="shared" si="47"/>
        <v>0</v>
      </c>
      <c r="S677" s="905"/>
      <c r="T677" s="905">
        <f>+ALMACEN[[#This Row],[TOTAL EXITENTE82]]*ALMACEN[[#This Row],[P.U$]]</f>
        <v>0</v>
      </c>
      <c r="U677" s="768"/>
      <c r="V677">
        <f>SUMIF(SALIDAS6[[N° DE LOTE ]],ALMACEN[N° DE LOTE],SALIDAS6[ENTRADAS])</f>
        <v>0</v>
      </c>
      <c r="W677" s="950">
        <f>SUMIF(Tabla6[N° DE LOTE],ALMACEN[N° DE LOTE],Tabla6[SALIDAS])</f>
        <v>0</v>
      </c>
      <c r="X677" s="950">
        <f>ALMACEN[[#This Row],[SALIDAD]]-ALMACEN[[#This Row],[ENTRADAS]]</f>
        <v>0</v>
      </c>
      <c r="Y677" s="176"/>
    </row>
    <row r="678" spans="1:25" ht="28.5" x14ac:dyDescent="0.25">
      <c r="A678" s="179">
        <v>596</v>
      </c>
      <c r="B678" s="204" t="s">
        <v>519</v>
      </c>
      <c r="C678" s="21" t="s">
        <v>217</v>
      </c>
      <c r="D678" s="23" t="s">
        <v>338</v>
      </c>
      <c r="E678" s="23" t="s">
        <v>710</v>
      </c>
      <c r="F678" s="600">
        <v>45017</v>
      </c>
      <c r="G678" s="41">
        <v>6.38</v>
      </c>
      <c r="H678" s="337"/>
      <c r="I678" s="83"/>
      <c r="J678" s="590">
        <f t="shared" si="43"/>
        <v>0</v>
      </c>
      <c r="K678" s="83">
        <v>0</v>
      </c>
      <c r="L678" s="85">
        <f t="shared" si="44"/>
        <v>0</v>
      </c>
      <c r="M678" s="83">
        <v>0</v>
      </c>
      <c r="N678" s="85">
        <f t="shared" si="45"/>
        <v>0</v>
      </c>
      <c r="O678" s="83"/>
      <c r="P678" s="85">
        <f t="shared" si="46"/>
        <v>0</v>
      </c>
      <c r="Q678" s="83"/>
      <c r="R678" s="377">
        <f t="shared" si="47"/>
        <v>0</v>
      </c>
      <c r="S678" s="905"/>
      <c r="T678" s="905">
        <f>+ALMACEN[[#This Row],[TOTAL EXITENTE82]]*ALMACEN[[#This Row],[P.U$]]</f>
        <v>0</v>
      </c>
      <c r="U678" s="768"/>
      <c r="V678">
        <f>SUMIF(SALIDAS6[[N° DE LOTE ]],ALMACEN[N° DE LOTE],SALIDAS6[ENTRADAS])</f>
        <v>0</v>
      </c>
      <c r="W678" s="950">
        <f>SUMIF(Tabla6[N° DE LOTE],ALMACEN[N° DE LOTE],Tabla6[SALIDAS])</f>
        <v>0</v>
      </c>
      <c r="X678" s="950">
        <f>ALMACEN[[#This Row],[SALIDAD]]-ALMACEN[[#This Row],[ENTRADAS]]</f>
        <v>0</v>
      </c>
      <c r="Y678" s="176"/>
    </row>
    <row r="679" spans="1:25" ht="30" x14ac:dyDescent="0.25">
      <c r="A679" s="179">
        <v>597</v>
      </c>
      <c r="B679" s="151" t="s">
        <v>995</v>
      </c>
      <c r="C679" s="151" t="s">
        <v>750</v>
      </c>
      <c r="D679" s="655" t="s">
        <v>338</v>
      </c>
      <c r="E679" s="151" t="s">
        <v>710</v>
      </c>
      <c r="F679" s="579">
        <v>45627</v>
      </c>
      <c r="G679" s="580">
        <v>3.8</v>
      </c>
      <c r="H679" s="337"/>
      <c r="I679" s="233">
        <v>4</v>
      </c>
      <c r="J679" s="590">
        <f t="shared" si="43"/>
        <v>15.2</v>
      </c>
      <c r="K679" s="593">
        <v>3</v>
      </c>
      <c r="L679" s="232">
        <f t="shared" si="44"/>
        <v>11.399999999999999</v>
      </c>
      <c r="M679" s="233">
        <v>3</v>
      </c>
      <c r="N679" s="232">
        <f t="shared" si="45"/>
        <v>11.399999999999999</v>
      </c>
      <c r="O679" s="233">
        <v>0</v>
      </c>
      <c r="P679" s="232">
        <f t="shared" si="46"/>
        <v>0</v>
      </c>
      <c r="Q679" s="233"/>
      <c r="R679" s="377">
        <f t="shared" si="47"/>
        <v>0</v>
      </c>
      <c r="S679" s="905"/>
      <c r="T679" s="905">
        <f>+ALMACEN[[#This Row],[TOTAL EXITENTE82]]*ALMACEN[[#This Row],[P.U$]]</f>
        <v>0</v>
      </c>
      <c r="U679" s="768"/>
      <c r="V679">
        <f>SUMIF(SALIDAS6[[N° DE LOTE ]],ALMACEN[N° DE LOTE],SALIDAS6[ENTRADAS])</f>
        <v>0</v>
      </c>
      <c r="W679" s="950">
        <f>SUMIF(Tabla6[N° DE LOTE],ALMACEN[N° DE LOTE],Tabla6[SALIDAS])</f>
        <v>0</v>
      </c>
      <c r="X679" s="950">
        <f>ALMACEN[[#This Row],[SALIDAD]]-ALMACEN[[#This Row],[ENTRADAS]]</f>
        <v>0</v>
      </c>
      <c r="Y679" s="176"/>
    </row>
    <row r="680" spans="1:25" ht="30" x14ac:dyDescent="0.25">
      <c r="A680" s="179">
        <v>598</v>
      </c>
      <c r="B680" s="151" t="s">
        <v>17734</v>
      </c>
      <c r="C680" s="151" t="s">
        <v>750</v>
      </c>
      <c r="D680" s="655" t="s">
        <v>338</v>
      </c>
      <c r="E680" s="151" t="s">
        <v>710</v>
      </c>
      <c r="F680" s="579">
        <v>46054</v>
      </c>
      <c r="G680" s="580">
        <v>3.99</v>
      </c>
      <c r="H680" s="337"/>
      <c r="I680" s="233">
        <v>11</v>
      </c>
      <c r="J680" s="590">
        <f>G680*I680</f>
        <v>43.89</v>
      </c>
      <c r="K680" s="593">
        <v>9</v>
      </c>
      <c r="L680" s="232">
        <f>G680*K680</f>
        <v>35.910000000000004</v>
      </c>
      <c r="M680" s="233">
        <v>9</v>
      </c>
      <c r="N680" s="232">
        <f>G680*M680</f>
        <v>35.910000000000004</v>
      </c>
      <c r="O680" s="233"/>
      <c r="P680" s="232">
        <f>G680*O680</f>
        <v>0</v>
      </c>
      <c r="Q680" s="233"/>
      <c r="R680" s="377">
        <f>G680*Q680</f>
        <v>0</v>
      </c>
      <c r="S680" s="905"/>
      <c r="T680" s="905">
        <f>+ALMACEN[[#This Row],[TOTAL EXITENTE82]]*ALMACEN[[#This Row],[P.U$]]</f>
        <v>0</v>
      </c>
      <c r="U680" s="768"/>
      <c r="V680">
        <f>SUMIF(SALIDAS6[[N° DE LOTE ]],ALMACEN[N° DE LOTE],SALIDAS6[ENTRADAS])</f>
        <v>0</v>
      </c>
      <c r="W680" s="950">
        <f>SUMIF(Tabla6[N° DE LOTE],ALMACEN[N° DE LOTE],Tabla6[SALIDAS])</f>
        <v>0</v>
      </c>
      <c r="X680" s="950">
        <f>ALMACEN[[#This Row],[SALIDAD]]-ALMACEN[[#This Row],[ENTRADAS]]</f>
        <v>0</v>
      </c>
      <c r="Y680" s="176"/>
    </row>
    <row r="681" spans="1:25" ht="30" x14ac:dyDescent="0.25">
      <c r="A681" s="179">
        <v>599</v>
      </c>
      <c r="B681" s="151" t="s">
        <v>17741</v>
      </c>
      <c r="C681" s="151" t="s">
        <v>750</v>
      </c>
      <c r="D681" s="655" t="s">
        <v>338</v>
      </c>
      <c r="E681" s="151" t="s">
        <v>710</v>
      </c>
      <c r="F681" s="579">
        <v>45778</v>
      </c>
      <c r="G681" s="580">
        <v>3.99</v>
      </c>
      <c r="H681" s="337"/>
      <c r="I681" s="233">
        <v>5</v>
      </c>
      <c r="J681" s="590">
        <f>G681*I681</f>
        <v>19.950000000000003</v>
      </c>
      <c r="K681" s="83">
        <v>5</v>
      </c>
      <c r="L681" s="232">
        <f>G681*K681</f>
        <v>19.950000000000003</v>
      </c>
      <c r="M681" s="233">
        <v>5</v>
      </c>
      <c r="N681" s="232">
        <f>G681*M681</f>
        <v>19.950000000000003</v>
      </c>
      <c r="O681" s="233">
        <v>3</v>
      </c>
      <c r="P681" s="232">
        <f>G681*O681</f>
        <v>11.97</v>
      </c>
      <c r="Q681" s="233"/>
      <c r="R681" s="377">
        <f>G681*Q681</f>
        <v>0</v>
      </c>
      <c r="S681" s="905"/>
      <c r="T681" s="905">
        <f>+ALMACEN[[#This Row],[TOTAL EXITENTE82]]*ALMACEN[[#This Row],[P.U$]]</f>
        <v>0</v>
      </c>
      <c r="U681" s="768"/>
      <c r="V681">
        <f>SUMIF(SALIDAS6[[N° DE LOTE ]],ALMACEN[N° DE LOTE],SALIDAS6[ENTRADAS])</f>
        <v>0</v>
      </c>
      <c r="W681" s="950">
        <f>SUMIF(Tabla6[N° DE LOTE],ALMACEN[N° DE LOTE],Tabla6[SALIDAS])</f>
        <v>0</v>
      </c>
      <c r="X681" s="950">
        <f>ALMACEN[[#This Row],[SALIDAD]]-ALMACEN[[#This Row],[ENTRADAS]]</f>
        <v>0</v>
      </c>
      <c r="Y681" s="176"/>
    </row>
    <row r="682" spans="1:25" ht="45" x14ac:dyDescent="0.25">
      <c r="A682" s="179">
        <v>600</v>
      </c>
      <c r="B682" s="151" t="s">
        <v>996</v>
      </c>
      <c r="C682" s="151" t="s">
        <v>750</v>
      </c>
      <c r="D682" s="655" t="s">
        <v>338</v>
      </c>
      <c r="E682" s="151" t="s">
        <v>710</v>
      </c>
      <c r="F682" s="579">
        <v>45627</v>
      </c>
      <c r="G682" s="580">
        <v>3.8</v>
      </c>
      <c r="H682" s="337"/>
      <c r="I682" s="233"/>
      <c r="J682" s="590">
        <f t="shared" ref="J682:J750" si="48">G682*I682</f>
        <v>0</v>
      </c>
      <c r="K682" s="83">
        <v>0</v>
      </c>
      <c r="L682" s="232">
        <f t="shared" si="44"/>
        <v>0</v>
      </c>
      <c r="M682" s="83">
        <v>0</v>
      </c>
      <c r="N682" s="232">
        <f t="shared" si="45"/>
        <v>0</v>
      </c>
      <c r="O682" s="233"/>
      <c r="P682" s="232">
        <f t="shared" si="46"/>
        <v>0</v>
      </c>
      <c r="Q682" s="233"/>
      <c r="R682" s="377">
        <f t="shared" si="47"/>
        <v>0</v>
      </c>
      <c r="S682" s="905"/>
      <c r="T682" s="905">
        <f>+ALMACEN[[#This Row],[TOTAL EXITENTE82]]*ALMACEN[[#This Row],[P.U$]]</f>
        <v>0</v>
      </c>
      <c r="U682" s="768"/>
      <c r="V682">
        <f>SUMIF(SALIDAS6[[N° DE LOTE ]],ALMACEN[N° DE LOTE],SALIDAS6[ENTRADAS])</f>
        <v>0</v>
      </c>
      <c r="W682" s="950">
        <f>SUMIF(Tabla6[N° DE LOTE],ALMACEN[N° DE LOTE],Tabla6[SALIDAS])</f>
        <v>0</v>
      </c>
      <c r="X682" s="950">
        <f>ALMACEN[[#This Row],[SALIDAD]]-ALMACEN[[#This Row],[ENTRADAS]]</f>
        <v>0</v>
      </c>
      <c r="Y682" s="176"/>
    </row>
    <row r="683" spans="1:25" ht="25.5" x14ac:dyDescent="0.25">
      <c r="A683" s="179">
        <v>601</v>
      </c>
      <c r="B683" s="204" t="s">
        <v>17742</v>
      </c>
      <c r="C683" s="21" t="s">
        <v>642</v>
      </c>
      <c r="D683" s="23" t="s">
        <v>338</v>
      </c>
      <c r="E683" s="23" t="s">
        <v>710</v>
      </c>
      <c r="F683" s="28">
        <v>44562</v>
      </c>
      <c r="G683" s="39">
        <v>1</v>
      </c>
      <c r="H683" s="337"/>
      <c r="I683" s="83"/>
      <c r="J683" s="590">
        <f t="shared" si="48"/>
        <v>0</v>
      </c>
      <c r="K683" s="83">
        <v>0</v>
      </c>
      <c r="L683" s="85">
        <f t="shared" si="44"/>
        <v>0</v>
      </c>
      <c r="M683" s="83">
        <v>0</v>
      </c>
      <c r="N683" s="85">
        <f t="shared" si="45"/>
        <v>0</v>
      </c>
      <c r="O683" s="83"/>
      <c r="P683" s="85">
        <f t="shared" si="46"/>
        <v>0</v>
      </c>
      <c r="Q683" s="83"/>
      <c r="R683" s="377">
        <f t="shared" si="47"/>
        <v>0</v>
      </c>
      <c r="S683" s="905"/>
      <c r="T683" s="905">
        <f>+ALMACEN[[#This Row],[TOTAL EXITENTE82]]*ALMACEN[[#This Row],[P.U$]]</f>
        <v>0</v>
      </c>
      <c r="U683" s="768"/>
      <c r="V683">
        <f>SUMIF(SALIDAS6[[N° DE LOTE ]],ALMACEN[N° DE LOTE],SALIDAS6[ENTRADAS])</f>
        <v>0</v>
      </c>
      <c r="W683" s="950">
        <f>SUMIF(Tabla6[N° DE LOTE],ALMACEN[N° DE LOTE],Tabla6[SALIDAS])</f>
        <v>0</v>
      </c>
      <c r="X683" s="950">
        <f>ALMACEN[[#This Row],[SALIDAD]]-ALMACEN[[#This Row],[ENTRADAS]]</f>
        <v>0</v>
      </c>
      <c r="Y683" s="176"/>
    </row>
    <row r="684" spans="1:25" ht="28.5" x14ac:dyDescent="0.25">
      <c r="A684" s="179">
        <v>602</v>
      </c>
      <c r="B684" s="204" t="s">
        <v>521</v>
      </c>
      <c r="C684" s="21" t="s">
        <v>642</v>
      </c>
      <c r="D684" s="23" t="s">
        <v>338</v>
      </c>
      <c r="E684" s="23" t="s">
        <v>710</v>
      </c>
      <c r="F684" s="28">
        <v>44562</v>
      </c>
      <c r="G684" s="39">
        <v>0.8</v>
      </c>
      <c r="H684" s="337"/>
      <c r="I684" s="83"/>
      <c r="J684" s="590">
        <f t="shared" si="48"/>
        <v>0</v>
      </c>
      <c r="K684" s="83">
        <v>0</v>
      </c>
      <c r="L684" s="85">
        <f t="shared" si="44"/>
        <v>0</v>
      </c>
      <c r="M684" s="83">
        <v>0</v>
      </c>
      <c r="N684" s="85">
        <f t="shared" si="45"/>
        <v>0</v>
      </c>
      <c r="O684" s="83"/>
      <c r="P684" s="85">
        <f t="shared" si="46"/>
        <v>0</v>
      </c>
      <c r="Q684" s="83"/>
      <c r="R684" s="377">
        <f t="shared" si="47"/>
        <v>0</v>
      </c>
      <c r="S684" s="905"/>
      <c r="T684" s="905">
        <f>+ALMACEN[[#This Row],[TOTAL EXITENTE82]]*ALMACEN[[#This Row],[P.U$]]</f>
        <v>0</v>
      </c>
      <c r="U684" s="768"/>
      <c r="V684">
        <f>SUMIF(SALIDAS6[[N° DE LOTE ]],ALMACEN[N° DE LOTE],SALIDAS6[ENTRADAS])</f>
        <v>0</v>
      </c>
      <c r="W684" s="950">
        <f>SUMIF(Tabla6[N° DE LOTE],ALMACEN[N° DE LOTE],Tabla6[SALIDAS])</f>
        <v>0</v>
      </c>
      <c r="X684" s="950">
        <f>ALMACEN[[#This Row],[SALIDAD]]-ALMACEN[[#This Row],[ENTRADAS]]</f>
        <v>0</v>
      </c>
      <c r="Y684" s="176"/>
    </row>
    <row r="685" spans="1:25" ht="25.5" x14ac:dyDescent="0.25">
      <c r="A685" s="179">
        <v>603</v>
      </c>
      <c r="B685" s="204" t="s">
        <v>745</v>
      </c>
      <c r="C685" s="21" t="s">
        <v>744</v>
      </c>
      <c r="D685" s="23" t="s">
        <v>338</v>
      </c>
      <c r="E685" s="23" t="s">
        <v>710</v>
      </c>
      <c r="F685" s="28">
        <v>45748</v>
      </c>
      <c r="G685" s="39">
        <v>6.95</v>
      </c>
      <c r="H685" s="337"/>
      <c r="I685" s="83"/>
      <c r="J685" s="590">
        <f t="shared" si="48"/>
        <v>0</v>
      </c>
      <c r="K685" s="83">
        <v>0</v>
      </c>
      <c r="L685" s="85">
        <f t="shared" si="44"/>
        <v>0</v>
      </c>
      <c r="M685" s="83">
        <v>0</v>
      </c>
      <c r="N685" s="85">
        <f t="shared" si="45"/>
        <v>0</v>
      </c>
      <c r="O685" s="83"/>
      <c r="P685" s="85">
        <f t="shared" si="46"/>
        <v>0</v>
      </c>
      <c r="Q685" s="83"/>
      <c r="R685" s="377">
        <f t="shared" si="47"/>
        <v>0</v>
      </c>
      <c r="S685" s="905"/>
      <c r="T685" s="905">
        <f>+ALMACEN[[#This Row],[TOTAL EXITENTE82]]*ALMACEN[[#This Row],[P.U$]]</f>
        <v>0</v>
      </c>
      <c r="U685" s="768"/>
      <c r="V685">
        <f>SUMIF(SALIDAS6[[N° DE LOTE ]],ALMACEN[N° DE LOTE],SALIDAS6[ENTRADAS])</f>
        <v>0</v>
      </c>
      <c r="W685" s="950">
        <f>SUMIF(Tabla6[N° DE LOTE],ALMACEN[N° DE LOTE],Tabla6[SALIDAS])</f>
        <v>0</v>
      </c>
      <c r="X685" s="950">
        <f>ALMACEN[[#This Row],[SALIDAD]]-ALMACEN[[#This Row],[ENTRADAS]]</f>
        <v>0</v>
      </c>
      <c r="Y685" s="176"/>
    </row>
    <row r="686" spans="1:25" ht="30" x14ac:dyDescent="0.25">
      <c r="A686" s="179">
        <v>604</v>
      </c>
      <c r="B686" s="151" t="s">
        <v>990</v>
      </c>
      <c r="C686" s="151" t="s">
        <v>966</v>
      </c>
      <c r="D686" s="655" t="s">
        <v>338</v>
      </c>
      <c r="E686" s="151" t="s">
        <v>710</v>
      </c>
      <c r="F686" s="579">
        <v>45748</v>
      </c>
      <c r="G686" s="580">
        <v>6.95</v>
      </c>
      <c r="H686" s="337"/>
      <c r="I686" s="233">
        <v>5</v>
      </c>
      <c r="J686" s="590">
        <f t="shared" si="48"/>
        <v>34.75</v>
      </c>
      <c r="K686" s="593">
        <v>3</v>
      </c>
      <c r="L686" s="232">
        <f t="shared" si="44"/>
        <v>20.85</v>
      </c>
      <c r="M686" s="233">
        <v>3</v>
      </c>
      <c r="N686" s="232">
        <f t="shared" si="45"/>
        <v>20.85</v>
      </c>
      <c r="O686" s="233">
        <v>0</v>
      </c>
      <c r="P686" s="232">
        <f t="shared" si="46"/>
        <v>0</v>
      </c>
      <c r="Q686" s="233"/>
      <c r="R686" s="377">
        <f t="shared" si="47"/>
        <v>0</v>
      </c>
      <c r="S686" s="905"/>
      <c r="T686" s="905">
        <f>+ALMACEN[[#This Row],[TOTAL EXITENTE82]]*ALMACEN[[#This Row],[P.U$]]</f>
        <v>0</v>
      </c>
      <c r="U686" s="768"/>
      <c r="V686">
        <f>SUMIF(SALIDAS6[[N° DE LOTE ]],ALMACEN[N° DE LOTE],SALIDAS6[ENTRADAS])</f>
        <v>0</v>
      </c>
      <c r="W686" s="950">
        <f>SUMIF(Tabla6[N° DE LOTE],ALMACEN[N° DE LOTE],Tabla6[SALIDAS])</f>
        <v>0</v>
      </c>
      <c r="X686" s="950">
        <f>ALMACEN[[#This Row],[SALIDAD]]-ALMACEN[[#This Row],[ENTRADAS]]</f>
        <v>0</v>
      </c>
      <c r="Y686" s="176"/>
    </row>
    <row r="687" spans="1:25" ht="28.5" x14ac:dyDescent="0.25">
      <c r="A687" s="179">
        <v>605</v>
      </c>
      <c r="B687" s="204" t="s">
        <v>998</v>
      </c>
      <c r="C687" s="21" t="s">
        <v>997</v>
      </c>
      <c r="D687" s="23" t="s">
        <v>338</v>
      </c>
      <c r="E687" s="23" t="s">
        <v>710</v>
      </c>
      <c r="F687" s="28">
        <v>45323</v>
      </c>
      <c r="G687" s="39">
        <v>3.61</v>
      </c>
      <c r="H687" s="337"/>
      <c r="I687" s="83"/>
      <c r="J687" s="590">
        <f t="shared" si="48"/>
        <v>0</v>
      </c>
      <c r="K687" s="83">
        <v>0</v>
      </c>
      <c r="L687" s="85">
        <f t="shared" si="44"/>
        <v>0</v>
      </c>
      <c r="M687" s="83">
        <v>0</v>
      </c>
      <c r="N687" s="85">
        <f t="shared" si="45"/>
        <v>0</v>
      </c>
      <c r="O687" s="83"/>
      <c r="P687" s="85">
        <f t="shared" si="46"/>
        <v>0</v>
      </c>
      <c r="Q687" s="83"/>
      <c r="R687" s="377">
        <f t="shared" si="47"/>
        <v>0</v>
      </c>
      <c r="S687" s="905"/>
      <c r="T687" s="905">
        <f>+ALMACEN[[#This Row],[TOTAL EXITENTE82]]*ALMACEN[[#This Row],[P.U$]]</f>
        <v>0</v>
      </c>
      <c r="U687" s="768"/>
      <c r="V687">
        <f>SUMIF(SALIDAS6[[N° DE LOTE ]],ALMACEN[N° DE LOTE],SALIDAS6[ENTRADAS])</f>
        <v>0</v>
      </c>
      <c r="W687" s="950">
        <f>SUMIF(Tabla6[N° DE LOTE],ALMACEN[N° DE LOTE],Tabla6[SALIDAS])</f>
        <v>0</v>
      </c>
      <c r="X687" s="950">
        <f>ALMACEN[[#This Row],[SALIDAD]]-ALMACEN[[#This Row],[ENTRADAS]]</f>
        <v>0</v>
      </c>
      <c r="Y687" s="176"/>
    </row>
    <row r="688" spans="1:25" ht="25.5" x14ac:dyDescent="0.25">
      <c r="A688" s="179">
        <v>606</v>
      </c>
      <c r="B688" s="204" t="s">
        <v>752</v>
      </c>
      <c r="C688" s="21" t="s">
        <v>751</v>
      </c>
      <c r="D688" s="23" t="s">
        <v>338</v>
      </c>
      <c r="E688" s="23" t="s">
        <v>710</v>
      </c>
      <c r="F688" s="28">
        <v>45627</v>
      </c>
      <c r="G688" s="39">
        <v>3.33</v>
      </c>
      <c r="H688" s="337"/>
      <c r="I688" s="83"/>
      <c r="J688" s="590">
        <f t="shared" si="48"/>
        <v>0</v>
      </c>
      <c r="K688" s="83">
        <v>0</v>
      </c>
      <c r="L688" s="85">
        <f t="shared" si="44"/>
        <v>0</v>
      </c>
      <c r="M688" s="83">
        <v>0</v>
      </c>
      <c r="N688" s="85">
        <f t="shared" si="45"/>
        <v>0</v>
      </c>
      <c r="O688" s="83"/>
      <c r="P688" s="85">
        <f t="shared" si="46"/>
        <v>0</v>
      </c>
      <c r="Q688" s="83"/>
      <c r="R688" s="377">
        <f t="shared" si="47"/>
        <v>0</v>
      </c>
      <c r="S688" s="905"/>
      <c r="T688" s="905">
        <f>+ALMACEN[[#This Row],[TOTAL EXITENTE82]]*ALMACEN[[#This Row],[P.U$]]</f>
        <v>0</v>
      </c>
      <c r="U688" s="768"/>
      <c r="V688">
        <f>SUMIF(SALIDAS6[[N° DE LOTE ]],ALMACEN[N° DE LOTE],SALIDAS6[ENTRADAS])</f>
        <v>0</v>
      </c>
      <c r="W688" s="950">
        <f>SUMIF(Tabla6[N° DE LOTE],ALMACEN[N° DE LOTE],Tabla6[SALIDAS])</f>
        <v>0</v>
      </c>
      <c r="X688" s="950">
        <f>ALMACEN[[#This Row],[SALIDAD]]-ALMACEN[[#This Row],[ENTRADAS]]</f>
        <v>0</v>
      </c>
      <c r="Y688" s="176"/>
    </row>
    <row r="689" spans="1:25" ht="25.5" x14ac:dyDescent="0.25">
      <c r="A689" s="179">
        <v>607</v>
      </c>
      <c r="B689" s="204" t="s">
        <v>17728</v>
      </c>
      <c r="C689" s="21" t="s">
        <v>744</v>
      </c>
      <c r="D689" s="23" t="s">
        <v>338</v>
      </c>
      <c r="E689" s="23" t="s">
        <v>710</v>
      </c>
      <c r="F689" s="28">
        <v>45689</v>
      </c>
      <c r="G689" s="39">
        <v>4.4800000000000004</v>
      </c>
      <c r="H689" s="337"/>
      <c r="I689" s="83"/>
      <c r="J689" s="590">
        <f t="shared" si="48"/>
        <v>0</v>
      </c>
      <c r="K689" s="83">
        <v>0</v>
      </c>
      <c r="L689" s="85">
        <f t="shared" si="44"/>
        <v>0</v>
      </c>
      <c r="M689" s="83">
        <v>0</v>
      </c>
      <c r="N689" s="85">
        <f t="shared" si="45"/>
        <v>0</v>
      </c>
      <c r="O689" s="83"/>
      <c r="P689" s="85">
        <f t="shared" si="46"/>
        <v>0</v>
      </c>
      <c r="Q689" s="83"/>
      <c r="R689" s="377">
        <f t="shared" si="47"/>
        <v>0</v>
      </c>
      <c r="S689" s="905"/>
      <c r="T689" s="905">
        <f>+ALMACEN[[#This Row],[TOTAL EXITENTE82]]*ALMACEN[[#This Row],[P.U$]]</f>
        <v>0</v>
      </c>
      <c r="U689" s="768"/>
      <c r="V689">
        <f>SUMIF(SALIDAS6[[N° DE LOTE ]],ALMACEN[N° DE LOTE],SALIDAS6[ENTRADAS])</f>
        <v>0</v>
      </c>
      <c r="W689" s="950">
        <f>SUMIF(Tabla6[N° DE LOTE],ALMACEN[N° DE LOTE],Tabla6[SALIDAS])</f>
        <v>0</v>
      </c>
      <c r="X689" s="950">
        <f>ALMACEN[[#This Row],[SALIDAD]]-ALMACEN[[#This Row],[ENTRADAS]]</f>
        <v>0</v>
      </c>
      <c r="Y689" s="176"/>
    </row>
    <row r="690" spans="1:25" ht="28.5" x14ac:dyDescent="0.25">
      <c r="A690" s="179">
        <v>608</v>
      </c>
      <c r="B690" s="205" t="s">
        <v>522</v>
      </c>
      <c r="C690" s="21" t="s">
        <v>644</v>
      </c>
      <c r="D690" s="23" t="s">
        <v>338</v>
      </c>
      <c r="E690" s="23" t="s">
        <v>710</v>
      </c>
      <c r="F690" s="29">
        <v>45627</v>
      </c>
      <c r="G690" s="40">
        <v>5.16</v>
      </c>
      <c r="H690" s="337"/>
      <c r="I690" s="83"/>
      <c r="J690" s="590">
        <f t="shared" si="48"/>
        <v>0</v>
      </c>
      <c r="K690" s="83">
        <v>0</v>
      </c>
      <c r="L690" s="85">
        <f>G690*K690</f>
        <v>0</v>
      </c>
      <c r="M690" s="83">
        <v>0</v>
      </c>
      <c r="N690" s="85">
        <f>G690*M690</f>
        <v>0</v>
      </c>
      <c r="O690" s="83"/>
      <c r="P690" s="85">
        <f>G690*O690</f>
        <v>0</v>
      </c>
      <c r="Q690" s="83"/>
      <c r="R690" s="377">
        <f>G690*Q690</f>
        <v>0</v>
      </c>
      <c r="S690" s="905"/>
      <c r="T690" s="905">
        <f>+ALMACEN[[#This Row],[TOTAL EXITENTE82]]*ALMACEN[[#This Row],[P.U$]]</f>
        <v>0</v>
      </c>
      <c r="U690" s="768"/>
      <c r="V690">
        <f>SUMIF(SALIDAS6[[N° DE LOTE ]],ALMACEN[N° DE LOTE],SALIDAS6[ENTRADAS])</f>
        <v>0</v>
      </c>
      <c r="W690" s="950">
        <f>SUMIF(Tabla6[N° DE LOTE],ALMACEN[N° DE LOTE],Tabla6[SALIDAS])</f>
        <v>0</v>
      </c>
      <c r="X690" s="950">
        <f>ALMACEN[[#This Row],[SALIDAD]]-ALMACEN[[#This Row],[ENTRADAS]]</f>
        <v>0</v>
      </c>
      <c r="Y690" s="176"/>
    </row>
    <row r="691" spans="1:25" ht="28.5" x14ac:dyDescent="0.25">
      <c r="A691" s="179">
        <v>609</v>
      </c>
      <c r="B691" s="205" t="s">
        <v>523</v>
      </c>
      <c r="C691" s="21" t="s">
        <v>644</v>
      </c>
      <c r="D691" s="23" t="s">
        <v>338</v>
      </c>
      <c r="E691" s="23" t="s">
        <v>710</v>
      </c>
      <c r="F691" s="29">
        <v>45627</v>
      </c>
      <c r="G691" s="40">
        <v>5.16</v>
      </c>
      <c r="H691" s="337"/>
      <c r="I691" s="83"/>
      <c r="J691" s="590">
        <f t="shared" si="48"/>
        <v>0</v>
      </c>
      <c r="K691" s="83">
        <v>0</v>
      </c>
      <c r="L691" s="85">
        <f>G691*K691</f>
        <v>0</v>
      </c>
      <c r="M691" s="83">
        <v>0</v>
      </c>
      <c r="N691" s="85">
        <f>G691*M691</f>
        <v>0</v>
      </c>
      <c r="O691" s="83"/>
      <c r="P691" s="85">
        <f>G691*O691</f>
        <v>0</v>
      </c>
      <c r="Q691" s="83"/>
      <c r="R691" s="377">
        <f>G691*Q691</f>
        <v>0</v>
      </c>
      <c r="S691" s="905"/>
      <c r="T691" s="905">
        <f>+ALMACEN[[#This Row],[TOTAL EXITENTE82]]*ALMACEN[[#This Row],[P.U$]]</f>
        <v>0</v>
      </c>
      <c r="U691" s="768"/>
      <c r="V691">
        <f>SUMIF(SALIDAS6[[N° DE LOTE ]],ALMACEN[N° DE LOTE],SALIDAS6[ENTRADAS])</f>
        <v>0</v>
      </c>
      <c r="W691" s="950">
        <f>SUMIF(Tabla6[N° DE LOTE],ALMACEN[N° DE LOTE],Tabla6[SALIDAS])</f>
        <v>0</v>
      </c>
      <c r="X691" s="950">
        <f>ALMACEN[[#This Row],[SALIDAD]]-ALMACEN[[#This Row],[ENTRADAS]]</f>
        <v>0</v>
      </c>
      <c r="Y691" s="176"/>
    </row>
    <row r="692" spans="1:25" ht="28.5" x14ac:dyDescent="0.25">
      <c r="A692" s="179">
        <v>610</v>
      </c>
      <c r="B692" s="205" t="s">
        <v>524</v>
      </c>
      <c r="C692" s="21" t="s">
        <v>645</v>
      </c>
      <c r="D692" s="23" t="s">
        <v>338</v>
      </c>
      <c r="E692" s="23" t="s">
        <v>710</v>
      </c>
      <c r="F692" s="29">
        <v>45261</v>
      </c>
      <c r="G692" s="40">
        <v>6.31</v>
      </c>
      <c r="H692" s="337"/>
      <c r="I692" s="83"/>
      <c r="J692" s="590">
        <f t="shared" si="48"/>
        <v>0</v>
      </c>
      <c r="K692" s="83">
        <v>0</v>
      </c>
      <c r="L692" s="85">
        <f>G692*K692</f>
        <v>0</v>
      </c>
      <c r="M692" s="83">
        <v>0</v>
      </c>
      <c r="N692" s="85">
        <f>G692*M692</f>
        <v>0</v>
      </c>
      <c r="O692" s="83"/>
      <c r="P692" s="85">
        <f>G692*O692</f>
        <v>0</v>
      </c>
      <c r="Q692" s="83"/>
      <c r="R692" s="377">
        <f>G692*Q692</f>
        <v>0</v>
      </c>
      <c r="S692" s="905"/>
      <c r="T692" s="905">
        <f>+ALMACEN[[#This Row],[TOTAL EXITENTE82]]*ALMACEN[[#This Row],[P.U$]]</f>
        <v>0</v>
      </c>
      <c r="U692" s="768"/>
      <c r="V692">
        <f>SUMIF(SALIDAS6[[N° DE LOTE ]],ALMACEN[N° DE LOTE],SALIDAS6[ENTRADAS])</f>
        <v>0</v>
      </c>
      <c r="W692" s="950">
        <f>SUMIF(Tabla6[N° DE LOTE],ALMACEN[N° DE LOTE],Tabla6[SALIDAS])</f>
        <v>0</v>
      </c>
      <c r="X692" s="950">
        <f>ALMACEN[[#This Row],[SALIDAD]]-ALMACEN[[#This Row],[ENTRADAS]]</f>
        <v>0</v>
      </c>
      <c r="Y692" s="176"/>
    </row>
    <row r="693" spans="1:25" ht="28.5" x14ac:dyDescent="0.25">
      <c r="A693" s="179">
        <v>611</v>
      </c>
      <c r="B693" s="205" t="s">
        <v>525</v>
      </c>
      <c r="C693" s="21" t="s">
        <v>645</v>
      </c>
      <c r="D693" s="23" t="s">
        <v>338</v>
      </c>
      <c r="E693" s="23" t="s">
        <v>710</v>
      </c>
      <c r="F693" s="29">
        <v>45262</v>
      </c>
      <c r="G693" s="39">
        <v>6.31</v>
      </c>
      <c r="H693" s="337"/>
      <c r="I693" s="83"/>
      <c r="J693" s="590">
        <f t="shared" si="48"/>
        <v>0</v>
      </c>
      <c r="K693" s="83">
        <v>0</v>
      </c>
      <c r="L693" s="85">
        <f>G693*K693</f>
        <v>0</v>
      </c>
      <c r="M693" s="83">
        <v>0</v>
      </c>
      <c r="N693" s="85">
        <f>G693*M693</f>
        <v>0</v>
      </c>
      <c r="O693" s="83"/>
      <c r="P693" s="85">
        <f>G693*O693</f>
        <v>0</v>
      </c>
      <c r="Q693" s="83"/>
      <c r="R693" s="377">
        <f>G693*Q693</f>
        <v>0</v>
      </c>
      <c r="S693" s="905"/>
      <c r="T693" s="905">
        <f>+ALMACEN[[#This Row],[TOTAL EXITENTE82]]*ALMACEN[[#This Row],[P.U$]]</f>
        <v>0</v>
      </c>
      <c r="U693" s="768"/>
      <c r="V693">
        <f>SUMIF(SALIDAS6[[N° DE LOTE ]],ALMACEN[N° DE LOTE],SALIDAS6[ENTRADAS])</f>
        <v>0</v>
      </c>
      <c r="W693" s="950">
        <f>SUMIF(Tabla6[N° DE LOTE],ALMACEN[N° DE LOTE],Tabla6[SALIDAS])</f>
        <v>0</v>
      </c>
      <c r="X693" s="950">
        <f>ALMACEN[[#This Row],[SALIDAD]]-ALMACEN[[#This Row],[ENTRADAS]]</f>
        <v>0</v>
      </c>
      <c r="Y693" s="176"/>
    </row>
    <row r="694" spans="1:25" ht="28.5" x14ac:dyDescent="0.25">
      <c r="A694" s="179">
        <v>612</v>
      </c>
      <c r="B694" s="204" t="s">
        <v>754</v>
      </c>
      <c r="C694" s="21" t="s">
        <v>751</v>
      </c>
      <c r="D694" s="23" t="s">
        <v>338</v>
      </c>
      <c r="E694" s="23" t="s">
        <v>710</v>
      </c>
      <c r="F694" s="29">
        <v>45931</v>
      </c>
      <c r="G694" s="39">
        <v>3.85</v>
      </c>
      <c r="H694" s="337"/>
      <c r="I694" s="83"/>
      <c r="J694" s="590">
        <f t="shared" si="48"/>
        <v>0</v>
      </c>
      <c r="K694" s="83">
        <v>0</v>
      </c>
      <c r="L694" s="85">
        <f t="shared" ref="L694:L761" si="49">G694*K694</f>
        <v>0</v>
      </c>
      <c r="M694" s="83">
        <v>0</v>
      </c>
      <c r="N694" s="85">
        <f t="shared" ref="N694:N761" si="50">G694*M694</f>
        <v>0</v>
      </c>
      <c r="O694" s="83"/>
      <c r="P694" s="85">
        <f t="shared" ref="P694:P761" si="51">G694*O694</f>
        <v>0</v>
      </c>
      <c r="Q694" s="83"/>
      <c r="R694" s="377">
        <f t="shared" ref="R694:R761" si="52">G694*Q694</f>
        <v>0</v>
      </c>
      <c r="S694" s="905"/>
      <c r="T694" s="905">
        <f>+ALMACEN[[#This Row],[TOTAL EXITENTE82]]*ALMACEN[[#This Row],[P.U$]]</f>
        <v>0</v>
      </c>
      <c r="U694" s="768"/>
      <c r="V694">
        <f>SUMIF(SALIDAS6[[N° DE LOTE ]],ALMACEN[N° DE LOTE],SALIDAS6[ENTRADAS])</f>
        <v>0</v>
      </c>
      <c r="W694" s="950">
        <f>SUMIF(Tabla6[N° DE LOTE],ALMACEN[N° DE LOTE],Tabla6[SALIDAS])</f>
        <v>0</v>
      </c>
      <c r="X694" s="950">
        <f>ALMACEN[[#This Row],[SALIDAD]]-ALMACEN[[#This Row],[ENTRADAS]]</f>
        <v>0</v>
      </c>
      <c r="Y694" s="176"/>
    </row>
    <row r="695" spans="1:25" ht="28.5" x14ac:dyDescent="0.25">
      <c r="A695" s="179">
        <v>613</v>
      </c>
      <c r="B695" s="204" t="s">
        <v>765</v>
      </c>
      <c r="C695" s="21" t="s">
        <v>763</v>
      </c>
      <c r="D695" s="23" t="s">
        <v>338</v>
      </c>
      <c r="E695" s="23" t="s">
        <v>710</v>
      </c>
      <c r="F695" s="29">
        <v>45352</v>
      </c>
      <c r="G695" s="39">
        <v>4.0999999999999996</v>
      </c>
      <c r="H695" s="337"/>
      <c r="I695" s="83"/>
      <c r="J695" s="590">
        <f t="shared" si="48"/>
        <v>0</v>
      </c>
      <c r="K695" s="83">
        <v>0</v>
      </c>
      <c r="L695" s="85">
        <f t="shared" si="49"/>
        <v>0</v>
      </c>
      <c r="M695" s="83">
        <v>0</v>
      </c>
      <c r="N695" s="85">
        <f t="shared" si="50"/>
        <v>0</v>
      </c>
      <c r="O695" s="83"/>
      <c r="P695" s="85">
        <f t="shared" si="51"/>
        <v>0</v>
      </c>
      <c r="Q695" s="83"/>
      <c r="R695" s="377">
        <f t="shared" si="52"/>
        <v>0</v>
      </c>
      <c r="S695" s="905"/>
      <c r="T695" s="905">
        <f>+ALMACEN[[#This Row],[TOTAL EXITENTE82]]*ALMACEN[[#This Row],[P.U$]]</f>
        <v>0</v>
      </c>
      <c r="U695" s="768"/>
      <c r="V695">
        <f>SUMIF(SALIDAS6[[N° DE LOTE ]],ALMACEN[N° DE LOTE],SALIDAS6[ENTRADAS])</f>
        <v>0</v>
      </c>
      <c r="W695" s="950">
        <f>SUMIF(Tabla6[N° DE LOTE],ALMACEN[N° DE LOTE],Tabla6[SALIDAS])</f>
        <v>0</v>
      </c>
      <c r="X695" s="950">
        <f>ALMACEN[[#This Row],[SALIDAD]]-ALMACEN[[#This Row],[ENTRADAS]]</f>
        <v>0</v>
      </c>
      <c r="Y695" s="176"/>
    </row>
    <row r="696" spans="1:25" ht="28.5" x14ac:dyDescent="0.25">
      <c r="A696" s="179">
        <v>614</v>
      </c>
      <c r="B696" s="204" t="s">
        <v>753</v>
      </c>
      <c r="C696" s="21" t="s">
        <v>751</v>
      </c>
      <c r="D696" s="23" t="s">
        <v>338</v>
      </c>
      <c r="E696" s="23" t="s">
        <v>710</v>
      </c>
      <c r="F696" s="29">
        <v>45931</v>
      </c>
      <c r="G696" s="39">
        <v>3.85</v>
      </c>
      <c r="H696" s="337"/>
      <c r="I696" s="83"/>
      <c r="J696" s="590">
        <f t="shared" si="48"/>
        <v>0</v>
      </c>
      <c r="K696" s="83">
        <v>0</v>
      </c>
      <c r="L696" s="85">
        <f t="shared" si="49"/>
        <v>0</v>
      </c>
      <c r="M696" s="83">
        <v>0</v>
      </c>
      <c r="N696" s="85">
        <f t="shared" si="50"/>
        <v>0</v>
      </c>
      <c r="O696" s="83"/>
      <c r="P696" s="85">
        <f t="shared" si="51"/>
        <v>0</v>
      </c>
      <c r="Q696" s="83"/>
      <c r="R696" s="377">
        <f t="shared" si="52"/>
        <v>0</v>
      </c>
      <c r="S696" s="905"/>
      <c r="T696" s="905">
        <f>+ALMACEN[[#This Row],[TOTAL EXITENTE82]]*ALMACEN[[#This Row],[P.U$]]</f>
        <v>0</v>
      </c>
      <c r="U696" s="768"/>
      <c r="V696">
        <f>SUMIF(SALIDAS6[[N° DE LOTE ]],ALMACEN[N° DE LOTE],SALIDAS6[ENTRADAS])</f>
        <v>0</v>
      </c>
      <c r="W696" s="950">
        <f>SUMIF(Tabla6[N° DE LOTE],ALMACEN[N° DE LOTE],Tabla6[SALIDAS])</f>
        <v>0</v>
      </c>
      <c r="X696" s="950">
        <f>ALMACEN[[#This Row],[SALIDAD]]-ALMACEN[[#This Row],[ENTRADAS]]</f>
        <v>0</v>
      </c>
      <c r="Y696" s="176"/>
    </row>
    <row r="697" spans="1:25" ht="30" x14ac:dyDescent="0.25">
      <c r="A697" s="179">
        <v>615</v>
      </c>
      <c r="B697" s="151" t="s">
        <v>994</v>
      </c>
      <c r="C697" s="151" t="s">
        <v>966</v>
      </c>
      <c r="D697" s="655" t="s">
        <v>338</v>
      </c>
      <c r="E697" s="151" t="s">
        <v>710</v>
      </c>
      <c r="F697" s="579">
        <v>45717</v>
      </c>
      <c r="G697" s="580">
        <v>3.3</v>
      </c>
      <c r="H697" s="337"/>
      <c r="I697" s="233">
        <v>1</v>
      </c>
      <c r="J697" s="590">
        <f t="shared" si="48"/>
        <v>3.3</v>
      </c>
      <c r="K697" s="593">
        <v>1</v>
      </c>
      <c r="L697" s="232">
        <f t="shared" si="49"/>
        <v>3.3</v>
      </c>
      <c r="M697" s="233">
        <v>1</v>
      </c>
      <c r="N697" s="232">
        <f t="shared" si="50"/>
        <v>3.3</v>
      </c>
      <c r="O697" s="233"/>
      <c r="P697" s="232">
        <f t="shared" si="51"/>
        <v>0</v>
      </c>
      <c r="Q697" s="233"/>
      <c r="R697" s="377">
        <f t="shared" si="52"/>
        <v>0</v>
      </c>
      <c r="S697" s="905"/>
      <c r="T697" s="905">
        <f>+ALMACEN[[#This Row],[TOTAL EXITENTE82]]*ALMACEN[[#This Row],[P.U$]]</f>
        <v>0</v>
      </c>
      <c r="U697" s="768"/>
      <c r="V697">
        <f>SUMIF(SALIDAS6[[N° DE LOTE ]],ALMACEN[N° DE LOTE],SALIDAS6[ENTRADAS])</f>
        <v>0</v>
      </c>
      <c r="W697" s="950">
        <f>SUMIF(Tabla6[N° DE LOTE],ALMACEN[N° DE LOTE],Tabla6[SALIDAS])</f>
        <v>0</v>
      </c>
      <c r="X697" s="950">
        <f>ALMACEN[[#This Row],[SALIDAD]]-ALMACEN[[#This Row],[ENTRADAS]]</f>
        <v>0</v>
      </c>
      <c r="Y697" s="176"/>
    </row>
    <row r="698" spans="1:25" ht="30" x14ac:dyDescent="0.25">
      <c r="A698" s="179">
        <v>616</v>
      </c>
      <c r="B698" s="151" t="s">
        <v>973</v>
      </c>
      <c r="C698" s="151" t="s">
        <v>750</v>
      </c>
      <c r="D698" s="655" t="s">
        <v>338</v>
      </c>
      <c r="E698" s="151" t="s">
        <v>710</v>
      </c>
      <c r="F698" s="579">
        <v>45261</v>
      </c>
      <c r="G698" s="580">
        <v>5.94</v>
      </c>
      <c r="H698" s="337"/>
      <c r="I698" s="233"/>
      <c r="J698" s="590">
        <f t="shared" si="48"/>
        <v>0</v>
      </c>
      <c r="K698" s="83">
        <v>0</v>
      </c>
      <c r="L698" s="232">
        <f t="shared" si="49"/>
        <v>0</v>
      </c>
      <c r="M698" s="83">
        <v>0</v>
      </c>
      <c r="N698" s="232">
        <f t="shared" si="50"/>
        <v>0</v>
      </c>
      <c r="O698" s="233"/>
      <c r="P698" s="232">
        <f t="shared" si="51"/>
        <v>0</v>
      </c>
      <c r="Q698" s="233"/>
      <c r="R698" s="377">
        <f t="shared" si="52"/>
        <v>0</v>
      </c>
      <c r="S698" s="905"/>
      <c r="T698" s="905">
        <f>+ALMACEN[[#This Row],[TOTAL EXITENTE82]]*ALMACEN[[#This Row],[P.U$]]</f>
        <v>0</v>
      </c>
      <c r="U698" s="768"/>
      <c r="V698">
        <f>SUMIF(SALIDAS6[[N° DE LOTE ]],ALMACEN[N° DE LOTE],SALIDAS6[ENTRADAS])</f>
        <v>0</v>
      </c>
      <c r="W698" s="950">
        <f>SUMIF(Tabla6[N° DE LOTE],ALMACEN[N° DE LOTE],Tabla6[SALIDAS])</f>
        <v>0</v>
      </c>
      <c r="X698" s="950">
        <f>ALMACEN[[#This Row],[SALIDAD]]-ALMACEN[[#This Row],[ENTRADAS]]</f>
        <v>0</v>
      </c>
      <c r="Y698" s="176"/>
    </row>
    <row r="699" spans="1:25" ht="30" x14ac:dyDescent="0.25">
      <c r="A699" s="179">
        <v>617</v>
      </c>
      <c r="B699" s="151" t="s">
        <v>974</v>
      </c>
      <c r="C699" s="151" t="s">
        <v>750</v>
      </c>
      <c r="D699" s="655" t="s">
        <v>338</v>
      </c>
      <c r="E699" s="151" t="s">
        <v>710</v>
      </c>
      <c r="F699" s="579">
        <v>45292</v>
      </c>
      <c r="G699" s="580">
        <v>5.94</v>
      </c>
      <c r="H699" s="337"/>
      <c r="I699" s="233">
        <v>1</v>
      </c>
      <c r="J699" s="590">
        <f t="shared" si="48"/>
        <v>5.94</v>
      </c>
      <c r="K699" s="593">
        <v>1</v>
      </c>
      <c r="L699" s="232">
        <f t="shared" si="49"/>
        <v>5.94</v>
      </c>
      <c r="M699" s="233">
        <v>1</v>
      </c>
      <c r="N699" s="232">
        <f t="shared" si="50"/>
        <v>5.94</v>
      </c>
      <c r="O699" s="233"/>
      <c r="P699" s="232">
        <f t="shared" si="51"/>
        <v>0</v>
      </c>
      <c r="Q699" s="233"/>
      <c r="R699" s="377">
        <f t="shared" si="52"/>
        <v>0</v>
      </c>
      <c r="S699" s="905"/>
      <c r="T699" s="905">
        <f>+ALMACEN[[#This Row],[TOTAL EXITENTE82]]*ALMACEN[[#This Row],[P.U$]]</f>
        <v>0</v>
      </c>
      <c r="U699" s="768"/>
      <c r="V699">
        <f>SUMIF(SALIDAS6[[N° DE LOTE ]],ALMACEN[N° DE LOTE],SALIDAS6[ENTRADAS])</f>
        <v>0</v>
      </c>
      <c r="W699" s="950">
        <f>SUMIF(Tabla6[N° DE LOTE],ALMACEN[N° DE LOTE],Tabla6[SALIDAS])</f>
        <v>0</v>
      </c>
      <c r="X699" s="950">
        <f>ALMACEN[[#This Row],[SALIDAD]]-ALMACEN[[#This Row],[ENTRADAS]]</f>
        <v>0</v>
      </c>
      <c r="Y699" s="176"/>
    </row>
    <row r="700" spans="1:25" ht="30" x14ac:dyDescent="0.25">
      <c r="A700" s="179">
        <v>618</v>
      </c>
      <c r="B700" s="151" t="s">
        <v>986</v>
      </c>
      <c r="C700" s="151" t="s">
        <v>966</v>
      </c>
      <c r="D700" s="655" t="s">
        <v>338</v>
      </c>
      <c r="E700" s="151" t="s">
        <v>710</v>
      </c>
      <c r="F700" s="579">
        <v>45778</v>
      </c>
      <c r="G700" s="580">
        <v>7.47</v>
      </c>
      <c r="H700" s="337"/>
      <c r="I700" s="233"/>
      <c r="J700" s="590">
        <f t="shared" si="48"/>
        <v>0</v>
      </c>
      <c r="K700" s="83">
        <v>0</v>
      </c>
      <c r="L700" s="232">
        <f t="shared" si="49"/>
        <v>0</v>
      </c>
      <c r="M700" s="83">
        <v>0</v>
      </c>
      <c r="N700" s="232">
        <f t="shared" si="50"/>
        <v>0</v>
      </c>
      <c r="O700" s="233"/>
      <c r="P700" s="232">
        <f t="shared" si="51"/>
        <v>0</v>
      </c>
      <c r="Q700" s="233"/>
      <c r="R700" s="377">
        <f t="shared" si="52"/>
        <v>0</v>
      </c>
      <c r="S700" s="905"/>
      <c r="T700" s="905">
        <f>+ALMACEN[[#This Row],[TOTAL EXITENTE82]]*ALMACEN[[#This Row],[P.U$]]</f>
        <v>0</v>
      </c>
      <c r="U700" s="768"/>
      <c r="V700">
        <f>SUMIF(SALIDAS6[[N° DE LOTE ]],ALMACEN[N° DE LOTE],SALIDAS6[ENTRADAS])</f>
        <v>0</v>
      </c>
      <c r="W700" s="950">
        <f>SUMIF(Tabla6[N° DE LOTE],ALMACEN[N° DE LOTE],Tabla6[SALIDAS])</f>
        <v>0</v>
      </c>
      <c r="X700" s="950">
        <f>ALMACEN[[#This Row],[SALIDAD]]-ALMACEN[[#This Row],[ENTRADAS]]</f>
        <v>0</v>
      </c>
      <c r="Y700" s="176"/>
    </row>
    <row r="701" spans="1:25" ht="30" x14ac:dyDescent="0.25">
      <c r="A701" s="179">
        <v>619</v>
      </c>
      <c r="B701" s="151" t="s">
        <v>987</v>
      </c>
      <c r="C701" s="151" t="s">
        <v>966</v>
      </c>
      <c r="D701" s="655" t="s">
        <v>338</v>
      </c>
      <c r="E701" s="151" t="s">
        <v>710</v>
      </c>
      <c r="F701" s="579">
        <v>45689</v>
      </c>
      <c r="G701" s="580">
        <v>3.25</v>
      </c>
      <c r="H701" s="337"/>
      <c r="I701" s="233"/>
      <c r="J701" s="590">
        <f t="shared" si="48"/>
        <v>0</v>
      </c>
      <c r="K701" s="83">
        <v>0</v>
      </c>
      <c r="L701" s="232">
        <f t="shared" si="49"/>
        <v>0</v>
      </c>
      <c r="M701" s="83">
        <v>0</v>
      </c>
      <c r="N701" s="232">
        <f t="shared" si="50"/>
        <v>0</v>
      </c>
      <c r="O701" s="233"/>
      <c r="P701" s="232">
        <f t="shared" si="51"/>
        <v>0</v>
      </c>
      <c r="Q701" s="233"/>
      <c r="R701" s="377">
        <f t="shared" si="52"/>
        <v>0</v>
      </c>
      <c r="S701" s="905"/>
      <c r="T701" s="905">
        <f>+ALMACEN[[#This Row],[TOTAL EXITENTE82]]*ALMACEN[[#This Row],[P.U$]]</f>
        <v>0</v>
      </c>
      <c r="U701" s="768"/>
      <c r="V701">
        <f>SUMIF(SALIDAS6[[N° DE LOTE ]],ALMACEN[N° DE LOTE],SALIDAS6[ENTRADAS])</f>
        <v>0</v>
      </c>
      <c r="W701" s="950">
        <f>SUMIF(Tabla6[N° DE LOTE],ALMACEN[N° DE LOTE],Tabla6[SALIDAS])</f>
        <v>0</v>
      </c>
      <c r="X701" s="950">
        <f>ALMACEN[[#This Row],[SALIDAD]]-ALMACEN[[#This Row],[ENTRADAS]]</f>
        <v>0</v>
      </c>
      <c r="Y701" s="176"/>
    </row>
    <row r="702" spans="1:25" ht="28.5" x14ac:dyDescent="0.25">
      <c r="A702" s="179">
        <v>620</v>
      </c>
      <c r="B702" s="204" t="s">
        <v>526</v>
      </c>
      <c r="C702" s="21" t="s">
        <v>635</v>
      </c>
      <c r="D702" s="23" t="s">
        <v>338</v>
      </c>
      <c r="E702" s="23" t="s">
        <v>710</v>
      </c>
      <c r="F702" s="29">
        <v>45263</v>
      </c>
      <c r="G702" s="39">
        <v>7.55</v>
      </c>
      <c r="H702" s="337"/>
      <c r="I702" s="83"/>
      <c r="J702" s="590">
        <f t="shared" si="48"/>
        <v>0</v>
      </c>
      <c r="K702" s="83">
        <v>0</v>
      </c>
      <c r="L702" s="85">
        <f t="shared" si="49"/>
        <v>0</v>
      </c>
      <c r="M702" s="83">
        <v>0</v>
      </c>
      <c r="N702" s="85">
        <f t="shared" si="50"/>
        <v>0</v>
      </c>
      <c r="O702" s="83"/>
      <c r="P702" s="85">
        <f t="shared" si="51"/>
        <v>0</v>
      </c>
      <c r="Q702" s="83"/>
      <c r="R702" s="377">
        <f t="shared" si="52"/>
        <v>0</v>
      </c>
      <c r="S702" s="905"/>
      <c r="T702" s="905">
        <f>+ALMACEN[[#This Row],[TOTAL EXITENTE82]]*ALMACEN[[#This Row],[P.U$]]</f>
        <v>0</v>
      </c>
      <c r="U702" s="768"/>
      <c r="V702">
        <f>SUMIF(SALIDAS6[[N° DE LOTE ]],ALMACEN[N° DE LOTE],SALIDAS6[ENTRADAS])</f>
        <v>0</v>
      </c>
      <c r="W702" s="950">
        <f>SUMIF(Tabla6[N° DE LOTE],ALMACEN[N° DE LOTE],Tabla6[SALIDAS])</f>
        <v>0</v>
      </c>
      <c r="X702" s="950">
        <f>ALMACEN[[#This Row],[SALIDAD]]-ALMACEN[[#This Row],[ENTRADAS]]</f>
        <v>0</v>
      </c>
      <c r="Y702" s="176"/>
    </row>
    <row r="703" spans="1:25" ht="28.5" x14ac:dyDescent="0.25">
      <c r="A703" s="179">
        <v>621</v>
      </c>
      <c r="B703" s="204" t="s">
        <v>527</v>
      </c>
      <c r="C703" s="21" t="s">
        <v>603</v>
      </c>
      <c r="D703" s="23" t="s">
        <v>338</v>
      </c>
      <c r="E703" s="23" t="s">
        <v>708</v>
      </c>
      <c r="F703" s="29">
        <v>45264</v>
      </c>
      <c r="G703" s="39">
        <v>3</v>
      </c>
      <c r="H703" s="337"/>
      <c r="I703" s="83"/>
      <c r="J703" s="590">
        <f t="shared" si="48"/>
        <v>0</v>
      </c>
      <c r="K703" s="83">
        <v>0</v>
      </c>
      <c r="L703" s="85">
        <f t="shared" si="49"/>
        <v>0</v>
      </c>
      <c r="M703" s="83">
        <v>0</v>
      </c>
      <c r="N703" s="85">
        <f t="shared" si="50"/>
        <v>0</v>
      </c>
      <c r="O703" s="83"/>
      <c r="P703" s="85">
        <f t="shared" si="51"/>
        <v>0</v>
      </c>
      <c r="Q703" s="83"/>
      <c r="R703" s="377">
        <f t="shared" si="52"/>
        <v>0</v>
      </c>
      <c r="S703" s="905"/>
      <c r="T703" s="905">
        <f>+ALMACEN[[#This Row],[TOTAL EXITENTE82]]*ALMACEN[[#This Row],[P.U$]]</f>
        <v>0</v>
      </c>
      <c r="U703" s="768"/>
      <c r="V703">
        <f>SUMIF(SALIDAS6[[N° DE LOTE ]],ALMACEN[N° DE LOTE],SALIDAS6[ENTRADAS])</f>
        <v>0</v>
      </c>
      <c r="W703" s="950">
        <f>SUMIF(Tabla6[N° DE LOTE],ALMACEN[N° DE LOTE],Tabla6[SALIDAS])</f>
        <v>0</v>
      </c>
      <c r="X703" s="950">
        <f>ALMACEN[[#This Row],[SALIDAD]]-ALMACEN[[#This Row],[ENTRADAS]]</f>
        <v>0</v>
      </c>
      <c r="Y703" s="176"/>
    </row>
    <row r="704" spans="1:25" ht="28.5" x14ac:dyDescent="0.25">
      <c r="A704" s="179">
        <v>622</v>
      </c>
      <c r="B704" s="204" t="s">
        <v>528</v>
      </c>
      <c r="C704" s="21" t="s">
        <v>646</v>
      </c>
      <c r="D704" s="23" t="s">
        <v>338</v>
      </c>
      <c r="E704" s="23" t="s">
        <v>708</v>
      </c>
      <c r="F704" s="29">
        <v>46113</v>
      </c>
      <c r="G704" s="39">
        <v>2.5</v>
      </c>
      <c r="H704" s="337"/>
      <c r="I704" s="83"/>
      <c r="J704" s="590">
        <f t="shared" si="48"/>
        <v>0</v>
      </c>
      <c r="K704" s="83">
        <v>0</v>
      </c>
      <c r="L704" s="85">
        <f t="shared" si="49"/>
        <v>0</v>
      </c>
      <c r="M704" s="83">
        <v>0</v>
      </c>
      <c r="N704" s="85">
        <f t="shared" si="50"/>
        <v>0</v>
      </c>
      <c r="O704" s="83"/>
      <c r="P704" s="85">
        <f t="shared" si="51"/>
        <v>0</v>
      </c>
      <c r="Q704" s="83"/>
      <c r="R704" s="377">
        <f t="shared" si="52"/>
        <v>0</v>
      </c>
      <c r="S704" s="905"/>
      <c r="T704" s="905">
        <f>+ALMACEN[[#This Row],[TOTAL EXITENTE82]]*ALMACEN[[#This Row],[P.U$]]</f>
        <v>0</v>
      </c>
      <c r="U704" s="768"/>
      <c r="V704">
        <f>SUMIF(SALIDAS6[[N° DE LOTE ]],ALMACEN[N° DE LOTE],SALIDAS6[ENTRADAS])</f>
        <v>0</v>
      </c>
      <c r="W704" s="950">
        <f>SUMIF(Tabla6[N° DE LOTE],ALMACEN[N° DE LOTE],Tabla6[SALIDAS])</f>
        <v>0</v>
      </c>
      <c r="X704" s="950">
        <f>ALMACEN[[#This Row],[SALIDAD]]-ALMACEN[[#This Row],[ENTRADAS]]</f>
        <v>0</v>
      </c>
      <c r="Y704" s="176"/>
    </row>
    <row r="705" spans="1:25" ht="28.5" x14ac:dyDescent="0.25">
      <c r="A705" s="179">
        <v>623</v>
      </c>
      <c r="B705" s="204" t="s">
        <v>529</v>
      </c>
      <c r="C705" s="21" t="s">
        <v>647</v>
      </c>
      <c r="D705" s="23" t="s">
        <v>338</v>
      </c>
      <c r="E705" s="23" t="s">
        <v>708</v>
      </c>
      <c r="F705" s="28">
        <v>45383</v>
      </c>
      <c r="G705" s="39">
        <v>0.16</v>
      </c>
      <c r="H705" s="337"/>
      <c r="I705" s="83"/>
      <c r="J705" s="590">
        <f t="shared" si="48"/>
        <v>0</v>
      </c>
      <c r="K705" s="83">
        <v>0</v>
      </c>
      <c r="L705" s="85">
        <f t="shared" si="49"/>
        <v>0</v>
      </c>
      <c r="M705" s="83">
        <v>0</v>
      </c>
      <c r="N705" s="85">
        <f t="shared" si="50"/>
        <v>0</v>
      </c>
      <c r="O705" s="83"/>
      <c r="P705" s="85">
        <f t="shared" si="51"/>
        <v>0</v>
      </c>
      <c r="Q705" s="83"/>
      <c r="R705" s="377">
        <f t="shared" si="52"/>
        <v>0</v>
      </c>
      <c r="S705" s="905"/>
      <c r="T705" s="905">
        <f>+ALMACEN[[#This Row],[TOTAL EXITENTE82]]*ALMACEN[[#This Row],[P.U$]]</f>
        <v>0</v>
      </c>
      <c r="U705" s="768"/>
      <c r="V705">
        <f>SUMIF(SALIDAS6[[N° DE LOTE ]],ALMACEN[N° DE LOTE],SALIDAS6[ENTRADAS])</f>
        <v>0</v>
      </c>
      <c r="W705" s="950">
        <f>SUMIF(Tabla6[N° DE LOTE],ALMACEN[N° DE LOTE],Tabla6[SALIDAS])</f>
        <v>0</v>
      </c>
      <c r="X705" s="950">
        <f>ALMACEN[[#This Row],[SALIDAD]]-ALMACEN[[#This Row],[ENTRADAS]]</f>
        <v>0</v>
      </c>
      <c r="Y705" s="176"/>
    </row>
    <row r="706" spans="1:25" ht="28.5" x14ac:dyDescent="0.25">
      <c r="A706" s="179">
        <v>624</v>
      </c>
      <c r="B706" s="204" t="s">
        <v>833</v>
      </c>
      <c r="C706" s="21" t="s">
        <v>635</v>
      </c>
      <c r="D706" s="23" t="s">
        <v>338</v>
      </c>
      <c r="E706" s="23" t="s">
        <v>710</v>
      </c>
      <c r="F706" s="28">
        <v>45658</v>
      </c>
      <c r="G706" s="39">
        <v>3.07</v>
      </c>
      <c r="H706" s="337"/>
      <c r="I706" s="83"/>
      <c r="J706" s="590">
        <f t="shared" si="48"/>
        <v>0</v>
      </c>
      <c r="K706" s="83">
        <v>0</v>
      </c>
      <c r="L706" s="85">
        <f t="shared" si="49"/>
        <v>0</v>
      </c>
      <c r="M706" s="83">
        <v>0</v>
      </c>
      <c r="N706" s="85">
        <f t="shared" si="50"/>
        <v>0</v>
      </c>
      <c r="O706" s="83"/>
      <c r="P706" s="85">
        <f t="shared" si="51"/>
        <v>0</v>
      </c>
      <c r="Q706" s="83"/>
      <c r="R706" s="377">
        <f t="shared" si="52"/>
        <v>0</v>
      </c>
      <c r="S706" s="905"/>
      <c r="T706" s="905">
        <f>+ALMACEN[[#This Row],[TOTAL EXITENTE82]]*ALMACEN[[#This Row],[P.U$]]</f>
        <v>0</v>
      </c>
      <c r="U706" s="768"/>
      <c r="V706">
        <f>SUMIF(SALIDAS6[[N° DE LOTE ]],ALMACEN[N° DE LOTE],SALIDAS6[ENTRADAS])</f>
        <v>0</v>
      </c>
      <c r="W706" s="950">
        <f>SUMIF(Tabla6[N° DE LOTE],ALMACEN[N° DE LOTE],Tabla6[SALIDAS])</f>
        <v>0</v>
      </c>
      <c r="X706" s="950">
        <f>ALMACEN[[#This Row],[SALIDAD]]-ALMACEN[[#This Row],[ENTRADAS]]</f>
        <v>0</v>
      </c>
      <c r="Y706" s="176"/>
    </row>
    <row r="707" spans="1:25" ht="28.5" x14ac:dyDescent="0.25">
      <c r="A707" s="179">
        <v>625</v>
      </c>
      <c r="B707" s="204" t="s">
        <v>834</v>
      </c>
      <c r="C707" s="21" t="s">
        <v>635</v>
      </c>
      <c r="D707" s="23" t="s">
        <v>338</v>
      </c>
      <c r="E707" s="23" t="s">
        <v>710</v>
      </c>
      <c r="F707" s="28">
        <v>45689</v>
      </c>
      <c r="G707" s="39">
        <v>3.25</v>
      </c>
      <c r="H707" s="337"/>
      <c r="I707" s="83"/>
      <c r="J707" s="590">
        <f t="shared" si="48"/>
        <v>0</v>
      </c>
      <c r="K707" s="83">
        <v>0</v>
      </c>
      <c r="L707" s="85">
        <f t="shared" si="49"/>
        <v>0</v>
      </c>
      <c r="M707" s="83">
        <v>0</v>
      </c>
      <c r="N707" s="85">
        <f t="shared" si="50"/>
        <v>0</v>
      </c>
      <c r="O707" s="83"/>
      <c r="P707" s="85">
        <f t="shared" si="51"/>
        <v>0</v>
      </c>
      <c r="Q707" s="83"/>
      <c r="R707" s="377">
        <f t="shared" si="52"/>
        <v>0</v>
      </c>
      <c r="S707" s="905"/>
      <c r="T707" s="905">
        <f>+ALMACEN[[#This Row],[TOTAL EXITENTE82]]*ALMACEN[[#This Row],[P.U$]]</f>
        <v>0</v>
      </c>
      <c r="U707" s="768"/>
      <c r="V707">
        <f>SUMIF(SALIDAS6[[N° DE LOTE ]],ALMACEN[N° DE LOTE],SALIDAS6[ENTRADAS])</f>
        <v>0</v>
      </c>
      <c r="W707" s="950">
        <f>SUMIF(Tabla6[N° DE LOTE],ALMACEN[N° DE LOTE],Tabla6[SALIDAS])</f>
        <v>0</v>
      </c>
      <c r="X707" s="950">
        <f>ALMACEN[[#This Row],[SALIDAD]]-ALMACEN[[#This Row],[ENTRADAS]]</f>
        <v>0</v>
      </c>
      <c r="Y707" s="176"/>
    </row>
    <row r="708" spans="1:25" ht="25.5" x14ac:dyDescent="0.25">
      <c r="A708" s="179">
        <v>626</v>
      </c>
      <c r="B708" s="204" t="s">
        <v>530</v>
      </c>
      <c r="C708" s="21" t="s">
        <v>648</v>
      </c>
      <c r="D708" s="23" t="s">
        <v>338</v>
      </c>
      <c r="E708" s="23" t="s">
        <v>710</v>
      </c>
      <c r="F708" s="28">
        <v>45413</v>
      </c>
      <c r="G708" s="39">
        <v>0.6</v>
      </c>
      <c r="H708" s="337"/>
      <c r="I708" s="83"/>
      <c r="J708" s="590">
        <f t="shared" si="48"/>
        <v>0</v>
      </c>
      <c r="K708" s="83">
        <v>0</v>
      </c>
      <c r="L708" s="85">
        <f t="shared" si="49"/>
        <v>0</v>
      </c>
      <c r="M708" s="83">
        <v>0</v>
      </c>
      <c r="N708" s="85">
        <f t="shared" si="50"/>
        <v>0</v>
      </c>
      <c r="O708" s="83"/>
      <c r="P708" s="85">
        <f t="shared" si="51"/>
        <v>0</v>
      </c>
      <c r="Q708" s="83"/>
      <c r="R708" s="377">
        <f t="shared" si="52"/>
        <v>0</v>
      </c>
      <c r="S708" s="905"/>
      <c r="T708" s="905">
        <f>+ALMACEN[[#This Row],[TOTAL EXITENTE82]]*ALMACEN[[#This Row],[P.U$]]</f>
        <v>0</v>
      </c>
      <c r="U708" s="768"/>
      <c r="V708">
        <f>SUMIF(SALIDAS6[[N° DE LOTE ]],ALMACEN[N° DE LOTE],SALIDAS6[ENTRADAS])</f>
        <v>0</v>
      </c>
      <c r="W708" s="950">
        <f>SUMIF(Tabla6[N° DE LOTE],ALMACEN[N° DE LOTE],Tabla6[SALIDAS])</f>
        <v>0</v>
      </c>
      <c r="X708" s="950">
        <f>ALMACEN[[#This Row],[SALIDAD]]-ALMACEN[[#This Row],[ENTRADAS]]</f>
        <v>0</v>
      </c>
      <c r="Y708" s="176"/>
    </row>
    <row r="709" spans="1:25" ht="25.5" x14ac:dyDescent="0.25">
      <c r="A709" s="179">
        <v>627</v>
      </c>
      <c r="B709" s="204"/>
      <c r="C709" s="21" t="s">
        <v>649</v>
      </c>
      <c r="D709" s="23" t="s">
        <v>338</v>
      </c>
      <c r="E709" s="23" t="s">
        <v>708</v>
      </c>
      <c r="F709" s="28">
        <v>45170</v>
      </c>
      <c r="G709" s="39">
        <v>0.6</v>
      </c>
      <c r="H709" s="337"/>
      <c r="I709" s="83"/>
      <c r="J709" s="590">
        <f t="shared" si="48"/>
        <v>0</v>
      </c>
      <c r="K709" s="83">
        <v>0</v>
      </c>
      <c r="L709" s="85">
        <f t="shared" si="49"/>
        <v>0</v>
      </c>
      <c r="M709" s="83">
        <v>0</v>
      </c>
      <c r="N709" s="85">
        <f t="shared" si="50"/>
        <v>0</v>
      </c>
      <c r="O709" s="83"/>
      <c r="P709" s="85">
        <f t="shared" si="51"/>
        <v>0</v>
      </c>
      <c r="Q709" s="83"/>
      <c r="R709" s="377">
        <f t="shared" si="52"/>
        <v>0</v>
      </c>
      <c r="S709" s="905"/>
      <c r="T709" s="905">
        <f>+ALMACEN[[#This Row],[TOTAL EXITENTE82]]*ALMACEN[[#This Row],[P.U$]]</f>
        <v>0</v>
      </c>
      <c r="U709" s="768"/>
      <c r="V709">
        <f>SUMIF(SALIDAS6[[N° DE LOTE ]],ALMACEN[N° DE LOTE],SALIDAS6[ENTRADAS])</f>
        <v>0</v>
      </c>
      <c r="W709" s="950">
        <f>SUMIF(Tabla6[N° DE LOTE],ALMACEN[N° DE LOTE],Tabla6[SALIDAS])</f>
        <v>0</v>
      </c>
      <c r="X709" s="950">
        <f>ALMACEN[[#This Row],[SALIDAD]]-ALMACEN[[#This Row],[ENTRADAS]]</f>
        <v>0</v>
      </c>
      <c r="Y709" s="176"/>
    </row>
    <row r="710" spans="1:25" ht="25.5" x14ac:dyDescent="0.25">
      <c r="A710" s="179">
        <v>628</v>
      </c>
      <c r="B710" s="204" t="s">
        <v>832</v>
      </c>
      <c r="C710" s="151" t="s">
        <v>802</v>
      </c>
      <c r="D710" s="23" t="s">
        <v>338</v>
      </c>
      <c r="E710" s="23" t="s">
        <v>710</v>
      </c>
      <c r="F710" s="28">
        <v>45839</v>
      </c>
      <c r="G710" s="39">
        <v>4.88</v>
      </c>
      <c r="H710" s="337"/>
      <c r="I710" s="83"/>
      <c r="J710" s="590">
        <f t="shared" si="48"/>
        <v>0</v>
      </c>
      <c r="K710" s="83">
        <v>0</v>
      </c>
      <c r="L710" s="85">
        <f t="shared" si="49"/>
        <v>0</v>
      </c>
      <c r="M710" s="83">
        <v>0</v>
      </c>
      <c r="N710" s="85">
        <f t="shared" si="50"/>
        <v>0</v>
      </c>
      <c r="O710" s="83"/>
      <c r="P710" s="85">
        <f t="shared" si="51"/>
        <v>0</v>
      </c>
      <c r="Q710" s="83"/>
      <c r="R710" s="377">
        <f t="shared" si="52"/>
        <v>0</v>
      </c>
      <c r="S710" s="905"/>
      <c r="T710" s="905">
        <f>+ALMACEN[[#This Row],[TOTAL EXITENTE82]]*ALMACEN[[#This Row],[P.U$]]</f>
        <v>0</v>
      </c>
      <c r="U710" s="768"/>
      <c r="V710">
        <f>SUMIF(SALIDAS6[[N° DE LOTE ]],ALMACEN[N° DE LOTE],SALIDAS6[ENTRADAS])</f>
        <v>0</v>
      </c>
      <c r="W710" s="950">
        <f>SUMIF(Tabla6[N° DE LOTE],ALMACEN[N° DE LOTE],Tabla6[SALIDAS])</f>
        <v>0</v>
      </c>
      <c r="X710" s="950">
        <f>ALMACEN[[#This Row],[SALIDAD]]-ALMACEN[[#This Row],[ENTRADAS]]</f>
        <v>0</v>
      </c>
      <c r="Y710" s="176"/>
    </row>
    <row r="711" spans="1:25" ht="30" x14ac:dyDescent="0.25">
      <c r="A711" s="179">
        <v>629</v>
      </c>
      <c r="B711" s="151" t="s">
        <v>977</v>
      </c>
      <c r="C711" s="151" t="s">
        <v>802</v>
      </c>
      <c r="D711" s="655" t="s">
        <v>338</v>
      </c>
      <c r="E711" s="151" t="s">
        <v>710</v>
      </c>
      <c r="F711" s="579">
        <v>45809</v>
      </c>
      <c r="G711" s="580">
        <v>4.88</v>
      </c>
      <c r="H711" s="337"/>
      <c r="I711" s="233"/>
      <c r="J711" s="590">
        <f t="shared" si="48"/>
        <v>0</v>
      </c>
      <c r="K711" s="83">
        <v>0</v>
      </c>
      <c r="L711" s="232">
        <f t="shared" si="49"/>
        <v>0</v>
      </c>
      <c r="M711" s="83">
        <v>0</v>
      </c>
      <c r="N711" s="232">
        <f t="shared" si="50"/>
        <v>0</v>
      </c>
      <c r="O711" s="233"/>
      <c r="P711" s="232">
        <f t="shared" si="51"/>
        <v>0</v>
      </c>
      <c r="Q711" s="233"/>
      <c r="R711" s="377">
        <f t="shared" si="52"/>
        <v>0</v>
      </c>
      <c r="S711" s="905"/>
      <c r="T711" s="905">
        <f>+ALMACEN[[#This Row],[TOTAL EXITENTE82]]*ALMACEN[[#This Row],[P.U$]]</f>
        <v>0</v>
      </c>
      <c r="U711" s="768"/>
      <c r="V711">
        <f>SUMIF(SALIDAS6[[N° DE LOTE ]],ALMACEN[N° DE LOTE],SALIDAS6[ENTRADAS])</f>
        <v>0</v>
      </c>
      <c r="W711" s="950">
        <f>SUMIF(Tabla6[N° DE LOTE],ALMACEN[N° DE LOTE],Tabla6[SALIDAS])</f>
        <v>0</v>
      </c>
      <c r="X711" s="950">
        <f>ALMACEN[[#This Row],[SALIDAD]]-ALMACEN[[#This Row],[ENTRADAS]]</f>
        <v>0</v>
      </c>
      <c r="Y711" s="176"/>
    </row>
    <row r="712" spans="1:25" ht="28.5" x14ac:dyDescent="0.25">
      <c r="A712" s="179">
        <v>630</v>
      </c>
      <c r="B712" s="204" t="s">
        <v>17744</v>
      </c>
      <c r="C712" s="21" t="s">
        <v>650</v>
      </c>
      <c r="D712" s="23" t="s">
        <v>338</v>
      </c>
      <c r="E712" s="23" t="s">
        <v>710</v>
      </c>
      <c r="F712" s="28">
        <v>45748</v>
      </c>
      <c r="G712" s="39">
        <v>6.65</v>
      </c>
      <c r="H712" s="337"/>
      <c r="I712" s="233"/>
      <c r="J712" s="590">
        <f>G712*I712</f>
        <v>0</v>
      </c>
      <c r="K712" s="83">
        <v>0</v>
      </c>
      <c r="L712" s="232">
        <f>G712*K712</f>
        <v>0</v>
      </c>
      <c r="M712" s="83">
        <v>0</v>
      </c>
      <c r="N712" s="232">
        <f>G712*M712</f>
        <v>0</v>
      </c>
      <c r="O712" s="233"/>
      <c r="P712" s="232">
        <f>G712*O712</f>
        <v>0</v>
      </c>
      <c r="Q712" s="233"/>
      <c r="R712" s="377">
        <f>G712*Q712</f>
        <v>0</v>
      </c>
      <c r="S712" s="905"/>
      <c r="T712" s="905">
        <f>+ALMACEN[[#This Row],[TOTAL EXITENTE82]]*ALMACEN[[#This Row],[P.U$]]</f>
        <v>0</v>
      </c>
      <c r="U712" s="768"/>
      <c r="V712">
        <f>SUMIF(SALIDAS6[[N° DE LOTE ]],ALMACEN[N° DE LOTE],SALIDAS6[ENTRADAS])</f>
        <v>0</v>
      </c>
      <c r="W712" s="950">
        <f>SUMIF(Tabla6[N° DE LOTE],ALMACEN[N° DE LOTE],Tabla6[SALIDAS])</f>
        <v>0</v>
      </c>
      <c r="X712" s="950">
        <f>ALMACEN[[#This Row],[SALIDAD]]-ALMACEN[[#This Row],[ENTRADAS]]</f>
        <v>0</v>
      </c>
      <c r="Y712" s="176"/>
    </row>
    <row r="713" spans="1:25" ht="28.5" x14ac:dyDescent="0.25">
      <c r="A713" s="179">
        <v>631</v>
      </c>
      <c r="B713" s="204" t="s">
        <v>17743</v>
      </c>
      <c r="C713" s="21" t="s">
        <v>650</v>
      </c>
      <c r="D713" s="23" t="s">
        <v>338</v>
      </c>
      <c r="E713" s="23" t="s">
        <v>710</v>
      </c>
      <c r="F713" s="28">
        <v>45689</v>
      </c>
      <c r="G713" s="39">
        <v>7.15</v>
      </c>
      <c r="H713" s="337"/>
      <c r="I713" s="83"/>
      <c r="J713" s="590">
        <f t="shared" si="48"/>
        <v>0</v>
      </c>
      <c r="K713" s="83">
        <v>0</v>
      </c>
      <c r="L713" s="85">
        <f t="shared" si="49"/>
        <v>0</v>
      </c>
      <c r="M713" s="83">
        <v>0</v>
      </c>
      <c r="N713" s="85">
        <f t="shared" si="50"/>
        <v>0</v>
      </c>
      <c r="O713" s="83"/>
      <c r="P713" s="85">
        <f t="shared" si="51"/>
        <v>0</v>
      </c>
      <c r="Q713" s="83"/>
      <c r="R713" s="377">
        <f t="shared" si="52"/>
        <v>0</v>
      </c>
      <c r="S713" s="905"/>
      <c r="T713" s="905">
        <f>+ALMACEN[[#This Row],[TOTAL EXITENTE82]]*ALMACEN[[#This Row],[P.U$]]</f>
        <v>0</v>
      </c>
      <c r="U713" s="768"/>
      <c r="V713">
        <f>SUMIF(SALIDAS6[[N° DE LOTE ]],ALMACEN[N° DE LOTE],SALIDAS6[ENTRADAS])</f>
        <v>0</v>
      </c>
      <c r="W713" s="950">
        <f>SUMIF(Tabla6[N° DE LOTE],ALMACEN[N° DE LOTE],Tabla6[SALIDAS])</f>
        <v>0</v>
      </c>
      <c r="X713" s="950">
        <f>ALMACEN[[#This Row],[SALIDAD]]-ALMACEN[[#This Row],[ENTRADAS]]</f>
        <v>0</v>
      </c>
      <c r="Y713" s="176"/>
    </row>
    <row r="714" spans="1:25" x14ac:dyDescent="0.25">
      <c r="A714" s="179">
        <v>632</v>
      </c>
      <c r="B714" s="204" t="s">
        <v>1046</v>
      </c>
      <c r="C714" s="21" t="s">
        <v>596</v>
      </c>
      <c r="D714" s="23"/>
      <c r="E714" s="23"/>
      <c r="F714" s="28"/>
      <c r="G714" s="39"/>
      <c r="H714" s="337"/>
      <c r="I714" s="83"/>
      <c r="J714" s="590">
        <f t="shared" si="48"/>
        <v>0</v>
      </c>
      <c r="K714" s="83">
        <v>0</v>
      </c>
      <c r="L714" s="85">
        <f t="shared" si="49"/>
        <v>0</v>
      </c>
      <c r="M714" s="83">
        <v>0</v>
      </c>
      <c r="N714" s="85">
        <f t="shared" si="50"/>
        <v>0</v>
      </c>
      <c r="O714" s="83"/>
      <c r="P714" s="85">
        <f t="shared" si="51"/>
        <v>0</v>
      </c>
      <c r="Q714" s="83"/>
      <c r="R714" s="377">
        <f t="shared" si="52"/>
        <v>0</v>
      </c>
      <c r="S714" s="905"/>
      <c r="T714" s="905">
        <f>+ALMACEN[[#This Row],[TOTAL EXITENTE82]]*ALMACEN[[#This Row],[P.U$]]</f>
        <v>0</v>
      </c>
      <c r="U714" s="768"/>
      <c r="V714">
        <f>SUMIF(SALIDAS6[[N° DE LOTE ]],ALMACEN[N° DE LOTE],SALIDAS6[ENTRADAS])</f>
        <v>0</v>
      </c>
      <c r="W714" s="950">
        <f>SUMIF(Tabla6[N° DE LOTE],ALMACEN[N° DE LOTE],Tabla6[SALIDAS])</f>
        <v>0</v>
      </c>
      <c r="X714" s="950">
        <f>ALMACEN[[#This Row],[SALIDAD]]-ALMACEN[[#This Row],[ENTRADAS]]</f>
        <v>0</v>
      </c>
      <c r="Y714" s="176"/>
    </row>
    <row r="715" spans="1:25" ht="28.5" x14ac:dyDescent="0.25">
      <c r="A715" s="179">
        <v>633</v>
      </c>
      <c r="B715" s="204" t="s">
        <v>533</v>
      </c>
      <c r="C715" s="21" t="s">
        <v>635</v>
      </c>
      <c r="D715" s="23" t="s">
        <v>338</v>
      </c>
      <c r="E715" s="23" t="s">
        <v>710</v>
      </c>
      <c r="F715" s="28">
        <v>45505</v>
      </c>
      <c r="G715" s="39">
        <v>6.57</v>
      </c>
      <c r="H715" s="337"/>
      <c r="I715" s="83"/>
      <c r="J715" s="590">
        <f t="shared" si="48"/>
        <v>0</v>
      </c>
      <c r="K715" s="83">
        <v>0</v>
      </c>
      <c r="L715" s="85">
        <f t="shared" si="49"/>
        <v>0</v>
      </c>
      <c r="M715" s="83">
        <v>0</v>
      </c>
      <c r="N715" s="85">
        <f t="shared" si="50"/>
        <v>0</v>
      </c>
      <c r="O715" s="83"/>
      <c r="P715" s="85">
        <f t="shared" si="51"/>
        <v>0</v>
      </c>
      <c r="Q715" s="83"/>
      <c r="R715" s="377">
        <f t="shared" si="52"/>
        <v>0</v>
      </c>
      <c r="S715" s="905"/>
      <c r="T715" s="905">
        <f>+ALMACEN[[#This Row],[TOTAL EXITENTE82]]*ALMACEN[[#This Row],[P.U$]]</f>
        <v>0</v>
      </c>
      <c r="U715" s="768"/>
      <c r="V715">
        <f>SUMIF(SALIDAS6[[N° DE LOTE ]],ALMACEN[N° DE LOTE],SALIDAS6[ENTRADAS])</f>
        <v>0</v>
      </c>
      <c r="W715" s="950">
        <f>SUMIF(Tabla6[N° DE LOTE],ALMACEN[N° DE LOTE],Tabla6[SALIDAS])</f>
        <v>0</v>
      </c>
      <c r="X715" s="950">
        <f>ALMACEN[[#This Row],[SALIDAD]]-ALMACEN[[#This Row],[ENTRADAS]]</f>
        <v>0</v>
      </c>
      <c r="Y715" s="176"/>
    </row>
    <row r="716" spans="1:25" ht="51" x14ac:dyDescent="0.25">
      <c r="A716" s="179">
        <v>634</v>
      </c>
      <c r="B716" s="206" t="s">
        <v>534</v>
      </c>
      <c r="C716" s="24" t="s">
        <v>651</v>
      </c>
      <c r="D716" s="24" t="s">
        <v>339</v>
      </c>
      <c r="E716" s="24" t="s">
        <v>713</v>
      </c>
      <c r="F716" s="31">
        <v>46082</v>
      </c>
      <c r="G716" s="42">
        <v>1.71</v>
      </c>
      <c r="H716" s="337"/>
      <c r="I716" s="83"/>
      <c r="J716" s="590">
        <f t="shared" si="48"/>
        <v>0</v>
      </c>
      <c r="K716" s="83">
        <v>0</v>
      </c>
      <c r="L716" s="85">
        <f t="shared" si="49"/>
        <v>0</v>
      </c>
      <c r="M716" s="83">
        <v>0</v>
      </c>
      <c r="N716" s="85">
        <f t="shared" si="50"/>
        <v>0</v>
      </c>
      <c r="O716" s="83"/>
      <c r="P716" s="85">
        <f t="shared" si="51"/>
        <v>0</v>
      </c>
      <c r="Q716" s="83">
        <v>6</v>
      </c>
      <c r="R716" s="377">
        <f t="shared" si="52"/>
        <v>10.26</v>
      </c>
      <c r="S716" s="905">
        <v>3</v>
      </c>
      <c r="T716" s="905">
        <f>+ALMACEN[[#This Row],[TOTAL EXITENTE82]]*ALMACEN[[#This Row],[P.U$]]</f>
        <v>5.13</v>
      </c>
      <c r="U716" s="768">
        <v>0</v>
      </c>
      <c r="V716">
        <f>SUMIF(SALIDAS6[[N° DE LOTE ]],ALMACEN[N° DE LOTE],SALIDAS6[ENTRADAS])</f>
        <v>6</v>
      </c>
      <c r="W716" s="950">
        <f>SUMIF(Tabla6[N° DE LOTE],ALMACEN[N° DE LOTE],Tabla6[SALIDAS])</f>
        <v>0</v>
      </c>
      <c r="X716" s="950">
        <f>ALMACEN[[#This Row],[SALIDAD]]-ALMACEN[[#This Row],[ENTRADAS]]</f>
        <v>6</v>
      </c>
      <c r="Y716" s="176"/>
    </row>
    <row r="717" spans="1:25" ht="51" x14ac:dyDescent="0.25">
      <c r="A717" s="179">
        <v>786</v>
      </c>
      <c r="B717" s="206" t="s">
        <v>18049</v>
      </c>
      <c r="C717" s="24" t="s">
        <v>623</v>
      </c>
      <c r="D717" s="24" t="s">
        <v>339</v>
      </c>
      <c r="E717" s="24" t="s">
        <v>713</v>
      </c>
      <c r="F717" s="31">
        <v>46204</v>
      </c>
      <c r="G717" s="42">
        <v>1.76</v>
      </c>
      <c r="H717" s="337"/>
      <c r="I717" s="83"/>
      <c r="J717" s="590">
        <f>G717*I717</f>
        <v>0</v>
      </c>
      <c r="K717" s="83"/>
      <c r="L717" s="85">
        <f>G717*K717</f>
        <v>0</v>
      </c>
      <c r="M717" s="83"/>
      <c r="N717" s="85">
        <f>G717*M717</f>
        <v>0</v>
      </c>
      <c r="O717" s="83"/>
      <c r="P717" s="85">
        <f>G717*O717</f>
        <v>0</v>
      </c>
      <c r="Q717" s="83">
        <v>20</v>
      </c>
      <c r="R717" s="377">
        <f>G717*Q717</f>
        <v>35.200000000000003</v>
      </c>
      <c r="S717" s="905">
        <v>1</v>
      </c>
      <c r="T717" s="905">
        <f>+ALMACEN[[#This Row],[TOTAL EXITENTE82]]*ALMACEN[[#This Row],[P.U$]]</f>
        <v>1.76</v>
      </c>
      <c r="U717" s="768">
        <v>0</v>
      </c>
      <c r="V717">
        <f>SUMIF(SALIDAS6[[N° DE LOTE ]],ALMACEN[N° DE LOTE],SALIDAS6[ENTRADAS])</f>
        <v>20</v>
      </c>
      <c r="W717" s="950">
        <f>SUMIF(Tabla6[N° DE LOTE],ALMACEN[N° DE LOTE],Tabla6[SALIDAS])</f>
        <v>0</v>
      </c>
      <c r="X717" s="950">
        <f>ALMACEN[[#This Row],[SALIDAD]]-ALMACEN[[#This Row],[ENTRADAS]]</f>
        <v>20</v>
      </c>
      <c r="Y717" s="176"/>
    </row>
    <row r="718" spans="1:25" ht="51" x14ac:dyDescent="0.25">
      <c r="A718" s="179">
        <v>809</v>
      </c>
      <c r="B718" s="184" t="s">
        <v>18074</v>
      </c>
      <c r="C718" s="24" t="s">
        <v>651</v>
      </c>
      <c r="D718" s="24" t="s">
        <v>339</v>
      </c>
      <c r="E718" s="24" t="s">
        <v>713</v>
      </c>
      <c r="F718" s="31">
        <v>46082</v>
      </c>
      <c r="G718" s="42">
        <v>1.78</v>
      </c>
      <c r="H718" s="337"/>
      <c r="I718" s="83"/>
      <c r="J718" s="590">
        <f>G718*I718</f>
        <v>0</v>
      </c>
      <c r="K718" s="83"/>
      <c r="L718" s="85">
        <f>G718*K718</f>
        <v>0</v>
      </c>
      <c r="M718" s="83"/>
      <c r="N718" s="85">
        <f>G718*M718</f>
        <v>0</v>
      </c>
      <c r="O718" s="83"/>
      <c r="P718" s="85">
        <f>G718*O718</f>
        <v>0</v>
      </c>
      <c r="Q718" s="83">
        <v>50</v>
      </c>
      <c r="R718" s="377">
        <f>G718*Q718</f>
        <v>89</v>
      </c>
      <c r="S718" s="905">
        <v>34</v>
      </c>
      <c r="T718" s="905">
        <f>+ALMACEN[[#This Row],[TOTAL EXITENTE82]]*ALMACEN[[#This Row],[P.U$]]</f>
        <v>60.52</v>
      </c>
      <c r="U718" s="768">
        <v>26</v>
      </c>
      <c r="V718">
        <f>SUMIF(SALIDAS6[[N° DE LOTE ]],ALMACEN[N° DE LOTE],SALIDAS6[ENTRADAS])</f>
        <v>50</v>
      </c>
      <c r="W718" s="950">
        <f>SUMIF(Tabla6[N° DE LOTE],ALMACEN[N° DE LOTE],Tabla6[SALIDAS])</f>
        <v>0</v>
      </c>
      <c r="X718" s="950">
        <f>ALMACEN[[#This Row],[SALIDAD]]-ALMACEN[[#This Row],[ENTRADAS]]</f>
        <v>50</v>
      </c>
      <c r="Y718" s="176"/>
    </row>
    <row r="719" spans="1:25" ht="51" x14ac:dyDescent="0.25">
      <c r="A719" s="179">
        <v>635</v>
      </c>
      <c r="B719" s="184" t="s">
        <v>959</v>
      </c>
      <c r="C719" s="184" t="s">
        <v>960</v>
      </c>
      <c r="D719" s="24" t="s">
        <v>339</v>
      </c>
      <c r="E719" s="24" t="s">
        <v>713</v>
      </c>
      <c r="F719" s="601">
        <v>45474</v>
      </c>
      <c r="G719" s="577">
        <v>2.74</v>
      </c>
      <c r="H719" s="337"/>
      <c r="I719" s="233"/>
      <c r="J719" s="590">
        <f t="shared" si="48"/>
        <v>0</v>
      </c>
      <c r="K719" s="83">
        <v>0</v>
      </c>
      <c r="L719" s="232">
        <f t="shared" si="49"/>
        <v>0</v>
      </c>
      <c r="M719" s="83">
        <v>0</v>
      </c>
      <c r="N719" s="232">
        <f t="shared" si="50"/>
        <v>0</v>
      </c>
      <c r="O719" s="233"/>
      <c r="P719" s="232">
        <f t="shared" si="51"/>
        <v>0</v>
      </c>
      <c r="Q719" s="233"/>
      <c r="R719" s="377">
        <f t="shared" si="52"/>
        <v>0</v>
      </c>
      <c r="S719" s="905"/>
      <c r="T719" s="905">
        <f>+ALMACEN[[#This Row],[TOTAL EXITENTE82]]*ALMACEN[[#This Row],[P.U$]]</f>
        <v>0</v>
      </c>
      <c r="U719" s="768"/>
      <c r="V719">
        <f>SUMIF(SALIDAS6[[N° DE LOTE ]],ALMACEN[N° DE LOTE],SALIDAS6[ENTRADAS])</f>
        <v>0</v>
      </c>
      <c r="W719" s="950">
        <f>SUMIF(Tabla6[N° DE LOTE],ALMACEN[N° DE LOTE],Tabla6[SALIDAS])</f>
        <v>0</v>
      </c>
      <c r="X719" s="950">
        <f>ALMACEN[[#This Row],[SALIDAD]]-ALMACEN[[#This Row],[ENTRADAS]]</f>
        <v>0</v>
      </c>
      <c r="Y719" s="176"/>
    </row>
    <row r="720" spans="1:25" ht="57" x14ac:dyDescent="0.25">
      <c r="A720" s="179">
        <v>636</v>
      </c>
      <c r="B720" s="184" t="s">
        <v>957</v>
      </c>
      <c r="C720" s="184" t="s">
        <v>960</v>
      </c>
      <c r="D720" s="203" t="s">
        <v>339</v>
      </c>
      <c r="E720" s="203" t="s">
        <v>713</v>
      </c>
      <c r="F720" s="601">
        <v>45717</v>
      </c>
      <c r="G720" s="577">
        <v>1.67</v>
      </c>
      <c r="H720" s="337"/>
      <c r="I720" s="233"/>
      <c r="J720" s="590">
        <f t="shared" si="48"/>
        <v>0</v>
      </c>
      <c r="K720" s="83">
        <v>0</v>
      </c>
      <c r="L720" s="232">
        <f t="shared" si="49"/>
        <v>0</v>
      </c>
      <c r="M720" s="83">
        <v>0</v>
      </c>
      <c r="N720" s="232">
        <f t="shared" si="50"/>
        <v>0</v>
      </c>
      <c r="O720" s="233"/>
      <c r="P720" s="232">
        <f t="shared" si="51"/>
        <v>0</v>
      </c>
      <c r="Q720" s="233"/>
      <c r="R720" s="377">
        <f t="shared" si="52"/>
        <v>0</v>
      </c>
      <c r="S720" s="905"/>
      <c r="T720" s="905">
        <f>+ALMACEN[[#This Row],[TOTAL EXITENTE82]]*ALMACEN[[#This Row],[P.U$]]</f>
        <v>0</v>
      </c>
      <c r="U720" s="768"/>
      <c r="V720">
        <f>SUMIF(SALIDAS6[[N° DE LOTE ]],ALMACEN[N° DE LOTE],SALIDAS6[ENTRADAS])</f>
        <v>0</v>
      </c>
      <c r="W720" s="950">
        <f>SUMIF(Tabla6[N° DE LOTE],ALMACEN[N° DE LOTE],Tabla6[SALIDAS])</f>
        <v>0</v>
      </c>
      <c r="X720" s="950">
        <f>ALMACEN[[#This Row],[SALIDAD]]-ALMACEN[[#This Row],[ENTRADAS]]</f>
        <v>0</v>
      </c>
      <c r="Y720" s="176"/>
    </row>
    <row r="721" spans="1:25" ht="51" x14ac:dyDescent="0.25">
      <c r="A721" s="179">
        <v>637</v>
      </c>
      <c r="B721" s="206" t="s">
        <v>535</v>
      </c>
      <c r="C721" s="24" t="s">
        <v>652</v>
      </c>
      <c r="D721" s="24" t="s">
        <v>339</v>
      </c>
      <c r="E721" s="24" t="s">
        <v>713</v>
      </c>
      <c r="F721" s="32">
        <v>45627</v>
      </c>
      <c r="G721" s="42">
        <v>1.92</v>
      </c>
      <c r="H721" s="337"/>
      <c r="I721" s="83"/>
      <c r="J721" s="590">
        <f t="shared" si="48"/>
        <v>0</v>
      </c>
      <c r="K721" s="83">
        <v>0</v>
      </c>
      <c r="L721" s="85">
        <f t="shared" si="49"/>
        <v>0</v>
      </c>
      <c r="M721" s="83">
        <v>0</v>
      </c>
      <c r="N721" s="85">
        <f t="shared" si="50"/>
        <v>0</v>
      </c>
      <c r="O721" s="83"/>
      <c r="P721" s="85">
        <f t="shared" si="51"/>
        <v>0</v>
      </c>
      <c r="Q721" s="83"/>
      <c r="R721" s="377">
        <f t="shared" si="52"/>
        <v>0</v>
      </c>
      <c r="S721" s="905"/>
      <c r="T721" s="905">
        <f>+ALMACEN[[#This Row],[TOTAL EXITENTE82]]*ALMACEN[[#This Row],[P.U$]]</f>
        <v>0</v>
      </c>
      <c r="U721" s="768"/>
      <c r="V721">
        <f>SUMIF(SALIDAS6[[N° DE LOTE ]],ALMACEN[N° DE LOTE],SALIDAS6[ENTRADAS])</f>
        <v>0</v>
      </c>
      <c r="W721" s="950">
        <f>SUMIF(Tabla6[N° DE LOTE],ALMACEN[N° DE LOTE],Tabla6[SALIDAS])</f>
        <v>0</v>
      </c>
      <c r="X721" s="950">
        <f>ALMACEN[[#This Row],[SALIDAD]]-ALMACEN[[#This Row],[ENTRADAS]]</f>
        <v>0</v>
      </c>
      <c r="Y721" s="176"/>
    </row>
    <row r="722" spans="1:25" ht="51" x14ac:dyDescent="0.25">
      <c r="A722" s="179">
        <v>638</v>
      </c>
      <c r="B722" s="206" t="s">
        <v>836</v>
      </c>
      <c r="C722" s="24" t="s">
        <v>652</v>
      </c>
      <c r="D722" s="24" t="s">
        <v>339</v>
      </c>
      <c r="E722" s="24" t="s">
        <v>713</v>
      </c>
      <c r="F722" s="32">
        <v>45627</v>
      </c>
      <c r="G722" s="42">
        <v>1.92</v>
      </c>
      <c r="H722" s="337"/>
      <c r="I722" s="83"/>
      <c r="J722" s="590">
        <f t="shared" si="48"/>
        <v>0</v>
      </c>
      <c r="K722" s="83">
        <v>0</v>
      </c>
      <c r="L722" s="85">
        <f t="shared" si="49"/>
        <v>0</v>
      </c>
      <c r="M722" s="83">
        <v>0</v>
      </c>
      <c r="N722" s="85">
        <f t="shared" si="50"/>
        <v>0</v>
      </c>
      <c r="O722" s="83"/>
      <c r="P722" s="85">
        <f t="shared" si="51"/>
        <v>0</v>
      </c>
      <c r="Q722" s="83"/>
      <c r="R722" s="377">
        <f t="shared" si="52"/>
        <v>0</v>
      </c>
      <c r="S722" s="905"/>
      <c r="T722" s="905">
        <f>+ALMACEN[[#This Row],[TOTAL EXITENTE82]]*ALMACEN[[#This Row],[P.U$]]</f>
        <v>0</v>
      </c>
      <c r="U722" s="768"/>
      <c r="V722">
        <f>SUMIF(SALIDAS6[[N° DE LOTE ]],ALMACEN[N° DE LOTE],SALIDAS6[ENTRADAS])</f>
        <v>0</v>
      </c>
      <c r="W722" s="950">
        <f>SUMIF(Tabla6[N° DE LOTE],ALMACEN[N° DE LOTE],Tabla6[SALIDAS])</f>
        <v>0</v>
      </c>
      <c r="X722" s="950">
        <f>ALMACEN[[#This Row],[SALIDAD]]-ALMACEN[[#This Row],[ENTRADAS]]</f>
        <v>0</v>
      </c>
      <c r="Y722" s="176"/>
    </row>
    <row r="723" spans="1:25" ht="51" x14ac:dyDescent="0.25">
      <c r="A723" s="179">
        <v>639</v>
      </c>
      <c r="B723" s="206" t="s">
        <v>536</v>
      </c>
      <c r="C723" s="24" t="s">
        <v>653</v>
      </c>
      <c r="D723" s="24" t="s">
        <v>339</v>
      </c>
      <c r="E723" s="24" t="s">
        <v>713</v>
      </c>
      <c r="F723" s="32">
        <v>45628</v>
      </c>
      <c r="G723" s="42">
        <v>2.88</v>
      </c>
      <c r="H723" s="337"/>
      <c r="I723" s="83"/>
      <c r="J723" s="590">
        <f t="shared" si="48"/>
        <v>0</v>
      </c>
      <c r="K723" s="83">
        <v>0</v>
      </c>
      <c r="L723" s="85">
        <f t="shared" si="49"/>
        <v>0</v>
      </c>
      <c r="M723" s="83">
        <v>0</v>
      </c>
      <c r="N723" s="85">
        <f t="shared" si="50"/>
        <v>0</v>
      </c>
      <c r="O723" s="83"/>
      <c r="P723" s="85">
        <f t="shared" si="51"/>
        <v>0</v>
      </c>
      <c r="Q723" s="83"/>
      <c r="R723" s="377">
        <f t="shared" si="52"/>
        <v>0</v>
      </c>
      <c r="S723" s="905"/>
      <c r="T723" s="905">
        <f>+ALMACEN[[#This Row],[TOTAL EXITENTE82]]*ALMACEN[[#This Row],[P.U$]]</f>
        <v>0</v>
      </c>
      <c r="U723" s="768"/>
      <c r="V723">
        <f>SUMIF(SALIDAS6[[N° DE LOTE ]],ALMACEN[N° DE LOTE],SALIDAS6[ENTRADAS])</f>
        <v>0</v>
      </c>
      <c r="W723" s="950">
        <f>SUMIF(Tabla6[N° DE LOTE],ALMACEN[N° DE LOTE],Tabla6[SALIDAS])</f>
        <v>0</v>
      </c>
      <c r="X723" s="950">
        <f>ALMACEN[[#This Row],[SALIDAD]]-ALMACEN[[#This Row],[ENTRADAS]]</f>
        <v>0</v>
      </c>
      <c r="Y723" s="176"/>
    </row>
    <row r="724" spans="1:25" ht="51" x14ac:dyDescent="0.25">
      <c r="A724" s="179">
        <v>640</v>
      </c>
      <c r="B724" s="206" t="s">
        <v>17727</v>
      </c>
      <c r="C724" s="24" t="s">
        <v>908</v>
      </c>
      <c r="D724" s="24" t="s">
        <v>339</v>
      </c>
      <c r="E724" s="24" t="s">
        <v>713</v>
      </c>
      <c r="F724" s="32">
        <v>45689</v>
      </c>
      <c r="G724" s="42">
        <v>10.18</v>
      </c>
      <c r="H724" s="337"/>
      <c r="I724" s="83"/>
      <c r="J724" s="590">
        <f t="shared" si="48"/>
        <v>0</v>
      </c>
      <c r="K724" s="83">
        <v>0</v>
      </c>
      <c r="L724" s="85">
        <f t="shared" si="49"/>
        <v>0</v>
      </c>
      <c r="M724" s="83">
        <v>0</v>
      </c>
      <c r="N724" s="85">
        <f t="shared" si="50"/>
        <v>0</v>
      </c>
      <c r="O724" s="83"/>
      <c r="P724" s="85">
        <f t="shared" si="51"/>
        <v>0</v>
      </c>
      <c r="Q724" s="83"/>
      <c r="R724" s="377">
        <f t="shared" si="52"/>
        <v>0</v>
      </c>
      <c r="S724" s="905"/>
      <c r="T724" s="905">
        <f>+ALMACEN[[#This Row],[TOTAL EXITENTE82]]*ALMACEN[[#This Row],[P.U$]]</f>
        <v>0</v>
      </c>
      <c r="U724" s="768"/>
      <c r="V724">
        <f>SUMIF(SALIDAS6[[N° DE LOTE ]],ALMACEN[N° DE LOTE],SALIDAS6[ENTRADAS])</f>
        <v>0</v>
      </c>
      <c r="W724" s="950">
        <f>SUMIF(Tabla6[N° DE LOTE],ALMACEN[N° DE LOTE],Tabla6[SALIDAS])</f>
        <v>0</v>
      </c>
      <c r="X724" s="950">
        <f>ALMACEN[[#This Row],[SALIDAD]]-ALMACEN[[#This Row],[ENTRADAS]]</f>
        <v>0</v>
      </c>
      <c r="Y724" s="176"/>
    </row>
    <row r="725" spans="1:25" ht="51" x14ac:dyDescent="0.25">
      <c r="A725" s="179">
        <v>641</v>
      </c>
      <c r="B725" s="206" t="s">
        <v>538</v>
      </c>
      <c r="C725" s="24" t="s">
        <v>654</v>
      </c>
      <c r="D725" s="24" t="s">
        <v>339</v>
      </c>
      <c r="E725" s="24" t="s">
        <v>714</v>
      </c>
      <c r="F725" s="32">
        <v>45630</v>
      </c>
      <c r="G725" s="42">
        <v>3.3</v>
      </c>
      <c r="H725" s="337"/>
      <c r="I725" s="83"/>
      <c r="J725" s="590">
        <f t="shared" si="48"/>
        <v>0</v>
      </c>
      <c r="K725" s="83">
        <v>0</v>
      </c>
      <c r="L725" s="85">
        <f t="shared" si="49"/>
        <v>0</v>
      </c>
      <c r="M725" s="83">
        <v>0</v>
      </c>
      <c r="N725" s="85">
        <f t="shared" si="50"/>
        <v>0</v>
      </c>
      <c r="O725" s="83"/>
      <c r="P725" s="85">
        <f t="shared" si="51"/>
        <v>0</v>
      </c>
      <c r="Q725" s="83"/>
      <c r="R725" s="377">
        <f t="shared" si="52"/>
        <v>0</v>
      </c>
      <c r="S725" s="905"/>
      <c r="T725" s="905">
        <f>+ALMACEN[[#This Row],[TOTAL EXITENTE82]]*ALMACEN[[#This Row],[P.U$]]</f>
        <v>0</v>
      </c>
      <c r="U725" s="768"/>
      <c r="V725">
        <f>SUMIF(SALIDAS6[[N° DE LOTE ]],ALMACEN[N° DE LOTE],SALIDAS6[ENTRADAS])</f>
        <v>0</v>
      </c>
      <c r="W725" s="950">
        <f>SUMIF(Tabla6[N° DE LOTE],ALMACEN[N° DE LOTE],Tabla6[SALIDAS])</f>
        <v>0</v>
      </c>
      <c r="X725" s="950">
        <f>ALMACEN[[#This Row],[SALIDAD]]-ALMACEN[[#This Row],[ENTRADAS]]</f>
        <v>0</v>
      </c>
      <c r="Y725" s="176"/>
    </row>
    <row r="726" spans="1:25" ht="51" x14ac:dyDescent="0.25">
      <c r="A726" s="179">
        <v>642</v>
      </c>
      <c r="B726" s="184" t="s">
        <v>967</v>
      </c>
      <c r="C726" s="184" t="s">
        <v>744</v>
      </c>
      <c r="D726" s="24" t="s">
        <v>339</v>
      </c>
      <c r="E726" s="24" t="s">
        <v>714</v>
      </c>
      <c r="F726" s="576">
        <v>45536</v>
      </c>
      <c r="G726" s="577">
        <v>4.97</v>
      </c>
      <c r="H726" s="337"/>
      <c r="I726" s="233"/>
      <c r="J726" s="590">
        <f t="shared" si="48"/>
        <v>0</v>
      </c>
      <c r="K726" s="83">
        <v>0</v>
      </c>
      <c r="L726" s="232">
        <f t="shared" si="49"/>
        <v>0</v>
      </c>
      <c r="M726" s="83">
        <v>0</v>
      </c>
      <c r="N726" s="232">
        <f t="shared" si="50"/>
        <v>0</v>
      </c>
      <c r="O726" s="233"/>
      <c r="P726" s="232">
        <f t="shared" si="51"/>
        <v>0</v>
      </c>
      <c r="Q726" s="233"/>
      <c r="R726" s="377">
        <f t="shared" si="52"/>
        <v>0</v>
      </c>
      <c r="S726" s="905"/>
      <c r="T726" s="905">
        <f>+ALMACEN[[#This Row],[TOTAL EXITENTE82]]*ALMACEN[[#This Row],[P.U$]]</f>
        <v>0</v>
      </c>
      <c r="U726" s="768"/>
      <c r="V726">
        <f>SUMIF(SALIDAS6[[N° DE LOTE ]],ALMACEN[N° DE LOTE],SALIDAS6[ENTRADAS])</f>
        <v>0</v>
      </c>
      <c r="W726" s="950">
        <f>SUMIF(Tabla6[N° DE LOTE],ALMACEN[N° DE LOTE],Tabla6[SALIDAS])</f>
        <v>0</v>
      </c>
      <c r="X726" s="950">
        <f>ALMACEN[[#This Row],[SALIDAD]]-ALMACEN[[#This Row],[ENTRADAS]]</f>
        <v>0</v>
      </c>
      <c r="Y726" s="176"/>
    </row>
    <row r="727" spans="1:25" ht="51" x14ac:dyDescent="0.25">
      <c r="A727" s="179">
        <v>643</v>
      </c>
      <c r="B727" s="206" t="s">
        <v>539</v>
      </c>
      <c r="C727" s="24" t="s">
        <v>654</v>
      </c>
      <c r="D727" s="24" t="s">
        <v>339</v>
      </c>
      <c r="E727" s="24" t="s">
        <v>710</v>
      </c>
      <c r="F727" s="32">
        <v>45631</v>
      </c>
      <c r="G727" s="42">
        <v>3.4</v>
      </c>
      <c r="H727" s="337"/>
      <c r="I727" s="83"/>
      <c r="J727" s="590">
        <f t="shared" si="48"/>
        <v>0</v>
      </c>
      <c r="K727" s="83">
        <v>0</v>
      </c>
      <c r="L727" s="85">
        <f t="shared" si="49"/>
        <v>0</v>
      </c>
      <c r="M727" s="83">
        <v>0</v>
      </c>
      <c r="N727" s="85">
        <f t="shared" si="50"/>
        <v>0</v>
      </c>
      <c r="O727" s="83"/>
      <c r="P727" s="85">
        <f t="shared" si="51"/>
        <v>0</v>
      </c>
      <c r="Q727" s="83"/>
      <c r="R727" s="377">
        <f t="shared" si="52"/>
        <v>0</v>
      </c>
      <c r="S727" s="905"/>
      <c r="T727" s="905">
        <f>+ALMACEN[[#This Row],[TOTAL EXITENTE82]]*ALMACEN[[#This Row],[P.U$]]</f>
        <v>0</v>
      </c>
      <c r="U727" s="768"/>
      <c r="V727">
        <f>SUMIF(SALIDAS6[[N° DE LOTE ]],ALMACEN[N° DE LOTE],SALIDAS6[ENTRADAS])</f>
        <v>0</v>
      </c>
      <c r="W727" s="950">
        <f>SUMIF(Tabla6[N° DE LOTE],ALMACEN[N° DE LOTE],Tabla6[SALIDAS])</f>
        <v>0</v>
      </c>
      <c r="X727" s="950">
        <f>ALMACEN[[#This Row],[SALIDAD]]-ALMACEN[[#This Row],[ENTRADAS]]</f>
        <v>0</v>
      </c>
      <c r="Y727" s="176"/>
    </row>
    <row r="728" spans="1:25" ht="51" x14ac:dyDescent="0.25">
      <c r="A728" s="179">
        <v>644</v>
      </c>
      <c r="B728" s="206" t="s">
        <v>910</v>
      </c>
      <c r="C728" s="184" t="s">
        <v>911</v>
      </c>
      <c r="D728" s="24" t="s">
        <v>339</v>
      </c>
      <c r="E728" s="24" t="s">
        <v>710</v>
      </c>
      <c r="F728" s="576">
        <v>46692</v>
      </c>
      <c r="G728" s="577">
        <v>1.55</v>
      </c>
      <c r="H728" s="337"/>
      <c r="I728" s="593"/>
      <c r="J728" s="590">
        <f t="shared" si="48"/>
        <v>0</v>
      </c>
      <c r="K728" s="83">
        <v>0</v>
      </c>
      <c r="L728" s="879">
        <f t="shared" si="49"/>
        <v>0</v>
      </c>
      <c r="M728" s="83">
        <v>0</v>
      </c>
      <c r="N728" s="879">
        <f t="shared" si="50"/>
        <v>0</v>
      </c>
      <c r="O728" s="593"/>
      <c r="P728" s="879">
        <f t="shared" si="51"/>
        <v>0</v>
      </c>
      <c r="Q728" s="593"/>
      <c r="R728" s="377">
        <f t="shared" si="52"/>
        <v>0</v>
      </c>
      <c r="S728" s="905"/>
      <c r="T728" s="905">
        <f>+ALMACEN[[#This Row],[TOTAL EXITENTE82]]*ALMACEN[[#This Row],[P.U$]]</f>
        <v>0</v>
      </c>
      <c r="U728" s="768"/>
      <c r="V728">
        <f>SUMIF(SALIDAS6[[N° DE LOTE ]],ALMACEN[N° DE LOTE],SALIDAS6[ENTRADAS])</f>
        <v>0</v>
      </c>
      <c r="W728" s="950">
        <f>SUMIF(Tabla6[N° DE LOTE],ALMACEN[N° DE LOTE],Tabla6[SALIDAS])</f>
        <v>0</v>
      </c>
      <c r="X728" s="950">
        <f>ALMACEN[[#This Row],[SALIDAD]]-ALMACEN[[#This Row],[ENTRADAS]]</f>
        <v>0</v>
      </c>
      <c r="Y728" s="176"/>
    </row>
    <row r="729" spans="1:25" ht="51" x14ac:dyDescent="0.25">
      <c r="A729" s="179">
        <v>645</v>
      </c>
      <c r="B729" s="206" t="s">
        <v>782</v>
      </c>
      <c r="C729" s="24" t="s">
        <v>736</v>
      </c>
      <c r="D729" s="24" t="s">
        <v>339</v>
      </c>
      <c r="E729" s="24" t="s">
        <v>710</v>
      </c>
      <c r="F729" s="32">
        <v>46539</v>
      </c>
      <c r="G729" s="42">
        <v>1.8</v>
      </c>
      <c r="H729" s="337"/>
      <c r="I729" s="83"/>
      <c r="J729" s="590">
        <f t="shared" si="48"/>
        <v>0</v>
      </c>
      <c r="K729" s="83">
        <v>0</v>
      </c>
      <c r="L729" s="85">
        <f t="shared" si="49"/>
        <v>0</v>
      </c>
      <c r="M729" s="83">
        <v>0</v>
      </c>
      <c r="N729" s="85">
        <f t="shared" si="50"/>
        <v>0</v>
      </c>
      <c r="O729" s="83"/>
      <c r="P729" s="85">
        <f t="shared" si="51"/>
        <v>0</v>
      </c>
      <c r="Q729" s="83"/>
      <c r="R729" s="377">
        <f t="shared" si="52"/>
        <v>0</v>
      </c>
      <c r="S729" s="905"/>
      <c r="T729" s="905">
        <f>+ALMACEN[[#This Row],[TOTAL EXITENTE82]]*ALMACEN[[#This Row],[P.U$]]</f>
        <v>0</v>
      </c>
      <c r="U729" s="768"/>
      <c r="V729">
        <f>SUMIF(SALIDAS6[[N° DE LOTE ]],ALMACEN[N° DE LOTE],SALIDAS6[ENTRADAS])</f>
        <v>0</v>
      </c>
      <c r="W729" s="950">
        <f>SUMIF(Tabla6[N° DE LOTE],ALMACEN[N° DE LOTE],Tabla6[SALIDAS])</f>
        <v>0</v>
      </c>
      <c r="X729" s="950">
        <f>ALMACEN[[#This Row],[SALIDAD]]-ALMACEN[[#This Row],[ENTRADAS]]</f>
        <v>0</v>
      </c>
      <c r="Y729" s="176"/>
    </row>
    <row r="730" spans="1:25" ht="51" x14ac:dyDescent="0.25">
      <c r="A730" s="179">
        <v>646</v>
      </c>
      <c r="B730" s="206" t="s">
        <v>540</v>
      </c>
      <c r="C730" s="24" t="s">
        <v>17737</v>
      </c>
      <c r="D730" s="24" t="s">
        <v>339</v>
      </c>
      <c r="E730" s="24" t="s">
        <v>710</v>
      </c>
      <c r="F730" s="32">
        <v>46508</v>
      </c>
      <c r="G730" s="42">
        <v>0.9</v>
      </c>
      <c r="H730" s="337"/>
      <c r="I730" s="83"/>
      <c r="J730" s="590">
        <f t="shared" si="48"/>
        <v>0</v>
      </c>
      <c r="K730" s="83">
        <v>0</v>
      </c>
      <c r="L730" s="85">
        <f t="shared" si="49"/>
        <v>0</v>
      </c>
      <c r="M730" s="83">
        <v>0</v>
      </c>
      <c r="N730" s="85">
        <f t="shared" si="50"/>
        <v>0</v>
      </c>
      <c r="O730" s="83"/>
      <c r="P730" s="85">
        <f t="shared" si="51"/>
        <v>0</v>
      </c>
      <c r="Q730" s="83"/>
      <c r="R730" s="377">
        <f t="shared" si="52"/>
        <v>0</v>
      </c>
      <c r="S730" s="905"/>
      <c r="T730" s="905">
        <f>+ALMACEN[[#This Row],[TOTAL EXITENTE82]]*ALMACEN[[#This Row],[P.U$]]</f>
        <v>0</v>
      </c>
      <c r="U730" s="768"/>
      <c r="V730">
        <f>SUMIF(SALIDAS6[[N° DE LOTE ]],ALMACEN[N° DE LOTE],SALIDAS6[ENTRADAS])</f>
        <v>0</v>
      </c>
      <c r="W730" s="950">
        <f>SUMIF(Tabla6[N° DE LOTE],ALMACEN[N° DE LOTE],Tabla6[SALIDAS])</f>
        <v>0</v>
      </c>
      <c r="X730" s="950">
        <f>ALMACEN[[#This Row],[SALIDAD]]-ALMACEN[[#This Row],[ENTRADAS]]</f>
        <v>0</v>
      </c>
      <c r="Y730" s="176"/>
    </row>
    <row r="731" spans="1:25" ht="51" x14ac:dyDescent="0.25">
      <c r="A731" s="179">
        <v>647</v>
      </c>
      <c r="B731" s="206" t="s">
        <v>541</v>
      </c>
      <c r="C731" s="24" t="s">
        <v>655</v>
      </c>
      <c r="D731" s="24" t="s">
        <v>339</v>
      </c>
      <c r="E731" s="24" t="s">
        <v>710</v>
      </c>
      <c r="F731" s="32">
        <v>45633</v>
      </c>
      <c r="G731" s="42">
        <v>3.74</v>
      </c>
      <c r="H731" s="337"/>
      <c r="I731" s="83"/>
      <c r="J731" s="590">
        <f t="shared" si="48"/>
        <v>0</v>
      </c>
      <c r="K731" s="83">
        <v>0</v>
      </c>
      <c r="L731" s="85">
        <f t="shared" si="49"/>
        <v>0</v>
      </c>
      <c r="M731" s="83">
        <v>0</v>
      </c>
      <c r="N731" s="85">
        <f t="shared" si="50"/>
        <v>0</v>
      </c>
      <c r="O731" s="83"/>
      <c r="P731" s="85">
        <f t="shared" si="51"/>
        <v>0</v>
      </c>
      <c r="Q731" s="83"/>
      <c r="R731" s="377">
        <f t="shared" si="52"/>
        <v>0</v>
      </c>
      <c r="S731" s="905"/>
      <c r="T731" s="905">
        <f>+ALMACEN[[#This Row],[TOTAL EXITENTE82]]*ALMACEN[[#This Row],[P.U$]]</f>
        <v>0</v>
      </c>
      <c r="U731" s="768"/>
      <c r="V731">
        <f>SUMIF(SALIDAS6[[N° DE LOTE ]],ALMACEN[N° DE LOTE],SALIDAS6[ENTRADAS])</f>
        <v>0</v>
      </c>
      <c r="W731" s="950">
        <f>SUMIF(Tabla6[N° DE LOTE],ALMACEN[N° DE LOTE],Tabla6[SALIDAS])</f>
        <v>0</v>
      </c>
      <c r="X731" s="950">
        <f>ALMACEN[[#This Row],[SALIDAD]]-ALMACEN[[#This Row],[ENTRADAS]]</f>
        <v>0</v>
      </c>
      <c r="Y731" s="176"/>
    </row>
    <row r="732" spans="1:25" ht="51" x14ac:dyDescent="0.25">
      <c r="A732" s="179">
        <v>648</v>
      </c>
      <c r="B732" s="184" t="s">
        <v>912</v>
      </c>
      <c r="C732" s="184" t="s">
        <v>913</v>
      </c>
      <c r="D732" s="24" t="s">
        <v>339</v>
      </c>
      <c r="E732" s="24" t="s">
        <v>710</v>
      </c>
      <c r="F732" s="576">
        <v>46082</v>
      </c>
      <c r="G732" s="577">
        <v>2.27</v>
      </c>
      <c r="H732" s="337"/>
      <c r="I732" s="233"/>
      <c r="J732" s="590">
        <f t="shared" si="48"/>
        <v>0</v>
      </c>
      <c r="K732" s="83">
        <v>0</v>
      </c>
      <c r="L732" s="232">
        <f t="shared" si="49"/>
        <v>0</v>
      </c>
      <c r="M732" s="83">
        <v>0</v>
      </c>
      <c r="N732" s="232">
        <f t="shared" si="50"/>
        <v>0</v>
      </c>
      <c r="O732" s="233"/>
      <c r="P732" s="232">
        <f t="shared" si="51"/>
        <v>0</v>
      </c>
      <c r="Q732" s="233"/>
      <c r="R732" s="377">
        <f t="shared" si="52"/>
        <v>0</v>
      </c>
      <c r="S732" s="905"/>
      <c r="T732" s="905">
        <f>+ALMACEN[[#This Row],[TOTAL EXITENTE82]]*ALMACEN[[#This Row],[P.U$]]</f>
        <v>0</v>
      </c>
      <c r="U732" s="768"/>
      <c r="V732">
        <f>SUMIF(SALIDAS6[[N° DE LOTE ]],ALMACEN[N° DE LOTE],SALIDAS6[ENTRADAS])</f>
        <v>0</v>
      </c>
      <c r="W732" s="950">
        <f>SUMIF(Tabla6[N° DE LOTE],ALMACEN[N° DE LOTE],Tabla6[SALIDAS])</f>
        <v>0</v>
      </c>
      <c r="X732" s="950">
        <f>ALMACEN[[#This Row],[SALIDAD]]-ALMACEN[[#This Row],[ENTRADAS]]</f>
        <v>0</v>
      </c>
      <c r="Y732" s="176"/>
    </row>
    <row r="733" spans="1:25" ht="51" x14ac:dyDescent="0.25">
      <c r="A733" s="179">
        <v>649</v>
      </c>
      <c r="B733" s="201" t="s">
        <v>914</v>
      </c>
      <c r="C733" s="14" t="s">
        <v>915</v>
      </c>
      <c r="D733" s="24" t="s">
        <v>339</v>
      </c>
      <c r="E733" s="24" t="s">
        <v>710</v>
      </c>
      <c r="F733" s="15">
        <v>46539</v>
      </c>
      <c r="G733" s="37">
        <v>0.52</v>
      </c>
      <c r="H733" s="337"/>
      <c r="I733" s="83"/>
      <c r="J733" s="590">
        <f t="shared" si="48"/>
        <v>0</v>
      </c>
      <c r="K733" s="83">
        <v>0</v>
      </c>
      <c r="L733" s="85">
        <f t="shared" si="49"/>
        <v>0</v>
      </c>
      <c r="M733" s="83">
        <v>0</v>
      </c>
      <c r="N733" s="85">
        <f t="shared" si="50"/>
        <v>0</v>
      </c>
      <c r="O733" s="83"/>
      <c r="P733" s="85">
        <f t="shared" si="51"/>
        <v>0</v>
      </c>
      <c r="Q733" s="83"/>
      <c r="R733" s="377">
        <f t="shared" si="52"/>
        <v>0</v>
      </c>
      <c r="S733" s="905"/>
      <c r="T733" s="905">
        <f>+ALMACEN[[#This Row],[TOTAL EXITENTE82]]*ALMACEN[[#This Row],[P.U$]]</f>
        <v>0</v>
      </c>
      <c r="U733" s="768"/>
      <c r="V733">
        <f>SUMIF(SALIDAS6[[N° DE LOTE ]],ALMACEN[N° DE LOTE],SALIDAS6[ENTRADAS])</f>
        <v>0</v>
      </c>
      <c r="W733" s="950">
        <f>SUMIF(Tabla6[N° DE LOTE],ALMACEN[N° DE LOTE],Tabla6[SALIDAS])</f>
        <v>0</v>
      </c>
      <c r="X733" s="950">
        <f>ALMACEN[[#This Row],[SALIDAD]]-ALMACEN[[#This Row],[ENTRADAS]]</f>
        <v>0</v>
      </c>
      <c r="Y733" s="176"/>
    </row>
    <row r="734" spans="1:25" ht="51" x14ac:dyDescent="0.25">
      <c r="A734" s="179">
        <v>650</v>
      </c>
      <c r="B734" s="184" t="s">
        <v>918</v>
      </c>
      <c r="C734" s="184" t="s">
        <v>919</v>
      </c>
      <c r="D734" s="24" t="s">
        <v>339</v>
      </c>
      <c r="E734" s="24" t="s">
        <v>710</v>
      </c>
      <c r="F734" s="576">
        <v>45658</v>
      </c>
      <c r="G734" s="577">
        <v>0.5</v>
      </c>
      <c r="H734" s="337"/>
      <c r="I734" s="233">
        <v>2</v>
      </c>
      <c r="J734" s="590">
        <f t="shared" si="48"/>
        <v>1</v>
      </c>
      <c r="K734" s="593">
        <v>2</v>
      </c>
      <c r="L734" s="232">
        <f t="shared" si="49"/>
        <v>1</v>
      </c>
      <c r="M734" s="233">
        <v>2</v>
      </c>
      <c r="N734" s="232">
        <f t="shared" si="50"/>
        <v>1</v>
      </c>
      <c r="O734" s="233">
        <v>2</v>
      </c>
      <c r="P734" s="232">
        <f t="shared" si="51"/>
        <v>1</v>
      </c>
      <c r="Q734" s="233">
        <v>2</v>
      </c>
      <c r="R734" s="377">
        <f t="shared" si="52"/>
        <v>1</v>
      </c>
      <c r="S734" s="905">
        <v>2</v>
      </c>
      <c r="T734" s="905">
        <f>+ALMACEN[[#This Row],[TOTAL EXITENTE82]]*ALMACEN[[#This Row],[P.U$]]</f>
        <v>1</v>
      </c>
      <c r="U734" s="768">
        <v>2</v>
      </c>
      <c r="V734">
        <f>SUMIF(SALIDAS6[[N° DE LOTE ]],ALMACEN[N° DE LOTE],SALIDAS6[ENTRADAS])</f>
        <v>0</v>
      </c>
      <c r="W734" s="950">
        <f>SUMIF(Tabla6[N° DE LOTE],ALMACEN[N° DE LOTE],Tabla6[SALIDAS])</f>
        <v>0</v>
      </c>
      <c r="X734" s="950">
        <f>ALMACEN[[#This Row],[SALIDAD]]-ALMACEN[[#This Row],[ENTRADAS]]</f>
        <v>0</v>
      </c>
      <c r="Y734" s="176"/>
    </row>
    <row r="735" spans="1:25" ht="51" x14ac:dyDescent="0.25">
      <c r="A735" s="179">
        <v>651</v>
      </c>
      <c r="B735" s="184" t="s">
        <v>916</v>
      </c>
      <c r="C735" s="184" t="s">
        <v>917</v>
      </c>
      <c r="D735" s="24" t="s">
        <v>339</v>
      </c>
      <c r="E735" s="24" t="s">
        <v>710</v>
      </c>
      <c r="F735" s="576"/>
      <c r="G735" s="577">
        <v>0.57999999999999996</v>
      </c>
      <c r="H735" s="337"/>
      <c r="I735" s="233"/>
      <c r="J735" s="590">
        <f t="shared" si="48"/>
        <v>0</v>
      </c>
      <c r="K735" s="83">
        <v>0</v>
      </c>
      <c r="L735" s="232">
        <f t="shared" si="49"/>
        <v>0</v>
      </c>
      <c r="M735" s="83">
        <v>0</v>
      </c>
      <c r="N735" s="232">
        <f t="shared" si="50"/>
        <v>0</v>
      </c>
      <c r="O735" s="233"/>
      <c r="P735" s="232">
        <f t="shared" si="51"/>
        <v>0</v>
      </c>
      <c r="Q735" s="233"/>
      <c r="R735" s="377">
        <f t="shared" si="52"/>
        <v>0</v>
      </c>
      <c r="S735" s="905"/>
      <c r="T735" s="905">
        <f>+ALMACEN[[#This Row],[TOTAL EXITENTE82]]*ALMACEN[[#This Row],[P.U$]]</f>
        <v>0</v>
      </c>
      <c r="U735" s="768"/>
      <c r="V735">
        <f>SUMIF(SALIDAS6[[N° DE LOTE ]],ALMACEN[N° DE LOTE],SALIDAS6[ENTRADAS])</f>
        <v>0</v>
      </c>
      <c r="W735" s="950">
        <f>SUMIF(Tabla6[N° DE LOTE],ALMACEN[N° DE LOTE],Tabla6[SALIDAS])</f>
        <v>0</v>
      </c>
      <c r="X735" s="950">
        <f>ALMACEN[[#This Row],[SALIDAD]]-ALMACEN[[#This Row],[ENTRADAS]]</f>
        <v>0</v>
      </c>
      <c r="Y735" s="176"/>
    </row>
    <row r="736" spans="1:25" ht="51" x14ac:dyDescent="0.25">
      <c r="A736" s="179">
        <v>652</v>
      </c>
      <c r="B736" s="184" t="s">
        <v>975</v>
      </c>
      <c r="C736" s="184" t="s">
        <v>610</v>
      </c>
      <c r="D736" s="24" t="s">
        <v>339</v>
      </c>
      <c r="E736" s="184" t="s">
        <v>710</v>
      </c>
      <c r="F736" s="576">
        <v>45870</v>
      </c>
      <c r="G736" s="577">
        <v>1.75</v>
      </c>
      <c r="H736" s="337"/>
      <c r="I736" s="233"/>
      <c r="J736" s="590">
        <f t="shared" si="48"/>
        <v>0</v>
      </c>
      <c r="K736" s="83">
        <v>0</v>
      </c>
      <c r="L736" s="232">
        <f t="shared" si="49"/>
        <v>0</v>
      </c>
      <c r="M736" s="83">
        <v>0</v>
      </c>
      <c r="N736" s="232">
        <f t="shared" si="50"/>
        <v>0</v>
      </c>
      <c r="O736" s="233"/>
      <c r="P736" s="232">
        <f t="shared" si="51"/>
        <v>0</v>
      </c>
      <c r="Q736" s="233"/>
      <c r="R736" s="377">
        <f t="shared" si="52"/>
        <v>0</v>
      </c>
      <c r="S736" s="905"/>
      <c r="T736" s="905">
        <f>+ALMACEN[[#This Row],[TOTAL EXITENTE82]]*ALMACEN[[#This Row],[P.U$]]</f>
        <v>0</v>
      </c>
      <c r="U736" s="768"/>
      <c r="V736">
        <f>SUMIF(SALIDAS6[[N° DE LOTE ]],ALMACEN[N° DE LOTE],SALIDAS6[ENTRADAS])</f>
        <v>0</v>
      </c>
      <c r="W736" s="950">
        <f>SUMIF(Tabla6[N° DE LOTE],ALMACEN[N° DE LOTE],Tabla6[SALIDAS])</f>
        <v>0</v>
      </c>
      <c r="X736" s="950">
        <f>ALMACEN[[#This Row],[SALIDAD]]-ALMACEN[[#This Row],[ENTRADAS]]</f>
        <v>0</v>
      </c>
      <c r="Y736" s="176"/>
    </row>
    <row r="737" spans="1:25" ht="51" x14ac:dyDescent="0.25">
      <c r="A737" s="179">
        <v>813</v>
      </c>
      <c r="B737" s="184" t="s">
        <v>18075</v>
      </c>
      <c r="C737" s="184" t="s">
        <v>18022</v>
      </c>
      <c r="D737" s="24" t="s">
        <v>339</v>
      </c>
      <c r="E737" s="184" t="s">
        <v>710</v>
      </c>
      <c r="F737" s="576">
        <v>45413</v>
      </c>
      <c r="G737" s="577"/>
      <c r="H737" s="337"/>
      <c r="I737" s="233"/>
      <c r="J737" s="590">
        <f>G737*I737</f>
        <v>0</v>
      </c>
      <c r="K737" s="83"/>
      <c r="L737" s="232">
        <f>G737*K737</f>
        <v>0</v>
      </c>
      <c r="M737" s="83"/>
      <c r="N737" s="232">
        <f>G737*M737</f>
        <v>0</v>
      </c>
      <c r="O737" s="233"/>
      <c r="P737" s="232">
        <f>G737*O737</f>
        <v>0</v>
      </c>
      <c r="Q737" s="233">
        <v>100</v>
      </c>
      <c r="R737" s="377">
        <f>G737*Q737</f>
        <v>0</v>
      </c>
      <c r="S737" s="905">
        <v>1</v>
      </c>
      <c r="T737" s="905">
        <f>+ALMACEN[[#This Row],[TOTAL EXITENTE82]]*ALMACEN[[#This Row],[P.U$]]</f>
        <v>0</v>
      </c>
      <c r="U737" s="768">
        <v>1</v>
      </c>
      <c r="V737">
        <f>SUMIF(SALIDAS6[[N° DE LOTE ]],ALMACEN[N° DE LOTE],SALIDAS6[ENTRADAS])</f>
        <v>100</v>
      </c>
      <c r="W737" s="950">
        <f>SUMIF(Tabla6[N° DE LOTE],ALMACEN[N° DE LOTE],Tabla6[SALIDAS])</f>
        <v>0</v>
      </c>
      <c r="X737" s="950">
        <f>ALMACEN[[#This Row],[SALIDAD]]-ALMACEN[[#This Row],[ENTRADAS]]</f>
        <v>100</v>
      </c>
      <c r="Y737" s="176"/>
    </row>
    <row r="738" spans="1:25" ht="51" x14ac:dyDescent="0.25">
      <c r="A738" s="179">
        <v>653</v>
      </c>
      <c r="B738" s="184" t="s">
        <v>924</v>
      </c>
      <c r="C738" s="184" t="s">
        <v>925</v>
      </c>
      <c r="D738" s="24" t="s">
        <v>339</v>
      </c>
      <c r="E738" s="24" t="s">
        <v>710</v>
      </c>
      <c r="F738" s="24" t="s">
        <v>710</v>
      </c>
      <c r="G738" s="577">
        <v>2.8</v>
      </c>
      <c r="H738" s="337"/>
      <c r="I738" s="233"/>
      <c r="J738" s="590">
        <f t="shared" si="48"/>
        <v>0</v>
      </c>
      <c r="K738" s="83">
        <v>0</v>
      </c>
      <c r="L738" s="232">
        <f t="shared" si="49"/>
        <v>0</v>
      </c>
      <c r="M738" s="83">
        <v>0</v>
      </c>
      <c r="N738" s="232">
        <f t="shared" si="50"/>
        <v>0</v>
      </c>
      <c r="O738" s="233"/>
      <c r="P738" s="232">
        <f t="shared" si="51"/>
        <v>0</v>
      </c>
      <c r="Q738" s="233"/>
      <c r="R738" s="377">
        <f t="shared" si="52"/>
        <v>0</v>
      </c>
      <c r="S738" s="905"/>
      <c r="T738" s="905">
        <f>+ALMACEN[[#This Row],[TOTAL EXITENTE82]]*ALMACEN[[#This Row],[P.U$]]</f>
        <v>0</v>
      </c>
      <c r="U738" s="768"/>
      <c r="V738">
        <f>SUMIF(SALIDAS6[[N° DE LOTE ]],ALMACEN[N° DE LOTE],SALIDAS6[ENTRADAS])</f>
        <v>0</v>
      </c>
      <c r="W738" s="950">
        <f>SUMIF(Tabla6[N° DE LOTE],ALMACEN[N° DE LOTE],Tabla6[SALIDAS])</f>
        <v>0</v>
      </c>
      <c r="X738" s="950">
        <f>ALMACEN[[#This Row],[SALIDAD]]-ALMACEN[[#This Row],[ENTRADAS]]</f>
        <v>0</v>
      </c>
      <c r="Y738" s="176"/>
    </row>
    <row r="739" spans="1:25" ht="51" x14ac:dyDescent="0.25">
      <c r="A739" s="179">
        <v>814</v>
      </c>
      <c r="B739" s="184" t="s">
        <v>18076</v>
      </c>
      <c r="C739" s="578" t="s">
        <v>17737</v>
      </c>
      <c r="D739" s="24" t="s">
        <v>339</v>
      </c>
      <c r="E739" s="24" t="s">
        <v>710</v>
      </c>
      <c r="F739" s="948">
        <v>46692</v>
      </c>
      <c r="G739" s="603">
        <v>0.12</v>
      </c>
      <c r="H739" s="337"/>
      <c r="I739" s="233"/>
      <c r="J739" s="947">
        <f>G739*I739</f>
        <v>0</v>
      </c>
      <c r="K739" s="83"/>
      <c r="L739" s="232">
        <f>G739*K739</f>
        <v>0</v>
      </c>
      <c r="M739" s="83"/>
      <c r="N739" s="232">
        <f>G739*M739</f>
        <v>0</v>
      </c>
      <c r="O739" s="233"/>
      <c r="P739" s="232">
        <f>G739*O739</f>
        <v>0</v>
      </c>
      <c r="Q739" s="233">
        <v>100</v>
      </c>
      <c r="R739" s="377">
        <f>G739*Q739</f>
        <v>12</v>
      </c>
      <c r="S739" s="905">
        <v>35</v>
      </c>
      <c r="T739" s="905">
        <f>+ALMACEN[[#This Row],[TOTAL EXITENTE82]]*ALMACEN[[#This Row],[P.U$]]</f>
        <v>4.2</v>
      </c>
      <c r="U739" s="768">
        <v>35</v>
      </c>
      <c r="V739">
        <f>SUMIF(SALIDAS6[[N° DE LOTE ]],ALMACEN[N° DE LOTE],SALIDAS6[ENTRADAS])</f>
        <v>100</v>
      </c>
      <c r="W739" s="950">
        <f>SUMIF(Tabla6[N° DE LOTE],ALMACEN[N° DE LOTE],Tabla6[SALIDAS])</f>
        <v>0</v>
      </c>
      <c r="X739" s="950">
        <f>ALMACEN[[#This Row],[SALIDAD]]-ALMACEN[[#This Row],[ENTRADAS]]</f>
        <v>100</v>
      </c>
      <c r="Y739" s="176"/>
    </row>
    <row r="740" spans="1:25" ht="51" x14ac:dyDescent="0.25">
      <c r="A740" s="179">
        <v>654</v>
      </c>
      <c r="B740" s="184" t="s">
        <v>1113</v>
      </c>
      <c r="C740" s="578" t="s">
        <v>911</v>
      </c>
      <c r="D740" s="24" t="s">
        <v>339</v>
      </c>
      <c r="E740" s="24" t="s">
        <v>710</v>
      </c>
      <c r="F740" s="24" t="s">
        <v>710</v>
      </c>
      <c r="G740" s="603">
        <v>0.5</v>
      </c>
      <c r="H740" s="337"/>
      <c r="I740" s="593"/>
      <c r="J740" s="599">
        <f>G740*I740</f>
        <v>0</v>
      </c>
      <c r="K740" s="83">
        <v>0</v>
      </c>
      <c r="L740" s="879">
        <f>G740*K740</f>
        <v>0</v>
      </c>
      <c r="M740" s="83">
        <v>0</v>
      </c>
      <c r="N740" s="879">
        <f>G740*M740</f>
        <v>0</v>
      </c>
      <c r="O740" s="593"/>
      <c r="P740" s="879">
        <f>G740*O740</f>
        <v>0</v>
      </c>
      <c r="Q740" s="593"/>
      <c r="R740" s="377">
        <f>G740*Q740</f>
        <v>0</v>
      </c>
      <c r="S740" s="905"/>
      <c r="T740" s="905">
        <f>+ALMACEN[[#This Row],[TOTAL EXITENTE82]]*ALMACEN[[#This Row],[P.U$]]</f>
        <v>0</v>
      </c>
      <c r="U740" s="768"/>
      <c r="V740">
        <f>SUMIF(SALIDAS6[[N° DE LOTE ]],ALMACEN[N° DE LOTE],SALIDAS6[ENTRADAS])</f>
        <v>0</v>
      </c>
      <c r="W740" s="950">
        <f>SUMIF(Tabla6[N° DE LOTE],ALMACEN[N° DE LOTE],Tabla6[SALIDAS])</f>
        <v>0</v>
      </c>
      <c r="X740" s="950">
        <f>ALMACEN[[#This Row],[SALIDAD]]-ALMACEN[[#This Row],[ENTRADAS]]</f>
        <v>0</v>
      </c>
      <c r="Y740" s="176"/>
    </row>
    <row r="741" spans="1:25" ht="51" x14ac:dyDescent="0.25">
      <c r="A741" s="179">
        <v>655</v>
      </c>
      <c r="B741" s="201" t="s">
        <v>17825</v>
      </c>
      <c r="C741" s="14" t="s">
        <v>659</v>
      </c>
      <c r="D741" s="24" t="s">
        <v>339</v>
      </c>
      <c r="E741" s="24" t="s">
        <v>710</v>
      </c>
      <c r="F741" s="15">
        <v>46327</v>
      </c>
      <c r="G741" s="37">
        <v>1.84</v>
      </c>
      <c r="H741" s="337"/>
      <c r="I741" s="83"/>
      <c r="J741" s="590">
        <f t="shared" si="48"/>
        <v>0</v>
      </c>
      <c r="K741" s="83">
        <v>0</v>
      </c>
      <c r="L741" s="85">
        <f t="shared" si="49"/>
        <v>0</v>
      </c>
      <c r="M741" s="83">
        <v>0</v>
      </c>
      <c r="N741" s="85">
        <f t="shared" si="50"/>
        <v>0</v>
      </c>
      <c r="O741" s="83"/>
      <c r="P741" s="85">
        <f t="shared" si="51"/>
        <v>0</v>
      </c>
      <c r="Q741" s="83"/>
      <c r="R741" s="377">
        <f t="shared" si="52"/>
        <v>0</v>
      </c>
      <c r="S741" s="905"/>
      <c r="T741" s="905">
        <f>+ALMACEN[[#This Row],[TOTAL EXITENTE82]]*ALMACEN[[#This Row],[P.U$]]</f>
        <v>0</v>
      </c>
      <c r="U741" s="768"/>
      <c r="V741">
        <f>SUMIF(SALIDAS6[[N° DE LOTE ]],ALMACEN[N° DE LOTE],SALIDAS6[ENTRADAS])</f>
        <v>0</v>
      </c>
      <c r="W741" s="950">
        <f>SUMIF(Tabla6[N° DE LOTE],ALMACEN[N° DE LOTE],Tabla6[SALIDAS])</f>
        <v>0</v>
      </c>
      <c r="X741" s="950">
        <f>ALMACEN[[#This Row],[SALIDAD]]-ALMACEN[[#This Row],[ENTRADAS]]</f>
        <v>0</v>
      </c>
      <c r="Y741" s="176"/>
    </row>
    <row r="742" spans="1:25" ht="51" x14ac:dyDescent="0.25">
      <c r="A742" s="179">
        <v>656</v>
      </c>
      <c r="B742" s="201" t="s">
        <v>783</v>
      </c>
      <c r="C742" s="14" t="s">
        <v>736</v>
      </c>
      <c r="D742" s="24" t="s">
        <v>339</v>
      </c>
      <c r="E742" s="24" t="s">
        <v>710</v>
      </c>
      <c r="F742" s="15">
        <v>46539</v>
      </c>
      <c r="G742" s="37">
        <v>1.84</v>
      </c>
      <c r="H742" s="337"/>
      <c r="I742" s="83"/>
      <c r="J742" s="590">
        <f t="shared" si="48"/>
        <v>0</v>
      </c>
      <c r="K742" s="83">
        <v>0</v>
      </c>
      <c r="L742" s="85">
        <f t="shared" si="49"/>
        <v>0</v>
      </c>
      <c r="M742" s="83">
        <v>0</v>
      </c>
      <c r="N742" s="85">
        <f t="shared" si="50"/>
        <v>0</v>
      </c>
      <c r="O742" s="83"/>
      <c r="P742" s="85">
        <f t="shared" si="51"/>
        <v>0</v>
      </c>
      <c r="Q742" s="83"/>
      <c r="R742" s="377">
        <f t="shared" si="52"/>
        <v>0</v>
      </c>
      <c r="S742" s="905"/>
      <c r="T742" s="905">
        <f>+ALMACEN[[#This Row],[TOTAL EXITENTE82]]*ALMACEN[[#This Row],[P.U$]]</f>
        <v>0</v>
      </c>
      <c r="U742" s="768"/>
      <c r="V742">
        <f>SUMIF(SALIDAS6[[N° DE LOTE ]],ALMACEN[N° DE LOTE],SALIDAS6[ENTRADAS])</f>
        <v>0</v>
      </c>
      <c r="W742" s="950">
        <f>SUMIF(Tabla6[N° DE LOTE],ALMACEN[N° DE LOTE],Tabla6[SALIDAS])</f>
        <v>0</v>
      </c>
      <c r="X742" s="950">
        <f>ALMACEN[[#This Row],[SALIDAD]]-ALMACEN[[#This Row],[ENTRADAS]]</f>
        <v>0</v>
      </c>
      <c r="Y742" s="176"/>
    </row>
    <row r="743" spans="1:25" ht="51" x14ac:dyDescent="0.25">
      <c r="A743" s="179">
        <v>657</v>
      </c>
      <c r="B743" s="184" t="s">
        <v>930</v>
      </c>
      <c r="C743" s="184" t="s">
        <v>929</v>
      </c>
      <c r="D743" s="24" t="s">
        <v>339</v>
      </c>
      <c r="E743" s="24" t="s">
        <v>710</v>
      </c>
      <c r="F743" s="576">
        <v>46539</v>
      </c>
      <c r="G743" s="577">
        <v>1.84</v>
      </c>
      <c r="H743" s="337"/>
      <c r="I743" s="233"/>
      <c r="J743" s="590">
        <f t="shared" si="48"/>
        <v>0</v>
      </c>
      <c r="K743" s="83">
        <v>0</v>
      </c>
      <c r="L743" s="232">
        <f t="shared" si="49"/>
        <v>0</v>
      </c>
      <c r="M743" s="83">
        <v>0</v>
      </c>
      <c r="N743" s="232">
        <f t="shared" si="50"/>
        <v>0</v>
      </c>
      <c r="O743" s="233"/>
      <c r="P743" s="232">
        <f t="shared" si="51"/>
        <v>0</v>
      </c>
      <c r="Q743" s="233"/>
      <c r="R743" s="377">
        <f t="shared" si="52"/>
        <v>0</v>
      </c>
      <c r="S743" s="905"/>
      <c r="T743" s="905">
        <f>+ALMACEN[[#This Row],[TOTAL EXITENTE82]]*ALMACEN[[#This Row],[P.U$]]</f>
        <v>0</v>
      </c>
      <c r="U743" s="768"/>
      <c r="V743">
        <f>SUMIF(SALIDAS6[[N° DE LOTE ]],ALMACEN[N° DE LOTE],SALIDAS6[ENTRADAS])</f>
        <v>0</v>
      </c>
      <c r="W743" s="950">
        <f>SUMIF(Tabla6[N° DE LOTE],ALMACEN[N° DE LOTE],Tabla6[SALIDAS])</f>
        <v>0</v>
      </c>
      <c r="X743" s="950">
        <f>ALMACEN[[#This Row],[SALIDAD]]-ALMACEN[[#This Row],[ENTRADAS]]</f>
        <v>0</v>
      </c>
      <c r="Y743" s="176"/>
    </row>
    <row r="744" spans="1:25" ht="51" x14ac:dyDescent="0.25">
      <c r="A744" s="179">
        <v>658</v>
      </c>
      <c r="B744" s="184" t="s">
        <v>928</v>
      </c>
      <c r="C744" s="184" t="s">
        <v>929</v>
      </c>
      <c r="D744" s="24" t="s">
        <v>339</v>
      </c>
      <c r="E744" s="24" t="s">
        <v>710</v>
      </c>
      <c r="F744" s="576">
        <v>46539</v>
      </c>
      <c r="G744" s="577">
        <v>1.84</v>
      </c>
      <c r="H744" s="337"/>
      <c r="I744" s="233"/>
      <c r="J744" s="590">
        <f t="shared" si="48"/>
        <v>0</v>
      </c>
      <c r="K744" s="83">
        <v>0</v>
      </c>
      <c r="L744" s="232">
        <f t="shared" si="49"/>
        <v>0</v>
      </c>
      <c r="M744" s="83">
        <v>0</v>
      </c>
      <c r="N744" s="232">
        <f t="shared" si="50"/>
        <v>0</v>
      </c>
      <c r="O744" s="233"/>
      <c r="P744" s="232">
        <f t="shared" si="51"/>
        <v>0</v>
      </c>
      <c r="Q744" s="233"/>
      <c r="R744" s="377">
        <f t="shared" si="52"/>
        <v>0</v>
      </c>
      <c r="S744" s="905"/>
      <c r="T744" s="905">
        <f>+ALMACEN[[#This Row],[TOTAL EXITENTE82]]*ALMACEN[[#This Row],[P.U$]]</f>
        <v>0</v>
      </c>
      <c r="U744" s="768"/>
      <c r="V744">
        <f>SUMIF(SALIDAS6[[N° DE LOTE ]],ALMACEN[N° DE LOTE],SALIDAS6[ENTRADAS])</f>
        <v>0</v>
      </c>
      <c r="W744" s="950">
        <f>SUMIF(Tabla6[N° DE LOTE],ALMACEN[N° DE LOTE],Tabla6[SALIDAS])</f>
        <v>0</v>
      </c>
      <c r="X744" s="950">
        <f>ALMACEN[[#This Row],[SALIDAD]]-ALMACEN[[#This Row],[ENTRADAS]]</f>
        <v>0</v>
      </c>
      <c r="Y744" s="176"/>
    </row>
    <row r="745" spans="1:25" ht="51" x14ac:dyDescent="0.25">
      <c r="A745" s="179">
        <v>659</v>
      </c>
      <c r="B745" s="184" t="s">
        <v>931</v>
      </c>
      <c r="C745" s="184" t="s">
        <v>932</v>
      </c>
      <c r="D745" s="24" t="s">
        <v>339</v>
      </c>
      <c r="E745" s="24" t="s">
        <v>710</v>
      </c>
      <c r="F745" s="576">
        <v>46539</v>
      </c>
      <c r="G745" s="577">
        <v>0.72</v>
      </c>
      <c r="H745" s="337"/>
      <c r="I745" s="233"/>
      <c r="J745" s="590">
        <f t="shared" si="48"/>
        <v>0</v>
      </c>
      <c r="K745" s="83">
        <v>0</v>
      </c>
      <c r="L745" s="232">
        <f t="shared" si="49"/>
        <v>0</v>
      </c>
      <c r="M745" s="83">
        <v>0</v>
      </c>
      <c r="N745" s="232">
        <f t="shared" si="50"/>
        <v>0</v>
      </c>
      <c r="O745" s="233"/>
      <c r="P745" s="232">
        <f t="shared" si="51"/>
        <v>0</v>
      </c>
      <c r="Q745" s="233"/>
      <c r="R745" s="377">
        <f t="shared" si="52"/>
        <v>0</v>
      </c>
      <c r="S745" s="905"/>
      <c r="T745" s="905">
        <f>+ALMACEN[[#This Row],[TOTAL EXITENTE82]]*ALMACEN[[#This Row],[P.U$]]</f>
        <v>0</v>
      </c>
      <c r="U745" s="768"/>
      <c r="V745">
        <f>SUMIF(SALIDAS6[[N° DE LOTE ]],ALMACEN[N° DE LOTE],SALIDAS6[ENTRADAS])</f>
        <v>0</v>
      </c>
      <c r="W745" s="950">
        <f>SUMIF(Tabla6[N° DE LOTE],ALMACEN[N° DE LOTE],Tabla6[SALIDAS])</f>
        <v>0</v>
      </c>
      <c r="X745" s="950">
        <f>ALMACEN[[#This Row],[SALIDAD]]-ALMACEN[[#This Row],[ENTRADAS]]</f>
        <v>0</v>
      </c>
      <c r="Y745" s="176"/>
    </row>
    <row r="746" spans="1:25" ht="51" x14ac:dyDescent="0.25">
      <c r="A746" s="179">
        <v>660</v>
      </c>
      <c r="B746" s="184" t="s">
        <v>933</v>
      </c>
      <c r="C746" s="184" t="s">
        <v>932</v>
      </c>
      <c r="D746" s="24" t="s">
        <v>339</v>
      </c>
      <c r="E746" s="24" t="s">
        <v>710</v>
      </c>
      <c r="F746" s="576">
        <v>46539</v>
      </c>
      <c r="G746" s="577">
        <v>0.84</v>
      </c>
      <c r="H746" s="337"/>
      <c r="I746" s="233"/>
      <c r="J746" s="590">
        <f t="shared" si="48"/>
        <v>0</v>
      </c>
      <c r="K746" s="83">
        <v>0</v>
      </c>
      <c r="L746" s="232">
        <f t="shared" si="49"/>
        <v>0</v>
      </c>
      <c r="M746" s="83">
        <v>0</v>
      </c>
      <c r="N746" s="232">
        <f t="shared" si="50"/>
        <v>0</v>
      </c>
      <c r="O746" s="233"/>
      <c r="P746" s="232">
        <f t="shared" si="51"/>
        <v>0</v>
      </c>
      <c r="Q746" s="233"/>
      <c r="R746" s="377">
        <f t="shared" si="52"/>
        <v>0</v>
      </c>
      <c r="S746" s="905"/>
      <c r="T746" s="905">
        <f>+ALMACEN[[#This Row],[TOTAL EXITENTE82]]*ALMACEN[[#This Row],[P.U$]]</f>
        <v>0</v>
      </c>
      <c r="U746" s="768"/>
      <c r="V746">
        <f>SUMIF(SALIDAS6[[N° DE LOTE ]],ALMACEN[N° DE LOTE],SALIDAS6[ENTRADAS])</f>
        <v>0</v>
      </c>
      <c r="W746" s="950">
        <f>SUMIF(Tabla6[N° DE LOTE],ALMACEN[N° DE LOTE],Tabla6[SALIDAS])</f>
        <v>0</v>
      </c>
      <c r="X746" s="950">
        <f>ALMACEN[[#This Row],[SALIDAD]]-ALMACEN[[#This Row],[ENTRADAS]]</f>
        <v>0</v>
      </c>
      <c r="Y746" s="176"/>
    </row>
    <row r="747" spans="1:25" ht="51" x14ac:dyDescent="0.25">
      <c r="A747" s="179">
        <v>661</v>
      </c>
      <c r="B747" s="201" t="s">
        <v>838</v>
      </c>
      <c r="C747" s="14" t="s">
        <v>852</v>
      </c>
      <c r="D747" s="24" t="s">
        <v>339</v>
      </c>
      <c r="E747" s="24" t="s">
        <v>710</v>
      </c>
      <c r="F747" s="15">
        <v>46113</v>
      </c>
      <c r="G747" s="37">
        <v>1.84</v>
      </c>
      <c r="H747" s="337"/>
      <c r="I747" s="83"/>
      <c r="J747" s="590">
        <f t="shared" si="48"/>
        <v>0</v>
      </c>
      <c r="K747" s="83">
        <v>0</v>
      </c>
      <c r="L747" s="85">
        <f t="shared" si="49"/>
        <v>0</v>
      </c>
      <c r="M747" s="83">
        <v>0</v>
      </c>
      <c r="N747" s="85">
        <f t="shared" si="50"/>
        <v>0</v>
      </c>
      <c r="O747" s="83"/>
      <c r="P747" s="85">
        <f t="shared" si="51"/>
        <v>0</v>
      </c>
      <c r="Q747" s="83"/>
      <c r="R747" s="377">
        <f t="shared" si="52"/>
        <v>0</v>
      </c>
      <c r="S747" s="905"/>
      <c r="T747" s="905">
        <f>+ALMACEN[[#This Row],[TOTAL EXITENTE82]]*ALMACEN[[#This Row],[P.U$]]</f>
        <v>0</v>
      </c>
      <c r="U747" s="768"/>
      <c r="V747">
        <f>SUMIF(SALIDAS6[[N° DE LOTE ]],ALMACEN[N° DE LOTE],SALIDAS6[ENTRADAS])</f>
        <v>0</v>
      </c>
      <c r="W747" s="950">
        <f>SUMIF(Tabla6[N° DE LOTE],ALMACEN[N° DE LOTE],Tabla6[SALIDAS])</f>
        <v>0</v>
      </c>
      <c r="X747" s="950">
        <f>ALMACEN[[#This Row],[SALIDAD]]-ALMACEN[[#This Row],[ENTRADAS]]</f>
        <v>0</v>
      </c>
      <c r="Y747" s="176"/>
    </row>
    <row r="748" spans="1:25" ht="51" x14ac:dyDescent="0.25">
      <c r="A748" s="179">
        <v>662</v>
      </c>
      <c r="B748" s="201" t="s">
        <v>543</v>
      </c>
      <c r="C748" s="14" t="s">
        <v>657</v>
      </c>
      <c r="D748" s="24" t="s">
        <v>339</v>
      </c>
      <c r="E748" s="24" t="s">
        <v>710</v>
      </c>
      <c r="F748" s="15">
        <v>46328</v>
      </c>
      <c r="G748" s="37">
        <v>1.84</v>
      </c>
      <c r="H748" s="337"/>
      <c r="I748" s="83"/>
      <c r="J748" s="590">
        <f t="shared" si="48"/>
        <v>0</v>
      </c>
      <c r="K748" s="83">
        <v>0</v>
      </c>
      <c r="L748" s="85">
        <f t="shared" si="49"/>
        <v>0</v>
      </c>
      <c r="M748" s="83">
        <v>0</v>
      </c>
      <c r="N748" s="85">
        <f t="shared" si="50"/>
        <v>0</v>
      </c>
      <c r="O748" s="83"/>
      <c r="P748" s="85">
        <f t="shared" si="51"/>
        <v>0</v>
      </c>
      <c r="Q748" s="83"/>
      <c r="R748" s="377">
        <f t="shared" si="52"/>
        <v>0</v>
      </c>
      <c r="S748" s="905"/>
      <c r="T748" s="905">
        <f>+ALMACEN[[#This Row],[TOTAL EXITENTE82]]*ALMACEN[[#This Row],[P.U$]]</f>
        <v>0</v>
      </c>
      <c r="U748" s="768"/>
      <c r="V748">
        <f>SUMIF(SALIDAS6[[N° DE LOTE ]],ALMACEN[N° DE LOTE],SALIDAS6[ENTRADAS])</f>
        <v>0</v>
      </c>
      <c r="W748" s="950">
        <f>SUMIF(Tabla6[N° DE LOTE],ALMACEN[N° DE LOTE],Tabla6[SALIDAS])</f>
        <v>0</v>
      </c>
      <c r="X748" s="950">
        <f>ALMACEN[[#This Row],[SALIDAD]]-ALMACEN[[#This Row],[ENTRADAS]]</f>
        <v>0</v>
      </c>
      <c r="Y748" s="176"/>
    </row>
    <row r="749" spans="1:25" ht="51" x14ac:dyDescent="0.25">
      <c r="A749" s="179">
        <v>663</v>
      </c>
      <c r="B749" s="184" t="s">
        <v>926</v>
      </c>
      <c r="C749" s="184" t="s">
        <v>921</v>
      </c>
      <c r="D749" s="24" t="s">
        <v>339</v>
      </c>
      <c r="E749" s="24" t="s">
        <v>710</v>
      </c>
      <c r="F749" s="576">
        <v>45536</v>
      </c>
      <c r="G749" s="577">
        <v>0.15</v>
      </c>
      <c r="H749" s="337"/>
      <c r="I749" s="233">
        <v>50</v>
      </c>
      <c r="J749" s="590">
        <f t="shared" si="48"/>
        <v>7.5</v>
      </c>
      <c r="K749" s="83">
        <v>0</v>
      </c>
      <c r="L749" s="232">
        <f t="shared" si="49"/>
        <v>0</v>
      </c>
      <c r="M749" s="83">
        <v>5</v>
      </c>
      <c r="N749" s="232">
        <f t="shared" si="50"/>
        <v>0.75</v>
      </c>
      <c r="O749" s="233">
        <v>50</v>
      </c>
      <c r="P749" s="232">
        <f t="shared" si="51"/>
        <v>7.5</v>
      </c>
      <c r="Q749" s="233">
        <v>50</v>
      </c>
      <c r="R749" s="377">
        <f t="shared" si="52"/>
        <v>7.5</v>
      </c>
      <c r="S749" s="905">
        <v>0</v>
      </c>
      <c r="T749" s="905">
        <f>+ALMACEN[[#This Row],[TOTAL EXITENTE82]]*ALMACEN[[#This Row],[P.U$]]</f>
        <v>0</v>
      </c>
      <c r="U749" s="768">
        <v>0</v>
      </c>
      <c r="V749">
        <f>SUMIF(SALIDAS6[[N° DE LOTE ]],ALMACEN[N° DE LOTE],SALIDAS6[ENTRADAS])</f>
        <v>0</v>
      </c>
      <c r="W749" s="950">
        <f>SUMIF(Tabla6[N° DE LOTE],ALMACEN[N° DE LOTE],Tabla6[SALIDAS])</f>
        <v>0</v>
      </c>
      <c r="X749" s="950">
        <f>ALMACEN[[#This Row],[SALIDAD]]-ALMACEN[[#This Row],[ENTRADAS]]</f>
        <v>0</v>
      </c>
      <c r="Y749" s="176"/>
    </row>
    <row r="750" spans="1:25" ht="51" x14ac:dyDescent="0.25">
      <c r="A750" s="179">
        <v>664</v>
      </c>
      <c r="B750" s="184" t="s">
        <v>927</v>
      </c>
      <c r="C750" s="184" t="s">
        <v>921</v>
      </c>
      <c r="D750" s="24" t="s">
        <v>339</v>
      </c>
      <c r="E750" s="24" t="s">
        <v>710</v>
      </c>
      <c r="F750" s="576">
        <v>45536</v>
      </c>
      <c r="G750" s="577">
        <v>0.15</v>
      </c>
      <c r="H750" s="337"/>
      <c r="I750" s="233"/>
      <c r="J750" s="590">
        <f t="shared" si="48"/>
        <v>0</v>
      </c>
      <c r="K750" s="83">
        <v>0</v>
      </c>
      <c r="L750" s="232">
        <f t="shared" si="49"/>
        <v>0</v>
      </c>
      <c r="M750" s="83">
        <v>0</v>
      </c>
      <c r="N750" s="232">
        <f t="shared" si="50"/>
        <v>0</v>
      </c>
      <c r="O750" s="233"/>
      <c r="P750" s="232">
        <f t="shared" si="51"/>
        <v>0</v>
      </c>
      <c r="Q750" s="233"/>
      <c r="R750" s="377">
        <f t="shared" si="52"/>
        <v>0</v>
      </c>
      <c r="S750" s="905"/>
      <c r="T750" s="905">
        <f>+ALMACEN[[#This Row],[TOTAL EXITENTE82]]*ALMACEN[[#This Row],[P.U$]]</f>
        <v>0</v>
      </c>
      <c r="U750" s="768"/>
      <c r="V750">
        <f>SUMIF(SALIDAS6[[N° DE LOTE ]],ALMACEN[N° DE LOTE],SALIDAS6[ENTRADAS])</f>
        <v>0</v>
      </c>
      <c r="W750" s="950">
        <f>SUMIF(Tabla6[N° DE LOTE],ALMACEN[N° DE LOTE],Tabla6[SALIDAS])</f>
        <v>0</v>
      </c>
      <c r="X750" s="950">
        <f>ALMACEN[[#This Row],[SALIDAD]]-ALMACEN[[#This Row],[ENTRADAS]]</f>
        <v>0</v>
      </c>
      <c r="Y750" s="176"/>
    </row>
    <row r="751" spans="1:25" ht="51" x14ac:dyDescent="0.25">
      <c r="A751" s="179">
        <v>665</v>
      </c>
      <c r="B751" s="184" t="s">
        <v>934</v>
      </c>
      <c r="C751" s="184" t="s">
        <v>935</v>
      </c>
      <c r="D751" s="24" t="s">
        <v>339</v>
      </c>
      <c r="E751" s="24" t="s">
        <v>710</v>
      </c>
      <c r="F751" s="576">
        <v>46478</v>
      </c>
      <c r="G751" s="577">
        <v>0.12</v>
      </c>
      <c r="H751" s="337"/>
      <c r="I751" s="233"/>
      <c r="J751" s="590">
        <f t="shared" ref="J751:J829" si="53">G751*I751</f>
        <v>0</v>
      </c>
      <c r="K751" s="83">
        <v>0</v>
      </c>
      <c r="L751" s="232">
        <f t="shared" si="49"/>
        <v>0</v>
      </c>
      <c r="M751" s="83">
        <v>0</v>
      </c>
      <c r="N751" s="232">
        <f t="shared" si="50"/>
        <v>0</v>
      </c>
      <c r="O751" s="233"/>
      <c r="P751" s="232">
        <f t="shared" si="51"/>
        <v>0</v>
      </c>
      <c r="Q751" s="233"/>
      <c r="R751" s="377">
        <f t="shared" si="52"/>
        <v>0</v>
      </c>
      <c r="S751" s="905"/>
      <c r="T751" s="905">
        <f>+ALMACEN[[#This Row],[TOTAL EXITENTE82]]*ALMACEN[[#This Row],[P.U$]]</f>
        <v>0</v>
      </c>
      <c r="U751" s="768"/>
      <c r="V751">
        <f>SUMIF(SALIDAS6[[N° DE LOTE ]],ALMACEN[N° DE LOTE],SALIDAS6[ENTRADAS])</f>
        <v>0</v>
      </c>
      <c r="W751" s="950">
        <f>SUMIF(Tabla6[N° DE LOTE],ALMACEN[N° DE LOTE],Tabla6[SALIDAS])</f>
        <v>0</v>
      </c>
      <c r="X751" s="950">
        <f>ALMACEN[[#This Row],[SALIDAD]]-ALMACEN[[#This Row],[ENTRADAS]]</f>
        <v>0</v>
      </c>
      <c r="Y751" s="176"/>
    </row>
    <row r="752" spans="1:25" ht="51" x14ac:dyDescent="0.25">
      <c r="A752" s="179">
        <v>666</v>
      </c>
      <c r="B752" s="184" t="s">
        <v>937</v>
      </c>
      <c r="C752" s="184" t="s">
        <v>921</v>
      </c>
      <c r="D752" s="24" t="s">
        <v>339</v>
      </c>
      <c r="E752" s="24" t="s">
        <v>710</v>
      </c>
      <c r="F752" s="576">
        <v>46478</v>
      </c>
      <c r="G752" s="577">
        <v>0.12</v>
      </c>
      <c r="H752" s="337"/>
      <c r="I752" s="233"/>
      <c r="J752" s="590">
        <f t="shared" si="53"/>
        <v>0</v>
      </c>
      <c r="K752" s="83">
        <v>0</v>
      </c>
      <c r="L752" s="232">
        <f t="shared" si="49"/>
        <v>0</v>
      </c>
      <c r="M752" s="83">
        <v>0</v>
      </c>
      <c r="N752" s="232">
        <f t="shared" si="50"/>
        <v>0</v>
      </c>
      <c r="O752" s="233"/>
      <c r="P752" s="232">
        <f t="shared" si="51"/>
        <v>0</v>
      </c>
      <c r="Q752" s="233"/>
      <c r="R752" s="377">
        <f t="shared" si="52"/>
        <v>0</v>
      </c>
      <c r="S752" s="905"/>
      <c r="T752" s="905">
        <f>+ALMACEN[[#This Row],[TOTAL EXITENTE82]]*ALMACEN[[#This Row],[P.U$]]</f>
        <v>0</v>
      </c>
      <c r="U752" s="768"/>
      <c r="V752">
        <f>SUMIF(SALIDAS6[[N° DE LOTE ]],ALMACEN[N° DE LOTE],SALIDAS6[ENTRADAS])</f>
        <v>0</v>
      </c>
      <c r="W752" s="950">
        <f>SUMIF(Tabla6[N° DE LOTE],ALMACEN[N° DE LOTE],Tabla6[SALIDAS])</f>
        <v>0</v>
      </c>
      <c r="X752" s="950">
        <f>ALMACEN[[#This Row],[SALIDAD]]-ALMACEN[[#This Row],[ENTRADAS]]</f>
        <v>0</v>
      </c>
      <c r="Y752" s="176"/>
    </row>
    <row r="753" spans="1:25" ht="51" x14ac:dyDescent="0.25">
      <c r="A753" s="179">
        <v>667</v>
      </c>
      <c r="B753" s="184" t="s">
        <v>936</v>
      </c>
      <c r="C753" s="184" t="s">
        <v>935</v>
      </c>
      <c r="D753" s="24" t="s">
        <v>339</v>
      </c>
      <c r="E753" s="24" t="s">
        <v>710</v>
      </c>
      <c r="F753" s="576">
        <v>46478</v>
      </c>
      <c r="G753" s="577">
        <v>0.12</v>
      </c>
      <c r="H753" s="337"/>
      <c r="I753" s="233"/>
      <c r="J753" s="590">
        <f t="shared" si="53"/>
        <v>0</v>
      </c>
      <c r="K753" s="83">
        <v>0</v>
      </c>
      <c r="L753" s="232">
        <f t="shared" si="49"/>
        <v>0</v>
      </c>
      <c r="M753" s="83">
        <v>0</v>
      </c>
      <c r="N753" s="232">
        <f t="shared" si="50"/>
        <v>0</v>
      </c>
      <c r="O753" s="233"/>
      <c r="P753" s="232">
        <f t="shared" si="51"/>
        <v>0</v>
      </c>
      <c r="Q753" s="233"/>
      <c r="R753" s="377">
        <f t="shared" si="52"/>
        <v>0</v>
      </c>
      <c r="S753" s="905"/>
      <c r="T753" s="905">
        <f>+ALMACEN[[#This Row],[TOTAL EXITENTE82]]*ALMACEN[[#This Row],[P.U$]]</f>
        <v>0</v>
      </c>
      <c r="U753" s="768"/>
      <c r="V753">
        <f>SUMIF(SALIDAS6[[N° DE LOTE ]],ALMACEN[N° DE LOTE],SALIDAS6[ENTRADAS])</f>
        <v>0</v>
      </c>
      <c r="W753" s="950">
        <f>SUMIF(Tabla6[N° DE LOTE],ALMACEN[N° DE LOTE],Tabla6[SALIDAS])</f>
        <v>0</v>
      </c>
      <c r="X753" s="950">
        <f>ALMACEN[[#This Row],[SALIDAD]]-ALMACEN[[#This Row],[ENTRADAS]]</f>
        <v>0</v>
      </c>
      <c r="Y753" s="176"/>
    </row>
    <row r="754" spans="1:25" ht="51" x14ac:dyDescent="0.25">
      <c r="A754" s="179">
        <v>668</v>
      </c>
      <c r="B754" s="184" t="s">
        <v>938</v>
      </c>
      <c r="C754" s="184" t="s">
        <v>921</v>
      </c>
      <c r="D754" s="24" t="s">
        <v>339</v>
      </c>
      <c r="E754" s="24" t="s">
        <v>710</v>
      </c>
      <c r="F754" s="576">
        <v>46478</v>
      </c>
      <c r="G754" s="577">
        <v>0.12</v>
      </c>
      <c r="H754" s="337"/>
      <c r="I754" s="233"/>
      <c r="J754" s="590">
        <f t="shared" si="53"/>
        <v>0</v>
      </c>
      <c r="K754" s="83">
        <v>0</v>
      </c>
      <c r="L754" s="232">
        <f t="shared" si="49"/>
        <v>0</v>
      </c>
      <c r="M754" s="83">
        <v>0</v>
      </c>
      <c r="N754" s="232">
        <f t="shared" si="50"/>
        <v>0</v>
      </c>
      <c r="O754" s="233"/>
      <c r="P754" s="232">
        <f t="shared" si="51"/>
        <v>0</v>
      </c>
      <c r="Q754" s="233"/>
      <c r="R754" s="377">
        <f t="shared" si="52"/>
        <v>0</v>
      </c>
      <c r="S754" s="905"/>
      <c r="T754" s="905">
        <f>+ALMACEN[[#This Row],[TOTAL EXITENTE82]]*ALMACEN[[#This Row],[P.U$]]</f>
        <v>0</v>
      </c>
      <c r="U754" s="768"/>
      <c r="V754">
        <f>SUMIF(SALIDAS6[[N° DE LOTE ]],ALMACEN[N° DE LOTE],SALIDAS6[ENTRADAS])</f>
        <v>0</v>
      </c>
      <c r="W754" s="950">
        <f>SUMIF(Tabla6[N° DE LOTE],ALMACEN[N° DE LOTE],Tabla6[SALIDAS])</f>
        <v>0</v>
      </c>
      <c r="X754" s="950">
        <f>ALMACEN[[#This Row],[SALIDAD]]-ALMACEN[[#This Row],[ENTRADAS]]</f>
        <v>0</v>
      </c>
      <c r="Y754" s="176"/>
    </row>
    <row r="755" spans="1:25" x14ac:dyDescent="0.25">
      <c r="A755" s="179">
        <v>669</v>
      </c>
      <c r="B755" s="201" t="s">
        <v>544</v>
      </c>
      <c r="C755" s="14" t="s">
        <v>658</v>
      </c>
      <c r="D755" s="14" t="s">
        <v>335</v>
      </c>
      <c r="E755" s="14" t="s">
        <v>708</v>
      </c>
      <c r="F755" s="15">
        <v>45717</v>
      </c>
      <c r="G755" s="37">
        <v>11</v>
      </c>
      <c r="H755" s="337"/>
      <c r="I755" s="83"/>
      <c r="J755" s="590">
        <f t="shared" si="53"/>
        <v>0</v>
      </c>
      <c r="K755" s="83">
        <v>0</v>
      </c>
      <c r="L755" s="85">
        <f t="shared" si="49"/>
        <v>0</v>
      </c>
      <c r="M755" s="83">
        <v>0</v>
      </c>
      <c r="N755" s="85">
        <f t="shared" si="50"/>
        <v>0</v>
      </c>
      <c r="O755" s="83"/>
      <c r="P755" s="85">
        <f t="shared" si="51"/>
        <v>0</v>
      </c>
      <c r="Q755" s="83"/>
      <c r="R755" s="377">
        <f t="shared" si="52"/>
        <v>0</v>
      </c>
      <c r="S755" s="905"/>
      <c r="T755" s="905">
        <f>+ALMACEN[[#This Row],[TOTAL EXITENTE82]]*ALMACEN[[#This Row],[P.U$]]</f>
        <v>0</v>
      </c>
      <c r="U755" s="768"/>
      <c r="V755">
        <f>SUMIF(SALIDAS6[[N° DE LOTE ]],ALMACEN[N° DE LOTE],SALIDAS6[ENTRADAS])</f>
        <v>0</v>
      </c>
      <c r="W755" s="950">
        <f>SUMIF(Tabla6[N° DE LOTE],ALMACEN[N° DE LOTE],Tabla6[SALIDAS])</f>
        <v>0</v>
      </c>
      <c r="X755" s="950">
        <f>ALMACEN[[#This Row],[SALIDAD]]-ALMACEN[[#This Row],[ENTRADAS]]</f>
        <v>0</v>
      </c>
      <c r="Y755" s="176"/>
    </row>
    <row r="756" spans="1:25" ht="51" x14ac:dyDescent="0.25">
      <c r="A756" s="179">
        <v>670</v>
      </c>
      <c r="B756" s="201" t="s">
        <v>545</v>
      </c>
      <c r="C756" s="14" t="s">
        <v>659</v>
      </c>
      <c r="D756" s="24" t="s">
        <v>339</v>
      </c>
      <c r="E756" s="24" t="s">
        <v>710</v>
      </c>
      <c r="F756" s="15">
        <v>46113</v>
      </c>
      <c r="G756" s="37">
        <v>0.19</v>
      </c>
      <c r="H756" s="337"/>
      <c r="I756" s="83"/>
      <c r="J756" s="590">
        <f t="shared" si="53"/>
        <v>0</v>
      </c>
      <c r="K756" s="83">
        <v>0</v>
      </c>
      <c r="L756" s="85">
        <f t="shared" si="49"/>
        <v>0</v>
      </c>
      <c r="M756" s="83">
        <v>0</v>
      </c>
      <c r="N756" s="85">
        <f t="shared" si="50"/>
        <v>0</v>
      </c>
      <c r="O756" s="83"/>
      <c r="P756" s="85">
        <f t="shared" si="51"/>
        <v>0</v>
      </c>
      <c r="Q756" s="83"/>
      <c r="R756" s="377">
        <f t="shared" si="52"/>
        <v>0</v>
      </c>
      <c r="S756" s="905"/>
      <c r="T756" s="905">
        <f>+ALMACEN[[#This Row],[TOTAL EXITENTE82]]*ALMACEN[[#This Row],[P.U$]]</f>
        <v>0</v>
      </c>
      <c r="U756" s="768"/>
      <c r="V756">
        <f>SUMIF(SALIDAS6[[N° DE LOTE ]],ALMACEN[N° DE LOTE],SALIDAS6[ENTRADAS])</f>
        <v>0</v>
      </c>
      <c r="W756" s="950">
        <f>SUMIF(Tabla6[N° DE LOTE],ALMACEN[N° DE LOTE],Tabla6[SALIDAS])</f>
        <v>0</v>
      </c>
      <c r="X756" s="950">
        <f>ALMACEN[[#This Row],[SALIDAD]]-ALMACEN[[#This Row],[ENTRADAS]]</f>
        <v>0</v>
      </c>
      <c r="Y756" s="176"/>
    </row>
    <row r="757" spans="1:25" ht="51" x14ac:dyDescent="0.25">
      <c r="A757" s="179">
        <v>671</v>
      </c>
      <c r="B757" s="184" t="s">
        <v>545</v>
      </c>
      <c r="C757" s="184" t="s">
        <v>929</v>
      </c>
      <c r="D757" s="24" t="s">
        <v>339</v>
      </c>
      <c r="E757" s="24" t="s">
        <v>710</v>
      </c>
      <c r="F757" s="576">
        <v>46600</v>
      </c>
      <c r="G757" s="577">
        <v>0.19</v>
      </c>
      <c r="H757" s="337"/>
      <c r="I757" s="233"/>
      <c r="J757" s="590">
        <f t="shared" si="53"/>
        <v>0</v>
      </c>
      <c r="K757" s="83">
        <v>0</v>
      </c>
      <c r="L757" s="232">
        <f t="shared" si="49"/>
        <v>0</v>
      </c>
      <c r="M757" s="83">
        <v>0</v>
      </c>
      <c r="N757" s="232">
        <f t="shared" si="50"/>
        <v>0</v>
      </c>
      <c r="O757" s="233"/>
      <c r="P757" s="232">
        <f t="shared" si="51"/>
        <v>0</v>
      </c>
      <c r="Q757" s="233"/>
      <c r="R757" s="377">
        <f t="shared" si="52"/>
        <v>0</v>
      </c>
      <c r="S757" s="905"/>
      <c r="T757" s="905">
        <f>+ALMACEN[[#This Row],[TOTAL EXITENTE82]]*ALMACEN[[#This Row],[P.U$]]</f>
        <v>0</v>
      </c>
      <c r="U757" s="768"/>
      <c r="V757">
        <f>SUMIF(SALIDAS6[[N° DE LOTE ]],ALMACEN[N° DE LOTE],SALIDAS6[ENTRADAS])</f>
        <v>0</v>
      </c>
      <c r="W757" s="950">
        <f>SUMIF(Tabla6[N° DE LOTE],ALMACEN[N° DE LOTE],Tabla6[SALIDAS])</f>
        <v>0</v>
      </c>
      <c r="X757" s="950">
        <f>ALMACEN[[#This Row],[SALIDAD]]-ALMACEN[[#This Row],[ENTRADAS]]</f>
        <v>0</v>
      </c>
      <c r="Y757" s="176"/>
    </row>
    <row r="758" spans="1:25" ht="51" x14ac:dyDescent="0.25">
      <c r="A758" s="179">
        <v>672</v>
      </c>
      <c r="B758" s="184" t="s">
        <v>939</v>
      </c>
      <c r="C758" s="184" t="s">
        <v>929</v>
      </c>
      <c r="D758" s="24" t="s">
        <v>339</v>
      </c>
      <c r="E758" s="24" t="s">
        <v>710</v>
      </c>
      <c r="F758" s="576">
        <v>46600</v>
      </c>
      <c r="G758" s="577">
        <v>0.21</v>
      </c>
      <c r="H758" s="337"/>
      <c r="I758" s="233"/>
      <c r="J758" s="590">
        <f t="shared" si="53"/>
        <v>0</v>
      </c>
      <c r="K758" s="83">
        <v>0</v>
      </c>
      <c r="L758" s="232">
        <f t="shared" si="49"/>
        <v>0</v>
      </c>
      <c r="M758" s="83">
        <v>0</v>
      </c>
      <c r="N758" s="232">
        <f t="shared" si="50"/>
        <v>0</v>
      </c>
      <c r="O758" s="233"/>
      <c r="P758" s="232">
        <f t="shared" si="51"/>
        <v>0</v>
      </c>
      <c r="Q758" s="233"/>
      <c r="R758" s="377">
        <f t="shared" si="52"/>
        <v>0</v>
      </c>
      <c r="S758" s="905"/>
      <c r="T758" s="905">
        <f>+ALMACEN[[#This Row],[TOTAL EXITENTE82]]*ALMACEN[[#This Row],[P.U$]]</f>
        <v>0</v>
      </c>
      <c r="U758" s="768"/>
      <c r="V758">
        <f>SUMIF(SALIDAS6[[N° DE LOTE ]],ALMACEN[N° DE LOTE],SALIDAS6[ENTRADAS])</f>
        <v>0</v>
      </c>
      <c r="W758" s="950">
        <f>SUMIF(Tabla6[N° DE LOTE],ALMACEN[N° DE LOTE],Tabla6[SALIDAS])</f>
        <v>0</v>
      </c>
      <c r="X758" s="950">
        <f>ALMACEN[[#This Row],[SALIDAD]]-ALMACEN[[#This Row],[ENTRADAS]]</f>
        <v>0</v>
      </c>
      <c r="Y758" s="176"/>
    </row>
    <row r="759" spans="1:25" ht="51" x14ac:dyDescent="0.25">
      <c r="A759" s="179">
        <v>673</v>
      </c>
      <c r="B759" s="201" t="s">
        <v>547</v>
      </c>
      <c r="C759" s="14" t="s">
        <v>661</v>
      </c>
      <c r="D759" s="24" t="s">
        <v>339</v>
      </c>
      <c r="E759" s="24" t="s">
        <v>710</v>
      </c>
      <c r="F759" s="15">
        <v>46569</v>
      </c>
      <c r="G759" s="37">
        <v>0.17</v>
      </c>
      <c r="H759" s="337"/>
      <c r="I759" s="83"/>
      <c r="J759" s="590">
        <f t="shared" si="53"/>
        <v>0</v>
      </c>
      <c r="K759" s="83">
        <v>0</v>
      </c>
      <c r="L759" s="85">
        <f t="shared" si="49"/>
        <v>0</v>
      </c>
      <c r="M759" s="83">
        <v>0</v>
      </c>
      <c r="N759" s="85">
        <f t="shared" si="50"/>
        <v>0</v>
      </c>
      <c r="O759" s="83"/>
      <c r="P759" s="85">
        <f t="shared" si="51"/>
        <v>0</v>
      </c>
      <c r="Q759" s="83"/>
      <c r="R759" s="377">
        <f t="shared" si="52"/>
        <v>0</v>
      </c>
      <c r="S759" s="905"/>
      <c r="T759" s="905">
        <f>+ALMACEN[[#This Row],[TOTAL EXITENTE82]]*ALMACEN[[#This Row],[P.U$]]</f>
        <v>0</v>
      </c>
      <c r="U759" s="768"/>
      <c r="V759">
        <f>SUMIF(SALIDAS6[[N° DE LOTE ]],ALMACEN[N° DE LOTE],SALIDAS6[ENTRADAS])</f>
        <v>0</v>
      </c>
      <c r="W759" s="950">
        <f>SUMIF(Tabla6[N° DE LOTE],ALMACEN[N° DE LOTE],Tabla6[SALIDAS])</f>
        <v>0</v>
      </c>
      <c r="X759" s="950">
        <f>ALMACEN[[#This Row],[SALIDAD]]-ALMACEN[[#This Row],[ENTRADAS]]</f>
        <v>0</v>
      </c>
      <c r="Y759" s="176"/>
    </row>
    <row r="760" spans="1:25" ht="51" x14ac:dyDescent="0.25">
      <c r="A760" s="179">
        <v>674</v>
      </c>
      <c r="B760" s="201" t="s">
        <v>547</v>
      </c>
      <c r="C760" s="14" t="s">
        <v>844</v>
      </c>
      <c r="D760" s="24" t="s">
        <v>339</v>
      </c>
      <c r="E760" s="24" t="s">
        <v>710</v>
      </c>
      <c r="F760" s="15">
        <v>46569</v>
      </c>
      <c r="G760" s="37">
        <v>0.17</v>
      </c>
      <c r="H760" s="337"/>
      <c r="I760" s="83"/>
      <c r="J760" s="590">
        <f t="shared" si="53"/>
        <v>0</v>
      </c>
      <c r="K760" s="83">
        <v>0</v>
      </c>
      <c r="L760" s="85">
        <f t="shared" si="49"/>
        <v>0</v>
      </c>
      <c r="M760" s="83">
        <v>0</v>
      </c>
      <c r="N760" s="85">
        <f t="shared" si="50"/>
        <v>0</v>
      </c>
      <c r="O760" s="83"/>
      <c r="P760" s="85">
        <f t="shared" si="51"/>
        <v>0</v>
      </c>
      <c r="Q760" s="83"/>
      <c r="R760" s="377">
        <f t="shared" si="52"/>
        <v>0</v>
      </c>
      <c r="S760" s="905"/>
      <c r="T760" s="905">
        <f>+ALMACEN[[#This Row],[TOTAL EXITENTE82]]*ALMACEN[[#This Row],[P.U$]]</f>
        <v>0</v>
      </c>
      <c r="U760" s="768"/>
      <c r="V760">
        <f>SUMIF(SALIDAS6[[N° DE LOTE ]],ALMACEN[N° DE LOTE],SALIDAS6[ENTRADAS])</f>
        <v>0</v>
      </c>
      <c r="W760" s="950">
        <f>SUMIF(Tabla6[N° DE LOTE],ALMACEN[N° DE LOTE],Tabla6[SALIDAS])</f>
        <v>0</v>
      </c>
      <c r="X760" s="950">
        <f>ALMACEN[[#This Row],[SALIDAD]]-ALMACEN[[#This Row],[ENTRADAS]]</f>
        <v>0</v>
      </c>
      <c r="Y760" s="176"/>
    </row>
    <row r="761" spans="1:25" ht="51" x14ac:dyDescent="0.25">
      <c r="A761" s="179">
        <v>675</v>
      </c>
      <c r="B761" s="184" t="s">
        <v>941</v>
      </c>
      <c r="C761" s="184" t="s">
        <v>929</v>
      </c>
      <c r="D761" s="24" t="s">
        <v>339</v>
      </c>
      <c r="E761" s="24" t="s">
        <v>710</v>
      </c>
      <c r="F761" s="576">
        <v>46600</v>
      </c>
      <c r="G761" s="577">
        <v>0.1</v>
      </c>
      <c r="H761" s="337"/>
      <c r="I761" s="233"/>
      <c r="J761" s="590">
        <f t="shared" si="53"/>
        <v>0</v>
      </c>
      <c r="K761" s="83">
        <v>0</v>
      </c>
      <c r="L761" s="232">
        <f t="shared" si="49"/>
        <v>0</v>
      </c>
      <c r="M761" s="83">
        <v>0</v>
      </c>
      <c r="N761" s="232">
        <f t="shared" si="50"/>
        <v>0</v>
      </c>
      <c r="O761" s="233"/>
      <c r="P761" s="232">
        <f t="shared" si="51"/>
        <v>0</v>
      </c>
      <c r="Q761" s="233">
        <v>100</v>
      </c>
      <c r="R761" s="377">
        <f t="shared" si="52"/>
        <v>10</v>
      </c>
      <c r="S761" s="905">
        <v>65</v>
      </c>
      <c r="T761" s="905">
        <f>+ALMACEN[[#This Row],[TOTAL EXITENTE82]]*ALMACEN[[#This Row],[P.U$]]</f>
        <v>6.5</v>
      </c>
      <c r="U761" s="768">
        <v>5</v>
      </c>
      <c r="V761">
        <f>SUMIF(SALIDAS6[[N° DE LOTE ]],ALMACEN[N° DE LOTE],SALIDAS6[ENTRADAS])</f>
        <v>100</v>
      </c>
      <c r="W761" s="950">
        <f>SUMIF(Tabla6[N° DE LOTE],ALMACEN[N° DE LOTE],Tabla6[SALIDAS])</f>
        <v>0</v>
      </c>
      <c r="X761" s="950">
        <f>ALMACEN[[#This Row],[SALIDAD]]-ALMACEN[[#This Row],[ENTRADAS]]</f>
        <v>100</v>
      </c>
      <c r="Y761" s="176"/>
    </row>
    <row r="762" spans="1:25" ht="51" x14ac:dyDescent="0.25">
      <c r="A762" s="179">
        <v>676</v>
      </c>
      <c r="B762" s="201" t="s">
        <v>548</v>
      </c>
      <c r="C762" s="14" t="s">
        <v>575</v>
      </c>
      <c r="D762" s="24" t="s">
        <v>339</v>
      </c>
      <c r="E762" s="24" t="s">
        <v>710</v>
      </c>
      <c r="F762" s="15">
        <v>45597</v>
      </c>
      <c r="G762" s="37">
        <v>0.26</v>
      </c>
      <c r="H762" s="337"/>
      <c r="I762" s="83"/>
      <c r="J762" s="590">
        <f t="shared" si="53"/>
        <v>0</v>
      </c>
      <c r="K762" s="83">
        <v>0</v>
      </c>
      <c r="L762" s="85">
        <f t="shared" ref="L762:L788" si="54">G762*K762</f>
        <v>0</v>
      </c>
      <c r="M762" s="83">
        <v>0</v>
      </c>
      <c r="N762" s="85">
        <f t="shared" ref="N762:N788" si="55">G762*M762</f>
        <v>0</v>
      </c>
      <c r="O762" s="83"/>
      <c r="P762" s="85">
        <f t="shared" ref="P762:P788" si="56">G762*O762</f>
        <v>0</v>
      </c>
      <c r="Q762" s="83"/>
      <c r="R762" s="377">
        <f t="shared" ref="R762:R788" si="57">G762*Q762</f>
        <v>0</v>
      </c>
      <c r="S762" s="905"/>
      <c r="T762" s="905">
        <f>+ALMACEN[[#This Row],[TOTAL EXITENTE82]]*ALMACEN[[#This Row],[P.U$]]</f>
        <v>0</v>
      </c>
      <c r="U762" s="768"/>
      <c r="V762">
        <f>SUMIF(SALIDAS6[[N° DE LOTE ]],ALMACEN[N° DE LOTE],SALIDAS6[ENTRADAS])</f>
        <v>0</v>
      </c>
      <c r="W762" s="950">
        <f>SUMIF(Tabla6[N° DE LOTE],ALMACEN[N° DE LOTE],Tabla6[SALIDAS])</f>
        <v>0</v>
      </c>
      <c r="X762" s="950">
        <f>ALMACEN[[#This Row],[SALIDAD]]-ALMACEN[[#This Row],[ENTRADAS]]</f>
        <v>0</v>
      </c>
      <c r="Y762" s="176"/>
    </row>
    <row r="763" spans="1:25" ht="51" x14ac:dyDescent="0.25">
      <c r="A763" s="179">
        <v>677</v>
      </c>
      <c r="B763" s="201" t="s">
        <v>548</v>
      </c>
      <c r="C763" s="14" t="s">
        <v>840</v>
      </c>
      <c r="D763" s="24" t="s">
        <v>339</v>
      </c>
      <c r="E763" s="24" t="s">
        <v>710</v>
      </c>
      <c r="F763" s="15">
        <v>45200</v>
      </c>
      <c r="G763" s="37">
        <v>0.26</v>
      </c>
      <c r="H763" s="337"/>
      <c r="I763" s="83"/>
      <c r="J763" s="590">
        <f t="shared" si="53"/>
        <v>0</v>
      </c>
      <c r="K763" s="83">
        <v>0</v>
      </c>
      <c r="L763" s="85">
        <f t="shared" si="54"/>
        <v>0</v>
      </c>
      <c r="M763" s="83">
        <v>0</v>
      </c>
      <c r="N763" s="85">
        <f t="shared" si="55"/>
        <v>0</v>
      </c>
      <c r="O763" s="83"/>
      <c r="P763" s="85">
        <f t="shared" si="56"/>
        <v>0</v>
      </c>
      <c r="Q763" s="83"/>
      <c r="R763" s="377">
        <f t="shared" si="57"/>
        <v>0</v>
      </c>
      <c r="S763" s="905"/>
      <c r="T763" s="905">
        <f>+ALMACEN[[#This Row],[TOTAL EXITENTE82]]*ALMACEN[[#This Row],[P.U$]]</f>
        <v>0</v>
      </c>
      <c r="U763" s="768"/>
      <c r="V763">
        <f>SUMIF(SALIDAS6[[N° DE LOTE ]],ALMACEN[N° DE LOTE],SALIDAS6[ENTRADAS])</f>
        <v>0</v>
      </c>
      <c r="W763" s="950">
        <f>SUMIF(Tabla6[N° DE LOTE],ALMACEN[N° DE LOTE],Tabla6[SALIDAS])</f>
        <v>0</v>
      </c>
      <c r="X763" s="950">
        <f>ALMACEN[[#This Row],[SALIDAD]]-ALMACEN[[#This Row],[ENTRADAS]]</f>
        <v>0</v>
      </c>
      <c r="Y763" s="176"/>
    </row>
    <row r="764" spans="1:25" ht="51" x14ac:dyDescent="0.25">
      <c r="A764" s="179">
        <v>678</v>
      </c>
      <c r="B764" s="201" t="s">
        <v>549</v>
      </c>
      <c r="C764" s="14" t="s">
        <v>1051</v>
      </c>
      <c r="D764" s="24" t="s">
        <v>339</v>
      </c>
      <c r="E764" s="24" t="s">
        <v>710</v>
      </c>
      <c r="F764" s="15">
        <v>46053</v>
      </c>
      <c r="G764" s="37">
        <v>0.63</v>
      </c>
      <c r="H764" s="337"/>
      <c r="I764" s="83"/>
      <c r="J764" s="590">
        <f t="shared" si="53"/>
        <v>0</v>
      </c>
      <c r="K764" s="83">
        <v>0</v>
      </c>
      <c r="L764" s="85">
        <f t="shared" si="54"/>
        <v>0</v>
      </c>
      <c r="M764" s="83">
        <v>0</v>
      </c>
      <c r="N764" s="85">
        <f t="shared" si="55"/>
        <v>0</v>
      </c>
      <c r="O764" s="83"/>
      <c r="P764" s="85">
        <f t="shared" si="56"/>
        <v>0</v>
      </c>
      <c r="Q764" s="83"/>
      <c r="R764" s="377">
        <f t="shared" si="57"/>
        <v>0</v>
      </c>
      <c r="S764" s="905"/>
      <c r="T764" s="905">
        <f>+ALMACEN[[#This Row],[TOTAL EXITENTE82]]*ALMACEN[[#This Row],[P.U$]]</f>
        <v>0</v>
      </c>
      <c r="U764" s="768"/>
      <c r="V764">
        <f>SUMIF(SALIDAS6[[N° DE LOTE ]],ALMACEN[N° DE LOTE],SALIDAS6[ENTRADAS])</f>
        <v>0</v>
      </c>
      <c r="W764" s="950">
        <f>SUMIF(Tabla6[N° DE LOTE],ALMACEN[N° DE LOTE],Tabla6[SALIDAS])</f>
        <v>0</v>
      </c>
      <c r="X764" s="950">
        <f>ALMACEN[[#This Row],[SALIDAD]]-ALMACEN[[#This Row],[ENTRADAS]]</f>
        <v>0</v>
      </c>
      <c r="Y764" s="176"/>
    </row>
    <row r="765" spans="1:25" ht="51" x14ac:dyDescent="0.25">
      <c r="A765" s="179">
        <v>679</v>
      </c>
      <c r="B765" s="201" t="s">
        <v>549</v>
      </c>
      <c r="C765" s="14" t="s">
        <v>17826</v>
      </c>
      <c r="D765" s="24" t="s">
        <v>339</v>
      </c>
      <c r="E765" s="24" t="s">
        <v>710</v>
      </c>
      <c r="F765" s="15">
        <v>46508</v>
      </c>
      <c r="G765" s="37">
        <v>0.37</v>
      </c>
      <c r="H765" s="337"/>
      <c r="I765" s="83"/>
      <c r="J765" s="590">
        <f t="shared" si="53"/>
        <v>0</v>
      </c>
      <c r="K765" s="83">
        <v>0</v>
      </c>
      <c r="L765" s="85">
        <f t="shared" si="54"/>
        <v>0</v>
      </c>
      <c r="M765" s="83">
        <v>0</v>
      </c>
      <c r="N765" s="85">
        <f t="shared" si="55"/>
        <v>0</v>
      </c>
      <c r="O765" s="83"/>
      <c r="P765" s="85">
        <f t="shared" si="56"/>
        <v>0</v>
      </c>
      <c r="Q765" s="83">
        <v>100</v>
      </c>
      <c r="R765" s="377">
        <f t="shared" si="57"/>
        <v>37</v>
      </c>
      <c r="S765" s="905">
        <v>80</v>
      </c>
      <c r="T765" s="905">
        <f>+ALMACEN[[#This Row],[TOTAL EXITENTE82]]*ALMACEN[[#This Row],[P.U$]]</f>
        <v>29.6</v>
      </c>
      <c r="U765" s="768">
        <v>80</v>
      </c>
      <c r="V765">
        <f>SUMIF(SALIDAS6[[N° DE LOTE ]],ALMACEN[N° DE LOTE],SALIDAS6[ENTRADAS])</f>
        <v>100</v>
      </c>
      <c r="W765" s="950">
        <f>SUMIF(Tabla6[N° DE LOTE],ALMACEN[N° DE LOTE],Tabla6[SALIDAS])</f>
        <v>0</v>
      </c>
      <c r="X765" s="950">
        <f>ALMACEN[[#This Row],[SALIDAD]]-ALMACEN[[#This Row],[ENTRADAS]]</f>
        <v>100</v>
      </c>
      <c r="Y765" s="176"/>
    </row>
    <row r="766" spans="1:25" ht="51" x14ac:dyDescent="0.25">
      <c r="A766" s="179">
        <v>680</v>
      </c>
      <c r="B766" s="201" t="s">
        <v>940</v>
      </c>
      <c r="C766" s="184" t="s">
        <v>17737</v>
      </c>
      <c r="D766" s="24" t="s">
        <v>339</v>
      </c>
      <c r="E766" s="24" t="s">
        <v>710</v>
      </c>
      <c r="F766" s="576">
        <v>46447</v>
      </c>
      <c r="G766" s="577">
        <v>0.37</v>
      </c>
      <c r="H766" s="337"/>
      <c r="I766" s="233"/>
      <c r="J766" s="590">
        <f t="shared" si="53"/>
        <v>0</v>
      </c>
      <c r="K766" s="83">
        <v>0</v>
      </c>
      <c r="L766" s="232">
        <f t="shared" si="54"/>
        <v>0</v>
      </c>
      <c r="M766" s="83">
        <v>0</v>
      </c>
      <c r="N766" s="232">
        <f t="shared" si="55"/>
        <v>0</v>
      </c>
      <c r="O766" s="233"/>
      <c r="P766" s="232">
        <f t="shared" si="56"/>
        <v>0</v>
      </c>
      <c r="Q766" s="233"/>
      <c r="R766" s="377">
        <f t="shared" si="57"/>
        <v>0</v>
      </c>
      <c r="S766" s="905"/>
      <c r="T766" s="905">
        <f>+ALMACEN[[#This Row],[TOTAL EXITENTE82]]*ALMACEN[[#This Row],[P.U$]]</f>
        <v>0</v>
      </c>
      <c r="U766" s="768"/>
      <c r="V766">
        <f>SUMIF(SALIDAS6[[N° DE LOTE ]],ALMACEN[N° DE LOTE],SALIDAS6[ENTRADAS])</f>
        <v>0</v>
      </c>
      <c r="W766" s="950">
        <f>SUMIF(Tabla6[N° DE LOTE],ALMACEN[N° DE LOTE],Tabla6[SALIDAS])</f>
        <v>0</v>
      </c>
      <c r="X766" s="950">
        <f>ALMACEN[[#This Row],[SALIDAD]]-ALMACEN[[#This Row],[ENTRADAS]]</f>
        <v>0</v>
      </c>
      <c r="Y766" s="176"/>
    </row>
    <row r="767" spans="1:25" ht="51" x14ac:dyDescent="0.25">
      <c r="A767" s="179">
        <v>681</v>
      </c>
      <c r="B767" s="201" t="s">
        <v>17948</v>
      </c>
      <c r="C767" s="14" t="s">
        <v>17949</v>
      </c>
      <c r="D767" s="24" t="s">
        <v>339</v>
      </c>
      <c r="E767" s="24" t="s">
        <v>710</v>
      </c>
      <c r="F767" s="15">
        <v>45261</v>
      </c>
      <c r="G767" s="37">
        <v>0.93</v>
      </c>
      <c r="H767" s="337"/>
      <c r="I767" s="233"/>
      <c r="J767" s="590">
        <f>G767*I767</f>
        <v>0</v>
      </c>
      <c r="K767" s="83">
        <v>0</v>
      </c>
      <c r="L767" s="232">
        <f>G767*K767</f>
        <v>0</v>
      </c>
      <c r="M767" s="83">
        <v>0</v>
      </c>
      <c r="N767" s="232">
        <f>G767*M767</f>
        <v>0</v>
      </c>
      <c r="O767" s="233"/>
      <c r="P767" s="232">
        <f>G767*O767</f>
        <v>0</v>
      </c>
      <c r="Q767" s="233"/>
      <c r="R767" s="377">
        <f>G767*Q767</f>
        <v>0</v>
      </c>
      <c r="S767" s="905"/>
      <c r="T767" s="905">
        <f>+ALMACEN[[#This Row],[TOTAL EXITENTE82]]*ALMACEN[[#This Row],[P.U$]]</f>
        <v>0</v>
      </c>
      <c r="U767" s="768"/>
      <c r="V767">
        <f>SUMIF(SALIDAS6[[N° DE LOTE ]],ALMACEN[N° DE LOTE],SALIDAS6[ENTRADAS])</f>
        <v>0</v>
      </c>
      <c r="W767" s="950">
        <f>SUMIF(Tabla6[N° DE LOTE],ALMACEN[N° DE LOTE],Tabla6[SALIDAS])</f>
        <v>0</v>
      </c>
      <c r="X767" s="950">
        <f>ALMACEN[[#This Row],[SALIDAD]]-ALMACEN[[#This Row],[ENTRADAS]]</f>
        <v>0</v>
      </c>
      <c r="Y767" s="176"/>
    </row>
    <row r="768" spans="1:25" ht="51" x14ac:dyDescent="0.25">
      <c r="A768" s="179">
        <v>682</v>
      </c>
      <c r="B768" s="201" t="s">
        <v>550</v>
      </c>
      <c r="C768" s="14" t="s">
        <v>1050</v>
      </c>
      <c r="D768" s="24" t="s">
        <v>339</v>
      </c>
      <c r="E768" s="24" t="s">
        <v>710</v>
      </c>
      <c r="F768" s="15">
        <v>46447</v>
      </c>
      <c r="G768" s="37">
        <v>1.93</v>
      </c>
      <c r="H768" s="337"/>
      <c r="I768" s="83">
        <v>40</v>
      </c>
      <c r="J768" s="590">
        <f t="shared" si="53"/>
        <v>77.2</v>
      </c>
      <c r="K768" s="83">
        <v>0</v>
      </c>
      <c r="L768" s="85">
        <f t="shared" si="54"/>
        <v>0</v>
      </c>
      <c r="M768" s="83">
        <v>30</v>
      </c>
      <c r="N768" s="85">
        <f t="shared" si="55"/>
        <v>57.9</v>
      </c>
      <c r="O768" s="83">
        <v>30</v>
      </c>
      <c r="P768" s="85">
        <f t="shared" si="56"/>
        <v>57.9</v>
      </c>
      <c r="Q768" s="83">
        <v>30</v>
      </c>
      <c r="R768" s="377">
        <f t="shared" si="57"/>
        <v>57.9</v>
      </c>
      <c r="S768" s="905">
        <v>0</v>
      </c>
      <c r="T768" s="905">
        <f>+ALMACEN[[#This Row],[TOTAL EXITENTE82]]*ALMACEN[[#This Row],[P.U$]]</f>
        <v>0</v>
      </c>
      <c r="U768" s="768">
        <v>0</v>
      </c>
      <c r="V768">
        <f>SUMIF(SALIDAS6[[N° DE LOTE ]],ALMACEN[N° DE LOTE],SALIDAS6[ENTRADAS])</f>
        <v>0</v>
      </c>
      <c r="W768" s="950">
        <f>SUMIF(Tabla6[N° DE LOTE],ALMACEN[N° DE LOTE],Tabla6[SALIDAS])</f>
        <v>0</v>
      </c>
      <c r="X768" s="950">
        <f>ALMACEN[[#This Row],[SALIDAD]]-ALMACEN[[#This Row],[ENTRADAS]]</f>
        <v>0</v>
      </c>
      <c r="Y768" s="176"/>
    </row>
    <row r="769" spans="1:25" ht="51" x14ac:dyDescent="0.25">
      <c r="A769" s="179">
        <v>683</v>
      </c>
      <c r="B769" s="201" t="s">
        <v>550</v>
      </c>
      <c r="C769" s="14" t="s">
        <v>839</v>
      </c>
      <c r="D769" s="24" t="s">
        <v>339</v>
      </c>
      <c r="E769" s="24" t="s">
        <v>710</v>
      </c>
      <c r="F769" s="15">
        <v>45292</v>
      </c>
      <c r="G769" s="37">
        <v>0.95</v>
      </c>
      <c r="H769" s="337"/>
      <c r="I769" s="83"/>
      <c r="J769" s="590">
        <f t="shared" si="53"/>
        <v>0</v>
      </c>
      <c r="K769" s="83">
        <v>0</v>
      </c>
      <c r="L769" s="85">
        <f t="shared" si="54"/>
        <v>0</v>
      </c>
      <c r="M769" s="83">
        <v>0</v>
      </c>
      <c r="N769" s="85">
        <f t="shared" si="55"/>
        <v>0</v>
      </c>
      <c r="O769" s="83"/>
      <c r="P769" s="85">
        <f t="shared" si="56"/>
        <v>0</v>
      </c>
      <c r="Q769" s="83">
        <v>100</v>
      </c>
      <c r="R769" s="377">
        <f t="shared" si="57"/>
        <v>95</v>
      </c>
      <c r="S769" s="905">
        <v>83</v>
      </c>
      <c r="T769" s="905">
        <f>+ALMACEN[[#This Row],[TOTAL EXITENTE82]]*ALMACEN[[#This Row],[P.U$]]</f>
        <v>78.849999999999994</v>
      </c>
      <c r="U769" s="768">
        <v>83</v>
      </c>
      <c r="V769">
        <f>SUMIF(SALIDAS6[[N° DE LOTE ]],ALMACEN[N° DE LOTE],SALIDAS6[ENTRADAS])</f>
        <v>100</v>
      </c>
      <c r="W769" s="950">
        <f>SUMIF(Tabla6[N° DE LOTE],ALMACEN[N° DE LOTE],Tabla6[SALIDAS])</f>
        <v>0</v>
      </c>
      <c r="X769" s="950">
        <f>ALMACEN[[#This Row],[SALIDAD]]-ALMACEN[[#This Row],[ENTRADAS]]</f>
        <v>100</v>
      </c>
      <c r="Y769" s="176"/>
    </row>
    <row r="770" spans="1:25" ht="51" x14ac:dyDescent="0.25">
      <c r="A770" s="179">
        <v>684</v>
      </c>
      <c r="B770" s="201" t="s">
        <v>843</v>
      </c>
      <c r="C770" s="14" t="s">
        <v>844</v>
      </c>
      <c r="D770" s="24" t="s">
        <v>339</v>
      </c>
      <c r="E770" s="24" t="s">
        <v>710</v>
      </c>
      <c r="F770" s="15">
        <v>46327</v>
      </c>
      <c r="G770" s="37">
        <v>1.1200000000000001</v>
      </c>
      <c r="H770" s="337"/>
      <c r="I770" s="83"/>
      <c r="J770" s="590">
        <f t="shared" si="53"/>
        <v>0</v>
      </c>
      <c r="K770" s="83">
        <v>0</v>
      </c>
      <c r="L770" s="85">
        <f t="shared" si="54"/>
        <v>0</v>
      </c>
      <c r="M770" s="83">
        <v>0</v>
      </c>
      <c r="N770" s="85">
        <f t="shared" si="55"/>
        <v>0</v>
      </c>
      <c r="O770" s="83"/>
      <c r="P770" s="85">
        <f t="shared" si="56"/>
        <v>0</v>
      </c>
      <c r="Q770" s="83"/>
      <c r="R770" s="377">
        <f t="shared" si="57"/>
        <v>0</v>
      </c>
      <c r="S770" s="905"/>
      <c r="T770" s="905">
        <f>+ALMACEN[[#This Row],[TOTAL EXITENTE82]]*ALMACEN[[#This Row],[P.U$]]</f>
        <v>0</v>
      </c>
      <c r="U770" s="768"/>
      <c r="V770">
        <f>SUMIF(SALIDAS6[[N° DE LOTE ]],ALMACEN[N° DE LOTE],SALIDAS6[ENTRADAS])</f>
        <v>0</v>
      </c>
      <c r="W770" s="950">
        <f>SUMIF(Tabla6[N° DE LOTE],ALMACEN[N° DE LOTE],Tabla6[SALIDAS])</f>
        <v>0</v>
      </c>
      <c r="X770" s="950">
        <f>ALMACEN[[#This Row],[SALIDAD]]-ALMACEN[[#This Row],[ENTRADAS]]</f>
        <v>0</v>
      </c>
      <c r="Y770" s="176"/>
    </row>
    <row r="771" spans="1:25" ht="51" x14ac:dyDescent="0.25">
      <c r="A771" s="179">
        <v>685</v>
      </c>
      <c r="B771" s="201" t="s">
        <v>843</v>
      </c>
      <c r="C771" s="14" t="s">
        <v>663</v>
      </c>
      <c r="D771" s="24" t="s">
        <v>339</v>
      </c>
      <c r="E771" s="24" t="s">
        <v>710</v>
      </c>
      <c r="F771" s="15">
        <v>46266</v>
      </c>
      <c r="G771" s="37">
        <v>1.93</v>
      </c>
      <c r="H771" s="337"/>
      <c r="I771" s="83"/>
      <c r="J771" s="590">
        <f t="shared" si="53"/>
        <v>0</v>
      </c>
      <c r="K771" s="83">
        <v>0</v>
      </c>
      <c r="L771" s="85">
        <f t="shared" si="54"/>
        <v>0</v>
      </c>
      <c r="M771" s="83">
        <v>0</v>
      </c>
      <c r="N771" s="85">
        <f t="shared" si="55"/>
        <v>0</v>
      </c>
      <c r="O771" s="83"/>
      <c r="P771" s="85">
        <f t="shared" si="56"/>
        <v>0</v>
      </c>
      <c r="Q771" s="83"/>
      <c r="R771" s="377">
        <f t="shared" si="57"/>
        <v>0</v>
      </c>
      <c r="S771" s="905"/>
      <c r="T771" s="905">
        <f>+ALMACEN[[#This Row],[TOTAL EXITENTE82]]*ALMACEN[[#This Row],[P.U$]]</f>
        <v>0</v>
      </c>
      <c r="U771" s="768"/>
      <c r="V771">
        <f>SUMIF(SALIDAS6[[N° DE LOTE ]],ALMACEN[N° DE LOTE],SALIDAS6[ENTRADAS])</f>
        <v>0</v>
      </c>
      <c r="W771" s="950">
        <f>SUMIF(Tabla6[N° DE LOTE],ALMACEN[N° DE LOTE],Tabla6[SALIDAS])</f>
        <v>0</v>
      </c>
      <c r="X771" s="950">
        <f>ALMACEN[[#This Row],[SALIDAD]]-ALMACEN[[#This Row],[ENTRADAS]]</f>
        <v>0</v>
      </c>
      <c r="Y771" s="176"/>
    </row>
    <row r="772" spans="1:25" ht="51" x14ac:dyDescent="0.25">
      <c r="A772" s="179">
        <v>686</v>
      </c>
      <c r="B772" s="201" t="s">
        <v>551</v>
      </c>
      <c r="C772" s="14" t="s">
        <v>1050</v>
      </c>
      <c r="D772" s="24" t="s">
        <v>339</v>
      </c>
      <c r="E772" s="24" t="s">
        <v>710</v>
      </c>
      <c r="F772" s="15">
        <v>46447</v>
      </c>
      <c r="G772" s="37">
        <v>1.93</v>
      </c>
      <c r="H772" s="337"/>
      <c r="I772" s="83">
        <v>38</v>
      </c>
      <c r="J772" s="590">
        <f t="shared" si="53"/>
        <v>73.34</v>
      </c>
      <c r="K772" s="83">
        <v>0</v>
      </c>
      <c r="L772" s="85">
        <f t="shared" si="54"/>
        <v>0</v>
      </c>
      <c r="M772" s="83">
        <v>0</v>
      </c>
      <c r="N772" s="85">
        <f t="shared" si="55"/>
        <v>0</v>
      </c>
      <c r="O772" s="83"/>
      <c r="P772" s="85">
        <f t="shared" si="56"/>
        <v>0</v>
      </c>
      <c r="Q772" s="83"/>
      <c r="R772" s="377">
        <f t="shared" si="57"/>
        <v>0</v>
      </c>
      <c r="S772" s="905"/>
      <c r="T772" s="905">
        <f>+ALMACEN[[#This Row],[TOTAL EXITENTE82]]*ALMACEN[[#This Row],[P.U$]]</f>
        <v>0</v>
      </c>
      <c r="U772" s="768"/>
      <c r="V772">
        <f>SUMIF(SALIDAS6[[N° DE LOTE ]],ALMACEN[N° DE LOTE],SALIDAS6[ENTRADAS])</f>
        <v>0</v>
      </c>
      <c r="W772" s="950">
        <f>SUMIF(Tabla6[N° DE LOTE],ALMACEN[N° DE LOTE],Tabla6[SALIDAS])</f>
        <v>0</v>
      </c>
      <c r="X772" s="950">
        <f>ALMACEN[[#This Row],[SALIDAD]]-ALMACEN[[#This Row],[ENTRADAS]]</f>
        <v>0</v>
      </c>
      <c r="Y772" s="176"/>
    </row>
    <row r="773" spans="1:25" ht="37.5" customHeight="1" x14ac:dyDescent="0.25">
      <c r="A773" s="179">
        <v>687</v>
      </c>
      <c r="B773" s="201" t="s">
        <v>847</v>
      </c>
      <c r="C773" s="14" t="s">
        <v>844</v>
      </c>
      <c r="D773" s="24" t="s">
        <v>339</v>
      </c>
      <c r="E773" s="24" t="s">
        <v>710</v>
      </c>
      <c r="F773" s="15">
        <v>46447</v>
      </c>
      <c r="G773" s="37">
        <v>1.17</v>
      </c>
      <c r="H773" s="337"/>
      <c r="I773" s="83"/>
      <c r="J773" s="590">
        <f t="shared" si="53"/>
        <v>0</v>
      </c>
      <c r="K773" s="83">
        <v>0</v>
      </c>
      <c r="L773" s="85">
        <f t="shared" si="54"/>
        <v>0</v>
      </c>
      <c r="M773" s="83">
        <v>0</v>
      </c>
      <c r="N773" s="85">
        <f t="shared" si="55"/>
        <v>0</v>
      </c>
      <c r="O773" s="83"/>
      <c r="P773" s="85">
        <f t="shared" si="56"/>
        <v>0</v>
      </c>
      <c r="Q773" s="83"/>
      <c r="R773" s="377">
        <f t="shared" si="57"/>
        <v>0</v>
      </c>
      <c r="S773" s="905"/>
      <c r="T773" s="905">
        <f>+ALMACEN[[#This Row],[TOTAL EXITENTE82]]*ALMACEN[[#This Row],[P.U$]]</f>
        <v>0</v>
      </c>
      <c r="U773" s="768"/>
      <c r="V773">
        <f>SUMIF(SALIDAS6[[N° DE LOTE ]],ALMACEN[N° DE LOTE],SALIDAS6[ENTRADAS])</f>
        <v>0</v>
      </c>
      <c r="W773" s="950">
        <f>SUMIF(Tabla6[N° DE LOTE],ALMACEN[N° DE LOTE],Tabla6[SALIDAS])</f>
        <v>0</v>
      </c>
      <c r="X773" s="950">
        <f>ALMACEN[[#This Row],[SALIDAD]]-ALMACEN[[#This Row],[ENTRADAS]]</f>
        <v>0</v>
      </c>
      <c r="Y773" s="176"/>
    </row>
    <row r="774" spans="1:25" ht="37.5" customHeight="1" x14ac:dyDescent="0.25">
      <c r="A774" s="179">
        <v>810</v>
      </c>
      <c r="B774" s="201" t="s">
        <v>552</v>
      </c>
      <c r="C774" s="14" t="s">
        <v>839</v>
      </c>
      <c r="D774" s="24" t="s">
        <v>339</v>
      </c>
      <c r="E774" s="24" t="s">
        <v>710</v>
      </c>
      <c r="F774" s="15">
        <v>46508</v>
      </c>
      <c r="G774" s="37">
        <v>0.95</v>
      </c>
      <c r="H774" s="337"/>
      <c r="I774" s="83"/>
      <c r="J774" s="590">
        <f>G774*I774</f>
        <v>0</v>
      </c>
      <c r="K774" s="83"/>
      <c r="L774" s="85">
        <f>G774*K774</f>
        <v>0</v>
      </c>
      <c r="M774" s="83"/>
      <c r="N774" s="85">
        <f>G774*M774</f>
        <v>0</v>
      </c>
      <c r="O774" s="83"/>
      <c r="P774" s="85">
        <f>G774*O774</f>
        <v>0</v>
      </c>
      <c r="Q774" s="83">
        <v>100</v>
      </c>
      <c r="R774" s="377">
        <f>G774*Q774</f>
        <v>95</v>
      </c>
      <c r="S774" s="905">
        <v>60</v>
      </c>
      <c r="T774" s="905">
        <f>+ALMACEN[[#This Row],[TOTAL EXITENTE82]]*ALMACEN[[#This Row],[P.U$]]</f>
        <v>57</v>
      </c>
      <c r="U774" s="768">
        <v>60</v>
      </c>
      <c r="V774">
        <f>SUMIF(SALIDAS6[[N° DE LOTE ]],ALMACEN[N° DE LOTE],SALIDAS6[ENTRADAS])</f>
        <v>100</v>
      </c>
      <c r="W774" s="950">
        <f>SUMIF(Tabla6[N° DE LOTE],ALMACEN[N° DE LOTE],Tabla6[SALIDAS])</f>
        <v>0</v>
      </c>
      <c r="X774" s="950">
        <f>ALMACEN[[#This Row],[SALIDAD]]-ALMACEN[[#This Row],[ENTRADAS]]</f>
        <v>100</v>
      </c>
      <c r="Y774" s="176"/>
    </row>
    <row r="775" spans="1:25" ht="36.75" customHeight="1" x14ac:dyDescent="0.25">
      <c r="A775" s="179">
        <v>688</v>
      </c>
      <c r="B775" s="201" t="s">
        <v>552</v>
      </c>
      <c r="C775" s="14" t="s">
        <v>664</v>
      </c>
      <c r="D775" s="24" t="s">
        <v>339</v>
      </c>
      <c r="E775" s="24" t="s">
        <v>710</v>
      </c>
      <c r="F775" s="15">
        <v>46447</v>
      </c>
      <c r="G775" s="37">
        <v>1.93</v>
      </c>
      <c r="H775" s="337"/>
      <c r="I775" s="83">
        <v>10</v>
      </c>
      <c r="J775" s="590">
        <f t="shared" si="53"/>
        <v>19.3</v>
      </c>
      <c r="K775" s="83">
        <v>0</v>
      </c>
      <c r="L775" s="85">
        <f t="shared" si="54"/>
        <v>0</v>
      </c>
      <c r="M775" s="83">
        <v>0</v>
      </c>
      <c r="N775" s="85">
        <f t="shared" si="55"/>
        <v>0</v>
      </c>
      <c r="O775" s="83"/>
      <c r="P775" s="85">
        <f t="shared" si="56"/>
        <v>0</v>
      </c>
      <c r="Q775" s="83"/>
      <c r="R775" s="377">
        <f t="shared" si="57"/>
        <v>0</v>
      </c>
      <c r="S775" s="905"/>
      <c r="T775" s="905">
        <f>+ALMACEN[[#This Row],[TOTAL EXITENTE82]]*ALMACEN[[#This Row],[P.U$]]</f>
        <v>0</v>
      </c>
      <c r="U775" s="768"/>
      <c r="V775">
        <f>SUMIF(SALIDAS6[[N° DE LOTE ]],ALMACEN[N° DE LOTE],SALIDAS6[ENTRADAS])</f>
        <v>0</v>
      </c>
      <c r="W775" s="950">
        <f>SUMIF(Tabla6[N° DE LOTE],ALMACEN[N° DE LOTE],Tabla6[SALIDAS])</f>
        <v>0</v>
      </c>
      <c r="X775" s="950">
        <f>ALMACEN[[#This Row],[SALIDAD]]-ALMACEN[[#This Row],[ENTRADAS]]</f>
        <v>0</v>
      </c>
      <c r="Y775" s="176"/>
    </row>
    <row r="776" spans="1:25" ht="51" x14ac:dyDescent="0.25">
      <c r="A776" s="179">
        <v>689</v>
      </c>
      <c r="B776" s="201" t="s">
        <v>849</v>
      </c>
      <c r="C776" s="14" t="s">
        <v>844</v>
      </c>
      <c r="D776" s="24" t="s">
        <v>339</v>
      </c>
      <c r="E776" s="24" t="s">
        <v>710</v>
      </c>
      <c r="F776" s="15">
        <v>46447</v>
      </c>
      <c r="G776" s="37">
        <v>1.17</v>
      </c>
      <c r="H776" s="337"/>
      <c r="I776" s="83"/>
      <c r="J776" s="590">
        <f t="shared" si="53"/>
        <v>0</v>
      </c>
      <c r="K776" s="83">
        <v>0</v>
      </c>
      <c r="L776" s="85">
        <f t="shared" si="54"/>
        <v>0</v>
      </c>
      <c r="M776" s="83">
        <v>0</v>
      </c>
      <c r="N776" s="85">
        <f t="shared" si="55"/>
        <v>0</v>
      </c>
      <c r="O776" s="83"/>
      <c r="P776" s="85">
        <f t="shared" si="56"/>
        <v>0</v>
      </c>
      <c r="Q776" s="83"/>
      <c r="R776" s="377">
        <f t="shared" si="57"/>
        <v>0</v>
      </c>
      <c r="S776" s="905"/>
      <c r="T776" s="905">
        <f>+ALMACEN[[#This Row],[TOTAL EXITENTE82]]*ALMACEN[[#This Row],[P.U$]]</f>
        <v>0</v>
      </c>
      <c r="U776" s="768"/>
      <c r="V776">
        <f>SUMIF(SALIDAS6[[N° DE LOTE ]],ALMACEN[N° DE LOTE],SALIDAS6[ENTRADAS])</f>
        <v>0</v>
      </c>
      <c r="W776" s="950">
        <f>SUMIF(Tabla6[N° DE LOTE],ALMACEN[N° DE LOTE],Tabla6[SALIDAS])</f>
        <v>0</v>
      </c>
      <c r="X776" s="950">
        <f>ALMACEN[[#This Row],[SALIDAD]]-ALMACEN[[#This Row],[ENTRADAS]]</f>
        <v>0</v>
      </c>
      <c r="Y776" s="176"/>
    </row>
    <row r="777" spans="1:25" ht="51" x14ac:dyDescent="0.25">
      <c r="A777" s="179">
        <v>690</v>
      </c>
      <c r="B777" s="201" t="s">
        <v>553</v>
      </c>
      <c r="C777" s="14" t="s">
        <v>663</v>
      </c>
      <c r="D777" s="24" t="s">
        <v>339</v>
      </c>
      <c r="E777" s="24" t="s">
        <v>710</v>
      </c>
      <c r="F777" s="15">
        <v>46447</v>
      </c>
      <c r="G777" s="37">
        <v>1.93</v>
      </c>
      <c r="H777" s="337"/>
      <c r="I777" s="83"/>
      <c r="J777" s="590">
        <f t="shared" si="53"/>
        <v>0</v>
      </c>
      <c r="K777" s="83">
        <v>0</v>
      </c>
      <c r="L777" s="85">
        <f t="shared" si="54"/>
        <v>0</v>
      </c>
      <c r="M777" s="83">
        <v>0</v>
      </c>
      <c r="N777" s="85">
        <f t="shared" si="55"/>
        <v>0</v>
      </c>
      <c r="O777" s="83"/>
      <c r="P777" s="85">
        <f t="shared" si="56"/>
        <v>0</v>
      </c>
      <c r="Q777" s="83"/>
      <c r="R777" s="377">
        <f t="shared" si="57"/>
        <v>0</v>
      </c>
      <c r="S777" s="905"/>
      <c r="T777" s="905">
        <f>+ALMACEN[[#This Row],[TOTAL EXITENTE82]]*ALMACEN[[#This Row],[P.U$]]</f>
        <v>0</v>
      </c>
      <c r="U777" s="768"/>
      <c r="V777">
        <f>SUMIF(SALIDAS6[[N° DE LOTE ]],ALMACEN[N° DE LOTE],SALIDAS6[ENTRADAS])</f>
        <v>0</v>
      </c>
      <c r="W777" s="950">
        <f>SUMIF(Tabla6[N° DE LOTE],ALMACEN[N° DE LOTE],Tabla6[SALIDAS])</f>
        <v>0</v>
      </c>
      <c r="X777" s="950">
        <f>ALMACEN[[#This Row],[SALIDAD]]-ALMACEN[[#This Row],[ENTRADAS]]</f>
        <v>0</v>
      </c>
      <c r="Y777" s="176"/>
    </row>
    <row r="778" spans="1:25" ht="51" x14ac:dyDescent="0.25">
      <c r="A778" s="179">
        <v>815</v>
      </c>
      <c r="B778" s="201" t="s">
        <v>18077</v>
      </c>
      <c r="C778" s="14" t="s">
        <v>18078</v>
      </c>
      <c r="D778" s="24" t="s">
        <v>339</v>
      </c>
      <c r="E778" s="24" t="s">
        <v>710</v>
      </c>
      <c r="F778" s="15">
        <v>45992</v>
      </c>
      <c r="G778" s="37">
        <v>3.93</v>
      </c>
      <c r="H778" s="337"/>
      <c r="I778" s="83"/>
      <c r="J778" s="590">
        <f>G778*I778</f>
        <v>0</v>
      </c>
      <c r="K778" s="83"/>
      <c r="L778" s="85">
        <f>G778*K778</f>
        <v>0</v>
      </c>
      <c r="M778" s="83"/>
      <c r="N778" s="85">
        <f>G778*M778</f>
        <v>0</v>
      </c>
      <c r="O778" s="83"/>
      <c r="P778" s="85">
        <f>G778*O778</f>
        <v>0</v>
      </c>
      <c r="Q778" s="83">
        <v>10</v>
      </c>
      <c r="R778" s="377">
        <f>G778*Q778</f>
        <v>39.300000000000004</v>
      </c>
      <c r="S778" s="905">
        <v>0</v>
      </c>
      <c r="T778" s="905">
        <f>+ALMACEN[[#This Row],[TOTAL EXITENTE82]]*ALMACEN[[#This Row],[P.U$]]</f>
        <v>0</v>
      </c>
      <c r="U778" s="768">
        <v>0</v>
      </c>
      <c r="V778">
        <f>SUMIF(SALIDAS6[[N° DE LOTE ]],ALMACEN[N° DE LOTE],SALIDAS6[ENTRADAS])</f>
        <v>10</v>
      </c>
      <c r="W778" s="950">
        <f>SUMIF(Tabla6[N° DE LOTE],ALMACEN[N° DE LOTE],Tabla6[SALIDAS])</f>
        <v>0</v>
      </c>
      <c r="X778" s="950">
        <f>ALMACEN[[#This Row],[SALIDAD]]-ALMACEN[[#This Row],[ENTRADAS]]</f>
        <v>10</v>
      </c>
      <c r="Y778" s="176"/>
    </row>
    <row r="779" spans="1:25" ht="51" x14ac:dyDescent="0.25">
      <c r="A779" s="179">
        <v>691</v>
      </c>
      <c r="B779" s="184" t="s">
        <v>942</v>
      </c>
      <c r="C779" s="184" t="s">
        <v>913</v>
      </c>
      <c r="D779" s="24" t="s">
        <v>339</v>
      </c>
      <c r="E779" s="24" t="s">
        <v>710</v>
      </c>
      <c r="F779" s="576">
        <v>45717</v>
      </c>
      <c r="G779" s="577">
        <v>15.59</v>
      </c>
      <c r="H779" s="337"/>
      <c r="I779" s="233"/>
      <c r="J779" s="590">
        <f t="shared" si="53"/>
        <v>0</v>
      </c>
      <c r="K779" s="83">
        <v>0</v>
      </c>
      <c r="L779" s="232">
        <f t="shared" si="54"/>
        <v>0</v>
      </c>
      <c r="M779" s="83">
        <v>0</v>
      </c>
      <c r="N779" s="232">
        <f t="shared" si="55"/>
        <v>0</v>
      </c>
      <c r="O779" s="233"/>
      <c r="P779" s="232">
        <f t="shared" si="56"/>
        <v>0</v>
      </c>
      <c r="Q779" s="233"/>
      <c r="R779" s="377">
        <f t="shared" si="57"/>
        <v>0</v>
      </c>
      <c r="S779" s="905"/>
      <c r="T779" s="905">
        <f>+ALMACEN[[#This Row],[TOTAL EXITENTE82]]*ALMACEN[[#This Row],[P.U$]]</f>
        <v>0</v>
      </c>
      <c r="U779" s="768"/>
      <c r="V779">
        <f>SUMIF(SALIDAS6[[N° DE LOTE ]],ALMACEN[N° DE LOTE],SALIDAS6[ENTRADAS])</f>
        <v>0</v>
      </c>
      <c r="W779" s="950">
        <f>SUMIF(Tabla6[N° DE LOTE],ALMACEN[N° DE LOTE],Tabla6[SALIDAS])</f>
        <v>0</v>
      </c>
      <c r="X779" s="950">
        <f>ALMACEN[[#This Row],[SALIDAD]]-ALMACEN[[#This Row],[ENTRADAS]]</f>
        <v>0</v>
      </c>
      <c r="Y779" s="176"/>
    </row>
    <row r="780" spans="1:25" ht="51" x14ac:dyDescent="0.25">
      <c r="A780" s="179">
        <v>692</v>
      </c>
      <c r="B780" s="184" t="s">
        <v>943</v>
      </c>
      <c r="C780" s="184" t="s">
        <v>944</v>
      </c>
      <c r="D780" s="24" t="s">
        <v>339</v>
      </c>
      <c r="E780" s="24" t="s">
        <v>710</v>
      </c>
      <c r="F780" s="576">
        <v>46539</v>
      </c>
      <c r="G780" s="577">
        <v>1.27</v>
      </c>
      <c r="H780" s="337"/>
      <c r="I780" s="233"/>
      <c r="J780" s="590">
        <f t="shared" si="53"/>
        <v>0</v>
      </c>
      <c r="K780" s="83">
        <v>0</v>
      </c>
      <c r="L780" s="232">
        <f t="shared" si="54"/>
        <v>0</v>
      </c>
      <c r="M780" s="83">
        <v>0</v>
      </c>
      <c r="N780" s="232">
        <f t="shared" si="55"/>
        <v>0</v>
      </c>
      <c r="O780" s="233"/>
      <c r="P780" s="232">
        <f t="shared" si="56"/>
        <v>0</v>
      </c>
      <c r="Q780" s="233"/>
      <c r="R780" s="377">
        <f t="shared" si="57"/>
        <v>0</v>
      </c>
      <c r="S780" s="905"/>
      <c r="T780" s="905">
        <f>+ALMACEN[[#This Row],[TOTAL EXITENTE82]]*ALMACEN[[#This Row],[P.U$]]</f>
        <v>0</v>
      </c>
      <c r="U780" s="768"/>
      <c r="V780">
        <f>SUMIF(SALIDAS6[[N° DE LOTE ]],ALMACEN[N° DE LOTE],SALIDAS6[ENTRADAS])</f>
        <v>0</v>
      </c>
      <c r="W780" s="950">
        <f>SUMIF(Tabla6[N° DE LOTE],ALMACEN[N° DE LOTE],Tabla6[SALIDAS])</f>
        <v>0</v>
      </c>
      <c r="X780" s="950">
        <f>ALMACEN[[#This Row],[SALIDAD]]-ALMACEN[[#This Row],[ENTRADAS]]</f>
        <v>0</v>
      </c>
      <c r="Y780" s="176"/>
    </row>
    <row r="781" spans="1:25" ht="51" x14ac:dyDescent="0.25">
      <c r="A781" s="179">
        <v>693</v>
      </c>
      <c r="B781" s="201" t="s">
        <v>554</v>
      </c>
      <c r="C781" s="14" t="s">
        <v>659</v>
      </c>
      <c r="D781" s="24" t="s">
        <v>339</v>
      </c>
      <c r="E781" s="24" t="s">
        <v>710</v>
      </c>
      <c r="F781" s="15">
        <v>46204</v>
      </c>
      <c r="G781" s="37">
        <v>4.05</v>
      </c>
      <c r="H781" s="337"/>
      <c r="I781" s="83">
        <v>4</v>
      </c>
      <c r="J781" s="590">
        <f t="shared" si="53"/>
        <v>16.2</v>
      </c>
      <c r="K781" s="209">
        <v>2</v>
      </c>
      <c r="L781" s="85">
        <f t="shared" si="54"/>
        <v>8.1</v>
      </c>
      <c r="M781" s="83">
        <v>3</v>
      </c>
      <c r="N781" s="85">
        <f t="shared" si="55"/>
        <v>12.149999999999999</v>
      </c>
      <c r="O781" s="83">
        <v>4</v>
      </c>
      <c r="P781" s="85">
        <f t="shared" si="56"/>
        <v>16.2</v>
      </c>
      <c r="Q781" s="83">
        <v>4</v>
      </c>
      <c r="R781" s="377">
        <f t="shared" si="57"/>
        <v>16.2</v>
      </c>
      <c r="S781" s="905">
        <v>4</v>
      </c>
      <c r="T781" s="905">
        <f>+ALMACEN[[#This Row],[TOTAL EXITENTE82]]*ALMACEN[[#This Row],[P.U$]]</f>
        <v>16.2</v>
      </c>
      <c r="U781" s="768">
        <v>4</v>
      </c>
      <c r="V781">
        <f>SUMIF(SALIDAS6[[N° DE LOTE ]],ALMACEN[N° DE LOTE],SALIDAS6[ENTRADAS])</f>
        <v>0</v>
      </c>
      <c r="W781" s="950">
        <f>SUMIF(Tabla6[N° DE LOTE],ALMACEN[N° DE LOTE],Tabla6[SALIDAS])</f>
        <v>0</v>
      </c>
      <c r="X781" s="950">
        <f>ALMACEN[[#This Row],[SALIDAD]]-ALMACEN[[#This Row],[ENTRADAS]]</f>
        <v>0</v>
      </c>
      <c r="Y781" s="176"/>
    </row>
    <row r="782" spans="1:25" ht="51" x14ac:dyDescent="0.25">
      <c r="A782" s="179">
        <v>694</v>
      </c>
      <c r="B782" s="201" t="s">
        <v>555</v>
      </c>
      <c r="C782" s="14" t="s">
        <v>665</v>
      </c>
      <c r="D782" s="24" t="s">
        <v>339</v>
      </c>
      <c r="E782" s="24" t="s">
        <v>710</v>
      </c>
      <c r="F782" s="15">
        <v>45992</v>
      </c>
      <c r="G782" s="37">
        <v>4.05</v>
      </c>
      <c r="H782" s="337"/>
      <c r="I782" s="83">
        <v>4</v>
      </c>
      <c r="J782" s="590">
        <f t="shared" si="53"/>
        <v>16.2</v>
      </c>
      <c r="K782" s="209">
        <v>2</v>
      </c>
      <c r="L782" s="85">
        <f t="shared" si="54"/>
        <v>8.1</v>
      </c>
      <c r="M782" s="83">
        <v>3</v>
      </c>
      <c r="N782" s="85">
        <f t="shared" si="55"/>
        <v>12.149999999999999</v>
      </c>
      <c r="O782" s="83">
        <v>4</v>
      </c>
      <c r="P782" s="85">
        <f t="shared" si="56"/>
        <v>16.2</v>
      </c>
      <c r="Q782" s="83">
        <v>4</v>
      </c>
      <c r="R782" s="377">
        <f t="shared" si="57"/>
        <v>16.2</v>
      </c>
      <c r="S782" s="905">
        <v>4</v>
      </c>
      <c r="T782" s="905">
        <f>+ALMACEN[[#This Row],[TOTAL EXITENTE82]]*ALMACEN[[#This Row],[P.U$]]</f>
        <v>16.2</v>
      </c>
      <c r="U782" s="768">
        <v>4</v>
      </c>
      <c r="V782">
        <f>SUMIF(SALIDAS6[[N° DE LOTE ]],ALMACEN[N° DE LOTE],SALIDAS6[ENTRADAS])</f>
        <v>0</v>
      </c>
      <c r="W782" s="950">
        <f>SUMIF(Tabla6[N° DE LOTE],ALMACEN[N° DE LOTE],Tabla6[SALIDAS])</f>
        <v>0</v>
      </c>
      <c r="X782" s="950">
        <f>ALMACEN[[#This Row],[SALIDAD]]-ALMACEN[[#This Row],[ENTRADAS]]</f>
        <v>0</v>
      </c>
      <c r="Y782" s="176"/>
    </row>
    <row r="783" spans="1:25" ht="51" x14ac:dyDescent="0.25">
      <c r="A783" s="179">
        <v>695</v>
      </c>
      <c r="B783" s="201" t="s">
        <v>556</v>
      </c>
      <c r="C783" s="14" t="s">
        <v>666</v>
      </c>
      <c r="D783" s="24" t="s">
        <v>339</v>
      </c>
      <c r="E783" s="24" t="s">
        <v>710</v>
      </c>
      <c r="F783" s="15">
        <v>46539</v>
      </c>
      <c r="G783" s="37">
        <v>1.82</v>
      </c>
      <c r="H783" s="337"/>
      <c r="I783" s="83"/>
      <c r="J783" s="590">
        <f t="shared" si="53"/>
        <v>0</v>
      </c>
      <c r="K783" s="83">
        <v>0</v>
      </c>
      <c r="L783" s="85">
        <f t="shared" si="54"/>
        <v>0</v>
      </c>
      <c r="M783" s="83">
        <v>0</v>
      </c>
      <c r="N783" s="85">
        <f t="shared" si="55"/>
        <v>0</v>
      </c>
      <c r="O783" s="83"/>
      <c r="P783" s="85">
        <f t="shared" si="56"/>
        <v>0</v>
      </c>
      <c r="Q783" s="83"/>
      <c r="R783" s="377">
        <f t="shared" si="57"/>
        <v>0</v>
      </c>
      <c r="S783" s="905"/>
      <c r="T783" s="905">
        <f>+ALMACEN[[#This Row],[TOTAL EXITENTE82]]*ALMACEN[[#This Row],[P.U$]]</f>
        <v>0</v>
      </c>
      <c r="U783" s="768"/>
      <c r="V783">
        <f>SUMIF(SALIDAS6[[N° DE LOTE ]],ALMACEN[N° DE LOTE],SALIDAS6[ENTRADAS])</f>
        <v>0</v>
      </c>
      <c r="W783" s="950">
        <f>SUMIF(Tabla6[N° DE LOTE],ALMACEN[N° DE LOTE],Tabla6[SALIDAS])</f>
        <v>0</v>
      </c>
      <c r="X783" s="950">
        <f>ALMACEN[[#This Row],[SALIDAD]]-ALMACEN[[#This Row],[ENTRADAS]]</f>
        <v>0</v>
      </c>
      <c r="Y783" s="176"/>
    </row>
    <row r="784" spans="1:25" ht="51" x14ac:dyDescent="0.25">
      <c r="A784" s="179">
        <v>696</v>
      </c>
      <c r="B784" s="201" t="s">
        <v>17739</v>
      </c>
      <c r="C784" s="14" t="s">
        <v>17740</v>
      </c>
      <c r="D784" s="24" t="s">
        <v>339</v>
      </c>
      <c r="E784" s="24" t="s">
        <v>710</v>
      </c>
      <c r="F784" s="15">
        <v>46813</v>
      </c>
      <c r="G784" s="37">
        <v>1.44</v>
      </c>
      <c r="H784" s="337"/>
      <c r="I784" s="83">
        <v>24</v>
      </c>
      <c r="J784" s="590">
        <f t="shared" si="53"/>
        <v>34.56</v>
      </c>
      <c r="K784" s="83">
        <v>0</v>
      </c>
      <c r="L784" s="85">
        <f t="shared" si="54"/>
        <v>0</v>
      </c>
      <c r="M784" s="83">
        <v>0</v>
      </c>
      <c r="N784" s="85">
        <f t="shared" si="55"/>
        <v>0</v>
      </c>
      <c r="O784" s="83"/>
      <c r="P784" s="85">
        <f t="shared" si="56"/>
        <v>0</v>
      </c>
      <c r="Q784" s="83"/>
      <c r="R784" s="377">
        <f t="shared" si="57"/>
        <v>0</v>
      </c>
      <c r="S784" s="905"/>
      <c r="T784" s="905">
        <f>+ALMACEN[[#This Row],[TOTAL EXITENTE82]]*ALMACEN[[#This Row],[P.U$]]</f>
        <v>0</v>
      </c>
      <c r="U784" s="768"/>
      <c r="V784">
        <f>SUMIF(SALIDAS6[[N° DE LOTE ]],ALMACEN[N° DE LOTE],SALIDAS6[ENTRADAS])</f>
        <v>0</v>
      </c>
      <c r="W784" s="950">
        <f>SUMIF(Tabla6[N° DE LOTE],ALMACEN[N° DE LOTE],Tabla6[SALIDAS])</f>
        <v>0</v>
      </c>
      <c r="X784" s="950">
        <f>ALMACEN[[#This Row],[SALIDAD]]-ALMACEN[[#This Row],[ENTRADAS]]</f>
        <v>0</v>
      </c>
      <c r="Y784" s="176"/>
    </row>
    <row r="785" spans="1:25" ht="51" x14ac:dyDescent="0.25">
      <c r="A785" s="179">
        <v>697</v>
      </c>
      <c r="B785" s="184" t="s">
        <v>945</v>
      </c>
      <c r="C785" s="184" t="s">
        <v>921</v>
      </c>
      <c r="D785" s="24" t="s">
        <v>339</v>
      </c>
      <c r="E785" s="24" t="s">
        <v>710</v>
      </c>
      <c r="F785" s="576">
        <v>46539</v>
      </c>
      <c r="G785" s="577">
        <v>1.44</v>
      </c>
      <c r="H785" s="337"/>
      <c r="I785" s="233"/>
      <c r="J785" s="590">
        <f t="shared" si="53"/>
        <v>0</v>
      </c>
      <c r="K785" s="83">
        <v>0</v>
      </c>
      <c r="L785" s="232">
        <f t="shared" si="54"/>
        <v>0</v>
      </c>
      <c r="M785" s="83">
        <v>0</v>
      </c>
      <c r="N785" s="232">
        <f t="shared" si="55"/>
        <v>0</v>
      </c>
      <c r="O785" s="233"/>
      <c r="P785" s="232">
        <f t="shared" si="56"/>
        <v>0</v>
      </c>
      <c r="Q785" s="233"/>
      <c r="R785" s="377">
        <f t="shared" si="57"/>
        <v>0</v>
      </c>
      <c r="S785" s="905"/>
      <c r="T785" s="905">
        <f>+ALMACEN[[#This Row],[TOTAL EXITENTE82]]*ALMACEN[[#This Row],[P.U$]]</f>
        <v>0</v>
      </c>
      <c r="U785" s="768"/>
      <c r="V785">
        <f>SUMIF(SALIDAS6[[N° DE LOTE ]],ALMACEN[N° DE LOTE],SALIDAS6[ENTRADAS])</f>
        <v>0</v>
      </c>
      <c r="W785" s="950">
        <f>SUMIF(Tabla6[N° DE LOTE],ALMACEN[N° DE LOTE],Tabla6[SALIDAS])</f>
        <v>0</v>
      </c>
      <c r="X785" s="950">
        <f>ALMACEN[[#This Row],[SALIDAD]]-ALMACEN[[#This Row],[ENTRADAS]]</f>
        <v>0</v>
      </c>
      <c r="Y785" s="176"/>
    </row>
    <row r="786" spans="1:25" ht="51" x14ac:dyDescent="0.25">
      <c r="A786" s="179">
        <v>698</v>
      </c>
      <c r="B786" s="201" t="s">
        <v>558</v>
      </c>
      <c r="C786" s="14" t="s">
        <v>667</v>
      </c>
      <c r="D786" s="24" t="s">
        <v>339</v>
      </c>
      <c r="E786" s="24" t="s">
        <v>710</v>
      </c>
      <c r="F786" s="15">
        <v>45717</v>
      </c>
      <c r="G786" s="37">
        <v>1.44</v>
      </c>
      <c r="H786" s="337"/>
      <c r="I786" s="83"/>
      <c r="J786" s="590">
        <f t="shared" si="53"/>
        <v>0</v>
      </c>
      <c r="K786" s="83">
        <v>0</v>
      </c>
      <c r="L786" s="85">
        <f t="shared" si="54"/>
        <v>0</v>
      </c>
      <c r="M786" s="83">
        <v>0</v>
      </c>
      <c r="N786" s="85">
        <f t="shared" si="55"/>
        <v>0</v>
      </c>
      <c r="O786" s="83"/>
      <c r="P786" s="85">
        <f t="shared" si="56"/>
        <v>0</v>
      </c>
      <c r="Q786" s="83"/>
      <c r="R786" s="377">
        <f t="shared" si="57"/>
        <v>0</v>
      </c>
      <c r="S786" s="905"/>
      <c r="T786" s="905">
        <f>+ALMACEN[[#This Row],[TOTAL EXITENTE82]]*ALMACEN[[#This Row],[P.U$]]</f>
        <v>0</v>
      </c>
      <c r="U786" s="768"/>
      <c r="V786">
        <f>SUMIF(SALIDAS6[[N° DE LOTE ]],ALMACEN[N° DE LOTE],SALIDAS6[ENTRADAS])</f>
        <v>0</v>
      </c>
      <c r="W786" s="950">
        <f>SUMIF(Tabla6[N° DE LOTE],ALMACEN[N° DE LOTE],Tabla6[SALIDAS])</f>
        <v>0</v>
      </c>
      <c r="X786" s="950">
        <f>ALMACEN[[#This Row],[SALIDAD]]-ALMACEN[[#This Row],[ENTRADAS]]</f>
        <v>0</v>
      </c>
      <c r="Y786" s="176"/>
    </row>
    <row r="787" spans="1:25" ht="51" x14ac:dyDescent="0.25">
      <c r="A787" s="179">
        <v>699</v>
      </c>
      <c r="B787" s="184" t="s">
        <v>946</v>
      </c>
      <c r="C787" s="184" t="s">
        <v>952</v>
      </c>
      <c r="D787" s="24" t="s">
        <v>339</v>
      </c>
      <c r="E787" s="24" t="s">
        <v>710</v>
      </c>
      <c r="F787" s="576">
        <v>46539</v>
      </c>
      <c r="G787" s="577">
        <v>9.0999999999999998E-2</v>
      </c>
      <c r="H787" s="337"/>
      <c r="I787" s="233"/>
      <c r="J787" s="590">
        <f t="shared" si="53"/>
        <v>0</v>
      </c>
      <c r="K787" s="83">
        <v>0</v>
      </c>
      <c r="L787" s="232">
        <f t="shared" si="54"/>
        <v>0</v>
      </c>
      <c r="M787" s="83">
        <v>0</v>
      </c>
      <c r="N787" s="232">
        <f t="shared" si="55"/>
        <v>0</v>
      </c>
      <c r="O787" s="233"/>
      <c r="P787" s="232">
        <f t="shared" si="56"/>
        <v>0</v>
      </c>
      <c r="Q787" s="233"/>
      <c r="R787" s="377">
        <f t="shared" si="57"/>
        <v>0</v>
      </c>
      <c r="S787" s="905"/>
      <c r="T787" s="905">
        <f>+ALMACEN[[#This Row],[TOTAL EXITENTE82]]*ALMACEN[[#This Row],[P.U$]]</f>
        <v>0</v>
      </c>
      <c r="U787" s="768"/>
      <c r="V787">
        <f>SUMIF(SALIDAS6[[N° DE LOTE ]],ALMACEN[N° DE LOTE],SALIDAS6[ENTRADAS])</f>
        <v>0</v>
      </c>
      <c r="W787" s="950">
        <f>SUMIF(Tabla6[N° DE LOTE],ALMACEN[N° DE LOTE],Tabla6[SALIDAS])</f>
        <v>0</v>
      </c>
      <c r="X787" s="950">
        <f>ALMACEN[[#This Row],[SALIDAD]]-ALMACEN[[#This Row],[ENTRADAS]]</f>
        <v>0</v>
      </c>
      <c r="Y787" s="176"/>
    </row>
    <row r="788" spans="1:25" ht="51" x14ac:dyDescent="0.25">
      <c r="A788" s="179">
        <v>700</v>
      </c>
      <c r="B788" s="184" t="s">
        <v>947</v>
      </c>
      <c r="C788" s="184" t="s">
        <v>952</v>
      </c>
      <c r="D788" s="24" t="s">
        <v>339</v>
      </c>
      <c r="E788" s="24" t="s">
        <v>710</v>
      </c>
      <c r="F788" s="576">
        <v>46569</v>
      </c>
      <c r="G788" s="577">
        <v>0.1</v>
      </c>
      <c r="H788" s="337"/>
      <c r="I788" s="233"/>
      <c r="J788" s="590">
        <f t="shared" si="53"/>
        <v>0</v>
      </c>
      <c r="K788" s="83">
        <v>0</v>
      </c>
      <c r="L788" s="232">
        <f t="shared" si="54"/>
        <v>0</v>
      </c>
      <c r="M788" s="83">
        <v>0</v>
      </c>
      <c r="N788" s="232">
        <f t="shared" si="55"/>
        <v>0</v>
      </c>
      <c r="O788" s="233"/>
      <c r="P788" s="232">
        <f t="shared" si="56"/>
        <v>0</v>
      </c>
      <c r="Q788" s="233"/>
      <c r="R788" s="377">
        <f t="shared" si="57"/>
        <v>0</v>
      </c>
      <c r="S788" s="905"/>
      <c r="T788" s="905">
        <f>+ALMACEN[[#This Row],[TOTAL EXITENTE82]]*ALMACEN[[#This Row],[P.U$]]</f>
        <v>0</v>
      </c>
      <c r="U788" s="768"/>
      <c r="V788">
        <f>SUMIF(SALIDAS6[[N° DE LOTE ]],ALMACEN[N° DE LOTE],SALIDAS6[ENTRADAS])</f>
        <v>0</v>
      </c>
      <c r="W788" s="950">
        <f>SUMIF(Tabla6[N° DE LOTE],ALMACEN[N° DE LOTE],Tabla6[SALIDAS])</f>
        <v>0</v>
      </c>
      <c r="X788" s="950">
        <f>ALMACEN[[#This Row],[SALIDAD]]-ALMACEN[[#This Row],[ENTRADAS]]</f>
        <v>0</v>
      </c>
      <c r="Y788" s="176"/>
    </row>
    <row r="789" spans="1:25" ht="30" x14ac:dyDescent="0.25">
      <c r="A789" s="179">
        <v>701</v>
      </c>
      <c r="B789" s="184" t="s">
        <v>1115</v>
      </c>
      <c r="C789" s="578" t="s">
        <v>1116</v>
      </c>
      <c r="D789" s="560"/>
      <c r="E789" s="184"/>
      <c r="F789" s="576"/>
      <c r="G789" s="603"/>
      <c r="H789" s="337"/>
      <c r="I789" s="593"/>
      <c r="J789" s="599">
        <f>G789*I789</f>
        <v>0</v>
      </c>
      <c r="K789" s="83">
        <v>0</v>
      </c>
      <c r="L789" s="879">
        <f>G789*K789</f>
        <v>0</v>
      </c>
      <c r="M789" s="83">
        <v>0</v>
      </c>
      <c r="N789" s="879">
        <f>G789*M789</f>
        <v>0</v>
      </c>
      <c r="O789" s="593"/>
      <c r="P789" s="879">
        <f>G789*O789</f>
        <v>0</v>
      </c>
      <c r="Q789" s="593"/>
      <c r="R789" s="377">
        <f>G789*Q789</f>
        <v>0</v>
      </c>
      <c r="S789" s="905"/>
      <c r="T789" s="905">
        <f>+ALMACEN[[#This Row],[TOTAL EXITENTE82]]*ALMACEN[[#This Row],[P.U$]]</f>
        <v>0</v>
      </c>
      <c r="U789" s="768"/>
      <c r="V789">
        <f>SUMIF(SALIDAS6[[N° DE LOTE ]],ALMACEN[N° DE LOTE],SALIDAS6[ENTRADAS])</f>
        <v>0</v>
      </c>
      <c r="W789" s="950">
        <f>SUMIF(Tabla6[N° DE LOTE],ALMACEN[N° DE LOTE],Tabla6[SALIDAS])</f>
        <v>0</v>
      </c>
      <c r="X789" s="950">
        <f>ALMACEN[[#This Row],[SALIDAD]]-ALMACEN[[#This Row],[ENTRADAS]]</f>
        <v>0</v>
      </c>
      <c r="Y789" s="176"/>
    </row>
    <row r="790" spans="1:25" ht="51" x14ac:dyDescent="0.25">
      <c r="A790" s="179">
        <v>702</v>
      </c>
      <c r="B790" s="184" t="s">
        <v>920</v>
      </c>
      <c r="C790" s="184" t="s">
        <v>921</v>
      </c>
      <c r="D790" s="24" t="s">
        <v>339</v>
      </c>
      <c r="E790" s="24" t="s">
        <v>710</v>
      </c>
      <c r="F790" s="576">
        <v>46692</v>
      </c>
      <c r="G790" s="577">
        <v>0.18</v>
      </c>
      <c r="H790" s="337"/>
      <c r="I790" s="233"/>
      <c r="J790" s="590">
        <f t="shared" si="53"/>
        <v>0</v>
      </c>
      <c r="K790" s="83">
        <v>0</v>
      </c>
      <c r="L790" s="232">
        <f t="shared" ref="L790:L833" si="58">G790*K790</f>
        <v>0</v>
      </c>
      <c r="M790" s="83">
        <v>0</v>
      </c>
      <c r="N790" s="232">
        <f t="shared" ref="N790:N833" si="59">G790*M790</f>
        <v>0</v>
      </c>
      <c r="O790" s="233"/>
      <c r="P790" s="232">
        <f t="shared" ref="P790:P833" si="60">G790*O790</f>
        <v>0</v>
      </c>
      <c r="Q790" s="233"/>
      <c r="R790" s="377">
        <f t="shared" ref="R790:R833" si="61">G790*Q790</f>
        <v>0</v>
      </c>
      <c r="S790" s="905"/>
      <c r="T790" s="905">
        <f>+ALMACEN[[#This Row],[TOTAL EXITENTE82]]*ALMACEN[[#This Row],[P.U$]]</f>
        <v>0</v>
      </c>
      <c r="U790" s="768"/>
      <c r="V790">
        <f>SUMIF(SALIDAS6[[N° DE LOTE ]],ALMACEN[N° DE LOTE],SALIDAS6[ENTRADAS])</f>
        <v>0</v>
      </c>
      <c r="W790" s="950">
        <f>SUMIF(Tabla6[N° DE LOTE],ALMACEN[N° DE LOTE],Tabla6[SALIDAS])</f>
        <v>0</v>
      </c>
      <c r="X790" s="950">
        <f>ALMACEN[[#This Row],[SALIDAD]]-ALMACEN[[#This Row],[ENTRADAS]]</f>
        <v>0</v>
      </c>
      <c r="Y790" s="176"/>
    </row>
    <row r="791" spans="1:25" ht="51" x14ac:dyDescent="0.25">
      <c r="A791" s="179">
        <v>703</v>
      </c>
      <c r="B791" s="184" t="s">
        <v>922</v>
      </c>
      <c r="C791" s="184" t="s">
        <v>915</v>
      </c>
      <c r="D791" s="24" t="s">
        <v>339</v>
      </c>
      <c r="E791" s="24" t="s">
        <v>710</v>
      </c>
      <c r="F791" s="576">
        <v>45413</v>
      </c>
      <c r="G791" s="577">
        <v>3.2</v>
      </c>
      <c r="H791" s="337"/>
      <c r="I791" s="233"/>
      <c r="J791" s="590">
        <f t="shared" si="53"/>
        <v>0</v>
      </c>
      <c r="K791" s="83">
        <v>0</v>
      </c>
      <c r="L791" s="232">
        <f t="shared" si="58"/>
        <v>0</v>
      </c>
      <c r="M791" s="83">
        <v>0</v>
      </c>
      <c r="N791" s="232">
        <f t="shared" si="59"/>
        <v>0</v>
      </c>
      <c r="O791" s="233"/>
      <c r="P791" s="232">
        <f t="shared" si="60"/>
        <v>0</v>
      </c>
      <c r="Q791" s="233"/>
      <c r="R791" s="377">
        <f t="shared" si="61"/>
        <v>0</v>
      </c>
      <c r="S791" s="905"/>
      <c r="T791" s="905">
        <f>+ALMACEN[[#This Row],[TOTAL EXITENTE82]]*ALMACEN[[#This Row],[P.U$]]</f>
        <v>0</v>
      </c>
      <c r="U791" s="768"/>
      <c r="V791">
        <f>SUMIF(SALIDAS6[[N° DE LOTE ]],ALMACEN[N° DE LOTE],SALIDAS6[ENTRADAS])</f>
        <v>0</v>
      </c>
      <c r="W791" s="950">
        <f>SUMIF(Tabla6[N° DE LOTE],ALMACEN[N° DE LOTE],Tabla6[SALIDAS])</f>
        <v>0</v>
      </c>
      <c r="X791" s="950">
        <f>ALMACEN[[#This Row],[SALIDAD]]-ALMACEN[[#This Row],[ENTRADAS]]</f>
        <v>0</v>
      </c>
      <c r="Y791" s="176"/>
    </row>
    <row r="792" spans="1:25" ht="51" x14ac:dyDescent="0.25">
      <c r="A792" s="179">
        <v>704</v>
      </c>
      <c r="B792" s="184" t="s">
        <v>923</v>
      </c>
      <c r="C792" s="184" t="s">
        <v>921</v>
      </c>
      <c r="D792" s="24" t="s">
        <v>339</v>
      </c>
      <c r="E792" s="24" t="s">
        <v>710</v>
      </c>
      <c r="F792" s="576" t="s">
        <v>710</v>
      </c>
      <c r="G792" s="577">
        <v>0.08</v>
      </c>
      <c r="H792" s="337"/>
      <c r="I792" s="233"/>
      <c r="J792" s="590">
        <f t="shared" si="53"/>
        <v>0</v>
      </c>
      <c r="K792" s="83">
        <v>0</v>
      </c>
      <c r="L792" s="232">
        <f t="shared" si="58"/>
        <v>0</v>
      </c>
      <c r="M792" s="83">
        <v>0</v>
      </c>
      <c r="N792" s="232">
        <f t="shared" si="59"/>
        <v>0</v>
      </c>
      <c r="O792" s="233"/>
      <c r="P792" s="232">
        <f t="shared" si="60"/>
        <v>0</v>
      </c>
      <c r="Q792" s="233"/>
      <c r="R792" s="377">
        <f t="shared" si="61"/>
        <v>0</v>
      </c>
      <c r="S792" s="905"/>
      <c r="T792" s="905">
        <f>+ALMACEN[[#This Row],[TOTAL EXITENTE82]]*ALMACEN[[#This Row],[P.U$]]</f>
        <v>0</v>
      </c>
      <c r="U792" s="768"/>
      <c r="V792">
        <f>SUMIF(SALIDAS6[[N° DE LOTE ]],ALMACEN[N° DE LOTE],SALIDAS6[ENTRADAS])</f>
        <v>0</v>
      </c>
      <c r="W792" s="950">
        <f>SUMIF(Tabla6[N° DE LOTE],ALMACEN[N° DE LOTE],Tabla6[SALIDAS])</f>
        <v>0</v>
      </c>
      <c r="X792" s="950">
        <f>ALMACEN[[#This Row],[SALIDAD]]-ALMACEN[[#This Row],[ENTRADAS]]</f>
        <v>0</v>
      </c>
      <c r="Y792" s="176"/>
    </row>
    <row r="793" spans="1:25" ht="51" x14ac:dyDescent="0.25">
      <c r="A793" s="179">
        <v>705</v>
      </c>
      <c r="B793" s="201" t="s">
        <v>559</v>
      </c>
      <c r="C793" s="14" t="s">
        <v>668</v>
      </c>
      <c r="D793" s="24" t="s">
        <v>339</v>
      </c>
      <c r="E793" s="24" t="s">
        <v>710</v>
      </c>
      <c r="F793" s="15">
        <v>45717</v>
      </c>
      <c r="G793" s="37">
        <v>0.33</v>
      </c>
      <c r="H793" s="337"/>
      <c r="I793" s="83"/>
      <c r="J793" s="590">
        <f t="shared" si="53"/>
        <v>0</v>
      </c>
      <c r="K793" s="83">
        <v>0</v>
      </c>
      <c r="L793" s="85">
        <f t="shared" si="58"/>
        <v>0</v>
      </c>
      <c r="M793" s="83">
        <v>0</v>
      </c>
      <c r="N793" s="85">
        <f t="shared" si="59"/>
        <v>0</v>
      </c>
      <c r="O793" s="83"/>
      <c r="P793" s="85">
        <f t="shared" si="60"/>
        <v>0</v>
      </c>
      <c r="Q793" s="83"/>
      <c r="R793" s="377">
        <f t="shared" si="61"/>
        <v>0</v>
      </c>
      <c r="S793" s="905"/>
      <c r="T793" s="905">
        <f>+ALMACEN[[#This Row],[TOTAL EXITENTE82]]*ALMACEN[[#This Row],[P.U$]]</f>
        <v>0</v>
      </c>
      <c r="U793" s="768"/>
      <c r="V793">
        <f>SUMIF(SALIDAS6[[N° DE LOTE ]],ALMACEN[N° DE LOTE],SALIDAS6[ENTRADAS])</f>
        <v>0</v>
      </c>
      <c r="W793" s="950">
        <f>SUMIF(Tabla6[N° DE LOTE],ALMACEN[N° DE LOTE],Tabla6[SALIDAS])</f>
        <v>0</v>
      </c>
      <c r="X793" s="950">
        <f>ALMACEN[[#This Row],[SALIDAD]]-ALMACEN[[#This Row],[ENTRADAS]]</f>
        <v>0</v>
      </c>
      <c r="Y793" s="176"/>
    </row>
    <row r="794" spans="1:25" ht="51" x14ac:dyDescent="0.25">
      <c r="A794" s="179">
        <v>706</v>
      </c>
      <c r="B794" s="184" t="s">
        <v>950</v>
      </c>
      <c r="C794" s="184" t="s">
        <v>949</v>
      </c>
      <c r="D794" s="24" t="s">
        <v>339</v>
      </c>
      <c r="E794" s="24" t="s">
        <v>710</v>
      </c>
      <c r="F794" s="949" t="s">
        <v>710</v>
      </c>
      <c r="G794" s="577">
        <v>0.33</v>
      </c>
      <c r="H794" s="337"/>
      <c r="I794" s="233"/>
      <c r="J794" s="590">
        <f t="shared" si="53"/>
        <v>0</v>
      </c>
      <c r="K794" s="83">
        <v>0</v>
      </c>
      <c r="L794" s="232">
        <f t="shared" si="58"/>
        <v>0</v>
      </c>
      <c r="M794" s="83">
        <v>0</v>
      </c>
      <c r="N794" s="232">
        <f t="shared" si="59"/>
        <v>0</v>
      </c>
      <c r="O794" s="233"/>
      <c r="P794" s="232">
        <f t="shared" si="60"/>
        <v>0</v>
      </c>
      <c r="Q794" s="233">
        <v>100</v>
      </c>
      <c r="R794" s="377">
        <f t="shared" si="61"/>
        <v>33</v>
      </c>
      <c r="S794" s="905">
        <v>70</v>
      </c>
      <c r="T794" s="905">
        <f>+ALMACEN[[#This Row],[TOTAL EXITENTE82]]*ALMACEN[[#This Row],[P.U$]]</f>
        <v>23.1</v>
      </c>
      <c r="U794" s="768">
        <v>35</v>
      </c>
      <c r="V794">
        <f>SUMIF(SALIDAS6[[N° DE LOTE ]],ALMACEN[N° DE LOTE],SALIDAS6[ENTRADAS])</f>
        <v>100</v>
      </c>
      <c r="W794" s="950">
        <f>SUMIF(Tabla6[N° DE LOTE],ALMACEN[N° DE LOTE],Tabla6[SALIDAS])</f>
        <v>0</v>
      </c>
      <c r="X794" s="950">
        <f>ALMACEN[[#This Row],[SALIDAD]]-ALMACEN[[#This Row],[ENTRADAS]]</f>
        <v>100</v>
      </c>
      <c r="Y794" s="176"/>
    </row>
    <row r="795" spans="1:25" ht="51" x14ac:dyDescent="0.25">
      <c r="A795" s="179">
        <v>707</v>
      </c>
      <c r="B795" s="201" t="s">
        <v>560</v>
      </c>
      <c r="C795" s="14" t="s">
        <v>669</v>
      </c>
      <c r="D795" s="24" t="s">
        <v>339</v>
      </c>
      <c r="E795" s="24" t="s">
        <v>710</v>
      </c>
      <c r="F795" s="15">
        <v>45718</v>
      </c>
      <c r="G795" s="37">
        <v>0.33</v>
      </c>
      <c r="H795" s="337"/>
      <c r="I795" s="83">
        <v>10</v>
      </c>
      <c r="J795" s="590">
        <f t="shared" si="53"/>
        <v>3.3000000000000003</v>
      </c>
      <c r="K795" s="83">
        <v>0</v>
      </c>
      <c r="L795" s="85">
        <f t="shared" si="58"/>
        <v>0</v>
      </c>
      <c r="M795" s="83">
        <v>0</v>
      </c>
      <c r="N795" s="85">
        <f t="shared" si="59"/>
        <v>0</v>
      </c>
      <c r="O795" s="83"/>
      <c r="P795" s="85">
        <f t="shared" si="60"/>
        <v>0</v>
      </c>
      <c r="Q795" s="83"/>
      <c r="R795" s="377">
        <f t="shared" si="61"/>
        <v>0</v>
      </c>
      <c r="S795" s="905"/>
      <c r="T795" s="905">
        <f>+ALMACEN[[#This Row],[TOTAL EXITENTE82]]*ALMACEN[[#This Row],[P.U$]]</f>
        <v>0</v>
      </c>
      <c r="U795" s="768"/>
      <c r="V795">
        <f>SUMIF(SALIDAS6[[N° DE LOTE ]],ALMACEN[N° DE LOTE],SALIDAS6[ENTRADAS])</f>
        <v>0</v>
      </c>
      <c r="W795" s="950">
        <f>SUMIF(Tabla6[N° DE LOTE],ALMACEN[N° DE LOTE],Tabla6[SALIDAS])</f>
        <v>0</v>
      </c>
      <c r="X795" s="950">
        <f>ALMACEN[[#This Row],[SALIDAD]]-ALMACEN[[#This Row],[ENTRADAS]]</f>
        <v>0</v>
      </c>
      <c r="Y795" s="176"/>
    </row>
    <row r="796" spans="1:25" ht="51" x14ac:dyDescent="0.25">
      <c r="A796" s="179">
        <v>708</v>
      </c>
      <c r="B796" s="184" t="s">
        <v>561</v>
      </c>
      <c r="C796" s="14" t="s">
        <v>669</v>
      </c>
      <c r="D796" s="24" t="s">
        <v>339</v>
      </c>
      <c r="E796" s="24" t="s">
        <v>710</v>
      </c>
      <c r="F796" s="24" t="s">
        <v>710</v>
      </c>
      <c r="G796" s="577">
        <v>0.28000000000000003</v>
      </c>
      <c r="H796" s="337"/>
      <c r="I796" s="233">
        <v>6</v>
      </c>
      <c r="J796" s="590">
        <f t="shared" si="53"/>
        <v>1.6800000000000002</v>
      </c>
      <c r="K796" s="593">
        <v>5</v>
      </c>
      <c r="L796" s="232">
        <f t="shared" si="58"/>
        <v>1.4000000000000001</v>
      </c>
      <c r="M796" s="233">
        <v>5</v>
      </c>
      <c r="N796" s="232">
        <f t="shared" si="59"/>
        <v>1.4000000000000001</v>
      </c>
      <c r="O796" s="233"/>
      <c r="P796" s="232">
        <f t="shared" si="60"/>
        <v>0</v>
      </c>
      <c r="Q796" s="233"/>
      <c r="R796" s="377">
        <f t="shared" si="61"/>
        <v>0</v>
      </c>
      <c r="S796" s="905"/>
      <c r="T796" s="905">
        <f>+ALMACEN[[#This Row],[TOTAL EXITENTE82]]*ALMACEN[[#This Row],[P.U$]]</f>
        <v>0</v>
      </c>
      <c r="U796" s="768"/>
      <c r="V796">
        <f>SUMIF(SALIDAS6[[N° DE LOTE ]],ALMACEN[N° DE LOTE],SALIDAS6[ENTRADAS])</f>
        <v>0</v>
      </c>
      <c r="W796" s="950">
        <f>SUMIF(Tabla6[N° DE LOTE],ALMACEN[N° DE LOTE],Tabla6[SALIDAS])</f>
        <v>0</v>
      </c>
      <c r="X796" s="950">
        <f>ALMACEN[[#This Row],[SALIDAD]]-ALMACEN[[#This Row],[ENTRADAS]]</f>
        <v>0</v>
      </c>
      <c r="Y796" s="176"/>
    </row>
    <row r="797" spans="1:25" ht="51" x14ac:dyDescent="0.25">
      <c r="A797" s="179">
        <v>709</v>
      </c>
      <c r="B797" s="201" t="s">
        <v>561</v>
      </c>
      <c r="C797" s="14" t="s">
        <v>949</v>
      </c>
      <c r="D797" s="24" t="s">
        <v>339</v>
      </c>
      <c r="E797" s="24" t="s">
        <v>710</v>
      </c>
      <c r="F797" s="15" t="s">
        <v>710</v>
      </c>
      <c r="G797" s="37">
        <v>0.28000000000000003</v>
      </c>
      <c r="H797" s="337"/>
      <c r="I797" s="233">
        <v>33</v>
      </c>
      <c r="J797" s="590">
        <v>0</v>
      </c>
      <c r="K797" s="593">
        <v>19</v>
      </c>
      <c r="L797" s="232">
        <f>G797*K797</f>
        <v>5.32</v>
      </c>
      <c r="M797" s="233">
        <v>19</v>
      </c>
      <c r="N797" s="232">
        <f>G797*M797</f>
        <v>5.32</v>
      </c>
      <c r="O797" s="233"/>
      <c r="P797" s="232">
        <f>G797*O797</f>
        <v>0</v>
      </c>
      <c r="Q797" s="233">
        <v>100</v>
      </c>
      <c r="R797" s="377">
        <f>G797*Q797</f>
        <v>28.000000000000004</v>
      </c>
      <c r="S797" s="905">
        <v>98</v>
      </c>
      <c r="T797" s="905">
        <f>+ALMACEN[[#This Row],[TOTAL EXITENTE82]]*ALMACEN[[#This Row],[P.U$]]</f>
        <v>27.44</v>
      </c>
      <c r="U797" s="768">
        <v>78</v>
      </c>
      <c r="V797">
        <f>SUMIF(SALIDAS6[[N° DE LOTE ]],ALMACEN[N° DE LOTE],SALIDAS6[ENTRADAS])</f>
        <v>100</v>
      </c>
      <c r="W797" s="950">
        <f>SUMIF(Tabla6[N° DE LOTE],ALMACEN[N° DE LOTE],Tabla6[SALIDAS])</f>
        <v>0</v>
      </c>
      <c r="X797" s="950">
        <f>ALMACEN[[#This Row],[SALIDAD]]-ALMACEN[[#This Row],[ENTRADAS]]</f>
        <v>100</v>
      </c>
      <c r="Y797" s="176"/>
    </row>
    <row r="798" spans="1:25" ht="51" x14ac:dyDescent="0.25">
      <c r="A798" s="179">
        <v>710</v>
      </c>
      <c r="B798" s="201" t="s">
        <v>561</v>
      </c>
      <c r="C798" s="14" t="s">
        <v>661</v>
      </c>
      <c r="D798" s="24" t="s">
        <v>339</v>
      </c>
      <c r="E798" s="24" t="s">
        <v>710</v>
      </c>
      <c r="F798" s="15">
        <v>45718</v>
      </c>
      <c r="G798" s="37">
        <v>0.28999999999999998</v>
      </c>
      <c r="H798" s="337"/>
      <c r="I798" s="83"/>
      <c r="J798" s="590">
        <f t="shared" si="53"/>
        <v>0</v>
      </c>
      <c r="K798" s="83">
        <v>0</v>
      </c>
      <c r="L798" s="85">
        <f t="shared" si="58"/>
        <v>0</v>
      </c>
      <c r="M798" s="83">
        <v>0</v>
      </c>
      <c r="N798" s="85">
        <f t="shared" si="59"/>
        <v>0</v>
      </c>
      <c r="O798" s="83"/>
      <c r="P798" s="85">
        <f t="shared" si="60"/>
        <v>0</v>
      </c>
      <c r="Q798" s="83"/>
      <c r="R798" s="377">
        <f t="shared" si="61"/>
        <v>0</v>
      </c>
      <c r="S798" s="905"/>
      <c r="T798" s="905">
        <f>+ALMACEN[[#This Row],[TOTAL EXITENTE82]]*ALMACEN[[#This Row],[P.U$]]</f>
        <v>0</v>
      </c>
      <c r="U798" s="768"/>
      <c r="V798">
        <f>SUMIF(SALIDAS6[[N° DE LOTE ]],ALMACEN[N° DE LOTE],SALIDAS6[ENTRADAS])</f>
        <v>0</v>
      </c>
      <c r="W798" s="950">
        <f>SUMIF(Tabla6[N° DE LOTE],ALMACEN[N° DE LOTE],Tabla6[SALIDAS])</f>
        <v>0</v>
      </c>
      <c r="X798" s="950">
        <f>ALMACEN[[#This Row],[SALIDAD]]-ALMACEN[[#This Row],[ENTRADAS]]</f>
        <v>0</v>
      </c>
      <c r="Y798" s="176"/>
    </row>
    <row r="799" spans="1:25" ht="51" x14ac:dyDescent="0.25">
      <c r="A799" s="179">
        <v>711</v>
      </c>
      <c r="B799" s="201" t="s">
        <v>562</v>
      </c>
      <c r="C799" s="14"/>
      <c r="D799" s="24" t="s">
        <v>339</v>
      </c>
      <c r="E799" s="24" t="s">
        <v>710</v>
      </c>
      <c r="F799" s="15">
        <v>45383</v>
      </c>
      <c r="G799" s="37">
        <v>4.26</v>
      </c>
      <c r="H799" s="337"/>
      <c r="I799" s="83"/>
      <c r="J799" s="590">
        <f t="shared" si="53"/>
        <v>0</v>
      </c>
      <c r="K799" s="83">
        <v>0</v>
      </c>
      <c r="L799" s="85">
        <f t="shared" si="58"/>
        <v>0</v>
      </c>
      <c r="M799" s="83">
        <v>0</v>
      </c>
      <c r="N799" s="85">
        <f t="shared" si="59"/>
        <v>0</v>
      </c>
      <c r="O799" s="83"/>
      <c r="P799" s="85">
        <f t="shared" si="60"/>
        <v>0</v>
      </c>
      <c r="Q799" s="83"/>
      <c r="R799" s="377">
        <f t="shared" si="61"/>
        <v>0</v>
      </c>
      <c r="S799" s="905"/>
      <c r="T799" s="905">
        <f>+ALMACEN[[#This Row],[TOTAL EXITENTE82]]*ALMACEN[[#This Row],[P.U$]]</f>
        <v>0</v>
      </c>
      <c r="U799" s="768"/>
      <c r="V799">
        <f>SUMIF(SALIDAS6[[N° DE LOTE ]],ALMACEN[N° DE LOTE],SALIDAS6[ENTRADAS])</f>
        <v>0</v>
      </c>
      <c r="W799" s="950">
        <f>SUMIF(Tabla6[N° DE LOTE],ALMACEN[N° DE LOTE],Tabla6[SALIDAS])</f>
        <v>0</v>
      </c>
      <c r="X799" s="950">
        <f>ALMACEN[[#This Row],[SALIDAD]]-ALMACEN[[#This Row],[ENTRADAS]]</f>
        <v>0</v>
      </c>
      <c r="Y799" s="176"/>
    </row>
    <row r="800" spans="1:25" ht="51" x14ac:dyDescent="0.25">
      <c r="A800" s="179">
        <v>712</v>
      </c>
      <c r="B800" s="184" t="s">
        <v>948</v>
      </c>
      <c r="C800" s="184" t="s">
        <v>915</v>
      </c>
      <c r="D800" s="24" t="s">
        <v>339</v>
      </c>
      <c r="E800" s="24" t="s">
        <v>710</v>
      </c>
      <c r="F800" s="576">
        <v>46508</v>
      </c>
      <c r="G800" s="577">
        <v>0.2</v>
      </c>
      <c r="H800" s="337"/>
      <c r="I800" s="233"/>
      <c r="J800" s="590">
        <f t="shared" si="53"/>
        <v>0</v>
      </c>
      <c r="K800" s="83">
        <v>0</v>
      </c>
      <c r="L800" s="232">
        <f t="shared" si="58"/>
        <v>0</v>
      </c>
      <c r="M800" s="83">
        <v>0</v>
      </c>
      <c r="N800" s="232">
        <f t="shared" si="59"/>
        <v>0</v>
      </c>
      <c r="O800" s="233"/>
      <c r="P800" s="232">
        <f t="shared" si="60"/>
        <v>0</v>
      </c>
      <c r="Q800" s="233"/>
      <c r="R800" s="377">
        <f t="shared" si="61"/>
        <v>0</v>
      </c>
      <c r="S800" s="905"/>
      <c r="T800" s="905">
        <f>+ALMACEN[[#This Row],[TOTAL EXITENTE82]]*ALMACEN[[#This Row],[P.U$]]</f>
        <v>0</v>
      </c>
      <c r="U800" s="768"/>
      <c r="V800">
        <f>SUMIF(SALIDAS6[[N° DE LOTE ]],ALMACEN[N° DE LOTE],SALIDAS6[ENTRADAS])</f>
        <v>0</v>
      </c>
      <c r="W800" s="950">
        <f>SUMIF(Tabla6[N° DE LOTE],ALMACEN[N° DE LOTE],Tabla6[SALIDAS])</f>
        <v>0</v>
      </c>
      <c r="X800" s="950">
        <f>ALMACEN[[#This Row],[SALIDAD]]-ALMACEN[[#This Row],[ENTRADAS]]</f>
        <v>0</v>
      </c>
      <c r="Y800" s="176"/>
    </row>
    <row r="801" spans="1:25" ht="51" x14ac:dyDescent="0.25">
      <c r="A801" s="179">
        <v>713</v>
      </c>
      <c r="B801" s="201" t="s">
        <v>563</v>
      </c>
      <c r="C801" s="14" t="s">
        <v>670</v>
      </c>
      <c r="D801" s="24" t="s">
        <v>339</v>
      </c>
      <c r="E801" s="24" t="s">
        <v>710</v>
      </c>
      <c r="F801" s="15">
        <v>45992</v>
      </c>
      <c r="G801" s="37">
        <v>3.91</v>
      </c>
      <c r="H801" s="337"/>
      <c r="I801" s="83">
        <v>14</v>
      </c>
      <c r="J801" s="590">
        <f t="shared" si="53"/>
        <v>54.74</v>
      </c>
      <c r="K801" s="83">
        <v>12</v>
      </c>
      <c r="L801" s="85">
        <f t="shared" si="58"/>
        <v>46.92</v>
      </c>
      <c r="M801" s="83">
        <v>3</v>
      </c>
      <c r="N801" s="85">
        <f t="shared" si="59"/>
        <v>11.73</v>
      </c>
      <c r="O801" s="83">
        <v>1</v>
      </c>
      <c r="P801" s="85">
        <f t="shared" si="60"/>
        <v>3.91</v>
      </c>
      <c r="Q801" s="83">
        <v>1</v>
      </c>
      <c r="R801" s="377">
        <f t="shared" si="61"/>
        <v>3.91</v>
      </c>
      <c r="S801" s="905">
        <v>2</v>
      </c>
      <c r="T801" s="905">
        <f>+ALMACEN[[#This Row],[TOTAL EXITENTE82]]*ALMACEN[[#This Row],[P.U$]]</f>
        <v>7.82</v>
      </c>
      <c r="U801" s="768">
        <v>2</v>
      </c>
      <c r="V801">
        <f>SUMIF(SALIDAS6[[N° DE LOTE ]],ALMACEN[N° DE LOTE],SALIDAS6[ENTRADAS])</f>
        <v>0</v>
      </c>
      <c r="W801" s="950">
        <f>SUMIF(Tabla6[N° DE LOTE],ALMACEN[N° DE LOTE],Tabla6[SALIDAS])</f>
        <v>0</v>
      </c>
      <c r="X801" s="950">
        <f>ALMACEN[[#This Row],[SALIDAD]]-ALMACEN[[#This Row],[ENTRADAS]]</f>
        <v>0</v>
      </c>
      <c r="Y801" s="176"/>
    </row>
    <row r="802" spans="1:25" ht="51" x14ac:dyDescent="0.25">
      <c r="A802" s="179">
        <v>714</v>
      </c>
      <c r="B802" s="201" t="s">
        <v>837</v>
      </c>
      <c r="C802" s="14" t="s">
        <v>651</v>
      </c>
      <c r="D802" s="24" t="s">
        <v>339</v>
      </c>
      <c r="E802" s="24" t="s">
        <v>710</v>
      </c>
      <c r="F802" s="15">
        <v>45839</v>
      </c>
      <c r="G802" s="37">
        <v>4.3</v>
      </c>
      <c r="H802" s="337"/>
      <c r="I802" s="83"/>
      <c r="J802" s="590">
        <f t="shared" si="53"/>
        <v>0</v>
      </c>
      <c r="K802" s="83">
        <v>0</v>
      </c>
      <c r="L802" s="85">
        <f t="shared" si="58"/>
        <v>0</v>
      </c>
      <c r="M802" s="83">
        <v>0</v>
      </c>
      <c r="N802" s="85">
        <f t="shared" si="59"/>
        <v>0</v>
      </c>
      <c r="O802" s="83"/>
      <c r="P802" s="85">
        <f t="shared" si="60"/>
        <v>0</v>
      </c>
      <c r="Q802" s="83"/>
      <c r="R802" s="377">
        <f t="shared" si="61"/>
        <v>0</v>
      </c>
      <c r="S802" s="905"/>
      <c r="T802" s="905">
        <f>+ALMACEN[[#This Row],[TOTAL EXITENTE82]]*ALMACEN[[#This Row],[P.U$]]</f>
        <v>0</v>
      </c>
      <c r="U802" s="768"/>
      <c r="V802">
        <f>SUMIF(SALIDAS6[[N° DE LOTE ]],ALMACEN[N° DE LOTE],SALIDAS6[ENTRADAS])</f>
        <v>0</v>
      </c>
      <c r="W802" s="950">
        <f>SUMIF(Tabla6[N° DE LOTE],ALMACEN[N° DE LOTE],Tabla6[SALIDAS])</f>
        <v>0</v>
      </c>
      <c r="X802" s="950">
        <f>ALMACEN[[#This Row],[SALIDAD]]-ALMACEN[[#This Row],[ENTRADAS]]</f>
        <v>0</v>
      </c>
      <c r="Y802" s="176"/>
    </row>
    <row r="803" spans="1:25" ht="51" x14ac:dyDescent="0.25">
      <c r="A803" s="179">
        <v>715</v>
      </c>
      <c r="B803" s="201" t="s">
        <v>845</v>
      </c>
      <c r="C803" s="14" t="s">
        <v>1048</v>
      </c>
      <c r="D803" s="24" t="s">
        <v>339</v>
      </c>
      <c r="E803" s="24" t="s">
        <v>710</v>
      </c>
      <c r="F803" s="15">
        <v>46447</v>
      </c>
      <c r="G803" s="37">
        <v>0.2</v>
      </c>
      <c r="H803" s="337"/>
      <c r="I803" s="83"/>
      <c r="J803" s="590">
        <f t="shared" si="53"/>
        <v>0</v>
      </c>
      <c r="K803" s="83">
        <v>0</v>
      </c>
      <c r="L803" s="85">
        <f t="shared" si="58"/>
        <v>0</v>
      </c>
      <c r="M803" s="83">
        <v>0</v>
      </c>
      <c r="N803" s="85">
        <f t="shared" si="59"/>
        <v>0</v>
      </c>
      <c r="O803" s="83"/>
      <c r="P803" s="85">
        <f t="shared" si="60"/>
        <v>0</v>
      </c>
      <c r="Q803" s="83"/>
      <c r="R803" s="377">
        <f t="shared" si="61"/>
        <v>0</v>
      </c>
      <c r="S803" s="905"/>
      <c r="T803" s="905">
        <f>+ALMACEN[[#This Row],[TOTAL EXITENTE82]]*ALMACEN[[#This Row],[P.U$]]</f>
        <v>0</v>
      </c>
      <c r="U803" s="768"/>
      <c r="V803">
        <f>SUMIF(SALIDAS6[[N° DE LOTE ]],ALMACEN[N° DE LOTE],SALIDAS6[ENTRADAS])</f>
        <v>0</v>
      </c>
      <c r="W803" s="950">
        <f>SUMIF(Tabla6[N° DE LOTE],ALMACEN[N° DE LOTE],Tabla6[SALIDAS])</f>
        <v>0</v>
      </c>
      <c r="X803" s="950">
        <f>ALMACEN[[#This Row],[SALIDAD]]-ALMACEN[[#This Row],[ENTRADAS]]</f>
        <v>0</v>
      </c>
      <c r="Y803" s="176"/>
    </row>
    <row r="804" spans="1:25" ht="51" x14ac:dyDescent="0.25">
      <c r="A804" s="179">
        <v>716</v>
      </c>
      <c r="B804" s="184" t="s">
        <v>954</v>
      </c>
      <c r="C804" s="184" t="s">
        <v>659</v>
      </c>
      <c r="D804" s="24" t="s">
        <v>339</v>
      </c>
      <c r="E804" s="24" t="s">
        <v>710</v>
      </c>
      <c r="F804" s="576">
        <v>46447</v>
      </c>
      <c r="G804" s="577">
        <v>1.24</v>
      </c>
      <c r="H804" s="337"/>
      <c r="I804" s="233"/>
      <c r="J804" s="590">
        <f t="shared" si="53"/>
        <v>0</v>
      </c>
      <c r="K804" s="83">
        <v>0</v>
      </c>
      <c r="L804" s="232">
        <f t="shared" si="58"/>
        <v>0</v>
      </c>
      <c r="M804" s="83">
        <v>0</v>
      </c>
      <c r="N804" s="232">
        <f t="shared" si="59"/>
        <v>0</v>
      </c>
      <c r="O804" s="233"/>
      <c r="P804" s="232">
        <f t="shared" si="60"/>
        <v>0</v>
      </c>
      <c r="Q804" s="233"/>
      <c r="R804" s="377">
        <f t="shared" si="61"/>
        <v>0</v>
      </c>
      <c r="S804" s="905"/>
      <c r="T804" s="905">
        <f>+ALMACEN[[#This Row],[TOTAL EXITENTE82]]*ALMACEN[[#This Row],[P.U$]]</f>
        <v>0</v>
      </c>
      <c r="U804" s="768"/>
      <c r="V804">
        <f>SUMIF(SALIDAS6[[N° DE LOTE ]],ALMACEN[N° DE LOTE],SALIDAS6[ENTRADAS])</f>
        <v>0</v>
      </c>
      <c r="W804" s="950">
        <f>SUMIF(Tabla6[N° DE LOTE],ALMACEN[N° DE LOTE],Tabla6[SALIDAS])</f>
        <v>0</v>
      </c>
      <c r="X804" s="950">
        <f>ALMACEN[[#This Row],[SALIDAD]]-ALMACEN[[#This Row],[ENTRADAS]]</f>
        <v>0</v>
      </c>
      <c r="Y804" s="176"/>
    </row>
    <row r="805" spans="1:25" ht="51" x14ac:dyDescent="0.25">
      <c r="A805" s="179">
        <v>717</v>
      </c>
      <c r="B805" s="201" t="s">
        <v>784</v>
      </c>
      <c r="C805" s="14" t="s">
        <v>736</v>
      </c>
      <c r="D805" s="24" t="s">
        <v>339</v>
      </c>
      <c r="E805" s="24" t="s">
        <v>710</v>
      </c>
      <c r="F805" s="15">
        <v>46539</v>
      </c>
      <c r="G805" s="37">
        <v>0.77</v>
      </c>
      <c r="H805" s="337"/>
      <c r="I805" s="83"/>
      <c r="J805" s="590">
        <f t="shared" si="53"/>
        <v>0</v>
      </c>
      <c r="K805" s="83">
        <v>0</v>
      </c>
      <c r="L805" s="85">
        <f t="shared" si="58"/>
        <v>0</v>
      </c>
      <c r="M805" s="83">
        <v>0</v>
      </c>
      <c r="N805" s="85">
        <f t="shared" si="59"/>
        <v>0</v>
      </c>
      <c r="O805" s="83"/>
      <c r="P805" s="85">
        <f t="shared" si="60"/>
        <v>0</v>
      </c>
      <c r="Q805" s="83"/>
      <c r="R805" s="377">
        <f t="shared" si="61"/>
        <v>0</v>
      </c>
      <c r="S805" s="905"/>
      <c r="T805" s="905">
        <f>+ALMACEN[[#This Row],[TOTAL EXITENTE82]]*ALMACEN[[#This Row],[P.U$]]</f>
        <v>0</v>
      </c>
      <c r="U805" s="768"/>
      <c r="V805">
        <f>SUMIF(SALIDAS6[[N° DE LOTE ]],ALMACEN[N° DE LOTE],SALIDAS6[ENTRADAS])</f>
        <v>0</v>
      </c>
      <c r="W805" s="950">
        <f>SUMIF(Tabla6[N° DE LOTE],ALMACEN[N° DE LOTE],Tabla6[SALIDAS])</f>
        <v>0</v>
      </c>
      <c r="X805" s="950">
        <f>ALMACEN[[#This Row],[SALIDAD]]-ALMACEN[[#This Row],[ENTRADAS]]</f>
        <v>0</v>
      </c>
      <c r="Y805" s="176"/>
    </row>
    <row r="806" spans="1:25" ht="51" x14ac:dyDescent="0.25">
      <c r="A806" s="179">
        <v>718</v>
      </c>
      <c r="B806" s="184" t="s">
        <v>951</v>
      </c>
      <c r="C806" s="184" t="s">
        <v>952</v>
      </c>
      <c r="D806" s="24" t="s">
        <v>339</v>
      </c>
      <c r="E806" s="24" t="s">
        <v>710</v>
      </c>
      <c r="F806" s="576">
        <v>46508</v>
      </c>
      <c r="G806" s="577">
        <v>0.1</v>
      </c>
      <c r="H806" s="337"/>
      <c r="I806" s="233"/>
      <c r="J806" s="590">
        <f t="shared" si="53"/>
        <v>0</v>
      </c>
      <c r="K806" s="83">
        <v>0</v>
      </c>
      <c r="L806" s="232">
        <f t="shared" si="58"/>
        <v>0</v>
      </c>
      <c r="M806" s="83">
        <v>0</v>
      </c>
      <c r="N806" s="232">
        <f t="shared" si="59"/>
        <v>0</v>
      </c>
      <c r="O806" s="233"/>
      <c r="P806" s="232">
        <f t="shared" si="60"/>
        <v>0</v>
      </c>
      <c r="Q806" s="233"/>
      <c r="R806" s="377">
        <f t="shared" si="61"/>
        <v>0</v>
      </c>
      <c r="S806" s="905"/>
      <c r="T806" s="905">
        <f>+ALMACEN[[#This Row],[TOTAL EXITENTE82]]*ALMACEN[[#This Row],[P.U$]]</f>
        <v>0</v>
      </c>
      <c r="U806" s="768"/>
      <c r="V806">
        <f>SUMIF(SALIDAS6[[N° DE LOTE ]],ALMACEN[N° DE LOTE],SALIDAS6[ENTRADAS])</f>
        <v>0</v>
      </c>
      <c r="W806" s="950">
        <f>SUMIF(Tabla6[N° DE LOTE],ALMACEN[N° DE LOTE],Tabla6[SALIDAS])</f>
        <v>0</v>
      </c>
      <c r="X806" s="950">
        <f>ALMACEN[[#This Row],[SALIDAD]]-ALMACEN[[#This Row],[ENTRADAS]]</f>
        <v>0</v>
      </c>
      <c r="Y806" s="176"/>
    </row>
    <row r="807" spans="1:25" ht="51" x14ac:dyDescent="0.25">
      <c r="A807" s="179">
        <v>811</v>
      </c>
      <c r="B807" s="184" t="s">
        <v>17904</v>
      </c>
      <c r="C807" s="184" t="s">
        <v>17737</v>
      </c>
      <c r="D807" s="24" t="s">
        <v>339</v>
      </c>
      <c r="E807" s="24" t="s">
        <v>710</v>
      </c>
      <c r="F807" s="576">
        <v>46419</v>
      </c>
      <c r="G807" s="577">
        <v>0.16</v>
      </c>
      <c r="H807" s="337"/>
      <c r="I807" s="233"/>
      <c r="J807" s="590">
        <f>G807*I807</f>
        <v>0</v>
      </c>
      <c r="K807" s="83"/>
      <c r="L807" s="232">
        <f>G807*K807</f>
        <v>0</v>
      </c>
      <c r="M807" s="83"/>
      <c r="N807" s="232">
        <f>G807*M807</f>
        <v>0</v>
      </c>
      <c r="O807" s="233"/>
      <c r="P807" s="232">
        <f>G807*O807</f>
        <v>0</v>
      </c>
      <c r="Q807" s="233">
        <v>100</v>
      </c>
      <c r="R807" s="377">
        <f>G807*Q807</f>
        <v>16</v>
      </c>
      <c r="S807" s="905">
        <v>0</v>
      </c>
      <c r="T807" s="905">
        <f>+ALMACEN[[#This Row],[TOTAL EXITENTE82]]*ALMACEN[[#This Row],[P.U$]]</f>
        <v>0</v>
      </c>
      <c r="U807" s="768">
        <v>0</v>
      </c>
      <c r="V807">
        <f>SUMIF(SALIDAS6[[N° DE LOTE ]],ALMACEN[N° DE LOTE],SALIDAS6[ENTRADAS])</f>
        <v>100</v>
      </c>
      <c r="W807" s="950">
        <f>SUMIF(Tabla6[N° DE LOTE],ALMACEN[N° DE LOTE],Tabla6[SALIDAS])</f>
        <v>0</v>
      </c>
      <c r="X807" s="950">
        <f>ALMACEN[[#This Row],[SALIDAD]]-ALMACEN[[#This Row],[ENTRADAS]]</f>
        <v>100</v>
      </c>
      <c r="Y807" s="176"/>
    </row>
    <row r="808" spans="1:25" ht="51" x14ac:dyDescent="0.25">
      <c r="A808" s="179">
        <v>719</v>
      </c>
      <c r="B808" s="184" t="s">
        <v>17904</v>
      </c>
      <c r="C808" s="184" t="s">
        <v>17826</v>
      </c>
      <c r="D808" s="24" t="s">
        <v>339</v>
      </c>
      <c r="E808" s="24" t="s">
        <v>710</v>
      </c>
      <c r="F808" s="576">
        <v>46419</v>
      </c>
      <c r="G808" s="577">
        <v>0.16</v>
      </c>
      <c r="H808" s="337"/>
      <c r="I808" s="233">
        <v>100</v>
      </c>
      <c r="J808" s="590">
        <f>G808*I808</f>
        <v>16</v>
      </c>
      <c r="K808" s="593">
        <v>10</v>
      </c>
      <c r="L808" s="232">
        <f>G808*K808</f>
        <v>1.6</v>
      </c>
      <c r="M808" s="233">
        <v>100</v>
      </c>
      <c r="N808" s="232">
        <f>G808*M808</f>
        <v>16</v>
      </c>
      <c r="O808" s="233">
        <v>100</v>
      </c>
      <c r="P808" s="232">
        <f>G808*O808</f>
        <v>16</v>
      </c>
      <c r="Q808" s="233">
        <v>100</v>
      </c>
      <c r="R808" s="377">
        <f>G808*Q808</f>
        <v>16</v>
      </c>
      <c r="S808" s="905">
        <v>170</v>
      </c>
      <c r="T808" s="905">
        <f>+ALMACEN[[#This Row],[TOTAL EXITENTE82]]*ALMACEN[[#This Row],[P.U$]]</f>
        <v>27.2</v>
      </c>
      <c r="U808" s="768">
        <v>100</v>
      </c>
      <c r="V808">
        <f>SUMIF(SALIDAS6[[N° DE LOTE ]],ALMACEN[N° DE LOTE],SALIDAS6[ENTRADAS])</f>
        <v>0</v>
      </c>
      <c r="W808" s="950">
        <f>SUMIF(Tabla6[N° DE LOTE],ALMACEN[N° DE LOTE],Tabla6[SALIDAS])</f>
        <v>0</v>
      </c>
      <c r="X808" s="950">
        <f>ALMACEN[[#This Row],[SALIDAD]]-ALMACEN[[#This Row],[ENTRADAS]]</f>
        <v>0</v>
      </c>
      <c r="Y808" s="176"/>
    </row>
    <row r="809" spans="1:25" ht="51" x14ac:dyDescent="0.25">
      <c r="A809" s="179">
        <v>720</v>
      </c>
      <c r="B809" s="184" t="s">
        <v>564</v>
      </c>
      <c r="C809" s="184" t="s">
        <v>952</v>
      </c>
      <c r="D809" s="24" t="s">
        <v>339</v>
      </c>
      <c r="E809" s="24" t="s">
        <v>710</v>
      </c>
      <c r="F809" s="576">
        <v>46508</v>
      </c>
      <c r="G809" s="577">
        <v>0.1</v>
      </c>
      <c r="H809" s="337"/>
      <c r="I809" s="233"/>
      <c r="J809" s="590">
        <f t="shared" si="53"/>
        <v>0</v>
      </c>
      <c r="K809" s="83">
        <v>0</v>
      </c>
      <c r="L809" s="232">
        <f t="shared" si="58"/>
        <v>0</v>
      </c>
      <c r="M809" s="83">
        <v>0</v>
      </c>
      <c r="N809" s="232">
        <f t="shared" si="59"/>
        <v>0</v>
      </c>
      <c r="O809" s="233"/>
      <c r="P809" s="232">
        <f t="shared" si="60"/>
        <v>0</v>
      </c>
      <c r="Q809" s="233"/>
      <c r="R809" s="377">
        <f t="shared" si="61"/>
        <v>0</v>
      </c>
      <c r="S809" s="905"/>
      <c r="T809" s="905">
        <f>+ALMACEN[[#This Row],[TOTAL EXITENTE82]]*ALMACEN[[#This Row],[P.U$]]</f>
        <v>0</v>
      </c>
      <c r="U809" s="768"/>
      <c r="V809">
        <f>SUMIF(SALIDAS6[[N° DE LOTE ]],ALMACEN[N° DE LOTE],SALIDAS6[ENTRADAS])</f>
        <v>0</v>
      </c>
      <c r="W809" s="950">
        <f>SUMIF(Tabla6[N° DE LOTE],ALMACEN[N° DE LOTE],Tabla6[SALIDAS])</f>
        <v>0</v>
      </c>
      <c r="X809" s="950">
        <f>ALMACEN[[#This Row],[SALIDAD]]-ALMACEN[[#This Row],[ENTRADAS]]</f>
        <v>0</v>
      </c>
      <c r="Y809" s="176"/>
    </row>
    <row r="810" spans="1:25" ht="51" x14ac:dyDescent="0.25">
      <c r="A810" s="179">
        <v>721</v>
      </c>
      <c r="B810" s="201" t="s">
        <v>846</v>
      </c>
      <c r="C810" s="184" t="s">
        <v>1124</v>
      </c>
      <c r="D810" s="24" t="s">
        <v>339</v>
      </c>
      <c r="E810" s="24" t="s">
        <v>710</v>
      </c>
      <c r="F810" s="409">
        <v>45078</v>
      </c>
      <c r="G810" s="37">
        <v>0.25</v>
      </c>
      <c r="H810" s="337"/>
      <c r="I810" s="83"/>
      <c r="J810" s="590">
        <f t="shared" si="53"/>
        <v>0</v>
      </c>
      <c r="K810" s="83">
        <v>0</v>
      </c>
      <c r="L810" s="85">
        <f t="shared" si="58"/>
        <v>0</v>
      </c>
      <c r="M810" s="83">
        <v>0</v>
      </c>
      <c r="N810" s="85">
        <f t="shared" si="59"/>
        <v>0</v>
      </c>
      <c r="O810" s="83"/>
      <c r="P810" s="85">
        <f t="shared" si="60"/>
        <v>0</v>
      </c>
      <c r="Q810" s="83"/>
      <c r="R810" s="377">
        <f t="shared" si="61"/>
        <v>0</v>
      </c>
      <c r="S810" s="905"/>
      <c r="T810" s="905">
        <f>+ALMACEN[[#This Row],[TOTAL EXITENTE82]]*ALMACEN[[#This Row],[P.U$]]</f>
        <v>0</v>
      </c>
      <c r="U810" s="768"/>
      <c r="V810">
        <f>SUMIF(SALIDAS6[[N° DE LOTE ]],ALMACEN[N° DE LOTE],SALIDAS6[ENTRADAS])</f>
        <v>0</v>
      </c>
      <c r="W810" s="950">
        <f>SUMIF(Tabla6[N° DE LOTE],ALMACEN[N° DE LOTE],Tabla6[SALIDAS])</f>
        <v>0</v>
      </c>
      <c r="X810" s="950">
        <f>ALMACEN[[#This Row],[SALIDAD]]-ALMACEN[[#This Row],[ENTRADAS]]</f>
        <v>0</v>
      </c>
      <c r="Y810" s="176"/>
    </row>
    <row r="811" spans="1:25" ht="51" x14ac:dyDescent="0.25">
      <c r="A811" s="179">
        <v>722</v>
      </c>
      <c r="B811" s="184" t="s">
        <v>565</v>
      </c>
      <c r="C811" s="184" t="s">
        <v>1124</v>
      </c>
      <c r="D811" s="24" t="s">
        <v>339</v>
      </c>
      <c r="E811" s="24" t="s">
        <v>710</v>
      </c>
      <c r="F811" s="604">
        <v>46508</v>
      </c>
      <c r="G811" s="577">
        <v>0.1</v>
      </c>
      <c r="H811" s="337"/>
      <c r="I811" s="233"/>
      <c r="J811" s="590">
        <f t="shared" si="53"/>
        <v>0</v>
      </c>
      <c r="K811" s="83">
        <v>0</v>
      </c>
      <c r="L811" s="232">
        <f t="shared" si="58"/>
        <v>0</v>
      </c>
      <c r="M811" s="83">
        <v>0</v>
      </c>
      <c r="N811" s="232">
        <f t="shared" si="59"/>
        <v>0</v>
      </c>
      <c r="O811" s="233"/>
      <c r="P811" s="232">
        <f t="shared" si="60"/>
        <v>0</v>
      </c>
      <c r="Q811" s="233"/>
      <c r="R811" s="377">
        <f t="shared" si="61"/>
        <v>0</v>
      </c>
      <c r="S811" s="905"/>
      <c r="T811" s="905">
        <f>+ALMACEN[[#This Row],[TOTAL EXITENTE82]]*ALMACEN[[#This Row],[P.U$]]</f>
        <v>0</v>
      </c>
      <c r="U811" s="768"/>
      <c r="V811">
        <f>SUMIF(SALIDAS6[[N° DE LOTE ]],ALMACEN[N° DE LOTE],SALIDAS6[ENTRADAS])</f>
        <v>0</v>
      </c>
      <c r="W811" s="950">
        <f>SUMIF(Tabla6[N° DE LOTE],ALMACEN[N° DE LOTE],Tabla6[SALIDAS])</f>
        <v>0</v>
      </c>
      <c r="X811" s="950">
        <f>ALMACEN[[#This Row],[SALIDAD]]-ALMACEN[[#This Row],[ENTRADAS]]</f>
        <v>0</v>
      </c>
      <c r="Y811" s="176"/>
    </row>
    <row r="812" spans="1:25" ht="51" x14ac:dyDescent="0.25">
      <c r="A812" s="179">
        <v>723</v>
      </c>
      <c r="B812" s="184" t="s">
        <v>565</v>
      </c>
      <c r="C812" s="184" t="s">
        <v>17826</v>
      </c>
      <c r="D812" s="24" t="s">
        <v>339</v>
      </c>
      <c r="E812" s="24" t="s">
        <v>710</v>
      </c>
      <c r="F812" s="576">
        <v>46419</v>
      </c>
      <c r="G812" s="652">
        <v>0.25</v>
      </c>
      <c r="H812" s="337"/>
      <c r="I812" s="233">
        <v>100</v>
      </c>
      <c r="J812" s="590">
        <f>G812*I812</f>
        <v>25</v>
      </c>
      <c r="K812" s="83">
        <v>5</v>
      </c>
      <c r="L812" s="232">
        <f>G812*K812</f>
        <v>1.25</v>
      </c>
      <c r="M812" s="233">
        <v>100</v>
      </c>
      <c r="N812" s="232">
        <f>G812*M812</f>
        <v>25</v>
      </c>
      <c r="O812" s="233">
        <v>100</v>
      </c>
      <c r="P812" s="232">
        <f>G812*O812</f>
        <v>25</v>
      </c>
      <c r="Q812" s="233">
        <v>100</v>
      </c>
      <c r="R812" s="377">
        <f>G812*Q812</f>
        <v>25</v>
      </c>
      <c r="S812" s="905">
        <v>60</v>
      </c>
      <c r="T812" s="905">
        <f>+ALMACEN[[#This Row],[TOTAL EXITENTE82]]*ALMACEN[[#This Row],[P.U$]]</f>
        <v>15</v>
      </c>
      <c r="U812" s="768">
        <v>60</v>
      </c>
      <c r="V812">
        <f>SUMIF(SALIDAS6[[N° DE LOTE ]],ALMACEN[N° DE LOTE],SALIDAS6[ENTRADAS])</f>
        <v>0</v>
      </c>
      <c r="W812" s="950">
        <f>SUMIF(Tabla6[N° DE LOTE],ALMACEN[N° DE LOTE],Tabla6[SALIDAS])</f>
        <v>0</v>
      </c>
      <c r="X812" s="950">
        <f>ALMACEN[[#This Row],[SALIDAD]]-ALMACEN[[#This Row],[ENTRADAS]]</f>
        <v>0</v>
      </c>
      <c r="Y812" s="176"/>
    </row>
    <row r="813" spans="1:25" ht="51" x14ac:dyDescent="0.25">
      <c r="A813" s="179">
        <v>724</v>
      </c>
      <c r="B813" s="201" t="s">
        <v>565</v>
      </c>
      <c r="C813" s="184" t="s">
        <v>952</v>
      </c>
      <c r="D813" s="24" t="s">
        <v>339</v>
      </c>
      <c r="E813" s="24" t="s">
        <v>710</v>
      </c>
      <c r="F813" s="409">
        <v>45078</v>
      </c>
      <c r="G813" s="37">
        <v>0.25</v>
      </c>
      <c r="H813" s="337"/>
      <c r="I813" s="83"/>
      <c r="J813" s="590">
        <f t="shared" si="53"/>
        <v>0</v>
      </c>
      <c r="K813" s="83">
        <v>0</v>
      </c>
      <c r="L813" s="85">
        <f t="shared" si="58"/>
        <v>0</v>
      </c>
      <c r="M813" s="83">
        <v>0</v>
      </c>
      <c r="N813" s="85">
        <f t="shared" si="59"/>
        <v>0</v>
      </c>
      <c r="O813" s="83"/>
      <c r="P813" s="85">
        <f t="shared" si="60"/>
        <v>0</v>
      </c>
      <c r="Q813" s="83"/>
      <c r="R813" s="377">
        <f t="shared" si="61"/>
        <v>0</v>
      </c>
      <c r="S813" s="905"/>
      <c r="T813" s="905">
        <f>+ALMACEN[[#This Row],[TOTAL EXITENTE82]]*ALMACEN[[#This Row],[P.U$]]</f>
        <v>0</v>
      </c>
      <c r="U813" s="768"/>
      <c r="V813">
        <f>SUMIF(SALIDAS6[[N° DE LOTE ]],ALMACEN[N° DE LOTE],SALIDAS6[ENTRADAS])</f>
        <v>0</v>
      </c>
      <c r="W813" s="950">
        <f>SUMIF(Tabla6[N° DE LOTE],ALMACEN[N° DE LOTE],Tabla6[SALIDAS])</f>
        <v>0</v>
      </c>
      <c r="X813" s="950">
        <f>ALMACEN[[#This Row],[SALIDAD]]-ALMACEN[[#This Row],[ENTRADAS]]</f>
        <v>0</v>
      </c>
      <c r="Y813" s="176"/>
    </row>
    <row r="814" spans="1:25" ht="51" x14ac:dyDescent="0.25">
      <c r="A814" s="179">
        <v>725</v>
      </c>
      <c r="B814" s="201" t="s">
        <v>848</v>
      </c>
      <c r="C814" s="14" t="s">
        <v>661</v>
      </c>
      <c r="D814" s="24" t="s">
        <v>339</v>
      </c>
      <c r="E814" s="24" t="s">
        <v>710</v>
      </c>
      <c r="F814" s="409">
        <v>46327</v>
      </c>
      <c r="G814" s="37">
        <v>0.25</v>
      </c>
      <c r="H814" s="337"/>
      <c r="I814" s="83"/>
      <c r="J814" s="590">
        <f t="shared" si="53"/>
        <v>0</v>
      </c>
      <c r="K814" s="83">
        <v>0</v>
      </c>
      <c r="L814" s="85">
        <f t="shared" si="58"/>
        <v>0</v>
      </c>
      <c r="M814" s="83">
        <v>0</v>
      </c>
      <c r="N814" s="85">
        <f t="shared" si="59"/>
        <v>0</v>
      </c>
      <c r="O814" s="83"/>
      <c r="P814" s="85">
        <f t="shared" si="60"/>
        <v>0</v>
      </c>
      <c r="Q814" s="83"/>
      <c r="R814" s="377">
        <f t="shared" si="61"/>
        <v>0</v>
      </c>
      <c r="S814" s="905"/>
      <c r="T814" s="905">
        <f>+ALMACEN[[#This Row],[TOTAL EXITENTE82]]*ALMACEN[[#This Row],[P.U$]]</f>
        <v>0</v>
      </c>
      <c r="U814" s="768"/>
      <c r="V814">
        <f>SUMIF(SALIDAS6[[N° DE LOTE ]],ALMACEN[N° DE LOTE],SALIDAS6[ENTRADAS])</f>
        <v>0</v>
      </c>
      <c r="W814" s="950">
        <f>SUMIF(Tabla6[N° DE LOTE],ALMACEN[N° DE LOTE],Tabla6[SALIDAS])</f>
        <v>0</v>
      </c>
      <c r="X814" s="950">
        <f>ALMACEN[[#This Row],[SALIDAD]]-ALMACEN[[#This Row],[ENTRADAS]]</f>
        <v>0</v>
      </c>
      <c r="Y814" s="176"/>
    </row>
    <row r="815" spans="1:25" ht="51" x14ac:dyDescent="0.25">
      <c r="A815" s="179">
        <v>726</v>
      </c>
      <c r="B815" s="184" t="s">
        <v>566</v>
      </c>
      <c r="C815" s="184" t="s">
        <v>952</v>
      </c>
      <c r="D815" s="24" t="s">
        <v>339</v>
      </c>
      <c r="E815" s="24" t="s">
        <v>710</v>
      </c>
      <c r="F815" s="604">
        <v>46508</v>
      </c>
      <c r="G815" s="577">
        <v>0.1</v>
      </c>
      <c r="H815" s="337"/>
      <c r="I815" s="233"/>
      <c r="J815" s="590">
        <f t="shared" si="53"/>
        <v>0</v>
      </c>
      <c r="K815" s="83">
        <v>0</v>
      </c>
      <c r="L815" s="232">
        <f t="shared" si="58"/>
        <v>0</v>
      </c>
      <c r="M815" s="83">
        <v>0</v>
      </c>
      <c r="N815" s="232">
        <f t="shared" si="59"/>
        <v>0</v>
      </c>
      <c r="O815" s="233"/>
      <c r="P815" s="232">
        <f t="shared" si="60"/>
        <v>0</v>
      </c>
      <c r="Q815" s="233"/>
      <c r="R815" s="377">
        <f t="shared" si="61"/>
        <v>0</v>
      </c>
      <c r="S815" s="905"/>
      <c r="T815" s="905">
        <f>+ALMACEN[[#This Row],[TOTAL EXITENTE82]]*ALMACEN[[#This Row],[P.U$]]</f>
        <v>0</v>
      </c>
      <c r="U815" s="768"/>
      <c r="V815">
        <f>SUMIF(SALIDAS6[[N° DE LOTE ]],ALMACEN[N° DE LOTE],SALIDAS6[ENTRADAS])</f>
        <v>0</v>
      </c>
      <c r="W815" s="950">
        <f>SUMIF(Tabla6[N° DE LOTE],ALMACEN[N° DE LOTE],Tabla6[SALIDAS])</f>
        <v>0</v>
      </c>
      <c r="X815" s="950">
        <f>ALMACEN[[#This Row],[SALIDAD]]-ALMACEN[[#This Row],[ENTRADAS]]</f>
        <v>0</v>
      </c>
      <c r="Y815" s="176"/>
    </row>
    <row r="816" spans="1:25" ht="51" x14ac:dyDescent="0.25">
      <c r="A816" s="179">
        <v>812</v>
      </c>
      <c r="B816" s="184" t="s">
        <v>566</v>
      </c>
      <c r="C816" s="583" t="s">
        <v>17737</v>
      </c>
      <c r="D816" s="24" t="s">
        <v>339</v>
      </c>
      <c r="E816" s="24" t="s">
        <v>710</v>
      </c>
      <c r="F816" s="837">
        <v>46419</v>
      </c>
      <c r="G816" s="652">
        <v>0.16</v>
      </c>
      <c r="H816" s="337"/>
      <c r="I816" s="233"/>
      <c r="J816" s="590">
        <f>G816*I816</f>
        <v>0</v>
      </c>
      <c r="K816" s="83"/>
      <c r="L816" s="232">
        <f>G816*K816</f>
        <v>0</v>
      </c>
      <c r="M816" s="83"/>
      <c r="N816" s="232">
        <f>G816*M816</f>
        <v>0</v>
      </c>
      <c r="O816" s="233"/>
      <c r="P816" s="232">
        <f>G816*O816</f>
        <v>0</v>
      </c>
      <c r="Q816" s="233">
        <v>100</v>
      </c>
      <c r="R816" s="377">
        <f>G816*Q816</f>
        <v>16</v>
      </c>
      <c r="S816" s="905">
        <v>178</v>
      </c>
      <c r="T816" s="905">
        <f>+ALMACEN[[#This Row],[TOTAL EXITENTE82]]*ALMACEN[[#This Row],[P.U$]]</f>
        <v>28.48</v>
      </c>
      <c r="U816" s="768">
        <v>90</v>
      </c>
      <c r="V816">
        <f>SUMIF(SALIDAS6[[N° DE LOTE ]],ALMACEN[N° DE LOTE],SALIDAS6[ENTRADAS])</f>
        <v>100</v>
      </c>
      <c r="W816" s="950">
        <f>SUMIF(Tabla6[N° DE LOTE],ALMACEN[N° DE LOTE],Tabla6[SALIDAS])</f>
        <v>0</v>
      </c>
      <c r="X816" s="950">
        <f>ALMACEN[[#This Row],[SALIDAD]]-ALMACEN[[#This Row],[ENTRADAS]]</f>
        <v>100</v>
      </c>
      <c r="Y816" s="176"/>
    </row>
    <row r="817" spans="1:25" ht="51" x14ac:dyDescent="0.25">
      <c r="A817" s="179">
        <v>727</v>
      </c>
      <c r="B817" s="201" t="s">
        <v>566</v>
      </c>
      <c r="C817" s="14" t="s">
        <v>662</v>
      </c>
      <c r="D817" s="24" t="s">
        <v>339</v>
      </c>
      <c r="E817" s="24" t="s">
        <v>710</v>
      </c>
      <c r="F817" s="409">
        <v>46419</v>
      </c>
      <c r="G817" s="37">
        <v>0.16</v>
      </c>
      <c r="H817" s="337"/>
      <c r="I817" s="83">
        <v>100</v>
      </c>
      <c r="J817" s="590">
        <f t="shared" si="53"/>
        <v>16</v>
      </c>
      <c r="K817" s="83">
        <v>100</v>
      </c>
      <c r="L817" s="85">
        <f t="shared" si="58"/>
        <v>16</v>
      </c>
      <c r="M817" s="83">
        <v>88</v>
      </c>
      <c r="N817" s="85">
        <f t="shared" si="59"/>
        <v>14.08</v>
      </c>
      <c r="O817" s="83">
        <v>88</v>
      </c>
      <c r="P817" s="85">
        <f t="shared" si="60"/>
        <v>14.08</v>
      </c>
      <c r="Q817" s="83">
        <v>88</v>
      </c>
      <c r="R817" s="377">
        <f t="shared" si="61"/>
        <v>14.08</v>
      </c>
      <c r="S817" s="905">
        <v>0</v>
      </c>
      <c r="T817" s="905">
        <f>+ALMACEN[[#This Row],[TOTAL EXITENTE82]]*ALMACEN[[#This Row],[P.U$]]</f>
        <v>0</v>
      </c>
      <c r="U817" s="768">
        <v>0</v>
      </c>
      <c r="V817">
        <f>SUMIF(SALIDAS6[[N° DE LOTE ]],ALMACEN[N° DE LOTE],SALIDAS6[ENTRADAS])</f>
        <v>0</v>
      </c>
      <c r="W817" s="950">
        <f>SUMIF(Tabla6[N° DE LOTE],ALMACEN[N° DE LOTE],Tabla6[SALIDAS])</f>
        <v>0</v>
      </c>
      <c r="X817" s="950">
        <f>ALMACEN[[#This Row],[SALIDAD]]-ALMACEN[[#This Row],[ENTRADAS]]</f>
        <v>0</v>
      </c>
      <c r="Y817" s="176"/>
    </row>
    <row r="818" spans="1:25" ht="51" x14ac:dyDescent="0.25">
      <c r="A818" s="179">
        <v>808</v>
      </c>
      <c r="B818" s="184" t="s">
        <v>17736</v>
      </c>
      <c r="C818" s="13" t="s">
        <v>18073</v>
      </c>
      <c r="D818" s="24" t="s">
        <v>339</v>
      </c>
      <c r="E818" s="24" t="s">
        <v>710</v>
      </c>
      <c r="F818" s="409">
        <v>46174</v>
      </c>
      <c r="G818" s="569">
        <v>2.67</v>
      </c>
      <c r="H818" s="337"/>
      <c r="I818" s="83"/>
      <c r="J818" s="947">
        <f>G818*I818</f>
        <v>0</v>
      </c>
      <c r="K818" s="83"/>
      <c r="L818" s="85">
        <f>G818*K818</f>
        <v>0</v>
      </c>
      <c r="M818" s="83"/>
      <c r="N818" s="85">
        <f>G818*M818</f>
        <v>0</v>
      </c>
      <c r="O818" s="83"/>
      <c r="P818" s="85">
        <f>G818*O818</f>
        <v>0</v>
      </c>
      <c r="Q818" s="83">
        <v>34</v>
      </c>
      <c r="R818" s="377">
        <f>G818*Q818</f>
        <v>90.78</v>
      </c>
      <c r="S818" s="905">
        <v>24</v>
      </c>
      <c r="T818" s="905">
        <f>+ALMACEN[[#This Row],[TOTAL EXITENTE82]]*ALMACEN[[#This Row],[P.U$]]</f>
        <v>64.08</v>
      </c>
      <c r="U818" s="768">
        <v>12</v>
      </c>
      <c r="V818">
        <f>SUMIF(SALIDAS6[[N° DE LOTE ]],ALMACEN[N° DE LOTE],SALIDAS6[ENTRADAS])</f>
        <v>34</v>
      </c>
      <c r="W818" s="950">
        <f>SUMIF(Tabla6[N° DE LOTE],ALMACEN[N° DE LOTE],Tabla6[SALIDAS])</f>
        <v>0</v>
      </c>
      <c r="X818" s="950">
        <f>ALMACEN[[#This Row],[SALIDAD]]-ALMACEN[[#This Row],[ENTRADAS]]</f>
        <v>34</v>
      </c>
      <c r="Y818" s="176"/>
    </row>
    <row r="819" spans="1:25" ht="51" x14ac:dyDescent="0.25">
      <c r="A819" s="179">
        <v>728</v>
      </c>
      <c r="B819" s="184" t="s">
        <v>1112</v>
      </c>
      <c r="C819" s="578" t="s">
        <v>666</v>
      </c>
      <c r="D819" s="24" t="s">
        <v>339</v>
      </c>
      <c r="E819" s="24" t="s">
        <v>710</v>
      </c>
      <c r="F819" s="604"/>
      <c r="G819" s="603">
        <v>2.4700000000000002</v>
      </c>
      <c r="H819" s="337"/>
      <c r="I819" s="593"/>
      <c r="J819" s="599">
        <f>G819*I819</f>
        <v>0</v>
      </c>
      <c r="K819" s="83">
        <v>0</v>
      </c>
      <c r="L819" s="879">
        <f>G819*K819</f>
        <v>0</v>
      </c>
      <c r="M819" s="83">
        <v>0</v>
      </c>
      <c r="N819" s="879">
        <f>G819*M819</f>
        <v>0</v>
      </c>
      <c r="O819" s="593"/>
      <c r="P819" s="879">
        <f>G819*O819</f>
        <v>0</v>
      </c>
      <c r="Q819" s="593"/>
      <c r="R819" s="377">
        <f>G819*Q819</f>
        <v>0</v>
      </c>
      <c r="S819" s="905"/>
      <c r="T819" s="905">
        <f>+ALMACEN[[#This Row],[TOTAL EXITENTE82]]*ALMACEN[[#This Row],[P.U$]]</f>
        <v>0</v>
      </c>
      <c r="U819" s="768"/>
      <c r="V819">
        <f>SUMIF(SALIDAS6[[N° DE LOTE ]],ALMACEN[N° DE LOTE],SALIDAS6[ENTRADAS])</f>
        <v>0</v>
      </c>
      <c r="W819" s="950">
        <f>SUMIF(Tabla6[N° DE LOTE],ALMACEN[N° DE LOTE],Tabla6[SALIDAS])</f>
        <v>0</v>
      </c>
      <c r="X819" s="950">
        <f>ALMACEN[[#This Row],[SALIDAD]]-ALMACEN[[#This Row],[ENTRADAS]]</f>
        <v>0</v>
      </c>
      <c r="Y819" s="176"/>
    </row>
    <row r="820" spans="1:25" ht="51" x14ac:dyDescent="0.25">
      <c r="A820" s="179">
        <v>729</v>
      </c>
      <c r="B820" s="184" t="s">
        <v>17736</v>
      </c>
      <c r="C820" s="578" t="s">
        <v>736</v>
      </c>
      <c r="D820" s="24" t="s">
        <v>339</v>
      </c>
      <c r="E820" s="24" t="s">
        <v>710</v>
      </c>
      <c r="F820" s="604">
        <v>45505</v>
      </c>
      <c r="G820" s="603">
        <v>2.67</v>
      </c>
      <c r="H820" s="337"/>
      <c r="I820" s="593">
        <v>8</v>
      </c>
      <c r="J820" s="599">
        <f>G820*I820</f>
        <v>21.36</v>
      </c>
      <c r="K820" s="83">
        <v>0</v>
      </c>
      <c r="L820" s="879">
        <f>G820*K820</f>
        <v>0</v>
      </c>
      <c r="M820" s="593">
        <v>3</v>
      </c>
      <c r="N820" s="879">
        <f>G820*M820</f>
        <v>8.01</v>
      </c>
      <c r="O820" s="593">
        <v>1</v>
      </c>
      <c r="P820" s="879">
        <f>G820*O820</f>
        <v>2.67</v>
      </c>
      <c r="Q820" s="593">
        <v>1</v>
      </c>
      <c r="R820" s="377">
        <f>G820*Q820</f>
        <v>2.67</v>
      </c>
      <c r="S820" s="905">
        <v>1</v>
      </c>
      <c r="T820" s="905">
        <f>+ALMACEN[[#This Row],[TOTAL EXITENTE82]]*ALMACEN[[#This Row],[P.U$]]</f>
        <v>2.67</v>
      </c>
      <c r="U820" s="768">
        <v>1</v>
      </c>
      <c r="V820">
        <f>SUMIF(SALIDAS6[[N° DE LOTE ]],ALMACEN[N° DE LOTE],SALIDAS6[ENTRADAS])</f>
        <v>0</v>
      </c>
      <c r="W820" s="950">
        <f>SUMIF(Tabla6[N° DE LOTE],ALMACEN[N° DE LOTE],Tabla6[SALIDAS])</f>
        <v>0</v>
      </c>
      <c r="X820" s="950">
        <f>ALMACEN[[#This Row],[SALIDAD]]-ALMACEN[[#This Row],[ENTRADAS]]</f>
        <v>0</v>
      </c>
      <c r="Y820" s="176"/>
    </row>
    <row r="821" spans="1:25" ht="51" x14ac:dyDescent="0.25">
      <c r="A821" s="179">
        <v>730</v>
      </c>
      <c r="B821" s="184" t="s">
        <v>953</v>
      </c>
      <c r="C821" s="184" t="s">
        <v>952</v>
      </c>
      <c r="D821" s="24" t="s">
        <v>339</v>
      </c>
      <c r="E821" s="24" t="s">
        <v>710</v>
      </c>
      <c r="F821" s="604">
        <v>46508</v>
      </c>
      <c r="G821" s="577">
        <v>1.78</v>
      </c>
      <c r="H821" s="337"/>
      <c r="I821" s="233">
        <v>10</v>
      </c>
      <c r="J821" s="590">
        <f t="shared" si="53"/>
        <v>17.8</v>
      </c>
      <c r="K821" s="593">
        <v>10</v>
      </c>
      <c r="L821" s="232">
        <f t="shared" si="58"/>
        <v>17.8</v>
      </c>
      <c r="M821" s="83">
        <v>10</v>
      </c>
      <c r="N821" s="232">
        <f t="shared" si="59"/>
        <v>17.8</v>
      </c>
      <c r="O821" s="233">
        <v>10</v>
      </c>
      <c r="P821" s="232">
        <f t="shared" si="60"/>
        <v>17.8</v>
      </c>
      <c r="Q821" s="233">
        <v>10</v>
      </c>
      <c r="R821" s="377">
        <f t="shared" si="61"/>
        <v>17.8</v>
      </c>
      <c r="S821" s="905">
        <v>10</v>
      </c>
      <c r="T821" s="905">
        <f>+ALMACEN[[#This Row],[TOTAL EXITENTE82]]*ALMACEN[[#This Row],[P.U$]]</f>
        <v>17.8</v>
      </c>
      <c r="U821" s="768">
        <v>10</v>
      </c>
      <c r="V821">
        <f>SUMIF(SALIDAS6[[N° DE LOTE ]],ALMACEN[N° DE LOTE],SALIDAS6[ENTRADAS])</f>
        <v>0</v>
      </c>
      <c r="W821" s="950">
        <f>SUMIF(Tabla6[N° DE LOTE],ALMACEN[N° DE LOTE],Tabla6[SALIDAS])</f>
        <v>0</v>
      </c>
      <c r="X821" s="950">
        <f>ALMACEN[[#This Row],[SALIDAD]]-ALMACEN[[#This Row],[ENTRADAS]]</f>
        <v>0</v>
      </c>
      <c r="Y821" s="176"/>
    </row>
    <row r="822" spans="1:25" ht="51" x14ac:dyDescent="0.25">
      <c r="A822" s="179">
        <v>731</v>
      </c>
      <c r="B822" s="184" t="s">
        <v>955</v>
      </c>
      <c r="C822" s="184" t="s">
        <v>952</v>
      </c>
      <c r="D822" s="24" t="s">
        <v>339</v>
      </c>
      <c r="E822" s="24" t="s">
        <v>710</v>
      </c>
      <c r="F822" s="604">
        <v>46600</v>
      </c>
      <c r="G822" s="577">
        <v>0.65</v>
      </c>
      <c r="H822" s="337"/>
      <c r="I822" s="233"/>
      <c r="J822" s="590">
        <f t="shared" si="53"/>
        <v>0</v>
      </c>
      <c r="K822" s="83">
        <v>0</v>
      </c>
      <c r="L822" s="232">
        <f t="shared" si="58"/>
        <v>0</v>
      </c>
      <c r="M822" s="83">
        <v>0</v>
      </c>
      <c r="N822" s="232">
        <f t="shared" si="59"/>
        <v>0</v>
      </c>
      <c r="O822" s="233"/>
      <c r="P822" s="232">
        <f t="shared" si="60"/>
        <v>0</v>
      </c>
      <c r="Q822" s="233"/>
      <c r="R822" s="377">
        <f t="shared" si="61"/>
        <v>0</v>
      </c>
      <c r="S822" s="905"/>
      <c r="T822" s="905">
        <f>+ALMACEN[[#This Row],[TOTAL EXITENTE82]]*ALMACEN[[#This Row],[P.U$]]</f>
        <v>0</v>
      </c>
      <c r="U822" s="768"/>
      <c r="V822">
        <f>SUMIF(SALIDAS6[[N° DE LOTE ]],ALMACEN[N° DE LOTE],SALIDAS6[ENTRADAS])</f>
        <v>0</v>
      </c>
      <c r="W822" s="950">
        <f>SUMIF(Tabla6[N° DE LOTE],ALMACEN[N° DE LOTE],Tabla6[SALIDAS])</f>
        <v>0</v>
      </c>
      <c r="X822" s="950">
        <f>ALMACEN[[#This Row],[SALIDAD]]-ALMACEN[[#This Row],[ENTRADAS]]</f>
        <v>0</v>
      </c>
      <c r="Y822" s="176"/>
    </row>
    <row r="823" spans="1:25" ht="51" x14ac:dyDescent="0.25">
      <c r="A823" s="179">
        <v>732</v>
      </c>
      <c r="B823" s="201" t="s">
        <v>17900</v>
      </c>
      <c r="C823" s="14" t="s">
        <v>672</v>
      </c>
      <c r="D823" s="24" t="s">
        <v>339</v>
      </c>
      <c r="E823" s="24" t="s">
        <v>710</v>
      </c>
      <c r="F823" s="837">
        <v>47058</v>
      </c>
      <c r="G823" s="652">
        <v>2.5</v>
      </c>
      <c r="H823" s="337"/>
      <c r="I823" s="233">
        <v>15</v>
      </c>
      <c r="J823" s="590">
        <f>G823*I823</f>
        <v>37.5</v>
      </c>
      <c r="K823" s="83">
        <v>9</v>
      </c>
      <c r="L823" s="232">
        <f>G823*K823</f>
        <v>22.5</v>
      </c>
      <c r="M823" s="233">
        <v>9</v>
      </c>
      <c r="N823" s="232">
        <f>G823*M823</f>
        <v>22.5</v>
      </c>
      <c r="O823" s="233">
        <v>9</v>
      </c>
      <c r="P823" s="232">
        <f>G823*O823</f>
        <v>22.5</v>
      </c>
      <c r="Q823" s="233">
        <v>9</v>
      </c>
      <c r="R823" s="377">
        <f>G823*Q823</f>
        <v>22.5</v>
      </c>
      <c r="S823" s="905">
        <v>5</v>
      </c>
      <c r="T823" s="905">
        <f>+ALMACEN[[#This Row],[TOTAL EXITENTE82]]*ALMACEN[[#This Row],[P.U$]]</f>
        <v>12.5</v>
      </c>
      <c r="U823" s="768">
        <v>5</v>
      </c>
      <c r="V823">
        <f>SUMIF(SALIDAS6[[N° DE LOTE ]],ALMACEN[N° DE LOTE],SALIDAS6[ENTRADAS])</f>
        <v>0</v>
      </c>
      <c r="W823" s="950">
        <f>SUMIF(Tabla6[N° DE LOTE],ALMACEN[N° DE LOTE],Tabla6[SALIDAS])</f>
        <v>0</v>
      </c>
      <c r="X823" s="950">
        <f>ALMACEN[[#This Row],[SALIDAD]]-ALMACEN[[#This Row],[ENTRADAS]]</f>
        <v>0</v>
      </c>
      <c r="Y823" s="176"/>
    </row>
    <row r="824" spans="1:25" ht="51" x14ac:dyDescent="0.25">
      <c r="A824" s="179">
        <v>733</v>
      </c>
      <c r="B824" s="201" t="s">
        <v>851</v>
      </c>
      <c r="C824" s="14" t="s">
        <v>672</v>
      </c>
      <c r="D824" s="24" t="s">
        <v>339</v>
      </c>
      <c r="E824" s="24" t="s">
        <v>710</v>
      </c>
      <c r="F824" s="837">
        <v>47058</v>
      </c>
      <c r="G824" s="652">
        <v>2.67</v>
      </c>
      <c r="H824" s="337"/>
      <c r="I824" s="233">
        <v>17</v>
      </c>
      <c r="J824" s="590">
        <f>G824*I824</f>
        <v>45.39</v>
      </c>
      <c r="K824" s="83">
        <v>17</v>
      </c>
      <c r="L824" s="232">
        <f>G824*K824</f>
        <v>45.39</v>
      </c>
      <c r="M824" s="233">
        <v>17</v>
      </c>
      <c r="N824" s="232">
        <f>G824*M824</f>
        <v>45.39</v>
      </c>
      <c r="O824" s="233">
        <v>17</v>
      </c>
      <c r="P824" s="232">
        <f>G824*O824</f>
        <v>45.39</v>
      </c>
      <c r="Q824" s="233">
        <v>17</v>
      </c>
      <c r="R824" s="377">
        <f>G824*Q824</f>
        <v>45.39</v>
      </c>
      <c r="S824" s="905">
        <v>17</v>
      </c>
      <c r="T824" s="905">
        <f>+ALMACEN[[#This Row],[TOTAL EXITENTE82]]*ALMACEN[[#This Row],[P.U$]]</f>
        <v>45.39</v>
      </c>
      <c r="U824" s="768">
        <v>17</v>
      </c>
      <c r="V824">
        <f>SUMIF(SALIDAS6[[N° DE LOTE ]],ALMACEN[N° DE LOTE],SALIDAS6[ENTRADAS])</f>
        <v>0</v>
      </c>
      <c r="W824" s="950">
        <f>SUMIF(Tabla6[N° DE LOTE],ALMACEN[N° DE LOTE],Tabla6[SALIDAS])</f>
        <v>0</v>
      </c>
      <c r="X824" s="950">
        <f>ALMACEN[[#This Row],[SALIDAD]]-ALMACEN[[#This Row],[ENTRADAS]]</f>
        <v>0</v>
      </c>
      <c r="Y824" s="176"/>
    </row>
    <row r="825" spans="1:25" ht="51" x14ac:dyDescent="0.25">
      <c r="A825" s="179">
        <v>734</v>
      </c>
      <c r="B825" s="201" t="s">
        <v>1049</v>
      </c>
      <c r="C825" s="14" t="s">
        <v>672</v>
      </c>
      <c r="D825" s="24" t="s">
        <v>339</v>
      </c>
      <c r="E825" s="24" t="s">
        <v>710</v>
      </c>
      <c r="F825" s="409">
        <v>47058</v>
      </c>
      <c r="G825" s="37">
        <v>2.75</v>
      </c>
      <c r="H825" s="337"/>
      <c r="I825" s="83">
        <v>13</v>
      </c>
      <c r="J825" s="590">
        <f t="shared" si="53"/>
        <v>35.75</v>
      </c>
      <c r="K825" s="83">
        <v>13</v>
      </c>
      <c r="L825" s="85">
        <f t="shared" si="58"/>
        <v>35.75</v>
      </c>
      <c r="M825" s="83">
        <v>13</v>
      </c>
      <c r="N825" s="85">
        <f t="shared" si="59"/>
        <v>35.75</v>
      </c>
      <c r="O825" s="83">
        <v>13</v>
      </c>
      <c r="P825" s="85">
        <f t="shared" si="60"/>
        <v>35.75</v>
      </c>
      <c r="Q825" s="83">
        <v>13</v>
      </c>
      <c r="R825" s="377">
        <f t="shared" si="61"/>
        <v>35.75</v>
      </c>
      <c r="S825" s="905">
        <v>13</v>
      </c>
      <c r="T825" s="905">
        <f>+ALMACEN[[#This Row],[TOTAL EXITENTE82]]*ALMACEN[[#This Row],[P.U$]]</f>
        <v>35.75</v>
      </c>
      <c r="U825" s="768">
        <v>12</v>
      </c>
      <c r="V825">
        <f>SUMIF(SALIDAS6[[N° DE LOTE ]],ALMACEN[N° DE LOTE],SALIDAS6[ENTRADAS])</f>
        <v>0</v>
      </c>
      <c r="W825" s="950">
        <f>SUMIF(Tabla6[N° DE LOTE],ALMACEN[N° DE LOTE],Tabla6[SALIDAS])</f>
        <v>0</v>
      </c>
      <c r="X825" s="950">
        <f>ALMACEN[[#This Row],[SALIDAD]]-ALMACEN[[#This Row],[ENTRADAS]]</f>
        <v>0</v>
      </c>
      <c r="Y825" s="176"/>
    </row>
    <row r="826" spans="1:25" ht="51" x14ac:dyDescent="0.25">
      <c r="A826" s="179">
        <v>735</v>
      </c>
      <c r="B826" s="201" t="s">
        <v>17901</v>
      </c>
      <c r="C826" s="14" t="s">
        <v>672</v>
      </c>
      <c r="D826" s="24" t="s">
        <v>339</v>
      </c>
      <c r="E826" s="24" t="s">
        <v>710</v>
      </c>
      <c r="F826" s="409">
        <v>47058</v>
      </c>
      <c r="G826" s="37">
        <v>2.86</v>
      </c>
      <c r="H826" s="337"/>
      <c r="I826" s="83">
        <v>14</v>
      </c>
      <c r="J826" s="590">
        <f>G826*I826</f>
        <v>40.04</v>
      </c>
      <c r="K826" s="83">
        <v>15</v>
      </c>
      <c r="L826" s="85">
        <f>G826*K826</f>
        <v>42.9</v>
      </c>
      <c r="M826" s="83">
        <v>14</v>
      </c>
      <c r="N826" s="85">
        <f>G826*M826</f>
        <v>40.04</v>
      </c>
      <c r="O826" s="83">
        <v>14</v>
      </c>
      <c r="P826" s="85">
        <f>G826*O826</f>
        <v>40.04</v>
      </c>
      <c r="Q826" s="83">
        <v>14</v>
      </c>
      <c r="R826" s="377">
        <f>G826*Q826</f>
        <v>40.04</v>
      </c>
      <c r="S826" s="905">
        <v>14</v>
      </c>
      <c r="T826" s="905">
        <f>+ALMACEN[[#This Row],[TOTAL EXITENTE82]]*ALMACEN[[#This Row],[P.U$]]</f>
        <v>40.04</v>
      </c>
      <c r="U826" s="768">
        <v>5</v>
      </c>
      <c r="V826">
        <f>SUMIF(SALIDAS6[[N° DE LOTE ]],ALMACEN[N° DE LOTE],SALIDAS6[ENTRADAS])</f>
        <v>0</v>
      </c>
      <c r="W826" s="950">
        <f>SUMIF(Tabla6[N° DE LOTE],ALMACEN[N° DE LOTE],Tabla6[SALIDAS])</f>
        <v>0</v>
      </c>
      <c r="X826" s="950">
        <f>ALMACEN[[#This Row],[SALIDAD]]-ALMACEN[[#This Row],[ENTRADAS]]</f>
        <v>0</v>
      </c>
      <c r="Y826" s="176"/>
    </row>
    <row r="827" spans="1:25" ht="51" x14ac:dyDescent="0.25">
      <c r="A827" s="179">
        <v>736</v>
      </c>
      <c r="B827" s="201" t="s">
        <v>17902</v>
      </c>
      <c r="C827" s="14" t="s">
        <v>672</v>
      </c>
      <c r="D827" s="24" t="s">
        <v>339</v>
      </c>
      <c r="E827" s="24" t="s">
        <v>710</v>
      </c>
      <c r="F827" s="409">
        <v>47059</v>
      </c>
      <c r="G827" s="37">
        <v>3.77</v>
      </c>
      <c r="H827" s="337"/>
      <c r="I827" s="83">
        <v>11</v>
      </c>
      <c r="J827" s="590">
        <f>G827*I827</f>
        <v>41.47</v>
      </c>
      <c r="K827" s="83">
        <v>9</v>
      </c>
      <c r="L827" s="85">
        <f>G827*K827</f>
        <v>33.93</v>
      </c>
      <c r="M827" s="83">
        <v>9</v>
      </c>
      <c r="N827" s="85">
        <f>G827*M827</f>
        <v>33.93</v>
      </c>
      <c r="O827" s="83">
        <v>9</v>
      </c>
      <c r="P827" s="85">
        <f>G827*O827</f>
        <v>33.93</v>
      </c>
      <c r="Q827" s="83">
        <v>9</v>
      </c>
      <c r="R827" s="377">
        <f>G827*Q827</f>
        <v>33.93</v>
      </c>
      <c r="S827" s="905">
        <v>5</v>
      </c>
      <c r="T827" s="905">
        <f>+ALMACEN[[#This Row],[TOTAL EXITENTE82]]*ALMACEN[[#This Row],[P.U$]]</f>
        <v>18.850000000000001</v>
      </c>
      <c r="U827" s="768">
        <v>0</v>
      </c>
      <c r="V827">
        <f>SUMIF(SALIDAS6[[N° DE LOTE ]],ALMACEN[N° DE LOTE],SALIDAS6[ENTRADAS])</f>
        <v>0</v>
      </c>
      <c r="W827" s="950">
        <f>SUMIF(Tabla6[N° DE LOTE],ALMACEN[N° DE LOTE],Tabla6[SALIDAS])</f>
        <v>0</v>
      </c>
      <c r="X827" s="950">
        <f>ALMACEN[[#This Row],[SALIDAD]]-ALMACEN[[#This Row],[ENTRADAS]]</f>
        <v>0</v>
      </c>
      <c r="Y827" s="176"/>
    </row>
    <row r="828" spans="1:25" ht="51" x14ac:dyDescent="0.25">
      <c r="A828" s="179">
        <v>737</v>
      </c>
      <c r="B828" s="184" t="s">
        <v>956</v>
      </c>
      <c r="C828" s="184" t="s">
        <v>952</v>
      </c>
      <c r="D828" s="24" t="s">
        <v>339</v>
      </c>
      <c r="E828" s="24" t="s">
        <v>710</v>
      </c>
      <c r="F828" s="604">
        <v>46600</v>
      </c>
      <c r="G828" s="577">
        <v>1.1499999999999999</v>
      </c>
      <c r="H828" s="337"/>
      <c r="I828" s="233"/>
      <c r="J828" s="590">
        <f t="shared" si="53"/>
        <v>0</v>
      </c>
      <c r="K828" s="83">
        <v>0</v>
      </c>
      <c r="L828" s="232">
        <f t="shared" si="58"/>
        <v>0</v>
      </c>
      <c r="M828" s="83">
        <v>0</v>
      </c>
      <c r="N828" s="232">
        <f t="shared" si="59"/>
        <v>0</v>
      </c>
      <c r="O828" s="233"/>
      <c r="P828" s="232">
        <f t="shared" si="60"/>
        <v>0</v>
      </c>
      <c r="Q828" s="233"/>
      <c r="R828" s="377">
        <f t="shared" si="61"/>
        <v>0</v>
      </c>
      <c r="S828" s="905"/>
      <c r="T828" s="905">
        <f>+ALMACEN[[#This Row],[TOTAL EXITENTE82]]*ALMACEN[[#This Row],[P.U$]]</f>
        <v>0</v>
      </c>
      <c r="U828" s="768"/>
      <c r="V828">
        <f>SUMIF(SALIDAS6[[N° DE LOTE ]],ALMACEN[N° DE LOTE],SALIDAS6[ENTRADAS])</f>
        <v>0</v>
      </c>
      <c r="W828" s="950">
        <f>SUMIF(Tabla6[N° DE LOTE],ALMACEN[N° DE LOTE],Tabla6[SALIDAS])</f>
        <v>0</v>
      </c>
      <c r="X828" s="950">
        <f>ALMACEN[[#This Row],[SALIDAD]]-ALMACEN[[#This Row],[ENTRADAS]]</f>
        <v>0</v>
      </c>
      <c r="Y828" s="176"/>
    </row>
    <row r="829" spans="1:25" ht="51" x14ac:dyDescent="0.25">
      <c r="A829" s="179">
        <v>738</v>
      </c>
      <c r="B829" s="201" t="s">
        <v>850</v>
      </c>
      <c r="C829" s="14" t="s">
        <v>672</v>
      </c>
      <c r="D829" s="24" t="s">
        <v>339</v>
      </c>
      <c r="E829" s="24" t="s">
        <v>710</v>
      </c>
      <c r="F829" s="409">
        <v>47058</v>
      </c>
      <c r="G829" s="37">
        <v>2.86</v>
      </c>
      <c r="H829" s="337"/>
      <c r="I829" s="83"/>
      <c r="J829" s="590">
        <f t="shared" si="53"/>
        <v>0</v>
      </c>
      <c r="K829" s="83">
        <v>0</v>
      </c>
      <c r="L829" s="85">
        <f t="shared" si="58"/>
        <v>0</v>
      </c>
      <c r="M829" s="83">
        <v>0</v>
      </c>
      <c r="N829" s="85">
        <f t="shared" si="59"/>
        <v>0</v>
      </c>
      <c r="O829" s="83"/>
      <c r="P829" s="85">
        <f t="shared" si="60"/>
        <v>0</v>
      </c>
      <c r="Q829" s="83"/>
      <c r="R829" s="377">
        <f t="shared" si="61"/>
        <v>0</v>
      </c>
      <c r="S829" s="905"/>
      <c r="T829" s="905">
        <f>+ALMACEN[[#This Row],[TOTAL EXITENTE82]]*ALMACEN[[#This Row],[P.U$]]</f>
        <v>0</v>
      </c>
      <c r="U829" s="768"/>
      <c r="V829">
        <f>SUMIF(SALIDAS6[[N° DE LOTE ]],ALMACEN[N° DE LOTE],SALIDAS6[ENTRADAS])</f>
        <v>0</v>
      </c>
      <c r="W829" s="950">
        <f>SUMIF(Tabla6[N° DE LOTE],ALMACEN[N° DE LOTE],Tabla6[SALIDAS])</f>
        <v>0</v>
      </c>
      <c r="X829" s="950">
        <f>ALMACEN[[#This Row],[SALIDAD]]-ALMACEN[[#This Row],[ENTRADAS]]</f>
        <v>0</v>
      </c>
      <c r="Y829" s="176"/>
    </row>
    <row r="830" spans="1:25" ht="51" x14ac:dyDescent="0.25">
      <c r="A830" s="179">
        <v>739</v>
      </c>
      <c r="B830" s="201" t="s">
        <v>567</v>
      </c>
      <c r="C830" s="14" t="s">
        <v>672</v>
      </c>
      <c r="D830" s="24" t="s">
        <v>339</v>
      </c>
      <c r="E830" s="24" t="s">
        <v>710</v>
      </c>
      <c r="F830" s="409">
        <v>5.25</v>
      </c>
      <c r="G830" s="37">
        <v>3.5</v>
      </c>
      <c r="H830" s="337"/>
      <c r="I830" s="83"/>
      <c r="J830" s="590">
        <f t="shared" ref="J830:J882" si="62">G830*I830</f>
        <v>0</v>
      </c>
      <c r="K830" s="83">
        <v>0</v>
      </c>
      <c r="L830" s="85">
        <f t="shared" si="58"/>
        <v>0</v>
      </c>
      <c r="M830" s="83">
        <v>0</v>
      </c>
      <c r="N830" s="85">
        <f t="shared" si="59"/>
        <v>0</v>
      </c>
      <c r="O830" s="83"/>
      <c r="P830" s="85">
        <f t="shared" si="60"/>
        <v>0</v>
      </c>
      <c r="Q830" s="83"/>
      <c r="R830" s="377">
        <f t="shared" si="61"/>
        <v>0</v>
      </c>
      <c r="S830" s="905"/>
      <c r="T830" s="905">
        <f>+ALMACEN[[#This Row],[TOTAL EXITENTE82]]*ALMACEN[[#This Row],[P.U$]]</f>
        <v>0</v>
      </c>
      <c r="U830" s="768"/>
      <c r="V830">
        <f>SUMIF(SALIDAS6[[N° DE LOTE ]],ALMACEN[N° DE LOTE],SALIDAS6[ENTRADAS])</f>
        <v>0</v>
      </c>
      <c r="W830" s="950">
        <f>SUMIF(Tabla6[N° DE LOTE],ALMACEN[N° DE LOTE],Tabla6[SALIDAS])</f>
        <v>0</v>
      </c>
      <c r="X830" s="950">
        <f>ALMACEN[[#This Row],[SALIDAD]]-ALMACEN[[#This Row],[ENTRADAS]]</f>
        <v>0</v>
      </c>
      <c r="Y830" s="176"/>
    </row>
    <row r="831" spans="1:25" ht="51" x14ac:dyDescent="0.25">
      <c r="A831" s="179">
        <v>740</v>
      </c>
      <c r="B831" s="201" t="s">
        <v>568</v>
      </c>
      <c r="C831" s="14" t="s">
        <v>673</v>
      </c>
      <c r="D831" s="24" t="s">
        <v>339</v>
      </c>
      <c r="E831" s="24" t="s">
        <v>710</v>
      </c>
      <c r="F831" s="409">
        <v>45231</v>
      </c>
      <c r="G831" s="37">
        <v>2.93</v>
      </c>
      <c r="H831" s="337"/>
      <c r="I831" s="83"/>
      <c r="J831" s="590">
        <f t="shared" si="62"/>
        <v>0</v>
      </c>
      <c r="K831" s="83">
        <v>0</v>
      </c>
      <c r="L831" s="85">
        <f t="shared" si="58"/>
        <v>0</v>
      </c>
      <c r="M831" s="83">
        <v>0</v>
      </c>
      <c r="N831" s="85">
        <f t="shared" si="59"/>
        <v>0</v>
      </c>
      <c r="O831" s="83"/>
      <c r="P831" s="85">
        <f t="shared" si="60"/>
        <v>0</v>
      </c>
      <c r="Q831" s="83"/>
      <c r="R831" s="377">
        <f t="shared" si="61"/>
        <v>0</v>
      </c>
      <c r="S831" s="905"/>
      <c r="T831" s="905">
        <f>+ALMACEN[[#This Row],[TOTAL EXITENTE82]]*ALMACEN[[#This Row],[P.U$]]</f>
        <v>0</v>
      </c>
      <c r="U831" s="768"/>
      <c r="V831">
        <f>SUMIF(SALIDAS6[[N° DE LOTE ]],ALMACEN[N° DE LOTE],SALIDAS6[ENTRADAS])</f>
        <v>0</v>
      </c>
      <c r="W831" s="950">
        <f>SUMIF(Tabla6[N° DE LOTE],ALMACEN[N° DE LOTE],Tabla6[SALIDAS])</f>
        <v>0</v>
      </c>
      <c r="X831" s="950">
        <f>ALMACEN[[#This Row],[SALIDAD]]-ALMACEN[[#This Row],[ENTRADAS]]</f>
        <v>0</v>
      </c>
      <c r="Y831" s="176"/>
    </row>
    <row r="832" spans="1:25" ht="51" x14ac:dyDescent="0.25">
      <c r="A832" s="179">
        <v>741</v>
      </c>
      <c r="B832" s="184" t="s">
        <v>907</v>
      </c>
      <c r="C832" s="184" t="s">
        <v>908</v>
      </c>
      <c r="D832" s="24" t="s">
        <v>339</v>
      </c>
      <c r="E832" s="24" t="s">
        <v>710</v>
      </c>
      <c r="F832" s="576">
        <v>45809</v>
      </c>
      <c r="G832" s="577">
        <v>1.93</v>
      </c>
      <c r="H832" s="337"/>
      <c r="I832" s="593"/>
      <c r="J832" s="590">
        <f t="shared" si="62"/>
        <v>0</v>
      </c>
      <c r="K832" s="83">
        <v>0</v>
      </c>
      <c r="L832" s="879">
        <f t="shared" si="58"/>
        <v>0</v>
      </c>
      <c r="M832" s="83">
        <v>0</v>
      </c>
      <c r="N832" s="879">
        <f t="shared" si="59"/>
        <v>0</v>
      </c>
      <c r="O832" s="593"/>
      <c r="P832" s="879">
        <f t="shared" si="60"/>
        <v>0</v>
      </c>
      <c r="Q832" s="593"/>
      <c r="R832" s="377">
        <f t="shared" si="61"/>
        <v>0</v>
      </c>
      <c r="S832" s="905"/>
      <c r="T832" s="905">
        <f>+ALMACEN[[#This Row],[TOTAL EXITENTE82]]*ALMACEN[[#This Row],[P.U$]]</f>
        <v>0</v>
      </c>
      <c r="U832" s="768"/>
      <c r="V832">
        <f>SUMIF(SALIDAS6[[N° DE LOTE ]],ALMACEN[N° DE LOTE],SALIDAS6[ENTRADAS])</f>
        <v>0</v>
      </c>
      <c r="W832" s="950">
        <f>SUMIF(Tabla6[N° DE LOTE],ALMACEN[N° DE LOTE],Tabla6[SALIDAS])</f>
        <v>0</v>
      </c>
      <c r="X832" s="950">
        <f>ALMACEN[[#This Row],[SALIDAD]]-ALMACEN[[#This Row],[ENTRADAS]]</f>
        <v>0</v>
      </c>
      <c r="Y832" s="176"/>
    </row>
    <row r="833" spans="1:25" ht="25.5" x14ac:dyDescent="0.25">
      <c r="A833" s="179">
        <v>742</v>
      </c>
      <c r="B833" s="207" t="s">
        <v>569</v>
      </c>
      <c r="C833" s="26" t="s">
        <v>595</v>
      </c>
      <c r="D833" s="26" t="s">
        <v>13</v>
      </c>
      <c r="E833" s="26" t="s">
        <v>715</v>
      </c>
      <c r="F833" s="34">
        <v>45323</v>
      </c>
      <c r="G833" s="43">
        <v>3.3</v>
      </c>
      <c r="H833" s="337"/>
      <c r="I833" s="83"/>
      <c r="J833" s="590">
        <f t="shared" si="62"/>
        <v>0</v>
      </c>
      <c r="K833" s="83">
        <v>0</v>
      </c>
      <c r="L833" s="85">
        <f t="shared" si="58"/>
        <v>0</v>
      </c>
      <c r="M833" s="83">
        <v>0</v>
      </c>
      <c r="N833" s="85">
        <f t="shared" si="59"/>
        <v>0</v>
      </c>
      <c r="O833" s="83"/>
      <c r="P833" s="85">
        <f t="shared" si="60"/>
        <v>0</v>
      </c>
      <c r="Q833" s="83"/>
      <c r="R833" s="377">
        <f t="shared" si="61"/>
        <v>0</v>
      </c>
      <c r="S833" s="905"/>
      <c r="T833" s="905">
        <f>+ALMACEN[[#This Row],[TOTAL EXITENTE82]]*ALMACEN[[#This Row],[P.U$]]</f>
        <v>0</v>
      </c>
      <c r="U833" s="768"/>
      <c r="V833">
        <f>SUMIF(SALIDAS6[[N° DE LOTE ]],ALMACEN[N° DE LOTE],SALIDAS6[ENTRADAS])</f>
        <v>0</v>
      </c>
      <c r="W833" s="950">
        <f>SUMIF(Tabla6[N° DE LOTE],ALMACEN[N° DE LOTE],Tabla6[SALIDAS])</f>
        <v>0</v>
      </c>
      <c r="X833" s="950">
        <f>ALMACEN[[#This Row],[SALIDAD]]-ALMACEN[[#This Row],[ENTRADAS]]</f>
        <v>0</v>
      </c>
      <c r="Y833" s="176"/>
    </row>
    <row r="834" spans="1:25" ht="28.5" x14ac:dyDescent="0.25">
      <c r="A834" s="179">
        <v>820</v>
      </c>
      <c r="B834" s="207" t="s">
        <v>18081</v>
      </c>
      <c r="C834" s="26" t="s">
        <v>18082</v>
      </c>
      <c r="D834" s="26" t="s">
        <v>13</v>
      </c>
      <c r="E834" s="26" t="s">
        <v>715</v>
      </c>
      <c r="F834" s="34">
        <v>45717</v>
      </c>
      <c r="G834" s="43"/>
      <c r="H834" s="337"/>
      <c r="I834" s="83"/>
      <c r="J834" s="590">
        <f>G834*I834</f>
        <v>0</v>
      </c>
      <c r="K834" s="83"/>
      <c r="L834" s="85">
        <f t="shared" ref="L834:L840" si="63">G834*K834</f>
        <v>0</v>
      </c>
      <c r="M834" s="83"/>
      <c r="N834" s="85">
        <f t="shared" ref="N834:N840" si="64">G834*M834</f>
        <v>0</v>
      </c>
      <c r="O834" s="83"/>
      <c r="P834" s="85">
        <f t="shared" ref="P834:P840" si="65">G834*O834</f>
        <v>0</v>
      </c>
      <c r="Q834" s="83"/>
      <c r="R834" s="377">
        <f t="shared" ref="R834:R840" si="66">G834*Q834</f>
        <v>0</v>
      </c>
      <c r="S834" s="905"/>
      <c r="T834" s="905">
        <f>+ALMACEN[[#This Row],[TOTAL EXITENTE82]]*ALMACEN[[#This Row],[P.U$]]</f>
        <v>0</v>
      </c>
      <c r="U834" s="768"/>
      <c r="V834">
        <f>SUMIF(SALIDAS6[[N° DE LOTE ]],ALMACEN[N° DE LOTE],SALIDAS6[ENTRADAS])</f>
        <v>0</v>
      </c>
      <c r="W834" s="950">
        <f>SUMIF(Tabla6[N° DE LOTE],ALMACEN[N° DE LOTE],Tabla6[SALIDAS])</f>
        <v>0</v>
      </c>
      <c r="X834" s="950">
        <f>ALMACEN[[#This Row],[SALIDAD]]-ALMACEN[[#This Row],[ENTRADAS]]</f>
        <v>0</v>
      </c>
      <c r="Y834" s="176"/>
    </row>
    <row r="835" spans="1:25" ht="25.5" x14ac:dyDescent="0.25">
      <c r="A835" s="179">
        <v>743</v>
      </c>
      <c r="B835" s="207" t="s">
        <v>570</v>
      </c>
      <c r="C835" s="26" t="s">
        <v>674</v>
      </c>
      <c r="D835" s="26" t="s">
        <v>13</v>
      </c>
      <c r="E835" s="26" t="s">
        <v>716</v>
      </c>
      <c r="F835" s="34">
        <v>45717</v>
      </c>
      <c r="G835" s="43">
        <v>4.29</v>
      </c>
      <c r="H835" s="337"/>
      <c r="I835" s="83"/>
      <c r="J835" s="590">
        <f t="shared" si="62"/>
        <v>0</v>
      </c>
      <c r="K835" s="83">
        <v>0</v>
      </c>
      <c r="L835" s="85">
        <f t="shared" si="63"/>
        <v>0</v>
      </c>
      <c r="M835" s="83">
        <v>0</v>
      </c>
      <c r="N835" s="85">
        <f t="shared" si="64"/>
        <v>0</v>
      </c>
      <c r="O835" s="83"/>
      <c r="P835" s="85">
        <f t="shared" si="65"/>
        <v>0</v>
      </c>
      <c r="Q835" s="83"/>
      <c r="R835" s="377">
        <f t="shared" si="66"/>
        <v>0</v>
      </c>
      <c r="S835" s="905"/>
      <c r="T835" s="905">
        <f>+ALMACEN[[#This Row],[TOTAL EXITENTE82]]*ALMACEN[[#This Row],[P.U$]]</f>
        <v>0</v>
      </c>
      <c r="U835" s="768"/>
      <c r="V835">
        <f>SUMIF(SALIDAS6[[N° DE LOTE ]],ALMACEN[N° DE LOTE],SALIDAS6[ENTRADAS])</f>
        <v>0</v>
      </c>
      <c r="W835" s="950">
        <f>SUMIF(Tabla6[N° DE LOTE],ALMACEN[N° DE LOTE],Tabla6[SALIDAS])</f>
        <v>0</v>
      </c>
      <c r="X835" s="950">
        <f>ALMACEN[[#This Row],[SALIDAD]]-ALMACEN[[#This Row],[ENTRADAS]]</f>
        <v>0</v>
      </c>
      <c r="Y835" s="176"/>
    </row>
    <row r="836" spans="1:25" ht="25.5" x14ac:dyDescent="0.25">
      <c r="A836" s="179">
        <v>821</v>
      </c>
      <c r="B836" s="208" t="s">
        <v>18083</v>
      </c>
      <c r="C836" s="26" t="s">
        <v>18082</v>
      </c>
      <c r="D836" s="26" t="s">
        <v>13</v>
      </c>
      <c r="E836" s="26" t="s">
        <v>715</v>
      </c>
      <c r="F836" s="34">
        <v>45689</v>
      </c>
      <c r="G836" s="43">
        <v>7.92</v>
      </c>
      <c r="H836" s="337"/>
      <c r="I836" s="83"/>
      <c r="J836" s="590">
        <f>G836*I836</f>
        <v>0</v>
      </c>
      <c r="K836" s="83"/>
      <c r="L836" s="85">
        <f t="shared" si="63"/>
        <v>0</v>
      </c>
      <c r="M836" s="83"/>
      <c r="N836" s="85">
        <f t="shared" si="64"/>
        <v>0</v>
      </c>
      <c r="O836" s="83"/>
      <c r="P836" s="85">
        <f t="shared" si="65"/>
        <v>0</v>
      </c>
      <c r="Q836" s="83">
        <v>20</v>
      </c>
      <c r="R836" s="377">
        <f t="shared" si="66"/>
        <v>158.4</v>
      </c>
      <c r="S836" s="905"/>
      <c r="T836" s="905">
        <f>+ALMACEN[[#This Row],[TOTAL EXITENTE82]]*ALMACEN[[#This Row],[P.U$]]</f>
        <v>0</v>
      </c>
      <c r="U836" s="768"/>
      <c r="V836">
        <f>SUMIF(SALIDAS6[[N° DE LOTE ]],ALMACEN[N° DE LOTE],SALIDAS6[ENTRADAS])</f>
        <v>20</v>
      </c>
      <c r="W836" s="950">
        <f>SUMIF(Tabla6[N° DE LOTE],ALMACEN[N° DE LOTE],Tabla6[SALIDAS])</f>
        <v>0</v>
      </c>
      <c r="X836" s="950">
        <f>ALMACEN[[#This Row],[SALIDAD]]-ALMACEN[[#This Row],[ENTRADAS]]</f>
        <v>20</v>
      </c>
      <c r="Y836" s="176"/>
    </row>
    <row r="837" spans="1:25" ht="25.5" x14ac:dyDescent="0.25">
      <c r="A837" s="179">
        <v>744</v>
      </c>
      <c r="B837" s="208" t="s">
        <v>571</v>
      </c>
      <c r="C837" s="25" t="s">
        <v>197</v>
      </c>
      <c r="D837" s="26" t="s">
        <v>13</v>
      </c>
      <c r="E837" s="26" t="s">
        <v>717</v>
      </c>
      <c r="F837" s="248">
        <v>45778</v>
      </c>
      <c r="G837" s="147">
        <v>9.16</v>
      </c>
      <c r="H837" s="337"/>
      <c r="I837" s="83"/>
      <c r="J837" s="590">
        <f t="shared" si="62"/>
        <v>0</v>
      </c>
      <c r="K837" s="83">
        <v>0</v>
      </c>
      <c r="L837" s="85">
        <f t="shared" si="63"/>
        <v>0</v>
      </c>
      <c r="M837" s="83">
        <v>0</v>
      </c>
      <c r="N837" s="85">
        <f t="shared" si="64"/>
        <v>0</v>
      </c>
      <c r="O837" s="83"/>
      <c r="P837" s="85">
        <f t="shared" si="65"/>
        <v>0</v>
      </c>
      <c r="Q837" s="83"/>
      <c r="R837" s="377">
        <f t="shared" si="66"/>
        <v>0</v>
      </c>
      <c r="S837" s="905"/>
      <c r="T837" s="905">
        <f>+ALMACEN[[#This Row],[TOTAL EXITENTE82]]*ALMACEN[[#This Row],[P.U$]]</f>
        <v>0</v>
      </c>
      <c r="U837" s="768"/>
      <c r="V837">
        <f>SUMIF(SALIDAS6[[N° DE LOTE ]],ALMACEN[N° DE LOTE],SALIDAS6[ENTRADAS])</f>
        <v>0</v>
      </c>
      <c r="W837" s="950">
        <f>SUMIF(Tabla6[N° DE LOTE],ALMACEN[N° DE LOTE],Tabla6[SALIDAS])</f>
        <v>0</v>
      </c>
      <c r="X837" s="950">
        <f>ALMACEN[[#This Row],[SALIDAD]]-ALMACEN[[#This Row],[ENTRADAS]]</f>
        <v>0</v>
      </c>
      <c r="Y837" s="176"/>
    </row>
    <row r="838" spans="1:25" ht="25.5" x14ac:dyDescent="0.25">
      <c r="A838" s="179">
        <v>745</v>
      </c>
      <c r="B838" s="207" t="s">
        <v>572</v>
      </c>
      <c r="C838" s="25" t="s">
        <v>674</v>
      </c>
      <c r="D838" s="26" t="s">
        <v>13</v>
      </c>
      <c r="E838" s="26" t="s">
        <v>718</v>
      </c>
      <c r="F838" s="248">
        <v>45717</v>
      </c>
      <c r="G838" s="147">
        <v>3.3</v>
      </c>
      <c r="H838" s="337"/>
      <c r="I838" s="83"/>
      <c r="J838" s="590">
        <f t="shared" si="62"/>
        <v>0</v>
      </c>
      <c r="K838" s="83">
        <v>0</v>
      </c>
      <c r="L838" s="85">
        <f t="shared" si="63"/>
        <v>0</v>
      </c>
      <c r="M838" s="83">
        <v>0</v>
      </c>
      <c r="N838" s="85">
        <f t="shared" si="64"/>
        <v>0</v>
      </c>
      <c r="O838" s="83"/>
      <c r="P838" s="85">
        <f t="shared" si="65"/>
        <v>0</v>
      </c>
      <c r="Q838" s="83"/>
      <c r="R838" s="377">
        <f t="shared" si="66"/>
        <v>0</v>
      </c>
      <c r="S838" s="905"/>
      <c r="T838" s="905">
        <f>+ALMACEN[[#This Row],[TOTAL EXITENTE82]]*ALMACEN[[#This Row],[P.U$]]</f>
        <v>0</v>
      </c>
      <c r="U838" s="768"/>
      <c r="V838">
        <f>SUMIF(SALIDAS6[[N° DE LOTE ]],ALMACEN[N° DE LOTE],SALIDAS6[ENTRADAS])</f>
        <v>0</v>
      </c>
      <c r="W838" s="950">
        <f>SUMIF(Tabla6[N° DE LOTE],ALMACEN[N° DE LOTE],Tabla6[SALIDAS])</f>
        <v>0</v>
      </c>
      <c r="X838" s="950">
        <f>ALMACEN[[#This Row],[SALIDAD]]-ALMACEN[[#This Row],[ENTRADAS]]</f>
        <v>0</v>
      </c>
      <c r="Y838" s="176"/>
    </row>
    <row r="839" spans="1:25" ht="30" x14ac:dyDescent="0.25">
      <c r="A839" s="179">
        <v>822</v>
      </c>
      <c r="B839" s="209" t="s">
        <v>18084</v>
      </c>
      <c r="C839" s="209" t="s">
        <v>573</v>
      </c>
      <c r="D839" s="26" t="s">
        <v>13</v>
      </c>
      <c r="E839" s="83" t="s">
        <v>11</v>
      </c>
      <c r="F839" s="248">
        <v>45658</v>
      </c>
      <c r="G839" s="590">
        <v>2.5</v>
      </c>
      <c r="H839" s="209"/>
      <c r="I839" s="83"/>
      <c r="J839" s="85">
        <f t="shared" si="62"/>
        <v>0</v>
      </c>
      <c r="K839" s="83">
        <v>0</v>
      </c>
      <c r="L839" s="85">
        <f t="shared" si="63"/>
        <v>0</v>
      </c>
      <c r="M839" s="83">
        <v>0</v>
      </c>
      <c r="N839" s="85">
        <f t="shared" si="64"/>
        <v>0</v>
      </c>
      <c r="O839" s="83"/>
      <c r="P839" s="85">
        <f t="shared" si="65"/>
        <v>0</v>
      </c>
      <c r="Q839" s="83">
        <v>10</v>
      </c>
      <c r="R839" s="377">
        <f t="shared" si="66"/>
        <v>25</v>
      </c>
      <c r="S839" s="905"/>
      <c r="T839" s="905">
        <f>+ALMACEN[[#This Row],[TOTAL EXITENTE82]]*ALMACEN[[#This Row],[P.U$]]</f>
        <v>0</v>
      </c>
      <c r="U839" s="768"/>
      <c r="V839">
        <f>SUMIF(SALIDAS6[[N° DE LOTE ]],ALMACEN[N° DE LOTE],SALIDAS6[ENTRADAS])</f>
        <v>10</v>
      </c>
      <c r="W839" s="950">
        <f>SUMIF(Tabla6[N° DE LOTE],ALMACEN[N° DE LOTE],Tabla6[SALIDAS])</f>
        <v>0</v>
      </c>
      <c r="X839" s="950">
        <f>ALMACEN[[#This Row],[SALIDAD]]-ALMACEN[[#This Row],[ENTRADAS]]</f>
        <v>10</v>
      </c>
      <c r="Y839" s="176"/>
    </row>
    <row r="840" spans="1:25" ht="30" x14ac:dyDescent="0.25">
      <c r="A840" s="179">
        <v>823</v>
      </c>
      <c r="B840" s="209" t="s">
        <v>18085</v>
      </c>
      <c r="C840" s="209" t="s">
        <v>573</v>
      </c>
      <c r="D840" s="26" t="s">
        <v>13</v>
      </c>
      <c r="E840" s="83" t="s">
        <v>11</v>
      </c>
      <c r="F840" s="648">
        <v>45413</v>
      </c>
      <c r="G840" s="590">
        <v>3.29</v>
      </c>
      <c r="H840" s="209"/>
      <c r="I840" s="83"/>
      <c r="J840" s="85">
        <f t="shared" si="62"/>
        <v>0</v>
      </c>
      <c r="K840" s="83">
        <v>0</v>
      </c>
      <c r="L840" s="85">
        <f t="shared" si="63"/>
        <v>0</v>
      </c>
      <c r="M840" s="83">
        <v>0</v>
      </c>
      <c r="N840" s="85">
        <f t="shared" si="64"/>
        <v>0</v>
      </c>
      <c r="O840" s="83"/>
      <c r="P840" s="85">
        <f t="shared" si="65"/>
        <v>0</v>
      </c>
      <c r="Q840" s="83">
        <v>10</v>
      </c>
      <c r="R840" s="377">
        <f t="shared" si="66"/>
        <v>32.9</v>
      </c>
      <c r="S840" s="905"/>
      <c r="T840" s="905">
        <f>+ALMACEN[[#This Row],[TOTAL EXITENTE82]]*ALMACEN[[#This Row],[P.U$]]</f>
        <v>0</v>
      </c>
      <c r="U840" s="768"/>
      <c r="V840">
        <f>SUMIF(SALIDAS6[[N° DE LOTE ]],ALMACEN[N° DE LOTE],SALIDAS6[ENTRADAS])</f>
        <v>10</v>
      </c>
      <c r="W840" s="950">
        <f>SUMIF(Tabla6[N° DE LOTE],ALMACEN[N° DE LOTE],Tabla6[SALIDAS])</f>
        <v>0</v>
      </c>
      <c r="X840" s="950">
        <f>ALMACEN[[#This Row],[SALIDAD]]-ALMACEN[[#This Row],[ENTRADAS]]</f>
        <v>10</v>
      </c>
      <c r="Y840" s="176"/>
    </row>
    <row r="841" spans="1:25" x14ac:dyDescent="0.25">
      <c r="A841" s="179"/>
      <c r="B841" s="209"/>
      <c r="C841" s="209"/>
      <c r="D841" s="235"/>
      <c r="E841" s="83"/>
      <c r="F841" s="648"/>
      <c r="G841" s="590"/>
      <c r="H841" s="209"/>
      <c r="I841" s="83"/>
      <c r="J841" s="85">
        <f t="shared" si="62"/>
        <v>0</v>
      </c>
      <c r="K841" s="83">
        <v>0</v>
      </c>
      <c r="L841" s="85">
        <f t="shared" ref="L841:L882" si="67">G841*K841</f>
        <v>0</v>
      </c>
      <c r="M841" s="83">
        <v>0</v>
      </c>
      <c r="N841" s="85">
        <f t="shared" ref="N841:N882" si="68">G841*M841</f>
        <v>0</v>
      </c>
      <c r="O841" s="83"/>
      <c r="P841" s="85">
        <f t="shared" ref="P841:P882" si="69">G841*O841</f>
        <v>0</v>
      </c>
      <c r="Q841" s="83"/>
      <c r="R841" s="377">
        <f t="shared" ref="R841:R882" si="70">G841*Q841</f>
        <v>0</v>
      </c>
      <c r="S841" s="905"/>
      <c r="T841" s="905">
        <f>+ALMACEN[[#This Row],[TOTAL EXITENTE82]]*ALMACEN[[#This Row],[P.U$]]</f>
        <v>0</v>
      </c>
      <c r="U841" s="768"/>
      <c r="V841">
        <f>SUMIF(SALIDAS6[[N° DE LOTE ]],ALMACEN[N° DE LOTE],SALIDAS6[ENTRADAS])</f>
        <v>0</v>
      </c>
      <c r="W841" s="950">
        <f>SUMIF(Tabla6[N° DE LOTE],ALMACEN[N° DE LOTE],Tabla6[SALIDAS])</f>
        <v>0</v>
      </c>
      <c r="X841" s="950">
        <f>ALMACEN[[#This Row],[SALIDAD]]-ALMACEN[[#This Row],[ENTRADAS]]</f>
        <v>0</v>
      </c>
      <c r="Y841" s="176"/>
    </row>
    <row r="842" spans="1:25" x14ac:dyDescent="0.25">
      <c r="A842" s="179"/>
      <c r="B842" s="209"/>
      <c r="C842" s="209"/>
      <c r="D842" s="235"/>
      <c r="E842" s="83"/>
      <c r="F842" s="648"/>
      <c r="G842" s="590"/>
      <c r="H842" s="209"/>
      <c r="I842" s="83"/>
      <c r="J842" s="85">
        <f t="shared" si="62"/>
        <v>0</v>
      </c>
      <c r="K842" s="83">
        <v>0</v>
      </c>
      <c r="L842" s="85">
        <f t="shared" si="67"/>
        <v>0</v>
      </c>
      <c r="M842" s="83">
        <v>0</v>
      </c>
      <c r="N842" s="85">
        <f t="shared" si="68"/>
        <v>0</v>
      </c>
      <c r="O842" s="83"/>
      <c r="P842" s="85">
        <f t="shared" si="69"/>
        <v>0</v>
      </c>
      <c r="Q842" s="83"/>
      <c r="R842" s="377">
        <f t="shared" si="70"/>
        <v>0</v>
      </c>
      <c r="S842" s="905"/>
      <c r="T842" s="905">
        <f>+ALMACEN[[#This Row],[TOTAL EXITENTE82]]*ALMACEN[[#This Row],[P.U$]]</f>
        <v>0</v>
      </c>
      <c r="U842" s="768"/>
      <c r="V842">
        <f>SUMIF(SALIDAS6[[N° DE LOTE ]],ALMACEN[N° DE LOTE],SALIDAS6[ENTRADAS])</f>
        <v>0</v>
      </c>
      <c r="W842" s="950">
        <f>SUMIF(Tabla6[N° DE LOTE],ALMACEN[N° DE LOTE],Tabla6[SALIDAS])</f>
        <v>0</v>
      </c>
      <c r="X842" s="950">
        <f>ALMACEN[[#This Row],[SALIDAD]]-ALMACEN[[#This Row],[ENTRADAS]]</f>
        <v>0</v>
      </c>
      <c r="Y842" s="176"/>
    </row>
    <row r="843" spans="1:25" x14ac:dyDescent="0.25">
      <c r="A843" s="179"/>
      <c r="B843" s="209"/>
      <c r="C843" s="209"/>
      <c r="D843" s="235"/>
      <c r="E843" s="83"/>
      <c r="F843" s="648"/>
      <c r="G843" s="590"/>
      <c r="H843" s="209"/>
      <c r="I843" s="83"/>
      <c r="J843" s="85">
        <f t="shared" si="62"/>
        <v>0</v>
      </c>
      <c r="K843" s="83">
        <v>0</v>
      </c>
      <c r="L843" s="85">
        <f t="shared" si="67"/>
        <v>0</v>
      </c>
      <c r="M843" s="83">
        <v>0</v>
      </c>
      <c r="N843" s="85">
        <f t="shared" si="68"/>
        <v>0</v>
      </c>
      <c r="O843" s="83"/>
      <c r="P843" s="85">
        <f t="shared" si="69"/>
        <v>0</v>
      </c>
      <c r="Q843" s="83"/>
      <c r="R843" s="377">
        <f t="shared" si="70"/>
        <v>0</v>
      </c>
      <c r="S843" s="905"/>
      <c r="T843" s="905">
        <f>+ALMACEN[[#This Row],[TOTAL EXITENTE82]]*ALMACEN[[#This Row],[P.U$]]</f>
        <v>0</v>
      </c>
      <c r="U843" s="768"/>
      <c r="V843">
        <f>SUMIF(SALIDAS6[[N° DE LOTE ]],ALMACEN[N° DE LOTE],SALIDAS6[ENTRADAS])</f>
        <v>0</v>
      </c>
      <c r="W843" s="950">
        <f>SUMIF(Tabla6[N° DE LOTE],ALMACEN[N° DE LOTE],Tabla6[SALIDAS])</f>
        <v>0</v>
      </c>
      <c r="X843" s="950">
        <f>ALMACEN[[#This Row],[SALIDAD]]-ALMACEN[[#This Row],[ENTRADAS]]</f>
        <v>0</v>
      </c>
      <c r="Y843" s="176"/>
    </row>
    <row r="844" spans="1:25" x14ac:dyDescent="0.25">
      <c r="A844" s="179"/>
      <c r="B844" s="209"/>
      <c r="C844" s="209"/>
      <c r="D844" s="235"/>
      <c r="E844" s="83"/>
      <c r="F844" s="648"/>
      <c r="G844" s="590"/>
      <c r="H844" s="209"/>
      <c r="I844" s="83"/>
      <c r="J844" s="85">
        <f t="shared" si="62"/>
        <v>0</v>
      </c>
      <c r="K844" s="83">
        <v>0</v>
      </c>
      <c r="L844" s="85">
        <f t="shared" si="67"/>
        <v>0</v>
      </c>
      <c r="M844" s="83">
        <v>0</v>
      </c>
      <c r="N844" s="85">
        <f t="shared" si="68"/>
        <v>0</v>
      </c>
      <c r="O844" s="83"/>
      <c r="P844" s="85">
        <f t="shared" si="69"/>
        <v>0</v>
      </c>
      <c r="Q844" s="83"/>
      <c r="R844" s="377">
        <f t="shared" si="70"/>
        <v>0</v>
      </c>
      <c r="S844" s="905"/>
      <c r="T844" s="905">
        <f>+ALMACEN[[#This Row],[TOTAL EXITENTE82]]*ALMACEN[[#This Row],[P.U$]]</f>
        <v>0</v>
      </c>
      <c r="U844" s="768"/>
      <c r="V844">
        <f>SUMIF(SALIDAS6[[N° DE LOTE ]],ALMACEN[N° DE LOTE],SALIDAS6[ENTRADAS])</f>
        <v>0</v>
      </c>
      <c r="W844" s="950">
        <f>SUMIF(Tabla6[N° DE LOTE],ALMACEN[N° DE LOTE],Tabla6[SALIDAS])</f>
        <v>0</v>
      </c>
      <c r="X844" s="950">
        <f>ALMACEN[[#This Row],[SALIDAD]]-ALMACEN[[#This Row],[ENTRADAS]]</f>
        <v>0</v>
      </c>
      <c r="Y844" s="176"/>
    </row>
    <row r="845" spans="1:25" x14ac:dyDescent="0.25">
      <c r="A845" s="179"/>
      <c r="B845" s="209"/>
      <c r="C845" s="209"/>
      <c r="D845" s="235"/>
      <c r="E845" s="83"/>
      <c r="F845" s="648"/>
      <c r="G845" s="590"/>
      <c r="H845" s="209"/>
      <c r="I845" s="83"/>
      <c r="J845" s="85">
        <f t="shared" si="62"/>
        <v>0</v>
      </c>
      <c r="K845" s="83">
        <v>0</v>
      </c>
      <c r="L845" s="85">
        <f t="shared" si="67"/>
        <v>0</v>
      </c>
      <c r="M845" s="83">
        <v>0</v>
      </c>
      <c r="N845" s="85">
        <f t="shared" si="68"/>
        <v>0</v>
      </c>
      <c r="O845" s="83"/>
      <c r="P845" s="85">
        <f t="shared" si="69"/>
        <v>0</v>
      </c>
      <c r="Q845" s="83"/>
      <c r="R845" s="377">
        <f t="shared" si="70"/>
        <v>0</v>
      </c>
      <c r="S845" s="905"/>
      <c r="T845" s="905">
        <f>+ALMACEN[[#This Row],[TOTAL EXITENTE82]]*ALMACEN[[#This Row],[P.U$]]</f>
        <v>0</v>
      </c>
      <c r="U845" s="768"/>
      <c r="V845">
        <f>SUMIF(SALIDAS6[[N° DE LOTE ]],ALMACEN[N° DE LOTE],SALIDAS6[ENTRADAS])</f>
        <v>0</v>
      </c>
      <c r="W845" s="950">
        <f>SUMIF(Tabla6[N° DE LOTE],ALMACEN[N° DE LOTE],Tabla6[SALIDAS])</f>
        <v>0</v>
      </c>
      <c r="X845" s="950">
        <f>ALMACEN[[#This Row],[SALIDAD]]-ALMACEN[[#This Row],[ENTRADAS]]</f>
        <v>0</v>
      </c>
      <c r="Y845" s="176"/>
    </row>
    <row r="846" spans="1:25" x14ac:dyDescent="0.25">
      <c r="A846" s="179"/>
      <c r="B846" s="209"/>
      <c r="C846" s="209"/>
      <c r="D846" s="235"/>
      <c r="E846" s="83"/>
      <c r="F846" s="648"/>
      <c r="G846" s="590"/>
      <c r="H846" s="209"/>
      <c r="I846" s="83"/>
      <c r="J846" s="85">
        <f t="shared" si="62"/>
        <v>0</v>
      </c>
      <c r="K846" s="83">
        <v>0</v>
      </c>
      <c r="L846" s="85">
        <f t="shared" si="67"/>
        <v>0</v>
      </c>
      <c r="M846" s="83">
        <v>0</v>
      </c>
      <c r="N846" s="85">
        <f t="shared" si="68"/>
        <v>0</v>
      </c>
      <c r="O846" s="83"/>
      <c r="P846" s="85">
        <f t="shared" si="69"/>
        <v>0</v>
      </c>
      <c r="Q846" s="83"/>
      <c r="R846" s="377">
        <f t="shared" si="70"/>
        <v>0</v>
      </c>
      <c r="S846" s="905"/>
      <c r="T846" s="905">
        <f>+ALMACEN[[#This Row],[TOTAL EXITENTE82]]*ALMACEN[[#This Row],[P.U$]]</f>
        <v>0</v>
      </c>
      <c r="U846" s="768"/>
      <c r="V846">
        <f>SUMIF(SALIDAS6[[N° DE LOTE ]],ALMACEN[N° DE LOTE],SALIDAS6[ENTRADAS])</f>
        <v>0</v>
      </c>
      <c r="W846" s="950">
        <f>SUMIF(Tabla6[N° DE LOTE],ALMACEN[N° DE LOTE],Tabla6[SALIDAS])</f>
        <v>0</v>
      </c>
      <c r="X846" s="950">
        <f>ALMACEN[[#This Row],[SALIDAD]]-ALMACEN[[#This Row],[ENTRADAS]]</f>
        <v>0</v>
      </c>
      <c r="Y846" s="176"/>
    </row>
    <row r="847" spans="1:25" x14ac:dyDescent="0.25">
      <c r="A847" s="179"/>
      <c r="B847" s="209"/>
      <c r="C847" s="209"/>
      <c r="D847" s="235"/>
      <c r="E847" s="83"/>
      <c r="F847" s="648"/>
      <c r="G847" s="590"/>
      <c r="H847" s="209"/>
      <c r="I847" s="83"/>
      <c r="J847" s="85">
        <f t="shared" si="62"/>
        <v>0</v>
      </c>
      <c r="K847" s="83">
        <v>0</v>
      </c>
      <c r="L847" s="85">
        <f t="shared" si="67"/>
        <v>0</v>
      </c>
      <c r="M847" s="83">
        <v>0</v>
      </c>
      <c r="N847" s="85">
        <f t="shared" si="68"/>
        <v>0</v>
      </c>
      <c r="O847" s="83"/>
      <c r="P847" s="85">
        <f t="shared" si="69"/>
        <v>0</v>
      </c>
      <c r="Q847" s="83"/>
      <c r="R847" s="377">
        <f t="shared" si="70"/>
        <v>0</v>
      </c>
      <c r="S847" s="905"/>
      <c r="T847" s="905">
        <f>+ALMACEN[[#This Row],[TOTAL EXITENTE82]]*ALMACEN[[#This Row],[P.U$]]</f>
        <v>0</v>
      </c>
      <c r="U847" s="768"/>
      <c r="V847">
        <f>SUMIF(SALIDAS6[[N° DE LOTE ]],ALMACEN[N° DE LOTE],SALIDAS6[ENTRADAS])</f>
        <v>0</v>
      </c>
      <c r="W847" s="950">
        <f>SUMIF(Tabla6[N° DE LOTE],ALMACEN[N° DE LOTE],Tabla6[SALIDAS])</f>
        <v>0</v>
      </c>
      <c r="X847" s="950">
        <f>ALMACEN[[#This Row],[SALIDAD]]-ALMACEN[[#This Row],[ENTRADAS]]</f>
        <v>0</v>
      </c>
      <c r="Y847" s="176"/>
    </row>
    <row r="848" spans="1:25" x14ac:dyDescent="0.25">
      <c r="A848" s="179"/>
      <c r="B848" s="209"/>
      <c r="C848" s="209"/>
      <c r="D848" s="235"/>
      <c r="E848" s="83"/>
      <c r="F848" s="648"/>
      <c r="G848" s="590"/>
      <c r="H848" s="209"/>
      <c r="I848" s="83"/>
      <c r="J848" s="85">
        <f t="shared" si="62"/>
        <v>0</v>
      </c>
      <c r="K848" s="83">
        <v>0</v>
      </c>
      <c r="L848" s="85">
        <f t="shared" si="67"/>
        <v>0</v>
      </c>
      <c r="M848" s="83">
        <v>0</v>
      </c>
      <c r="N848" s="85">
        <f t="shared" si="68"/>
        <v>0</v>
      </c>
      <c r="O848" s="83"/>
      <c r="P848" s="85">
        <f t="shared" si="69"/>
        <v>0</v>
      </c>
      <c r="Q848" s="83"/>
      <c r="R848" s="377">
        <f t="shared" si="70"/>
        <v>0</v>
      </c>
      <c r="S848" s="905"/>
      <c r="T848" s="905">
        <f>+ALMACEN[[#This Row],[TOTAL EXITENTE82]]*ALMACEN[[#This Row],[P.U$]]</f>
        <v>0</v>
      </c>
      <c r="U848" s="768"/>
      <c r="V848">
        <f>SUMIF(SALIDAS6[[N° DE LOTE ]],ALMACEN[N° DE LOTE],SALIDAS6[ENTRADAS])</f>
        <v>0</v>
      </c>
      <c r="W848" s="950">
        <f>SUMIF(Tabla6[N° DE LOTE],ALMACEN[N° DE LOTE],Tabla6[SALIDAS])</f>
        <v>0</v>
      </c>
      <c r="X848" s="950">
        <f>ALMACEN[[#This Row],[SALIDAD]]-ALMACEN[[#This Row],[ENTRADAS]]</f>
        <v>0</v>
      </c>
      <c r="Y848" s="176"/>
    </row>
    <row r="849" spans="1:25" x14ac:dyDescent="0.25">
      <c r="A849" s="179"/>
      <c r="B849" s="209"/>
      <c r="C849" s="209"/>
      <c r="D849" s="235"/>
      <c r="E849" s="83"/>
      <c r="F849" s="648"/>
      <c r="G849" s="590"/>
      <c r="H849" s="209"/>
      <c r="I849" s="83"/>
      <c r="J849" s="85">
        <f t="shared" si="62"/>
        <v>0</v>
      </c>
      <c r="K849" s="83">
        <v>0</v>
      </c>
      <c r="L849" s="85">
        <f t="shared" si="67"/>
        <v>0</v>
      </c>
      <c r="M849" s="83">
        <v>0</v>
      </c>
      <c r="N849" s="85">
        <f t="shared" si="68"/>
        <v>0</v>
      </c>
      <c r="O849" s="83"/>
      <c r="P849" s="85">
        <f t="shared" si="69"/>
        <v>0</v>
      </c>
      <c r="Q849" s="83"/>
      <c r="R849" s="377">
        <f t="shared" si="70"/>
        <v>0</v>
      </c>
      <c r="S849" s="905"/>
      <c r="T849" s="905">
        <f>+ALMACEN[[#This Row],[TOTAL EXITENTE82]]*ALMACEN[[#This Row],[P.U$]]</f>
        <v>0</v>
      </c>
      <c r="U849" s="768"/>
      <c r="V849">
        <f>SUMIF(SALIDAS6[[N° DE LOTE ]],ALMACEN[N° DE LOTE],SALIDAS6[ENTRADAS])</f>
        <v>0</v>
      </c>
      <c r="W849" s="950">
        <f>SUMIF(Tabla6[N° DE LOTE],ALMACEN[N° DE LOTE],Tabla6[SALIDAS])</f>
        <v>0</v>
      </c>
      <c r="X849" s="950">
        <f>ALMACEN[[#This Row],[SALIDAD]]-ALMACEN[[#This Row],[ENTRADAS]]</f>
        <v>0</v>
      </c>
      <c r="Y849" s="176"/>
    </row>
    <row r="850" spans="1:25" x14ac:dyDescent="0.25">
      <c r="A850" s="179"/>
      <c r="B850" s="209"/>
      <c r="C850" s="209"/>
      <c r="D850" s="235"/>
      <c r="E850" s="83"/>
      <c r="F850" s="648"/>
      <c r="G850" s="590"/>
      <c r="H850" s="209"/>
      <c r="I850" s="83"/>
      <c r="J850" s="85">
        <f t="shared" si="62"/>
        <v>0</v>
      </c>
      <c r="K850" s="83">
        <v>0</v>
      </c>
      <c r="L850" s="85">
        <f t="shared" si="67"/>
        <v>0</v>
      </c>
      <c r="M850" s="83">
        <v>0</v>
      </c>
      <c r="N850" s="85">
        <f t="shared" si="68"/>
        <v>0</v>
      </c>
      <c r="O850" s="83"/>
      <c r="P850" s="85">
        <f t="shared" si="69"/>
        <v>0</v>
      </c>
      <c r="Q850" s="83"/>
      <c r="R850" s="377">
        <f t="shared" si="70"/>
        <v>0</v>
      </c>
      <c r="S850" s="905"/>
      <c r="T850" s="905">
        <f>+ALMACEN[[#This Row],[TOTAL EXITENTE82]]*ALMACEN[[#This Row],[P.U$]]</f>
        <v>0</v>
      </c>
      <c r="U850" s="768"/>
      <c r="V850">
        <f>SUMIF(SALIDAS6[[N° DE LOTE ]],ALMACEN[N° DE LOTE],SALIDAS6[ENTRADAS])</f>
        <v>0</v>
      </c>
      <c r="W850" s="950">
        <f>SUMIF(Tabla6[N° DE LOTE],ALMACEN[N° DE LOTE],Tabla6[SALIDAS])</f>
        <v>0</v>
      </c>
      <c r="X850" s="950">
        <f>ALMACEN[[#This Row],[SALIDAD]]-ALMACEN[[#This Row],[ENTRADAS]]</f>
        <v>0</v>
      </c>
      <c r="Y850" s="176"/>
    </row>
    <row r="851" spans="1:25" x14ac:dyDescent="0.25">
      <c r="A851" s="179"/>
      <c r="B851" s="209"/>
      <c r="C851" s="209"/>
      <c r="D851" s="235"/>
      <c r="E851" s="83"/>
      <c r="F851" s="648"/>
      <c r="G851" s="590"/>
      <c r="H851" s="209"/>
      <c r="I851" s="83"/>
      <c r="J851" s="85">
        <f t="shared" si="62"/>
        <v>0</v>
      </c>
      <c r="K851" s="83">
        <v>0</v>
      </c>
      <c r="L851" s="85">
        <f t="shared" si="67"/>
        <v>0</v>
      </c>
      <c r="M851" s="83">
        <v>0</v>
      </c>
      <c r="N851" s="85">
        <f t="shared" si="68"/>
        <v>0</v>
      </c>
      <c r="O851" s="83"/>
      <c r="P851" s="85">
        <f t="shared" si="69"/>
        <v>0</v>
      </c>
      <c r="Q851" s="83"/>
      <c r="R851" s="377">
        <f t="shared" si="70"/>
        <v>0</v>
      </c>
      <c r="S851" s="905"/>
      <c r="T851" s="905">
        <f>+ALMACEN[[#This Row],[TOTAL EXITENTE82]]*ALMACEN[[#This Row],[P.U$]]</f>
        <v>0</v>
      </c>
      <c r="U851" s="768"/>
      <c r="V851">
        <f>SUMIF(SALIDAS6[[N° DE LOTE ]],ALMACEN[N° DE LOTE],SALIDAS6[ENTRADAS])</f>
        <v>0</v>
      </c>
      <c r="W851" s="950">
        <f>SUMIF(Tabla6[N° DE LOTE],ALMACEN[N° DE LOTE],Tabla6[SALIDAS])</f>
        <v>0</v>
      </c>
      <c r="X851" s="950">
        <f>ALMACEN[[#This Row],[SALIDAD]]-ALMACEN[[#This Row],[ENTRADAS]]</f>
        <v>0</v>
      </c>
      <c r="Y851" s="176"/>
    </row>
    <row r="852" spans="1:25" x14ac:dyDescent="0.25">
      <c r="A852" s="179"/>
      <c r="B852" s="209"/>
      <c r="C852" s="209"/>
      <c r="D852" s="235"/>
      <c r="E852" s="83"/>
      <c r="F852" s="648"/>
      <c r="G852" s="590"/>
      <c r="H852" s="209"/>
      <c r="I852" s="83"/>
      <c r="J852" s="85">
        <f t="shared" si="62"/>
        <v>0</v>
      </c>
      <c r="K852" s="83">
        <v>0</v>
      </c>
      <c r="L852" s="85">
        <f t="shared" si="67"/>
        <v>0</v>
      </c>
      <c r="M852" s="83">
        <v>0</v>
      </c>
      <c r="N852" s="85">
        <f t="shared" si="68"/>
        <v>0</v>
      </c>
      <c r="O852" s="83"/>
      <c r="P852" s="85">
        <f t="shared" si="69"/>
        <v>0</v>
      </c>
      <c r="Q852" s="83"/>
      <c r="R852" s="377">
        <f t="shared" si="70"/>
        <v>0</v>
      </c>
      <c r="S852" s="905"/>
      <c r="T852" s="905">
        <f>+ALMACEN[[#This Row],[TOTAL EXITENTE82]]*ALMACEN[[#This Row],[P.U$]]</f>
        <v>0</v>
      </c>
      <c r="U852" s="768"/>
      <c r="V852">
        <f>SUMIF(SALIDAS6[[N° DE LOTE ]],ALMACEN[N° DE LOTE],SALIDAS6[ENTRADAS])</f>
        <v>0</v>
      </c>
      <c r="W852" s="950">
        <f>SUMIF(Tabla6[N° DE LOTE],ALMACEN[N° DE LOTE],Tabla6[SALIDAS])</f>
        <v>0</v>
      </c>
      <c r="X852" s="950">
        <f>ALMACEN[[#This Row],[SALIDAD]]-ALMACEN[[#This Row],[ENTRADAS]]</f>
        <v>0</v>
      </c>
      <c r="Y852" s="176"/>
    </row>
    <row r="853" spans="1:25" x14ac:dyDescent="0.25">
      <c r="A853" s="179"/>
      <c r="B853" s="209"/>
      <c r="C853" s="209"/>
      <c r="D853" s="235"/>
      <c r="E853" s="83"/>
      <c r="F853" s="648"/>
      <c r="G853" s="590"/>
      <c r="H853" s="209"/>
      <c r="I853" s="83"/>
      <c r="J853" s="85">
        <f t="shared" si="62"/>
        <v>0</v>
      </c>
      <c r="K853" s="83">
        <v>0</v>
      </c>
      <c r="L853" s="85">
        <f t="shared" si="67"/>
        <v>0</v>
      </c>
      <c r="M853" s="83">
        <v>0</v>
      </c>
      <c r="N853" s="85">
        <f t="shared" si="68"/>
        <v>0</v>
      </c>
      <c r="O853" s="83"/>
      <c r="P853" s="85">
        <f t="shared" si="69"/>
        <v>0</v>
      </c>
      <c r="Q853" s="83"/>
      <c r="R853" s="377">
        <f t="shared" si="70"/>
        <v>0</v>
      </c>
      <c r="S853" s="905"/>
      <c r="T853" s="905">
        <f>+ALMACEN[[#This Row],[TOTAL EXITENTE82]]*ALMACEN[[#This Row],[P.U$]]</f>
        <v>0</v>
      </c>
      <c r="U853" s="768"/>
      <c r="V853">
        <f>SUMIF(SALIDAS6[[N° DE LOTE ]],ALMACEN[N° DE LOTE],SALIDAS6[ENTRADAS])</f>
        <v>0</v>
      </c>
      <c r="W853" s="950">
        <f>SUMIF(Tabla6[N° DE LOTE],ALMACEN[N° DE LOTE],Tabla6[SALIDAS])</f>
        <v>0</v>
      </c>
      <c r="X853" s="950">
        <f>ALMACEN[[#This Row],[SALIDAD]]-ALMACEN[[#This Row],[ENTRADAS]]</f>
        <v>0</v>
      </c>
      <c r="Y853" s="176"/>
    </row>
    <row r="854" spans="1:25" x14ac:dyDescent="0.25">
      <c r="A854" s="179"/>
      <c r="B854" s="209"/>
      <c r="C854" s="209"/>
      <c r="D854" s="235"/>
      <c r="E854" s="83"/>
      <c r="F854" s="648"/>
      <c r="G854" s="590"/>
      <c r="H854" s="209"/>
      <c r="I854" s="83"/>
      <c r="J854" s="85">
        <f t="shared" si="62"/>
        <v>0</v>
      </c>
      <c r="K854" s="83">
        <v>0</v>
      </c>
      <c r="L854" s="85">
        <f t="shared" si="67"/>
        <v>0</v>
      </c>
      <c r="M854" s="83">
        <v>0</v>
      </c>
      <c r="N854" s="85">
        <f t="shared" si="68"/>
        <v>0</v>
      </c>
      <c r="O854" s="83"/>
      <c r="P854" s="85">
        <f t="shared" si="69"/>
        <v>0</v>
      </c>
      <c r="Q854" s="83"/>
      <c r="R854" s="377">
        <f t="shared" si="70"/>
        <v>0</v>
      </c>
      <c r="S854" s="905"/>
      <c r="T854" s="905">
        <f>+ALMACEN[[#This Row],[TOTAL EXITENTE82]]*ALMACEN[[#This Row],[P.U$]]</f>
        <v>0</v>
      </c>
      <c r="U854" s="768"/>
      <c r="V854">
        <f>SUMIF(SALIDAS6[[N° DE LOTE ]],ALMACEN[N° DE LOTE],SALIDAS6[ENTRADAS])</f>
        <v>0</v>
      </c>
      <c r="W854" s="950">
        <f>SUMIF(Tabla6[N° DE LOTE],ALMACEN[N° DE LOTE],Tabla6[SALIDAS])</f>
        <v>0</v>
      </c>
      <c r="X854" s="950">
        <f>ALMACEN[[#This Row],[SALIDAD]]-ALMACEN[[#This Row],[ENTRADAS]]</f>
        <v>0</v>
      </c>
      <c r="Y854" s="176"/>
    </row>
    <row r="855" spans="1:25" x14ac:dyDescent="0.25">
      <c r="A855" s="179"/>
      <c r="B855" s="209"/>
      <c r="C855" s="209"/>
      <c r="D855" s="235"/>
      <c r="E855" s="83"/>
      <c r="F855" s="648"/>
      <c r="G855" s="590"/>
      <c r="H855" s="209"/>
      <c r="I855" s="83"/>
      <c r="J855" s="85">
        <f t="shared" si="62"/>
        <v>0</v>
      </c>
      <c r="K855" s="83">
        <v>0</v>
      </c>
      <c r="L855" s="85">
        <f t="shared" si="67"/>
        <v>0</v>
      </c>
      <c r="M855" s="83">
        <v>0</v>
      </c>
      <c r="N855" s="85">
        <f t="shared" si="68"/>
        <v>0</v>
      </c>
      <c r="O855" s="83"/>
      <c r="P855" s="85">
        <f t="shared" si="69"/>
        <v>0</v>
      </c>
      <c r="Q855" s="83"/>
      <c r="R855" s="377">
        <f t="shared" si="70"/>
        <v>0</v>
      </c>
      <c r="S855" s="905"/>
      <c r="T855" s="905">
        <f>+ALMACEN[[#This Row],[TOTAL EXITENTE82]]*ALMACEN[[#This Row],[P.U$]]</f>
        <v>0</v>
      </c>
      <c r="U855" s="768"/>
      <c r="V855">
        <f>SUMIF(SALIDAS6[[N° DE LOTE ]],ALMACEN[N° DE LOTE],SALIDAS6[ENTRADAS])</f>
        <v>0</v>
      </c>
      <c r="W855" s="950">
        <f>SUMIF(Tabla6[N° DE LOTE],ALMACEN[N° DE LOTE],Tabla6[SALIDAS])</f>
        <v>0</v>
      </c>
      <c r="X855" s="950">
        <f>ALMACEN[[#This Row],[SALIDAD]]-ALMACEN[[#This Row],[ENTRADAS]]</f>
        <v>0</v>
      </c>
      <c r="Y855" s="176"/>
    </row>
    <row r="856" spans="1:25" x14ac:dyDescent="0.25">
      <c r="A856" s="179"/>
      <c r="B856" s="209"/>
      <c r="C856" s="209"/>
      <c r="D856" s="235"/>
      <c r="E856" s="83"/>
      <c r="F856" s="648"/>
      <c r="G856" s="590"/>
      <c r="H856" s="209"/>
      <c r="I856" s="83"/>
      <c r="J856" s="85">
        <f t="shared" si="62"/>
        <v>0</v>
      </c>
      <c r="K856" s="83">
        <v>0</v>
      </c>
      <c r="L856" s="85">
        <f t="shared" si="67"/>
        <v>0</v>
      </c>
      <c r="M856" s="83">
        <v>0</v>
      </c>
      <c r="N856" s="85">
        <f t="shared" si="68"/>
        <v>0</v>
      </c>
      <c r="O856" s="83"/>
      <c r="P856" s="85">
        <f t="shared" si="69"/>
        <v>0</v>
      </c>
      <c r="Q856" s="83"/>
      <c r="R856" s="377">
        <f t="shared" si="70"/>
        <v>0</v>
      </c>
      <c r="S856" s="905"/>
      <c r="T856" s="905">
        <f>+ALMACEN[[#This Row],[TOTAL EXITENTE82]]*ALMACEN[[#This Row],[P.U$]]</f>
        <v>0</v>
      </c>
      <c r="U856" s="768"/>
      <c r="V856">
        <f>SUMIF(SALIDAS6[[N° DE LOTE ]],ALMACEN[N° DE LOTE],SALIDAS6[ENTRADAS])</f>
        <v>0</v>
      </c>
      <c r="W856" s="950">
        <f>SUMIF(Tabla6[N° DE LOTE],ALMACEN[N° DE LOTE],Tabla6[SALIDAS])</f>
        <v>0</v>
      </c>
      <c r="X856" s="950">
        <f>ALMACEN[[#This Row],[SALIDAD]]-ALMACEN[[#This Row],[ENTRADAS]]</f>
        <v>0</v>
      </c>
      <c r="Y856" s="176"/>
    </row>
    <row r="857" spans="1:25" x14ac:dyDescent="0.25">
      <c r="A857" s="179"/>
      <c r="B857" s="209"/>
      <c r="C857" s="209"/>
      <c r="D857" s="235"/>
      <c r="E857" s="83"/>
      <c r="F857" s="648"/>
      <c r="G857" s="590"/>
      <c r="H857" s="209"/>
      <c r="I857" s="83"/>
      <c r="J857" s="85">
        <f t="shared" si="62"/>
        <v>0</v>
      </c>
      <c r="K857" s="83">
        <v>0</v>
      </c>
      <c r="L857" s="85">
        <f t="shared" si="67"/>
        <v>0</v>
      </c>
      <c r="M857" s="83">
        <v>0</v>
      </c>
      <c r="N857" s="85">
        <f t="shared" si="68"/>
        <v>0</v>
      </c>
      <c r="O857" s="83"/>
      <c r="P857" s="85">
        <f t="shared" si="69"/>
        <v>0</v>
      </c>
      <c r="Q857" s="83"/>
      <c r="R857" s="377">
        <f t="shared" si="70"/>
        <v>0</v>
      </c>
      <c r="S857" s="905"/>
      <c r="T857" s="905">
        <f>+ALMACEN[[#This Row],[TOTAL EXITENTE82]]*ALMACEN[[#This Row],[P.U$]]</f>
        <v>0</v>
      </c>
      <c r="U857" s="768"/>
      <c r="V857">
        <f>SUMIF(SALIDAS6[[N° DE LOTE ]],ALMACEN[N° DE LOTE],SALIDAS6[ENTRADAS])</f>
        <v>0</v>
      </c>
      <c r="W857" s="950">
        <f>SUMIF(Tabla6[N° DE LOTE],ALMACEN[N° DE LOTE],Tabla6[SALIDAS])</f>
        <v>0</v>
      </c>
      <c r="X857" s="950">
        <f>ALMACEN[[#This Row],[SALIDAD]]-ALMACEN[[#This Row],[ENTRADAS]]</f>
        <v>0</v>
      </c>
      <c r="Y857" s="176"/>
    </row>
    <row r="858" spans="1:25" x14ac:dyDescent="0.25">
      <c r="A858" s="179"/>
      <c r="B858" s="209"/>
      <c r="C858" s="209"/>
      <c r="D858" s="235"/>
      <c r="E858" s="83"/>
      <c r="F858" s="648"/>
      <c r="G858" s="590"/>
      <c r="H858" s="209"/>
      <c r="I858" s="83"/>
      <c r="J858" s="85">
        <f t="shared" si="62"/>
        <v>0</v>
      </c>
      <c r="K858" s="83">
        <v>0</v>
      </c>
      <c r="L858" s="85">
        <f t="shared" si="67"/>
        <v>0</v>
      </c>
      <c r="M858" s="83">
        <v>0</v>
      </c>
      <c r="N858" s="85">
        <f t="shared" si="68"/>
        <v>0</v>
      </c>
      <c r="O858" s="83"/>
      <c r="P858" s="85">
        <f t="shared" si="69"/>
        <v>0</v>
      </c>
      <c r="Q858" s="83"/>
      <c r="R858" s="377">
        <f t="shared" si="70"/>
        <v>0</v>
      </c>
      <c r="S858" s="905"/>
      <c r="T858" s="905">
        <f>+ALMACEN[[#This Row],[TOTAL EXITENTE82]]*ALMACEN[[#This Row],[P.U$]]</f>
        <v>0</v>
      </c>
      <c r="U858" s="768"/>
      <c r="V858">
        <f>SUMIF(SALIDAS6[[N° DE LOTE ]],ALMACEN[N° DE LOTE],SALIDAS6[ENTRADAS])</f>
        <v>0</v>
      </c>
      <c r="W858" s="950">
        <f>SUMIF(Tabla6[N° DE LOTE],ALMACEN[N° DE LOTE],Tabla6[SALIDAS])</f>
        <v>0</v>
      </c>
      <c r="X858" s="950">
        <f>ALMACEN[[#This Row],[SALIDAD]]-ALMACEN[[#This Row],[ENTRADAS]]</f>
        <v>0</v>
      </c>
      <c r="Y858" s="176"/>
    </row>
    <row r="859" spans="1:25" x14ac:dyDescent="0.25">
      <c r="A859" s="179"/>
      <c r="B859" s="209"/>
      <c r="C859" s="209"/>
      <c r="D859" s="235"/>
      <c r="E859" s="83"/>
      <c r="F859" s="648"/>
      <c r="G859" s="590"/>
      <c r="H859" s="209"/>
      <c r="I859" s="83"/>
      <c r="J859" s="85">
        <f t="shared" si="62"/>
        <v>0</v>
      </c>
      <c r="K859" s="83">
        <v>0</v>
      </c>
      <c r="L859" s="85">
        <f t="shared" si="67"/>
        <v>0</v>
      </c>
      <c r="M859" s="83">
        <v>0</v>
      </c>
      <c r="N859" s="85">
        <f t="shared" si="68"/>
        <v>0</v>
      </c>
      <c r="O859" s="83"/>
      <c r="P859" s="85">
        <f t="shared" si="69"/>
        <v>0</v>
      </c>
      <c r="Q859" s="83"/>
      <c r="R859" s="377">
        <f t="shared" si="70"/>
        <v>0</v>
      </c>
      <c r="S859" s="905"/>
      <c r="T859" s="905">
        <f>+ALMACEN[[#This Row],[TOTAL EXITENTE82]]*ALMACEN[[#This Row],[P.U$]]</f>
        <v>0</v>
      </c>
      <c r="U859" s="768"/>
      <c r="V859">
        <f>SUMIF(SALIDAS6[[N° DE LOTE ]],ALMACEN[N° DE LOTE],SALIDAS6[ENTRADAS])</f>
        <v>0</v>
      </c>
      <c r="W859" s="950">
        <f>SUMIF(Tabla6[N° DE LOTE],ALMACEN[N° DE LOTE],Tabla6[SALIDAS])</f>
        <v>0</v>
      </c>
      <c r="X859" s="950">
        <f>ALMACEN[[#This Row],[SALIDAD]]-ALMACEN[[#This Row],[ENTRADAS]]</f>
        <v>0</v>
      </c>
      <c r="Y859" s="176"/>
    </row>
    <row r="860" spans="1:25" x14ac:dyDescent="0.25">
      <c r="A860" s="179"/>
      <c r="B860" s="209"/>
      <c r="C860" s="209"/>
      <c r="D860" s="235"/>
      <c r="E860" s="83"/>
      <c r="F860" s="648"/>
      <c r="G860" s="590"/>
      <c r="H860" s="209"/>
      <c r="I860" s="83"/>
      <c r="J860" s="85">
        <f t="shared" si="62"/>
        <v>0</v>
      </c>
      <c r="K860" s="83">
        <v>0</v>
      </c>
      <c r="L860" s="85">
        <f t="shared" si="67"/>
        <v>0</v>
      </c>
      <c r="M860" s="83">
        <v>0</v>
      </c>
      <c r="N860" s="85">
        <f t="shared" si="68"/>
        <v>0</v>
      </c>
      <c r="O860" s="83"/>
      <c r="P860" s="85">
        <f t="shared" si="69"/>
        <v>0</v>
      </c>
      <c r="Q860" s="83"/>
      <c r="R860" s="377">
        <f t="shared" si="70"/>
        <v>0</v>
      </c>
      <c r="S860" s="905"/>
      <c r="T860" s="905">
        <f>+ALMACEN[[#This Row],[TOTAL EXITENTE82]]*ALMACEN[[#This Row],[P.U$]]</f>
        <v>0</v>
      </c>
      <c r="U860" s="768"/>
      <c r="V860">
        <f>SUMIF(SALIDAS6[[N° DE LOTE ]],ALMACEN[N° DE LOTE],SALIDAS6[ENTRADAS])</f>
        <v>0</v>
      </c>
      <c r="W860" s="950">
        <f>SUMIF(Tabla6[N° DE LOTE],ALMACEN[N° DE LOTE],Tabla6[SALIDAS])</f>
        <v>0</v>
      </c>
      <c r="X860" s="950">
        <f>ALMACEN[[#This Row],[SALIDAD]]-ALMACEN[[#This Row],[ENTRADAS]]</f>
        <v>0</v>
      </c>
      <c r="Y860" s="176"/>
    </row>
    <row r="861" spans="1:25" x14ac:dyDescent="0.25">
      <c r="A861" s="179"/>
      <c r="B861" s="209"/>
      <c r="C861" s="209"/>
      <c r="D861" s="235"/>
      <c r="E861" s="83"/>
      <c r="F861" s="648"/>
      <c r="G861" s="590"/>
      <c r="H861" s="209"/>
      <c r="I861" s="83"/>
      <c r="J861" s="85">
        <f t="shared" si="62"/>
        <v>0</v>
      </c>
      <c r="K861" s="83">
        <v>0</v>
      </c>
      <c r="L861" s="85">
        <f t="shared" si="67"/>
        <v>0</v>
      </c>
      <c r="M861" s="83">
        <v>0</v>
      </c>
      <c r="N861" s="85">
        <f t="shared" si="68"/>
        <v>0</v>
      </c>
      <c r="O861" s="83"/>
      <c r="P861" s="85">
        <f t="shared" si="69"/>
        <v>0</v>
      </c>
      <c r="Q861" s="83"/>
      <c r="R861" s="377">
        <f t="shared" si="70"/>
        <v>0</v>
      </c>
      <c r="S861" s="905"/>
      <c r="T861" s="905">
        <f>+ALMACEN[[#This Row],[TOTAL EXITENTE82]]*ALMACEN[[#This Row],[P.U$]]</f>
        <v>0</v>
      </c>
      <c r="U861" s="768"/>
      <c r="V861">
        <f>SUMIF(SALIDAS6[[N° DE LOTE ]],ALMACEN[N° DE LOTE],SALIDAS6[ENTRADAS])</f>
        <v>0</v>
      </c>
      <c r="W861" s="950">
        <f>SUMIF(Tabla6[N° DE LOTE],ALMACEN[N° DE LOTE],Tabla6[SALIDAS])</f>
        <v>0</v>
      </c>
      <c r="X861" s="950">
        <f>ALMACEN[[#This Row],[SALIDAD]]-ALMACEN[[#This Row],[ENTRADAS]]</f>
        <v>0</v>
      </c>
      <c r="Y861" s="176"/>
    </row>
    <row r="862" spans="1:25" x14ac:dyDescent="0.25">
      <c r="A862" s="179"/>
      <c r="B862" s="209"/>
      <c r="C862" s="209"/>
      <c r="D862" s="235"/>
      <c r="E862" s="83"/>
      <c r="F862" s="648"/>
      <c r="G862" s="590"/>
      <c r="H862" s="209"/>
      <c r="I862" s="83"/>
      <c r="J862" s="85">
        <f t="shared" si="62"/>
        <v>0</v>
      </c>
      <c r="K862" s="83">
        <v>0</v>
      </c>
      <c r="L862" s="85">
        <f t="shared" si="67"/>
        <v>0</v>
      </c>
      <c r="M862" s="83">
        <v>0</v>
      </c>
      <c r="N862" s="85">
        <f t="shared" si="68"/>
        <v>0</v>
      </c>
      <c r="O862" s="83"/>
      <c r="P862" s="85">
        <f t="shared" si="69"/>
        <v>0</v>
      </c>
      <c r="Q862" s="83"/>
      <c r="R862" s="377">
        <f t="shared" si="70"/>
        <v>0</v>
      </c>
      <c r="S862" s="905"/>
      <c r="T862" s="905">
        <f>+ALMACEN[[#This Row],[TOTAL EXITENTE82]]*ALMACEN[[#This Row],[P.U$]]</f>
        <v>0</v>
      </c>
      <c r="U862" s="768"/>
      <c r="V862">
        <f>SUMIF(SALIDAS6[[N° DE LOTE ]],ALMACEN[N° DE LOTE],SALIDAS6[ENTRADAS])</f>
        <v>0</v>
      </c>
      <c r="W862" s="950">
        <f>SUMIF(Tabla6[N° DE LOTE],ALMACEN[N° DE LOTE],Tabla6[SALIDAS])</f>
        <v>0</v>
      </c>
      <c r="X862" s="950">
        <f>ALMACEN[[#This Row],[SALIDAD]]-ALMACEN[[#This Row],[ENTRADAS]]</f>
        <v>0</v>
      </c>
      <c r="Y862" s="176"/>
    </row>
    <row r="863" spans="1:25" x14ac:dyDescent="0.25">
      <c r="A863" s="179"/>
      <c r="B863" s="209"/>
      <c r="C863" s="209"/>
      <c r="D863" s="235"/>
      <c r="E863" s="83"/>
      <c r="F863" s="648"/>
      <c r="G863" s="590"/>
      <c r="H863" s="209"/>
      <c r="I863" s="83"/>
      <c r="J863" s="85">
        <f t="shared" si="62"/>
        <v>0</v>
      </c>
      <c r="K863" s="83">
        <v>0</v>
      </c>
      <c r="L863" s="85">
        <f t="shared" si="67"/>
        <v>0</v>
      </c>
      <c r="M863" s="83">
        <v>0</v>
      </c>
      <c r="N863" s="85">
        <f t="shared" si="68"/>
        <v>0</v>
      </c>
      <c r="O863" s="83"/>
      <c r="P863" s="85">
        <f t="shared" si="69"/>
        <v>0</v>
      </c>
      <c r="Q863" s="83"/>
      <c r="R863" s="377">
        <f t="shared" si="70"/>
        <v>0</v>
      </c>
      <c r="S863" s="905"/>
      <c r="T863" s="905">
        <f>+ALMACEN[[#This Row],[TOTAL EXITENTE82]]*ALMACEN[[#This Row],[P.U$]]</f>
        <v>0</v>
      </c>
      <c r="U863" s="768"/>
      <c r="V863">
        <f>SUMIF(SALIDAS6[[N° DE LOTE ]],ALMACEN[N° DE LOTE],SALIDAS6[ENTRADAS])</f>
        <v>0</v>
      </c>
      <c r="W863" s="950">
        <f>SUMIF(Tabla6[N° DE LOTE],ALMACEN[N° DE LOTE],Tabla6[SALIDAS])</f>
        <v>0</v>
      </c>
      <c r="X863" s="950">
        <f>ALMACEN[[#This Row],[SALIDAD]]-ALMACEN[[#This Row],[ENTRADAS]]</f>
        <v>0</v>
      </c>
      <c r="Y863" s="176"/>
    </row>
    <row r="864" spans="1:25" x14ac:dyDescent="0.25">
      <c r="A864" s="179"/>
      <c r="B864" s="209"/>
      <c r="C864" s="209"/>
      <c r="D864" s="235"/>
      <c r="E864" s="83"/>
      <c r="F864" s="648"/>
      <c r="G864" s="590"/>
      <c r="H864" s="209"/>
      <c r="I864" s="83"/>
      <c r="J864" s="85">
        <f t="shared" si="62"/>
        <v>0</v>
      </c>
      <c r="K864" s="83">
        <v>0</v>
      </c>
      <c r="L864" s="85">
        <f t="shared" si="67"/>
        <v>0</v>
      </c>
      <c r="M864" s="83">
        <v>0</v>
      </c>
      <c r="N864" s="85">
        <f t="shared" si="68"/>
        <v>0</v>
      </c>
      <c r="O864" s="83"/>
      <c r="P864" s="85">
        <f t="shared" si="69"/>
        <v>0</v>
      </c>
      <c r="Q864" s="83"/>
      <c r="R864" s="377">
        <f t="shared" si="70"/>
        <v>0</v>
      </c>
      <c r="S864" s="905"/>
      <c r="T864" s="905">
        <f>+ALMACEN[[#This Row],[TOTAL EXITENTE82]]*ALMACEN[[#This Row],[P.U$]]</f>
        <v>0</v>
      </c>
      <c r="U864" s="768"/>
      <c r="V864">
        <f>SUMIF(SALIDAS6[[N° DE LOTE ]],ALMACEN[N° DE LOTE],SALIDAS6[ENTRADAS])</f>
        <v>0</v>
      </c>
      <c r="W864" s="950">
        <f>SUMIF(Tabla6[N° DE LOTE],ALMACEN[N° DE LOTE],Tabla6[SALIDAS])</f>
        <v>0</v>
      </c>
      <c r="X864" s="950">
        <f>ALMACEN[[#This Row],[SALIDAD]]-ALMACEN[[#This Row],[ENTRADAS]]</f>
        <v>0</v>
      </c>
      <c r="Y864" s="176"/>
    </row>
    <row r="865" spans="1:25" x14ac:dyDescent="0.25">
      <c r="A865" s="179"/>
      <c r="B865" s="209"/>
      <c r="C865" s="209"/>
      <c r="D865" s="235"/>
      <c r="E865" s="83"/>
      <c r="F865" s="648"/>
      <c r="G865" s="590"/>
      <c r="H865" s="209"/>
      <c r="I865" s="83"/>
      <c r="J865" s="85">
        <f t="shared" si="62"/>
        <v>0</v>
      </c>
      <c r="K865" s="83">
        <v>0</v>
      </c>
      <c r="L865" s="85">
        <f t="shared" si="67"/>
        <v>0</v>
      </c>
      <c r="M865" s="83">
        <v>0</v>
      </c>
      <c r="N865" s="85">
        <f t="shared" si="68"/>
        <v>0</v>
      </c>
      <c r="O865" s="83"/>
      <c r="P865" s="85">
        <f t="shared" si="69"/>
        <v>0</v>
      </c>
      <c r="Q865" s="83"/>
      <c r="R865" s="377">
        <f t="shared" si="70"/>
        <v>0</v>
      </c>
      <c r="S865" s="905"/>
      <c r="T865" s="905">
        <f>+ALMACEN[[#This Row],[TOTAL EXITENTE82]]*ALMACEN[[#This Row],[P.U$]]</f>
        <v>0</v>
      </c>
      <c r="U865" s="768"/>
      <c r="V865">
        <f>SUMIF(SALIDAS6[[N° DE LOTE ]],ALMACEN[N° DE LOTE],SALIDAS6[ENTRADAS])</f>
        <v>0</v>
      </c>
      <c r="W865" s="950">
        <f>SUMIF(Tabla6[N° DE LOTE],ALMACEN[N° DE LOTE],Tabla6[SALIDAS])</f>
        <v>0</v>
      </c>
      <c r="X865" s="950">
        <f>ALMACEN[[#This Row],[SALIDAD]]-ALMACEN[[#This Row],[ENTRADAS]]</f>
        <v>0</v>
      </c>
      <c r="Y865" s="176"/>
    </row>
    <row r="866" spans="1:25" x14ac:dyDescent="0.25">
      <c r="A866" s="179"/>
      <c r="B866" s="209"/>
      <c r="C866" s="209"/>
      <c r="D866" s="235"/>
      <c r="E866" s="83"/>
      <c r="F866" s="648"/>
      <c r="G866" s="590"/>
      <c r="H866" s="209"/>
      <c r="I866" s="83"/>
      <c r="J866" s="85">
        <f t="shared" si="62"/>
        <v>0</v>
      </c>
      <c r="K866" s="83">
        <v>0</v>
      </c>
      <c r="L866" s="85">
        <f t="shared" si="67"/>
        <v>0</v>
      </c>
      <c r="M866" s="83">
        <v>0</v>
      </c>
      <c r="N866" s="85">
        <f t="shared" si="68"/>
        <v>0</v>
      </c>
      <c r="O866" s="83"/>
      <c r="P866" s="85">
        <f t="shared" si="69"/>
        <v>0</v>
      </c>
      <c r="Q866" s="83"/>
      <c r="R866" s="377">
        <f t="shared" si="70"/>
        <v>0</v>
      </c>
      <c r="S866" s="905"/>
      <c r="T866" s="905">
        <f>+ALMACEN[[#This Row],[TOTAL EXITENTE82]]*ALMACEN[[#This Row],[P.U$]]</f>
        <v>0</v>
      </c>
      <c r="U866" s="768"/>
      <c r="V866">
        <f>SUMIF(SALIDAS6[[N° DE LOTE ]],ALMACEN[N° DE LOTE],SALIDAS6[ENTRADAS])</f>
        <v>0</v>
      </c>
      <c r="W866" s="950">
        <f>SUMIF(Tabla6[N° DE LOTE],ALMACEN[N° DE LOTE],Tabla6[SALIDAS])</f>
        <v>0</v>
      </c>
      <c r="X866" s="950">
        <f>ALMACEN[[#This Row],[SALIDAD]]-ALMACEN[[#This Row],[ENTRADAS]]</f>
        <v>0</v>
      </c>
      <c r="Y866" s="176"/>
    </row>
    <row r="867" spans="1:25" x14ac:dyDescent="0.25">
      <c r="A867" s="179"/>
      <c r="B867" s="209"/>
      <c r="C867" s="209"/>
      <c r="D867" s="235"/>
      <c r="E867" s="83"/>
      <c r="F867" s="648"/>
      <c r="G867" s="590"/>
      <c r="H867" s="209"/>
      <c r="I867" s="83"/>
      <c r="J867" s="85">
        <f t="shared" si="62"/>
        <v>0</v>
      </c>
      <c r="K867" s="83">
        <v>0</v>
      </c>
      <c r="L867" s="85">
        <f t="shared" si="67"/>
        <v>0</v>
      </c>
      <c r="M867" s="83">
        <v>0</v>
      </c>
      <c r="N867" s="85">
        <f t="shared" si="68"/>
        <v>0</v>
      </c>
      <c r="O867" s="83"/>
      <c r="P867" s="85">
        <f t="shared" si="69"/>
        <v>0</v>
      </c>
      <c r="Q867" s="83"/>
      <c r="R867" s="377">
        <f t="shared" si="70"/>
        <v>0</v>
      </c>
      <c r="S867" s="905"/>
      <c r="T867" s="905">
        <f>+ALMACEN[[#This Row],[TOTAL EXITENTE82]]*ALMACEN[[#This Row],[P.U$]]</f>
        <v>0</v>
      </c>
      <c r="U867" s="768"/>
      <c r="V867">
        <f>SUMIF(SALIDAS6[[N° DE LOTE ]],ALMACEN[N° DE LOTE],SALIDAS6[ENTRADAS])</f>
        <v>0</v>
      </c>
      <c r="W867" s="950">
        <f>SUMIF(Tabla6[N° DE LOTE],ALMACEN[N° DE LOTE],Tabla6[SALIDAS])</f>
        <v>0</v>
      </c>
      <c r="X867" s="950">
        <f>ALMACEN[[#This Row],[SALIDAD]]-ALMACEN[[#This Row],[ENTRADAS]]</f>
        <v>0</v>
      </c>
      <c r="Y867" s="176"/>
    </row>
    <row r="868" spans="1:25" x14ac:dyDescent="0.25">
      <c r="A868" s="179"/>
      <c r="B868" s="209"/>
      <c r="C868" s="209"/>
      <c r="D868" s="235"/>
      <c r="E868" s="83"/>
      <c r="F868" s="648"/>
      <c r="G868" s="590"/>
      <c r="H868" s="209"/>
      <c r="I868" s="83"/>
      <c r="J868" s="85">
        <f t="shared" si="62"/>
        <v>0</v>
      </c>
      <c r="K868" s="83">
        <v>0</v>
      </c>
      <c r="L868" s="85">
        <f t="shared" si="67"/>
        <v>0</v>
      </c>
      <c r="M868" s="83">
        <v>0</v>
      </c>
      <c r="N868" s="85">
        <f t="shared" si="68"/>
        <v>0</v>
      </c>
      <c r="O868" s="83"/>
      <c r="P868" s="85">
        <f t="shared" si="69"/>
        <v>0</v>
      </c>
      <c r="Q868" s="83"/>
      <c r="R868" s="377">
        <f t="shared" si="70"/>
        <v>0</v>
      </c>
      <c r="S868" s="905"/>
      <c r="T868" s="905">
        <f>+ALMACEN[[#This Row],[TOTAL EXITENTE82]]*ALMACEN[[#This Row],[P.U$]]</f>
        <v>0</v>
      </c>
      <c r="U868" s="768"/>
      <c r="V868">
        <f>SUMIF(SALIDAS6[[N° DE LOTE ]],ALMACEN[N° DE LOTE],SALIDAS6[ENTRADAS])</f>
        <v>0</v>
      </c>
      <c r="W868" s="950">
        <f>SUMIF(Tabla6[N° DE LOTE],ALMACEN[N° DE LOTE],Tabla6[SALIDAS])</f>
        <v>0</v>
      </c>
      <c r="X868" s="950">
        <f>ALMACEN[[#This Row],[SALIDAD]]-ALMACEN[[#This Row],[ENTRADAS]]</f>
        <v>0</v>
      </c>
      <c r="Y868" s="176"/>
    </row>
    <row r="869" spans="1:25" x14ac:dyDescent="0.25">
      <c r="A869" s="179"/>
      <c r="B869" s="209"/>
      <c r="C869" s="209"/>
      <c r="D869" s="235"/>
      <c r="E869" s="83"/>
      <c r="F869" s="648"/>
      <c r="G869" s="590"/>
      <c r="H869" s="209"/>
      <c r="I869" s="83"/>
      <c r="J869" s="85">
        <f t="shared" si="62"/>
        <v>0</v>
      </c>
      <c r="K869" s="83">
        <v>0</v>
      </c>
      <c r="L869" s="85">
        <f t="shared" si="67"/>
        <v>0</v>
      </c>
      <c r="M869" s="83">
        <v>0</v>
      </c>
      <c r="N869" s="85">
        <f t="shared" si="68"/>
        <v>0</v>
      </c>
      <c r="O869" s="83"/>
      <c r="P869" s="85">
        <f t="shared" si="69"/>
        <v>0</v>
      </c>
      <c r="Q869" s="83"/>
      <c r="R869" s="377">
        <f t="shared" si="70"/>
        <v>0</v>
      </c>
      <c r="S869" s="905"/>
      <c r="T869" s="905">
        <f>+ALMACEN[[#This Row],[TOTAL EXITENTE82]]*ALMACEN[[#This Row],[P.U$]]</f>
        <v>0</v>
      </c>
      <c r="U869" s="768"/>
      <c r="V869">
        <f>SUMIF(SALIDAS6[[N° DE LOTE ]],ALMACEN[N° DE LOTE],SALIDAS6[ENTRADAS])</f>
        <v>0</v>
      </c>
      <c r="W869" s="950">
        <f>SUMIF(Tabla6[N° DE LOTE],ALMACEN[N° DE LOTE],Tabla6[SALIDAS])</f>
        <v>0</v>
      </c>
      <c r="X869" s="950">
        <f>ALMACEN[[#This Row],[SALIDAD]]-ALMACEN[[#This Row],[ENTRADAS]]</f>
        <v>0</v>
      </c>
      <c r="Y869" s="176"/>
    </row>
    <row r="870" spans="1:25" x14ac:dyDescent="0.25">
      <c r="A870" s="179"/>
      <c r="B870" s="209"/>
      <c r="C870" s="209"/>
      <c r="D870" s="235"/>
      <c r="E870" s="83"/>
      <c r="F870" s="648"/>
      <c r="G870" s="590"/>
      <c r="H870" s="209"/>
      <c r="I870" s="83"/>
      <c r="J870" s="85">
        <f t="shared" si="62"/>
        <v>0</v>
      </c>
      <c r="K870" s="83">
        <v>0</v>
      </c>
      <c r="L870" s="85">
        <f t="shared" si="67"/>
        <v>0</v>
      </c>
      <c r="M870" s="83">
        <v>0</v>
      </c>
      <c r="N870" s="85">
        <f t="shared" si="68"/>
        <v>0</v>
      </c>
      <c r="O870" s="83"/>
      <c r="P870" s="85">
        <f t="shared" si="69"/>
        <v>0</v>
      </c>
      <c r="Q870" s="83"/>
      <c r="R870" s="377">
        <f t="shared" si="70"/>
        <v>0</v>
      </c>
      <c r="S870" s="905"/>
      <c r="T870" s="905">
        <f>+ALMACEN[[#This Row],[TOTAL EXITENTE82]]*ALMACEN[[#This Row],[P.U$]]</f>
        <v>0</v>
      </c>
      <c r="U870" s="768"/>
      <c r="V870">
        <f>SUMIF(SALIDAS6[[N° DE LOTE ]],ALMACEN[N° DE LOTE],SALIDAS6[ENTRADAS])</f>
        <v>0</v>
      </c>
      <c r="W870" s="950">
        <f>SUMIF(Tabla6[N° DE LOTE],ALMACEN[N° DE LOTE],Tabla6[SALIDAS])</f>
        <v>0</v>
      </c>
      <c r="X870" s="950">
        <f>ALMACEN[[#This Row],[SALIDAD]]-ALMACEN[[#This Row],[ENTRADAS]]</f>
        <v>0</v>
      </c>
      <c r="Y870" s="176"/>
    </row>
    <row r="871" spans="1:25" x14ac:dyDescent="0.25">
      <c r="A871" s="179"/>
      <c r="B871" s="209"/>
      <c r="C871" s="209"/>
      <c r="D871" s="235"/>
      <c r="E871" s="83"/>
      <c r="F871" s="648"/>
      <c r="G871" s="590"/>
      <c r="H871" s="209"/>
      <c r="I871" s="83"/>
      <c r="J871" s="85">
        <f t="shared" si="62"/>
        <v>0</v>
      </c>
      <c r="K871" s="83">
        <v>0</v>
      </c>
      <c r="L871" s="85">
        <f t="shared" si="67"/>
        <v>0</v>
      </c>
      <c r="M871" s="83">
        <v>0</v>
      </c>
      <c r="N871" s="85">
        <f t="shared" si="68"/>
        <v>0</v>
      </c>
      <c r="O871" s="83"/>
      <c r="P871" s="85">
        <f t="shared" si="69"/>
        <v>0</v>
      </c>
      <c r="Q871" s="83"/>
      <c r="R871" s="377">
        <f t="shared" si="70"/>
        <v>0</v>
      </c>
      <c r="S871" s="905"/>
      <c r="T871" s="905">
        <f>+ALMACEN[[#This Row],[TOTAL EXITENTE82]]*ALMACEN[[#This Row],[P.U$]]</f>
        <v>0</v>
      </c>
      <c r="U871" s="768"/>
      <c r="V871">
        <f>SUMIF(SALIDAS6[[N° DE LOTE ]],ALMACEN[N° DE LOTE],SALIDAS6[ENTRADAS])</f>
        <v>0</v>
      </c>
      <c r="W871" s="950">
        <f>SUMIF(Tabla6[N° DE LOTE],ALMACEN[N° DE LOTE],Tabla6[SALIDAS])</f>
        <v>0</v>
      </c>
      <c r="X871" s="950">
        <f>ALMACEN[[#This Row],[SALIDAD]]-ALMACEN[[#This Row],[ENTRADAS]]</f>
        <v>0</v>
      </c>
      <c r="Y871" s="176"/>
    </row>
    <row r="872" spans="1:25" x14ac:dyDescent="0.25">
      <c r="A872" s="179"/>
      <c r="B872" s="209"/>
      <c r="C872" s="209"/>
      <c r="D872" s="235"/>
      <c r="E872" s="83"/>
      <c r="F872" s="648"/>
      <c r="G872" s="590"/>
      <c r="H872" s="209"/>
      <c r="I872" s="83"/>
      <c r="J872" s="85">
        <f t="shared" si="62"/>
        <v>0</v>
      </c>
      <c r="K872" s="83">
        <v>0</v>
      </c>
      <c r="L872" s="85">
        <f t="shared" si="67"/>
        <v>0</v>
      </c>
      <c r="M872" s="83">
        <v>0</v>
      </c>
      <c r="N872" s="85">
        <f t="shared" si="68"/>
        <v>0</v>
      </c>
      <c r="O872" s="83"/>
      <c r="P872" s="85">
        <f t="shared" si="69"/>
        <v>0</v>
      </c>
      <c r="Q872" s="83"/>
      <c r="R872" s="377">
        <f t="shared" si="70"/>
        <v>0</v>
      </c>
      <c r="S872" s="905"/>
      <c r="T872" s="905">
        <f>+ALMACEN[[#This Row],[TOTAL EXITENTE82]]*ALMACEN[[#This Row],[P.U$]]</f>
        <v>0</v>
      </c>
      <c r="U872" s="768"/>
      <c r="V872">
        <f>SUMIF(SALIDAS6[[N° DE LOTE ]],ALMACEN[N° DE LOTE],SALIDAS6[ENTRADAS])</f>
        <v>0</v>
      </c>
      <c r="W872" s="950">
        <f>SUMIF(Tabla6[N° DE LOTE],ALMACEN[N° DE LOTE],Tabla6[SALIDAS])</f>
        <v>0</v>
      </c>
      <c r="X872" s="950">
        <f>ALMACEN[[#This Row],[SALIDAD]]-ALMACEN[[#This Row],[ENTRADAS]]</f>
        <v>0</v>
      </c>
      <c r="Y872" s="176"/>
    </row>
    <row r="873" spans="1:25" ht="24.75" customHeight="1" x14ac:dyDescent="0.25">
      <c r="A873" s="179"/>
      <c r="B873" s="209"/>
      <c r="C873" s="209"/>
      <c r="D873" s="235"/>
      <c r="E873" s="83"/>
      <c r="F873" s="648"/>
      <c r="G873" s="590"/>
      <c r="H873" s="209"/>
      <c r="I873" s="83"/>
      <c r="J873" s="85">
        <f t="shared" si="62"/>
        <v>0</v>
      </c>
      <c r="K873" s="83">
        <v>0</v>
      </c>
      <c r="L873" s="85">
        <f t="shared" si="67"/>
        <v>0</v>
      </c>
      <c r="M873" s="83">
        <v>0</v>
      </c>
      <c r="N873" s="85">
        <f t="shared" si="68"/>
        <v>0</v>
      </c>
      <c r="O873" s="83"/>
      <c r="P873" s="85">
        <f t="shared" si="69"/>
        <v>0</v>
      </c>
      <c r="Q873" s="83"/>
      <c r="R873" s="377">
        <f t="shared" si="70"/>
        <v>0</v>
      </c>
      <c r="S873" s="905"/>
      <c r="T873" s="905">
        <f>+ALMACEN[[#This Row],[TOTAL EXITENTE82]]*ALMACEN[[#This Row],[P.U$]]</f>
        <v>0</v>
      </c>
      <c r="U873" s="768"/>
      <c r="V873">
        <f>SUMIF(SALIDAS6[[N° DE LOTE ]],ALMACEN[N° DE LOTE],SALIDAS6[ENTRADAS])</f>
        <v>0</v>
      </c>
      <c r="W873" s="950">
        <f>SUMIF(Tabla6[N° DE LOTE],ALMACEN[N° DE LOTE],Tabla6[SALIDAS])</f>
        <v>0</v>
      </c>
      <c r="X873" s="950">
        <f>ALMACEN[[#This Row],[SALIDAD]]-ALMACEN[[#This Row],[ENTRADAS]]</f>
        <v>0</v>
      </c>
      <c r="Y873" s="176"/>
    </row>
    <row r="874" spans="1:25" x14ac:dyDescent="0.25">
      <c r="A874" s="179"/>
      <c r="B874" s="209"/>
      <c r="C874" s="209"/>
      <c r="D874" s="235"/>
      <c r="E874" s="83"/>
      <c r="F874" s="648"/>
      <c r="G874" s="590"/>
      <c r="H874" s="209"/>
      <c r="I874" s="83"/>
      <c r="J874" s="85">
        <f t="shared" si="62"/>
        <v>0</v>
      </c>
      <c r="K874" s="83"/>
      <c r="L874" s="85">
        <f t="shared" si="67"/>
        <v>0</v>
      </c>
      <c r="M874" s="83"/>
      <c r="N874" s="85">
        <f t="shared" si="68"/>
        <v>0</v>
      </c>
      <c r="O874" s="83"/>
      <c r="P874" s="85">
        <f t="shared" si="69"/>
        <v>0</v>
      </c>
      <c r="Q874" s="83"/>
      <c r="R874" s="377">
        <f t="shared" si="70"/>
        <v>0</v>
      </c>
      <c r="S874" s="905"/>
      <c r="T874" s="905">
        <f>+ALMACEN[[#This Row],[TOTAL EXITENTE82]]*ALMACEN[[#This Row],[P.U$]]</f>
        <v>0</v>
      </c>
      <c r="U874" s="768"/>
      <c r="V874">
        <f>SUMIF(SALIDAS6[[N° DE LOTE ]],ALMACEN[N° DE LOTE],SALIDAS6[ENTRADAS])</f>
        <v>0</v>
      </c>
      <c r="W874" s="950">
        <f>SUMIF(Tabla6[N° DE LOTE],ALMACEN[N° DE LOTE],Tabla6[SALIDAS])</f>
        <v>0</v>
      </c>
      <c r="X874" s="950">
        <f>ALMACEN[[#This Row],[SALIDAD]]-ALMACEN[[#This Row],[ENTRADAS]]</f>
        <v>0</v>
      </c>
      <c r="Y874" s="176"/>
    </row>
    <row r="875" spans="1:25" x14ac:dyDescent="0.25">
      <c r="A875" s="179"/>
      <c r="B875" s="209"/>
      <c r="C875" s="209"/>
      <c r="D875" s="235"/>
      <c r="E875" s="83"/>
      <c r="F875" s="648"/>
      <c r="G875" s="590"/>
      <c r="H875" s="209"/>
      <c r="I875" s="83"/>
      <c r="J875" s="85">
        <f t="shared" si="62"/>
        <v>0</v>
      </c>
      <c r="K875" s="83"/>
      <c r="L875" s="85">
        <f t="shared" si="67"/>
        <v>0</v>
      </c>
      <c r="M875" s="83"/>
      <c r="N875" s="85">
        <f t="shared" si="68"/>
        <v>0</v>
      </c>
      <c r="O875" s="83"/>
      <c r="P875" s="85">
        <f t="shared" si="69"/>
        <v>0</v>
      </c>
      <c r="Q875" s="83"/>
      <c r="R875" s="377">
        <f t="shared" si="70"/>
        <v>0</v>
      </c>
      <c r="S875" s="905"/>
      <c r="T875" s="905">
        <f>+ALMACEN[[#This Row],[TOTAL EXITENTE82]]*ALMACEN[[#This Row],[P.U$]]</f>
        <v>0</v>
      </c>
      <c r="U875" s="768"/>
      <c r="V875">
        <f>SUMIF(SALIDAS6[[N° DE LOTE ]],ALMACEN[N° DE LOTE],SALIDAS6[ENTRADAS])</f>
        <v>0</v>
      </c>
      <c r="W875" s="950">
        <f>SUMIF(Tabla6[N° DE LOTE],ALMACEN[N° DE LOTE],Tabla6[SALIDAS])</f>
        <v>0</v>
      </c>
      <c r="X875" s="950">
        <f>ALMACEN[[#This Row],[SALIDAD]]-ALMACEN[[#This Row],[ENTRADAS]]</f>
        <v>0</v>
      </c>
      <c r="Y875" s="176"/>
    </row>
    <row r="876" spans="1:25" x14ac:dyDescent="0.25">
      <c r="A876" s="179"/>
      <c r="B876" s="209"/>
      <c r="C876" s="209"/>
      <c r="D876" s="235"/>
      <c r="E876" s="83"/>
      <c r="F876" s="648"/>
      <c r="G876" s="590"/>
      <c r="H876" s="209"/>
      <c r="I876" s="83"/>
      <c r="J876" s="85">
        <f t="shared" si="62"/>
        <v>0</v>
      </c>
      <c r="K876" s="83"/>
      <c r="L876" s="85">
        <f t="shared" si="67"/>
        <v>0</v>
      </c>
      <c r="M876" s="83"/>
      <c r="N876" s="85">
        <f t="shared" si="68"/>
        <v>0</v>
      </c>
      <c r="O876" s="83"/>
      <c r="P876" s="85">
        <f t="shared" si="69"/>
        <v>0</v>
      </c>
      <c r="Q876" s="83"/>
      <c r="R876" s="377">
        <f t="shared" si="70"/>
        <v>0</v>
      </c>
      <c r="S876" s="905"/>
      <c r="T876" s="905">
        <f>+ALMACEN[[#This Row],[TOTAL EXITENTE82]]*ALMACEN[[#This Row],[P.U$]]</f>
        <v>0</v>
      </c>
      <c r="U876" s="768"/>
      <c r="V876">
        <f>SUMIF(SALIDAS6[[N° DE LOTE ]],ALMACEN[N° DE LOTE],SALIDAS6[ENTRADAS])</f>
        <v>0</v>
      </c>
      <c r="W876" s="950">
        <f>SUMIF(Tabla6[N° DE LOTE],ALMACEN[N° DE LOTE],Tabla6[SALIDAS])</f>
        <v>0</v>
      </c>
      <c r="X876" s="950">
        <f>ALMACEN[[#This Row],[SALIDAD]]-ALMACEN[[#This Row],[ENTRADAS]]</f>
        <v>0</v>
      </c>
      <c r="Y876" s="176"/>
    </row>
    <row r="877" spans="1:25" x14ac:dyDescent="0.25">
      <c r="A877" s="179"/>
      <c r="B877" s="209"/>
      <c r="C877" s="209"/>
      <c r="D877" s="235"/>
      <c r="E877" s="83"/>
      <c r="F877" s="648"/>
      <c r="G877" s="590"/>
      <c r="H877" s="209"/>
      <c r="I877" s="83"/>
      <c r="J877" s="85">
        <f t="shared" si="62"/>
        <v>0</v>
      </c>
      <c r="K877" s="83"/>
      <c r="L877" s="85">
        <f t="shared" si="67"/>
        <v>0</v>
      </c>
      <c r="M877" s="83"/>
      <c r="N877" s="85">
        <f t="shared" si="68"/>
        <v>0</v>
      </c>
      <c r="O877" s="83"/>
      <c r="P877" s="85">
        <f t="shared" si="69"/>
        <v>0</v>
      </c>
      <c r="Q877" s="83"/>
      <c r="R877" s="377">
        <f t="shared" si="70"/>
        <v>0</v>
      </c>
      <c r="S877" s="905"/>
      <c r="T877" s="905">
        <f>+ALMACEN[[#This Row],[TOTAL EXITENTE82]]*ALMACEN[[#This Row],[P.U$]]</f>
        <v>0</v>
      </c>
      <c r="U877" s="768"/>
      <c r="V877">
        <f>SUMIF(SALIDAS6[[N° DE LOTE ]],ALMACEN[N° DE LOTE],SALIDAS6[ENTRADAS])</f>
        <v>0</v>
      </c>
      <c r="W877" s="950">
        <f>SUMIF(Tabla6[N° DE LOTE],ALMACEN[N° DE LOTE],Tabla6[SALIDAS])</f>
        <v>0</v>
      </c>
      <c r="X877" s="950">
        <f>ALMACEN[[#This Row],[SALIDAD]]-ALMACEN[[#This Row],[ENTRADAS]]</f>
        <v>0</v>
      </c>
      <c r="Y877" s="176"/>
    </row>
    <row r="878" spans="1:25" x14ac:dyDescent="0.25">
      <c r="A878" s="179"/>
      <c r="B878" s="209"/>
      <c r="C878" s="209"/>
      <c r="D878" s="235"/>
      <c r="E878" s="83"/>
      <c r="F878" s="648"/>
      <c r="G878" s="590"/>
      <c r="H878" s="209"/>
      <c r="I878" s="83"/>
      <c r="J878" s="85">
        <f t="shared" si="62"/>
        <v>0</v>
      </c>
      <c r="K878" s="83"/>
      <c r="L878" s="85">
        <f t="shared" si="67"/>
        <v>0</v>
      </c>
      <c r="M878" s="83"/>
      <c r="N878" s="85">
        <f t="shared" si="68"/>
        <v>0</v>
      </c>
      <c r="O878" s="83"/>
      <c r="P878" s="85">
        <f t="shared" si="69"/>
        <v>0</v>
      </c>
      <c r="Q878" s="83"/>
      <c r="R878" s="377">
        <f t="shared" si="70"/>
        <v>0</v>
      </c>
      <c r="S878" s="905"/>
      <c r="T878" s="905">
        <f>+ALMACEN[[#This Row],[TOTAL EXITENTE82]]*ALMACEN[[#This Row],[P.U$]]</f>
        <v>0</v>
      </c>
      <c r="U878" s="768"/>
      <c r="V878">
        <f>SUMIF(SALIDAS6[[N° DE LOTE ]],ALMACEN[N° DE LOTE],SALIDAS6[ENTRADAS])</f>
        <v>0</v>
      </c>
      <c r="W878" s="950">
        <f>SUMIF(Tabla6[N° DE LOTE],ALMACEN[N° DE LOTE],Tabla6[SALIDAS])</f>
        <v>0</v>
      </c>
      <c r="X878" s="950">
        <f>ALMACEN[[#This Row],[SALIDAD]]-ALMACEN[[#This Row],[ENTRADAS]]</f>
        <v>0</v>
      </c>
      <c r="Y878" s="176"/>
    </row>
    <row r="879" spans="1:25" x14ac:dyDescent="0.25">
      <c r="A879" s="179"/>
      <c r="B879" s="209"/>
      <c r="C879" s="209"/>
      <c r="D879" s="235"/>
      <c r="E879" s="83"/>
      <c r="F879" s="648"/>
      <c r="G879" s="590"/>
      <c r="H879" s="209"/>
      <c r="I879" s="308"/>
      <c r="J879" s="85">
        <f t="shared" si="62"/>
        <v>0</v>
      </c>
      <c r="K879" s="83"/>
      <c r="L879" s="85">
        <f t="shared" si="67"/>
        <v>0</v>
      </c>
      <c r="M879" s="83"/>
      <c r="N879" s="85">
        <f t="shared" si="68"/>
        <v>0</v>
      </c>
      <c r="O879" s="83"/>
      <c r="P879" s="85">
        <f t="shared" si="69"/>
        <v>0</v>
      </c>
      <c r="Q879" s="83"/>
      <c r="R879" s="377">
        <f t="shared" si="70"/>
        <v>0</v>
      </c>
      <c r="S879" s="905"/>
      <c r="T879" s="905">
        <f>+ALMACEN[[#This Row],[TOTAL EXITENTE82]]*ALMACEN[[#This Row],[P.U$]]</f>
        <v>0</v>
      </c>
      <c r="U879" s="768"/>
      <c r="V879">
        <f>SUMIF(SALIDAS6[[N° DE LOTE ]],ALMACEN[N° DE LOTE],SALIDAS6[ENTRADAS])</f>
        <v>0</v>
      </c>
      <c r="W879" s="950">
        <f>SUMIF(Tabla6[N° DE LOTE],ALMACEN[N° DE LOTE],Tabla6[SALIDAS])</f>
        <v>0</v>
      </c>
      <c r="X879" s="950">
        <f>ALMACEN[[#This Row],[SALIDAD]]-ALMACEN[[#This Row],[ENTRADAS]]</f>
        <v>0</v>
      </c>
      <c r="Y879" s="176"/>
    </row>
    <row r="880" spans="1:25" x14ac:dyDescent="0.25">
      <c r="A880" s="179"/>
      <c r="B880" s="209"/>
      <c r="C880" s="209"/>
      <c r="D880" s="235"/>
      <c r="E880" s="83"/>
      <c r="F880" s="648"/>
      <c r="G880" s="590"/>
      <c r="H880" s="209"/>
      <c r="I880" s="308"/>
      <c r="J880" s="85">
        <f t="shared" si="62"/>
        <v>0</v>
      </c>
      <c r="K880" s="83"/>
      <c r="L880" s="85">
        <f t="shared" si="67"/>
        <v>0</v>
      </c>
      <c r="M880" s="83"/>
      <c r="N880" s="85">
        <f t="shared" si="68"/>
        <v>0</v>
      </c>
      <c r="O880" s="83"/>
      <c r="P880" s="85">
        <f t="shared" si="69"/>
        <v>0</v>
      </c>
      <c r="Q880" s="83"/>
      <c r="R880" s="377">
        <f t="shared" si="70"/>
        <v>0</v>
      </c>
      <c r="S880" s="905"/>
      <c r="T880" s="905">
        <f>+ALMACEN[[#This Row],[TOTAL EXITENTE82]]*ALMACEN[[#This Row],[P.U$]]</f>
        <v>0</v>
      </c>
      <c r="U880" s="768"/>
      <c r="V880">
        <f>SUMIF(SALIDAS6[[N° DE LOTE ]],ALMACEN[N° DE LOTE],SALIDAS6[ENTRADAS])</f>
        <v>0</v>
      </c>
      <c r="W880" s="950">
        <f>SUMIF(Tabla6[N° DE LOTE],ALMACEN[N° DE LOTE],Tabla6[SALIDAS])</f>
        <v>0</v>
      </c>
      <c r="X880" s="950">
        <f>ALMACEN[[#This Row],[SALIDAD]]-ALMACEN[[#This Row],[ENTRADAS]]</f>
        <v>0</v>
      </c>
      <c r="Y880" s="176"/>
    </row>
    <row r="881" spans="1:25" x14ac:dyDescent="0.25">
      <c r="A881" s="179"/>
      <c r="B881" s="209"/>
      <c r="C881" s="209"/>
      <c r="D881" s="235"/>
      <c r="E881" s="83"/>
      <c r="F881" s="648"/>
      <c r="G881" s="590"/>
      <c r="H881" s="209"/>
      <c r="I881" s="308"/>
      <c r="J881" s="85">
        <f t="shared" si="62"/>
        <v>0</v>
      </c>
      <c r="K881" s="83"/>
      <c r="L881" s="85">
        <f t="shared" si="67"/>
        <v>0</v>
      </c>
      <c r="M881" s="83"/>
      <c r="N881" s="85">
        <f t="shared" si="68"/>
        <v>0</v>
      </c>
      <c r="O881" s="83"/>
      <c r="P881" s="85">
        <f t="shared" si="69"/>
        <v>0</v>
      </c>
      <c r="Q881" s="83"/>
      <c r="R881" s="377">
        <f t="shared" si="70"/>
        <v>0</v>
      </c>
      <c r="S881" s="905"/>
      <c r="T881" s="905">
        <f>+ALMACEN[[#This Row],[TOTAL EXITENTE82]]*ALMACEN[[#This Row],[P.U$]]</f>
        <v>0</v>
      </c>
      <c r="U881" s="768"/>
      <c r="V881">
        <f>SUMIF(SALIDAS6[[N° DE LOTE ]],ALMACEN[N° DE LOTE],SALIDAS6[ENTRADAS])</f>
        <v>0</v>
      </c>
      <c r="W881" s="950">
        <f>SUMIF(Tabla6[N° DE LOTE],ALMACEN[N° DE LOTE],Tabla6[SALIDAS])</f>
        <v>0</v>
      </c>
      <c r="X881" s="950">
        <f>ALMACEN[[#This Row],[SALIDAD]]-ALMACEN[[#This Row],[ENTRADAS]]</f>
        <v>0</v>
      </c>
      <c r="Y881" s="176"/>
    </row>
    <row r="882" spans="1:25" x14ac:dyDescent="0.25">
      <c r="A882" s="179"/>
      <c r="B882" s="209"/>
      <c r="C882" s="209"/>
      <c r="D882" s="235"/>
      <c r="E882" s="83"/>
      <c r="F882" s="648"/>
      <c r="G882" s="590"/>
      <c r="H882" s="209"/>
      <c r="I882" s="327"/>
      <c r="J882" s="85">
        <f t="shared" si="62"/>
        <v>0</v>
      </c>
      <c r="K882" s="250"/>
      <c r="L882" s="85">
        <f t="shared" si="67"/>
        <v>0</v>
      </c>
      <c r="M882" s="250"/>
      <c r="N882" s="85">
        <f t="shared" si="68"/>
        <v>0</v>
      </c>
      <c r="O882" s="250"/>
      <c r="P882" s="85">
        <f t="shared" si="69"/>
        <v>0</v>
      </c>
      <c r="Q882" s="83"/>
      <c r="R882" s="377">
        <f t="shared" si="70"/>
        <v>0</v>
      </c>
      <c r="S882" s="905"/>
      <c r="T882" s="905">
        <f>+ALMACEN[[#This Row],[TOTAL EXITENTE82]]*ALMACEN[[#This Row],[P.U$]]</f>
        <v>0</v>
      </c>
      <c r="U882" s="768"/>
      <c r="V882">
        <f>SUMIF(SALIDAS6[[N° DE LOTE ]],ALMACEN[N° DE LOTE],SALIDAS6[ENTRADAS])</f>
        <v>0</v>
      </c>
      <c r="W882" s="950">
        <f>SUMIF(Tabla6[N° DE LOTE],ALMACEN[N° DE LOTE],Tabla6[SALIDAS])</f>
        <v>0</v>
      </c>
      <c r="X882" s="950">
        <f>ALMACEN[[#This Row],[SALIDAD]]-ALMACEN[[#This Row],[ENTRADAS]]</f>
        <v>0</v>
      </c>
      <c r="Y882" s="176"/>
    </row>
    <row r="883" spans="1:25" ht="15.75" thickBot="1" x14ac:dyDescent="0.3">
      <c r="A883" s="179"/>
      <c r="B883" s="184"/>
      <c r="C883" s="209"/>
      <c r="D883" s="235"/>
      <c r="E883" s="308"/>
      <c r="F883" s="602"/>
      <c r="G883" s="654"/>
      <c r="H883" s="338"/>
      <c r="I883" s="328"/>
      <c r="J883" s="879">
        <f>G883*I883</f>
        <v>0</v>
      </c>
      <c r="K883" s="593"/>
      <c r="L883" s="879">
        <f>G883*K883</f>
        <v>0</v>
      </c>
      <c r="M883" s="593"/>
      <c r="N883" s="879">
        <f>G883*M883</f>
        <v>0</v>
      </c>
      <c r="O883" s="593"/>
      <c r="P883" s="879">
        <f>G883*O883</f>
        <v>0</v>
      </c>
      <c r="Q883" s="593"/>
      <c r="R883" s="377">
        <f>G883*Q883</f>
        <v>0</v>
      </c>
      <c r="S883" s="905"/>
      <c r="T883" s="905">
        <f>+ALMACEN[[#This Row],[TOTAL EXITENTE82]]*ALMACEN[[#This Row],[P.U$]]</f>
        <v>0</v>
      </c>
      <c r="U883" s="768"/>
      <c r="V883">
        <f>SUMIF(SALIDAS6[[N° DE LOTE ]],ALMACEN[N° DE LOTE],SALIDAS6[ENTRADAS])</f>
        <v>0</v>
      </c>
      <c r="W883" s="950">
        <f>SUMIF(Tabla6[N° DE LOTE],ALMACEN[N° DE LOTE],Tabla6[SALIDAS])</f>
        <v>0</v>
      </c>
      <c r="X883" s="950">
        <f>ALMACEN[[#This Row],[SALIDAD]]-ALMACEN[[#This Row],[ENTRADAS]]</f>
        <v>0</v>
      </c>
      <c r="Y883" s="176"/>
    </row>
    <row r="884" spans="1:25" ht="30" customHeight="1" thickBot="1" x14ac:dyDescent="0.3">
      <c r="I884" s="1025">
        <f>SUM(I10:I883)</f>
        <v>2769</v>
      </c>
      <c r="J884" s="259">
        <f t="shared" ref="J884:Q884" si="71">SUM(J11:J882)</f>
        <v>4820.7000000000016</v>
      </c>
      <c r="K884" s="258">
        <f t="shared" si="71"/>
        <v>1614</v>
      </c>
      <c r="L884" s="259">
        <f t="shared" si="71"/>
        <v>3114.9499999999994</v>
      </c>
      <c r="M884" s="258">
        <f t="shared" si="71"/>
        <v>1605</v>
      </c>
      <c r="N884" s="259">
        <f>SUM(N11:N882)</f>
        <v>2857.14</v>
      </c>
      <c r="O884" s="258">
        <f>SUM(O10:O883)</f>
        <v>1203</v>
      </c>
      <c r="P884" s="259">
        <f t="shared" si="71"/>
        <v>1887.2600000000004</v>
      </c>
      <c r="Q884" s="132">
        <f t="shared" si="71"/>
        <v>6718</v>
      </c>
      <c r="R884" s="914">
        <f>SUM(R11:R883)</f>
        <v>10287.330000000002</v>
      </c>
      <c r="S884" s="905">
        <f>SUBTOTAL(9,S10:S883)</f>
        <v>3788</v>
      </c>
      <c r="T884" s="905">
        <f>SUBTOTAL(9,T10:T883)</f>
        <v>5104.79</v>
      </c>
      <c r="U884" s="768"/>
      <c r="V884" s="139">
        <f>SUM(V11:V883)</f>
        <v>5352</v>
      </c>
      <c r="W884" s="1047">
        <f>SUM(W11:W883)</f>
        <v>504</v>
      </c>
      <c r="X884" s="956"/>
      <c r="Y884" s="1026">
        <f>SUM(Y10:Y883)</f>
        <v>0</v>
      </c>
    </row>
    <row r="885" spans="1:25" x14ac:dyDescent="0.25">
      <c r="A885"/>
      <c r="B885"/>
    </row>
    <row r="888" spans="1:25" x14ac:dyDescent="0.25">
      <c r="A888"/>
      <c r="B888"/>
      <c r="C888" s="225"/>
      <c r="D888" s="225"/>
      <c r="E888" s="225"/>
    </row>
    <row r="889" spans="1:25" ht="18.75" customHeight="1" thickBot="1" x14ac:dyDescent="0.3">
      <c r="A889"/>
      <c r="B889"/>
      <c r="C889" s="225"/>
      <c r="D889" s="260"/>
      <c r="E889" s="225"/>
      <c r="G889" s="1131" t="s">
        <v>17950</v>
      </c>
      <c r="H889" s="1132"/>
      <c r="I889" s="1132"/>
      <c r="J889" s="1132"/>
      <c r="K889" s="1132"/>
      <c r="L889" s="1132"/>
      <c r="M889" s="1132"/>
      <c r="N889" s="1133"/>
      <c r="W889" s="950">
        <v>7</v>
      </c>
    </row>
    <row r="890" spans="1:25" ht="32.25" thickBot="1" x14ac:dyDescent="0.3">
      <c r="A890"/>
      <c r="B890"/>
      <c r="C890" s="274"/>
      <c r="D890" s="260"/>
      <c r="E890" s="225"/>
      <c r="G890" s="51" t="s">
        <v>792</v>
      </c>
      <c r="H890" s="339" t="s">
        <v>331</v>
      </c>
      <c r="I890" s="698" t="s">
        <v>725</v>
      </c>
      <c r="J890" s="906" t="s">
        <v>17972</v>
      </c>
      <c r="K890" s="1037" t="s">
        <v>17973</v>
      </c>
      <c r="L890" s="906" t="s">
        <v>17974</v>
      </c>
      <c r="M890" s="1039" t="s">
        <v>17976</v>
      </c>
      <c r="N890" s="908" t="s">
        <v>17977</v>
      </c>
      <c r="O890" s="225"/>
      <c r="P890" s="219"/>
      <c r="Q890" s="225"/>
      <c r="R890" s="225"/>
      <c r="S890" s="16"/>
    </row>
    <row r="891" spans="1:25" ht="15.75" thickBot="1" x14ac:dyDescent="0.3">
      <c r="A891"/>
      <c r="B891"/>
      <c r="C891" s="274"/>
      <c r="D891" s="260"/>
      <c r="E891" s="225"/>
      <c r="G891" s="261">
        <v>1</v>
      </c>
      <c r="H891" s="262" t="s">
        <v>10</v>
      </c>
      <c r="I891" s="330">
        <f>SUM(I11:I350)</f>
        <v>1508</v>
      </c>
      <c r="J891" s="64">
        <f>SUM(K11:K350)</f>
        <v>803</v>
      </c>
      <c r="K891" s="64">
        <f>SUM(M11:M350)</f>
        <v>722</v>
      </c>
      <c r="L891" s="64">
        <f>SUM(O11:O350)</f>
        <v>391</v>
      </c>
      <c r="M891" s="263">
        <f>SUM(Q11:Q350)</f>
        <v>3348</v>
      </c>
      <c r="N891" s="64">
        <f>SUM(S11:S350)</f>
        <v>1788</v>
      </c>
      <c r="O891" s="881"/>
      <c r="P891" s="219"/>
      <c r="Q891" s="881"/>
      <c r="R891" s="219"/>
      <c r="S891" s="881"/>
    </row>
    <row r="892" spans="1:25" ht="15.75" thickBot="1" x14ac:dyDescent="0.3">
      <c r="A892"/>
      <c r="B892"/>
      <c r="C892" s="274"/>
      <c r="D892" s="260"/>
      <c r="E892" s="225"/>
      <c r="G892" s="264">
        <v>2</v>
      </c>
      <c r="H892" s="265" t="s">
        <v>332</v>
      </c>
      <c r="I892" s="331">
        <f>SUM(I351:I433)</f>
        <v>280</v>
      </c>
      <c r="J892" s="65">
        <f>SUM(K351:K433)</f>
        <v>263</v>
      </c>
      <c r="K892" s="65">
        <f>SUM(M351:M433)</f>
        <v>226</v>
      </c>
      <c r="L892" s="65">
        <f>SUM(O351:O433)</f>
        <v>200</v>
      </c>
      <c r="M892" s="266">
        <f>SUM(Q351:Q433)</f>
        <v>535</v>
      </c>
      <c r="N892" s="65">
        <f>SUM(S351:S433)</f>
        <v>253</v>
      </c>
      <c r="O892" s="881"/>
      <c r="P892" s="219"/>
      <c r="Q892" s="881"/>
      <c r="R892" s="219"/>
      <c r="S892" s="881"/>
    </row>
    <row r="893" spans="1:25" ht="15.75" thickBot="1" x14ac:dyDescent="0.3">
      <c r="A893"/>
      <c r="B893"/>
      <c r="C893" s="274"/>
      <c r="D893" s="260"/>
      <c r="E893" s="225"/>
      <c r="G893" s="264">
        <v>3</v>
      </c>
      <c r="H893" s="265" t="s">
        <v>333</v>
      </c>
      <c r="I893" s="331">
        <f>SUM(I434:I514)</f>
        <v>164</v>
      </c>
      <c r="J893" s="65">
        <f>SUM(K434:K514)</f>
        <v>147</v>
      </c>
      <c r="K893" s="65">
        <f>SUM(M434:M514)</f>
        <v>112</v>
      </c>
      <c r="L893" s="65">
        <f>SUM(O434:O514)</f>
        <v>62</v>
      </c>
      <c r="M893" s="266">
        <f>SUM(Q434:Q514)</f>
        <v>721</v>
      </c>
      <c r="N893" s="65">
        <f>SUM(S434:S514)</f>
        <v>458</v>
      </c>
      <c r="O893" s="881"/>
      <c r="P893" s="219"/>
      <c r="Q893" s="881"/>
      <c r="R893" s="219"/>
      <c r="S893" s="881"/>
    </row>
    <row r="894" spans="1:25" ht="15.75" thickBot="1" x14ac:dyDescent="0.3">
      <c r="A894"/>
      <c r="B894"/>
      <c r="C894" s="274"/>
      <c r="D894" s="260"/>
      <c r="E894" s="225"/>
      <c r="G894" s="264">
        <v>4</v>
      </c>
      <c r="H894" s="265" t="s">
        <v>334</v>
      </c>
      <c r="I894" s="331">
        <f>SUM(I515:I554,I563)</f>
        <v>129</v>
      </c>
      <c r="J894" s="65">
        <f>SUM(K515:K554,K563)</f>
        <v>141</v>
      </c>
      <c r="K894" s="65">
        <f>SUM(M515:M554,M563)</f>
        <v>82</v>
      </c>
      <c r="L894" s="65">
        <f>SUM(O515:O554,O563)</f>
        <v>30</v>
      </c>
      <c r="M894" s="266">
        <f>SUM(Q515:Q554,Q563)</f>
        <v>167</v>
      </c>
      <c r="N894" s="65">
        <f>SUM(S515:S554,S563)</f>
        <v>70</v>
      </c>
      <c r="O894" s="881"/>
      <c r="P894" s="219"/>
      <c r="Q894" s="881"/>
      <c r="R894" s="219"/>
      <c r="S894" s="881"/>
    </row>
    <row r="895" spans="1:25" ht="15.75" thickBot="1" x14ac:dyDescent="0.3">
      <c r="A895"/>
      <c r="B895"/>
      <c r="C895" s="274"/>
      <c r="D895" s="260"/>
      <c r="E895" s="225"/>
      <c r="G895" s="264">
        <v>5</v>
      </c>
      <c r="H895" s="265" t="s">
        <v>335</v>
      </c>
      <c r="I895" s="331">
        <f>SUM(I567:I594)</f>
        <v>0</v>
      </c>
      <c r="J895" s="65">
        <f>SUM(K567:K594)</f>
        <v>0</v>
      </c>
      <c r="K895" s="65">
        <f>SUM(M567:M594)</f>
        <v>0</v>
      </c>
      <c r="L895" s="65">
        <f>SUM(O567:O594)</f>
        <v>43</v>
      </c>
      <c r="M895" s="266">
        <f>SUM(Q567:Q594)</f>
        <v>168</v>
      </c>
      <c r="N895" s="65">
        <f>SUM(S567:S594)</f>
        <v>80</v>
      </c>
      <c r="O895" s="881"/>
      <c r="P895" s="219"/>
      <c r="Q895" s="881"/>
      <c r="R895" s="219"/>
      <c r="S895" s="881"/>
    </row>
    <row r="896" spans="1:25" ht="15.75" thickBot="1" x14ac:dyDescent="0.3">
      <c r="A896"/>
      <c r="B896"/>
      <c r="C896" s="275"/>
      <c r="D896" s="260"/>
      <c r="E896" s="225"/>
      <c r="G896" s="264">
        <v>6</v>
      </c>
      <c r="H896" s="265" t="s">
        <v>336</v>
      </c>
      <c r="I896" s="331">
        <f>SUM(I556:I562,I565:I566)</f>
        <v>0</v>
      </c>
      <c r="J896" s="65">
        <f>SUM(K556:K562,K565:K566)</f>
        <v>0</v>
      </c>
      <c r="K896" s="65">
        <f>SUM(M556:M562,M565:M566)</f>
        <v>0</v>
      </c>
      <c r="L896" s="65">
        <f>SUM(O556:O562,O565:O566)</f>
        <v>0</v>
      </c>
      <c r="M896" s="266">
        <f>SUM(Q556:Q562,Q565:Q566)</f>
        <v>60</v>
      </c>
      <c r="N896" s="65">
        <f>SUM(S556:S562,S565:S566)</f>
        <v>31</v>
      </c>
      <c r="O896" s="881"/>
      <c r="P896" s="219"/>
      <c r="Q896" s="881"/>
      <c r="R896" s="219"/>
      <c r="S896" s="881"/>
    </row>
    <row r="897" spans="1:19" ht="15.75" thickBot="1" x14ac:dyDescent="0.3">
      <c r="A897"/>
      <c r="B897"/>
      <c r="C897" s="225"/>
      <c r="D897" s="225"/>
      <c r="E897" s="225"/>
      <c r="G897" s="264">
        <v>7</v>
      </c>
      <c r="H897" s="265" t="s">
        <v>337</v>
      </c>
      <c r="I897" s="331">
        <f>SUM(I595:I616)</f>
        <v>2</v>
      </c>
      <c r="J897" s="65">
        <f>SUM(K595:K616)</f>
        <v>2</v>
      </c>
      <c r="K897" s="65">
        <f>SUM(M595:M616)</f>
        <v>2</v>
      </c>
      <c r="L897" s="65">
        <f>SUM(O595:O616)</f>
        <v>2</v>
      </c>
      <c r="M897" s="266">
        <f>SUM(Q595:Q616)</f>
        <v>57</v>
      </c>
      <c r="N897" s="65">
        <f>SUM(S595:S616)</f>
        <v>31</v>
      </c>
      <c r="O897" s="881"/>
      <c r="P897" s="219"/>
      <c r="Q897" s="881"/>
      <c r="R897" s="219"/>
      <c r="S897" s="881"/>
    </row>
    <row r="898" spans="1:19" ht="15.75" thickBot="1" x14ac:dyDescent="0.3">
      <c r="A898"/>
      <c r="B898"/>
      <c r="C898" s="225"/>
      <c r="D898" s="225"/>
      <c r="E898" s="225"/>
      <c r="G898" s="264">
        <v>8</v>
      </c>
      <c r="H898" s="265" t="s">
        <v>338</v>
      </c>
      <c r="I898" s="331">
        <f>SUM(I617:I715)</f>
        <v>33</v>
      </c>
      <c r="J898" s="65">
        <f>SUM(K617:K715)</f>
        <v>28</v>
      </c>
      <c r="K898" s="65">
        <f>SUM(M617:M715)</f>
        <v>28</v>
      </c>
      <c r="L898" s="65">
        <f>SUM(O617:O715)</f>
        <v>3</v>
      </c>
      <c r="M898" s="266">
        <f>SUM(Q617:Q715)</f>
        <v>50</v>
      </c>
      <c r="N898" s="65">
        <f>SUM(S617:S715)</f>
        <v>28</v>
      </c>
      <c r="O898" s="881"/>
      <c r="P898" s="219"/>
      <c r="Q898" s="881"/>
      <c r="R898" s="219"/>
      <c r="S898" s="881"/>
    </row>
    <row r="899" spans="1:19" ht="26.25" thickBot="1" x14ac:dyDescent="0.3">
      <c r="A899"/>
      <c r="B899"/>
      <c r="C899" s="225"/>
      <c r="D899" s="225"/>
      <c r="E899" s="225"/>
      <c r="G899" s="264">
        <v>9</v>
      </c>
      <c r="H899" s="265" t="s">
        <v>339</v>
      </c>
      <c r="I899" s="331">
        <f>SUM(I716:I832)</f>
        <v>623</v>
      </c>
      <c r="J899" s="65">
        <f>SUM(K716:K832)</f>
        <v>230</v>
      </c>
      <c r="K899" s="65">
        <f>SUM(M716:M832)</f>
        <v>433</v>
      </c>
      <c r="L899" s="65">
        <f>SUM(O716:O832)</f>
        <v>452</v>
      </c>
      <c r="M899" s="266">
        <f>SUM(Q716:Q832)</f>
        <v>1572</v>
      </c>
      <c r="N899" s="65">
        <f>SUM(S716:S832)</f>
        <v>1039</v>
      </c>
      <c r="O899" s="881"/>
      <c r="P899" s="219"/>
      <c r="Q899" s="881"/>
      <c r="R899" s="219"/>
      <c r="S899" s="881"/>
    </row>
    <row r="900" spans="1:19" ht="15.75" thickBot="1" x14ac:dyDescent="0.3">
      <c r="A900"/>
      <c r="B900"/>
      <c r="G900" s="267">
        <v>10</v>
      </c>
      <c r="H900" s="268" t="s">
        <v>13</v>
      </c>
      <c r="I900" s="332">
        <f>SUM(I833:I838)</f>
        <v>0</v>
      </c>
      <c r="J900" s="66">
        <f>SUM(K833:K838)</f>
        <v>0</v>
      </c>
      <c r="K900" s="66">
        <f>SUM(M833:M838)</f>
        <v>0</v>
      </c>
      <c r="L900" s="66">
        <f>SUM(O833:O838)</f>
        <v>0</v>
      </c>
      <c r="M900" s="269">
        <f>SUM(Q833:Q838)</f>
        <v>20</v>
      </c>
      <c r="N900" s="66">
        <f>SUM(S833:S838)</f>
        <v>0</v>
      </c>
      <c r="O900" s="881"/>
      <c r="P900" s="219"/>
      <c r="Q900" s="881"/>
      <c r="R900" s="219"/>
      <c r="S900" s="881"/>
    </row>
    <row r="901" spans="1:19" ht="21" thickBot="1" x14ac:dyDescent="0.3">
      <c r="A901"/>
      <c r="B901"/>
      <c r="C901"/>
      <c r="D901"/>
      <c r="E901"/>
      <c r="F901" s="270"/>
      <c r="G901" s="271"/>
      <c r="H901" s="633" t="s">
        <v>340</v>
      </c>
      <c r="I901" s="322">
        <f>SUM(I891:I900)</f>
        <v>2739</v>
      </c>
      <c r="J901" s="48">
        <f>SUBTOTAL(9,J891:J900)</f>
        <v>1614</v>
      </c>
      <c r="K901" s="48">
        <f>SUM(K891:K900)</f>
        <v>1605</v>
      </c>
      <c r="L901" s="272">
        <f>SUM(L891:L900)</f>
        <v>1183</v>
      </c>
      <c r="M901" s="919">
        <f>Q884</f>
        <v>6718</v>
      </c>
      <c r="N901" s="1041">
        <f>SUM(N891:N900)</f>
        <v>3778</v>
      </c>
      <c r="O901" s="225"/>
      <c r="P901" s="219"/>
      <c r="Q901" s="225"/>
      <c r="R901" s="132"/>
    </row>
    <row r="902" spans="1:19" x14ac:dyDescent="0.25">
      <c r="O902" s="225"/>
      <c r="P902" s="219"/>
      <c r="Q902" s="225"/>
    </row>
  </sheetData>
  <mergeCells count="5">
    <mergeCell ref="A2:Q2"/>
    <mergeCell ref="A4:Q4"/>
    <mergeCell ref="H6:J6"/>
    <mergeCell ref="A3:R3"/>
    <mergeCell ref="G889:N889"/>
  </mergeCells>
  <conditionalFormatting sqref="I882:I883">
    <cfRule type="iconSet" priority="9">
      <iconSet>
        <cfvo type="percent" val="0"/>
        <cfvo type="num" val="20"/>
        <cfvo type="num" val="50"/>
      </iconSet>
    </cfRule>
    <cfRule type="iconSet" priority="10">
      <iconSet>
        <cfvo type="percent" val="0"/>
        <cfvo type="num" val="20"/>
        <cfvo type="num" val="70"/>
      </iconSet>
    </cfRule>
  </conditionalFormatting>
  <conditionalFormatting sqref="H853:H883">
    <cfRule type="iconSet" priority="11">
      <iconSet>
        <cfvo type="percent" val="0"/>
        <cfvo type="num" val="20"/>
        <cfvo type="num" val="50"/>
      </iconSet>
    </cfRule>
    <cfRule type="iconSet" priority="12">
      <iconSet>
        <cfvo type="percent" val="0"/>
        <cfvo type="percent" val="20"/>
        <cfvo type="percent" val="80"/>
      </iconSet>
    </cfRule>
  </conditionalFormatting>
  <conditionalFormatting sqref="H853:H883">
    <cfRule type="iconSet" priority="13">
      <iconSet>
        <cfvo type="percent" val="0"/>
        <cfvo type="num" val="25"/>
        <cfvo type="num" val="50"/>
      </iconSet>
    </cfRule>
    <cfRule type="iconSet" priority="14">
      <iconSet>
        <cfvo type="percent" val="0"/>
        <cfvo type="num" val="0"/>
        <cfvo type="num" val="50"/>
      </iconSet>
    </cfRule>
  </conditionalFormatting>
  <conditionalFormatting sqref="F10:F20">
    <cfRule type="iconSet" priority="5">
      <iconSet iconSet="3Signs">
        <cfvo type="percent" val="0"/>
        <cfvo type="percent" val="&quot;6 MESE&quot;"/>
        <cfvo type="percent" val="&quot;1 AÑO &quot;"/>
      </iconSet>
    </cfRule>
  </conditionalFormatting>
  <conditionalFormatting sqref="H10:H24">
    <cfRule type="iconSet" priority="4">
      <iconSet>
        <cfvo type="percent" val="0"/>
        <cfvo type="num" val="33"/>
        <cfvo type="num" val="100"/>
      </iconSet>
    </cfRule>
  </conditionalFormatting>
  <conditionalFormatting sqref="H570">
    <cfRule type="iconSet" priority="2">
      <iconSet>
        <cfvo type="percent" val="0"/>
        <cfvo type="num" val="20"/>
        <cfvo type="num" val="50"/>
      </iconSet>
    </cfRule>
    <cfRule type="iconSet" priority="3">
      <iconSet>
        <cfvo type="percent" val="0"/>
        <cfvo type="percent" val="20"/>
        <cfvo type="percent" val="80"/>
      </iconSet>
    </cfRule>
  </conditionalFormatting>
  <conditionalFormatting sqref="I879:I881">
    <cfRule type="iconSet" priority="15">
      <iconSet>
        <cfvo type="percent" val="0"/>
        <cfvo type="num" val="20"/>
        <cfvo type="num" val="50"/>
      </iconSet>
    </cfRule>
    <cfRule type="iconSet" priority="16">
      <iconSet>
        <cfvo type="percent" val="0"/>
        <cfvo type="percent" val="20"/>
        <cfvo type="percent" val="80"/>
      </iconSet>
    </cfRule>
  </conditionalFormatting>
  <conditionalFormatting sqref="I879:I881">
    <cfRule type="iconSet" priority="21">
      <iconSet>
        <cfvo type="percent" val="0"/>
        <cfvo type="num" val="25"/>
        <cfvo type="num" val="50"/>
      </iconSet>
    </cfRule>
    <cfRule type="iconSet" priority="22">
      <iconSet>
        <cfvo type="percent" val="0"/>
        <cfvo type="num" val="0"/>
        <cfvo type="num" val="50"/>
      </iconSet>
    </cfRule>
  </conditionalFormatting>
  <conditionalFormatting sqref="K10:K883">
    <cfRule type="iconSet" priority="5658">
      <iconSet>
        <cfvo type="percent" val="0"/>
        <cfvo type="num" val="10"/>
        <cfvo type="num" val="50"/>
      </iconSet>
    </cfRule>
  </conditionalFormatting>
  <conditionalFormatting sqref="M10:M883">
    <cfRule type="iconSet" priority="5660">
      <iconSet>
        <cfvo type="percent" val="0"/>
        <cfvo type="num" val="20"/>
        <cfvo type="num" val="50"/>
      </iconSet>
    </cfRule>
  </conditionalFormatting>
  <conditionalFormatting sqref="O10:O883">
    <cfRule type="iconSet" priority="5662">
      <iconSet>
        <cfvo type="percent" val="0"/>
        <cfvo type="num" val="20"/>
        <cfvo type="num" val="50"/>
      </iconSet>
    </cfRule>
  </conditionalFormatting>
  <conditionalFormatting sqref="Q10:Q883">
    <cfRule type="iconSet" priority="5664">
      <iconSet>
        <cfvo type="percent" val="0"/>
        <cfvo type="num" val="20"/>
        <cfvo type="num" val="50"/>
      </iconSet>
    </cfRule>
  </conditionalFormatting>
  <conditionalFormatting sqref="H10:H852">
    <cfRule type="iconSet" priority="5666">
      <iconSet>
        <cfvo type="percent" val="0"/>
        <cfvo type="num" val="20"/>
        <cfvo type="num" val="50"/>
      </iconSet>
    </cfRule>
    <cfRule type="iconSet" priority="5667">
      <iconSet>
        <cfvo type="percent" val="0"/>
        <cfvo type="percent" val="20"/>
        <cfvo type="percent" val="80"/>
      </iconSet>
    </cfRule>
  </conditionalFormatting>
  <conditionalFormatting sqref="H10:H852">
    <cfRule type="iconSet" priority="5670">
      <iconSet>
        <cfvo type="percent" val="0"/>
        <cfvo type="num" val="25"/>
        <cfvo type="num" val="50"/>
      </iconSet>
    </cfRule>
    <cfRule type="iconSet" priority="5671">
      <iconSet>
        <cfvo type="percent" val="0"/>
        <cfvo type="num" val="0"/>
        <cfvo type="num" val="50"/>
      </iconSet>
    </cfRule>
  </conditionalFormatting>
  <conditionalFormatting sqref="I10:I878">
    <cfRule type="iconSet" priority="5674">
      <iconSet>
        <cfvo type="percent" val="0"/>
        <cfvo type="num" val="20"/>
        <cfvo type="num" val="50"/>
      </iconSet>
    </cfRule>
  </conditionalFormatting>
  <pageMargins left="0.7" right="0.7" top="0.75" bottom="0.75" header="0.3" footer="0.3"/>
  <pageSetup paperSize="9" orientation="portrait" r:id="rId1"/>
  <drawing r:id="rId2"/>
  <tableParts count="2">
    <tablePart r:id="rId3"/>
    <tablePart r:id="rId4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5:K676"/>
  <sheetViews>
    <sheetView topLeftCell="A34" zoomScale="71" zoomScaleNormal="71" workbookViewId="0">
      <selection activeCell="C67" sqref="C67"/>
    </sheetView>
  </sheetViews>
  <sheetFormatPr baseColWidth="10" defaultRowHeight="15" x14ac:dyDescent="0.25"/>
  <cols>
    <col min="2" max="2" width="11.42578125" style="178"/>
    <col min="3" max="3" width="14.42578125" customWidth="1"/>
    <col min="4" max="4" width="35.7109375" style="132" customWidth="1"/>
    <col min="5" max="5" width="17.140625" customWidth="1"/>
    <col min="6" max="6" width="15.85546875" customWidth="1"/>
    <col min="9" max="9" width="26.28515625" style="142" customWidth="1"/>
  </cols>
  <sheetData>
    <row r="15" spans="2:10" ht="15.75" thickBot="1" x14ac:dyDescent="0.3">
      <c r="B15" s="180" t="s">
        <v>905</v>
      </c>
      <c r="C15" s="134" t="s">
        <v>800</v>
      </c>
      <c r="D15" s="171" t="s">
        <v>854</v>
      </c>
      <c r="E15" s="134" t="s">
        <v>855</v>
      </c>
      <c r="F15" s="93" t="s">
        <v>2</v>
      </c>
      <c r="G15" s="93" t="s">
        <v>810</v>
      </c>
      <c r="H15" s="93" t="s">
        <v>809</v>
      </c>
      <c r="I15" s="93" t="s">
        <v>891</v>
      </c>
      <c r="J15" s="188" t="s">
        <v>1001</v>
      </c>
    </row>
    <row r="16" spans="2:10" ht="24.75" customHeight="1" thickTop="1" x14ac:dyDescent="0.25">
      <c r="B16" s="178">
        <v>1</v>
      </c>
      <c r="C16" s="8">
        <v>45194</v>
      </c>
      <c r="D16" s="132" t="str">
        <f>VLOOKUP(Tabla6[N° DE LOTE],ALMACEN[],2,FALSE)</f>
        <v>ACETAMINOFEN 500MG X 10 TAB</v>
      </c>
      <c r="E16" t="str">
        <f>VLOOKUP(Tabla6[N° DE LOTE],ALMACEN[],4,FALSE)</f>
        <v xml:space="preserve">TABLETAS </v>
      </c>
      <c r="F16" t="str">
        <f>VLOOKUP(Tabla6[N° DE LOTE],ALMACEN[],3,FALSE)</f>
        <v xml:space="preserve">LAPROFF </v>
      </c>
      <c r="G16">
        <f>VLOOKUP(Tabla6[[#This Row],[N° DE LOTE]],ALMACEN[],7,FALSE)</f>
        <v>0.53</v>
      </c>
      <c r="H16">
        <v>30</v>
      </c>
      <c r="I16" s="141" t="s">
        <v>18210</v>
      </c>
    </row>
    <row r="17" spans="2:9" ht="30" x14ac:dyDescent="0.25">
      <c r="B17" s="178">
        <v>750</v>
      </c>
      <c r="C17" s="8">
        <v>45194</v>
      </c>
      <c r="D17" s="132" t="str">
        <f>VLOOKUP(Tabla6[N° DE LOTE],ALMACEN[],2,FALSE)</f>
        <v>ACIDO ACETILSALICILICO 81MG X 10 TAB</v>
      </c>
      <c r="E17" t="str">
        <f>VLOOKUP(Tabla6[N° DE LOTE],ALMACEN[],4,FALSE)</f>
        <v xml:space="preserve">TABLETAS </v>
      </c>
      <c r="F17" t="str">
        <f>VLOOKUP(Tabla6[N° DE LOTE],ALMACEN[],3,FALSE)</f>
        <v>BIOS-VITA</v>
      </c>
      <c r="G17">
        <f>VLOOKUP(Tabla6[[#This Row],[N° DE LOTE]],ALMACEN[],7,FALSE)</f>
        <v>0.51</v>
      </c>
      <c r="H17">
        <v>10</v>
      </c>
      <c r="I17" s="141" t="s">
        <v>18210</v>
      </c>
    </row>
    <row r="18" spans="2:9" x14ac:dyDescent="0.25">
      <c r="B18" s="178">
        <v>51</v>
      </c>
      <c r="C18" s="8">
        <v>45194</v>
      </c>
      <c r="D18" s="132" t="str">
        <f>VLOOKUP(Tabla6[N° DE LOTE],ALMACEN[],2,FALSE)</f>
        <v xml:space="preserve">ATORVASTATINA 20MG 10 X 10 TAB </v>
      </c>
      <c r="E18" t="str">
        <f>VLOOKUP(Tabla6[N° DE LOTE],ALMACEN[],4,FALSE)</f>
        <v xml:space="preserve">TABLETAS </v>
      </c>
      <c r="F18" t="str">
        <f>VLOOKUP(Tabla6[N° DE LOTE],ALMACEN[],3,FALSE)</f>
        <v xml:space="preserve">BRIXMEDIC </v>
      </c>
      <c r="G18">
        <f>VLOOKUP(Tabla6[[#This Row],[N° DE LOTE]],ALMACEN[],7,FALSE)</f>
        <v>1.3</v>
      </c>
      <c r="H18">
        <v>10</v>
      </c>
      <c r="I18" s="141" t="s">
        <v>18210</v>
      </c>
    </row>
    <row r="19" spans="2:9" x14ac:dyDescent="0.25">
      <c r="B19" s="178">
        <v>35</v>
      </c>
      <c r="C19" s="8">
        <v>45194</v>
      </c>
      <c r="D19" s="132" t="str">
        <f>VLOOKUP(Tabla6[N° DE LOTE],ALMACEN[],2,FALSE)</f>
        <v xml:space="preserve">AMOXICILINA 500MG X 10 TAB </v>
      </c>
      <c r="E19" t="str">
        <f>VLOOKUP(Tabla6[N° DE LOTE],ALMACEN[],4,FALSE)</f>
        <v xml:space="preserve">TABLETAS </v>
      </c>
      <c r="F19" t="str">
        <f>VLOOKUP(Tabla6[N° DE LOTE],ALMACEN[],3,FALSE)</f>
        <v>COASPHARMA</v>
      </c>
      <c r="G19">
        <f>VLOOKUP(Tabla6[[#This Row],[N° DE LOTE]],ALMACEN[],7,FALSE)</f>
        <v>2</v>
      </c>
      <c r="H19">
        <v>10</v>
      </c>
      <c r="I19" s="141" t="s">
        <v>18210</v>
      </c>
    </row>
    <row r="20" spans="2:9" ht="30" x14ac:dyDescent="0.25">
      <c r="B20" s="178">
        <v>752</v>
      </c>
      <c r="C20" s="8">
        <v>45194</v>
      </c>
      <c r="D20" s="132" t="str">
        <f>VLOOKUP(Tabla6[N° DE LOTE],ALMACEN[],2,FALSE)</f>
        <v>AMOXICILINA+ AC CLAVULANICO X 14TAB</v>
      </c>
      <c r="E20" t="str">
        <f>VLOOKUP(Tabla6[N° DE LOTE],ALMACEN[],4,FALSE)</f>
        <v xml:space="preserve">TABLETAS </v>
      </c>
      <c r="F20" t="str">
        <f>VLOOKUP(Tabla6[N° DE LOTE],ALMACEN[],3,FALSE)</f>
        <v>HALER</v>
      </c>
      <c r="G20">
        <f>VLOOKUP(Tabla6[[#This Row],[N° DE LOTE]],ALMACEN[],7,FALSE)</f>
        <v>8.7100000000000009</v>
      </c>
      <c r="H20">
        <v>5</v>
      </c>
      <c r="I20" s="141" t="s">
        <v>18210</v>
      </c>
    </row>
    <row r="21" spans="2:9" ht="30" x14ac:dyDescent="0.25">
      <c r="B21" s="178">
        <v>825</v>
      </c>
      <c r="C21" s="8">
        <v>45194</v>
      </c>
      <c r="D21" s="132" t="str">
        <f>VLOOKUP(Tabla6[N° DE LOTE],ALMACEN[],2,FALSE)</f>
        <v>BUSCURON BROMURO DE HIOSCINA 10MG CAJA X 10 TAB</v>
      </c>
      <c r="E21" t="str">
        <f>VLOOKUP(Tabla6[N° DE LOTE],ALMACEN[],4,FALSE)</f>
        <v xml:space="preserve">TABLETAS </v>
      </c>
      <c r="F21" t="str">
        <f>VLOOKUP(Tabla6[N° DE LOTE],ALMACEN[],3,FALSE)</f>
        <v>COASPHARMA</v>
      </c>
      <c r="G21">
        <f>VLOOKUP(Tabla6[[#This Row],[N° DE LOTE]],ALMACEN[],7,FALSE)</f>
        <v>4.55</v>
      </c>
      <c r="H21">
        <v>10</v>
      </c>
      <c r="I21" s="141" t="s">
        <v>18210</v>
      </c>
    </row>
    <row r="22" spans="2:9" x14ac:dyDescent="0.25">
      <c r="B22" s="178">
        <v>115</v>
      </c>
      <c r="C22" s="8">
        <v>45194</v>
      </c>
      <c r="D22" s="132" t="str">
        <f>VLOOKUP(Tabla6[N° DE LOTE],ALMACEN[],2,FALSE)</f>
        <v>DICLOFENAC POTASICO 50MG X 20TAB</v>
      </c>
      <c r="E22" t="str">
        <f>VLOOKUP(Tabla6[N° DE LOTE],ALMACEN[],4,FALSE)</f>
        <v xml:space="preserve">TABLETAS </v>
      </c>
      <c r="F22" t="str">
        <f>VLOOKUP(Tabla6[N° DE LOTE],ALMACEN[],3,FALSE)</f>
        <v>GEOLAB</v>
      </c>
      <c r="G22">
        <f>VLOOKUP(Tabla6[[#This Row],[N° DE LOTE]],ALMACEN[],7,FALSE)</f>
        <v>1.26</v>
      </c>
      <c r="H22">
        <v>20</v>
      </c>
      <c r="I22" s="141" t="s">
        <v>18210</v>
      </c>
    </row>
    <row r="23" spans="2:9" x14ac:dyDescent="0.25">
      <c r="B23" s="178">
        <v>764</v>
      </c>
      <c r="C23" s="8">
        <v>45194</v>
      </c>
      <c r="D23" s="132" t="str">
        <f>VLOOKUP(Tabla6[N° DE LOTE],ALMACEN[],2,FALSE)</f>
        <v>DICLOFENAC POTASICO 50MG X 20TAB</v>
      </c>
      <c r="E23" t="str">
        <f>VLOOKUP(Tabla6[N° DE LOTE],ALMACEN[],4,FALSE)</f>
        <v xml:space="preserve">TABLETAS </v>
      </c>
      <c r="F23" t="str">
        <f>VLOOKUP(Tabla6[N° DE LOTE],ALMACEN[],3,FALSE)</f>
        <v>H&amp;M</v>
      </c>
      <c r="G23">
        <f>VLOOKUP(Tabla6[[#This Row],[N° DE LOTE]],ALMACEN[],7,FALSE)</f>
        <v>1.39</v>
      </c>
      <c r="H23">
        <v>20</v>
      </c>
      <c r="I23" s="141" t="s">
        <v>18210</v>
      </c>
    </row>
    <row r="24" spans="2:9" ht="30" x14ac:dyDescent="0.25">
      <c r="B24" s="178">
        <v>767</v>
      </c>
      <c r="C24" s="8">
        <v>45194</v>
      </c>
      <c r="D24" s="132" t="str">
        <f>VLOOKUP(Tabla6[N° DE LOTE],ALMACEN[],2,FALSE)</f>
        <v xml:space="preserve">HIOSCINA + METAMIZOL 10/250MG CAJA X 10 TAB </v>
      </c>
      <c r="E24" t="str">
        <f>VLOOKUP(Tabla6[N° DE LOTE],ALMACEN[],4,FALSE)</f>
        <v xml:space="preserve">TABLETAS </v>
      </c>
      <c r="F24" t="str">
        <f>VLOOKUP(Tabla6[N° DE LOTE],ALMACEN[],3,FALSE)</f>
        <v xml:space="preserve">JL PHARMA </v>
      </c>
      <c r="G24">
        <f>VLOOKUP(Tabla6[[#This Row],[N° DE LOTE]],ALMACEN[],7,FALSE)</f>
        <v>2.96</v>
      </c>
      <c r="H24">
        <v>10</v>
      </c>
      <c r="I24" s="141" t="s">
        <v>18210</v>
      </c>
    </row>
    <row r="25" spans="2:9" x14ac:dyDescent="0.25">
      <c r="B25" s="178">
        <v>768</v>
      </c>
      <c r="C25" s="8">
        <v>45194</v>
      </c>
      <c r="D25" s="132" t="str">
        <f>VLOOKUP(Tabla6[N° DE LOTE],ALMACEN[],2,FALSE)</f>
        <v>IBUPROFENO 400MG X 20TAB</v>
      </c>
      <c r="E25" t="str">
        <f>VLOOKUP(Tabla6[N° DE LOTE],ALMACEN[],4,FALSE)</f>
        <v xml:space="preserve">TABLETAS </v>
      </c>
      <c r="F25" t="str">
        <f>VLOOKUP(Tabla6[N° DE LOTE],ALMACEN[],3,FALSE)</f>
        <v>H&amp;M</v>
      </c>
      <c r="G25">
        <f>VLOOKUP(Tabla6[[#This Row],[N° DE LOTE]],ALMACEN[],7,FALSE)</f>
        <v>1.73</v>
      </c>
      <c r="H25">
        <v>10</v>
      </c>
      <c r="I25" s="141" t="s">
        <v>18210</v>
      </c>
    </row>
    <row r="26" spans="2:9" x14ac:dyDescent="0.25">
      <c r="B26" s="178">
        <v>769</v>
      </c>
      <c r="C26" s="8">
        <v>45194</v>
      </c>
      <c r="D26" s="132" t="str">
        <f>VLOOKUP(Tabla6[N° DE LOTE],ALMACEN[],2,FALSE)</f>
        <v>IBUPROFENO 600MG CAJA X 20 TAB</v>
      </c>
      <c r="E26" t="str">
        <f>VLOOKUP(Tabla6[N° DE LOTE],ALMACEN[],4,FALSE)</f>
        <v xml:space="preserve">TABLETAS </v>
      </c>
      <c r="F26" t="str">
        <f>VLOOKUP(Tabla6[N° DE LOTE],ALMACEN[],3,FALSE)</f>
        <v>BIOS-VITA</v>
      </c>
      <c r="G26">
        <f>VLOOKUP(Tabla6[[#This Row],[N° DE LOTE]],ALMACEN[],7,FALSE)</f>
        <v>0.99</v>
      </c>
      <c r="H26">
        <v>10</v>
      </c>
      <c r="I26" s="141" t="s">
        <v>18210</v>
      </c>
    </row>
    <row r="27" spans="2:9" x14ac:dyDescent="0.25">
      <c r="B27" s="178">
        <v>148</v>
      </c>
      <c r="C27" s="8">
        <v>45194</v>
      </c>
      <c r="D27" s="132" t="str">
        <f>VLOOKUP(Tabla6[N° DE LOTE],ALMACEN[],2,FALSE)</f>
        <v xml:space="preserve">FLAVOXATO 200MG CAJA X 10 TAB </v>
      </c>
      <c r="E27" t="str">
        <f>VLOOKUP(Tabla6[N° DE LOTE],ALMACEN[],4,FALSE)</f>
        <v xml:space="preserve">TABLETAS </v>
      </c>
      <c r="F27" t="str">
        <f>VLOOKUP(Tabla6[N° DE LOTE],ALMACEN[],3,FALSE)</f>
        <v>BIOVEN</v>
      </c>
      <c r="G27">
        <f>VLOOKUP(Tabla6[[#This Row],[N° DE LOTE]],ALMACEN[],7,FALSE)</f>
        <v>3.18</v>
      </c>
      <c r="H27">
        <v>12</v>
      </c>
      <c r="I27" s="141" t="s">
        <v>18210</v>
      </c>
    </row>
    <row r="28" spans="2:9" ht="30" x14ac:dyDescent="0.25">
      <c r="B28" s="178">
        <v>151</v>
      </c>
      <c r="C28" s="8">
        <v>45194</v>
      </c>
      <c r="D28" s="132" t="str">
        <f>VLOOKUP(Tabla6[N° DE LOTE],ALMACEN[],2,FALSE)</f>
        <v>FLUCONAZOL 100MG CAJA X 10TAB CAP</v>
      </c>
      <c r="E28" t="str">
        <f>VLOOKUP(Tabla6[N° DE LOTE],ALMACEN[],4,FALSE)</f>
        <v xml:space="preserve">TABLETAS </v>
      </c>
      <c r="F28" t="str">
        <f>VLOOKUP(Tabla6[N° DE LOTE],ALMACEN[],3,FALSE)</f>
        <v>JL PHARMA</v>
      </c>
      <c r="G28">
        <f>VLOOKUP(Tabla6[[#This Row],[N° DE LOTE]],ALMACEN[],7,FALSE)</f>
        <v>2.54</v>
      </c>
      <c r="H28">
        <v>10</v>
      </c>
      <c r="I28" s="141" t="s">
        <v>18210</v>
      </c>
    </row>
    <row r="29" spans="2:9" x14ac:dyDescent="0.25">
      <c r="B29" s="178">
        <v>140</v>
      </c>
      <c r="C29" s="8">
        <v>45194</v>
      </c>
      <c r="D29" s="132" t="str">
        <f>VLOOKUP(Tabla6[N° DE LOTE],ALMACEN[],2,FALSE)</f>
        <v>ESOMEPRAZOL 40MG X 10 TAB</v>
      </c>
      <c r="E29" t="str">
        <f>VLOOKUP(Tabla6[N° DE LOTE],ALMACEN[],4,FALSE)</f>
        <v xml:space="preserve">TABLETAS </v>
      </c>
      <c r="F29" t="str">
        <f>VLOOKUP(Tabla6[N° DE LOTE],ALMACEN[],3,FALSE)</f>
        <v xml:space="preserve">BRIXMEDIC </v>
      </c>
      <c r="G29">
        <f>VLOOKUP(Tabla6[[#This Row],[N° DE LOTE]],ALMACEN[],7,FALSE)</f>
        <v>0.91</v>
      </c>
      <c r="H29">
        <v>10</v>
      </c>
      <c r="I29" s="141" t="s">
        <v>18210</v>
      </c>
    </row>
    <row r="30" spans="2:9" x14ac:dyDescent="0.25">
      <c r="B30" s="178">
        <v>761</v>
      </c>
      <c r="C30" s="8">
        <v>45194</v>
      </c>
      <c r="D30" s="132" t="str">
        <f>VLOOKUP(Tabla6[N° DE LOTE],ALMACEN[],2,FALSE)</f>
        <v>CIPROFLOXACINA 500MG X10 TAB</v>
      </c>
      <c r="E30" t="str">
        <f>VLOOKUP(Tabla6[N° DE LOTE],ALMACEN[],4,FALSE)</f>
        <v xml:space="preserve">TABLETAS </v>
      </c>
      <c r="F30" t="str">
        <f>VLOOKUP(Tabla6[N° DE LOTE],ALMACEN[],3,FALSE)</f>
        <v>HUMAN</v>
      </c>
      <c r="G30">
        <f>VLOOKUP(Tabla6[[#This Row],[N° DE LOTE]],ALMACEN[],7,FALSE)</f>
        <v>1.38</v>
      </c>
      <c r="H30">
        <v>10</v>
      </c>
      <c r="I30" s="141" t="s">
        <v>18210</v>
      </c>
    </row>
    <row r="31" spans="2:9" ht="30" x14ac:dyDescent="0.25">
      <c r="B31" s="178">
        <v>757</v>
      </c>
      <c r="C31" s="8">
        <v>45194</v>
      </c>
      <c r="D31" s="132" t="str">
        <f>VLOOKUP(Tabla6[N° DE LOTE],ALMACEN[],2,FALSE)</f>
        <v>DROPRES ( CANDESARTAN ) 8MG X 10TAB</v>
      </c>
      <c r="E31" t="str">
        <f>VLOOKUP(Tabla6[N° DE LOTE],ALMACEN[],4,FALSE)</f>
        <v xml:space="preserve">TABLETAS </v>
      </c>
      <c r="F31" t="str">
        <f>VLOOKUP(Tabla6[N° DE LOTE],ALMACEN[],3,FALSE)</f>
        <v>DPT</v>
      </c>
      <c r="G31">
        <f>VLOOKUP(Tabla6[[#This Row],[N° DE LOTE]],ALMACEN[],7,FALSE)</f>
        <v>1.7</v>
      </c>
      <c r="H31">
        <v>5</v>
      </c>
      <c r="I31" s="141" t="s">
        <v>18210</v>
      </c>
    </row>
    <row r="32" spans="2:9" x14ac:dyDescent="0.25">
      <c r="B32" s="178">
        <v>775</v>
      </c>
      <c r="C32" s="8">
        <v>45194</v>
      </c>
      <c r="D32" s="132" t="str">
        <f>VLOOKUP(Tabla6[N° DE LOTE],ALMACEN[],2,FALSE)</f>
        <v>NITAZOXANIDA 500MG X 6TAB</v>
      </c>
      <c r="E32" t="str">
        <f>VLOOKUP(Tabla6[N° DE LOTE],ALMACEN[],4,FALSE)</f>
        <v xml:space="preserve">TABLETAS </v>
      </c>
      <c r="F32" t="str">
        <f>VLOOKUP(Tabla6[N° DE LOTE],ALMACEN[],3,FALSE)</f>
        <v>H&amp;M</v>
      </c>
      <c r="G32">
        <f>VLOOKUP(Tabla6[[#This Row],[N° DE LOTE]],ALMACEN[],7,FALSE)</f>
        <v>4.32</v>
      </c>
      <c r="H32">
        <v>2</v>
      </c>
      <c r="I32" s="141" t="s">
        <v>18210</v>
      </c>
    </row>
    <row r="33" spans="2:11" x14ac:dyDescent="0.25">
      <c r="B33" s="178">
        <v>233</v>
      </c>
      <c r="C33" s="8">
        <v>45194</v>
      </c>
      <c r="D33" s="132" t="str">
        <f>VLOOKUP(Tabla6[N° DE LOTE],ALMACEN[],2,FALSE)</f>
        <v>NAPROXENO 250MG CAJA X 10 TAB</v>
      </c>
      <c r="E33" t="str">
        <f>VLOOKUP(Tabla6[N° DE LOTE],ALMACEN[],4,FALSE)</f>
        <v xml:space="preserve">TABLETAS </v>
      </c>
      <c r="F33" t="str">
        <f>VLOOKUP(Tabla6[N° DE LOTE],ALMACEN[],3,FALSE)</f>
        <v>COASPHARMA</v>
      </c>
      <c r="G33">
        <f>VLOOKUP(Tabla6[[#This Row],[N° DE LOTE]],ALMACEN[],7,FALSE)</f>
        <v>3.02</v>
      </c>
      <c r="H33">
        <v>10</v>
      </c>
      <c r="I33" s="141" t="s">
        <v>18210</v>
      </c>
      <c r="K33" s="646"/>
    </row>
    <row r="34" spans="2:11" x14ac:dyDescent="0.25">
      <c r="B34" s="178">
        <v>772</v>
      </c>
      <c r="C34" s="8">
        <v>45194</v>
      </c>
      <c r="D34" s="132" t="str">
        <f>VLOOKUP(Tabla6[N° DE LOTE],ALMACEN[],2,FALSE)</f>
        <v>MELOXICAM 15MG 10 X 10 TAB</v>
      </c>
      <c r="E34" t="str">
        <f>VLOOKUP(Tabla6[N° DE LOTE],ALMACEN[],4,FALSE)</f>
        <v xml:space="preserve">TABLETAS </v>
      </c>
      <c r="F34" t="str">
        <f>VLOOKUP(Tabla6[N° DE LOTE],ALMACEN[],3,FALSE)</f>
        <v>NAU PHARMA</v>
      </c>
      <c r="G34">
        <f>VLOOKUP(Tabla6[[#This Row],[N° DE LOTE]],ALMACEN[],7,FALSE)</f>
        <v>0.76</v>
      </c>
      <c r="H34">
        <v>10</v>
      </c>
      <c r="I34" s="141" t="s">
        <v>18210</v>
      </c>
    </row>
    <row r="35" spans="2:11" x14ac:dyDescent="0.25">
      <c r="B35" s="178">
        <v>773</v>
      </c>
      <c r="C35" s="8">
        <v>45194</v>
      </c>
      <c r="D35" s="132" t="str">
        <f>VLOOKUP(Tabla6[N° DE LOTE],ALMACEN[],2,FALSE)</f>
        <v>METOCLOPRAMIDA 10MG 10 X 10 TAB</v>
      </c>
      <c r="E35" t="str">
        <f>VLOOKUP(Tabla6[N° DE LOTE],ALMACEN[],4,FALSE)</f>
        <v xml:space="preserve">TABLETAS </v>
      </c>
      <c r="F35" t="str">
        <f>VLOOKUP(Tabla6[N° DE LOTE],ALMACEN[],3,FALSE)</f>
        <v>LAND</v>
      </c>
      <c r="G35">
        <f>VLOOKUP(Tabla6[[#This Row],[N° DE LOTE]],ALMACEN[],7,FALSE)</f>
        <v>0.69</v>
      </c>
      <c r="H35">
        <v>10</v>
      </c>
      <c r="I35" s="141" t="s">
        <v>18210</v>
      </c>
    </row>
    <row r="36" spans="2:11" x14ac:dyDescent="0.25">
      <c r="B36" s="178">
        <v>774</v>
      </c>
      <c r="C36" s="8">
        <v>45194</v>
      </c>
      <c r="D36" s="132" t="str">
        <f>VLOOKUP(Tabla6[N° DE LOTE],ALMACEN[],2,FALSE)</f>
        <v xml:space="preserve">METRONIDAZOL 500MG X 10 TAB </v>
      </c>
      <c r="E36" t="str">
        <f>VLOOKUP(Tabla6[N° DE LOTE],ALMACEN[],4,FALSE)</f>
        <v xml:space="preserve">TABLETAS </v>
      </c>
      <c r="F36" t="str">
        <f>VLOOKUP(Tabla6[N° DE LOTE],ALMACEN[],3,FALSE)</f>
        <v>LAND</v>
      </c>
      <c r="G36">
        <f>VLOOKUP(Tabla6[[#This Row],[N° DE LOTE]],ALMACEN[],7,FALSE)</f>
        <v>1.06</v>
      </c>
      <c r="H36">
        <v>10</v>
      </c>
      <c r="I36" s="141" t="s">
        <v>18210</v>
      </c>
    </row>
    <row r="37" spans="2:11" x14ac:dyDescent="0.25">
      <c r="B37" s="178">
        <v>818</v>
      </c>
      <c r="C37" s="8">
        <v>45194</v>
      </c>
      <c r="D37" s="132" t="str">
        <f>VLOOKUP(Tabla6[N° DE LOTE],ALMACEN[],2,FALSE)</f>
        <v>LOSARTAN POTASICO 50MG X15TAB</v>
      </c>
      <c r="E37" t="str">
        <f>VLOOKUP(Tabla6[N° DE LOTE],ALMACEN[],4,FALSE)</f>
        <v xml:space="preserve">TABLETAS </v>
      </c>
      <c r="F37" t="str">
        <f>VLOOKUP(Tabla6[N° DE LOTE],ALMACEN[],3,FALSE)</f>
        <v>ECAR</v>
      </c>
      <c r="G37">
        <f>VLOOKUP(Tabla6[[#This Row],[N° DE LOTE]],ALMACEN[],7,FALSE)</f>
        <v>1.01</v>
      </c>
      <c r="H37">
        <v>20</v>
      </c>
      <c r="I37" s="141" t="s">
        <v>18210</v>
      </c>
    </row>
    <row r="38" spans="2:11" x14ac:dyDescent="0.25">
      <c r="B38" s="178">
        <v>817</v>
      </c>
      <c r="C38" s="8">
        <v>45194</v>
      </c>
      <c r="D38" s="132" t="str">
        <f>VLOOKUP(Tabla6[N° DE LOTE],ALMACEN[],2,FALSE)</f>
        <v xml:space="preserve">LORATADINA 10MG 10  X 10 TAB </v>
      </c>
      <c r="E38" t="str">
        <f>VLOOKUP(Tabla6[N° DE LOTE],ALMACEN[],4,FALSE)</f>
        <v xml:space="preserve">TABLETAS </v>
      </c>
      <c r="F38" t="str">
        <f>VLOOKUP(Tabla6[N° DE LOTE],ALMACEN[],3,FALSE)</f>
        <v xml:space="preserve">LAPROFF </v>
      </c>
      <c r="G38">
        <f>VLOOKUP(Tabla6[[#This Row],[N° DE LOTE]],ALMACEN[],7,FALSE)</f>
        <v>0.81</v>
      </c>
      <c r="H38">
        <v>10</v>
      </c>
      <c r="I38" s="141" t="s">
        <v>18210</v>
      </c>
    </row>
    <row r="39" spans="2:11" x14ac:dyDescent="0.25">
      <c r="B39" s="178">
        <v>770</v>
      </c>
      <c r="C39" s="8">
        <v>45194</v>
      </c>
      <c r="D39" s="132" t="str">
        <f>VLOOKUP(Tabla6[N° DE LOTE],ALMACEN[],2,FALSE)</f>
        <v>KETOPROFENO 100MG CAJA X 10 TAB</v>
      </c>
      <c r="E39" t="str">
        <f>VLOOKUP(Tabla6[N° DE LOTE],ALMACEN[],4,FALSE)</f>
        <v xml:space="preserve">TABLETAS </v>
      </c>
      <c r="F39" t="str">
        <f>VLOOKUP(Tabla6[N° DE LOTE],ALMACEN[],3,FALSE)</f>
        <v>BIOS-VITA</v>
      </c>
      <c r="G39">
        <f>VLOOKUP(Tabla6[[#This Row],[N° DE LOTE]],ALMACEN[],7,FALSE)</f>
        <v>1.24</v>
      </c>
      <c r="H39">
        <v>10</v>
      </c>
      <c r="I39" s="141" t="s">
        <v>18210</v>
      </c>
    </row>
    <row r="40" spans="2:11" x14ac:dyDescent="0.25">
      <c r="B40" s="178">
        <v>776</v>
      </c>
      <c r="C40" s="8">
        <v>45194</v>
      </c>
      <c r="D40" s="132" t="str">
        <f>VLOOKUP(Tabla6[N° DE LOTE],ALMACEN[],2,FALSE)</f>
        <v>OMEPRAZOL 20MG  10X10 CAP</v>
      </c>
      <c r="E40" t="str">
        <f>VLOOKUP(Tabla6[N° DE LOTE],ALMACEN[],4,FALSE)</f>
        <v xml:space="preserve">TABLETAS </v>
      </c>
      <c r="F40" t="str">
        <f>VLOOKUP(Tabla6[N° DE LOTE],ALMACEN[],3,FALSE)</f>
        <v>DRGECA</v>
      </c>
      <c r="G40">
        <f>VLOOKUP(Tabla6[[#This Row],[N° DE LOTE]],ALMACEN[],7,FALSE)</f>
        <v>0.5</v>
      </c>
      <c r="H40">
        <v>20</v>
      </c>
      <c r="I40" s="141" t="s">
        <v>18210</v>
      </c>
    </row>
    <row r="41" spans="2:11" ht="30" x14ac:dyDescent="0.25">
      <c r="B41" s="178">
        <v>280</v>
      </c>
      <c r="C41" s="8">
        <v>45194</v>
      </c>
      <c r="D41" s="132" t="str">
        <f>VLOOKUP(Tabla6[N° DE LOTE],ALMACEN[],2,FALSE)</f>
        <v>TIOCLCHICOSIDO 4MG+ IBUPROFENO 400MG CAJA X 10 TAB</v>
      </c>
      <c r="E41" t="str">
        <f>VLOOKUP(Tabla6[N° DE LOTE],ALMACEN[],4,FALSE)</f>
        <v xml:space="preserve">TABLETAS </v>
      </c>
      <c r="F41" t="str">
        <f>VLOOKUP(Tabla6[N° DE LOTE],ALMACEN[],3,FALSE)</f>
        <v>BIOVEN</v>
      </c>
      <c r="G41">
        <f>VLOOKUP(Tabla6[[#This Row],[N° DE LOTE]],ALMACEN[],7,FALSE)</f>
        <v>3.39</v>
      </c>
      <c r="H41">
        <v>10</v>
      </c>
      <c r="I41" s="141" t="s">
        <v>18210</v>
      </c>
    </row>
    <row r="42" spans="2:11" x14ac:dyDescent="0.25">
      <c r="B42" s="178">
        <v>276</v>
      </c>
      <c r="C42" s="8">
        <v>45194</v>
      </c>
      <c r="D42" s="132" t="str">
        <f>VLOOKUP(Tabla6[N° DE LOTE],ALMACEN[],2,FALSE)</f>
        <v xml:space="preserve">TAMSULOSINA 0.4MG 10 X 10 TAB </v>
      </c>
      <c r="E42" t="str">
        <f>VLOOKUP(Tabla6[N° DE LOTE],ALMACEN[],4,FALSE)</f>
        <v xml:space="preserve">TABLETAS </v>
      </c>
      <c r="F42" t="str">
        <f>VLOOKUP(Tabla6[N° DE LOTE],ALMACEN[],3,FALSE)</f>
        <v>BRIXMEDI</v>
      </c>
      <c r="G42">
        <f>VLOOKUP(Tabla6[[#This Row],[N° DE LOTE]],ALMACEN[],7,FALSE)</f>
        <v>1.48</v>
      </c>
      <c r="H42">
        <v>10</v>
      </c>
      <c r="I42" s="141" t="s">
        <v>18210</v>
      </c>
    </row>
    <row r="43" spans="2:11" ht="30" x14ac:dyDescent="0.25">
      <c r="B43" s="178">
        <v>287</v>
      </c>
      <c r="C43" s="8">
        <v>45194</v>
      </c>
      <c r="D43" s="132" t="str">
        <f>VLOOKUP(Tabla6[N° DE LOTE],ALMACEN[],2,FALSE)</f>
        <v xml:space="preserve">TRIMETROPIN160MG  SULFATOXAZOL 800ML 10X10 TAB </v>
      </c>
      <c r="E43" t="str">
        <f>VLOOKUP(Tabla6[N° DE LOTE],ALMACEN[],4,FALSE)</f>
        <v xml:space="preserve">TABLETAS </v>
      </c>
      <c r="F43" t="str">
        <f>VLOOKUP(Tabla6[N° DE LOTE],ALMACEN[],3,FALSE)</f>
        <v xml:space="preserve">BRIXMEDIC </v>
      </c>
      <c r="G43">
        <f>VLOOKUP(Tabla6[[#This Row],[N° DE LOTE]],ALMACEN[],7,FALSE)</f>
        <v>1.5</v>
      </c>
      <c r="H43">
        <v>10</v>
      </c>
      <c r="I43" s="141" t="s">
        <v>18210</v>
      </c>
    </row>
    <row r="44" spans="2:11" x14ac:dyDescent="0.25">
      <c r="B44" s="178">
        <v>277</v>
      </c>
      <c r="C44" s="8">
        <v>45194</v>
      </c>
      <c r="D44" s="132" t="str">
        <f>VLOOKUP(Tabla6[N° DE LOTE],ALMACEN[],2,FALSE)</f>
        <v xml:space="preserve">TADALAFILO 10 MG CAJA X 4 TAB </v>
      </c>
      <c r="E44" t="str">
        <f>VLOOKUP(Tabla6[N° DE LOTE],ALMACEN[],4,FALSE)</f>
        <v xml:space="preserve">TABLETAS </v>
      </c>
      <c r="F44" t="str">
        <f>VLOOKUP(Tabla6[N° DE LOTE],ALMACEN[],3,FALSE)</f>
        <v>JL PHARMACEUTICAL</v>
      </c>
      <c r="G44">
        <f>VLOOKUP(Tabla6[[#This Row],[N° DE LOTE]],ALMACEN[],7,FALSE)</f>
        <v>1.08</v>
      </c>
      <c r="H44">
        <v>5</v>
      </c>
      <c r="I44" s="141" t="s">
        <v>18210</v>
      </c>
    </row>
    <row r="45" spans="2:11" x14ac:dyDescent="0.25">
      <c r="B45" s="178">
        <v>778</v>
      </c>
      <c r="C45" s="8">
        <v>45194</v>
      </c>
      <c r="D45" s="132" t="str">
        <f>VLOOKUP(Tabla6[N° DE LOTE],ALMACEN[],2,FALSE)</f>
        <v>RANITIDINA 150MG X 10TAB</v>
      </c>
      <c r="E45" t="str">
        <f>VLOOKUP(Tabla6[N° DE LOTE],ALMACEN[],4,FALSE)</f>
        <v xml:space="preserve">TABLETAS </v>
      </c>
      <c r="F45" t="str">
        <f>VLOOKUP(Tabla6[N° DE LOTE],ALMACEN[],3,FALSE)</f>
        <v>WEST-COAST</v>
      </c>
      <c r="G45">
        <f>VLOOKUP(Tabla6[[#This Row],[N° DE LOTE]],ALMACEN[],7,FALSE)</f>
        <v>0.62</v>
      </c>
      <c r="H45">
        <v>5</v>
      </c>
      <c r="I45" s="141" t="s">
        <v>18210</v>
      </c>
    </row>
    <row r="46" spans="2:11" ht="30" x14ac:dyDescent="0.25">
      <c r="B46" s="178">
        <v>781</v>
      </c>
      <c r="C46" s="8">
        <v>45194</v>
      </c>
      <c r="D46" s="132" t="str">
        <f>VLOOKUP(Tabla6[N° DE LOTE],ALMACEN[],2,FALSE)</f>
        <v>SULFATO FERROSO+ACIDO FOLICO 200MG/ 0.25MG X 30 TAB</v>
      </c>
      <c r="E46" t="str">
        <f>VLOOKUP(Tabla6[N° DE LOTE],ALMACEN[],4,FALSE)</f>
        <v xml:space="preserve">TABLETAS </v>
      </c>
      <c r="F46" t="str">
        <f>VLOOKUP(Tabla6[N° DE LOTE],ALMACEN[],3,FALSE)</f>
        <v>2N</v>
      </c>
      <c r="G46">
        <f>VLOOKUP(Tabla6[[#This Row],[N° DE LOTE]],ALMACEN[],7,FALSE)</f>
        <v>3.84</v>
      </c>
      <c r="H46">
        <v>5</v>
      </c>
      <c r="I46" s="141" t="s">
        <v>18210</v>
      </c>
    </row>
    <row r="47" spans="2:11" x14ac:dyDescent="0.25">
      <c r="B47" s="178">
        <v>779</v>
      </c>
      <c r="C47" s="8">
        <v>45194</v>
      </c>
      <c r="D47" s="132" t="str">
        <f>VLOOKUP(Tabla6[N° DE LOTE],ALMACEN[],2,FALSE)</f>
        <v>SECNIDAZOL 1000MG X 2 COMP</v>
      </c>
      <c r="E47" t="str">
        <f>VLOOKUP(Tabla6[N° DE LOTE],ALMACEN[],4,FALSE)</f>
        <v xml:space="preserve">TABLETAS </v>
      </c>
      <c r="F47" t="str">
        <f>VLOOKUP(Tabla6[N° DE LOTE],ALMACEN[],3,FALSE)</f>
        <v>VITAMEDIC</v>
      </c>
      <c r="G47">
        <f>VLOOKUP(Tabla6[[#This Row],[N° DE LOTE]],ALMACEN[],7,FALSE)</f>
        <v>1.55</v>
      </c>
      <c r="H47">
        <v>10</v>
      </c>
      <c r="I47" s="141" t="s">
        <v>18210</v>
      </c>
    </row>
    <row r="48" spans="2:11" x14ac:dyDescent="0.25">
      <c r="B48" s="178">
        <v>819</v>
      </c>
      <c r="C48" s="8">
        <v>45194</v>
      </c>
      <c r="D48" s="132" t="str">
        <f>VLOOKUP(Tabla6[N° DE LOTE],ALMACEN[],2,FALSE)</f>
        <v xml:space="preserve">VITAMINA C 500MG 10 X 10 TAB </v>
      </c>
      <c r="E48" t="str">
        <f>VLOOKUP(Tabla6[N° DE LOTE],ALMACEN[],4,FALSE)</f>
        <v xml:space="preserve">TABLETAS </v>
      </c>
      <c r="F48" t="str">
        <f>VLOOKUP(Tabla6[N° DE LOTE],ALMACEN[],3,FALSE)</f>
        <v>ECAR</v>
      </c>
      <c r="G48">
        <f>VLOOKUP(Tabla6[[#This Row],[N° DE LOTE]],ALMACEN[],7,FALSE)</f>
        <v>1.7</v>
      </c>
      <c r="H48">
        <v>12</v>
      </c>
      <c r="I48" s="141" t="s">
        <v>18210</v>
      </c>
    </row>
    <row r="49" spans="2:9" x14ac:dyDescent="0.25">
      <c r="B49" s="178">
        <v>806</v>
      </c>
      <c r="C49" s="8">
        <v>45194</v>
      </c>
      <c r="D49" s="132" t="str">
        <f>VLOOKUP(Tabla6[N° DE LOTE],ALMACEN[],2,FALSE)</f>
        <v>DICLOFENAC SODICO 75MG/3ML</v>
      </c>
      <c r="E49" t="str">
        <f>VLOOKUP(Tabla6[N° DE LOTE],ALMACEN[],4,FALSE)</f>
        <v>AMPOLLA</v>
      </c>
      <c r="F49" t="str">
        <f>VLOOKUP(Tabla6[N° DE LOTE],ALMACEN[],3,FALSE)</f>
        <v>VITALIS</v>
      </c>
      <c r="G49">
        <f>VLOOKUP(Tabla6[[#This Row],[N° DE LOTE]],ALMACEN[],7,FALSE)</f>
        <v>0.34</v>
      </c>
      <c r="H49">
        <v>10</v>
      </c>
      <c r="I49" s="141" t="s">
        <v>18210</v>
      </c>
    </row>
    <row r="50" spans="2:9" x14ac:dyDescent="0.25">
      <c r="B50" s="178">
        <v>328</v>
      </c>
      <c r="C50" s="8">
        <v>45194</v>
      </c>
      <c r="D50" s="132" t="str">
        <f>VLOOKUP(Tabla6[N° DE LOTE],ALMACEN[],2,FALSE)</f>
        <v>DICLOFENAC POTASICO 75MG/3ML</v>
      </c>
      <c r="E50" t="str">
        <f>VLOOKUP(Tabla6[N° DE LOTE],ALMACEN[],4,FALSE)</f>
        <v>AMPOLLA</v>
      </c>
      <c r="F50" t="str">
        <f>VLOOKUP(Tabla6[N° DE LOTE],ALMACEN[],3,FALSE)</f>
        <v>GLOBAMEDIC</v>
      </c>
      <c r="G50">
        <f>VLOOKUP(Tabla6[[#This Row],[N° DE LOTE]],ALMACEN[],7,FALSE)</f>
        <v>2.2000000000000002</v>
      </c>
      <c r="H50">
        <v>10</v>
      </c>
      <c r="I50" s="141" t="s">
        <v>18210</v>
      </c>
    </row>
    <row r="51" spans="2:9" x14ac:dyDescent="0.25">
      <c r="B51" s="178">
        <v>805</v>
      </c>
      <c r="C51" s="8">
        <v>45194</v>
      </c>
      <c r="D51" s="132" t="str">
        <f>VLOOKUP(Tabla6[N° DE LOTE],ALMACEN[],2,FALSE)</f>
        <v>COMPLEJO B IM (B1-B6-B12)</v>
      </c>
      <c r="E51" t="str">
        <f>VLOOKUP(Tabla6[N° DE LOTE],ALMACEN[],4,FALSE)</f>
        <v>AMPOLLA</v>
      </c>
      <c r="F51" t="str">
        <f>VLOOKUP(Tabla6[N° DE LOTE],ALMACEN[],3,FALSE)</f>
        <v>BIOSANO</v>
      </c>
      <c r="G51">
        <f>VLOOKUP(Tabla6[[#This Row],[N° DE LOTE]],ALMACEN[],7,FALSE)</f>
        <v>0.49</v>
      </c>
      <c r="H51">
        <v>10</v>
      </c>
      <c r="I51" s="141" t="s">
        <v>18210</v>
      </c>
    </row>
    <row r="52" spans="2:9" ht="30" x14ac:dyDescent="0.25">
      <c r="B52" s="178">
        <v>792</v>
      </c>
      <c r="C52" s="8">
        <v>45194</v>
      </c>
      <c r="D52" s="132" t="str">
        <f>VLOOKUP(Tabla6[N° DE LOTE],ALMACEN[],2,FALSE)</f>
        <v>ACETAMINOFE 125MG/5ML SABOR FRESA</v>
      </c>
      <c r="E52" t="str">
        <f>VLOOKUP(Tabla6[N° DE LOTE],ALMACEN[],4,FALSE)</f>
        <v>SUSPENCION</v>
      </c>
      <c r="F52" t="str">
        <f>VLOOKUP(Tabla6[N° DE LOTE],ALMACEN[],3,FALSE)</f>
        <v>COLIN</v>
      </c>
      <c r="G52">
        <f>VLOOKUP(Tabla6[[#This Row],[N° DE LOTE]],ALMACEN[],7,FALSE)</f>
        <v>2.23</v>
      </c>
      <c r="H52">
        <v>15</v>
      </c>
      <c r="I52" s="141" t="s">
        <v>18210</v>
      </c>
    </row>
    <row r="53" spans="2:9" ht="30" x14ac:dyDescent="0.25">
      <c r="B53" s="178">
        <v>793</v>
      </c>
      <c r="C53" s="8">
        <v>45194</v>
      </c>
      <c r="D53" s="132" t="str">
        <f>VLOOKUP(Tabla6[N° DE LOTE],ALMACEN[],2,FALSE)</f>
        <v>ACETAMINOFE 150MG/ML SABOR CEREZA X120</v>
      </c>
      <c r="E53" t="str">
        <f>VLOOKUP(Tabla6[N° DE LOTE],ALMACEN[],4,FALSE)</f>
        <v>SUSPENCION</v>
      </c>
      <c r="F53" t="str">
        <f>VLOOKUP(Tabla6[N° DE LOTE],ALMACEN[],3,FALSE)</f>
        <v xml:space="preserve">LAPROFF </v>
      </c>
      <c r="G53">
        <f>VLOOKUP(Tabla6[[#This Row],[N° DE LOTE]],ALMACEN[],7,FALSE)</f>
        <v>2.2599999999999998</v>
      </c>
      <c r="H53">
        <v>10</v>
      </c>
      <c r="I53" s="141" t="s">
        <v>18210</v>
      </c>
    </row>
    <row r="54" spans="2:9" ht="30" x14ac:dyDescent="0.25">
      <c r="B54" s="178">
        <v>379</v>
      </c>
      <c r="C54" s="8">
        <v>45194</v>
      </c>
      <c r="D54" s="132" t="str">
        <f>VLOOKUP(Tabla6[N° DE LOTE],ALMACEN[],2,FALSE)</f>
        <v>ACETAMINOFE 90MG/ML SABOR CEREZA</v>
      </c>
      <c r="E54" t="str">
        <f>VLOOKUP(Tabla6[N° DE LOTE],ALMACEN[],4,FALSE)</f>
        <v>SUSPENCION</v>
      </c>
      <c r="F54" t="str">
        <f>VLOOKUP(Tabla6[N° DE LOTE],ALMACEN[],3,FALSE)</f>
        <v>COASPHARMA</v>
      </c>
      <c r="G54">
        <f>VLOOKUP(Tabla6[[#This Row],[N° DE LOTE]],ALMACEN[],7,FALSE)</f>
        <v>1.61</v>
      </c>
      <c r="H54">
        <v>10</v>
      </c>
      <c r="I54" s="141" t="s">
        <v>18210</v>
      </c>
    </row>
    <row r="55" spans="2:9" ht="30" x14ac:dyDescent="0.25">
      <c r="B55" s="178">
        <v>390</v>
      </c>
      <c r="C55" s="8">
        <v>45194</v>
      </c>
      <c r="D55" s="132" t="str">
        <f>VLOOKUP(Tabla6[N° DE LOTE],ALMACEN[],2,FALSE)</f>
        <v>AMOXICILINA  SUSP. 250MG / 5 ML 100ML</v>
      </c>
      <c r="E55" t="str">
        <f>VLOOKUP(Tabla6[N° DE LOTE],ALMACEN[],4,FALSE)</f>
        <v>SUSPENCION</v>
      </c>
      <c r="F55" t="str">
        <f>VLOOKUP(Tabla6[N° DE LOTE],ALMACEN[],3,FALSE)</f>
        <v>BRIXMEDIC</v>
      </c>
      <c r="G55">
        <f>VLOOKUP(Tabla6[[#This Row],[N° DE LOTE]],ALMACEN[],7,FALSE)</f>
        <v>3.51</v>
      </c>
      <c r="H55">
        <v>10</v>
      </c>
      <c r="I55" s="141" t="s">
        <v>18210</v>
      </c>
    </row>
    <row r="56" spans="2:9" ht="30" x14ac:dyDescent="0.25">
      <c r="B56" s="178">
        <v>794</v>
      </c>
      <c r="C56" s="8">
        <v>45194</v>
      </c>
      <c r="D56" s="132" t="str">
        <f>VLOOKUP(Tabla6[N° DE LOTE],ALMACEN[],2,FALSE)</f>
        <v xml:space="preserve">AMBROXOL 30MG/5ML ADULTO X 120ML </v>
      </c>
      <c r="E56" t="str">
        <f>VLOOKUP(Tabla6[N° DE LOTE],ALMACEN[],4,FALSE)</f>
        <v>SUSPENCION</v>
      </c>
      <c r="F56" t="str">
        <f>VLOOKUP(Tabla6[N° DE LOTE],ALMACEN[],3,FALSE)</f>
        <v xml:space="preserve">LAPROFF </v>
      </c>
      <c r="G56">
        <f>VLOOKUP(Tabla6[[#This Row],[N° DE LOTE]],ALMACEN[],7,FALSE)</f>
        <v>3.13</v>
      </c>
      <c r="H56">
        <v>10</v>
      </c>
      <c r="I56" s="141" t="s">
        <v>18210</v>
      </c>
    </row>
    <row r="57" spans="2:9" x14ac:dyDescent="0.25">
      <c r="B57" s="178">
        <v>396</v>
      </c>
      <c r="C57" s="8">
        <v>45194</v>
      </c>
      <c r="D57" s="132" t="str">
        <f>VLOOKUP(Tabla6[N° DE LOTE],ALMACEN[],2,FALSE)</f>
        <v xml:space="preserve">AZITROMICINA 200MG/5ML USP </v>
      </c>
      <c r="E57" t="str">
        <f>VLOOKUP(Tabla6[N° DE LOTE],ALMACEN[],4,FALSE)</f>
        <v>JARABE</v>
      </c>
      <c r="F57" t="str">
        <f>VLOOKUP(Tabla6[N° DE LOTE],ALMACEN[],3,FALSE)</f>
        <v>BRIXMEDIC</v>
      </c>
      <c r="G57">
        <f>VLOOKUP(Tabla6[[#This Row],[N° DE LOTE]],ALMACEN[],7,FALSE)</f>
        <v>3.04</v>
      </c>
      <c r="H57">
        <v>5</v>
      </c>
      <c r="I57" s="141" t="s">
        <v>18210</v>
      </c>
    </row>
    <row r="58" spans="2:9" x14ac:dyDescent="0.25">
      <c r="B58" s="178">
        <v>795</v>
      </c>
      <c r="C58" s="8">
        <v>45194</v>
      </c>
      <c r="D58" s="132" t="str">
        <f>VLOOKUP(Tabla6[N° DE LOTE],ALMACEN[],2,FALSE)</f>
        <v xml:space="preserve">BROMEXINA 4MG/5ML X 120ML JBE </v>
      </c>
      <c r="E58" t="str">
        <f>VLOOKUP(Tabla6[N° DE LOTE],ALMACEN[],4,FALSE)</f>
        <v>JARABE</v>
      </c>
      <c r="F58" t="str">
        <f>VLOOKUP(Tabla6[N° DE LOTE],ALMACEN[],3,FALSE)</f>
        <v>LAND</v>
      </c>
      <c r="G58">
        <f>VLOOKUP(Tabla6[[#This Row],[N° DE LOTE]],ALMACEN[],7,FALSE)</f>
        <v>2.21</v>
      </c>
      <c r="H58">
        <v>5</v>
      </c>
      <c r="I58" s="141" t="s">
        <v>18210</v>
      </c>
    </row>
    <row r="59" spans="2:9" x14ac:dyDescent="0.25">
      <c r="B59" s="178">
        <v>785</v>
      </c>
      <c r="C59" s="8">
        <v>45194</v>
      </c>
      <c r="D59" s="132" t="str">
        <f>VLOOKUP(Tabla6[N° DE LOTE],ALMACEN[],2,FALSE)</f>
        <v>JARABE DE PASSIFLORA X 120ML</v>
      </c>
      <c r="E59" t="str">
        <f>VLOOKUP(Tabla6[N° DE LOTE],ALMACEN[],4,FALSE)</f>
        <v>JARABE</v>
      </c>
      <c r="F59" t="str">
        <f>VLOOKUP(Tabla6[N° DE LOTE],ALMACEN[],3,FALSE)</f>
        <v>RECETTEMARK</v>
      </c>
      <c r="G59">
        <f>VLOOKUP(Tabla6[[#This Row],[N° DE LOTE]],ALMACEN[],7,FALSE)</f>
        <v>3.48</v>
      </c>
      <c r="H59">
        <v>3</v>
      </c>
      <c r="I59" s="141" t="s">
        <v>18210</v>
      </c>
    </row>
    <row r="60" spans="2:9" x14ac:dyDescent="0.25">
      <c r="B60" s="178">
        <v>412</v>
      </c>
      <c r="C60" s="8">
        <v>45194</v>
      </c>
      <c r="D60" s="132" t="str">
        <f>VLOOKUP(Tabla6[N° DE LOTE],ALMACEN[],2,FALSE)</f>
        <v xml:space="preserve">CITRATO DE POTASIO 10G/100ML </v>
      </c>
      <c r="E60" t="str">
        <f>VLOOKUP(Tabla6[N° DE LOTE],ALMACEN[],4,FALSE)</f>
        <v>SUSPENCION</v>
      </c>
      <c r="F60" t="str">
        <f>VLOOKUP(Tabla6[N° DE LOTE],ALMACEN[],3,FALSE)</f>
        <v>RECETTE MARK</v>
      </c>
      <c r="G60">
        <f>VLOOKUP(Tabla6[[#This Row],[N° DE LOTE]],ALMACEN[],7,FALSE)</f>
        <v>4.26</v>
      </c>
      <c r="H60">
        <v>3</v>
      </c>
      <c r="I60" s="141" t="s">
        <v>18210</v>
      </c>
    </row>
    <row r="61" spans="2:9" x14ac:dyDescent="0.25">
      <c r="B61" s="178">
        <v>784</v>
      </c>
      <c r="C61" s="8">
        <v>45194</v>
      </c>
      <c r="D61" s="132" t="str">
        <f>VLOOKUP(Tabla6[N° DE LOTE],ALMACEN[],2,FALSE)</f>
        <v>JARABE FLEMAGIL NATURA X 120ML</v>
      </c>
      <c r="E61" t="str">
        <f>VLOOKUP(Tabla6[N° DE LOTE],ALMACEN[],4,FALSE)</f>
        <v>JARABE</v>
      </c>
      <c r="F61" t="str">
        <f>VLOOKUP(Tabla6[N° DE LOTE],ALMACEN[],3,FALSE)</f>
        <v>LA COLMENA</v>
      </c>
      <c r="G61">
        <f>VLOOKUP(Tabla6[[#This Row],[N° DE LOTE]],ALMACEN[],7,FALSE)</f>
        <v>4.3600000000000003</v>
      </c>
      <c r="H61">
        <v>3</v>
      </c>
      <c r="I61" s="141" t="s">
        <v>18210</v>
      </c>
    </row>
    <row r="62" spans="2:9" ht="45" x14ac:dyDescent="0.25">
      <c r="B62" s="178">
        <v>802</v>
      </c>
      <c r="C62" s="8">
        <v>45194</v>
      </c>
      <c r="D62" s="132" t="str">
        <f>VLOOKUP(Tabla6[N° DE LOTE],ALMACEN[],2,FALSE)</f>
        <v>CREMA TRIPLT (CLOTR1.0% + NEOMIC0.35% + BETAMETA1%) USO TOPICO</v>
      </c>
      <c r="E62" t="str">
        <f>VLOOKUP(Tabla6[N° DE LOTE],ALMACEN[],4,FALSE)</f>
        <v>CREMA</v>
      </c>
      <c r="F62" t="str">
        <f>VLOOKUP(Tabla6[N° DE LOTE],ALMACEN[],3,FALSE)</f>
        <v xml:space="preserve">2N </v>
      </c>
      <c r="G62">
        <f>VLOOKUP(Tabla6[[#This Row],[N° DE LOTE]],ALMACEN[],7,FALSE)</f>
        <v>3.79</v>
      </c>
      <c r="H62">
        <v>6</v>
      </c>
      <c r="I62" s="141" t="s">
        <v>18210</v>
      </c>
    </row>
    <row r="63" spans="2:9" ht="30" x14ac:dyDescent="0.25">
      <c r="B63" s="178">
        <v>458</v>
      </c>
      <c r="C63" s="8">
        <v>45194</v>
      </c>
      <c r="D63" s="132" t="str">
        <f>VLOOKUP(Tabla6[N° DE LOTE],ALMACEN[],2,FALSE)</f>
        <v>CREMA TRIPLT (CLOTR+GENTAM+BETAME 20G</v>
      </c>
      <c r="E63" t="str">
        <f>VLOOKUP(Tabla6[N° DE LOTE],ALMACEN[],4,FALSE)</f>
        <v>CREMA</v>
      </c>
      <c r="F63" t="str">
        <f>VLOOKUP(Tabla6[N° DE LOTE],ALMACEN[],3,FALSE)</f>
        <v>BRIXMEDIC</v>
      </c>
      <c r="G63">
        <f>VLOOKUP(Tabla6[[#This Row],[N° DE LOTE]],ALMACEN[],7,FALSE)</f>
        <v>4.1500000000000004</v>
      </c>
      <c r="H63">
        <v>6</v>
      </c>
      <c r="I63" s="141" t="s">
        <v>18210</v>
      </c>
    </row>
    <row r="64" spans="2:9" x14ac:dyDescent="0.25">
      <c r="B64" s="178">
        <v>803</v>
      </c>
      <c r="C64" s="8">
        <v>45194</v>
      </c>
      <c r="D64" s="132" t="str">
        <f>VLOOKUP(Tabla6[N° DE LOTE],ALMACEN[],2,FALSE)</f>
        <v xml:space="preserve">SULFADIAZINA DE PLATA 1% </v>
      </c>
      <c r="E64" t="str">
        <f>VLOOKUP(Tabla6[N° DE LOTE],ALMACEN[],4,FALSE)</f>
        <v xml:space="preserve">CREMA </v>
      </c>
      <c r="F64" t="str">
        <f>VLOOKUP(Tabla6[N° DE LOTE],ALMACEN[],3,FALSE)</f>
        <v>H&amp;M</v>
      </c>
      <c r="G64">
        <f>VLOOKUP(Tabla6[[#This Row],[N° DE LOTE]],ALMACEN[],7,FALSE)</f>
        <v>2.57</v>
      </c>
      <c r="H64">
        <v>6</v>
      </c>
      <c r="I64" s="141" t="s">
        <v>18210</v>
      </c>
    </row>
    <row r="65" spans="2:9" x14ac:dyDescent="0.25">
      <c r="B65" s="178">
        <v>501</v>
      </c>
      <c r="C65" s="8">
        <v>45194</v>
      </c>
      <c r="D65" s="132" t="str">
        <f>VLOOKUP(Tabla6[N° DE LOTE],ALMACEN[],2,FALSE)</f>
        <v xml:space="preserve">COLIRIO GOTAS FRASCO X 20ML </v>
      </c>
      <c r="E65" t="str">
        <f>VLOOKUP(Tabla6[N° DE LOTE],ALMACEN[],4,FALSE)</f>
        <v>GOTAS</v>
      </c>
      <c r="F65" t="str">
        <f>VLOOKUP(Tabla6[N° DE LOTE],ALMACEN[],3,FALSE)</f>
        <v xml:space="preserve">GEOLAB </v>
      </c>
      <c r="G65">
        <f>VLOOKUP(Tabla6[[#This Row],[N° DE LOTE]],ALMACEN[],7,FALSE)</f>
        <v>1.91</v>
      </c>
      <c r="H65">
        <v>3</v>
      </c>
      <c r="I65" s="141" t="s">
        <v>18210</v>
      </c>
    </row>
    <row r="66" spans="2:9" x14ac:dyDescent="0.25">
      <c r="B66" s="178">
        <v>498</v>
      </c>
      <c r="C66" s="8">
        <v>45194</v>
      </c>
      <c r="D66" s="132" t="str">
        <f>VLOOKUP(Tabla6[N° DE LOTE],ALMACEN[],2,FALSE)</f>
        <v>CLARASOL COLIRIO 0,12 MG 15 ML</v>
      </c>
      <c r="E66" t="str">
        <f>VLOOKUP(Tabla6[N° DE LOTE],ALMACEN[],4,FALSE)</f>
        <v>GOTAS</v>
      </c>
      <c r="F66" t="str">
        <f>VLOOKUP(Tabla6[N° DE LOTE],ALMACEN[],3,FALSE)</f>
        <v>OFTALMI</v>
      </c>
      <c r="G66">
        <f>VLOOKUP(Tabla6[[#This Row],[N° DE LOTE]],ALMACEN[],7,FALSE)</f>
        <v>1.76</v>
      </c>
      <c r="H66">
        <v>10</v>
      </c>
      <c r="I66" s="141" t="s">
        <v>18210</v>
      </c>
    </row>
    <row r="67" spans="2:9" ht="30" x14ac:dyDescent="0.25">
      <c r="B67" s="178">
        <v>804</v>
      </c>
      <c r="C67" s="8">
        <v>45194</v>
      </c>
      <c r="D67" s="132" t="str">
        <f>VLOOKUP(Tabla6[N° DE LOTE],ALMACEN[],2,FALSE)</f>
        <v>TOBRAMICINA+DEXAMETASONA 0.3%/0.1%</v>
      </c>
      <c r="E67" t="str">
        <f>VLOOKUP(Tabla6[N° DE LOTE],ALMACEN[],4,FALSE)</f>
        <v>GOTAS</v>
      </c>
      <c r="F67" t="str">
        <f>VLOOKUP(Tabla6[N° DE LOTE],ALMACEN[],3,FALSE)</f>
        <v>FUGEN</v>
      </c>
      <c r="G67">
        <f>VLOOKUP(Tabla6[[#This Row],[N° DE LOTE]],ALMACEN[],7,FALSE)</f>
        <v>3.81</v>
      </c>
      <c r="H67">
        <v>8</v>
      </c>
      <c r="I67" s="141" t="s">
        <v>18210</v>
      </c>
    </row>
    <row r="68" spans="2:9" x14ac:dyDescent="0.25">
      <c r="D68" s="132" t="e">
        <f>VLOOKUP(Tabla6[N° DE LOTE],ALMACEN[],2,FALSE)</f>
        <v>#N/A</v>
      </c>
      <c r="E68" t="e">
        <f>VLOOKUP(Tabla6[N° DE LOTE],ALMACEN[],4,FALSE)</f>
        <v>#N/A</v>
      </c>
      <c r="F68" t="e">
        <f>VLOOKUP(Tabla6[N° DE LOTE],ALMACEN[],3,FALSE)</f>
        <v>#N/A</v>
      </c>
      <c r="G68" t="e">
        <f>VLOOKUP(Tabla6[[#This Row],[N° DE LOTE]],ALMACEN[],7,FALSE)</f>
        <v>#N/A</v>
      </c>
    </row>
    <row r="69" spans="2:9" x14ac:dyDescent="0.25">
      <c r="D69" s="132" t="e">
        <f>VLOOKUP(Tabla6[N° DE LOTE],ALMACEN[],2,FALSE)</f>
        <v>#N/A</v>
      </c>
      <c r="E69" t="e">
        <f>VLOOKUP(Tabla6[N° DE LOTE],ALMACEN[],4,FALSE)</f>
        <v>#N/A</v>
      </c>
      <c r="F69" t="e">
        <f>VLOOKUP(Tabla6[N° DE LOTE],ALMACEN[],3,FALSE)</f>
        <v>#N/A</v>
      </c>
      <c r="G69" t="e">
        <f>VLOOKUP(Tabla6[[#This Row],[N° DE LOTE]],ALMACEN[],7,FALSE)</f>
        <v>#N/A</v>
      </c>
    </row>
    <row r="70" spans="2:9" x14ac:dyDescent="0.25">
      <c r="C70" s="8"/>
      <c r="D70" s="132" t="e">
        <f>VLOOKUP(Tabla6[N° DE LOTE],ALMACEN[],2,FALSE)</f>
        <v>#N/A</v>
      </c>
      <c r="E70" t="e">
        <f>VLOOKUP(Tabla6[N° DE LOTE],ALMACEN[],4,FALSE)</f>
        <v>#N/A</v>
      </c>
      <c r="F70" t="e">
        <f>VLOOKUP(Tabla6[N° DE LOTE],ALMACEN[],3,FALSE)</f>
        <v>#N/A</v>
      </c>
      <c r="G70" t="e">
        <f>VLOOKUP(Tabla6[[#This Row],[N° DE LOTE]],ALMACEN[],7,FALSE)</f>
        <v>#N/A</v>
      </c>
    </row>
    <row r="71" spans="2:9" x14ac:dyDescent="0.25">
      <c r="D71" s="132" t="e">
        <f>VLOOKUP(Tabla6[N° DE LOTE],ALMACEN[],2,FALSE)</f>
        <v>#N/A</v>
      </c>
      <c r="E71" t="e">
        <f>VLOOKUP(Tabla6[N° DE LOTE],ALMACEN[],4,FALSE)</f>
        <v>#N/A</v>
      </c>
      <c r="F71" t="e">
        <f>VLOOKUP(Tabla6[N° DE LOTE],ALMACEN[],3,FALSE)</f>
        <v>#N/A</v>
      </c>
      <c r="G71" t="e">
        <f>VLOOKUP(Tabla6[[#This Row],[N° DE LOTE]],ALMACEN[],7,FALSE)</f>
        <v>#N/A</v>
      </c>
    </row>
    <row r="72" spans="2:9" x14ac:dyDescent="0.25">
      <c r="D72" s="132" t="e">
        <f>VLOOKUP(Tabla6[N° DE LOTE],ALMACEN[],2,FALSE)</f>
        <v>#N/A</v>
      </c>
      <c r="E72" t="e">
        <f>VLOOKUP(Tabla6[N° DE LOTE],ALMACEN[],4,FALSE)</f>
        <v>#N/A</v>
      </c>
      <c r="F72" t="e">
        <f>VLOOKUP(Tabla6[N° DE LOTE],ALMACEN[],3,FALSE)</f>
        <v>#N/A</v>
      </c>
      <c r="G72" t="e">
        <f>VLOOKUP(Tabla6[[#This Row],[N° DE LOTE]],ALMACEN[],7,FALSE)</f>
        <v>#N/A</v>
      </c>
    </row>
    <row r="73" spans="2:9" x14ac:dyDescent="0.25">
      <c r="D73" s="132" t="e">
        <f>VLOOKUP(Tabla6[N° DE LOTE],ALMACEN[],2,FALSE)</f>
        <v>#N/A</v>
      </c>
      <c r="E73" t="e">
        <f>VLOOKUP(Tabla6[N° DE LOTE],ALMACEN[],4,FALSE)</f>
        <v>#N/A</v>
      </c>
      <c r="F73" t="e">
        <f>VLOOKUP(Tabla6[N° DE LOTE],ALMACEN[],3,FALSE)</f>
        <v>#N/A</v>
      </c>
      <c r="G73" t="e">
        <f>VLOOKUP(Tabla6[[#This Row],[N° DE LOTE]],ALMACEN[],7,FALSE)</f>
        <v>#N/A</v>
      </c>
    </row>
    <row r="74" spans="2:9" x14ac:dyDescent="0.25">
      <c r="D74" s="132" t="e">
        <f>VLOOKUP(Tabla6[N° DE LOTE],ALMACEN[],2,FALSE)</f>
        <v>#N/A</v>
      </c>
      <c r="E74" t="e">
        <f>VLOOKUP(Tabla6[N° DE LOTE],ALMACEN[],4,FALSE)</f>
        <v>#N/A</v>
      </c>
      <c r="F74" t="e">
        <f>VLOOKUP(Tabla6[N° DE LOTE],ALMACEN[],3,FALSE)</f>
        <v>#N/A</v>
      </c>
      <c r="G74" t="e">
        <f>VLOOKUP(Tabla6[[#This Row],[N° DE LOTE]],ALMACEN[],7,FALSE)</f>
        <v>#N/A</v>
      </c>
    </row>
    <row r="75" spans="2:9" x14ac:dyDescent="0.25">
      <c r="D75" s="132" t="e">
        <f>VLOOKUP(Tabla6[N° DE LOTE],ALMACEN[],2,FALSE)</f>
        <v>#N/A</v>
      </c>
      <c r="E75" t="e">
        <f>VLOOKUP(Tabla6[N° DE LOTE],ALMACEN[],4,FALSE)</f>
        <v>#N/A</v>
      </c>
      <c r="F75" t="e">
        <f>VLOOKUP(Tabla6[N° DE LOTE],ALMACEN[],3,FALSE)</f>
        <v>#N/A</v>
      </c>
      <c r="G75" t="e">
        <f>VLOOKUP(Tabla6[[#This Row],[N° DE LOTE]],ALMACEN[],7,FALSE)</f>
        <v>#N/A</v>
      </c>
    </row>
    <row r="76" spans="2:9" x14ac:dyDescent="0.25">
      <c r="D76" s="132" t="e">
        <f>VLOOKUP(Tabla6[N° DE LOTE],ALMACEN[],2,FALSE)</f>
        <v>#N/A</v>
      </c>
      <c r="E76" t="e">
        <f>VLOOKUP(Tabla6[N° DE LOTE],ALMACEN[],4,FALSE)</f>
        <v>#N/A</v>
      </c>
      <c r="F76" t="e">
        <f>VLOOKUP(Tabla6[N° DE LOTE],ALMACEN[],3,FALSE)</f>
        <v>#N/A</v>
      </c>
      <c r="G76" t="e">
        <f>VLOOKUP(Tabla6[[#This Row],[N° DE LOTE]],ALMACEN[],7,FALSE)</f>
        <v>#N/A</v>
      </c>
    </row>
    <row r="77" spans="2:9" x14ac:dyDescent="0.25">
      <c r="D77" s="132" t="e">
        <f>VLOOKUP(Tabla6[N° DE LOTE],ALMACEN[],2,FALSE)</f>
        <v>#N/A</v>
      </c>
      <c r="E77" t="e">
        <f>VLOOKUP(Tabla6[N° DE LOTE],ALMACEN[],4,FALSE)</f>
        <v>#N/A</v>
      </c>
      <c r="F77" t="e">
        <f>VLOOKUP(Tabla6[N° DE LOTE],ALMACEN[],3,FALSE)</f>
        <v>#N/A</v>
      </c>
      <c r="G77" t="e">
        <f>VLOOKUP(Tabla6[[#This Row],[N° DE LOTE]],ALMACEN[],7,FALSE)</f>
        <v>#N/A</v>
      </c>
    </row>
    <row r="78" spans="2:9" x14ac:dyDescent="0.25">
      <c r="D78" s="132" t="e">
        <f>VLOOKUP(Tabla6[N° DE LOTE],ALMACEN[],2,FALSE)</f>
        <v>#N/A</v>
      </c>
      <c r="E78" t="e">
        <f>VLOOKUP(Tabla6[N° DE LOTE],ALMACEN[],4,FALSE)</f>
        <v>#N/A</v>
      </c>
      <c r="F78" t="e">
        <f>VLOOKUP(Tabla6[N° DE LOTE],ALMACEN[],3,FALSE)</f>
        <v>#N/A</v>
      </c>
      <c r="G78" t="e">
        <f>VLOOKUP(Tabla6[[#This Row],[N° DE LOTE]],ALMACEN[],7,FALSE)</f>
        <v>#N/A</v>
      </c>
    </row>
    <row r="79" spans="2:9" x14ac:dyDescent="0.25">
      <c r="D79" s="132" t="e">
        <f>VLOOKUP(Tabla6[N° DE LOTE],ALMACEN[],2,FALSE)</f>
        <v>#N/A</v>
      </c>
      <c r="E79" t="e">
        <f>VLOOKUP(Tabla6[N° DE LOTE],ALMACEN[],4,FALSE)</f>
        <v>#N/A</v>
      </c>
      <c r="F79" t="e">
        <f>VLOOKUP(Tabla6[N° DE LOTE],ALMACEN[],3,FALSE)</f>
        <v>#N/A</v>
      </c>
      <c r="G79" t="e">
        <f>VLOOKUP(Tabla6[[#This Row],[N° DE LOTE]],ALMACEN[],7,FALSE)</f>
        <v>#N/A</v>
      </c>
    </row>
    <row r="80" spans="2:9" x14ac:dyDescent="0.25">
      <c r="D80" s="132" t="e">
        <f>VLOOKUP(Tabla6[N° DE LOTE],ALMACEN[],2,FALSE)</f>
        <v>#N/A</v>
      </c>
      <c r="E80" t="e">
        <f>VLOOKUP(Tabla6[N° DE LOTE],ALMACEN[],4,FALSE)</f>
        <v>#N/A</v>
      </c>
      <c r="F80" t="e">
        <f>VLOOKUP(Tabla6[N° DE LOTE],ALMACEN[],3,FALSE)</f>
        <v>#N/A</v>
      </c>
      <c r="G80" t="e">
        <f>VLOOKUP(Tabla6[[#This Row],[N° DE LOTE]],ALMACEN[],7,FALSE)</f>
        <v>#N/A</v>
      </c>
    </row>
    <row r="81" spans="4:7" x14ac:dyDescent="0.25">
      <c r="D81" s="132" t="e">
        <f>VLOOKUP(Tabla6[N° DE LOTE],ALMACEN[],2,FALSE)</f>
        <v>#N/A</v>
      </c>
      <c r="E81" t="e">
        <f>VLOOKUP(Tabla6[N° DE LOTE],ALMACEN[],4,FALSE)</f>
        <v>#N/A</v>
      </c>
      <c r="F81" t="e">
        <f>VLOOKUP(Tabla6[N° DE LOTE],ALMACEN[],3,FALSE)</f>
        <v>#N/A</v>
      </c>
      <c r="G81" t="e">
        <f>VLOOKUP(Tabla6[[#This Row],[N° DE LOTE]],ALMACEN[],7,FALSE)</f>
        <v>#N/A</v>
      </c>
    </row>
    <row r="82" spans="4:7" x14ac:dyDescent="0.25">
      <c r="D82" s="132" t="e">
        <f>VLOOKUP(Tabla6[N° DE LOTE],ALMACEN[],2,FALSE)</f>
        <v>#N/A</v>
      </c>
      <c r="E82" t="e">
        <f>VLOOKUP(Tabla6[N° DE LOTE],ALMACEN[],4,FALSE)</f>
        <v>#N/A</v>
      </c>
      <c r="F82" t="e">
        <f>VLOOKUP(Tabla6[N° DE LOTE],ALMACEN[],3,FALSE)</f>
        <v>#N/A</v>
      </c>
      <c r="G82" t="e">
        <f>VLOOKUP(Tabla6[[#This Row],[N° DE LOTE]],ALMACEN[],7,FALSE)</f>
        <v>#N/A</v>
      </c>
    </row>
    <row r="83" spans="4:7" x14ac:dyDescent="0.25">
      <c r="D83" s="132" t="e">
        <f>VLOOKUP(Tabla6[N° DE LOTE],ALMACEN[],2,FALSE)</f>
        <v>#N/A</v>
      </c>
      <c r="E83" t="e">
        <f>VLOOKUP(Tabla6[N° DE LOTE],ALMACEN[],4,FALSE)</f>
        <v>#N/A</v>
      </c>
      <c r="F83" t="e">
        <f>VLOOKUP(Tabla6[N° DE LOTE],ALMACEN[],3,FALSE)</f>
        <v>#N/A</v>
      </c>
      <c r="G83" t="e">
        <f>VLOOKUP(Tabla6[[#This Row],[N° DE LOTE]],ALMACEN[],7,FALSE)</f>
        <v>#N/A</v>
      </c>
    </row>
    <row r="84" spans="4:7" x14ac:dyDescent="0.25">
      <c r="D84" s="132" t="e">
        <f>VLOOKUP(Tabla6[N° DE LOTE],ALMACEN[],2,FALSE)</f>
        <v>#N/A</v>
      </c>
      <c r="E84" t="e">
        <f>VLOOKUP(Tabla6[N° DE LOTE],ALMACEN[],4,FALSE)</f>
        <v>#N/A</v>
      </c>
      <c r="F84" t="e">
        <f>VLOOKUP(Tabla6[N° DE LOTE],ALMACEN[],3,FALSE)</f>
        <v>#N/A</v>
      </c>
      <c r="G84" t="e">
        <f>VLOOKUP(Tabla6[[#This Row],[N° DE LOTE]],ALMACEN[],7,FALSE)</f>
        <v>#N/A</v>
      </c>
    </row>
    <row r="85" spans="4:7" x14ac:dyDescent="0.25">
      <c r="D85" s="132" t="e">
        <f>VLOOKUP(Tabla6[N° DE LOTE],ALMACEN[],2,FALSE)</f>
        <v>#N/A</v>
      </c>
      <c r="E85" t="e">
        <f>VLOOKUP(Tabla6[N° DE LOTE],ALMACEN[],4,FALSE)</f>
        <v>#N/A</v>
      </c>
      <c r="F85" t="e">
        <f>VLOOKUP(Tabla6[N° DE LOTE],ALMACEN[],3,FALSE)</f>
        <v>#N/A</v>
      </c>
      <c r="G85" t="e">
        <f>VLOOKUP(Tabla6[[#This Row],[N° DE LOTE]],ALMACEN[],7,FALSE)</f>
        <v>#N/A</v>
      </c>
    </row>
    <row r="86" spans="4:7" x14ac:dyDescent="0.25">
      <c r="D86" s="132" t="e">
        <f>VLOOKUP(Tabla6[N° DE LOTE],ALMACEN[],2,FALSE)</f>
        <v>#N/A</v>
      </c>
      <c r="E86" t="e">
        <f>VLOOKUP(Tabla6[N° DE LOTE],ALMACEN[],4,FALSE)</f>
        <v>#N/A</v>
      </c>
      <c r="F86" t="e">
        <f>VLOOKUP(Tabla6[N° DE LOTE],ALMACEN[],3,FALSE)</f>
        <v>#N/A</v>
      </c>
      <c r="G86" t="e">
        <f>VLOOKUP(Tabla6[[#This Row],[N° DE LOTE]],ALMACEN[],7,FALSE)</f>
        <v>#N/A</v>
      </c>
    </row>
    <row r="87" spans="4:7" x14ac:dyDescent="0.25">
      <c r="D87" s="132" t="e">
        <f>VLOOKUP(Tabla6[N° DE LOTE],ALMACEN[],2,FALSE)</f>
        <v>#N/A</v>
      </c>
      <c r="E87" t="e">
        <f>VLOOKUP(Tabla6[N° DE LOTE],ALMACEN[],4,FALSE)</f>
        <v>#N/A</v>
      </c>
      <c r="F87" t="e">
        <f>VLOOKUP(Tabla6[N° DE LOTE],ALMACEN[],3,FALSE)</f>
        <v>#N/A</v>
      </c>
      <c r="G87" t="e">
        <f>VLOOKUP(Tabla6[[#This Row],[N° DE LOTE]],ALMACEN[],7,FALSE)</f>
        <v>#N/A</v>
      </c>
    </row>
    <row r="88" spans="4:7" x14ac:dyDescent="0.25">
      <c r="D88" s="132" t="e">
        <f>VLOOKUP(Tabla6[N° DE LOTE],ALMACEN[],2,FALSE)</f>
        <v>#N/A</v>
      </c>
      <c r="E88" t="e">
        <f>VLOOKUP(Tabla6[N° DE LOTE],ALMACEN[],4,FALSE)</f>
        <v>#N/A</v>
      </c>
      <c r="F88" t="e">
        <f>VLOOKUP(Tabla6[N° DE LOTE],ALMACEN[],3,FALSE)</f>
        <v>#N/A</v>
      </c>
      <c r="G88" t="e">
        <f>VLOOKUP(Tabla6[[#This Row],[N° DE LOTE]],ALMACEN[],7,FALSE)</f>
        <v>#N/A</v>
      </c>
    </row>
    <row r="89" spans="4:7" x14ac:dyDescent="0.25">
      <c r="D89" s="132" t="e">
        <f>VLOOKUP(Tabla6[N° DE LOTE],ALMACEN[],2,FALSE)</f>
        <v>#N/A</v>
      </c>
      <c r="E89" t="e">
        <f>VLOOKUP(Tabla6[N° DE LOTE],ALMACEN[],4,FALSE)</f>
        <v>#N/A</v>
      </c>
      <c r="F89" t="e">
        <f>VLOOKUP(Tabla6[N° DE LOTE],ALMACEN[],3,FALSE)</f>
        <v>#N/A</v>
      </c>
      <c r="G89" t="e">
        <f>VLOOKUP(Tabla6[[#This Row],[N° DE LOTE]],ALMACEN[],7,FALSE)</f>
        <v>#N/A</v>
      </c>
    </row>
    <row r="90" spans="4:7" x14ac:dyDescent="0.25">
      <c r="D90" s="132" t="e">
        <f>VLOOKUP(Tabla6[N° DE LOTE],ALMACEN[],2,FALSE)</f>
        <v>#N/A</v>
      </c>
      <c r="E90" t="e">
        <f>VLOOKUP(Tabla6[N° DE LOTE],ALMACEN[],4,FALSE)</f>
        <v>#N/A</v>
      </c>
      <c r="F90" t="e">
        <f>VLOOKUP(Tabla6[N° DE LOTE],ALMACEN[],3,FALSE)</f>
        <v>#N/A</v>
      </c>
      <c r="G90" t="e">
        <f>VLOOKUP(Tabla6[[#This Row],[N° DE LOTE]],ALMACEN[],7,FALSE)</f>
        <v>#N/A</v>
      </c>
    </row>
    <row r="91" spans="4:7" x14ac:dyDescent="0.25">
      <c r="D91" s="132" t="e">
        <f>VLOOKUP(Tabla6[N° DE LOTE],ALMACEN[],2,FALSE)</f>
        <v>#N/A</v>
      </c>
      <c r="E91" t="e">
        <f>VLOOKUP(Tabla6[N° DE LOTE],ALMACEN[],4,FALSE)</f>
        <v>#N/A</v>
      </c>
      <c r="F91" t="e">
        <f>VLOOKUP(Tabla6[N° DE LOTE],ALMACEN[],3,FALSE)</f>
        <v>#N/A</v>
      </c>
      <c r="G91" t="e">
        <f>VLOOKUP(Tabla6[[#This Row],[N° DE LOTE]],ALMACEN[],7,FALSE)</f>
        <v>#N/A</v>
      </c>
    </row>
    <row r="92" spans="4:7" x14ac:dyDescent="0.25">
      <c r="D92" s="132" t="e">
        <f>VLOOKUP(Tabla6[N° DE LOTE],ALMACEN[],2,FALSE)</f>
        <v>#N/A</v>
      </c>
      <c r="E92" t="e">
        <f>VLOOKUP(Tabla6[N° DE LOTE],ALMACEN[],4,FALSE)</f>
        <v>#N/A</v>
      </c>
      <c r="F92" t="e">
        <f>VLOOKUP(Tabla6[N° DE LOTE],ALMACEN[],3,FALSE)</f>
        <v>#N/A</v>
      </c>
      <c r="G92" t="e">
        <f>VLOOKUP(Tabla6[[#This Row],[N° DE LOTE]],ALMACEN[],7,FALSE)</f>
        <v>#N/A</v>
      </c>
    </row>
    <row r="93" spans="4:7" x14ac:dyDescent="0.25">
      <c r="D93" s="132" t="e">
        <f>VLOOKUP(Tabla6[N° DE LOTE],ALMACEN[],2,FALSE)</f>
        <v>#N/A</v>
      </c>
      <c r="E93" t="e">
        <f>VLOOKUP(Tabla6[N° DE LOTE],ALMACEN[],4,FALSE)</f>
        <v>#N/A</v>
      </c>
      <c r="F93" t="e">
        <f>VLOOKUP(Tabla6[N° DE LOTE],ALMACEN[],3,FALSE)</f>
        <v>#N/A</v>
      </c>
      <c r="G93" t="e">
        <f>VLOOKUP(Tabla6[[#This Row],[N° DE LOTE]],ALMACEN[],7,FALSE)</f>
        <v>#N/A</v>
      </c>
    </row>
    <row r="94" spans="4:7" x14ac:dyDescent="0.25">
      <c r="D94" s="132" t="e">
        <f>VLOOKUP(Tabla6[N° DE LOTE],ALMACEN[],2,FALSE)</f>
        <v>#N/A</v>
      </c>
      <c r="E94" t="e">
        <f>VLOOKUP(Tabla6[N° DE LOTE],ALMACEN[],4,FALSE)</f>
        <v>#N/A</v>
      </c>
      <c r="F94" t="e">
        <f>VLOOKUP(Tabla6[N° DE LOTE],ALMACEN[],3,FALSE)</f>
        <v>#N/A</v>
      </c>
      <c r="G94" t="e">
        <f>VLOOKUP(Tabla6[[#This Row],[N° DE LOTE]],ALMACEN[],7,FALSE)</f>
        <v>#N/A</v>
      </c>
    </row>
    <row r="95" spans="4:7" x14ac:dyDescent="0.25">
      <c r="D95" s="132" t="e">
        <f>VLOOKUP(Tabla6[N° DE LOTE],ALMACEN[],2,FALSE)</f>
        <v>#N/A</v>
      </c>
      <c r="E95" t="e">
        <f>VLOOKUP(Tabla6[N° DE LOTE],ALMACEN[],4,FALSE)</f>
        <v>#N/A</v>
      </c>
      <c r="F95" t="e">
        <f>VLOOKUP(Tabla6[N° DE LOTE],ALMACEN[],3,FALSE)</f>
        <v>#N/A</v>
      </c>
      <c r="G95" t="e">
        <f>VLOOKUP(Tabla6[[#This Row],[N° DE LOTE]],ALMACEN[],7,FALSE)</f>
        <v>#N/A</v>
      </c>
    </row>
    <row r="96" spans="4:7" x14ac:dyDescent="0.25">
      <c r="D96" s="132" t="e">
        <f>VLOOKUP(Tabla6[N° DE LOTE],ALMACEN[],2,FALSE)</f>
        <v>#N/A</v>
      </c>
      <c r="E96" t="e">
        <f>VLOOKUP(Tabla6[N° DE LOTE],ALMACEN[],4,FALSE)</f>
        <v>#N/A</v>
      </c>
      <c r="F96" t="e">
        <f>VLOOKUP(Tabla6[N° DE LOTE],ALMACEN[],3,FALSE)</f>
        <v>#N/A</v>
      </c>
      <c r="G96" t="e">
        <f>VLOOKUP(Tabla6[[#This Row],[N° DE LOTE]],ALMACEN[],7,FALSE)</f>
        <v>#N/A</v>
      </c>
    </row>
    <row r="97" spans="4:7" x14ac:dyDescent="0.25">
      <c r="D97" s="132" t="e">
        <f>VLOOKUP(Tabla6[N° DE LOTE],ALMACEN[],2,FALSE)</f>
        <v>#N/A</v>
      </c>
      <c r="E97" t="e">
        <f>VLOOKUP(Tabla6[N° DE LOTE],ALMACEN[],4,FALSE)</f>
        <v>#N/A</v>
      </c>
      <c r="F97" t="e">
        <f>VLOOKUP(Tabla6[N° DE LOTE],ALMACEN[],3,FALSE)</f>
        <v>#N/A</v>
      </c>
      <c r="G97" t="e">
        <f>VLOOKUP(Tabla6[[#This Row],[N° DE LOTE]],ALMACEN[],7,FALSE)</f>
        <v>#N/A</v>
      </c>
    </row>
    <row r="98" spans="4:7" x14ac:dyDescent="0.25">
      <c r="D98" s="132" t="e">
        <f>VLOOKUP(Tabla6[N° DE LOTE],ALMACEN[],2,FALSE)</f>
        <v>#N/A</v>
      </c>
      <c r="E98" t="e">
        <f>VLOOKUP(Tabla6[N° DE LOTE],ALMACEN[],4,FALSE)</f>
        <v>#N/A</v>
      </c>
      <c r="F98" t="e">
        <f>VLOOKUP(Tabla6[N° DE LOTE],ALMACEN[],3,FALSE)</f>
        <v>#N/A</v>
      </c>
      <c r="G98" t="e">
        <f>VLOOKUP(Tabla6[[#This Row],[N° DE LOTE]],ALMACEN[],7,FALSE)</f>
        <v>#N/A</v>
      </c>
    </row>
    <row r="99" spans="4:7" x14ac:dyDescent="0.25">
      <c r="D99" s="132" t="e">
        <f>VLOOKUP(Tabla6[N° DE LOTE],ALMACEN[],2,FALSE)</f>
        <v>#N/A</v>
      </c>
      <c r="E99" t="e">
        <f>VLOOKUP(Tabla6[N° DE LOTE],ALMACEN[],4,FALSE)</f>
        <v>#N/A</v>
      </c>
      <c r="F99" t="e">
        <f>VLOOKUP(Tabla6[N° DE LOTE],ALMACEN[],3,FALSE)</f>
        <v>#N/A</v>
      </c>
      <c r="G99" t="e">
        <f>VLOOKUP(Tabla6[[#This Row],[N° DE LOTE]],ALMACEN[],7,FALSE)</f>
        <v>#N/A</v>
      </c>
    </row>
    <row r="100" spans="4:7" x14ac:dyDescent="0.25">
      <c r="D100" s="132" t="e">
        <f>VLOOKUP(Tabla6[N° DE LOTE],ALMACEN[],2,FALSE)</f>
        <v>#N/A</v>
      </c>
      <c r="E100" t="e">
        <f>VLOOKUP(Tabla6[N° DE LOTE],ALMACEN[],4,FALSE)</f>
        <v>#N/A</v>
      </c>
      <c r="F100" t="e">
        <f>VLOOKUP(Tabla6[N° DE LOTE],ALMACEN[],3,FALSE)</f>
        <v>#N/A</v>
      </c>
      <c r="G100" t="e">
        <f>VLOOKUP(Tabla6[[#This Row],[N° DE LOTE]],ALMACEN[],7,FALSE)</f>
        <v>#N/A</v>
      </c>
    </row>
    <row r="101" spans="4:7" x14ac:dyDescent="0.25">
      <c r="D101" s="132" t="e">
        <f>VLOOKUP(Tabla6[N° DE LOTE],ALMACEN[],2,FALSE)</f>
        <v>#N/A</v>
      </c>
      <c r="E101" t="e">
        <f>VLOOKUP(Tabla6[N° DE LOTE],ALMACEN[],4,FALSE)</f>
        <v>#N/A</v>
      </c>
      <c r="F101" t="e">
        <f>VLOOKUP(Tabla6[N° DE LOTE],ALMACEN[],3,FALSE)</f>
        <v>#N/A</v>
      </c>
      <c r="G101" t="e">
        <f>VLOOKUP(Tabla6[[#This Row],[N° DE LOTE]],ALMACEN[],7,FALSE)</f>
        <v>#N/A</v>
      </c>
    </row>
    <row r="102" spans="4:7" x14ac:dyDescent="0.25">
      <c r="D102" s="132" t="e">
        <f>VLOOKUP(Tabla6[N° DE LOTE],ALMACEN[],2,FALSE)</f>
        <v>#N/A</v>
      </c>
      <c r="E102" t="e">
        <f>VLOOKUP(Tabla6[N° DE LOTE],ALMACEN[],4,FALSE)</f>
        <v>#N/A</v>
      </c>
      <c r="F102" t="e">
        <f>VLOOKUP(Tabla6[N° DE LOTE],ALMACEN[],3,FALSE)</f>
        <v>#N/A</v>
      </c>
      <c r="G102" t="e">
        <f>VLOOKUP(Tabla6[[#This Row],[N° DE LOTE]],ALMACEN[],7,FALSE)</f>
        <v>#N/A</v>
      </c>
    </row>
    <row r="103" spans="4:7" x14ac:dyDescent="0.25">
      <c r="D103" s="132" t="e">
        <f>VLOOKUP(Tabla6[N° DE LOTE],ALMACEN[],2,FALSE)</f>
        <v>#N/A</v>
      </c>
      <c r="E103" t="e">
        <f>VLOOKUP(Tabla6[N° DE LOTE],ALMACEN[],4,FALSE)</f>
        <v>#N/A</v>
      </c>
      <c r="F103" t="e">
        <f>VLOOKUP(Tabla6[N° DE LOTE],ALMACEN[],3,FALSE)</f>
        <v>#N/A</v>
      </c>
      <c r="G103" t="e">
        <f>VLOOKUP(Tabla6[[#This Row],[N° DE LOTE]],ALMACEN[],7,FALSE)</f>
        <v>#N/A</v>
      </c>
    </row>
    <row r="104" spans="4:7" x14ac:dyDescent="0.25">
      <c r="D104" s="132" t="e">
        <f>VLOOKUP(Tabla6[N° DE LOTE],ALMACEN[],2,FALSE)</f>
        <v>#N/A</v>
      </c>
      <c r="E104" t="e">
        <f>VLOOKUP(Tabla6[N° DE LOTE],ALMACEN[],4,FALSE)</f>
        <v>#N/A</v>
      </c>
      <c r="F104" t="e">
        <f>VLOOKUP(Tabla6[N° DE LOTE],ALMACEN[],3,FALSE)</f>
        <v>#N/A</v>
      </c>
      <c r="G104" t="e">
        <f>VLOOKUP(Tabla6[[#This Row],[N° DE LOTE]],ALMACEN[],7,FALSE)</f>
        <v>#N/A</v>
      </c>
    </row>
    <row r="105" spans="4:7" x14ac:dyDescent="0.25">
      <c r="D105" s="132" t="e">
        <f>VLOOKUP(Tabla6[N° DE LOTE],ALMACEN[],2,FALSE)</f>
        <v>#N/A</v>
      </c>
      <c r="E105" t="e">
        <f>VLOOKUP(Tabla6[N° DE LOTE],ALMACEN[],4,FALSE)</f>
        <v>#N/A</v>
      </c>
      <c r="F105" t="e">
        <f>VLOOKUP(Tabla6[N° DE LOTE],ALMACEN[],3,FALSE)</f>
        <v>#N/A</v>
      </c>
      <c r="G105" t="e">
        <f>VLOOKUP(Tabla6[[#This Row],[N° DE LOTE]],ALMACEN[],7,FALSE)</f>
        <v>#N/A</v>
      </c>
    </row>
    <row r="106" spans="4:7" x14ac:dyDescent="0.25">
      <c r="D106" s="132" t="e">
        <f>VLOOKUP(Tabla6[N° DE LOTE],ALMACEN[],2,FALSE)</f>
        <v>#N/A</v>
      </c>
      <c r="E106" t="e">
        <f>VLOOKUP(Tabla6[N° DE LOTE],ALMACEN[],4,FALSE)</f>
        <v>#N/A</v>
      </c>
      <c r="F106" t="e">
        <f>VLOOKUP(Tabla6[N° DE LOTE],ALMACEN[],3,FALSE)</f>
        <v>#N/A</v>
      </c>
      <c r="G106" t="e">
        <f>VLOOKUP(Tabla6[[#This Row],[N° DE LOTE]],ALMACEN[],7,FALSE)</f>
        <v>#N/A</v>
      </c>
    </row>
    <row r="107" spans="4:7" x14ac:dyDescent="0.25">
      <c r="D107" s="132" t="e">
        <f>VLOOKUP(Tabla6[N° DE LOTE],ALMACEN[],2,FALSE)</f>
        <v>#N/A</v>
      </c>
      <c r="E107" t="e">
        <f>VLOOKUP(Tabla6[N° DE LOTE],ALMACEN[],4,FALSE)</f>
        <v>#N/A</v>
      </c>
      <c r="F107" t="e">
        <f>VLOOKUP(Tabla6[N° DE LOTE],ALMACEN[],3,FALSE)</f>
        <v>#N/A</v>
      </c>
      <c r="G107" t="e">
        <f>VLOOKUP(Tabla6[[#This Row],[N° DE LOTE]],ALMACEN[],7,FALSE)</f>
        <v>#N/A</v>
      </c>
    </row>
    <row r="108" spans="4:7" x14ac:dyDescent="0.25">
      <c r="D108" s="132" t="e">
        <f>VLOOKUP(Tabla6[N° DE LOTE],ALMACEN[],2,FALSE)</f>
        <v>#N/A</v>
      </c>
      <c r="E108" t="e">
        <f>VLOOKUP(Tabla6[N° DE LOTE],ALMACEN[],4,FALSE)</f>
        <v>#N/A</v>
      </c>
      <c r="F108" t="e">
        <f>VLOOKUP(Tabla6[N° DE LOTE],ALMACEN[],3,FALSE)</f>
        <v>#N/A</v>
      </c>
      <c r="G108" t="e">
        <f>VLOOKUP(Tabla6[[#This Row],[N° DE LOTE]],ALMACEN[],7,FALSE)</f>
        <v>#N/A</v>
      </c>
    </row>
    <row r="109" spans="4:7" x14ac:dyDescent="0.25">
      <c r="D109" s="132" t="e">
        <f>VLOOKUP(Tabla6[N° DE LOTE],ALMACEN[],2,FALSE)</f>
        <v>#N/A</v>
      </c>
      <c r="E109" t="e">
        <f>VLOOKUP(Tabla6[N° DE LOTE],ALMACEN[],4,FALSE)</f>
        <v>#N/A</v>
      </c>
      <c r="F109" t="e">
        <f>VLOOKUP(Tabla6[N° DE LOTE],ALMACEN[],3,FALSE)</f>
        <v>#N/A</v>
      </c>
      <c r="G109" t="e">
        <f>VLOOKUP(Tabla6[[#This Row],[N° DE LOTE]],ALMACEN[],7,FALSE)</f>
        <v>#N/A</v>
      </c>
    </row>
    <row r="110" spans="4:7" x14ac:dyDescent="0.25">
      <c r="D110" s="132" t="e">
        <f>VLOOKUP(Tabla6[N° DE LOTE],ALMACEN[],2,FALSE)</f>
        <v>#N/A</v>
      </c>
      <c r="E110" t="e">
        <f>VLOOKUP(Tabla6[N° DE LOTE],ALMACEN[],4,FALSE)</f>
        <v>#N/A</v>
      </c>
      <c r="F110" t="e">
        <f>VLOOKUP(Tabla6[N° DE LOTE],ALMACEN[],3,FALSE)</f>
        <v>#N/A</v>
      </c>
      <c r="G110" t="e">
        <f>VLOOKUP(Tabla6[[#This Row],[N° DE LOTE]],ALMACEN[],7,FALSE)</f>
        <v>#N/A</v>
      </c>
    </row>
    <row r="111" spans="4:7" x14ac:dyDescent="0.25">
      <c r="D111" s="132" t="e">
        <f>VLOOKUP(Tabla6[N° DE LOTE],ALMACEN[],2,FALSE)</f>
        <v>#N/A</v>
      </c>
      <c r="E111" t="e">
        <f>VLOOKUP(Tabla6[N° DE LOTE],ALMACEN[],4,FALSE)</f>
        <v>#N/A</v>
      </c>
      <c r="F111" t="e">
        <f>VLOOKUP(Tabla6[N° DE LOTE],ALMACEN[],3,FALSE)</f>
        <v>#N/A</v>
      </c>
      <c r="G111" t="e">
        <f>VLOOKUP(Tabla6[[#This Row],[N° DE LOTE]],ALMACEN[],7,FALSE)</f>
        <v>#N/A</v>
      </c>
    </row>
    <row r="112" spans="4:7" x14ac:dyDescent="0.25">
      <c r="D112" s="132" t="e">
        <f>VLOOKUP(Tabla6[N° DE LOTE],ALMACEN[],2,FALSE)</f>
        <v>#N/A</v>
      </c>
      <c r="E112" t="e">
        <f>VLOOKUP(Tabla6[N° DE LOTE],ALMACEN[],4,FALSE)</f>
        <v>#N/A</v>
      </c>
      <c r="F112" t="e">
        <f>VLOOKUP(Tabla6[N° DE LOTE],ALMACEN[],3,FALSE)</f>
        <v>#N/A</v>
      </c>
      <c r="G112" t="e">
        <f>VLOOKUP(Tabla6[[#This Row],[N° DE LOTE]],ALMACEN[],7,FALSE)</f>
        <v>#N/A</v>
      </c>
    </row>
    <row r="113" spans="4:7" x14ac:dyDescent="0.25">
      <c r="D113" s="132" t="e">
        <f>VLOOKUP(Tabla6[N° DE LOTE],ALMACEN[],2,FALSE)</f>
        <v>#N/A</v>
      </c>
      <c r="E113" t="e">
        <f>VLOOKUP(Tabla6[N° DE LOTE],ALMACEN[],4,FALSE)</f>
        <v>#N/A</v>
      </c>
      <c r="F113" t="e">
        <f>VLOOKUP(Tabla6[N° DE LOTE],ALMACEN[],3,FALSE)</f>
        <v>#N/A</v>
      </c>
      <c r="G113" t="e">
        <f>VLOOKUP(Tabla6[[#This Row],[N° DE LOTE]],ALMACEN[],7,FALSE)</f>
        <v>#N/A</v>
      </c>
    </row>
    <row r="114" spans="4:7" x14ac:dyDescent="0.25">
      <c r="D114" s="132" t="e">
        <f>VLOOKUP(Tabla6[N° DE LOTE],ALMACEN[],2,FALSE)</f>
        <v>#N/A</v>
      </c>
      <c r="E114" t="e">
        <f>VLOOKUP(Tabla6[N° DE LOTE],ALMACEN[],4,FALSE)</f>
        <v>#N/A</v>
      </c>
      <c r="F114" t="e">
        <f>VLOOKUP(Tabla6[N° DE LOTE],ALMACEN[],3,FALSE)</f>
        <v>#N/A</v>
      </c>
      <c r="G114" t="e">
        <f>VLOOKUP(Tabla6[[#This Row],[N° DE LOTE]],ALMACEN[],7,FALSE)</f>
        <v>#N/A</v>
      </c>
    </row>
    <row r="115" spans="4:7" x14ac:dyDescent="0.25">
      <c r="D115" s="132" t="e">
        <f>VLOOKUP(Tabla6[N° DE LOTE],ALMACEN[],2,FALSE)</f>
        <v>#N/A</v>
      </c>
      <c r="E115" t="e">
        <f>VLOOKUP(Tabla6[N° DE LOTE],ALMACEN[],4,FALSE)</f>
        <v>#N/A</v>
      </c>
      <c r="F115" t="e">
        <f>VLOOKUP(Tabla6[N° DE LOTE],ALMACEN[],3,FALSE)</f>
        <v>#N/A</v>
      </c>
      <c r="G115" t="e">
        <f>VLOOKUP(Tabla6[[#This Row],[N° DE LOTE]],ALMACEN[],7,FALSE)</f>
        <v>#N/A</v>
      </c>
    </row>
    <row r="116" spans="4:7" x14ac:dyDescent="0.25">
      <c r="D116" s="132" t="e">
        <f>VLOOKUP(Tabla6[N° DE LOTE],ALMACEN[],2,FALSE)</f>
        <v>#N/A</v>
      </c>
      <c r="E116" t="e">
        <f>VLOOKUP(Tabla6[N° DE LOTE],ALMACEN[],4,FALSE)</f>
        <v>#N/A</v>
      </c>
      <c r="F116" t="e">
        <f>VLOOKUP(Tabla6[N° DE LOTE],ALMACEN[],3,FALSE)</f>
        <v>#N/A</v>
      </c>
      <c r="G116" t="e">
        <f>VLOOKUP(Tabla6[[#This Row],[N° DE LOTE]],ALMACEN[],7,FALSE)</f>
        <v>#N/A</v>
      </c>
    </row>
    <row r="117" spans="4:7" x14ac:dyDescent="0.25">
      <c r="D117" s="132" t="e">
        <f>VLOOKUP(Tabla6[N° DE LOTE],ALMACEN[],2,FALSE)</f>
        <v>#N/A</v>
      </c>
      <c r="E117" t="e">
        <f>VLOOKUP(Tabla6[N° DE LOTE],ALMACEN[],4,FALSE)</f>
        <v>#N/A</v>
      </c>
      <c r="F117" t="e">
        <f>VLOOKUP(Tabla6[N° DE LOTE],ALMACEN[],3,FALSE)</f>
        <v>#N/A</v>
      </c>
      <c r="G117" t="e">
        <f>VLOOKUP(Tabla6[[#This Row],[N° DE LOTE]],ALMACEN[],7,FALSE)</f>
        <v>#N/A</v>
      </c>
    </row>
    <row r="118" spans="4:7" x14ac:dyDescent="0.25">
      <c r="D118" s="132" t="e">
        <f>VLOOKUP(Tabla6[N° DE LOTE],ALMACEN[],2,FALSE)</f>
        <v>#N/A</v>
      </c>
      <c r="E118" t="e">
        <f>VLOOKUP(Tabla6[N° DE LOTE],ALMACEN[],4,FALSE)</f>
        <v>#N/A</v>
      </c>
      <c r="F118" t="e">
        <f>VLOOKUP(Tabla6[N° DE LOTE],ALMACEN[],3,FALSE)</f>
        <v>#N/A</v>
      </c>
      <c r="G118" t="e">
        <f>VLOOKUP(Tabla6[[#This Row],[N° DE LOTE]],ALMACEN[],7,FALSE)</f>
        <v>#N/A</v>
      </c>
    </row>
    <row r="119" spans="4:7" x14ac:dyDescent="0.25">
      <c r="D119" s="132" t="e">
        <f>VLOOKUP(Tabla6[N° DE LOTE],ALMACEN[],2,FALSE)</f>
        <v>#N/A</v>
      </c>
      <c r="E119" t="e">
        <f>VLOOKUP(Tabla6[N° DE LOTE],ALMACEN[],4,FALSE)</f>
        <v>#N/A</v>
      </c>
      <c r="F119" t="e">
        <f>VLOOKUP(Tabla6[N° DE LOTE],ALMACEN[],3,FALSE)</f>
        <v>#N/A</v>
      </c>
      <c r="G119" t="e">
        <f>VLOOKUP(Tabla6[[#This Row],[N° DE LOTE]],ALMACEN[],7,FALSE)</f>
        <v>#N/A</v>
      </c>
    </row>
    <row r="120" spans="4:7" x14ac:dyDescent="0.25">
      <c r="D120" s="132" t="e">
        <f>VLOOKUP(Tabla6[N° DE LOTE],ALMACEN[],2,FALSE)</f>
        <v>#N/A</v>
      </c>
      <c r="E120" t="e">
        <f>VLOOKUP(Tabla6[N° DE LOTE],ALMACEN[],4,FALSE)</f>
        <v>#N/A</v>
      </c>
      <c r="F120" t="e">
        <f>VLOOKUP(Tabla6[N° DE LOTE],ALMACEN[],3,FALSE)</f>
        <v>#N/A</v>
      </c>
      <c r="G120" t="e">
        <f>VLOOKUP(Tabla6[[#This Row],[N° DE LOTE]],ALMACEN[],7,FALSE)</f>
        <v>#N/A</v>
      </c>
    </row>
    <row r="121" spans="4:7" x14ac:dyDescent="0.25">
      <c r="D121" s="132" t="e">
        <f>VLOOKUP(Tabla6[N° DE LOTE],ALMACEN[],2,FALSE)</f>
        <v>#N/A</v>
      </c>
      <c r="E121" t="e">
        <f>VLOOKUP(Tabla6[N° DE LOTE],ALMACEN[],4,FALSE)</f>
        <v>#N/A</v>
      </c>
      <c r="F121" t="e">
        <f>VLOOKUP(Tabla6[N° DE LOTE],ALMACEN[],3,FALSE)</f>
        <v>#N/A</v>
      </c>
      <c r="G121" t="e">
        <f>VLOOKUP(Tabla6[[#This Row],[N° DE LOTE]],ALMACEN[],7,FALSE)</f>
        <v>#N/A</v>
      </c>
    </row>
    <row r="122" spans="4:7" x14ac:dyDescent="0.25">
      <c r="D122" s="132" t="e">
        <f>VLOOKUP(Tabla6[N° DE LOTE],ALMACEN[],2,FALSE)</f>
        <v>#N/A</v>
      </c>
      <c r="E122" t="e">
        <f>VLOOKUP(Tabla6[N° DE LOTE],ALMACEN[],4,FALSE)</f>
        <v>#N/A</v>
      </c>
      <c r="F122" t="e">
        <f>VLOOKUP(Tabla6[N° DE LOTE],ALMACEN[],3,FALSE)</f>
        <v>#N/A</v>
      </c>
      <c r="G122" t="e">
        <f>VLOOKUP(Tabla6[[#This Row],[N° DE LOTE]],ALMACEN[],7,FALSE)</f>
        <v>#N/A</v>
      </c>
    </row>
    <row r="123" spans="4:7" x14ac:dyDescent="0.25">
      <c r="D123" s="132" t="e">
        <f>VLOOKUP(Tabla6[N° DE LOTE],ALMACEN[],2,FALSE)</f>
        <v>#N/A</v>
      </c>
      <c r="E123" t="e">
        <f>VLOOKUP(Tabla6[N° DE LOTE],ALMACEN[],4,FALSE)</f>
        <v>#N/A</v>
      </c>
      <c r="F123" t="e">
        <f>VLOOKUP(Tabla6[N° DE LOTE],ALMACEN[],3,FALSE)</f>
        <v>#N/A</v>
      </c>
      <c r="G123" t="e">
        <f>VLOOKUP(Tabla6[[#This Row],[N° DE LOTE]],ALMACEN[],7,FALSE)</f>
        <v>#N/A</v>
      </c>
    </row>
    <row r="124" spans="4:7" x14ac:dyDescent="0.25">
      <c r="D124" s="132" t="e">
        <f>VLOOKUP(Tabla6[N° DE LOTE],ALMACEN[],2,FALSE)</f>
        <v>#N/A</v>
      </c>
      <c r="E124" t="e">
        <f>VLOOKUP(Tabla6[N° DE LOTE],ALMACEN[],4,FALSE)</f>
        <v>#N/A</v>
      </c>
      <c r="F124" t="e">
        <f>VLOOKUP(Tabla6[N° DE LOTE],ALMACEN[],3,FALSE)</f>
        <v>#N/A</v>
      </c>
      <c r="G124" t="e">
        <f>VLOOKUP(Tabla6[[#This Row],[N° DE LOTE]],ALMACEN[],7,FALSE)</f>
        <v>#N/A</v>
      </c>
    </row>
    <row r="125" spans="4:7" x14ac:dyDescent="0.25">
      <c r="D125" s="132" t="e">
        <f>VLOOKUP(Tabla6[N° DE LOTE],ALMACEN[],2,FALSE)</f>
        <v>#N/A</v>
      </c>
      <c r="E125" t="e">
        <f>VLOOKUP(Tabla6[N° DE LOTE],ALMACEN[],4,FALSE)</f>
        <v>#N/A</v>
      </c>
      <c r="F125" t="e">
        <f>VLOOKUP(Tabla6[N° DE LOTE],ALMACEN[],3,FALSE)</f>
        <v>#N/A</v>
      </c>
      <c r="G125" t="e">
        <f>VLOOKUP(Tabla6[[#This Row],[N° DE LOTE]],ALMACEN[],7,FALSE)</f>
        <v>#N/A</v>
      </c>
    </row>
    <row r="126" spans="4:7" x14ac:dyDescent="0.25">
      <c r="D126" s="132" t="e">
        <f>VLOOKUP(Tabla6[N° DE LOTE],ALMACEN[],2,FALSE)</f>
        <v>#N/A</v>
      </c>
      <c r="E126" t="e">
        <f>VLOOKUP(Tabla6[N° DE LOTE],ALMACEN[],4,FALSE)</f>
        <v>#N/A</v>
      </c>
      <c r="F126" t="e">
        <f>VLOOKUP(Tabla6[N° DE LOTE],ALMACEN[],3,FALSE)</f>
        <v>#N/A</v>
      </c>
      <c r="G126" t="e">
        <f>VLOOKUP(Tabla6[[#This Row],[N° DE LOTE]],ALMACEN[],7,FALSE)</f>
        <v>#N/A</v>
      </c>
    </row>
    <row r="127" spans="4:7" x14ac:dyDescent="0.25">
      <c r="D127" s="132" t="e">
        <f>VLOOKUP(Tabla6[N° DE LOTE],ALMACEN[],2,FALSE)</f>
        <v>#N/A</v>
      </c>
      <c r="E127" t="e">
        <f>VLOOKUP(Tabla6[N° DE LOTE],ALMACEN[],4,FALSE)</f>
        <v>#N/A</v>
      </c>
      <c r="F127" t="e">
        <f>VLOOKUP(Tabla6[N° DE LOTE],ALMACEN[],3,FALSE)</f>
        <v>#N/A</v>
      </c>
      <c r="G127" t="e">
        <f>VLOOKUP(Tabla6[[#This Row],[N° DE LOTE]],ALMACEN[],7,FALSE)</f>
        <v>#N/A</v>
      </c>
    </row>
    <row r="128" spans="4:7" x14ac:dyDescent="0.25">
      <c r="D128" s="132" t="e">
        <f>VLOOKUP(Tabla6[N° DE LOTE],ALMACEN[],2,FALSE)</f>
        <v>#N/A</v>
      </c>
      <c r="E128" t="e">
        <f>VLOOKUP(Tabla6[N° DE LOTE],ALMACEN[],4,FALSE)</f>
        <v>#N/A</v>
      </c>
      <c r="F128" t="e">
        <f>VLOOKUP(Tabla6[N° DE LOTE],ALMACEN[],3,FALSE)</f>
        <v>#N/A</v>
      </c>
      <c r="G128" t="e">
        <f>VLOOKUP(Tabla6[[#This Row],[N° DE LOTE]],ALMACEN[],7,FALSE)</f>
        <v>#N/A</v>
      </c>
    </row>
    <row r="129" spans="4:7" x14ac:dyDescent="0.25">
      <c r="D129" s="132" t="e">
        <f>VLOOKUP(Tabla6[N° DE LOTE],ALMACEN[],2,FALSE)</f>
        <v>#N/A</v>
      </c>
      <c r="E129" t="e">
        <f>VLOOKUP(Tabla6[N° DE LOTE],ALMACEN[],4,FALSE)</f>
        <v>#N/A</v>
      </c>
      <c r="F129" t="e">
        <f>VLOOKUP(Tabla6[N° DE LOTE],ALMACEN[],3,FALSE)</f>
        <v>#N/A</v>
      </c>
      <c r="G129" t="e">
        <f>VLOOKUP(Tabla6[[#This Row],[N° DE LOTE]],ALMACEN[],7,FALSE)</f>
        <v>#N/A</v>
      </c>
    </row>
    <row r="130" spans="4:7" x14ac:dyDescent="0.25">
      <c r="D130" s="132" t="e">
        <f>VLOOKUP(Tabla6[N° DE LOTE],ALMACEN[],2,FALSE)</f>
        <v>#N/A</v>
      </c>
      <c r="E130" t="e">
        <f>VLOOKUP(Tabla6[N° DE LOTE],ALMACEN[],4,FALSE)</f>
        <v>#N/A</v>
      </c>
      <c r="F130" t="e">
        <f>VLOOKUP(Tabla6[N° DE LOTE],ALMACEN[],3,FALSE)</f>
        <v>#N/A</v>
      </c>
      <c r="G130" t="e">
        <f>VLOOKUP(Tabla6[[#This Row],[N° DE LOTE]],ALMACEN[],7,FALSE)</f>
        <v>#N/A</v>
      </c>
    </row>
    <row r="131" spans="4:7" x14ac:dyDescent="0.25">
      <c r="D131" s="132" t="e">
        <f>VLOOKUP(Tabla6[N° DE LOTE],ALMACEN[],2,FALSE)</f>
        <v>#N/A</v>
      </c>
      <c r="E131" t="e">
        <f>VLOOKUP(Tabla6[N° DE LOTE],ALMACEN[],4,FALSE)</f>
        <v>#N/A</v>
      </c>
      <c r="F131" t="e">
        <f>VLOOKUP(Tabla6[N° DE LOTE],ALMACEN[],3,FALSE)</f>
        <v>#N/A</v>
      </c>
      <c r="G131" t="e">
        <f>VLOOKUP(Tabla6[[#This Row],[N° DE LOTE]],ALMACEN[],7,FALSE)</f>
        <v>#N/A</v>
      </c>
    </row>
    <row r="132" spans="4:7" x14ac:dyDescent="0.25">
      <c r="D132" s="132" t="e">
        <f>VLOOKUP(Tabla6[N° DE LOTE],ALMACEN[],2,FALSE)</f>
        <v>#N/A</v>
      </c>
      <c r="E132" t="e">
        <f>VLOOKUP(Tabla6[N° DE LOTE],ALMACEN[],4,FALSE)</f>
        <v>#N/A</v>
      </c>
      <c r="F132" t="e">
        <f>VLOOKUP(Tabla6[N° DE LOTE],ALMACEN[],3,FALSE)</f>
        <v>#N/A</v>
      </c>
      <c r="G132" t="e">
        <f>VLOOKUP(Tabla6[[#This Row],[N° DE LOTE]],ALMACEN[],7,FALSE)</f>
        <v>#N/A</v>
      </c>
    </row>
    <row r="133" spans="4:7" x14ac:dyDescent="0.25">
      <c r="D133" s="132" t="e">
        <f>VLOOKUP(Tabla6[N° DE LOTE],ALMACEN[],2,FALSE)</f>
        <v>#N/A</v>
      </c>
      <c r="E133" t="e">
        <f>VLOOKUP(Tabla6[N° DE LOTE],ALMACEN[],4,FALSE)</f>
        <v>#N/A</v>
      </c>
      <c r="F133" t="e">
        <f>VLOOKUP(Tabla6[N° DE LOTE],ALMACEN[],3,FALSE)</f>
        <v>#N/A</v>
      </c>
      <c r="G133" t="e">
        <f>VLOOKUP(Tabla6[[#This Row],[N° DE LOTE]],ALMACEN[],7,FALSE)</f>
        <v>#N/A</v>
      </c>
    </row>
    <row r="134" spans="4:7" x14ac:dyDescent="0.25">
      <c r="D134" s="132" t="e">
        <f>VLOOKUP(Tabla6[N° DE LOTE],ALMACEN[],2,FALSE)</f>
        <v>#N/A</v>
      </c>
      <c r="E134" t="e">
        <f>VLOOKUP(Tabla6[N° DE LOTE],ALMACEN[],4,FALSE)</f>
        <v>#N/A</v>
      </c>
      <c r="F134" t="e">
        <f>VLOOKUP(Tabla6[N° DE LOTE],ALMACEN[],3,FALSE)</f>
        <v>#N/A</v>
      </c>
      <c r="G134" t="e">
        <f>VLOOKUP(Tabla6[[#This Row],[N° DE LOTE]],ALMACEN[],7,FALSE)</f>
        <v>#N/A</v>
      </c>
    </row>
    <row r="135" spans="4:7" x14ac:dyDescent="0.25">
      <c r="D135" s="132" t="e">
        <f>VLOOKUP(Tabla6[N° DE LOTE],ALMACEN[],2,FALSE)</f>
        <v>#N/A</v>
      </c>
      <c r="E135" t="e">
        <f>VLOOKUP(Tabla6[N° DE LOTE],ALMACEN[],4,FALSE)</f>
        <v>#N/A</v>
      </c>
      <c r="F135" t="e">
        <f>VLOOKUP(Tabla6[N° DE LOTE],ALMACEN[],3,FALSE)</f>
        <v>#N/A</v>
      </c>
      <c r="G135" t="e">
        <f>VLOOKUP(Tabla6[[#This Row],[N° DE LOTE]],ALMACEN[],7,FALSE)</f>
        <v>#N/A</v>
      </c>
    </row>
    <row r="136" spans="4:7" x14ac:dyDescent="0.25">
      <c r="D136" s="132" t="e">
        <f>VLOOKUP(Tabla6[N° DE LOTE],ALMACEN[],2,FALSE)</f>
        <v>#N/A</v>
      </c>
      <c r="E136" t="e">
        <f>VLOOKUP(Tabla6[N° DE LOTE],ALMACEN[],4,FALSE)</f>
        <v>#N/A</v>
      </c>
      <c r="F136" t="e">
        <f>VLOOKUP(Tabla6[N° DE LOTE],ALMACEN[],3,FALSE)</f>
        <v>#N/A</v>
      </c>
      <c r="G136" t="e">
        <f>VLOOKUP(Tabla6[[#This Row],[N° DE LOTE]],ALMACEN[],7,FALSE)</f>
        <v>#N/A</v>
      </c>
    </row>
    <row r="137" spans="4:7" x14ac:dyDescent="0.25">
      <c r="D137" s="132" t="e">
        <f>VLOOKUP(Tabla6[N° DE LOTE],ALMACEN[],2,FALSE)</f>
        <v>#N/A</v>
      </c>
      <c r="E137" t="e">
        <f>VLOOKUP(Tabla6[N° DE LOTE],ALMACEN[],4,FALSE)</f>
        <v>#N/A</v>
      </c>
      <c r="F137" t="e">
        <f>VLOOKUP(Tabla6[N° DE LOTE],ALMACEN[],3,FALSE)</f>
        <v>#N/A</v>
      </c>
      <c r="G137" t="e">
        <f>VLOOKUP(Tabla6[[#This Row],[N° DE LOTE]],ALMACEN[],7,FALSE)</f>
        <v>#N/A</v>
      </c>
    </row>
    <row r="138" spans="4:7" x14ac:dyDescent="0.25">
      <c r="D138" s="132" t="e">
        <f>VLOOKUP(Tabla6[N° DE LOTE],ALMACEN[],2,FALSE)</f>
        <v>#N/A</v>
      </c>
      <c r="E138" t="e">
        <f>VLOOKUP(Tabla6[N° DE LOTE],ALMACEN[],4,FALSE)</f>
        <v>#N/A</v>
      </c>
      <c r="F138" t="e">
        <f>VLOOKUP(Tabla6[N° DE LOTE],ALMACEN[],3,FALSE)</f>
        <v>#N/A</v>
      </c>
      <c r="G138" t="e">
        <f>VLOOKUP(Tabla6[[#This Row],[N° DE LOTE]],ALMACEN[],7,FALSE)</f>
        <v>#N/A</v>
      </c>
    </row>
    <row r="139" spans="4:7" x14ac:dyDescent="0.25">
      <c r="D139" s="132" t="e">
        <f>VLOOKUP(Tabla6[N° DE LOTE],ALMACEN[],2,FALSE)</f>
        <v>#N/A</v>
      </c>
      <c r="E139" t="e">
        <f>VLOOKUP(Tabla6[N° DE LOTE],ALMACEN[],4,FALSE)</f>
        <v>#N/A</v>
      </c>
      <c r="F139" t="e">
        <f>VLOOKUP(Tabla6[N° DE LOTE],ALMACEN[],3,FALSE)</f>
        <v>#N/A</v>
      </c>
      <c r="G139" t="e">
        <f>VLOOKUP(Tabla6[[#This Row],[N° DE LOTE]],ALMACEN[],7,FALSE)</f>
        <v>#N/A</v>
      </c>
    </row>
    <row r="140" spans="4:7" x14ac:dyDescent="0.25">
      <c r="D140" s="132" t="e">
        <f>VLOOKUP(Tabla6[N° DE LOTE],ALMACEN[],2,FALSE)</f>
        <v>#N/A</v>
      </c>
      <c r="E140" t="e">
        <f>VLOOKUP(Tabla6[N° DE LOTE],ALMACEN[],4,FALSE)</f>
        <v>#N/A</v>
      </c>
      <c r="F140" t="e">
        <f>VLOOKUP(Tabla6[N° DE LOTE],ALMACEN[],3,FALSE)</f>
        <v>#N/A</v>
      </c>
      <c r="G140" t="e">
        <f>VLOOKUP(Tabla6[[#This Row],[N° DE LOTE]],ALMACEN[],7,FALSE)</f>
        <v>#N/A</v>
      </c>
    </row>
    <row r="141" spans="4:7" x14ac:dyDescent="0.25">
      <c r="D141" s="132" t="e">
        <f>VLOOKUP(Tabla6[N° DE LOTE],ALMACEN[],2,FALSE)</f>
        <v>#N/A</v>
      </c>
      <c r="E141" t="e">
        <f>VLOOKUP(Tabla6[N° DE LOTE],ALMACEN[],4,FALSE)</f>
        <v>#N/A</v>
      </c>
      <c r="F141" t="e">
        <f>VLOOKUP(Tabla6[N° DE LOTE],ALMACEN[],3,FALSE)</f>
        <v>#N/A</v>
      </c>
      <c r="G141" t="e">
        <f>VLOOKUP(Tabla6[[#This Row],[N° DE LOTE]],ALMACEN[],7,FALSE)</f>
        <v>#N/A</v>
      </c>
    </row>
    <row r="142" spans="4:7" x14ac:dyDescent="0.25">
      <c r="D142" s="132" t="e">
        <f>VLOOKUP(Tabla6[N° DE LOTE],ALMACEN[],2,FALSE)</f>
        <v>#N/A</v>
      </c>
      <c r="E142" t="e">
        <f>VLOOKUP(Tabla6[N° DE LOTE],ALMACEN[],4,FALSE)</f>
        <v>#N/A</v>
      </c>
      <c r="F142" t="e">
        <f>VLOOKUP(Tabla6[N° DE LOTE],ALMACEN[],3,FALSE)</f>
        <v>#N/A</v>
      </c>
      <c r="G142" t="e">
        <f>VLOOKUP(Tabla6[[#This Row],[N° DE LOTE]],ALMACEN[],7,FALSE)</f>
        <v>#N/A</v>
      </c>
    </row>
    <row r="143" spans="4:7" x14ac:dyDescent="0.25">
      <c r="D143" s="132" t="e">
        <f>VLOOKUP(Tabla6[N° DE LOTE],ALMACEN[],2,FALSE)</f>
        <v>#N/A</v>
      </c>
      <c r="E143" t="e">
        <f>VLOOKUP(Tabla6[N° DE LOTE],ALMACEN[],4,FALSE)</f>
        <v>#N/A</v>
      </c>
      <c r="F143" t="e">
        <f>VLOOKUP(Tabla6[N° DE LOTE],ALMACEN[],3,FALSE)</f>
        <v>#N/A</v>
      </c>
      <c r="G143" t="e">
        <f>VLOOKUP(Tabla6[[#This Row],[N° DE LOTE]],ALMACEN[],7,FALSE)</f>
        <v>#N/A</v>
      </c>
    </row>
    <row r="144" spans="4:7" x14ac:dyDescent="0.25">
      <c r="D144" s="132" t="e">
        <f>VLOOKUP(Tabla6[N° DE LOTE],ALMACEN[],2,FALSE)</f>
        <v>#N/A</v>
      </c>
      <c r="E144" t="e">
        <f>VLOOKUP(Tabla6[N° DE LOTE],ALMACEN[],4,FALSE)</f>
        <v>#N/A</v>
      </c>
      <c r="F144" t="e">
        <f>VLOOKUP(Tabla6[N° DE LOTE],ALMACEN[],3,FALSE)</f>
        <v>#N/A</v>
      </c>
      <c r="G144" t="e">
        <f>VLOOKUP(Tabla6[[#This Row],[N° DE LOTE]],ALMACEN[],7,FALSE)</f>
        <v>#N/A</v>
      </c>
    </row>
    <row r="145" spans="4:10" x14ac:dyDescent="0.25">
      <c r="D145" s="132" t="e">
        <f>VLOOKUP(Tabla6[N° DE LOTE],ALMACEN[],2,FALSE)</f>
        <v>#N/A</v>
      </c>
      <c r="E145" t="e">
        <f>VLOOKUP(Tabla6[N° DE LOTE],ALMACEN[],4,FALSE)</f>
        <v>#N/A</v>
      </c>
      <c r="F145" t="e">
        <f>VLOOKUP(Tabla6[N° DE LOTE],ALMACEN[],3,FALSE)</f>
        <v>#N/A</v>
      </c>
      <c r="G145" t="e">
        <f>VLOOKUP(Tabla6[[#This Row],[N° DE LOTE]],ALMACEN[],7,FALSE)</f>
        <v>#N/A</v>
      </c>
    </row>
    <row r="146" spans="4:10" x14ac:dyDescent="0.25">
      <c r="D146" s="132" t="e">
        <f>VLOOKUP(Tabla6[N° DE LOTE],ALMACEN[],2,FALSE)</f>
        <v>#N/A</v>
      </c>
      <c r="E146" t="e">
        <f>VLOOKUP(Tabla6[N° DE LOTE],ALMACEN[],4,FALSE)</f>
        <v>#N/A</v>
      </c>
      <c r="F146" t="e">
        <f>VLOOKUP(Tabla6[N° DE LOTE],ALMACEN[],3,FALSE)</f>
        <v>#N/A</v>
      </c>
      <c r="G146" t="e">
        <f>VLOOKUP(Tabla6[[#This Row],[N° DE LOTE]],ALMACEN[],7,FALSE)</f>
        <v>#N/A</v>
      </c>
    </row>
    <row r="147" spans="4:10" x14ac:dyDescent="0.25">
      <c r="D147" s="132" t="e">
        <f>VLOOKUP(Tabla6[N° DE LOTE],ALMACEN[],2,FALSE)</f>
        <v>#N/A</v>
      </c>
      <c r="E147" t="e">
        <f>VLOOKUP(Tabla6[N° DE LOTE],ALMACEN[],4,FALSE)</f>
        <v>#N/A</v>
      </c>
      <c r="F147" t="e">
        <f>VLOOKUP(Tabla6[N° DE LOTE],ALMACEN[],3,FALSE)</f>
        <v>#N/A</v>
      </c>
      <c r="G147" t="e">
        <f>VLOOKUP(Tabla6[[#This Row],[N° DE LOTE]],ALMACEN[],7,FALSE)</f>
        <v>#N/A</v>
      </c>
    </row>
    <row r="148" spans="4:10" x14ac:dyDescent="0.25">
      <c r="D148" s="132" t="e">
        <f>VLOOKUP(Tabla6[N° DE LOTE],ALMACEN[],2,FALSE)</f>
        <v>#N/A</v>
      </c>
      <c r="E148" t="e">
        <f>VLOOKUP(Tabla6[N° DE LOTE],ALMACEN[],4,FALSE)</f>
        <v>#N/A</v>
      </c>
      <c r="F148" t="e">
        <f>VLOOKUP(Tabla6[N° DE LOTE],ALMACEN[],3,FALSE)</f>
        <v>#N/A</v>
      </c>
      <c r="G148" t="e">
        <f>VLOOKUP(Tabla6[[#This Row],[N° DE LOTE]],ALMACEN[],7,FALSE)</f>
        <v>#N/A</v>
      </c>
    </row>
    <row r="149" spans="4:10" x14ac:dyDescent="0.25">
      <c r="D149" s="132" t="e">
        <f>VLOOKUP(Tabla6[N° DE LOTE],ALMACEN[],2,FALSE)</f>
        <v>#N/A</v>
      </c>
      <c r="E149" t="e">
        <f>VLOOKUP(Tabla6[N° DE LOTE],ALMACEN[],4,FALSE)</f>
        <v>#N/A</v>
      </c>
      <c r="F149" t="e">
        <f>VLOOKUP(Tabla6[N° DE LOTE],ALMACEN[],3,FALSE)</f>
        <v>#N/A</v>
      </c>
      <c r="G149" t="e">
        <f>VLOOKUP(Tabla6[[#This Row],[N° DE LOTE]],ALMACEN[],7,FALSE)</f>
        <v>#N/A</v>
      </c>
    </row>
    <row r="150" spans="4:10" x14ac:dyDescent="0.25">
      <c r="D150" s="132" t="e">
        <f>VLOOKUP(Tabla6[N° DE LOTE],ALMACEN[],2,FALSE)</f>
        <v>#N/A</v>
      </c>
      <c r="E150" t="e">
        <f>VLOOKUP(Tabla6[N° DE LOTE],ALMACEN[],4,FALSE)</f>
        <v>#N/A</v>
      </c>
      <c r="F150" t="e">
        <f>VLOOKUP(Tabla6[N° DE LOTE],ALMACEN[],3,FALSE)</f>
        <v>#N/A</v>
      </c>
      <c r="G150" t="e">
        <f>VLOOKUP(Tabla6[[#This Row],[N° DE LOTE]],ALMACEN[],7,FALSE)</f>
        <v>#N/A</v>
      </c>
    </row>
    <row r="151" spans="4:10" x14ac:dyDescent="0.25">
      <c r="D151" s="132" t="e">
        <f>VLOOKUP(Tabla6[N° DE LOTE],ALMACEN[],2,FALSE)</f>
        <v>#N/A</v>
      </c>
      <c r="E151" t="e">
        <f>VLOOKUP(Tabla6[N° DE LOTE],ALMACEN[],4,FALSE)</f>
        <v>#N/A</v>
      </c>
      <c r="F151" t="e">
        <f>VLOOKUP(Tabla6[N° DE LOTE],ALMACEN[],3,FALSE)</f>
        <v>#N/A</v>
      </c>
      <c r="G151" t="e">
        <f>VLOOKUP(Tabla6[[#This Row],[N° DE LOTE]],ALMACEN[],7,FALSE)</f>
        <v>#N/A</v>
      </c>
    </row>
    <row r="152" spans="4:10" x14ac:dyDescent="0.25">
      <c r="D152" s="132" t="e">
        <f>VLOOKUP(Tabla6[N° DE LOTE],ALMACEN[],2,FALSE)</f>
        <v>#N/A</v>
      </c>
      <c r="E152" t="e">
        <f>VLOOKUP(Tabla6[N° DE LOTE],ALMACEN[],4,FALSE)</f>
        <v>#N/A</v>
      </c>
      <c r="F152" t="e">
        <f>VLOOKUP(Tabla6[N° DE LOTE],ALMACEN[],3,FALSE)</f>
        <v>#N/A</v>
      </c>
      <c r="G152" t="e">
        <f>VLOOKUP(Tabla6[[#This Row],[N° DE LOTE]],ALMACEN[],7,FALSE)</f>
        <v>#N/A</v>
      </c>
    </row>
    <row r="153" spans="4:10" x14ac:dyDescent="0.25">
      <c r="D153" s="132" t="e">
        <f>VLOOKUP(Tabla6[N° DE LOTE],ALMACEN[],2,FALSE)</f>
        <v>#N/A</v>
      </c>
      <c r="E153" t="e">
        <f>VLOOKUP(Tabla6[N° DE LOTE],ALMACEN[],4,FALSE)</f>
        <v>#N/A</v>
      </c>
      <c r="F153" t="e">
        <f>VLOOKUP(Tabla6[N° DE LOTE],ALMACEN[],3,FALSE)</f>
        <v>#N/A</v>
      </c>
      <c r="G153" t="e">
        <f>VLOOKUP(Tabla6[[#This Row],[N° DE LOTE]],ALMACEN[],7,FALSE)</f>
        <v>#N/A</v>
      </c>
    </row>
    <row r="154" spans="4:10" x14ac:dyDescent="0.25">
      <c r="D154" s="132" t="e">
        <f>VLOOKUP(Tabla6[N° DE LOTE],ALMACEN[],2,FALSE)</f>
        <v>#N/A</v>
      </c>
      <c r="E154" t="e">
        <f>VLOOKUP(Tabla6[N° DE LOTE],ALMACEN[],4,FALSE)</f>
        <v>#N/A</v>
      </c>
      <c r="F154" t="e">
        <f>VLOOKUP(Tabla6[N° DE LOTE],ALMACEN[],3,FALSE)</f>
        <v>#N/A</v>
      </c>
      <c r="G154" t="e">
        <f>VLOOKUP(Tabla6[[#This Row],[N° DE LOTE]],ALMACEN[],7,FALSE)</f>
        <v>#N/A</v>
      </c>
    </row>
    <row r="155" spans="4:10" x14ac:dyDescent="0.25">
      <c r="D155" s="132" t="e">
        <f>VLOOKUP(Tabla6[N° DE LOTE],ALMACEN[],2,FALSE)</f>
        <v>#N/A</v>
      </c>
      <c r="E155" t="e">
        <f>VLOOKUP(Tabla6[N° DE LOTE],ALMACEN[],4,FALSE)</f>
        <v>#N/A</v>
      </c>
      <c r="F155" t="e">
        <f>VLOOKUP(Tabla6[N° DE LOTE],ALMACEN[],3,FALSE)</f>
        <v>#N/A</v>
      </c>
      <c r="G155" t="e">
        <f>VLOOKUP(Tabla6[[#This Row],[N° DE LOTE]],ALMACEN[],7,FALSE)</f>
        <v>#N/A</v>
      </c>
    </row>
    <row r="156" spans="4:10" x14ac:dyDescent="0.25">
      <c r="D156" s="132" t="e">
        <f>VLOOKUP(Tabla6[N° DE LOTE],ALMACEN[],2,FALSE)</f>
        <v>#N/A</v>
      </c>
      <c r="E156" t="e">
        <f>VLOOKUP(Tabla6[N° DE LOTE],ALMACEN[],4,FALSE)</f>
        <v>#N/A</v>
      </c>
      <c r="F156" t="e">
        <f>VLOOKUP(Tabla6[N° DE LOTE],ALMACEN[],3,FALSE)</f>
        <v>#N/A</v>
      </c>
      <c r="G156" t="e">
        <f>VLOOKUP(Tabla6[[#This Row],[N° DE LOTE]],ALMACEN[],7,FALSE)</f>
        <v>#N/A</v>
      </c>
    </row>
    <row r="157" spans="4:10" x14ac:dyDescent="0.25">
      <c r="D157" s="132" t="e">
        <f>VLOOKUP(Tabla6[N° DE LOTE],ALMACEN[],2,FALSE)</f>
        <v>#N/A</v>
      </c>
      <c r="E157" t="e">
        <f>VLOOKUP(Tabla6[N° DE LOTE],ALMACEN[],4,FALSE)</f>
        <v>#N/A</v>
      </c>
      <c r="F157" t="e">
        <f>VLOOKUP(Tabla6[N° DE LOTE],ALMACEN[],3,FALSE)</f>
        <v>#N/A</v>
      </c>
      <c r="G157" t="e">
        <f>VLOOKUP(Tabla6[[#This Row],[N° DE LOTE]],ALMACEN[],7,FALSE)</f>
        <v>#N/A</v>
      </c>
    </row>
    <row r="158" spans="4:10" x14ac:dyDescent="0.25">
      <c r="D158" s="132" t="e">
        <f>VLOOKUP(Tabla6[N° DE LOTE],ALMACEN[],2,FALSE)</f>
        <v>#N/A</v>
      </c>
      <c r="E158" t="e">
        <f>VLOOKUP(Tabla6[N° DE LOTE],ALMACEN[],4,FALSE)</f>
        <v>#N/A</v>
      </c>
      <c r="F158" t="e">
        <f>VLOOKUP(Tabla6[N° DE LOTE],ALMACEN[],3,FALSE)</f>
        <v>#N/A</v>
      </c>
      <c r="G158" t="e">
        <f>VLOOKUP(Tabla6[[#This Row],[N° DE LOTE]],ALMACEN[],7,FALSE)</f>
        <v>#N/A</v>
      </c>
    </row>
    <row r="159" spans="4:10" x14ac:dyDescent="0.25">
      <c r="D159" s="132" t="e">
        <f>VLOOKUP(Tabla6[N° DE LOTE],ALMACEN[],2,FALSE)</f>
        <v>#N/A</v>
      </c>
      <c r="E159" t="e">
        <f>VLOOKUP(Tabla6[N° DE LOTE],ALMACEN[],4,FALSE)</f>
        <v>#N/A</v>
      </c>
      <c r="F159" t="e">
        <f>VLOOKUP(Tabla6[N° DE LOTE],ALMACEN[],3,FALSE)</f>
        <v>#N/A</v>
      </c>
      <c r="G159" t="e">
        <f>VLOOKUP(Tabla6[[#This Row],[N° DE LOTE]],ALMACEN[],7,FALSE)</f>
        <v>#N/A</v>
      </c>
      <c r="J159" t="s">
        <v>1129</v>
      </c>
    </row>
    <row r="160" spans="4:10" x14ac:dyDescent="0.25">
      <c r="D160" s="132" t="e">
        <f>VLOOKUP(Tabla6[N° DE LOTE],ALMACEN[],2,FALSE)</f>
        <v>#N/A</v>
      </c>
      <c r="E160" t="e">
        <f>VLOOKUP(Tabla6[N° DE LOTE],ALMACEN[],4,FALSE)</f>
        <v>#N/A</v>
      </c>
      <c r="F160" t="e">
        <f>VLOOKUP(Tabla6[N° DE LOTE],ALMACEN[],3,FALSE)</f>
        <v>#N/A</v>
      </c>
      <c r="G160" t="e">
        <f>VLOOKUP(Tabla6[[#This Row],[N° DE LOTE]],ALMACEN[],7,FALSE)</f>
        <v>#N/A</v>
      </c>
    </row>
    <row r="161" spans="4:7" x14ac:dyDescent="0.25">
      <c r="D161" s="132" t="e">
        <f>VLOOKUP(Tabla6[N° DE LOTE],ALMACEN[],2,FALSE)</f>
        <v>#N/A</v>
      </c>
      <c r="E161" t="e">
        <f>VLOOKUP(Tabla6[N° DE LOTE],ALMACEN[],4,FALSE)</f>
        <v>#N/A</v>
      </c>
      <c r="F161" t="e">
        <f>VLOOKUP(Tabla6[N° DE LOTE],ALMACEN[],3,FALSE)</f>
        <v>#N/A</v>
      </c>
      <c r="G161" t="e">
        <f>VLOOKUP(Tabla6[[#This Row],[N° DE LOTE]],ALMACEN[],7,FALSE)</f>
        <v>#N/A</v>
      </c>
    </row>
    <row r="162" spans="4:7" x14ac:dyDescent="0.25">
      <c r="D162" s="132" t="e">
        <f>VLOOKUP(Tabla6[N° DE LOTE],ALMACEN[],2,FALSE)</f>
        <v>#N/A</v>
      </c>
      <c r="E162" t="e">
        <f>VLOOKUP(Tabla6[N° DE LOTE],ALMACEN[],4,FALSE)</f>
        <v>#N/A</v>
      </c>
      <c r="F162" t="e">
        <f>VLOOKUP(Tabla6[N° DE LOTE],ALMACEN[],3,FALSE)</f>
        <v>#N/A</v>
      </c>
      <c r="G162" t="e">
        <f>VLOOKUP(Tabla6[[#This Row],[N° DE LOTE]],ALMACEN[],7,FALSE)</f>
        <v>#N/A</v>
      </c>
    </row>
    <row r="163" spans="4:7" x14ac:dyDescent="0.25">
      <c r="D163" s="132" t="e">
        <f>VLOOKUP(Tabla6[N° DE LOTE],ALMACEN[],2,FALSE)</f>
        <v>#N/A</v>
      </c>
      <c r="E163" t="e">
        <f>VLOOKUP(Tabla6[N° DE LOTE],ALMACEN[],4,FALSE)</f>
        <v>#N/A</v>
      </c>
      <c r="F163" t="e">
        <f>VLOOKUP(Tabla6[N° DE LOTE],ALMACEN[],3,FALSE)</f>
        <v>#N/A</v>
      </c>
      <c r="G163" t="e">
        <f>VLOOKUP(Tabla6[[#This Row],[N° DE LOTE]],ALMACEN[],7,FALSE)</f>
        <v>#N/A</v>
      </c>
    </row>
    <row r="164" spans="4:7" x14ac:dyDescent="0.25">
      <c r="D164" s="132" t="e">
        <f>VLOOKUP(Tabla6[N° DE LOTE],ALMACEN[],2,FALSE)</f>
        <v>#N/A</v>
      </c>
      <c r="E164" t="e">
        <f>VLOOKUP(Tabla6[N° DE LOTE],ALMACEN[],4,FALSE)</f>
        <v>#N/A</v>
      </c>
      <c r="F164" t="e">
        <f>VLOOKUP(Tabla6[N° DE LOTE],ALMACEN[],3,FALSE)</f>
        <v>#N/A</v>
      </c>
      <c r="G164" t="e">
        <f>VLOOKUP(Tabla6[[#This Row],[N° DE LOTE]],ALMACEN[],7,FALSE)</f>
        <v>#N/A</v>
      </c>
    </row>
    <row r="165" spans="4:7" x14ac:dyDescent="0.25">
      <c r="D165" s="132" t="e">
        <f>VLOOKUP(Tabla6[N° DE LOTE],ALMACEN[],2,FALSE)</f>
        <v>#N/A</v>
      </c>
      <c r="E165" t="e">
        <f>VLOOKUP(Tabla6[N° DE LOTE],ALMACEN[],4,FALSE)</f>
        <v>#N/A</v>
      </c>
      <c r="F165" t="e">
        <f>VLOOKUP(Tabla6[N° DE LOTE],ALMACEN[],3,FALSE)</f>
        <v>#N/A</v>
      </c>
      <c r="G165" t="e">
        <f>VLOOKUP(Tabla6[[#This Row],[N° DE LOTE]],ALMACEN[],7,FALSE)</f>
        <v>#N/A</v>
      </c>
    </row>
    <row r="166" spans="4:7" x14ac:dyDescent="0.25">
      <c r="D166" s="132" t="e">
        <f>VLOOKUP(Tabla6[N° DE LOTE],ALMACEN[],2,FALSE)</f>
        <v>#N/A</v>
      </c>
      <c r="E166" t="e">
        <f>VLOOKUP(Tabla6[N° DE LOTE],ALMACEN[],4,FALSE)</f>
        <v>#N/A</v>
      </c>
      <c r="F166" t="e">
        <f>VLOOKUP(Tabla6[N° DE LOTE],ALMACEN[],3,FALSE)</f>
        <v>#N/A</v>
      </c>
      <c r="G166" t="e">
        <f>VLOOKUP(Tabla6[[#This Row],[N° DE LOTE]],ALMACEN[],7,FALSE)</f>
        <v>#N/A</v>
      </c>
    </row>
    <row r="167" spans="4:7" x14ac:dyDescent="0.25">
      <c r="D167" s="132" t="e">
        <f>VLOOKUP(Tabla6[N° DE LOTE],ALMACEN[],2,FALSE)</f>
        <v>#N/A</v>
      </c>
      <c r="E167" t="e">
        <f>VLOOKUP(Tabla6[N° DE LOTE],ALMACEN[],4,FALSE)</f>
        <v>#N/A</v>
      </c>
      <c r="F167" t="e">
        <f>VLOOKUP(Tabla6[N° DE LOTE],ALMACEN[],3,FALSE)</f>
        <v>#N/A</v>
      </c>
      <c r="G167" t="e">
        <f>VLOOKUP(Tabla6[[#This Row],[N° DE LOTE]],ALMACEN[],7,FALSE)</f>
        <v>#N/A</v>
      </c>
    </row>
    <row r="168" spans="4:7" x14ac:dyDescent="0.25">
      <c r="D168" s="132" t="e">
        <f>VLOOKUP(Tabla6[N° DE LOTE],ALMACEN[],2,FALSE)</f>
        <v>#N/A</v>
      </c>
      <c r="E168" t="e">
        <f>VLOOKUP(Tabla6[N° DE LOTE],ALMACEN[],4,FALSE)</f>
        <v>#N/A</v>
      </c>
      <c r="F168" t="e">
        <f>VLOOKUP(Tabla6[N° DE LOTE],ALMACEN[],3,FALSE)</f>
        <v>#N/A</v>
      </c>
      <c r="G168" t="e">
        <f>VLOOKUP(Tabla6[[#This Row],[N° DE LOTE]],ALMACEN[],7,FALSE)</f>
        <v>#N/A</v>
      </c>
    </row>
    <row r="169" spans="4:7" x14ac:dyDescent="0.25">
      <c r="D169" s="132" t="e">
        <f>VLOOKUP(Tabla6[N° DE LOTE],ALMACEN[],2,FALSE)</f>
        <v>#N/A</v>
      </c>
      <c r="E169" t="e">
        <f>VLOOKUP(Tabla6[N° DE LOTE],ALMACEN[],4,FALSE)</f>
        <v>#N/A</v>
      </c>
      <c r="F169" t="e">
        <f>VLOOKUP(Tabla6[N° DE LOTE],ALMACEN[],3,FALSE)</f>
        <v>#N/A</v>
      </c>
      <c r="G169" t="e">
        <f>VLOOKUP(Tabla6[[#This Row],[N° DE LOTE]],ALMACEN[],7,FALSE)</f>
        <v>#N/A</v>
      </c>
    </row>
    <row r="170" spans="4:7" x14ac:dyDescent="0.25">
      <c r="D170" s="132" t="e">
        <f>VLOOKUP(Tabla6[N° DE LOTE],ALMACEN[],2,FALSE)</f>
        <v>#N/A</v>
      </c>
      <c r="E170" t="e">
        <f>VLOOKUP(Tabla6[N° DE LOTE],ALMACEN[],4,FALSE)</f>
        <v>#N/A</v>
      </c>
      <c r="F170" t="e">
        <f>VLOOKUP(Tabla6[N° DE LOTE],ALMACEN[],3,FALSE)</f>
        <v>#N/A</v>
      </c>
      <c r="G170" t="e">
        <f>VLOOKUP(Tabla6[[#This Row],[N° DE LOTE]],ALMACEN[],7,FALSE)</f>
        <v>#N/A</v>
      </c>
    </row>
    <row r="171" spans="4:7" x14ac:dyDescent="0.25">
      <c r="D171" s="132" t="e">
        <f>VLOOKUP(Tabla6[N° DE LOTE],ALMACEN[],2,FALSE)</f>
        <v>#N/A</v>
      </c>
      <c r="E171" t="e">
        <f>VLOOKUP(Tabla6[N° DE LOTE],ALMACEN[],4,FALSE)</f>
        <v>#N/A</v>
      </c>
      <c r="F171" t="e">
        <f>VLOOKUP(Tabla6[N° DE LOTE],ALMACEN[],3,FALSE)</f>
        <v>#N/A</v>
      </c>
      <c r="G171" t="e">
        <f>VLOOKUP(Tabla6[[#This Row],[N° DE LOTE]],ALMACEN[],7,FALSE)</f>
        <v>#N/A</v>
      </c>
    </row>
    <row r="172" spans="4:7" x14ac:dyDescent="0.25">
      <c r="D172" s="132" t="e">
        <f>VLOOKUP(Tabla6[N° DE LOTE],ALMACEN[],2,FALSE)</f>
        <v>#N/A</v>
      </c>
      <c r="E172" t="e">
        <f>VLOOKUP(Tabla6[N° DE LOTE],ALMACEN[],4,FALSE)</f>
        <v>#N/A</v>
      </c>
      <c r="F172" t="e">
        <f>VLOOKUP(Tabla6[N° DE LOTE],ALMACEN[],3,FALSE)</f>
        <v>#N/A</v>
      </c>
      <c r="G172" t="e">
        <f>VLOOKUP(Tabla6[[#This Row],[N° DE LOTE]],ALMACEN[],7,FALSE)</f>
        <v>#N/A</v>
      </c>
    </row>
    <row r="173" spans="4:7" x14ac:dyDescent="0.25">
      <c r="D173" s="132" t="e">
        <f>VLOOKUP(Tabla6[N° DE LOTE],ALMACEN[],2,FALSE)</f>
        <v>#N/A</v>
      </c>
      <c r="E173" t="e">
        <f>VLOOKUP(Tabla6[N° DE LOTE],ALMACEN[],4,FALSE)</f>
        <v>#N/A</v>
      </c>
      <c r="F173" t="e">
        <f>VLOOKUP(Tabla6[N° DE LOTE],ALMACEN[],3,FALSE)</f>
        <v>#N/A</v>
      </c>
      <c r="G173" t="e">
        <f>VLOOKUP(Tabla6[[#This Row],[N° DE LOTE]],ALMACEN[],7,FALSE)</f>
        <v>#N/A</v>
      </c>
    </row>
    <row r="174" spans="4:7" x14ac:dyDescent="0.25">
      <c r="D174" s="132" t="e">
        <f>VLOOKUP(Tabla6[N° DE LOTE],ALMACEN[],2,FALSE)</f>
        <v>#N/A</v>
      </c>
      <c r="E174" t="e">
        <f>VLOOKUP(Tabla6[N° DE LOTE],ALMACEN[],4,FALSE)</f>
        <v>#N/A</v>
      </c>
      <c r="F174" t="e">
        <f>VLOOKUP(Tabla6[N° DE LOTE],ALMACEN[],3,FALSE)</f>
        <v>#N/A</v>
      </c>
      <c r="G174" t="e">
        <f>VLOOKUP(Tabla6[[#This Row],[N° DE LOTE]],ALMACEN[],7,FALSE)</f>
        <v>#N/A</v>
      </c>
    </row>
    <row r="175" spans="4:7" x14ac:dyDescent="0.25">
      <c r="D175" s="132" t="e">
        <f>VLOOKUP(Tabla6[N° DE LOTE],ALMACEN[],2,FALSE)</f>
        <v>#N/A</v>
      </c>
      <c r="E175" t="e">
        <f>VLOOKUP(Tabla6[N° DE LOTE],ALMACEN[],4,FALSE)</f>
        <v>#N/A</v>
      </c>
      <c r="F175" t="e">
        <f>VLOOKUP(Tabla6[N° DE LOTE],ALMACEN[],3,FALSE)</f>
        <v>#N/A</v>
      </c>
      <c r="G175" t="e">
        <f>VLOOKUP(Tabla6[[#This Row],[N° DE LOTE]],ALMACEN[],7,FALSE)</f>
        <v>#N/A</v>
      </c>
    </row>
    <row r="176" spans="4:7" x14ac:dyDescent="0.25">
      <c r="D176" s="132" t="e">
        <f>VLOOKUP(Tabla6[N° DE LOTE],ALMACEN[],2,FALSE)</f>
        <v>#N/A</v>
      </c>
      <c r="E176" t="e">
        <f>VLOOKUP(Tabla6[N° DE LOTE],ALMACEN[],4,FALSE)</f>
        <v>#N/A</v>
      </c>
      <c r="F176" t="e">
        <f>VLOOKUP(Tabla6[N° DE LOTE],ALMACEN[],3,FALSE)</f>
        <v>#N/A</v>
      </c>
      <c r="G176" t="e">
        <f>VLOOKUP(Tabla6[[#This Row],[N° DE LOTE]],ALMACEN[],7,FALSE)</f>
        <v>#N/A</v>
      </c>
    </row>
    <row r="177" spans="2:10" x14ac:dyDescent="0.25">
      <c r="D177" s="132" t="e">
        <f>VLOOKUP(Tabla6[N° DE LOTE],ALMACEN[],2,FALSE)</f>
        <v>#N/A</v>
      </c>
      <c r="E177" t="e">
        <f>VLOOKUP(Tabla6[N° DE LOTE],ALMACEN[],4,FALSE)</f>
        <v>#N/A</v>
      </c>
      <c r="F177" t="e">
        <f>VLOOKUP(Tabla6[N° DE LOTE],ALMACEN[],3,FALSE)</f>
        <v>#N/A</v>
      </c>
      <c r="G177" t="e">
        <f>VLOOKUP(Tabla6[[#This Row],[N° DE LOTE]],ALMACEN[],7,FALSE)</f>
        <v>#N/A</v>
      </c>
    </row>
    <row r="178" spans="2:10" x14ac:dyDescent="0.25">
      <c r="D178" s="132" t="e">
        <f>VLOOKUP(Tabla6[N° DE LOTE],ALMACEN[],2,FALSE)</f>
        <v>#N/A</v>
      </c>
      <c r="E178" t="e">
        <f>VLOOKUP(Tabla6[N° DE LOTE],ALMACEN[],4,FALSE)</f>
        <v>#N/A</v>
      </c>
      <c r="F178" t="e">
        <f>VLOOKUP(Tabla6[N° DE LOTE],ALMACEN[],3,FALSE)</f>
        <v>#N/A</v>
      </c>
      <c r="G178" t="e">
        <f>VLOOKUP(Tabla6[[#This Row],[N° DE LOTE]],ALMACEN[],7,FALSE)</f>
        <v>#N/A</v>
      </c>
    </row>
    <row r="179" spans="2:10" x14ac:dyDescent="0.25">
      <c r="D179" s="132" t="e">
        <f>VLOOKUP(Tabla6[N° DE LOTE],ALMACEN[],2,FALSE)</f>
        <v>#N/A</v>
      </c>
      <c r="E179" t="e">
        <f>VLOOKUP(Tabla6[N° DE LOTE],ALMACEN[],4,FALSE)</f>
        <v>#N/A</v>
      </c>
      <c r="F179" t="e">
        <f>VLOOKUP(Tabla6[N° DE LOTE],ALMACEN[],3,FALSE)</f>
        <v>#N/A</v>
      </c>
      <c r="G179" t="e">
        <f>VLOOKUP(Tabla6[[#This Row],[N° DE LOTE]],ALMACEN[],7,FALSE)</f>
        <v>#N/A</v>
      </c>
    </row>
    <row r="180" spans="2:10" x14ac:dyDescent="0.25">
      <c r="D180" s="132" t="e">
        <f>VLOOKUP(Tabla6[N° DE LOTE],ALMACEN[],2,FALSE)</f>
        <v>#N/A</v>
      </c>
      <c r="E180" t="e">
        <f>VLOOKUP(Tabla6[N° DE LOTE],ALMACEN[],4,FALSE)</f>
        <v>#N/A</v>
      </c>
      <c r="F180" t="e">
        <f>VLOOKUP(Tabla6[N° DE LOTE],ALMACEN[],3,FALSE)</f>
        <v>#N/A</v>
      </c>
      <c r="G180" t="e">
        <f>VLOOKUP(Tabla6[[#This Row],[N° DE LOTE]],ALMACEN[],7,FALSE)</f>
        <v>#N/A</v>
      </c>
    </row>
    <row r="181" spans="2:10" x14ac:dyDescent="0.25">
      <c r="D181" s="132" t="e">
        <f>VLOOKUP(Tabla6[N° DE LOTE],ALMACEN[],2,FALSE)</f>
        <v>#N/A</v>
      </c>
      <c r="E181" t="e">
        <f>VLOOKUP(Tabla6[N° DE LOTE],ALMACEN[],4,FALSE)</f>
        <v>#N/A</v>
      </c>
      <c r="F181" t="e">
        <f>VLOOKUP(Tabla6[N° DE LOTE],ALMACEN[],3,FALSE)</f>
        <v>#N/A</v>
      </c>
      <c r="G181" t="e">
        <f>VLOOKUP(Tabla6[[#This Row],[N° DE LOTE]],ALMACEN[],7,FALSE)</f>
        <v>#N/A</v>
      </c>
    </row>
    <row r="182" spans="2:10" x14ac:dyDescent="0.25">
      <c r="D182" s="132" t="e">
        <f>VLOOKUP(Tabla6[N° DE LOTE],ALMACEN[],2,FALSE)</f>
        <v>#N/A</v>
      </c>
      <c r="E182" t="e">
        <f>VLOOKUP(Tabla6[N° DE LOTE],ALMACEN[],4,FALSE)</f>
        <v>#N/A</v>
      </c>
      <c r="F182" t="e">
        <f>VLOOKUP(Tabla6[N° DE LOTE],ALMACEN[],3,FALSE)</f>
        <v>#N/A</v>
      </c>
      <c r="G182" t="e">
        <f>VLOOKUP(Tabla6[[#This Row],[N° DE LOTE]],ALMACEN[],7,FALSE)</f>
        <v>#N/A</v>
      </c>
    </row>
    <row r="183" spans="2:10" x14ac:dyDescent="0.25">
      <c r="D183" s="132" t="e">
        <f>VLOOKUP(Tabla6[N° DE LOTE],ALMACEN[],2,FALSE)</f>
        <v>#N/A</v>
      </c>
      <c r="E183" t="e">
        <f>VLOOKUP(Tabla6[N° DE LOTE],ALMACEN[],4,FALSE)</f>
        <v>#N/A</v>
      </c>
      <c r="F183" t="e">
        <f>VLOOKUP(Tabla6[N° DE LOTE],ALMACEN[],3,FALSE)</f>
        <v>#N/A</v>
      </c>
      <c r="G183" t="e">
        <f>VLOOKUP(Tabla6[[#This Row],[N° DE LOTE]],ALMACEN[],7,FALSE)</f>
        <v>#N/A</v>
      </c>
    </row>
    <row r="184" spans="2:10" x14ac:dyDescent="0.25">
      <c r="C184" s="8"/>
      <c r="D184" s="132" t="e">
        <f>VLOOKUP(Tabla6[N° DE LOTE],ALMACEN[],2,FALSE)</f>
        <v>#N/A</v>
      </c>
      <c r="E184" t="e">
        <f>VLOOKUP(Tabla6[N° DE LOTE],ALMACEN[],4,FALSE)</f>
        <v>#N/A</v>
      </c>
      <c r="F184" t="e">
        <f>VLOOKUP(Tabla6[N° DE LOTE],ALMACEN[],3,FALSE)</f>
        <v>#N/A</v>
      </c>
      <c r="G184" t="e">
        <f>VLOOKUP(Tabla6[[#This Row],[N° DE LOTE]],ALMACEN[],7,FALSE)</f>
        <v>#N/A</v>
      </c>
    </row>
    <row r="185" spans="2:10" x14ac:dyDescent="0.25">
      <c r="C185" s="8"/>
      <c r="D185" s="132" t="e">
        <f>VLOOKUP(Tabla6[N° DE LOTE],ALMACEN[],2,FALSE)</f>
        <v>#N/A</v>
      </c>
      <c r="E185" t="e">
        <f>VLOOKUP(Tabla6[N° DE LOTE],ALMACEN[],4,FALSE)</f>
        <v>#N/A</v>
      </c>
      <c r="F185" t="e">
        <f>VLOOKUP(Tabla6[N° DE LOTE],ALMACEN[],3,FALSE)</f>
        <v>#N/A</v>
      </c>
      <c r="G185" t="e">
        <f>VLOOKUP(Tabla6[[#This Row],[N° DE LOTE]],ALMACEN[],7,FALSE)</f>
        <v>#N/A</v>
      </c>
    </row>
    <row r="186" spans="2:10" x14ac:dyDescent="0.25">
      <c r="C186" s="8"/>
      <c r="D186" s="132" t="e">
        <f>VLOOKUP(Tabla6[N° DE LOTE],ALMACEN[],2,FALSE)</f>
        <v>#N/A</v>
      </c>
      <c r="E186" t="e">
        <f>VLOOKUP(Tabla6[N° DE LOTE],ALMACEN[],4,FALSE)</f>
        <v>#N/A</v>
      </c>
      <c r="F186" t="e">
        <f>VLOOKUP(Tabla6[N° DE LOTE],ALMACEN[],3,FALSE)</f>
        <v>#N/A</v>
      </c>
      <c r="G186" t="e">
        <f>VLOOKUP(Tabla6[[#This Row],[N° DE LOTE]],ALMACEN[],7,FALSE)</f>
        <v>#N/A</v>
      </c>
    </row>
    <row r="187" spans="2:10" x14ac:dyDescent="0.25">
      <c r="C187" s="8"/>
      <c r="D187" s="132" t="e">
        <f>VLOOKUP(Tabla6[N° DE LOTE],ALMACEN[],2,FALSE)</f>
        <v>#N/A</v>
      </c>
      <c r="E187" t="e">
        <f>VLOOKUP(Tabla6[N° DE LOTE],ALMACEN[],4,FALSE)</f>
        <v>#N/A</v>
      </c>
      <c r="F187" t="e">
        <f>VLOOKUP(Tabla6[N° DE LOTE],ALMACEN[],3,FALSE)</f>
        <v>#N/A</v>
      </c>
      <c r="G187" t="e">
        <f>VLOOKUP(Tabla6[[#This Row],[N° DE LOTE]],ALMACEN[],7,FALSE)</f>
        <v>#N/A</v>
      </c>
    </row>
    <row r="188" spans="2:10" x14ac:dyDescent="0.25">
      <c r="C188" s="8"/>
      <c r="D188" s="132" t="e">
        <f>VLOOKUP(Tabla6[N° DE LOTE],ALMACEN[],2,FALSE)</f>
        <v>#N/A</v>
      </c>
      <c r="E188" t="e">
        <f>VLOOKUP(Tabla6[N° DE LOTE],ALMACEN[],4,FALSE)</f>
        <v>#N/A</v>
      </c>
      <c r="F188" t="e">
        <f>VLOOKUP(Tabla6[N° DE LOTE],ALMACEN[],3,FALSE)</f>
        <v>#N/A</v>
      </c>
      <c r="G188" t="e">
        <f>VLOOKUP(Tabla6[[#This Row],[N° DE LOTE]],ALMACEN[],7,FALSE)</f>
        <v>#N/A</v>
      </c>
    </row>
    <row r="189" spans="2:10" x14ac:dyDescent="0.25">
      <c r="C189" s="8"/>
      <c r="D189" s="132" t="e">
        <f>VLOOKUP(Tabla6[N° DE LOTE],ALMACEN[],2,FALSE)</f>
        <v>#N/A</v>
      </c>
      <c r="E189" t="e">
        <f>VLOOKUP(Tabla6[N° DE LOTE],ALMACEN[],4,FALSE)</f>
        <v>#N/A</v>
      </c>
      <c r="F189" t="e">
        <f>VLOOKUP(Tabla6[N° DE LOTE],ALMACEN[],3,FALSE)</f>
        <v>#N/A</v>
      </c>
      <c r="G189" t="e">
        <f>VLOOKUP(Tabla6[[#This Row],[N° DE LOTE]],ALMACEN[],7,FALSE)</f>
        <v>#N/A</v>
      </c>
    </row>
    <row r="190" spans="2:10" x14ac:dyDescent="0.25">
      <c r="B190" s="190"/>
      <c r="C190" s="191"/>
      <c r="D190" s="132" t="e">
        <f>VLOOKUP(Tabla6[N° DE LOTE],ALMACEN[],2,FALSE)</f>
        <v>#N/A</v>
      </c>
      <c r="E190" t="e">
        <f>VLOOKUP(Tabla6[N° DE LOTE],ALMACEN[],4,FALSE)</f>
        <v>#N/A</v>
      </c>
      <c r="F190" t="e">
        <f>VLOOKUP(Tabla6[N° DE LOTE],ALMACEN[],3,FALSE)</f>
        <v>#N/A</v>
      </c>
      <c r="G190" t="e">
        <f>VLOOKUP(Tabla6[[#This Row],[N° DE LOTE]],ALMACEN[],7,FALSE)</f>
        <v>#N/A</v>
      </c>
      <c r="H190" s="192"/>
      <c r="I190" s="193"/>
    </row>
    <row r="191" spans="2:10" x14ac:dyDescent="0.25">
      <c r="C191" s="8"/>
      <c r="D191" s="132" t="e">
        <f>VLOOKUP(Tabla6[N° DE LOTE],ALMACEN[],2,FALSE)</f>
        <v>#N/A</v>
      </c>
      <c r="E191" t="e">
        <f>VLOOKUP(Tabla6[N° DE LOTE],ALMACEN[],4,FALSE)</f>
        <v>#N/A</v>
      </c>
      <c r="F191" t="e">
        <f>VLOOKUP(Tabla6[N° DE LOTE],ALMACEN[],3,FALSE)</f>
        <v>#N/A</v>
      </c>
      <c r="G191" t="e">
        <f>VLOOKUP(Tabla6[[#This Row],[N° DE LOTE]],ALMACEN[],7,FALSE)</f>
        <v>#N/A</v>
      </c>
    </row>
    <row r="192" spans="2:10" x14ac:dyDescent="0.25">
      <c r="C192" s="8"/>
      <c r="D192" s="132" t="e">
        <f>VLOOKUP(Tabla6[N° DE LOTE],ALMACEN[],2,FALSE)</f>
        <v>#N/A</v>
      </c>
      <c r="E192" t="e">
        <f>VLOOKUP(Tabla6[N° DE LOTE],ALMACEN[],4,FALSE)</f>
        <v>#N/A</v>
      </c>
      <c r="F192" t="e">
        <f>VLOOKUP(Tabla6[N° DE LOTE],ALMACEN[],3,FALSE)</f>
        <v>#N/A</v>
      </c>
      <c r="G192" t="e">
        <f>VLOOKUP(Tabla6[[#This Row],[N° DE LOTE]],ALMACEN[],7,FALSE)</f>
        <v>#N/A</v>
      </c>
      <c r="J192" t="s">
        <v>1130</v>
      </c>
    </row>
    <row r="193" spans="3:7" x14ac:dyDescent="0.25">
      <c r="C193" s="8"/>
      <c r="D193" s="132" t="e">
        <f>VLOOKUP(Tabla6[N° DE LOTE],ALMACEN[],2,FALSE)</f>
        <v>#N/A</v>
      </c>
      <c r="E193" t="e">
        <f>VLOOKUP(Tabla6[N° DE LOTE],ALMACEN[],4,FALSE)</f>
        <v>#N/A</v>
      </c>
      <c r="F193" t="e">
        <f>VLOOKUP(Tabla6[N° DE LOTE],ALMACEN[],3,FALSE)</f>
        <v>#N/A</v>
      </c>
      <c r="G193" t="e">
        <f>VLOOKUP(Tabla6[[#This Row],[N° DE LOTE]],ALMACEN[],7,FALSE)</f>
        <v>#N/A</v>
      </c>
    </row>
    <row r="194" spans="3:7" x14ac:dyDescent="0.25">
      <c r="C194" s="8"/>
      <c r="D194" s="132" t="e">
        <f>VLOOKUP(Tabla6[N° DE LOTE],ALMACEN[],2,FALSE)</f>
        <v>#N/A</v>
      </c>
      <c r="E194" t="e">
        <f>VLOOKUP(Tabla6[N° DE LOTE],ALMACEN[],4,FALSE)</f>
        <v>#N/A</v>
      </c>
      <c r="F194" t="e">
        <f>VLOOKUP(Tabla6[N° DE LOTE],ALMACEN[],3,FALSE)</f>
        <v>#N/A</v>
      </c>
      <c r="G194" t="e">
        <f>VLOOKUP(Tabla6[[#This Row],[N° DE LOTE]],ALMACEN[],7,FALSE)</f>
        <v>#N/A</v>
      </c>
    </row>
    <row r="195" spans="3:7" x14ac:dyDescent="0.25">
      <c r="C195" s="8"/>
      <c r="D195" s="132" t="e">
        <f>VLOOKUP(Tabla6[N° DE LOTE],ALMACEN[],2,FALSE)</f>
        <v>#N/A</v>
      </c>
      <c r="E195" t="e">
        <f>VLOOKUP(Tabla6[N° DE LOTE],ALMACEN[],4,FALSE)</f>
        <v>#N/A</v>
      </c>
      <c r="F195" t="e">
        <f>VLOOKUP(Tabla6[N° DE LOTE],ALMACEN[],3,FALSE)</f>
        <v>#N/A</v>
      </c>
      <c r="G195" t="e">
        <f>VLOOKUP(Tabla6[[#This Row],[N° DE LOTE]],ALMACEN[],7,FALSE)</f>
        <v>#N/A</v>
      </c>
    </row>
    <row r="196" spans="3:7" x14ac:dyDescent="0.25">
      <c r="C196" s="8"/>
      <c r="D196" s="132" t="e">
        <f>VLOOKUP(Tabla6[N° DE LOTE],ALMACEN[],2,FALSE)</f>
        <v>#N/A</v>
      </c>
      <c r="E196" t="e">
        <f>VLOOKUP(Tabla6[N° DE LOTE],ALMACEN[],4,FALSE)</f>
        <v>#N/A</v>
      </c>
      <c r="F196" t="e">
        <f>VLOOKUP(Tabla6[N° DE LOTE],ALMACEN[],3,FALSE)</f>
        <v>#N/A</v>
      </c>
      <c r="G196" t="e">
        <f>VLOOKUP(Tabla6[[#This Row],[N° DE LOTE]],ALMACEN[],7,FALSE)</f>
        <v>#N/A</v>
      </c>
    </row>
    <row r="197" spans="3:7" x14ac:dyDescent="0.25">
      <c r="C197" s="8"/>
      <c r="D197" s="132" t="e">
        <f>VLOOKUP(Tabla6[N° DE LOTE],ALMACEN[],2,FALSE)</f>
        <v>#N/A</v>
      </c>
      <c r="E197" t="e">
        <f>VLOOKUP(Tabla6[N° DE LOTE],ALMACEN[],4,FALSE)</f>
        <v>#N/A</v>
      </c>
      <c r="F197" t="e">
        <f>VLOOKUP(Tabla6[N° DE LOTE],ALMACEN[],3,FALSE)</f>
        <v>#N/A</v>
      </c>
      <c r="G197" t="e">
        <f>VLOOKUP(Tabla6[[#This Row],[N° DE LOTE]],ALMACEN[],7,FALSE)</f>
        <v>#N/A</v>
      </c>
    </row>
    <row r="198" spans="3:7" x14ac:dyDescent="0.25">
      <c r="C198" s="8"/>
      <c r="D198" s="132" t="e">
        <f>VLOOKUP(Tabla6[N° DE LOTE],ALMACEN[],2,FALSE)</f>
        <v>#N/A</v>
      </c>
      <c r="E198" t="e">
        <f>VLOOKUP(Tabla6[N° DE LOTE],ALMACEN[],4,FALSE)</f>
        <v>#N/A</v>
      </c>
      <c r="F198" t="e">
        <f>VLOOKUP(Tabla6[N° DE LOTE],ALMACEN[],3,FALSE)</f>
        <v>#N/A</v>
      </c>
      <c r="G198" t="e">
        <f>VLOOKUP(Tabla6[[#This Row],[N° DE LOTE]],ALMACEN[],7,FALSE)</f>
        <v>#N/A</v>
      </c>
    </row>
    <row r="199" spans="3:7" x14ac:dyDescent="0.25">
      <c r="C199" s="8"/>
      <c r="D199" s="132" t="e">
        <f>VLOOKUP(Tabla6[N° DE LOTE],ALMACEN[],2,FALSE)</f>
        <v>#N/A</v>
      </c>
      <c r="E199" t="e">
        <f>VLOOKUP(Tabla6[N° DE LOTE],ALMACEN[],4,FALSE)</f>
        <v>#N/A</v>
      </c>
      <c r="F199" t="e">
        <f>VLOOKUP(Tabla6[N° DE LOTE],ALMACEN[],3,FALSE)</f>
        <v>#N/A</v>
      </c>
      <c r="G199" t="e">
        <f>VLOOKUP(Tabla6[[#This Row],[N° DE LOTE]],ALMACEN[],7,FALSE)</f>
        <v>#N/A</v>
      </c>
    </row>
    <row r="200" spans="3:7" x14ac:dyDescent="0.25">
      <c r="C200" s="8"/>
      <c r="D200" s="132" t="e">
        <f>VLOOKUP(Tabla6[N° DE LOTE],ALMACEN[],2,FALSE)</f>
        <v>#N/A</v>
      </c>
      <c r="E200" t="e">
        <f>VLOOKUP(Tabla6[N° DE LOTE],ALMACEN[],4,FALSE)</f>
        <v>#N/A</v>
      </c>
      <c r="F200" t="e">
        <f>VLOOKUP(Tabla6[N° DE LOTE],ALMACEN[],3,FALSE)</f>
        <v>#N/A</v>
      </c>
      <c r="G200" t="e">
        <f>VLOOKUP(Tabla6[[#This Row],[N° DE LOTE]],ALMACEN[],7,FALSE)</f>
        <v>#N/A</v>
      </c>
    </row>
    <row r="201" spans="3:7" x14ac:dyDescent="0.25">
      <c r="C201" s="8"/>
      <c r="D201" s="132" t="e">
        <f>VLOOKUP(Tabla6[N° DE LOTE],ALMACEN[],2,FALSE)</f>
        <v>#N/A</v>
      </c>
      <c r="E201" t="e">
        <f>VLOOKUP(Tabla6[N° DE LOTE],ALMACEN[],4,FALSE)</f>
        <v>#N/A</v>
      </c>
      <c r="F201" t="e">
        <f>VLOOKUP(Tabla6[N° DE LOTE],ALMACEN[],3,FALSE)</f>
        <v>#N/A</v>
      </c>
      <c r="G201" t="e">
        <f>VLOOKUP(Tabla6[[#This Row],[N° DE LOTE]],ALMACEN[],7,FALSE)</f>
        <v>#N/A</v>
      </c>
    </row>
    <row r="202" spans="3:7" x14ac:dyDescent="0.25">
      <c r="C202" s="8"/>
      <c r="D202" s="132" t="e">
        <f>VLOOKUP(Tabla6[N° DE LOTE],ALMACEN[],2,FALSE)</f>
        <v>#N/A</v>
      </c>
      <c r="E202" t="e">
        <f>VLOOKUP(Tabla6[N° DE LOTE],ALMACEN[],4,FALSE)</f>
        <v>#N/A</v>
      </c>
      <c r="F202" t="e">
        <f>VLOOKUP(Tabla6[N° DE LOTE],ALMACEN[],3,FALSE)</f>
        <v>#N/A</v>
      </c>
      <c r="G202" t="e">
        <f>VLOOKUP(Tabla6[[#This Row],[N° DE LOTE]],ALMACEN[],7,FALSE)</f>
        <v>#N/A</v>
      </c>
    </row>
    <row r="203" spans="3:7" x14ac:dyDescent="0.25">
      <c r="C203" s="8"/>
      <c r="D203" s="132" t="e">
        <f>VLOOKUP(Tabla6[N° DE LOTE],ALMACEN[],2,FALSE)</f>
        <v>#N/A</v>
      </c>
      <c r="E203" t="e">
        <f>VLOOKUP(Tabla6[N° DE LOTE],ALMACEN[],4,FALSE)</f>
        <v>#N/A</v>
      </c>
      <c r="F203" t="e">
        <f>VLOOKUP(Tabla6[N° DE LOTE],ALMACEN[],3,FALSE)</f>
        <v>#N/A</v>
      </c>
      <c r="G203" t="e">
        <f>VLOOKUP(Tabla6[[#This Row],[N° DE LOTE]],ALMACEN[],7,FALSE)</f>
        <v>#N/A</v>
      </c>
    </row>
    <row r="204" spans="3:7" x14ac:dyDescent="0.25">
      <c r="C204" s="8"/>
      <c r="D204" s="132" t="e">
        <f>VLOOKUP(Tabla6[N° DE LOTE],ALMACEN[],2,FALSE)</f>
        <v>#N/A</v>
      </c>
      <c r="E204" t="e">
        <f>VLOOKUP(Tabla6[N° DE LOTE],ALMACEN[],4,FALSE)</f>
        <v>#N/A</v>
      </c>
      <c r="F204" t="e">
        <f>VLOOKUP(Tabla6[N° DE LOTE],ALMACEN[],3,FALSE)</f>
        <v>#N/A</v>
      </c>
      <c r="G204" t="e">
        <f>VLOOKUP(Tabla6[[#This Row],[N° DE LOTE]],ALMACEN[],7,FALSE)</f>
        <v>#N/A</v>
      </c>
    </row>
    <row r="205" spans="3:7" x14ac:dyDescent="0.25">
      <c r="C205" s="8"/>
      <c r="D205" s="132" t="e">
        <f>VLOOKUP(Tabla6[N° DE LOTE],ALMACEN[],2,FALSE)</f>
        <v>#N/A</v>
      </c>
      <c r="E205" t="e">
        <f>VLOOKUP(Tabla6[N° DE LOTE],ALMACEN[],4,FALSE)</f>
        <v>#N/A</v>
      </c>
      <c r="F205" t="e">
        <f>VLOOKUP(Tabla6[N° DE LOTE],ALMACEN[],3,FALSE)</f>
        <v>#N/A</v>
      </c>
      <c r="G205" t="e">
        <f>VLOOKUP(Tabla6[[#This Row],[N° DE LOTE]],ALMACEN[],7,FALSE)</f>
        <v>#N/A</v>
      </c>
    </row>
    <row r="206" spans="3:7" x14ac:dyDescent="0.25">
      <c r="C206" s="8"/>
      <c r="D206" s="132" t="e">
        <f>VLOOKUP(Tabla6[N° DE LOTE],ALMACEN[],2,FALSE)</f>
        <v>#N/A</v>
      </c>
      <c r="E206" t="e">
        <f>VLOOKUP(Tabla6[N° DE LOTE],ALMACEN[],4,FALSE)</f>
        <v>#N/A</v>
      </c>
      <c r="F206" t="e">
        <f>VLOOKUP(Tabla6[N° DE LOTE],ALMACEN[],3,FALSE)</f>
        <v>#N/A</v>
      </c>
      <c r="G206" t="e">
        <f>VLOOKUP(Tabla6[[#This Row],[N° DE LOTE]],ALMACEN[],7,FALSE)</f>
        <v>#N/A</v>
      </c>
    </row>
    <row r="207" spans="3:7" x14ac:dyDescent="0.25">
      <c r="C207" s="8"/>
      <c r="D207" s="132" t="e">
        <f>VLOOKUP(Tabla6[N° DE LOTE],ALMACEN[],2,FALSE)</f>
        <v>#N/A</v>
      </c>
      <c r="E207" t="e">
        <f>VLOOKUP(Tabla6[N° DE LOTE],ALMACEN[],4,FALSE)</f>
        <v>#N/A</v>
      </c>
      <c r="F207" t="e">
        <f>VLOOKUP(Tabla6[N° DE LOTE],ALMACEN[],3,FALSE)</f>
        <v>#N/A</v>
      </c>
      <c r="G207" t="e">
        <f>VLOOKUP(Tabla6[[#This Row],[N° DE LOTE]],ALMACEN[],7,FALSE)</f>
        <v>#N/A</v>
      </c>
    </row>
    <row r="208" spans="3:7" x14ac:dyDescent="0.25">
      <c r="C208" s="8"/>
      <c r="D208" s="132" t="e">
        <f>VLOOKUP(Tabla6[N° DE LOTE],ALMACEN[],2,FALSE)</f>
        <v>#N/A</v>
      </c>
      <c r="E208" t="e">
        <f>VLOOKUP(Tabla6[N° DE LOTE],ALMACEN[],4,FALSE)</f>
        <v>#N/A</v>
      </c>
      <c r="F208" t="e">
        <f>VLOOKUP(Tabla6[N° DE LOTE],ALMACEN[],3,FALSE)</f>
        <v>#N/A</v>
      </c>
      <c r="G208" t="e">
        <f>VLOOKUP(Tabla6[[#This Row],[N° DE LOTE]],ALMACEN[],7,FALSE)</f>
        <v>#N/A</v>
      </c>
    </row>
    <row r="209" spans="3:7" x14ac:dyDescent="0.25">
      <c r="C209" s="8"/>
      <c r="D209" s="132" t="e">
        <f>VLOOKUP(Tabla6[N° DE LOTE],ALMACEN[],2,FALSE)</f>
        <v>#N/A</v>
      </c>
      <c r="E209" t="e">
        <f>VLOOKUP(Tabla6[N° DE LOTE],ALMACEN[],4,FALSE)</f>
        <v>#N/A</v>
      </c>
      <c r="F209" t="e">
        <f>VLOOKUP(Tabla6[N° DE LOTE],ALMACEN[],3,FALSE)</f>
        <v>#N/A</v>
      </c>
      <c r="G209" t="e">
        <f>VLOOKUP(Tabla6[[#This Row],[N° DE LOTE]],ALMACEN[],7,FALSE)</f>
        <v>#N/A</v>
      </c>
    </row>
    <row r="210" spans="3:7" x14ac:dyDescent="0.25">
      <c r="C210" s="8"/>
      <c r="D210" s="132" t="e">
        <f>VLOOKUP(Tabla6[N° DE LOTE],ALMACEN[],2,FALSE)</f>
        <v>#N/A</v>
      </c>
      <c r="E210" t="e">
        <f>VLOOKUP(Tabla6[N° DE LOTE],ALMACEN[],4,FALSE)</f>
        <v>#N/A</v>
      </c>
      <c r="F210" t="e">
        <f>VLOOKUP(Tabla6[N° DE LOTE],ALMACEN[],3,FALSE)</f>
        <v>#N/A</v>
      </c>
      <c r="G210" t="e">
        <f>VLOOKUP(Tabla6[[#This Row],[N° DE LOTE]],ALMACEN[],7,FALSE)</f>
        <v>#N/A</v>
      </c>
    </row>
    <row r="211" spans="3:7" x14ac:dyDescent="0.25">
      <c r="C211" s="8"/>
      <c r="D211" s="132" t="e">
        <f>VLOOKUP(Tabla6[N° DE LOTE],ALMACEN[],2,FALSE)</f>
        <v>#N/A</v>
      </c>
      <c r="E211" t="e">
        <f>VLOOKUP(Tabla6[N° DE LOTE],ALMACEN[],4,FALSE)</f>
        <v>#N/A</v>
      </c>
      <c r="F211" t="e">
        <f>VLOOKUP(Tabla6[N° DE LOTE],ALMACEN[],3,FALSE)</f>
        <v>#N/A</v>
      </c>
      <c r="G211" t="e">
        <f>VLOOKUP(Tabla6[[#This Row],[N° DE LOTE]],ALMACEN[],7,FALSE)</f>
        <v>#N/A</v>
      </c>
    </row>
    <row r="212" spans="3:7" x14ac:dyDescent="0.25">
      <c r="C212" s="8"/>
      <c r="D212" s="132" t="e">
        <f>VLOOKUP(Tabla6[N° DE LOTE],ALMACEN[],2,FALSE)</f>
        <v>#N/A</v>
      </c>
      <c r="E212" t="e">
        <f>VLOOKUP(Tabla6[N° DE LOTE],ALMACEN[],4,FALSE)</f>
        <v>#N/A</v>
      </c>
      <c r="F212" t="e">
        <f>VLOOKUP(Tabla6[N° DE LOTE],ALMACEN[],3,FALSE)</f>
        <v>#N/A</v>
      </c>
      <c r="G212" t="e">
        <f>VLOOKUP(Tabla6[[#This Row],[N° DE LOTE]],ALMACEN[],7,FALSE)</f>
        <v>#N/A</v>
      </c>
    </row>
    <row r="213" spans="3:7" x14ac:dyDescent="0.25">
      <c r="C213" s="8"/>
      <c r="D213" s="132" t="e">
        <f>VLOOKUP(Tabla6[N° DE LOTE],ALMACEN[],2,FALSE)</f>
        <v>#N/A</v>
      </c>
      <c r="E213" t="e">
        <f>VLOOKUP(Tabla6[N° DE LOTE],ALMACEN[],4,FALSE)</f>
        <v>#N/A</v>
      </c>
      <c r="F213" t="e">
        <f>VLOOKUP(Tabla6[N° DE LOTE],ALMACEN[],3,FALSE)</f>
        <v>#N/A</v>
      </c>
      <c r="G213" t="e">
        <f>VLOOKUP(Tabla6[[#This Row],[N° DE LOTE]],ALMACEN[],7,FALSE)</f>
        <v>#N/A</v>
      </c>
    </row>
    <row r="214" spans="3:7" x14ac:dyDescent="0.25">
      <c r="C214" s="8"/>
      <c r="D214" s="132" t="e">
        <f>VLOOKUP(Tabla6[N° DE LOTE],ALMACEN[],2,FALSE)</f>
        <v>#N/A</v>
      </c>
      <c r="E214" t="e">
        <f>VLOOKUP(Tabla6[N° DE LOTE],ALMACEN[],4,FALSE)</f>
        <v>#N/A</v>
      </c>
      <c r="F214" t="e">
        <f>VLOOKUP(Tabla6[N° DE LOTE],ALMACEN[],3,FALSE)</f>
        <v>#N/A</v>
      </c>
      <c r="G214" t="e">
        <f>VLOOKUP(Tabla6[[#This Row],[N° DE LOTE]],ALMACEN[],7,FALSE)</f>
        <v>#N/A</v>
      </c>
    </row>
    <row r="215" spans="3:7" x14ac:dyDescent="0.25">
      <c r="C215" s="8"/>
      <c r="D215" s="132" t="e">
        <f>VLOOKUP(Tabla6[N° DE LOTE],ALMACEN[],2,FALSE)</f>
        <v>#N/A</v>
      </c>
      <c r="E215" t="e">
        <f>VLOOKUP(Tabla6[N° DE LOTE],ALMACEN[],4,FALSE)</f>
        <v>#N/A</v>
      </c>
      <c r="F215" t="e">
        <f>VLOOKUP(Tabla6[N° DE LOTE],ALMACEN[],3,FALSE)</f>
        <v>#N/A</v>
      </c>
      <c r="G215" t="e">
        <f>VLOOKUP(Tabla6[[#This Row],[N° DE LOTE]],ALMACEN[],7,FALSE)</f>
        <v>#N/A</v>
      </c>
    </row>
    <row r="216" spans="3:7" x14ac:dyDescent="0.25">
      <c r="C216" s="8"/>
      <c r="D216" s="132" t="e">
        <f>VLOOKUP(Tabla6[N° DE LOTE],ALMACEN[],2,FALSE)</f>
        <v>#N/A</v>
      </c>
      <c r="E216" t="e">
        <f>VLOOKUP(Tabla6[N° DE LOTE],ALMACEN[],4,FALSE)</f>
        <v>#N/A</v>
      </c>
      <c r="F216" t="e">
        <f>VLOOKUP(Tabla6[N° DE LOTE],ALMACEN[],3,FALSE)</f>
        <v>#N/A</v>
      </c>
      <c r="G216" t="e">
        <f>VLOOKUP(Tabla6[[#This Row],[N° DE LOTE]],ALMACEN[],7,FALSE)</f>
        <v>#N/A</v>
      </c>
    </row>
    <row r="217" spans="3:7" x14ac:dyDescent="0.25">
      <c r="C217" s="8"/>
      <c r="D217" s="132" t="e">
        <f>VLOOKUP(Tabla6[N° DE LOTE],ALMACEN[],2,FALSE)</f>
        <v>#N/A</v>
      </c>
      <c r="E217" t="e">
        <f>VLOOKUP(Tabla6[N° DE LOTE],ALMACEN[],4,FALSE)</f>
        <v>#N/A</v>
      </c>
      <c r="F217" t="e">
        <f>VLOOKUP(Tabla6[N° DE LOTE],ALMACEN[],3,FALSE)</f>
        <v>#N/A</v>
      </c>
      <c r="G217" t="e">
        <f>VLOOKUP(Tabla6[[#This Row],[N° DE LOTE]],ALMACEN[],7,FALSE)</f>
        <v>#N/A</v>
      </c>
    </row>
    <row r="218" spans="3:7" x14ac:dyDescent="0.25">
      <c r="C218" s="8"/>
      <c r="D218" s="132" t="e">
        <f>VLOOKUP(Tabla6[N° DE LOTE],ALMACEN[],2,FALSE)</f>
        <v>#N/A</v>
      </c>
      <c r="E218" t="e">
        <f>VLOOKUP(Tabla6[N° DE LOTE],ALMACEN[],4,FALSE)</f>
        <v>#N/A</v>
      </c>
      <c r="F218" t="e">
        <f>VLOOKUP(Tabla6[N° DE LOTE],ALMACEN[],3,FALSE)</f>
        <v>#N/A</v>
      </c>
      <c r="G218" t="e">
        <f>VLOOKUP(Tabla6[[#This Row],[N° DE LOTE]],ALMACEN[],7,FALSE)</f>
        <v>#N/A</v>
      </c>
    </row>
    <row r="219" spans="3:7" x14ac:dyDescent="0.25">
      <c r="C219" s="8"/>
      <c r="D219" s="132" t="e">
        <f>VLOOKUP(Tabla6[N° DE LOTE],ALMACEN[],2,FALSE)</f>
        <v>#N/A</v>
      </c>
      <c r="E219" t="e">
        <f>VLOOKUP(Tabla6[N° DE LOTE],ALMACEN[],4,FALSE)</f>
        <v>#N/A</v>
      </c>
      <c r="F219" t="e">
        <f>VLOOKUP(Tabla6[N° DE LOTE],ALMACEN[],3,FALSE)</f>
        <v>#N/A</v>
      </c>
      <c r="G219" t="e">
        <f>VLOOKUP(Tabla6[[#This Row],[N° DE LOTE]],ALMACEN[],7,FALSE)</f>
        <v>#N/A</v>
      </c>
    </row>
    <row r="220" spans="3:7" x14ac:dyDescent="0.25">
      <c r="C220" s="8"/>
      <c r="D220" s="132" t="e">
        <f>VLOOKUP(Tabla6[N° DE LOTE],ALMACEN[],2,FALSE)</f>
        <v>#N/A</v>
      </c>
      <c r="E220" t="e">
        <f>VLOOKUP(Tabla6[N° DE LOTE],ALMACEN[],4,FALSE)</f>
        <v>#N/A</v>
      </c>
      <c r="F220" t="e">
        <f>VLOOKUP(Tabla6[N° DE LOTE],ALMACEN[],3,FALSE)</f>
        <v>#N/A</v>
      </c>
      <c r="G220" t="e">
        <f>VLOOKUP(Tabla6[[#This Row],[N° DE LOTE]],ALMACEN[],7,FALSE)</f>
        <v>#N/A</v>
      </c>
    </row>
    <row r="221" spans="3:7" x14ac:dyDescent="0.25">
      <c r="C221" s="8"/>
      <c r="D221" s="132" t="e">
        <f>VLOOKUP(Tabla6[N° DE LOTE],ALMACEN[],2,FALSE)</f>
        <v>#N/A</v>
      </c>
      <c r="E221" t="e">
        <f>VLOOKUP(Tabla6[N° DE LOTE],ALMACEN[],4,FALSE)</f>
        <v>#N/A</v>
      </c>
      <c r="F221" t="e">
        <f>VLOOKUP(Tabla6[N° DE LOTE],ALMACEN[],3,FALSE)</f>
        <v>#N/A</v>
      </c>
      <c r="G221" t="e">
        <f>VLOOKUP(Tabla6[[#This Row],[N° DE LOTE]],ALMACEN[],7,FALSE)</f>
        <v>#N/A</v>
      </c>
    </row>
    <row r="222" spans="3:7" x14ac:dyDescent="0.25">
      <c r="C222" s="8"/>
      <c r="D222" s="132" t="e">
        <f>VLOOKUP(Tabla6[N° DE LOTE],ALMACEN[],2,FALSE)</f>
        <v>#N/A</v>
      </c>
      <c r="E222" t="e">
        <f>VLOOKUP(Tabla6[N° DE LOTE],ALMACEN[],4,FALSE)</f>
        <v>#N/A</v>
      </c>
      <c r="F222" t="e">
        <f>VLOOKUP(Tabla6[N° DE LOTE],ALMACEN[],3,FALSE)</f>
        <v>#N/A</v>
      </c>
      <c r="G222" t="e">
        <f>VLOOKUP(Tabla6[[#This Row],[N° DE LOTE]],ALMACEN[],7,FALSE)</f>
        <v>#N/A</v>
      </c>
    </row>
    <row r="223" spans="3:7" x14ac:dyDescent="0.25">
      <c r="C223" s="8"/>
      <c r="D223" s="132" t="e">
        <f>VLOOKUP(Tabla6[N° DE LOTE],ALMACEN[],2,FALSE)</f>
        <v>#N/A</v>
      </c>
      <c r="E223" t="e">
        <f>VLOOKUP(Tabla6[N° DE LOTE],ALMACEN[],4,FALSE)</f>
        <v>#N/A</v>
      </c>
      <c r="F223" t="e">
        <f>VLOOKUP(Tabla6[N° DE LOTE],ALMACEN[],3,FALSE)</f>
        <v>#N/A</v>
      </c>
      <c r="G223" t="e">
        <f>VLOOKUP(Tabla6[[#This Row],[N° DE LOTE]],ALMACEN[],7,FALSE)</f>
        <v>#N/A</v>
      </c>
    </row>
    <row r="224" spans="3:7" x14ac:dyDescent="0.25">
      <c r="C224" s="8"/>
      <c r="D224" s="132" t="e">
        <f>VLOOKUP(Tabla6[N° DE LOTE],ALMACEN[],2,FALSE)</f>
        <v>#N/A</v>
      </c>
      <c r="E224" t="e">
        <f>VLOOKUP(Tabla6[N° DE LOTE],ALMACEN[],4,FALSE)</f>
        <v>#N/A</v>
      </c>
      <c r="F224" t="e">
        <f>VLOOKUP(Tabla6[N° DE LOTE],ALMACEN[],3,FALSE)</f>
        <v>#N/A</v>
      </c>
      <c r="G224" t="e">
        <f>VLOOKUP(Tabla6[[#This Row],[N° DE LOTE]],ALMACEN[],7,FALSE)</f>
        <v>#N/A</v>
      </c>
    </row>
    <row r="225" spans="3:7" x14ac:dyDescent="0.25">
      <c r="C225" s="8"/>
      <c r="D225" s="132" t="e">
        <f>VLOOKUP(Tabla6[N° DE LOTE],ALMACEN[],2,FALSE)</f>
        <v>#N/A</v>
      </c>
      <c r="E225" t="e">
        <f>VLOOKUP(Tabla6[N° DE LOTE],ALMACEN[],4,FALSE)</f>
        <v>#N/A</v>
      </c>
      <c r="F225" t="e">
        <f>VLOOKUP(Tabla6[N° DE LOTE],ALMACEN[],3,FALSE)</f>
        <v>#N/A</v>
      </c>
      <c r="G225" t="e">
        <f>VLOOKUP(Tabla6[[#This Row],[N° DE LOTE]],ALMACEN[],7,FALSE)</f>
        <v>#N/A</v>
      </c>
    </row>
    <row r="226" spans="3:7" x14ac:dyDescent="0.25">
      <c r="C226" s="8"/>
      <c r="D226" s="132" t="e">
        <f>VLOOKUP(Tabla6[N° DE LOTE],ALMACEN[],2,FALSE)</f>
        <v>#N/A</v>
      </c>
      <c r="E226" t="e">
        <f>VLOOKUP(Tabla6[N° DE LOTE],ALMACEN[],4,FALSE)</f>
        <v>#N/A</v>
      </c>
      <c r="F226" t="e">
        <f>VLOOKUP(Tabla6[N° DE LOTE],ALMACEN[],3,FALSE)</f>
        <v>#N/A</v>
      </c>
      <c r="G226" t="e">
        <f>VLOOKUP(Tabla6[[#This Row],[N° DE LOTE]],ALMACEN[],7,FALSE)</f>
        <v>#N/A</v>
      </c>
    </row>
    <row r="227" spans="3:7" x14ac:dyDescent="0.25">
      <c r="C227" s="8"/>
      <c r="D227" s="132" t="e">
        <f>VLOOKUP(Tabla6[N° DE LOTE],ALMACEN[],2,FALSE)</f>
        <v>#N/A</v>
      </c>
      <c r="E227" t="e">
        <f>VLOOKUP(Tabla6[N° DE LOTE],ALMACEN[],4,FALSE)</f>
        <v>#N/A</v>
      </c>
      <c r="F227" t="e">
        <f>VLOOKUP(Tabla6[N° DE LOTE],ALMACEN[],3,FALSE)</f>
        <v>#N/A</v>
      </c>
      <c r="G227" t="e">
        <f>VLOOKUP(Tabla6[[#This Row],[N° DE LOTE]],ALMACEN[],7,FALSE)</f>
        <v>#N/A</v>
      </c>
    </row>
    <row r="228" spans="3:7" x14ac:dyDescent="0.25">
      <c r="C228" s="8"/>
      <c r="D228" s="132" t="e">
        <f>VLOOKUP(Tabla6[N° DE LOTE],ALMACEN[],2,FALSE)</f>
        <v>#N/A</v>
      </c>
      <c r="E228" t="e">
        <f>VLOOKUP(Tabla6[N° DE LOTE],ALMACEN[],4,FALSE)</f>
        <v>#N/A</v>
      </c>
      <c r="F228" t="e">
        <f>VLOOKUP(Tabla6[N° DE LOTE],ALMACEN[],3,FALSE)</f>
        <v>#N/A</v>
      </c>
      <c r="G228" t="e">
        <f>VLOOKUP(Tabla6[[#This Row],[N° DE LOTE]],ALMACEN[],7,FALSE)</f>
        <v>#N/A</v>
      </c>
    </row>
    <row r="229" spans="3:7" x14ac:dyDescent="0.25">
      <c r="C229" s="8"/>
      <c r="D229" s="132" t="e">
        <f>VLOOKUP(Tabla6[N° DE LOTE],ALMACEN[],2,FALSE)</f>
        <v>#N/A</v>
      </c>
      <c r="E229" t="e">
        <f>VLOOKUP(Tabla6[N° DE LOTE],ALMACEN[],4,FALSE)</f>
        <v>#N/A</v>
      </c>
      <c r="F229" t="e">
        <f>VLOOKUP(Tabla6[N° DE LOTE],ALMACEN[],3,FALSE)</f>
        <v>#N/A</v>
      </c>
      <c r="G229" t="e">
        <f>VLOOKUP(Tabla6[[#This Row],[N° DE LOTE]],ALMACEN[],7,FALSE)</f>
        <v>#N/A</v>
      </c>
    </row>
    <row r="230" spans="3:7" x14ac:dyDescent="0.25">
      <c r="C230" s="8"/>
      <c r="D230" s="132" t="e">
        <f>VLOOKUP(Tabla6[N° DE LOTE],ALMACEN[],2,FALSE)</f>
        <v>#N/A</v>
      </c>
      <c r="E230" t="e">
        <f>VLOOKUP(Tabla6[N° DE LOTE],ALMACEN[],4,FALSE)</f>
        <v>#N/A</v>
      </c>
      <c r="F230" t="e">
        <f>VLOOKUP(Tabla6[N° DE LOTE],ALMACEN[],3,FALSE)</f>
        <v>#N/A</v>
      </c>
      <c r="G230" t="e">
        <f>VLOOKUP(Tabla6[[#This Row],[N° DE LOTE]],ALMACEN[],7,FALSE)</f>
        <v>#N/A</v>
      </c>
    </row>
    <row r="231" spans="3:7" x14ac:dyDescent="0.25">
      <c r="C231" s="8"/>
      <c r="D231" s="132" t="e">
        <f>VLOOKUP(Tabla6[N° DE LOTE],ALMACEN[],2,FALSE)</f>
        <v>#N/A</v>
      </c>
      <c r="E231" t="e">
        <f>VLOOKUP(Tabla6[N° DE LOTE],ALMACEN[],4,FALSE)</f>
        <v>#N/A</v>
      </c>
      <c r="F231" t="e">
        <f>VLOOKUP(Tabla6[N° DE LOTE],ALMACEN[],3,FALSE)</f>
        <v>#N/A</v>
      </c>
      <c r="G231" t="e">
        <f>VLOOKUP(Tabla6[[#This Row],[N° DE LOTE]],ALMACEN[],7,FALSE)</f>
        <v>#N/A</v>
      </c>
    </row>
    <row r="232" spans="3:7" x14ac:dyDescent="0.25">
      <c r="C232" s="8"/>
      <c r="D232" s="132" t="e">
        <f>VLOOKUP(Tabla6[N° DE LOTE],ALMACEN[],2,FALSE)</f>
        <v>#N/A</v>
      </c>
      <c r="E232" t="e">
        <f>VLOOKUP(Tabla6[N° DE LOTE],ALMACEN[],4,FALSE)</f>
        <v>#N/A</v>
      </c>
      <c r="F232" t="e">
        <f>VLOOKUP(Tabla6[N° DE LOTE],ALMACEN[],3,FALSE)</f>
        <v>#N/A</v>
      </c>
      <c r="G232" t="e">
        <f>VLOOKUP(Tabla6[[#This Row],[N° DE LOTE]],ALMACEN[],7,FALSE)</f>
        <v>#N/A</v>
      </c>
    </row>
    <row r="233" spans="3:7" x14ac:dyDescent="0.25">
      <c r="C233" s="8"/>
      <c r="D233" s="132" t="e">
        <f>VLOOKUP(Tabla6[N° DE LOTE],ALMACEN[],2,FALSE)</f>
        <v>#N/A</v>
      </c>
      <c r="E233" t="e">
        <f>VLOOKUP(Tabla6[N° DE LOTE],ALMACEN[],4,FALSE)</f>
        <v>#N/A</v>
      </c>
      <c r="F233" t="e">
        <f>VLOOKUP(Tabla6[N° DE LOTE],ALMACEN[],3,FALSE)</f>
        <v>#N/A</v>
      </c>
      <c r="G233" t="e">
        <f>VLOOKUP(Tabla6[[#This Row],[N° DE LOTE]],ALMACEN[],7,FALSE)</f>
        <v>#N/A</v>
      </c>
    </row>
    <row r="234" spans="3:7" x14ac:dyDescent="0.25">
      <c r="C234" s="8"/>
      <c r="D234" s="132" t="e">
        <f>VLOOKUP(Tabla6[N° DE LOTE],ALMACEN[],2,FALSE)</f>
        <v>#N/A</v>
      </c>
      <c r="E234" t="e">
        <f>VLOOKUP(Tabla6[N° DE LOTE],ALMACEN[],4,FALSE)</f>
        <v>#N/A</v>
      </c>
      <c r="F234" t="e">
        <f>VLOOKUP(Tabla6[N° DE LOTE],ALMACEN[],3,FALSE)</f>
        <v>#N/A</v>
      </c>
      <c r="G234" t="e">
        <f>VLOOKUP(Tabla6[[#This Row],[N° DE LOTE]],ALMACEN[],7,FALSE)</f>
        <v>#N/A</v>
      </c>
    </row>
    <row r="235" spans="3:7" x14ac:dyDescent="0.25">
      <c r="C235" s="8"/>
      <c r="D235" s="132" t="e">
        <f>VLOOKUP(Tabla6[N° DE LOTE],ALMACEN[],2,FALSE)</f>
        <v>#N/A</v>
      </c>
      <c r="E235" t="e">
        <f>VLOOKUP(Tabla6[N° DE LOTE],ALMACEN[],4,FALSE)</f>
        <v>#N/A</v>
      </c>
      <c r="F235" t="e">
        <f>VLOOKUP(Tabla6[N° DE LOTE],ALMACEN[],3,FALSE)</f>
        <v>#N/A</v>
      </c>
      <c r="G235" t="e">
        <f>VLOOKUP(Tabla6[[#This Row],[N° DE LOTE]],ALMACEN[],7,FALSE)</f>
        <v>#N/A</v>
      </c>
    </row>
    <row r="236" spans="3:7" x14ac:dyDescent="0.25">
      <c r="C236" s="8"/>
      <c r="D236" s="132" t="e">
        <f>VLOOKUP(Tabla6[N° DE LOTE],ALMACEN[],2,FALSE)</f>
        <v>#N/A</v>
      </c>
      <c r="E236" t="e">
        <f>VLOOKUP(Tabla6[N° DE LOTE],ALMACEN[],4,FALSE)</f>
        <v>#N/A</v>
      </c>
      <c r="F236" t="e">
        <f>VLOOKUP(Tabla6[N° DE LOTE],ALMACEN[],3,FALSE)</f>
        <v>#N/A</v>
      </c>
      <c r="G236" t="e">
        <f>VLOOKUP(Tabla6[[#This Row],[N° DE LOTE]],ALMACEN[],7,FALSE)</f>
        <v>#N/A</v>
      </c>
    </row>
    <row r="237" spans="3:7" x14ac:dyDescent="0.25">
      <c r="C237" s="8"/>
      <c r="D237" s="132" t="e">
        <f>VLOOKUP(Tabla6[N° DE LOTE],ALMACEN[],2,FALSE)</f>
        <v>#N/A</v>
      </c>
      <c r="E237" t="e">
        <f>VLOOKUP(Tabla6[N° DE LOTE],ALMACEN[],4,FALSE)</f>
        <v>#N/A</v>
      </c>
      <c r="F237" t="e">
        <f>VLOOKUP(Tabla6[N° DE LOTE],ALMACEN[],3,FALSE)</f>
        <v>#N/A</v>
      </c>
      <c r="G237" t="e">
        <f>VLOOKUP(Tabla6[[#This Row],[N° DE LOTE]],ALMACEN[],7,FALSE)</f>
        <v>#N/A</v>
      </c>
    </row>
    <row r="238" spans="3:7" x14ac:dyDescent="0.25">
      <c r="C238" s="8"/>
      <c r="D238" s="132" t="e">
        <f>VLOOKUP(Tabla6[N° DE LOTE],ALMACEN[],2,FALSE)</f>
        <v>#N/A</v>
      </c>
      <c r="E238" t="e">
        <f>VLOOKUP(Tabla6[N° DE LOTE],ALMACEN[],4,FALSE)</f>
        <v>#N/A</v>
      </c>
      <c r="F238" t="e">
        <f>VLOOKUP(Tabla6[N° DE LOTE],ALMACEN[],3,FALSE)</f>
        <v>#N/A</v>
      </c>
      <c r="G238" t="e">
        <f>VLOOKUP(Tabla6[[#This Row],[N° DE LOTE]],ALMACEN[],7,FALSE)</f>
        <v>#N/A</v>
      </c>
    </row>
    <row r="239" spans="3:7" x14ac:dyDescent="0.25">
      <c r="C239" s="8"/>
      <c r="D239" s="132" t="e">
        <f>VLOOKUP(Tabla6[N° DE LOTE],ALMACEN[],2,FALSE)</f>
        <v>#N/A</v>
      </c>
      <c r="E239" t="e">
        <f>VLOOKUP(Tabla6[N° DE LOTE],ALMACEN[],4,FALSE)</f>
        <v>#N/A</v>
      </c>
      <c r="F239" t="e">
        <f>VLOOKUP(Tabla6[N° DE LOTE],ALMACEN[],3,FALSE)</f>
        <v>#N/A</v>
      </c>
      <c r="G239" t="e">
        <f>VLOOKUP(Tabla6[[#This Row],[N° DE LOTE]],ALMACEN[],7,FALSE)</f>
        <v>#N/A</v>
      </c>
    </row>
    <row r="240" spans="3:7" x14ac:dyDescent="0.25">
      <c r="C240" s="8"/>
      <c r="D240" s="132" t="e">
        <f>VLOOKUP(Tabla6[N° DE LOTE],ALMACEN[],2,FALSE)</f>
        <v>#N/A</v>
      </c>
      <c r="E240" t="e">
        <f>VLOOKUP(Tabla6[N° DE LOTE],ALMACEN[],4,FALSE)</f>
        <v>#N/A</v>
      </c>
      <c r="F240" t="e">
        <f>VLOOKUP(Tabla6[N° DE LOTE],ALMACEN[],3,FALSE)</f>
        <v>#N/A</v>
      </c>
      <c r="G240" t="e">
        <f>VLOOKUP(Tabla6[[#This Row],[N° DE LOTE]],ALMACEN[],7,FALSE)</f>
        <v>#N/A</v>
      </c>
    </row>
    <row r="241" spans="3:7" x14ac:dyDescent="0.25">
      <c r="C241" s="8"/>
      <c r="D241" s="132" t="e">
        <f>VLOOKUP(Tabla6[N° DE LOTE],ALMACEN[],2,FALSE)</f>
        <v>#N/A</v>
      </c>
      <c r="E241" t="e">
        <f>VLOOKUP(Tabla6[N° DE LOTE],ALMACEN[],4,FALSE)</f>
        <v>#N/A</v>
      </c>
      <c r="F241" t="e">
        <f>VLOOKUP(Tabla6[N° DE LOTE],ALMACEN[],3,FALSE)</f>
        <v>#N/A</v>
      </c>
      <c r="G241" t="e">
        <f>VLOOKUP(Tabla6[[#This Row],[N° DE LOTE]],ALMACEN[],7,FALSE)</f>
        <v>#N/A</v>
      </c>
    </row>
    <row r="242" spans="3:7" x14ac:dyDescent="0.25">
      <c r="C242" s="8"/>
      <c r="D242" s="132" t="e">
        <f>VLOOKUP(Tabla6[N° DE LOTE],ALMACEN[],2,FALSE)</f>
        <v>#N/A</v>
      </c>
      <c r="E242" t="e">
        <f>VLOOKUP(Tabla6[N° DE LOTE],ALMACEN[],4,FALSE)</f>
        <v>#N/A</v>
      </c>
      <c r="F242" t="e">
        <f>VLOOKUP(Tabla6[N° DE LOTE],ALMACEN[],3,FALSE)</f>
        <v>#N/A</v>
      </c>
      <c r="G242" t="e">
        <f>VLOOKUP(Tabla6[[#This Row],[N° DE LOTE]],ALMACEN[],7,FALSE)</f>
        <v>#N/A</v>
      </c>
    </row>
    <row r="243" spans="3:7" x14ac:dyDescent="0.25">
      <c r="C243" s="8"/>
      <c r="D243" s="132" t="e">
        <f>VLOOKUP(Tabla6[N° DE LOTE],ALMACEN[],2,FALSE)</f>
        <v>#N/A</v>
      </c>
      <c r="E243" t="e">
        <f>VLOOKUP(Tabla6[N° DE LOTE],ALMACEN[],4,FALSE)</f>
        <v>#N/A</v>
      </c>
      <c r="F243" t="e">
        <f>VLOOKUP(Tabla6[N° DE LOTE],ALMACEN[],3,FALSE)</f>
        <v>#N/A</v>
      </c>
      <c r="G243" t="e">
        <f>VLOOKUP(Tabla6[[#This Row],[N° DE LOTE]],ALMACEN[],7,FALSE)</f>
        <v>#N/A</v>
      </c>
    </row>
    <row r="244" spans="3:7" x14ac:dyDescent="0.25">
      <c r="C244" s="8"/>
      <c r="D244" s="132" t="e">
        <f>VLOOKUP(Tabla6[N° DE LOTE],ALMACEN[],2,FALSE)</f>
        <v>#N/A</v>
      </c>
      <c r="E244" t="e">
        <f>VLOOKUP(Tabla6[N° DE LOTE],ALMACEN[],4,FALSE)</f>
        <v>#N/A</v>
      </c>
      <c r="F244" t="e">
        <f>VLOOKUP(Tabla6[N° DE LOTE],ALMACEN[],3,FALSE)</f>
        <v>#N/A</v>
      </c>
      <c r="G244" t="e">
        <f>VLOOKUP(Tabla6[[#This Row],[N° DE LOTE]],ALMACEN[],7,FALSE)</f>
        <v>#N/A</v>
      </c>
    </row>
    <row r="245" spans="3:7" x14ac:dyDescent="0.25">
      <c r="C245" s="8"/>
      <c r="D245" s="132" t="e">
        <f>VLOOKUP(Tabla6[N° DE LOTE],ALMACEN[],2,FALSE)</f>
        <v>#N/A</v>
      </c>
      <c r="E245" t="e">
        <f>VLOOKUP(Tabla6[N° DE LOTE],ALMACEN[],4,FALSE)</f>
        <v>#N/A</v>
      </c>
      <c r="F245" t="e">
        <f>VLOOKUP(Tabla6[N° DE LOTE],ALMACEN[],3,FALSE)</f>
        <v>#N/A</v>
      </c>
      <c r="G245" t="e">
        <f>VLOOKUP(Tabla6[[#This Row],[N° DE LOTE]],ALMACEN[],7,FALSE)</f>
        <v>#N/A</v>
      </c>
    </row>
    <row r="246" spans="3:7" x14ac:dyDescent="0.25">
      <c r="C246" s="8"/>
      <c r="D246" s="132" t="e">
        <f>VLOOKUP(Tabla6[N° DE LOTE],ALMACEN[],2,FALSE)</f>
        <v>#N/A</v>
      </c>
      <c r="E246" t="e">
        <f>VLOOKUP(Tabla6[N° DE LOTE],ALMACEN[],4,FALSE)</f>
        <v>#N/A</v>
      </c>
      <c r="F246" t="e">
        <f>VLOOKUP(Tabla6[N° DE LOTE],ALMACEN[],3,FALSE)</f>
        <v>#N/A</v>
      </c>
      <c r="G246" t="e">
        <f>VLOOKUP(Tabla6[[#This Row],[N° DE LOTE]],ALMACEN[],7,FALSE)</f>
        <v>#N/A</v>
      </c>
    </row>
    <row r="247" spans="3:7" x14ac:dyDescent="0.25">
      <c r="C247" s="8"/>
      <c r="D247" s="132" t="e">
        <f>VLOOKUP(Tabla6[N° DE LOTE],ALMACEN[],2,FALSE)</f>
        <v>#N/A</v>
      </c>
      <c r="E247" t="e">
        <f>VLOOKUP(Tabla6[N° DE LOTE],ALMACEN[],4,FALSE)</f>
        <v>#N/A</v>
      </c>
      <c r="F247" t="e">
        <f>VLOOKUP(Tabla6[N° DE LOTE],ALMACEN[],3,FALSE)</f>
        <v>#N/A</v>
      </c>
      <c r="G247" t="e">
        <f>VLOOKUP(Tabla6[[#This Row],[N° DE LOTE]],ALMACEN[],7,FALSE)</f>
        <v>#N/A</v>
      </c>
    </row>
    <row r="248" spans="3:7" x14ac:dyDescent="0.25">
      <c r="C248" s="8"/>
      <c r="D248" s="132" t="e">
        <f>VLOOKUP(Tabla6[N° DE LOTE],ALMACEN[],2,FALSE)</f>
        <v>#N/A</v>
      </c>
      <c r="E248" t="e">
        <f>VLOOKUP(Tabla6[N° DE LOTE],ALMACEN[],4,FALSE)</f>
        <v>#N/A</v>
      </c>
      <c r="F248" t="e">
        <f>VLOOKUP(Tabla6[N° DE LOTE],ALMACEN[],3,FALSE)</f>
        <v>#N/A</v>
      </c>
      <c r="G248" t="e">
        <f>VLOOKUP(Tabla6[[#This Row],[N° DE LOTE]],ALMACEN[],7,FALSE)</f>
        <v>#N/A</v>
      </c>
    </row>
    <row r="249" spans="3:7" x14ac:dyDescent="0.25">
      <c r="C249" s="8"/>
      <c r="D249" s="132" t="e">
        <f>VLOOKUP(Tabla6[N° DE LOTE],ALMACEN[],2,FALSE)</f>
        <v>#N/A</v>
      </c>
      <c r="E249" t="e">
        <f>VLOOKUP(Tabla6[N° DE LOTE],ALMACEN[],4,FALSE)</f>
        <v>#N/A</v>
      </c>
      <c r="F249" t="e">
        <f>VLOOKUP(Tabla6[N° DE LOTE],ALMACEN[],3,FALSE)</f>
        <v>#N/A</v>
      </c>
      <c r="G249" t="e">
        <f>VLOOKUP(Tabla6[[#This Row],[N° DE LOTE]],ALMACEN[],7,FALSE)</f>
        <v>#N/A</v>
      </c>
    </row>
    <row r="250" spans="3:7" x14ac:dyDescent="0.25">
      <c r="C250" s="8"/>
      <c r="D250" s="132" t="e">
        <f>VLOOKUP(Tabla6[N° DE LOTE],ALMACEN[],2,FALSE)</f>
        <v>#N/A</v>
      </c>
      <c r="E250" t="e">
        <f>VLOOKUP(Tabla6[N° DE LOTE],ALMACEN[],4,FALSE)</f>
        <v>#N/A</v>
      </c>
      <c r="F250" t="e">
        <f>VLOOKUP(Tabla6[N° DE LOTE],ALMACEN[],3,FALSE)</f>
        <v>#N/A</v>
      </c>
      <c r="G250" t="e">
        <f>VLOOKUP(Tabla6[[#This Row],[N° DE LOTE]],ALMACEN[],7,FALSE)</f>
        <v>#N/A</v>
      </c>
    </row>
    <row r="251" spans="3:7" x14ac:dyDescent="0.25">
      <c r="C251" s="8"/>
      <c r="D251" s="132" t="e">
        <f>VLOOKUP(Tabla6[N° DE LOTE],ALMACEN[],2,FALSE)</f>
        <v>#N/A</v>
      </c>
      <c r="E251" t="e">
        <f>VLOOKUP(Tabla6[N° DE LOTE],ALMACEN[],4,FALSE)</f>
        <v>#N/A</v>
      </c>
      <c r="F251" t="e">
        <f>VLOOKUP(Tabla6[N° DE LOTE],ALMACEN[],3,FALSE)</f>
        <v>#N/A</v>
      </c>
      <c r="G251" t="e">
        <f>VLOOKUP(Tabla6[[#This Row],[N° DE LOTE]],ALMACEN[],7,FALSE)</f>
        <v>#N/A</v>
      </c>
    </row>
    <row r="252" spans="3:7" x14ac:dyDescent="0.25">
      <c r="C252" s="8"/>
      <c r="D252" s="132" t="e">
        <f>VLOOKUP(Tabla6[N° DE LOTE],ALMACEN[],2,FALSE)</f>
        <v>#N/A</v>
      </c>
      <c r="E252" t="e">
        <f>VLOOKUP(Tabla6[N° DE LOTE],ALMACEN[],4,FALSE)</f>
        <v>#N/A</v>
      </c>
      <c r="F252" t="e">
        <f>VLOOKUP(Tabla6[N° DE LOTE],ALMACEN[],3,FALSE)</f>
        <v>#N/A</v>
      </c>
      <c r="G252" t="e">
        <f>VLOOKUP(Tabla6[[#This Row],[N° DE LOTE]],ALMACEN[],7,FALSE)</f>
        <v>#N/A</v>
      </c>
    </row>
    <row r="253" spans="3:7" x14ac:dyDescent="0.25">
      <c r="C253" s="8"/>
      <c r="D253" s="132" t="e">
        <f>VLOOKUP(Tabla6[N° DE LOTE],ALMACEN[],2,FALSE)</f>
        <v>#N/A</v>
      </c>
      <c r="E253" t="e">
        <f>VLOOKUP(Tabla6[N° DE LOTE],ALMACEN[],4,FALSE)</f>
        <v>#N/A</v>
      </c>
      <c r="F253" t="e">
        <f>VLOOKUP(Tabla6[N° DE LOTE],ALMACEN[],3,FALSE)</f>
        <v>#N/A</v>
      </c>
      <c r="G253" t="e">
        <f>VLOOKUP(Tabla6[[#This Row],[N° DE LOTE]],ALMACEN[],7,FALSE)</f>
        <v>#N/A</v>
      </c>
    </row>
    <row r="254" spans="3:7" x14ac:dyDescent="0.25">
      <c r="C254" s="8"/>
      <c r="D254" s="132" t="e">
        <f>VLOOKUP(Tabla6[N° DE LOTE],ALMACEN[],2,FALSE)</f>
        <v>#N/A</v>
      </c>
      <c r="E254" t="e">
        <f>VLOOKUP(Tabla6[N° DE LOTE],ALMACEN[],4,FALSE)</f>
        <v>#N/A</v>
      </c>
      <c r="F254" t="e">
        <f>VLOOKUP(Tabla6[N° DE LOTE],ALMACEN[],3,FALSE)</f>
        <v>#N/A</v>
      </c>
      <c r="G254" t="e">
        <f>VLOOKUP(Tabla6[[#This Row],[N° DE LOTE]],ALMACEN[],7,FALSE)</f>
        <v>#N/A</v>
      </c>
    </row>
    <row r="255" spans="3:7" x14ac:dyDescent="0.25">
      <c r="C255" s="8"/>
      <c r="D255" s="132" t="e">
        <f>VLOOKUP(Tabla6[N° DE LOTE],ALMACEN[],2,FALSE)</f>
        <v>#N/A</v>
      </c>
      <c r="E255" t="e">
        <f>VLOOKUP(Tabla6[N° DE LOTE],ALMACEN[],4,FALSE)</f>
        <v>#N/A</v>
      </c>
      <c r="F255" t="e">
        <f>VLOOKUP(Tabla6[N° DE LOTE],ALMACEN[],3,FALSE)</f>
        <v>#N/A</v>
      </c>
      <c r="G255" t="e">
        <f>VLOOKUP(Tabla6[[#This Row],[N° DE LOTE]],ALMACEN[],7,FALSE)</f>
        <v>#N/A</v>
      </c>
    </row>
    <row r="256" spans="3:7" x14ac:dyDescent="0.25">
      <c r="C256" s="8"/>
      <c r="D256" s="132" t="e">
        <f>VLOOKUP(Tabla6[N° DE LOTE],ALMACEN[],2,FALSE)</f>
        <v>#N/A</v>
      </c>
      <c r="E256" t="e">
        <f>VLOOKUP(Tabla6[N° DE LOTE],ALMACEN[],4,FALSE)</f>
        <v>#N/A</v>
      </c>
      <c r="F256" t="e">
        <f>VLOOKUP(Tabla6[N° DE LOTE],ALMACEN[],3,FALSE)</f>
        <v>#N/A</v>
      </c>
      <c r="G256" t="e">
        <f>VLOOKUP(Tabla6[[#This Row],[N° DE LOTE]],ALMACEN[],7,FALSE)</f>
        <v>#N/A</v>
      </c>
    </row>
    <row r="257" spans="4:7" x14ac:dyDescent="0.25">
      <c r="D257" s="132" t="e">
        <f>VLOOKUP(Tabla6[N° DE LOTE],ALMACEN[],2,FALSE)</f>
        <v>#N/A</v>
      </c>
      <c r="E257" t="e">
        <f>VLOOKUP(Tabla6[N° DE LOTE],ALMACEN[],4,FALSE)</f>
        <v>#N/A</v>
      </c>
      <c r="F257" t="e">
        <f>VLOOKUP(Tabla6[N° DE LOTE],ALMACEN[],3,FALSE)</f>
        <v>#N/A</v>
      </c>
      <c r="G257" t="e">
        <f>VLOOKUP(Tabla6[[#This Row],[N° DE LOTE]],ALMACEN[],7,FALSE)</f>
        <v>#N/A</v>
      </c>
    </row>
    <row r="258" spans="4:7" x14ac:dyDescent="0.25">
      <c r="D258" s="132" t="e">
        <f>VLOOKUP(Tabla6[N° DE LOTE],ALMACEN[],2,FALSE)</f>
        <v>#N/A</v>
      </c>
      <c r="E258" t="e">
        <f>VLOOKUP(Tabla6[N° DE LOTE],ALMACEN[],4,FALSE)</f>
        <v>#N/A</v>
      </c>
      <c r="F258" t="e">
        <f>VLOOKUP(Tabla6[N° DE LOTE],ALMACEN[],3,FALSE)</f>
        <v>#N/A</v>
      </c>
      <c r="G258" t="e">
        <f>VLOOKUP(Tabla6[[#This Row],[N° DE LOTE]],ALMACEN[],7,FALSE)</f>
        <v>#N/A</v>
      </c>
    </row>
    <row r="259" spans="4:7" x14ac:dyDescent="0.25">
      <c r="D259" s="132" t="e">
        <f>VLOOKUP(Tabla6[N° DE LOTE],ALMACEN[],2,FALSE)</f>
        <v>#N/A</v>
      </c>
      <c r="E259" t="e">
        <f>VLOOKUP(Tabla6[N° DE LOTE],ALMACEN[],4,FALSE)</f>
        <v>#N/A</v>
      </c>
      <c r="F259" t="e">
        <f>VLOOKUP(Tabla6[N° DE LOTE],ALMACEN[],3,FALSE)</f>
        <v>#N/A</v>
      </c>
      <c r="G259" t="e">
        <f>VLOOKUP(Tabla6[[#This Row],[N° DE LOTE]],ALMACEN[],7,FALSE)</f>
        <v>#N/A</v>
      </c>
    </row>
    <row r="260" spans="4:7" x14ac:dyDescent="0.25">
      <c r="D260" s="132" t="e">
        <f>VLOOKUP(Tabla6[N° DE LOTE],ALMACEN[],2,FALSE)</f>
        <v>#N/A</v>
      </c>
      <c r="E260" t="e">
        <f>VLOOKUP(Tabla6[N° DE LOTE],ALMACEN[],4,FALSE)</f>
        <v>#N/A</v>
      </c>
      <c r="F260" t="e">
        <f>VLOOKUP(Tabla6[N° DE LOTE],ALMACEN[],3,FALSE)</f>
        <v>#N/A</v>
      </c>
      <c r="G260" t="e">
        <f>VLOOKUP(Tabla6[[#This Row],[N° DE LOTE]],ALMACEN[],7,FALSE)</f>
        <v>#N/A</v>
      </c>
    </row>
    <row r="261" spans="4:7" x14ac:dyDescent="0.25">
      <c r="D261" s="132" t="e">
        <f>VLOOKUP(Tabla6[N° DE LOTE],ALMACEN[],2,FALSE)</f>
        <v>#N/A</v>
      </c>
      <c r="E261" t="e">
        <f>VLOOKUP(Tabla6[N° DE LOTE],ALMACEN[],4,FALSE)</f>
        <v>#N/A</v>
      </c>
      <c r="F261" t="e">
        <f>VLOOKUP(Tabla6[N° DE LOTE],ALMACEN[],3,FALSE)</f>
        <v>#N/A</v>
      </c>
      <c r="G261" t="e">
        <f>VLOOKUP(Tabla6[[#This Row],[N° DE LOTE]],ALMACEN[],7,FALSE)</f>
        <v>#N/A</v>
      </c>
    </row>
    <row r="262" spans="4:7" x14ac:dyDescent="0.25">
      <c r="D262" s="132" t="e">
        <f>VLOOKUP(Tabla6[N° DE LOTE],ALMACEN[],2,FALSE)</f>
        <v>#N/A</v>
      </c>
      <c r="E262" t="e">
        <f>VLOOKUP(Tabla6[N° DE LOTE],ALMACEN[],4,FALSE)</f>
        <v>#N/A</v>
      </c>
      <c r="F262" t="e">
        <f>VLOOKUP(Tabla6[N° DE LOTE],ALMACEN[],3,FALSE)</f>
        <v>#N/A</v>
      </c>
      <c r="G262" t="e">
        <f>VLOOKUP(Tabla6[[#This Row],[N° DE LOTE]],ALMACEN[],7,FALSE)</f>
        <v>#N/A</v>
      </c>
    </row>
    <row r="263" spans="4:7" x14ac:dyDescent="0.25">
      <c r="D263" s="132" t="e">
        <f>VLOOKUP(Tabla6[N° DE LOTE],ALMACEN[],2,FALSE)</f>
        <v>#N/A</v>
      </c>
      <c r="E263" t="e">
        <f>VLOOKUP(Tabla6[N° DE LOTE],ALMACEN[],4,FALSE)</f>
        <v>#N/A</v>
      </c>
      <c r="F263" t="e">
        <f>VLOOKUP(Tabla6[N° DE LOTE],ALMACEN[],3,FALSE)</f>
        <v>#N/A</v>
      </c>
      <c r="G263" t="e">
        <f>VLOOKUP(Tabla6[[#This Row],[N° DE LOTE]],ALMACEN[],7,FALSE)</f>
        <v>#N/A</v>
      </c>
    </row>
    <row r="264" spans="4:7" x14ac:dyDescent="0.25">
      <c r="D264" s="132" t="e">
        <f>VLOOKUP(Tabla6[N° DE LOTE],ALMACEN[],2,FALSE)</f>
        <v>#N/A</v>
      </c>
      <c r="E264" t="e">
        <f>VLOOKUP(Tabla6[N° DE LOTE],ALMACEN[],4,FALSE)</f>
        <v>#N/A</v>
      </c>
      <c r="F264" t="e">
        <f>VLOOKUP(Tabla6[N° DE LOTE],ALMACEN[],3,FALSE)</f>
        <v>#N/A</v>
      </c>
      <c r="G264" t="e">
        <f>VLOOKUP(Tabla6[[#This Row],[N° DE LOTE]],ALMACEN[],7,FALSE)</f>
        <v>#N/A</v>
      </c>
    </row>
    <row r="265" spans="4:7" x14ac:dyDescent="0.25">
      <c r="D265" s="132" t="e">
        <f>VLOOKUP(Tabla6[N° DE LOTE],ALMACEN[],2,FALSE)</f>
        <v>#N/A</v>
      </c>
      <c r="E265" t="e">
        <f>VLOOKUP(Tabla6[N° DE LOTE],ALMACEN[],4,FALSE)</f>
        <v>#N/A</v>
      </c>
      <c r="F265" t="e">
        <f>VLOOKUP(Tabla6[N° DE LOTE],ALMACEN[],3,FALSE)</f>
        <v>#N/A</v>
      </c>
      <c r="G265" t="e">
        <f>VLOOKUP(Tabla6[[#This Row],[N° DE LOTE]],ALMACEN[],7,FALSE)</f>
        <v>#N/A</v>
      </c>
    </row>
    <row r="266" spans="4:7" x14ac:dyDescent="0.25">
      <c r="D266" s="132" t="e">
        <f>VLOOKUP(Tabla6[N° DE LOTE],ALMACEN[],2,FALSE)</f>
        <v>#N/A</v>
      </c>
      <c r="E266" t="e">
        <f>VLOOKUP(Tabla6[N° DE LOTE],ALMACEN[],4,FALSE)</f>
        <v>#N/A</v>
      </c>
      <c r="F266" t="e">
        <f>VLOOKUP(Tabla6[N° DE LOTE],ALMACEN[],3,FALSE)</f>
        <v>#N/A</v>
      </c>
      <c r="G266" t="e">
        <f>VLOOKUP(Tabla6[[#This Row],[N° DE LOTE]],ALMACEN[],7,FALSE)</f>
        <v>#N/A</v>
      </c>
    </row>
    <row r="267" spans="4:7" x14ac:dyDescent="0.25">
      <c r="D267" s="132" t="e">
        <f>VLOOKUP(Tabla6[N° DE LOTE],ALMACEN[],2,FALSE)</f>
        <v>#N/A</v>
      </c>
      <c r="E267" t="e">
        <f>VLOOKUP(Tabla6[N° DE LOTE],ALMACEN[],4,FALSE)</f>
        <v>#N/A</v>
      </c>
      <c r="F267" t="e">
        <f>VLOOKUP(Tabla6[N° DE LOTE],ALMACEN[],3,FALSE)</f>
        <v>#N/A</v>
      </c>
      <c r="G267" t="e">
        <f>VLOOKUP(Tabla6[[#This Row],[N° DE LOTE]],ALMACEN[],7,FALSE)</f>
        <v>#N/A</v>
      </c>
    </row>
    <row r="268" spans="4:7" x14ac:dyDescent="0.25">
      <c r="D268" s="132" t="e">
        <f>VLOOKUP(Tabla6[N° DE LOTE],ALMACEN[],2,FALSE)</f>
        <v>#N/A</v>
      </c>
      <c r="E268" t="e">
        <f>VLOOKUP(Tabla6[N° DE LOTE],ALMACEN[],4,FALSE)</f>
        <v>#N/A</v>
      </c>
      <c r="F268" t="e">
        <f>VLOOKUP(Tabla6[N° DE LOTE],ALMACEN[],3,FALSE)</f>
        <v>#N/A</v>
      </c>
      <c r="G268" t="e">
        <f>VLOOKUP(Tabla6[[#This Row],[N° DE LOTE]],ALMACEN[],7,FALSE)</f>
        <v>#N/A</v>
      </c>
    </row>
    <row r="269" spans="4:7" x14ac:dyDescent="0.25">
      <c r="D269" s="132" t="e">
        <f>VLOOKUP(Tabla6[N° DE LOTE],ALMACEN[],2,FALSE)</f>
        <v>#N/A</v>
      </c>
      <c r="E269" t="e">
        <f>VLOOKUP(Tabla6[N° DE LOTE],ALMACEN[],4,FALSE)</f>
        <v>#N/A</v>
      </c>
      <c r="F269" t="e">
        <f>VLOOKUP(Tabla6[N° DE LOTE],ALMACEN[],3,FALSE)</f>
        <v>#N/A</v>
      </c>
      <c r="G269" t="e">
        <f>VLOOKUP(Tabla6[[#This Row],[N° DE LOTE]],ALMACEN[],7,FALSE)</f>
        <v>#N/A</v>
      </c>
    </row>
    <row r="270" spans="4:7" x14ac:dyDescent="0.25">
      <c r="D270" s="132" t="e">
        <f>VLOOKUP(Tabla6[N° DE LOTE],ALMACEN[],2,FALSE)</f>
        <v>#N/A</v>
      </c>
      <c r="E270" t="e">
        <f>VLOOKUP(Tabla6[N° DE LOTE],ALMACEN[],4,FALSE)</f>
        <v>#N/A</v>
      </c>
      <c r="F270" t="e">
        <f>VLOOKUP(Tabla6[N° DE LOTE],ALMACEN[],3,FALSE)</f>
        <v>#N/A</v>
      </c>
      <c r="G270" t="e">
        <f>VLOOKUP(Tabla6[[#This Row],[N° DE LOTE]],ALMACEN[],7,FALSE)</f>
        <v>#N/A</v>
      </c>
    </row>
    <row r="271" spans="4:7" x14ac:dyDescent="0.25">
      <c r="D271" s="132" t="e">
        <f>VLOOKUP(Tabla6[N° DE LOTE],ALMACEN[],2,FALSE)</f>
        <v>#N/A</v>
      </c>
      <c r="E271" t="e">
        <f>VLOOKUP(Tabla6[N° DE LOTE],ALMACEN[],4,FALSE)</f>
        <v>#N/A</v>
      </c>
      <c r="F271" t="e">
        <f>VLOOKUP(Tabla6[N° DE LOTE],ALMACEN[],3,FALSE)</f>
        <v>#N/A</v>
      </c>
      <c r="G271" t="e">
        <f>VLOOKUP(Tabla6[[#This Row],[N° DE LOTE]],ALMACEN[],7,FALSE)</f>
        <v>#N/A</v>
      </c>
    </row>
    <row r="272" spans="4:7" x14ac:dyDescent="0.25">
      <c r="D272" s="132" t="e">
        <f>VLOOKUP(Tabla6[N° DE LOTE],ALMACEN[],2,FALSE)</f>
        <v>#N/A</v>
      </c>
      <c r="E272" t="e">
        <f>VLOOKUP(Tabla6[N° DE LOTE],ALMACEN[],4,FALSE)</f>
        <v>#N/A</v>
      </c>
      <c r="F272" t="e">
        <f>VLOOKUP(Tabla6[N° DE LOTE],ALMACEN[],3,FALSE)</f>
        <v>#N/A</v>
      </c>
      <c r="G272" t="e">
        <f>VLOOKUP(Tabla6[[#This Row],[N° DE LOTE]],ALMACEN[],7,FALSE)</f>
        <v>#N/A</v>
      </c>
    </row>
    <row r="273" spans="4:7" x14ac:dyDescent="0.25">
      <c r="D273" s="132" t="e">
        <f>VLOOKUP(Tabla6[N° DE LOTE],ALMACEN[],2,FALSE)</f>
        <v>#N/A</v>
      </c>
      <c r="E273" t="e">
        <f>VLOOKUP(Tabla6[N° DE LOTE],ALMACEN[],4,FALSE)</f>
        <v>#N/A</v>
      </c>
      <c r="F273" t="e">
        <f>VLOOKUP(Tabla6[N° DE LOTE],ALMACEN[],3,FALSE)</f>
        <v>#N/A</v>
      </c>
      <c r="G273" t="e">
        <f>VLOOKUP(Tabla6[[#This Row],[N° DE LOTE]],ALMACEN[],7,FALSE)</f>
        <v>#N/A</v>
      </c>
    </row>
    <row r="274" spans="4:7" x14ac:dyDescent="0.25">
      <c r="D274" s="132" t="e">
        <f>VLOOKUP(Tabla6[N° DE LOTE],ALMACEN[],2,FALSE)</f>
        <v>#N/A</v>
      </c>
      <c r="E274" t="e">
        <f>VLOOKUP(Tabla6[N° DE LOTE],ALMACEN[],4,FALSE)</f>
        <v>#N/A</v>
      </c>
      <c r="F274" t="e">
        <f>VLOOKUP(Tabla6[N° DE LOTE],ALMACEN[],3,FALSE)</f>
        <v>#N/A</v>
      </c>
      <c r="G274" t="e">
        <f>VLOOKUP(Tabla6[[#This Row],[N° DE LOTE]],ALMACEN[],7,FALSE)</f>
        <v>#N/A</v>
      </c>
    </row>
    <row r="275" spans="4:7" x14ac:dyDescent="0.25">
      <c r="D275" s="132" t="e">
        <f>VLOOKUP(Tabla6[N° DE LOTE],ALMACEN[],2,FALSE)</f>
        <v>#N/A</v>
      </c>
      <c r="E275" t="e">
        <f>VLOOKUP(Tabla6[N° DE LOTE],ALMACEN[],4,FALSE)</f>
        <v>#N/A</v>
      </c>
      <c r="F275" t="e">
        <f>VLOOKUP(Tabla6[N° DE LOTE],ALMACEN[],3,FALSE)</f>
        <v>#N/A</v>
      </c>
      <c r="G275" t="e">
        <f>VLOOKUP(Tabla6[[#This Row],[N° DE LOTE]],ALMACEN[],7,FALSE)</f>
        <v>#N/A</v>
      </c>
    </row>
    <row r="276" spans="4:7" x14ac:dyDescent="0.25">
      <c r="D276" s="132" t="e">
        <f>VLOOKUP(Tabla6[N° DE LOTE],ALMACEN[],2,FALSE)</f>
        <v>#N/A</v>
      </c>
      <c r="E276" t="e">
        <f>VLOOKUP(Tabla6[N° DE LOTE],ALMACEN[],4,FALSE)</f>
        <v>#N/A</v>
      </c>
      <c r="F276" t="e">
        <f>VLOOKUP(Tabla6[N° DE LOTE],ALMACEN[],3,FALSE)</f>
        <v>#N/A</v>
      </c>
      <c r="G276" t="e">
        <f>VLOOKUP(Tabla6[[#This Row],[N° DE LOTE]],ALMACEN[],7,FALSE)</f>
        <v>#N/A</v>
      </c>
    </row>
    <row r="277" spans="4:7" x14ac:dyDescent="0.25">
      <c r="D277" s="132" t="e">
        <f>VLOOKUP(Tabla6[N° DE LOTE],ALMACEN[],2,FALSE)</f>
        <v>#N/A</v>
      </c>
      <c r="E277" t="e">
        <f>VLOOKUP(Tabla6[N° DE LOTE],ALMACEN[],4,FALSE)</f>
        <v>#N/A</v>
      </c>
      <c r="F277" t="e">
        <f>VLOOKUP(Tabla6[N° DE LOTE],ALMACEN[],3,FALSE)</f>
        <v>#N/A</v>
      </c>
      <c r="G277" t="e">
        <f>VLOOKUP(Tabla6[[#This Row],[N° DE LOTE]],ALMACEN[],7,FALSE)</f>
        <v>#N/A</v>
      </c>
    </row>
    <row r="278" spans="4:7" x14ac:dyDescent="0.25">
      <c r="D278" s="132" t="e">
        <f>VLOOKUP(Tabla6[N° DE LOTE],ALMACEN[],2,FALSE)</f>
        <v>#N/A</v>
      </c>
      <c r="E278" t="e">
        <f>VLOOKUP(Tabla6[N° DE LOTE],ALMACEN[],4,FALSE)</f>
        <v>#N/A</v>
      </c>
      <c r="F278" t="e">
        <f>VLOOKUP(Tabla6[N° DE LOTE],ALMACEN[],3,FALSE)</f>
        <v>#N/A</v>
      </c>
      <c r="G278" t="e">
        <f>VLOOKUP(Tabla6[[#This Row],[N° DE LOTE]],ALMACEN[],7,FALSE)</f>
        <v>#N/A</v>
      </c>
    </row>
    <row r="279" spans="4:7" x14ac:dyDescent="0.25">
      <c r="D279" s="132" t="e">
        <f>VLOOKUP(Tabla6[N° DE LOTE],ALMACEN[],2,FALSE)</f>
        <v>#N/A</v>
      </c>
      <c r="E279" t="e">
        <f>VLOOKUP(Tabla6[N° DE LOTE],ALMACEN[],4,FALSE)</f>
        <v>#N/A</v>
      </c>
      <c r="F279" t="e">
        <f>VLOOKUP(Tabla6[N° DE LOTE],ALMACEN[],3,FALSE)</f>
        <v>#N/A</v>
      </c>
      <c r="G279" t="e">
        <f>VLOOKUP(Tabla6[[#This Row],[N° DE LOTE]],ALMACEN[],7,FALSE)</f>
        <v>#N/A</v>
      </c>
    </row>
    <row r="280" spans="4:7" x14ac:dyDescent="0.25">
      <c r="D280" s="132" t="e">
        <f>VLOOKUP(Tabla6[N° DE LOTE],ALMACEN[],2,FALSE)</f>
        <v>#N/A</v>
      </c>
      <c r="E280" t="e">
        <f>VLOOKUP(Tabla6[N° DE LOTE],ALMACEN[],4,FALSE)</f>
        <v>#N/A</v>
      </c>
      <c r="F280" t="e">
        <f>VLOOKUP(Tabla6[N° DE LOTE],ALMACEN[],3,FALSE)</f>
        <v>#N/A</v>
      </c>
      <c r="G280" t="e">
        <f>VLOOKUP(Tabla6[[#This Row],[N° DE LOTE]],ALMACEN[],7,FALSE)</f>
        <v>#N/A</v>
      </c>
    </row>
    <row r="281" spans="4:7" x14ac:dyDescent="0.25">
      <c r="D281" s="132" t="e">
        <f>VLOOKUP(Tabla6[N° DE LOTE],ALMACEN[],2,FALSE)</f>
        <v>#N/A</v>
      </c>
      <c r="E281" t="e">
        <f>VLOOKUP(Tabla6[N° DE LOTE],ALMACEN[],4,FALSE)</f>
        <v>#N/A</v>
      </c>
      <c r="F281" t="e">
        <f>VLOOKUP(Tabla6[N° DE LOTE],ALMACEN[],3,FALSE)</f>
        <v>#N/A</v>
      </c>
      <c r="G281" t="e">
        <f>VLOOKUP(Tabla6[[#This Row],[N° DE LOTE]],ALMACEN[],7,FALSE)</f>
        <v>#N/A</v>
      </c>
    </row>
    <row r="282" spans="4:7" x14ac:dyDescent="0.25">
      <c r="D282" s="132" t="e">
        <f>VLOOKUP(Tabla6[N° DE LOTE],ALMACEN[],2,FALSE)</f>
        <v>#N/A</v>
      </c>
      <c r="E282" t="e">
        <f>VLOOKUP(Tabla6[N° DE LOTE],ALMACEN[],4,FALSE)</f>
        <v>#N/A</v>
      </c>
      <c r="F282" t="e">
        <f>VLOOKUP(Tabla6[N° DE LOTE],ALMACEN[],3,FALSE)</f>
        <v>#N/A</v>
      </c>
      <c r="G282" t="e">
        <f>VLOOKUP(Tabla6[[#This Row],[N° DE LOTE]],ALMACEN[],7,FALSE)</f>
        <v>#N/A</v>
      </c>
    </row>
    <row r="283" spans="4:7" x14ac:dyDescent="0.25">
      <c r="D283" s="132" t="e">
        <f>VLOOKUP(Tabla6[N° DE LOTE],ALMACEN[],2,FALSE)</f>
        <v>#N/A</v>
      </c>
      <c r="E283" t="e">
        <f>VLOOKUP(Tabla6[N° DE LOTE],ALMACEN[],4,FALSE)</f>
        <v>#N/A</v>
      </c>
      <c r="F283" t="e">
        <f>VLOOKUP(Tabla6[N° DE LOTE],ALMACEN[],3,FALSE)</f>
        <v>#N/A</v>
      </c>
      <c r="G283" t="e">
        <f>VLOOKUP(Tabla6[[#This Row],[N° DE LOTE]],ALMACEN[],7,FALSE)</f>
        <v>#N/A</v>
      </c>
    </row>
    <row r="284" spans="4:7" x14ac:dyDescent="0.25">
      <c r="D284" s="132" t="e">
        <f>VLOOKUP(Tabla6[N° DE LOTE],ALMACEN[],2,FALSE)</f>
        <v>#N/A</v>
      </c>
      <c r="E284" t="e">
        <f>VLOOKUP(Tabla6[N° DE LOTE],ALMACEN[],4,FALSE)</f>
        <v>#N/A</v>
      </c>
      <c r="F284" t="e">
        <f>VLOOKUP(Tabla6[N° DE LOTE],ALMACEN[],3,FALSE)</f>
        <v>#N/A</v>
      </c>
      <c r="G284" t="e">
        <f>VLOOKUP(Tabla6[[#This Row],[N° DE LOTE]],ALMACEN[],7,FALSE)</f>
        <v>#N/A</v>
      </c>
    </row>
    <row r="285" spans="4:7" x14ac:dyDescent="0.25">
      <c r="D285" s="132" t="e">
        <f>VLOOKUP(Tabla6[N° DE LOTE],ALMACEN[],2,FALSE)</f>
        <v>#N/A</v>
      </c>
      <c r="E285" t="e">
        <f>VLOOKUP(Tabla6[N° DE LOTE],ALMACEN[],4,FALSE)</f>
        <v>#N/A</v>
      </c>
      <c r="F285" t="e">
        <f>VLOOKUP(Tabla6[N° DE LOTE],ALMACEN[],3,FALSE)</f>
        <v>#N/A</v>
      </c>
      <c r="G285" t="e">
        <f>VLOOKUP(Tabla6[[#This Row],[N° DE LOTE]],ALMACEN[],7,FALSE)</f>
        <v>#N/A</v>
      </c>
    </row>
    <row r="286" spans="4:7" x14ac:dyDescent="0.25">
      <c r="D286" s="132" t="e">
        <f>VLOOKUP(Tabla6[N° DE LOTE],ALMACEN[],2,FALSE)</f>
        <v>#N/A</v>
      </c>
      <c r="E286" t="e">
        <f>VLOOKUP(Tabla6[N° DE LOTE],ALMACEN[],4,FALSE)</f>
        <v>#N/A</v>
      </c>
      <c r="F286" t="e">
        <f>VLOOKUP(Tabla6[N° DE LOTE],ALMACEN[],3,FALSE)</f>
        <v>#N/A</v>
      </c>
      <c r="G286" t="e">
        <f>VLOOKUP(Tabla6[[#This Row],[N° DE LOTE]],ALMACEN[],7,FALSE)</f>
        <v>#N/A</v>
      </c>
    </row>
    <row r="287" spans="4:7" x14ac:dyDescent="0.25">
      <c r="D287" s="132" t="e">
        <f>VLOOKUP(Tabla6[N° DE LOTE],ALMACEN[],2,FALSE)</f>
        <v>#N/A</v>
      </c>
      <c r="E287" t="e">
        <f>VLOOKUP(Tabla6[N° DE LOTE],ALMACEN[],4,FALSE)</f>
        <v>#N/A</v>
      </c>
      <c r="F287" t="e">
        <f>VLOOKUP(Tabla6[N° DE LOTE],ALMACEN[],3,FALSE)</f>
        <v>#N/A</v>
      </c>
      <c r="G287" t="e">
        <f>VLOOKUP(Tabla6[[#This Row],[N° DE LOTE]],ALMACEN[],7,FALSE)</f>
        <v>#N/A</v>
      </c>
    </row>
    <row r="288" spans="4:7" x14ac:dyDescent="0.25">
      <c r="D288" s="132" t="e">
        <f>VLOOKUP(Tabla6[N° DE LOTE],ALMACEN[],2,FALSE)</f>
        <v>#N/A</v>
      </c>
      <c r="E288" t="e">
        <f>VLOOKUP(Tabla6[N° DE LOTE],ALMACEN[],4,FALSE)</f>
        <v>#N/A</v>
      </c>
      <c r="F288" t="e">
        <f>VLOOKUP(Tabla6[N° DE LOTE],ALMACEN[],3,FALSE)</f>
        <v>#N/A</v>
      </c>
      <c r="G288" t="e">
        <f>VLOOKUP(Tabla6[[#This Row],[N° DE LOTE]],ALMACEN[],7,FALSE)</f>
        <v>#N/A</v>
      </c>
    </row>
    <row r="289" spans="2:7" x14ac:dyDescent="0.25">
      <c r="D289" s="132" t="e">
        <f>VLOOKUP(Tabla6[N° DE LOTE],ALMACEN[],2,FALSE)</f>
        <v>#N/A</v>
      </c>
      <c r="E289" t="e">
        <f>VLOOKUP(Tabla6[N° DE LOTE],ALMACEN[],4,FALSE)</f>
        <v>#N/A</v>
      </c>
      <c r="F289" t="e">
        <f>VLOOKUP(Tabla6[N° DE LOTE],ALMACEN[],3,FALSE)</f>
        <v>#N/A</v>
      </c>
      <c r="G289" t="e">
        <f>VLOOKUP(Tabla6[[#This Row],[N° DE LOTE]],ALMACEN[],7,FALSE)</f>
        <v>#N/A</v>
      </c>
    </row>
    <row r="290" spans="2:7" x14ac:dyDescent="0.25">
      <c r="D290" s="132" t="e">
        <f>VLOOKUP(Tabla6[N° DE LOTE],ALMACEN[],2,FALSE)</f>
        <v>#N/A</v>
      </c>
      <c r="E290" t="e">
        <f>VLOOKUP(Tabla6[N° DE LOTE],ALMACEN[],4,FALSE)</f>
        <v>#N/A</v>
      </c>
      <c r="F290" t="e">
        <f>VLOOKUP(Tabla6[N° DE LOTE],ALMACEN[],3,FALSE)</f>
        <v>#N/A</v>
      </c>
      <c r="G290" t="e">
        <f>VLOOKUP(Tabla6[[#This Row],[N° DE LOTE]],ALMACEN[],7,FALSE)</f>
        <v>#N/A</v>
      </c>
    </row>
    <row r="291" spans="2:7" x14ac:dyDescent="0.25">
      <c r="D291" s="132" t="e">
        <f>VLOOKUP(Tabla6[N° DE LOTE],ALMACEN[],2,FALSE)</f>
        <v>#N/A</v>
      </c>
      <c r="E291" t="e">
        <f>VLOOKUP(Tabla6[N° DE LOTE],ALMACEN[],4,FALSE)</f>
        <v>#N/A</v>
      </c>
      <c r="F291" t="e">
        <f>VLOOKUP(Tabla6[N° DE LOTE],ALMACEN[],3,FALSE)</f>
        <v>#N/A</v>
      </c>
      <c r="G291" t="e">
        <f>VLOOKUP(Tabla6[[#This Row],[N° DE LOTE]],ALMACEN[],7,FALSE)</f>
        <v>#N/A</v>
      </c>
    </row>
    <row r="292" spans="2:7" x14ac:dyDescent="0.25">
      <c r="D292" s="132" t="e">
        <f>VLOOKUP(Tabla6[N° DE LOTE],ALMACEN[],2,FALSE)</f>
        <v>#N/A</v>
      </c>
      <c r="E292" t="e">
        <f>VLOOKUP(Tabla6[N° DE LOTE],ALMACEN[],4,FALSE)</f>
        <v>#N/A</v>
      </c>
      <c r="F292" t="e">
        <f>VLOOKUP(Tabla6[N° DE LOTE],ALMACEN[],3,FALSE)</f>
        <v>#N/A</v>
      </c>
      <c r="G292" t="e">
        <f>VLOOKUP(Tabla6[[#This Row],[N° DE LOTE]],ALMACEN[],7,FALSE)</f>
        <v>#N/A</v>
      </c>
    </row>
    <row r="293" spans="2:7" x14ac:dyDescent="0.25">
      <c r="D293" s="132" t="e">
        <f>VLOOKUP(Tabla6[N° DE LOTE],ALMACEN[],2,FALSE)</f>
        <v>#N/A</v>
      </c>
      <c r="E293" t="e">
        <f>VLOOKUP(Tabla6[N° DE LOTE],ALMACEN[],4,FALSE)</f>
        <v>#N/A</v>
      </c>
      <c r="F293" t="e">
        <f>VLOOKUP(Tabla6[N° DE LOTE],ALMACEN[],3,FALSE)</f>
        <v>#N/A</v>
      </c>
      <c r="G293" t="e">
        <f>VLOOKUP(Tabla6[[#This Row],[N° DE LOTE]],ALMACEN[],7,FALSE)</f>
        <v>#N/A</v>
      </c>
    </row>
    <row r="294" spans="2:7" x14ac:dyDescent="0.25">
      <c r="D294" s="132" t="e">
        <f>VLOOKUP(Tabla6[N° DE LOTE],ALMACEN[],2,FALSE)</f>
        <v>#N/A</v>
      </c>
      <c r="E294" t="e">
        <f>VLOOKUP(Tabla6[N° DE LOTE],ALMACEN[],4,FALSE)</f>
        <v>#N/A</v>
      </c>
      <c r="F294" t="e">
        <f>VLOOKUP(Tabla6[N° DE LOTE],ALMACEN[],3,FALSE)</f>
        <v>#N/A</v>
      </c>
      <c r="G294" t="e">
        <f>VLOOKUP(Tabla6[[#This Row],[N° DE LOTE]],ALMACEN[],7,FALSE)</f>
        <v>#N/A</v>
      </c>
    </row>
    <row r="295" spans="2:7" x14ac:dyDescent="0.25">
      <c r="D295" s="132" t="e">
        <f>VLOOKUP(Tabla6[N° DE LOTE],ALMACEN[],2,FALSE)</f>
        <v>#N/A</v>
      </c>
      <c r="E295" t="e">
        <f>VLOOKUP(Tabla6[N° DE LOTE],ALMACEN[],4,FALSE)</f>
        <v>#N/A</v>
      </c>
      <c r="F295" t="e">
        <f>VLOOKUP(Tabla6[N° DE LOTE],ALMACEN[],3,FALSE)</f>
        <v>#N/A</v>
      </c>
      <c r="G295" t="e">
        <f>VLOOKUP(Tabla6[[#This Row],[N° DE LOTE]],ALMACEN[],7,FALSE)</f>
        <v>#N/A</v>
      </c>
    </row>
    <row r="296" spans="2:7" x14ac:dyDescent="0.25">
      <c r="D296" s="132" t="e">
        <f>VLOOKUP(Tabla6[N° DE LOTE],ALMACEN[],2,FALSE)</f>
        <v>#N/A</v>
      </c>
      <c r="E296" t="e">
        <f>VLOOKUP(Tabla6[N° DE LOTE],ALMACEN[],4,FALSE)</f>
        <v>#N/A</v>
      </c>
      <c r="F296" t="e">
        <f>VLOOKUP(Tabla6[N° DE LOTE],ALMACEN[],3,FALSE)</f>
        <v>#N/A</v>
      </c>
      <c r="G296" t="e">
        <f>VLOOKUP(Tabla6[[#This Row],[N° DE LOTE]],ALMACEN[],7,FALSE)</f>
        <v>#N/A</v>
      </c>
    </row>
    <row r="297" spans="2:7" x14ac:dyDescent="0.25">
      <c r="D297" s="132" t="e">
        <f>VLOOKUP(Tabla6[N° DE LOTE],ALMACEN[],2,FALSE)</f>
        <v>#N/A</v>
      </c>
      <c r="E297" t="e">
        <f>VLOOKUP(Tabla6[N° DE LOTE],ALMACEN[],4,FALSE)</f>
        <v>#N/A</v>
      </c>
      <c r="F297" t="e">
        <f>VLOOKUP(Tabla6[N° DE LOTE],ALMACEN[],3,FALSE)</f>
        <v>#N/A</v>
      </c>
      <c r="G297" t="e">
        <f>VLOOKUP(Tabla6[[#This Row],[N° DE LOTE]],ALMACEN[],7,FALSE)</f>
        <v>#N/A</v>
      </c>
    </row>
    <row r="298" spans="2:7" x14ac:dyDescent="0.25">
      <c r="D298" s="132" t="e">
        <f>VLOOKUP(Tabla6[N° DE LOTE],ALMACEN[],2,FALSE)</f>
        <v>#N/A</v>
      </c>
      <c r="E298" t="e">
        <f>VLOOKUP(Tabla6[N° DE LOTE],ALMACEN[],4,FALSE)</f>
        <v>#N/A</v>
      </c>
      <c r="F298" t="e">
        <f>VLOOKUP(Tabla6[N° DE LOTE],ALMACEN[],3,FALSE)</f>
        <v>#N/A</v>
      </c>
      <c r="G298" t="e">
        <f>VLOOKUP(Tabla6[[#This Row],[N° DE LOTE]],ALMACEN[],7,FALSE)</f>
        <v>#N/A</v>
      </c>
    </row>
    <row r="299" spans="2:7" x14ac:dyDescent="0.25">
      <c r="D299" s="132" t="e">
        <f>VLOOKUP(Tabla6[N° DE LOTE],ALMACEN[],2,FALSE)</f>
        <v>#N/A</v>
      </c>
      <c r="E299" t="e">
        <f>VLOOKUP(Tabla6[N° DE LOTE],ALMACEN[],4,FALSE)</f>
        <v>#N/A</v>
      </c>
      <c r="F299" t="e">
        <f>VLOOKUP(Tabla6[N° DE LOTE],ALMACEN[],3,FALSE)</f>
        <v>#N/A</v>
      </c>
      <c r="G299" t="e">
        <f>VLOOKUP(Tabla6[[#This Row],[N° DE LOTE]],ALMACEN[],7,FALSE)</f>
        <v>#N/A</v>
      </c>
    </row>
    <row r="300" spans="2:7" x14ac:dyDescent="0.25">
      <c r="D300" s="132" t="e">
        <f>VLOOKUP(Tabla6[N° DE LOTE],ALMACEN[],2,FALSE)</f>
        <v>#N/A</v>
      </c>
      <c r="E300" t="e">
        <f>VLOOKUP(Tabla6[N° DE LOTE],ALMACEN[],4,FALSE)</f>
        <v>#N/A</v>
      </c>
      <c r="F300" t="e">
        <f>VLOOKUP(Tabla6[N° DE LOTE],ALMACEN[],3,FALSE)</f>
        <v>#N/A</v>
      </c>
      <c r="G300" t="e">
        <f>VLOOKUP(Tabla6[[#This Row],[N° DE LOTE]],ALMACEN[],7,FALSE)</f>
        <v>#N/A</v>
      </c>
    </row>
    <row r="301" spans="2:7" x14ac:dyDescent="0.25">
      <c r="B301" s="198"/>
      <c r="C301" s="8"/>
      <c r="D301" s="132" t="e">
        <f>VLOOKUP(Tabla6[N° DE LOTE],ALMACEN[],2,FALSE)</f>
        <v>#N/A</v>
      </c>
      <c r="E301" t="e">
        <f>VLOOKUP(Tabla6[N° DE LOTE],ALMACEN[],4,FALSE)</f>
        <v>#N/A</v>
      </c>
      <c r="F301" t="e">
        <f>VLOOKUP(Tabla6[N° DE LOTE],ALMACEN[],3,FALSE)</f>
        <v>#N/A</v>
      </c>
      <c r="G301" t="e">
        <f>VLOOKUP(Tabla6[[#This Row],[N° DE LOTE]],ALMACEN[],7,FALSE)</f>
        <v>#N/A</v>
      </c>
    </row>
    <row r="302" spans="2:7" x14ac:dyDescent="0.25">
      <c r="B302" s="185"/>
      <c r="C302" s="8"/>
      <c r="D302" s="132" t="e">
        <f>VLOOKUP(Tabla6[N° DE LOTE],ALMACEN[],2,FALSE)</f>
        <v>#N/A</v>
      </c>
      <c r="E302" t="e">
        <f>VLOOKUP(Tabla6[N° DE LOTE],ALMACEN[],4,FALSE)</f>
        <v>#N/A</v>
      </c>
      <c r="F302" t="e">
        <f>VLOOKUP(Tabla6[N° DE LOTE],ALMACEN[],3,FALSE)</f>
        <v>#N/A</v>
      </c>
      <c r="G302" t="e">
        <f>VLOOKUP(Tabla6[[#This Row],[N° DE LOTE]],ALMACEN[],7,FALSE)</f>
        <v>#N/A</v>
      </c>
    </row>
    <row r="303" spans="2:7" x14ac:dyDescent="0.25">
      <c r="C303" s="8"/>
      <c r="D303" s="132" t="e">
        <f>VLOOKUP(Tabla6[N° DE LOTE],ALMACEN[],2,FALSE)</f>
        <v>#N/A</v>
      </c>
      <c r="E303" t="e">
        <f>VLOOKUP(Tabla6[N° DE LOTE],ALMACEN[],4,FALSE)</f>
        <v>#N/A</v>
      </c>
      <c r="F303" t="e">
        <f>VLOOKUP(Tabla6[N° DE LOTE],ALMACEN[],3,FALSE)</f>
        <v>#N/A</v>
      </c>
      <c r="G303" t="e">
        <f>VLOOKUP(Tabla6[[#This Row],[N° DE LOTE]],ALMACEN[],7,FALSE)</f>
        <v>#N/A</v>
      </c>
    </row>
    <row r="304" spans="2:7" x14ac:dyDescent="0.25">
      <c r="C304" s="8"/>
      <c r="D304" s="132" t="e">
        <f>VLOOKUP(Tabla6[N° DE LOTE],ALMACEN[],2,FALSE)</f>
        <v>#N/A</v>
      </c>
      <c r="E304" t="e">
        <f>VLOOKUP(Tabla6[N° DE LOTE],ALMACEN[],4,FALSE)</f>
        <v>#N/A</v>
      </c>
      <c r="F304" t="e">
        <f>VLOOKUP(Tabla6[N° DE LOTE],ALMACEN[],3,FALSE)</f>
        <v>#N/A</v>
      </c>
      <c r="G304" t="e">
        <f>VLOOKUP(Tabla6[[#This Row],[N° DE LOTE]],ALMACEN[],7,FALSE)</f>
        <v>#N/A</v>
      </c>
    </row>
    <row r="305" spans="2:9" x14ac:dyDescent="0.25">
      <c r="C305" s="8"/>
      <c r="D305" s="132" t="e">
        <f>VLOOKUP(Tabla6[N° DE LOTE],ALMACEN[],2,FALSE)</f>
        <v>#N/A</v>
      </c>
      <c r="E305" t="e">
        <f>VLOOKUP(Tabla6[N° DE LOTE],ALMACEN[],4,FALSE)</f>
        <v>#N/A</v>
      </c>
      <c r="F305" t="e">
        <f>VLOOKUP(Tabla6[N° DE LOTE],ALMACEN[],3,FALSE)</f>
        <v>#N/A</v>
      </c>
      <c r="G305" t="e">
        <f>VLOOKUP(Tabla6[[#This Row],[N° DE LOTE]],ALMACEN[],7,FALSE)</f>
        <v>#N/A</v>
      </c>
    </row>
    <row r="306" spans="2:9" x14ac:dyDescent="0.25">
      <c r="C306" s="8"/>
      <c r="D306" s="132" t="e">
        <f>VLOOKUP(Tabla6[N° DE LOTE],ALMACEN[],2,FALSE)</f>
        <v>#N/A</v>
      </c>
      <c r="E306" t="e">
        <f>VLOOKUP(Tabla6[N° DE LOTE],ALMACEN[],4,FALSE)</f>
        <v>#N/A</v>
      </c>
      <c r="F306" t="e">
        <f>VLOOKUP(Tabla6[N° DE LOTE],ALMACEN[],3,FALSE)</f>
        <v>#N/A</v>
      </c>
      <c r="G306" t="e">
        <f>VLOOKUP(Tabla6[[#This Row],[N° DE LOTE]],ALMACEN[],7,FALSE)</f>
        <v>#N/A</v>
      </c>
    </row>
    <row r="307" spans="2:9" x14ac:dyDescent="0.25">
      <c r="C307" s="8"/>
      <c r="D307" s="132" t="e">
        <f>VLOOKUP(Tabla6[N° DE LOTE],ALMACEN[],2,FALSE)</f>
        <v>#N/A</v>
      </c>
      <c r="E307" t="e">
        <f>VLOOKUP(Tabla6[N° DE LOTE],ALMACEN[],4,FALSE)</f>
        <v>#N/A</v>
      </c>
      <c r="F307" t="e">
        <f>VLOOKUP(Tabla6[N° DE LOTE],ALMACEN[],3,FALSE)</f>
        <v>#N/A</v>
      </c>
      <c r="G307" t="e">
        <f>VLOOKUP(Tabla6[[#This Row],[N° DE LOTE]],ALMACEN[],7,FALSE)</f>
        <v>#N/A</v>
      </c>
    </row>
    <row r="308" spans="2:9" s="213" customFormat="1" x14ac:dyDescent="0.25">
      <c r="B308" s="212"/>
      <c r="D308" s="132" t="e">
        <f>VLOOKUP(Tabla6[N° DE LOTE],ALMACEN[],2,FALSE)</f>
        <v>#N/A</v>
      </c>
      <c r="E308" t="e">
        <f>VLOOKUP(Tabla6[N° DE LOTE],ALMACEN[],4,FALSE)</f>
        <v>#N/A</v>
      </c>
      <c r="F308" t="e">
        <f>VLOOKUP(Tabla6[N° DE LOTE],ALMACEN[],3,FALSE)</f>
        <v>#N/A</v>
      </c>
      <c r="G308" t="e">
        <f>VLOOKUP(Tabla6[[#This Row],[N° DE LOTE]],ALMACEN[],7,FALSE)</f>
        <v>#N/A</v>
      </c>
      <c r="I308" s="142"/>
    </row>
    <row r="309" spans="2:9" x14ac:dyDescent="0.25">
      <c r="D309" s="132" t="e">
        <f>VLOOKUP(Tabla6[N° DE LOTE],ALMACEN[],2,FALSE)</f>
        <v>#N/A</v>
      </c>
      <c r="E309" t="e">
        <f>VLOOKUP(Tabla6[N° DE LOTE],ALMACEN[],4,FALSE)</f>
        <v>#N/A</v>
      </c>
      <c r="F309" t="e">
        <f>VLOOKUP(Tabla6[N° DE LOTE],ALMACEN[],3,FALSE)</f>
        <v>#N/A</v>
      </c>
      <c r="G309" t="e">
        <f>VLOOKUP(Tabla6[[#This Row],[N° DE LOTE]],ALMACEN[],7,FALSE)</f>
        <v>#N/A</v>
      </c>
    </row>
    <row r="310" spans="2:9" x14ac:dyDescent="0.25">
      <c r="D310" s="132" t="e">
        <f>VLOOKUP(Tabla6[N° DE LOTE],ALMACEN[],2,FALSE)</f>
        <v>#N/A</v>
      </c>
      <c r="E310" t="e">
        <f>VLOOKUP(Tabla6[N° DE LOTE],ALMACEN[],4,FALSE)</f>
        <v>#N/A</v>
      </c>
      <c r="F310" t="e">
        <f>VLOOKUP(Tabla6[N° DE LOTE],ALMACEN[],3,FALSE)</f>
        <v>#N/A</v>
      </c>
      <c r="G310" t="e">
        <f>VLOOKUP(Tabla6[[#This Row],[N° DE LOTE]],ALMACEN[],7,FALSE)</f>
        <v>#N/A</v>
      </c>
    </row>
    <row r="311" spans="2:9" x14ac:dyDescent="0.25">
      <c r="D311" s="132" t="e">
        <f>VLOOKUP(Tabla6[N° DE LOTE],ALMACEN[],2,FALSE)</f>
        <v>#N/A</v>
      </c>
      <c r="E311" t="e">
        <f>VLOOKUP(Tabla6[N° DE LOTE],ALMACEN[],4,FALSE)</f>
        <v>#N/A</v>
      </c>
      <c r="F311" t="e">
        <f>VLOOKUP(Tabla6[N° DE LOTE],ALMACEN[],3,FALSE)</f>
        <v>#N/A</v>
      </c>
      <c r="G311" t="e">
        <f>VLOOKUP(Tabla6[[#This Row],[N° DE LOTE]],ALMACEN[],7,FALSE)</f>
        <v>#N/A</v>
      </c>
    </row>
    <row r="312" spans="2:9" x14ac:dyDescent="0.25">
      <c r="D312" s="132" t="e">
        <f>VLOOKUP(Tabla6[N° DE LOTE],ALMACEN[],2,FALSE)</f>
        <v>#N/A</v>
      </c>
      <c r="E312" t="e">
        <f>VLOOKUP(Tabla6[N° DE LOTE],ALMACEN[],4,FALSE)</f>
        <v>#N/A</v>
      </c>
      <c r="F312" t="e">
        <f>VLOOKUP(Tabla6[N° DE LOTE],ALMACEN[],3,FALSE)</f>
        <v>#N/A</v>
      </c>
      <c r="G312" t="e">
        <f>VLOOKUP(Tabla6[[#This Row],[N° DE LOTE]],ALMACEN[],7,FALSE)</f>
        <v>#N/A</v>
      </c>
    </row>
    <row r="313" spans="2:9" x14ac:dyDescent="0.25">
      <c r="D313" s="132" t="e">
        <f>VLOOKUP(Tabla6[N° DE LOTE],ALMACEN[],2,FALSE)</f>
        <v>#N/A</v>
      </c>
      <c r="E313" t="e">
        <f>VLOOKUP(Tabla6[N° DE LOTE],ALMACEN[],4,FALSE)</f>
        <v>#N/A</v>
      </c>
      <c r="F313" t="e">
        <f>VLOOKUP(Tabla6[N° DE LOTE],ALMACEN[],3,FALSE)</f>
        <v>#N/A</v>
      </c>
      <c r="G313" t="e">
        <f>VLOOKUP(Tabla6[[#This Row],[N° DE LOTE]],ALMACEN[],7,FALSE)</f>
        <v>#N/A</v>
      </c>
    </row>
    <row r="314" spans="2:9" x14ac:dyDescent="0.25">
      <c r="D314" s="132" t="e">
        <f>VLOOKUP(Tabla6[N° DE LOTE],ALMACEN[],2,FALSE)</f>
        <v>#N/A</v>
      </c>
      <c r="E314" t="e">
        <f>VLOOKUP(Tabla6[N° DE LOTE],ALMACEN[],4,FALSE)</f>
        <v>#N/A</v>
      </c>
      <c r="F314" t="e">
        <f>VLOOKUP(Tabla6[N° DE LOTE],ALMACEN[],3,FALSE)</f>
        <v>#N/A</v>
      </c>
      <c r="G314" t="e">
        <f>VLOOKUP(Tabla6[[#This Row],[N° DE LOTE]],ALMACEN[],7,FALSE)</f>
        <v>#N/A</v>
      </c>
    </row>
    <row r="315" spans="2:9" x14ac:dyDescent="0.25">
      <c r="B315" s="179"/>
      <c r="D315" s="132" t="e">
        <f>VLOOKUP(Tabla6[N° DE LOTE],ALMACEN[],2,FALSE)</f>
        <v>#N/A</v>
      </c>
      <c r="E315" t="e">
        <f>VLOOKUP(Tabla6[N° DE LOTE],ALMACEN[],4,FALSE)</f>
        <v>#N/A</v>
      </c>
      <c r="F315" t="e">
        <f>VLOOKUP(Tabla6[N° DE LOTE],ALMACEN[],3,FALSE)</f>
        <v>#N/A</v>
      </c>
      <c r="G315" t="e">
        <f>VLOOKUP(Tabla6[[#This Row],[N° DE LOTE]],ALMACEN[],7,FALSE)</f>
        <v>#N/A</v>
      </c>
    </row>
    <row r="316" spans="2:9" x14ac:dyDescent="0.25">
      <c r="B316" s="179"/>
      <c r="D316" s="132" t="e">
        <f>VLOOKUP(Tabla6[N° DE LOTE],ALMACEN[],2,FALSE)</f>
        <v>#N/A</v>
      </c>
      <c r="E316" t="e">
        <f>VLOOKUP(Tabla6[N° DE LOTE],ALMACEN[],4,FALSE)</f>
        <v>#N/A</v>
      </c>
      <c r="F316" t="e">
        <f>VLOOKUP(Tabla6[N° DE LOTE],ALMACEN[],3,FALSE)</f>
        <v>#N/A</v>
      </c>
      <c r="G316" t="e">
        <f>VLOOKUP(Tabla6[[#This Row],[N° DE LOTE]],ALMACEN[],7,FALSE)</f>
        <v>#N/A</v>
      </c>
    </row>
    <row r="317" spans="2:9" x14ac:dyDescent="0.25">
      <c r="B317" s="179"/>
      <c r="D317" s="132" t="e">
        <f>VLOOKUP(Tabla6[N° DE LOTE],ALMACEN[],2,FALSE)</f>
        <v>#N/A</v>
      </c>
      <c r="E317" t="e">
        <f>VLOOKUP(Tabla6[N° DE LOTE],ALMACEN[],4,FALSE)</f>
        <v>#N/A</v>
      </c>
      <c r="F317" t="e">
        <f>VLOOKUP(Tabla6[N° DE LOTE],ALMACEN[],3,FALSE)</f>
        <v>#N/A</v>
      </c>
      <c r="G317" t="e">
        <f>VLOOKUP(Tabla6[[#This Row],[N° DE LOTE]],ALMACEN[],7,FALSE)</f>
        <v>#N/A</v>
      </c>
    </row>
    <row r="318" spans="2:9" x14ac:dyDescent="0.25">
      <c r="B318" s="179"/>
      <c r="D318" s="132" t="e">
        <f>VLOOKUP(Tabla6[N° DE LOTE],ALMACEN[],2,FALSE)</f>
        <v>#N/A</v>
      </c>
      <c r="E318" t="e">
        <f>VLOOKUP(Tabla6[N° DE LOTE],ALMACEN[],4,FALSE)</f>
        <v>#N/A</v>
      </c>
      <c r="F318" t="e">
        <f>VLOOKUP(Tabla6[N° DE LOTE],ALMACEN[],3,FALSE)</f>
        <v>#N/A</v>
      </c>
      <c r="G318" t="e">
        <f>VLOOKUP(Tabla6[[#This Row],[N° DE LOTE]],ALMACEN[],7,FALSE)</f>
        <v>#N/A</v>
      </c>
    </row>
    <row r="319" spans="2:9" x14ac:dyDescent="0.25">
      <c r="B319" s="179"/>
      <c r="D319" s="132" t="e">
        <f>VLOOKUP(Tabla6[N° DE LOTE],ALMACEN[],2,FALSE)</f>
        <v>#N/A</v>
      </c>
      <c r="E319" t="e">
        <f>VLOOKUP(Tabla6[N° DE LOTE],ALMACEN[],4,FALSE)</f>
        <v>#N/A</v>
      </c>
      <c r="F319" t="e">
        <f>VLOOKUP(Tabla6[N° DE LOTE],ALMACEN[],3,FALSE)</f>
        <v>#N/A</v>
      </c>
      <c r="G319" t="e">
        <f>VLOOKUP(Tabla6[[#This Row],[N° DE LOTE]],ALMACEN[],7,FALSE)</f>
        <v>#N/A</v>
      </c>
    </row>
    <row r="320" spans="2:9" x14ac:dyDescent="0.25">
      <c r="B320" s="358"/>
      <c r="D320" s="132" t="e">
        <f>VLOOKUP(Tabla6[N° DE LOTE],ALMACEN[],2,FALSE)</f>
        <v>#N/A</v>
      </c>
      <c r="E320" t="e">
        <f>VLOOKUP(Tabla6[N° DE LOTE],ALMACEN[],4,FALSE)</f>
        <v>#N/A</v>
      </c>
      <c r="F320" t="e">
        <f>VLOOKUP(Tabla6[N° DE LOTE],ALMACEN[],3,FALSE)</f>
        <v>#N/A</v>
      </c>
      <c r="G320" t="e">
        <f>VLOOKUP(Tabla6[[#This Row],[N° DE LOTE]],ALMACEN[],7,FALSE)</f>
        <v>#N/A</v>
      </c>
    </row>
    <row r="321" spans="2:7" x14ac:dyDescent="0.25">
      <c r="B321" s="179"/>
      <c r="D321" s="132" t="e">
        <f>VLOOKUP(Tabla6[N° DE LOTE],ALMACEN[],2,FALSE)</f>
        <v>#N/A</v>
      </c>
      <c r="E321" t="e">
        <f>VLOOKUP(Tabla6[N° DE LOTE],ALMACEN[],4,FALSE)</f>
        <v>#N/A</v>
      </c>
      <c r="F321" t="e">
        <f>VLOOKUP(Tabla6[N° DE LOTE],ALMACEN[],3,FALSE)</f>
        <v>#N/A</v>
      </c>
      <c r="G321" t="e">
        <f>VLOOKUP(Tabla6[[#This Row],[N° DE LOTE]],ALMACEN[],7,FALSE)</f>
        <v>#N/A</v>
      </c>
    </row>
    <row r="322" spans="2:7" x14ac:dyDescent="0.25">
      <c r="B322" s="179"/>
      <c r="D322" s="132" t="e">
        <f>VLOOKUP(Tabla6[N° DE LOTE],ALMACEN[],2,FALSE)</f>
        <v>#N/A</v>
      </c>
      <c r="E322" t="e">
        <f>VLOOKUP(Tabla6[N° DE LOTE],ALMACEN[],4,FALSE)</f>
        <v>#N/A</v>
      </c>
      <c r="F322" t="e">
        <f>VLOOKUP(Tabla6[N° DE LOTE],ALMACEN[],3,FALSE)</f>
        <v>#N/A</v>
      </c>
      <c r="G322" t="e">
        <f>VLOOKUP(Tabla6[[#This Row],[N° DE LOTE]],ALMACEN[],7,FALSE)</f>
        <v>#N/A</v>
      </c>
    </row>
    <row r="323" spans="2:7" x14ac:dyDescent="0.25">
      <c r="B323" s="179"/>
      <c r="D323" s="132" t="e">
        <f>VLOOKUP(Tabla6[N° DE LOTE],ALMACEN[],2,FALSE)</f>
        <v>#N/A</v>
      </c>
      <c r="E323" t="e">
        <f>VLOOKUP(Tabla6[N° DE LOTE],ALMACEN[],4,FALSE)</f>
        <v>#N/A</v>
      </c>
      <c r="F323" t="e">
        <f>VLOOKUP(Tabla6[N° DE LOTE],ALMACEN[],3,FALSE)</f>
        <v>#N/A</v>
      </c>
      <c r="G323" t="e">
        <f>VLOOKUP(Tabla6[[#This Row],[N° DE LOTE]],ALMACEN[],7,FALSE)</f>
        <v>#N/A</v>
      </c>
    </row>
    <row r="324" spans="2:7" x14ac:dyDescent="0.25">
      <c r="B324" s="179"/>
      <c r="D324" s="132" t="e">
        <f>VLOOKUP(Tabla6[N° DE LOTE],ALMACEN[],2,FALSE)</f>
        <v>#N/A</v>
      </c>
      <c r="E324" t="e">
        <f>VLOOKUP(Tabla6[N° DE LOTE],ALMACEN[],4,FALSE)</f>
        <v>#N/A</v>
      </c>
      <c r="F324" t="e">
        <f>VLOOKUP(Tabla6[N° DE LOTE],ALMACEN[],3,FALSE)</f>
        <v>#N/A</v>
      </c>
      <c r="G324" t="e">
        <f>VLOOKUP(Tabla6[[#This Row],[N° DE LOTE]],ALMACEN[],7,FALSE)</f>
        <v>#N/A</v>
      </c>
    </row>
    <row r="325" spans="2:7" x14ac:dyDescent="0.25">
      <c r="B325" s="179"/>
      <c r="D325" s="132" t="e">
        <f>VLOOKUP(Tabla6[N° DE LOTE],ALMACEN[],2,FALSE)</f>
        <v>#N/A</v>
      </c>
      <c r="E325" t="e">
        <f>VLOOKUP(Tabla6[N° DE LOTE],ALMACEN[],4,FALSE)</f>
        <v>#N/A</v>
      </c>
      <c r="F325" t="e">
        <f>VLOOKUP(Tabla6[N° DE LOTE],ALMACEN[],3,FALSE)</f>
        <v>#N/A</v>
      </c>
      <c r="G325" t="e">
        <f>VLOOKUP(Tabla6[[#This Row],[N° DE LOTE]],ALMACEN[],7,FALSE)</f>
        <v>#N/A</v>
      </c>
    </row>
    <row r="326" spans="2:7" x14ac:dyDescent="0.25">
      <c r="B326" s="179"/>
      <c r="D326" s="132" t="e">
        <f>VLOOKUP(Tabla6[N° DE LOTE],ALMACEN[],2,FALSE)</f>
        <v>#N/A</v>
      </c>
      <c r="E326" t="e">
        <f>VLOOKUP(Tabla6[N° DE LOTE],ALMACEN[],4,FALSE)</f>
        <v>#N/A</v>
      </c>
      <c r="F326" t="e">
        <f>VLOOKUP(Tabla6[N° DE LOTE],ALMACEN[],3,FALSE)</f>
        <v>#N/A</v>
      </c>
      <c r="G326" t="e">
        <f>VLOOKUP(Tabla6[[#This Row],[N° DE LOTE]],ALMACEN[],7,FALSE)</f>
        <v>#N/A</v>
      </c>
    </row>
    <row r="327" spans="2:7" x14ac:dyDescent="0.25">
      <c r="B327" s="179"/>
      <c r="D327" s="132" t="e">
        <f>VLOOKUP(Tabla6[N° DE LOTE],ALMACEN[],2,FALSE)</f>
        <v>#N/A</v>
      </c>
      <c r="E327" t="e">
        <f>VLOOKUP(Tabla6[N° DE LOTE],ALMACEN[],4,FALSE)</f>
        <v>#N/A</v>
      </c>
      <c r="F327" t="e">
        <f>VLOOKUP(Tabla6[N° DE LOTE],ALMACEN[],3,FALSE)</f>
        <v>#N/A</v>
      </c>
      <c r="G327" t="e">
        <f>VLOOKUP(Tabla6[[#This Row],[N° DE LOTE]],ALMACEN[],7,FALSE)</f>
        <v>#N/A</v>
      </c>
    </row>
    <row r="328" spans="2:7" x14ac:dyDescent="0.25">
      <c r="B328" s="179"/>
      <c r="D328" s="132" t="e">
        <f>VLOOKUP(Tabla6[N° DE LOTE],ALMACEN[],2,FALSE)</f>
        <v>#N/A</v>
      </c>
      <c r="E328" t="e">
        <f>VLOOKUP(Tabla6[N° DE LOTE],ALMACEN[],4,FALSE)</f>
        <v>#N/A</v>
      </c>
      <c r="F328" t="e">
        <f>VLOOKUP(Tabla6[N° DE LOTE],ALMACEN[],3,FALSE)</f>
        <v>#N/A</v>
      </c>
      <c r="G328" t="e">
        <f>VLOOKUP(Tabla6[[#This Row],[N° DE LOTE]],ALMACEN[],7,FALSE)</f>
        <v>#N/A</v>
      </c>
    </row>
    <row r="329" spans="2:7" x14ac:dyDescent="0.25">
      <c r="B329" s="179"/>
      <c r="D329" s="132" t="e">
        <f>VLOOKUP(Tabla6[N° DE LOTE],ALMACEN[],2,FALSE)</f>
        <v>#N/A</v>
      </c>
      <c r="E329" t="e">
        <f>VLOOKUP(Tabla6[N° DE LOTE],ALMACEN[],4,FALSE)</f>
        <v>#N/A</v>
      </c>
      <c r="F329" t="e">
        <f>VLOOKUP(Tabla6[N° DE LOTE],ALMACEN[],3,FALSE)</f>
        <v>#N/A</v>
      </c>
      <c r="G329" t="e">
        <f>VLOOKUP(Tabla6[[#This Row],[N° DE LOTE]],ALMACEN[],7,FALSE)</f>
        <v>#N/A</v>
      </c>
    </row>
    <row r="330" spans="2:7" x14ac:dyDescent="0.25">
      <c r="B330" s="179"/>
      <c r="D330" s="132" t="e">
        <f>VLOOKUP(Tabla6[N° DE LOTE],ALMACEN[],2,FALSE)</f>
        <v>#N/A</v>
      </c>
      <c r="E330" t="e">
        <f>VLOOKUP(Tabla6[N° DE LOTE],ALMACEN[],4,FALSE)</f>
        <v>#N/A</v>
      </c>
      <c r="F330" t="e">
        <f>VLOOKUP(Tabla6[N° DE LOTE],ALMACEN[],3,FALSE)</f>
        <v>#N/A</v>
      </c>
      <c r="G330" t="e">
        <f>VLOOKUP(Tabla6[[#This Row],[N° DE LOTE]],ALMACEN[],7,FALSE)</f>
        <v>#N/A</v>
      </c>
    </row>
    <row r="331" spans="2:7" x14ac:dyDescent="0.25">
      <c r="B331" s="179"/>
      <c r="D331" s="132" t="e">
        <f>VLOOKUP(Tabla6[N° DE LOTE],ALMACEN[],2,FALSE)</f>
        <v>#N/A</v>
      </c>
      <c r="E331" t="e">
        <f>VLOOKUP(Tabla6[N° DE LOTE],ALMACEN[],4,FALSE)</f>
        <v>#N/A</v>
      </c>
      <c r="F331" t="e">
        <f>VLOOKUP(Tabla6[N° DE LOTE],ALMACEN[],3,FALSE)</f>
        <v>#N/A</v>
      </c>
      <c r="G331" t="e">
        <f>VLOOKUP(Tabla6[[#This Row],[N° DE LOTE]],ALMACEN[],7,FALSE)</f>
        <v>#N/A</v>
      </c>
    </row>
    <row r="332" spans="2:7" x14ac:dyDescent="0.25">
      <c r="B332" s="378"/>
      <c r="D332" s="132" t="e">
        <f>VLOOKUP(Tabla6[N° DE LOTE],ALMACEN[],2,FALSE)</f>
        <v>#N/A</v>
      </c>
      <c r="E332" t="e">
        <f>VLOOKUP(Tabla6[N° DE LOTE],ALMACEN[],4,FALSE)</f>
        <v>#N/A</v>
      </c>
      <c r="F332" t="e">
        <f>VLOOKUP(Tabla6[N° DE LOTE],ALMACEN[],3,FALSE)</f>
        <v>#N/A</v>
      </c>
      <c r="G332" t="e">
        <f>VLOOKUP(Tabla6[[#This Row],[N° DE LOTE]],ALMACEN[],7,FALSE)</f>
        <v>#N/A</v>
      </c>
    </row>
    <row r="333" spans="2:7" x14ac:dyDescent="0.25">
      <c r="B333" s="378"/>
      <c r="D333" s="132" t="e">
        <f>VLOOKUP(Tabla6[N° DE LOTE],ALMACEN[],2,FALSE)</f>
        <v>#N/A</v>
      </c>
      <c r="E333" t="e">
        <f>VLOOKUP(Tabla6[N° DE LOTE],ALMACEN[],4,FALSE)</f>
        <v>#N/A</v>
      </c>
      <c r="F333" t="e">
        <f>VLOOKUP(Tabla6[N° DE LOTE],ALMACEN[],3,FALSE)</f>
        <v>#N/A</v>
      </c>
      <c r="G333" t="e">
        <f>VLOOKUP(Tabla6[[#This Row],[N° DE LOTE]],ALMACEN[],7,FALSE)</f>
        <v>#N/A</v>
      </c>
    </row>
    <row r="334" spans="2:7" x14ac:dyDescent="0.25">
      <c r="B334" s="179"/>
      <c r="D334" s="132" t="e">
        <f>VLOOKUP(Tabla6[N° DE LOTE],ALMACEN[],2,FALSE)</f>
        <v>#N/A</v>
      </c>
      <c r="E334" t="e">
        <f>VLOOKUP(Tabla6[N° DE LOTE],ALMACEN[],4,FALSE)</f>
        <v>#N/A</v>
      </c>
      <c r="F334" t="e">
        <f>VLOOKUP(Tabla6[N° DE LOTE],ALMACEN[],3,FALSE)</f>
        <v>#N/A</v>
      </c>
      <c r="G334" t="e">
        <f>VLOOKUP(Tabla6[[#This Row],[N° DE LOTE]],ALMACEN[],7,FALSE)</f>
        <v>#N/A</v>
      </c>
    </row>
    <row r="335" spans="2:7" x14ac:dyDescent="0.25">
      <c r="B335" s="179"/>
      <c r="D335" s="132" t="e">
        <f>VLOOKUP(Tabla6[N° DE LOTE],ALMACEN[],2,FALSE)</f>
        <v>#N/A</v>
      </c>
      <c r="E335" t="e">
        <f>VLOOKUP(Tabla6[N° DE LOTE],ALMACEN[],4,FALSE)</f>
        <v>#N/A</v>
      </c>
      <c r="F335" t="e">
        <f>VLOOKUP(Tabla6[N° DE LOTE],ALMACEN[],3,FALSE)</f>
        <v>#N/A</v>
      </c>
      <c r="G335" t="e">
        <f>VLOOKUP(Tabla6[[#This Row],[N° DE LOTE]],ALMACEN[],7,FALSE)</f>
        <v>#N/A</v>
      </c>
    </row>
    <row r="336" spans="2:7" x14ac:dyDescent="0.25">
      <c r="B336" s="179"/>
      <c r="D336" s="132" t="e">
        <f>VLOOKUP(Tabla6[N° DE LOTE],ALMACEN[],2,FALSE)</f>
        <v>#N/A</v>
      </c>
      <c r="E336" t="e">
        <f>VLOOKUP(Tabla6[N° DE LOTE],ALMACEN[],4,FALSE)</f>
        <v>#N/A</v>
      </c>
      <c r="F336" t="e">
        <f>VLOOKUP(Tabla6[N° DE LOTE],ALMACEN[],3,FALSE)</f>
        <v>#N/A</v>
      </c>
      <c r="G336" t="e">
        <f>VLOOKUP(Tabla6[[#This Row],[N° DE LOTE]],ALMACEN[],7,FALSE)</f>
        <v>#N/A</v>
      </c>
    </row>
    <row r="337" spans="2:7" x14ac:dyDescent="0.25">
      <c r="B337" s="179"/>
      <c r="D337" s="132" t="e">
        <f>VLOOKUP(Tabla6[N° DE LOTE],ALMACEN[],2,FALSE)</f>
        <v>#N/A</v>
      </c>
      <c r="E337" t="e">
        <f>VLOOKUP(Tabla6[N° DE LOTE],ALMACEN[],4,FALSE)</f>
        <v>#N/A</v>
      </c>
      <c r="F337" t="e">
        <f>VLOOKUP(Tabla6[N° DE LOTE],ALMACEN[],3,FALSE)</f>
        <v>#N/A</v>
      </c>
      <c r="G337" t="e">
        <f>VLOOKUP(Tabla6[[#This Row],[N° DE LOTE]],ALMACEN[],7,FALSE)</f>
        <v>#N/A</v>
      </c>
    </row>
    <row r="338" spans="2:7" x14ac:dyDescent="0.25">
      <c r="B338" s="179"/>
      <c r="D338" s="132" t="e">
        <f>VLOOKUP(Tabla6[N° DE LOTE],ALMACEN[],2,FALSE)</f>
        <v>#N/A</v>
      </c>
      <c r="E338" t="e">
        <f>VLOOKUP(Tabla6[N° DE LOTE],ALMACEN[],4,FALSE)</f>
        <v>#N/A</v>
      </c>
      <c r="F338" t="e">
        <f>VLOOKUP(Tabla6[N° DE LOTE],ALMACEN[],3,FALSE)</f>
        <v>#N/A</v>
      </c>
      <c r="G338" t="e">
        <f>VLOOKUP(Tabla6[[#This Row],[N° DE LOTE]],ALMACEN[],7,FALSE)</f>
        <v>#N/A</v>
      </c>
    </row>
    <row r="339" spans="2:7" x14ac:dyDescent="0.25">
      <c r="B339" s="179"/>
      <c r="C339" s="8"/>
      <c r="D339" s="132" t="e">
        <f>VLOOKUP(Tabla6[N° DE LOTE],ALMACEN[],2,FALSE)</f>
        <v>#N/A</v>
      </c>
      <c r="E339" t="e">
        <f>VLOOKUP(Tabla6[N° DE LOTE],ALMACEN[],4,FALSE)</f>
        <v>#N/A</v>
      </c>
      <c r="F339" t="e">
        <f>VLOOKUP(Tabla6[N° DE LOTE],ALMACEN[],3,FALSE)</f>
        <v>#N/A</v>
      </c>
      <c r="G339" t="e">
        <f>VLOOKUP(Tabla6[[#This Row],[N° DE LOTE]],ALMACEN[],7,FALSE)</f>
        <v>#N/A</v>
      </c>
    </row>
    <row r="340" spans="2:7" x14ac:dyDescent="0.25">
      <c r="B340" s="378"/>
      <c r="D340" s="132" t="e">
        <f>VLOOKUP(Tabla6[N° DE LOTE],ALMACEN[],2,FALSE)</f>
        <v>#N/A</v>
      </c>
      <c r="E340" t="e">
        <f>VLOOKUP(Tabla6[N° DE LOTE],ALMACEN[],4,FALSE)</f>
        <v>#N/A</v>
      </c>
      <c r="F340" t="e">
        <f>VLOOKUP(Tabla6[N° DE LOTE],ALMACEN[],3,FALSE)</f>
        <v>#N/A</v>
      </c>
      <c r="G340" t="e">
        <f>VLOOKUP(Tabla6[[#This Row],[N° DE LOTE]],ALMACEN[],7,FALSE)</f>
        <v>#N/A</v>
      </c>
    </row>
    <row r="341" spans="2:7" x14ac:dyDescent="0.25">
      <c r="B341" s="379"/>
      <c r="D341" s="132" t="e">
        <f>VLOOKUP(Tabla6[N° DE LOTE],ALMACEN[],2,FALSE)</f>
        <v>#N/A</v>
      </c>
      <c r="E341" t="e">
        <f>VLOOKUP(Tabla6[N° DE LOTE],ALMACEN[],4,FALSE)</f>
        <v>#N/A</v>
      </c>
      <c r="F341" t="e">
        <f>VLOOKUP(Tabla6[N° DE LOTE],ALMACEN[],3,FALSE)</f>
        <v>#N/A</v>
      </c>
      <c r="G341" t="e">
        <f>VLOOKUP(Tabla6[[#This Row],[N° DE LOTE]],ALMACEN[],7,FALSE)</f>
        <v>#N/A</v>
      </c>
    </row>
    <row r="342" spans="2:7" x14ac:dyDescent="0.25">
      <c r="B342" s="179"/>
      <c r="D342" s="132" t="e">
        <f>VLOOKUP(Tabla6[N° DE LOTE],ALMACEN[],2,FALSE)</f>
        <v>#N/A</v>
      </c>
      <c r="E342" t="e">
        <f>VLOOKUP(Tabla6[N° DE LOTE],ALMACEN[],4,FALSE)</f>
        <v>#N/A</v>
      </c>
      <c r="F342" t="e">
        <f>VLOOKUP(Tabla6[N° DE LOTE],ALMACEN[],3,FALSE)</f>
        <v>#N/A</v>
      </c>
      <c r="G342" t="e">
        <f>VLOOKUP(Tabla6[[#This Row],[N° DE LOTE]],ALMACEN[],7,FALSE)</f>
        <v>#N/A</v>
      </c>
    </row>
    <row r="343" spans="2:7" x14ac:dyDescent="0.25">
      <c r="B343" s="179"/>
      <c r="D343" s="132" t="e">
        <f>VLOOKUP(Tabla6[N° DE LOTE],ALMACEN[],2,FALSE)</f>
        <v>#N/A</v>
      </c>
      <c r="E343" t="e">
        <f>VLOOKUP(Tabla6[N° DE LOTE],ALMACEN[],4,FALSE)</f>
        <v>#N/A</v>
      </c>
      <c r="F343" t="e">
        <f>VLOOKUP(Tabla6[N° DE LOTE],ALMACEN[],3,FALSE)</f>
        <v>#N/A</v>
      </c>
      <c r="G343" t="e">
        <f>VLOOKUP(Tabla6[[#This Row],[N° DE LOTE]],ALMACEN[],7,FALSE)</f>
        <v>#N/A</v>
      </c>
    </row>
    <row r="344" spans="2:7" x14ac:dyDescent="0.25">
      <c r="B344" s="179"/>
      <c r="D344" s="132" t="e">
        <f>VLOOKUP(Tabla6[N° DE LOTE],ALMACEN[],2,FALSE)</f>
        <v>#N/A</v>
      </c>
      <c r="E344" t="e">
        <f>VLOOKUP(Tabla6[N° DE LOTE],ALMACEN[],4,FALSE)</f>
        <v>#N/A</v>
      </c>
      <c r="F344" t="e">
        <f>VLOOKUP(Tabla6[N° DE LOTE],ALMACEN[],3,FALSE)</f>
        <v>#N/A</v>
      </c>
      <c r="G344" t="e">
        <f>VLOOKUP(Tabla6[[#This Row],[N° DE LOTE]],ALMACEN[],7,FALSE)</f>
        <v>#N/A</v>
      </c>
    </row>
    <row r="345" spans="2:7" x14ac:dyDescent="0.25">
      <c r="B345" s="179"/>
      <c r="D345" s="132" t="e">
        <f>VLOOKUP(Tabla6[N° DE LOTE],ALMACEN[],2,FALSE)</f>
        <v>#N/A</v>
      </c>
      <c r="E345" t="e">
        <f>VLOOKUP(Tabla6[N° DE LOTE],ALMACEN[],4,FALSE)</f>
        <v>#N/A</v>
      </c>
      <c r="F345" t="e">
        <f>VLOOKUP(Tabla6[N° DE LOTE],ALMACEN[],3,FALSE)</f>
        <v>#N/A</v>
      </c>
      <c r="G345" t="e">
        <f>VLOOKUP(Tabla6[[#This Row],[N° DE LOTE]],ALMACEN[],7,FALSE)</f>
        <v>#N/A</v>
      </c>
    </row>
    <row r="346" spans="2:7" x14ac:dyDescent="0.25">
      <c r="B346" s="179"/>
      <c r="D346" s="132" t="e">
        <f>VLOOKUP(Tabla6[N° DE LOTE],ALMACEN[],2,FALSE)</f>
        <v>#N/A</v>
      </c>
      <c r="E346" t="e">
        <f>VLOOKUP(Tabla6[N° DE LOTE],ALMACEN[],4,FALSE)</f>
        <v>#N/A</v>
      </c>
      <c r="F346" t="e">
        <f>VLOOKUP(Tabla6[N° DE LOTE],ALMACEN[],3,FALSE)</f>
        <v>#N/A</v>
      </c>
      <c r="G346" t="e">
        <f>VLOOKUP(Tabla6[[#This Row],[N° DE LOTE]],ALMACEN[],7,FALSE)</f>
        <v>#N/A</v>
      </c>
    </row>
    <row r="347" spans="2:7" x14ac:dyDescent="0.25">
      <c r="B347" s="179"/>
      <c r="D347" s="132" t="e">
        <f>VLOOKUP(Tabla6[N° DE LOTE],ALMACEN[],2,FALSE)</f>
        <v>#N/A</v>
      </c>
      <c r="E347" t="e">
        <f>VLOOKUP(Tabla6[N° DE LOTE],ALMACEN[],4,FALSE)</f>
        <v>#N/A</v>
      </c>
      <c r="F347" t="e">
        <f>VLOOKUP(Tabla6[N° DE LOTE],ALMACEN[],3,FALSE)</f>
        <v>#N/A</v>
      </c>
      <c r="G347" t="e">
        <f>VLOOKUP(Tabla6[[#This Row],[N° DE LOTE]],ALMACEN[],7,FALSE)</f>
        <v>#N/A</v>
      </c>
    </row>
    <row r="348" spans="2:7" x14ac:dyDescent="0.25">
      <c r="B348" s="179"/>
      <c r="D348" s="132" t="e">
        <f>VLOOKUP(Tabla6[N° DE LOTE],ALMACEN[],2,FALSE)</f>
        <v>#N/A</v>
      </c>
      <c r="E348" t="e">
        <f>VLOOKUP(Tabla6[N° DE LOTE],ALMACEN[],4,FALSE)</f>
        <v>#N/A</v>
      </c>
      <c r="F348" t="e">
        <f>VLOOKUP(Tabla6[N° DE LOTE],ALMACEN[],3,FALSE)</f>
        <v>#N/A</v>
      </c>
      <c r="G348" t="e">
        <f>VLOOKUP(Tabla6[[#This Row],[N° DE LOTE]],ALMACEN[],7,FALSE)</f>
        <v>#N/A</v>
      </c>
    </row>
    <row r="349" spans="2:7" x14ac:dyDescent="0.25">
      <c r="B349" s="179"/>
      <c r="D349" s="132" t="e">
        <f>VLOOKUP(Tabla6[N° DE LOTE],ALMACEN[],2,FALSE)</f>
        <v>#N/A</v>
      </c>
      <c r="E349" t="e">
        <f>VLOOKUP(Tabla6[N° DE LOTE],ALMACEN[],4,FALSE)</f>
        <v>#N/A</v>
      </c>
      <c r="F349" t="e">
        <f>VLOOKUP(Tabla6[N° DE LOTE],ALMACEN[],3,FALSE)</f>
        <v>#N/A</v>
      </c>
      <c r="G349" t="e">
        <f>VLOOKUP(Tabla6[[#This Row],[N° DE LOTE]],ALMACEN[],7,FALSE)</f>
        <v>#N/A</v>
      </c>
    </row>
    <row r="350" spans="2:7" x14ac:dyDescent="0.25">
      <c r="B350" s="179"/>
      <c r="D350" s="132" t="e">
        <f>VLOOKUP(Tabla6[N° DE LOTE],ALMACEN[],2,FALSE)</f>
        <v>#N/A</v>
      </c>
      <c r="E350" t="e">
        <f>VLOOKUP(Tabla6[N° DE LOTE],ALMACEN[],4,FALSE)</f>
        <v>#N/A</v>
      </c>
      <c r="F350" t="e">
        <f>VLOOKUP(Tabla6[N° DE LOTE],ALMACEN[],3,FALSE)</f>
        <v>#N/A</v>
      </c>
      <c r="G350" t="e">
        <f>VLOOKUP(Tabla6[[#This Row],[N° DE LOTE]],ALMACEN[],7,FALSE)</f>
        <v>#N/A</v>
      </c>
    </row>
    <row r="351" spans="2:7" x14ac:dyDescent="0.25">
      <c r="B351" s="179"/>
      <c r="D351" s="132" t="e">
        <f>VLOOKUP(Tabla6[N° DE LOTE],ALMACEN[],2,FALSE)</f>
        <v>#N/A</v>
      </c>
      <c r="E351" t="e">
        <f>VLOOKUP(Tabla6[N° DE LOTE],ALMACEN[],4,FALSE)</f>
        <v>#N/A</v>
      </c>
      <c r="F351" t="e">
        <f>VLOOKUP(Tabla6[N° DE LOTE],ALMACEN[],3,FALSE)</f>
        <v>#N/A</v>
      </c>
      <c r="G351" t="e">
        <f>VLOOKUP(Tabla6[[#This Row],[N° DE LOTE]],ALMACEN[],7,FALSE)</f>
        <v>#N/A</v>
      </c>
    </row>
    <row r="352" spans="2:7" x14ac:dyDescent="0.25">
      <c r="B352" s="179"/>
      <c r="D352" s="132" t="e">
        <f>VLOOKUP(Tabla6[N° DE LOTE],ALMACEN[],2,FALSE)</f>
        <v>#N/A</v>
      </c>
      <c r="E352" t="e">
        <f>VLOOKUP(Tabla6[N° DE LOTE],ALMACEN[],4,FALSE)</f>
        <v>#N/A</v>
      </c>
      <c r="F352" t="e">
        <f>VLOOKUP(Tabla6[N° DE LOTE],ALMACEN[],3,FALSE)</f>
        <v>#N/A</v>
      </c>
      <c r="G352" t="e">
        <f>VLOOKUP(Tabla6[[#This Row],[N° DE LOTE]],ALMACEN[],7,FALSE)</f>
        <v>#N/A</v>
      </c>
    </row>
    <row r="353" spans="2:7" x14ac:dyDescent="0.25">
      <c r="B353" s="179"/>
      <c r="D353" s="132" t="e">
        <f>VLOOKUP(Tabla6[N° DE LOTE],ALMACEN[],2,FALSE)</f>
        <v>#N/A</v>
      </c>
      <c r="E353" t="e">
        <f>VLOOKUP(Tabla6[N° DE LOTE],ALMACEN[],4,FALSE)</f>
        <v>#N/A</v>
      </c>
      <c r="F353" t="e">
        <f>VLOOKUP(Tabla6[N° DE LOTE],ALMACEN[],3,FALSE)</f>
        <v>#N/A</v>
      </c>
      <c r="G353" t="e">
        <f>VLOOKUP(Tabla6[[#This Row],[N° DE LOTE]],ALMACEN[],7,FALSE)</f>
        <v>#N/A</v>
      </c>
    </row>
    <row r="354" spans="2:7" x14ac:dyDescent="0.25">
      <c r="B354" s="179"/>
      <c r="D354" s="132" t="e">
        <f>VLOOKUP(Tabla6[N° DE LOTE],ALMACEN[],2,FALSE)</f>
        <v>#N/A</v>
      </c>
      <c r="E354" t="e">
        <f>VLOOKUP(Tabla6[N° DE LOTE],ALMACEN[],4,FALSE)</f>
        <v>#N/A</v>
      </c>
      <c r="F354" t="e">
        <f>VLOOKUP(Tabla6[N° DE LOTE],ALMACEN[],3,FALSE)</f>
        <v>#N/A</v>
      </c>
      <c r="G354" t="e">
        <f>VLOOKUP(Tabla6[[#This Row],[N° DE LOTE]],ALMACEN[],7,FALSE)</f>
        <v>#N/A</v>
      </c>
    </row>
    <row r="355" spans="2:7" x14ac:dyDescent="0.25">
      <c r="B355" s="179"/>
      <c r="D355" s="132" t="e">
        <f>VLOOKUP(Tabla6[N° DE LOTE],ALMACEN[],2,FALSE)</f>
        <v>#N/A</v>
      </c>
      <c r="E355" t="e">
        <f>VLOOKUP(Tabla6[N° DE LOTE],ALMACEN[],4,FALSE)</f>
        <v>#N/A</v>
      </c>
      <c r="F355" t="e">
        <f>VLOOKUP(Tabla6[N° DE LOTE],ALMACEN[],3,FALSE)</f>
        <v>#N/A</v>
      </c>
      <c r="G355" t="e">
        <f>VLOOKUP(Tabla6[[#This Row],[N° DE LOTE]],ALMACEN[],7,FALSE)</f>
        <v>#N/A</v>
      </c>
    </row>
    <row r="356" spans="2:7" x14ac:dyDescent="0.25">
      <c r="B356" s="179"/>
      <c r="D356" s="132" t="e">
        <f>VLOOKUP(Tabla6[N° DE LOTE],ALMACEN[],2,FALSE)</f>
        <v>#N/A</v>
      </c>
      <c r="E356" t="e">
        <f>VLOOKUP(Tabla6[N° DE LOTE],ALMACEN[],4,FALSE)</f>
        <v>#N/A</v>
      </c>
      <c r="F356" t="e">
        <f>VLOOKUP(Tabla6[N° DE LOTE],ALMACEN[],3,FALSE)</f>
        <v>#N/A</v>
      </c>
      <c r="G356" t="e">
        <f>VLOOKUP(Tabla6[[#This Row],[N° DE LOTE]],ALMACEN[],7,FALSE)</f>
        <v>#N/A</v>
      </c>
    </row>
    <row r="357" spans="2:7" x14ac:dyDescent="0.25">
      <c r="B357" s="179"/>
      <c r="D357" s="132" t="e">
        <f>VLOOKUP(Tabla6[N° DE LOTE],ALMACEN[],2,FALSE)</f>
        <v>#N/A</v>
      </c>
      <c r="E357" t="e">
        <f>VLOOKUP(Tabla6[N° DE LOTE],ALMACEN[],4,FALSE)</f>
        <v>#N/A</v>
      </c>
      <c r="F357" t="e">
        <f>VLOOKUP(Tabla6[N° DE LOTE],ALMACEN[],3,FALSE)</f>
        <v>#N/A</v>
      </c>
      <c r="G357" t="e">
        <f>VLOOKUP(Tabla6[[#This Row],[N° DE LOTE]],ALMACEN[],7,FALSE)</f>
        <v>#N/A</v>
      </c>
    </row>
    <row r="358" spans="2:7" x14ac:dyDescent="0.25">
      <c r="B358" s="179"/>
      <c r="D358" s="132" t="e">
        <f>VLOOKUP(Tabla6[N° DE LOTE],ALMACEN[],2,FALSE)</f>
        <v>#N/A</v>
      </c>
      <c r="E358" t="e">
        <f>VLOOKUP(Tabla6[N° DE LOTE],ALMACEN[],4,FALSE)</f>
        <v>#N/A</v>
      </c>
      <c r="F358" t="e">
        <f>VLOOKUP(Tabla6[N° DE LOTE],ALMACEN[],3,FALSE)</f>
        <v>#N/A</v>
      </c>
      <c r="G358" t="e">
        <f>VLOOKUP(Tabla6[[#This Row],[N° DE LOTE]],ALMACEN[],7,FALSE)</f>
        <v>#N/A</v>
      </c>
    </row>
    <row r="359" spans="2:7" x14ac:dyDescent="0.25">
      <c r="B359" s="179"/>
      <c r="D359" s="132" t="e">
        <f>VLOOKUP(Tabla6[N° DE LOTE],ALMACEN[],2,FALSE)</f>
        <v>#N/A</v>
      </c>
      <c r="E359" t="e">
        <f>VLOOKUP(Tabla6[N° DE LOTE],ALMACEN[],4,FALSE)</f>
        <v>#N/A</v>
      </c>
      <c r="F359" t="e">
        <f>VLOOKUP(Tabla6[N° DE LOTE],ALMACEN[],3,FALSE)</f>
        <v>#N/A</v>
      </c>
      <c r="G359" t="e">
        <f>VLOOKUP(Tabla6[[#This Row],[N° DE LOTE]],ALMACEN[],7,FALSE)</f>
        <v>#N/A</v>
      </c>
    </row>
    <row r="360" spans="2:7" x14ac:dyDescent="0.25">
      <c r="B360" s="179"/>
      <c r="D360" s="132" t="e">
        <f>VLOOKUP(Tabla6[N° DE LOTE],ALMACEN[],2,FALSE)</f>
        <v>#N/A</v>
      </c>
      <c r="E360" t="e">
        <f>VLOOKUP(Tabla6[N° DE LOTE],ALMACEN[],4,FALSE)</f>
        <v>#N/A</v>
      </c>
      <c r="F360" t="e">
        <f>VLOOKUP(Tabla6[N° DE LOTE],ALMACEN[],3,FALSE)</f>
        <v>#N/A</v>
      </c>
      <c r="G360" t="e">
        <f>VLOOKUP(Tabla6[[#This Row],[N° DE LOTE]],ALMACEN[],7,FALSE)</f>
        <v>#N/A</v>
      </c>
    </row>
    <row r="361" spans="2:7" x14ac:dyDescent="0.25">
      <c r="B361" s="179"/>
      <c r="D361" s="132" t="e">
        <f>VLOOKUP(Tabla6[N° DE LOTE],ALMACEN[],2,FALSE)</f>
        <v>#N/A</v>
      </c>
      <c r="E361" t="e">
        <f>VLOOKUP(Tabla6[N° DE LOTE],ALMACEN[],4,FALSE)</f>
        <v>#N/A</v>
      </c>
      <c r="F361" t="e">
        <f>VLOOKUP(Tabla6[N° DE LOTE],ALMACEN[],3,FALSE)</f>
        <v>#N/A</v>
      </c>
      <c r="G361" t="e">
        <f>VLOOKUP(Tabla6[[#This Row],[N° DE LOTE]],ALMACEN[],7,FALSE)</f>
        <v>#N/A</v>
      </c>
    </row>
    <row r="362" spans="2:7" x14ac:dyDescent="0.25">
      <c r="B362" s="179"/>
      <c r="D362" s="132" t="e">
        <f>VLOOKUP(Tabla6[N° DE LOTE],ALMACEN[],2,FALSE)</f>
        <v>#N/A</v>
      </c>
      <c r="E362" t="e">
        <f>VLOOKUP(Tabla6[N° DE LOTE],ALMACEN[],4,FALSE)</f>
        <v>#N/A</v>
      </c>
      <c r="F362" t="e">
        <f>VLOOKUP(Tabla6[N° DE LOTE],ALMACEN[],3,FALSE)</f>
        <v>#N/A</v>
      </c>
      <c r="G362" t="e">
        <f>VLOOKUP(Tabla6[[#This Row],[N° DE LOTE]],ALMACEN[],7,FALSE)</f>
        <v>#N/A</v>
      </c>
    </row>
    <row r="363" spans="2:7" x14ac:dyDescent="0.25">
      <c r="B363" s="179"/>
      <c r="D363" s="132" t="e">
        <f>VLOOKUP(Tabla6[N° DE LOTE],ALMACEN[],2,FALSE)</f>
        <v>#N/A</v>
      </c>
      <c r="E363" t="e">
        <f>VLOOKUP(Tabla6[N° DE LOTE],ALMACEN[],4,FALSE)</f>
        <v>#N/A</v>
      </c>
      <c r="F363" t="e">
        <f>VLOOKUP(Tabla6[N° DE LOTE],ALMACEN[],3,FALSE)</f>
        <v>#N/A</v>
      </c>
      <c r="G363" t="e">
        <f>VLOOKUP(Tabla6[[#This Row],[N° DE LOTE]],ALMACEN[],7,FALSE)</f>
        <v>#N/A</v>
      </c>
    </row>
    <row r="364" spans="2:7" x14ac:dyDescent="0.25">
      <c r="B364" s="179"/>
      <c r="D364" s="132" t="e">
        <f>VLOOKUP(Tabla6[N° DE LOTE],ALMACEN[],2,FALSE)</f>
        <v>#N/A</v>
      </c>
      <c r="E364" t="e">
        <f>VLOOKUP(Tabla6[N° DE LOTE],ALMACEN[],4,FALSE)</f>
        <v>#N/A</v>
      </c>
      <c r="F364" t="e">
        <f>VLOOKUP(Tabla6[N° DE LOTE],ALMACEN[],3,FALSE)</f>
        <v>#N/A</v>
      </c>
      <c r="G364" t="e">
        <f>VLOOKUP(Tabla6[[#This Row],[N° DE LOTE]],ALMACEN[],7,FALSE)</f>
        <v>#N/A</v>
      </c>
    </row>
    <row r="365" spans="2:7" x14ac:dyDescent="0.25">
      <c r="B365" s="179"/>
      <c r="D365" s="132" t="e">
        <f>VLOOKUP(Tabla6[N° DE LOTE],ALMACEN[],2,FALSE)</f>
        <v>#N/A</v>
      </c>
      <c r="E365" t="e">
        <f>VLOOKUP(Tabla6[N° DE LOTE],ALMACEN[],4,FALSE)</f>
        <v>#N/A</v>
      </c>
      <c r="F365" t="e">
        <f>VLOOKUP(Tabla6[N° DE LOTE],ALMACEN[],3,FALSE)</f>
        <v>#N/A</v>
      </c>
      <c r="G365" t="e">
        <f>VLOOKUP(Tabla6[[#This Row],[N° DE LOTE]],ALMACEN[],7,FALSE)</f>
        <v>#N/A</v>
      </c>
    </row>
    <row r="366" spans="2:7" x14ac:dyDescent="0.25">
      <c r="B366" s="179"/>
      <c r="D366" s="132" t="e">
        <f>VLOOKUP(Tabla6[N° DE LOTE],ALMACEN[],2,FALSE)</f>
        <v>#N/A</v>
      </c>
      <c r="E366" t="e">
        <f>VLOOKUP(Tabla6[N° DE LOTE],ALMACEN[],4,FALSE)</f>
        <v>#N/A</v>
      </c>
      <c r="F366" t="e">
        <f>VLOOKUP(Tabla6[N° DE LOTE],ALMACEN[],3,FALSE)</f>
        <v>#N/A</v>
      </c>
      <c r="G366" t="e">
        <f>VLOOKUP(Tabla6[[#This Row],[N° DE LOTE]],ALMACEN[],7,FALSE)</f>
        <v>#N/A</v>
      </c>
    </row>
    <row r="367" spans="2:7" x14ac:dyDescent="0.25">
      <c r="B367" s="179"/>
      <c r="D367" s="132" t="e">
        <f>VLOOKUP(Tabla6[N° DE LOTE],ALMACEN[],2,FALSE)</f>
        <v>#N/A</v>
      </c>
      <c r="E367" t="e">
        <f>VLOOKUP(Tabla6[N° DE LOTE],ALMACEN[],4,FALSE)</f>
        <v>#N/A</v>
      </c>
      <c r="F367" t="e">
        <f>VLOOKUP(Tabla6[N° DE LOTE],ALMACEN[],3,FALSE)</f>
        <v>#N/A</v>
      </c>
      <c r="G367" t="e">
        <f>VLOOKUP(Tabla6[[#This Row],[N° DE LOTE]],ALMACEN[],7,FALSE)</f>
        <v>#N/A</v>
      </c>
    </row>
    <row r="368" spans="2:7" x14ac:dyDescent="0.25">
      <c r="B368" s="179"/>
      <c r="D368" s="132" t="e">
        <f>VLOOKUP(Tabla6[N° DE LOTE],ALMACEN[],2,FALSE)</f>
        <v>#N/A</v>
      </c>
      <c r="E368" t="e">
        <f>VLOOKUP(Tabla6[N° DE LOTE],ALMACEN[],4,FALSE)</f>
        <v>#N/A</v>
      </c>
      <c r="F368" t="e">
        <f>VLOOKUP(Tabla6[N° DE LOTE],ALMACEN[],3,FALSE)</f>
        <v>#N/A</v>
      </c>
      <c r="G368" t="e">
        <f>VLOOKUP(Tabla6[[#This Row],[N° DE LOTE]],ALMACEN[],7,FALSE)</f>
        <v>#N/A</v>
      </c>
    </row>
    <row r="369" spans="2:7" x14ac:dyDescent="0.25">
      <c r="B369" s="179"/>
      <c r="D369" s="132" t="e">
        <f>VLOOKUP(Tabla6[N° DE LOTE],ALMACEN[],2,FALSE)</f>
        <v>#N/A</v>
      </c>
      <c r="E369" t="e">
        <f>VLOOKUP(Tabla6[N° DE LOTE],ALMACEN[],4,FALSE)</f>
        <v>#N/A</v>
      </c>
      <c r="F369" t="e">
        <f>VLOOKUP(Tabla6[N° DE LOTE],ALMACEN[],3,FALSE)</f>
        <v>#N/A</v>
      </c>
      <c r="G369" t="e">
        <f>VLOOKUP(Tabla6[[#This Row],[N° DE LOTE]],ALMACEN[],7,FALSE)</f>
        <v>#N/A</v>
      </c>
    </row>
    <row r="370" spans="2:7" x14ac:dyDescent="0.25">
      <c r="B370" s="179"/>
      <c r="D370" s="132" t="e">
        <f>VLOOKUP(Tabla6[N° DE LOTE],ALMACEN[],2,FALSE)</f>
        <v>#N/A</v>
      </c>
      <c r="E370" t="e">
        <f>VLOOKUP(Tabla6[N° DE LOTE],ALMACEN[],4,FALSE)</f>
        <v>#N/A</v>
      </c>
      <c r="F370" t="e">
        <f>VLOOKUP(Tabla6[N° DE LOTE],ALMACEN[],3,FALSE)</f>
        <v>#N/A</v>
      </c>
      <c r="G370" t="e">
        <f>VLOOKUP(Tabla6[[#This Row],[N° DE LOTE]],ALMACEN[],7,FALSE)</f>
        <v>#N/A</v>
      </c>
    </row>
    <row r="371" spans="2:7" x14ac:dyDescent="0.25">
      <c r="B371" s="179"/>
      <c r="D371" s="132" t="e">
        <f>VLOOKUP(Tabla6[N° DE LOTE],ALMACEN[],2,FALSE)</f>
        <v>#N/A</v>
      </c>
      <c r="E371" t="e">
        <f>VLOOKUP(Tabla6[N° DE LOTE],ALMACEN[],4,FALSE)</f>
        <v>#N/A</v>
      </c>
      <c r="F371" t="e">
        <f>VLOOKUP(Tabla6[N° DE LOTE],ALMACEN[],3,FALSE)</f>
        <v>#N/A</v>
      </c>
      <c r="G371" t="e">
        <f>VLOOKUP(Tabla6[[#This Row],[N° DE LOTE]],ALMACEN[],7,FALSE)</f>
        <v>#N/A</v>
      </c>
    </row>
    <row r="372" spans="2:7" x14ac:dyDescent="0.25">
      <c r="B372" s="179"/>
      <c r="D372" s="132" t="e">
        <f>VLOOKUP(Tabla6[N° DE LOTE],ALMACEN[],2,FALSE)</f>
        <v>#N/A</v>
      </c>
      <c r="E372" t="e">
        <f>VLOOKUP(Tabla6[N° DE LOTE],ALMACEN[],4,FALSE)</f>
        <v>#N/A</v>
      </c>
      <c r="F372" t="e">
        <f>VLOOKUP(Tabla6[N° DE LOTE],ALMACEN[],3,FALSE)</f>
        <v>#N/A</v>
      </c>
      <c r="G372" t="e">
        <f>VLOOKUP(Tabla6[[#This Row],[N° DE LOTE]],ALMACEN[],7,FALSE)</f>
        <v>#N/A</v>
      </c>
    </row>
    <row r="373" spans="2:7" x14ac:dyDescent="0.25">
      <c r="B373" s="179"/>
      <c r="D373" s="132" t="e">
        <f>VLOOKUP(Tabla6[N° DE LOTE],ALMACEN[],2,FALSE)</f>
        <v>#N/A</v>
      </c>
      <c r="E373" t="e">
        <f>VLOOKUP(Tabla6[N° DE LOTE],ALMACEN[],4,FALSE)</f>
        <v>#N/A</v>
      </c>
      <c r="F373" t="e">
        <f>VLOOKUP(Tabla6[N° DE LOTE],ALMACEN[],3,FALSE)</f>
        <v>#N/A</v>
      </c>
      <c r="G373" t="e">
        <f>VLOOKUP(Tabla6[[#This Row],[N° DE LOTE]],ALMACEN[],7,FALSE)</f>
        <v>#N/A</v>
      </c>
    </row>
    <row r="374" spans="2:7" x14ac:dyDescent="0.25">
      <c r="B374" s="179"/>
      <c r="D374" s="132" t="e">
        <f>VLOOKUP(Tabla6[N° DE LOTE],ALMACEN[],2,FALSE)</f>
        <v>#N/A</v>
      </c>
      <c r="E374" t="e">
        <f>VLOOKUP(Tabla6[N° DE LOTE],ALMACEN[],4,FALSE)</f>
        <v>#N/A</v>
      </c>
      <c r="F374" t="e">
        <f>VLOOKUP(Tabla6[N° DE LOTE],ALMACEN[],3,FALSE)</f>
        <v>#N/A</v>
      </c>
      <c r="G374" t="e">
        <f>VLOOKUP(Tabla6[[#This Row],[N° DE LOTE]],ALMACEN[],7,FALSE)</f>
        <v>#N/A</v>
      </c>
    </row>
    <row r="375" spans="2:7" x14ac:dyDescent="0.25">
      <c r="B375" s="179"/>
      <c r="D375" s="132" t="e">
        <f>VLOOKUP(Tabla6[N° DE LOTE],ALMACEN[],2,FALSE)</f>
        <v>#N/A</v>
      </c>
      <c r="E375" t="e">
        <f>VLOOKUP(Tabla6[N° DE LOTE],ALMACEN[],4,FALSE)</f>
        <v>#N/A</v>
      </c>
      <c r="F375" t="e">
        <f>VLOOKUP(Tabla6[N° DE LOTE],ALMACEN[],3,FALSE)</f>
        <v>#N/A</v>
      </c>
      <c r="G375" t="e">
        <f>VLOOKUP(Tabla6[[#This Row],[N° DE LOTE]],ALMACEN[],7,FALSE)</f>
        <v>#N/A</v>
      </c>
    </row>
    <row r="376" spans="2:7" x14ac:dyDescent="0.25">
      <c r="B376" s="379"/>
      <c r="D376" s="132" t="e">
        <f>VLOOKUP(Tabla6[N° DE LOTE],ALMACEN[],2,FALSE)</f>
        <v>#N/A</v>
      </c>
      <c r="E376" t="e">
        <f>VLOOKUP(Tabla6[N° DE LOTE],ALMACEN[],4,FALSE)</f>
        <v>#N/A</v>
      </c>
      <c r="F376" t="e">
        <f>VLOOKUP(Tabla6[N° DE LOTE],ALMACEN[],3,FALSE)</f>
        <v>#N/A</v>
      </c>
      <c r="G376" t="e">
        <f>VLOOKUP(Tabla6[[#This Row],[N° DE LOTE]],ALMACEN[],7,FALSE)</f>
        <v>#N/A</v>
      </c>
    </row>
    <row r="377" spans="2:7" x14ac:dyDescent="0.25">
      <c r="B377" s="179"/>
      <c r="D377" s="132" t="e">
        <f>VLOOKUP(Tabla6[N° DE LOTE],ALMACEN[],2,FALSE)</f>
        <v>#N/A</v>
      </c>
      <c r="E377" t="e">
        <f>VLOOKUP(Tabla6[N° DE LOTE],ALMACEN[],4,FALSE)</f>
        <v>#N/A</v>
      </c>
      <c r="F377" t="e">
        <f>VLOOKUP(Tabla6[N° DE LOTE],ALMACEN[],3,FALSE)</f>
        <v>#N/A</v>
      </c>
      <c r="G377" t="e">
        <f>VLOOKUP(Tabla6[[#This Row],[N° DE LOTE]],ALMACEN[],7,FALSE)</f>
        <v>#N/A</v>
      </c>
    </row>
    <row r="378" spans="2:7" x14ac:dyDescent="0.25">
      <c r="B378" s="179"/>
      <c r="D378" s="132" t="e">
        <f>VLOOKUP(Tabla6[N° DE LOTE],ALMACEN[],2,FALSE)</f>
        <v>#N/A</v>
      </c>
      <c r="E378" t="e">
        <f>VLOOKUP(Tabla6[N° DE LOTE],ALMACEN[],4,FALSE)</f>
        <v>#N/A</v>
      </c>
      <c r="F378" t="e">
        <f>VLOOKUP(Tabla6[N° DE LOTE],ALMACEN[],3,FALSE)</f>
        <v>#N/A</v>
      </c>
      <c r="G378" t="e">
        <f>VLOOKUP(Tabla6[[#This Row],[N° DE LOTE]],ALMACEN[],7,FALSE)</f>
        <v>#N/A</v>
      </c>
    </row>
    <row r="379" spans="2:7" x14ac:dyDescent="0.25">
      <c r="B379" s="179"/>
      <c r="D379" s="132" t="e">
        <f>VLOOKUP(Tabla6[N° DE LOTE],ALMACEN[],2,FALSE)</f>
        <v>#N/A</v>
      </c>
      <c r="E379" t="e">
        <f>VLOOKUP(Tabla6[N° DE LOTE],ALMACEN[],4,FALSE)</f>
        <v>#N/A</v>
      </c>
      <c r="F379" t="e">
        <f>VLOOKUP(Tabla6[N° DE LOTE],ALMACEN[],3,FALSE)</f>
        <v>#N/A</v>
      </c>
      <c r="G379" t="e">
        <f>VLOOKUP(Tabla6[[#This Row],[N° DE LOTE]],ALMACEN[],7,FALSE)</f>
        <v>#N/A</v>
      </c>
    </row>
    <row r="380" spans="2:7" x14ac:dyDescent="0.25">
      <c r="B380" s="179"/>
      <c r="D380" s="132" t="e">
        <f>VLOOKUP(Tabla6[N° DE LOTE],ALMACEN[],2,FALSE)</f>
        <v>#N/A</v>
      </c>
      <c r="E380" t="e">
        <f>VLOOKUP(Tabla6[N° DE LOTE],ALMACEN[],4,FALSE)</f>
        <v>#N/A</v>
      </c>
      <c r="F380" t="e">
        <f>VLOOKUP(Tabla6[N° DE LOTE],ALMACEN[],3,FALSE)</f>
        <v>#N/A</v>
      </c>
      <c r="G380" t="e">
        <f>VLOOKUP(Tabla6[[#This Row],[N° DE LOTE]],ALMACEN[],7,FALSE)</f>
        <v>#N/A</v>
      </c>
    </row>
    <row r="381" spans="2:7" x14ac:dyDescent="0.25">
      <c r="B381" s="179"/>
      <c r="D381" s="132" t="e">
        <f>VLOOKUP(Tabla6[N° DE LOTE],ALMACEN[],2,FALSE)</f>
        <v>#N/A</v>
      </c>
      <c r="E381" t="e">
        <f>VLOOKUP(Tabla6[N° DE LOTE],ALMACEN[],4,FALSE)</f>
        <v>#N/A</v>
      </c>
      <c r="F381" t="e">
        <f>VLOOKUP(Tabla6[N° DE LOTE],ALMACEN[],3,FALSE)</f>
        <v>#N/A</v>
      </c>
      <c r="G381" t="e">
        <f>VLOOKUP(Tabla6[[#This Row],[N° DE LOTE]],ALMACEN[],7,FALSE)</f>
        <v>#N/A</v>
      </c>
    </row>
    <row r="382" spans="2:7" x14ac:dyDescent="0.25">
      <c r="B382" s="179"/>
      <c r="D382" s="132" t="e">
        <f>VLOOKUP(Tabla6[N° DE LOTE],ALMACEN[],2,FALSE)</f>
        <v>#N/A</v>
      </c>
      <c r="E382" t="e">
        <f>VLOOKUP(Tabla6[N° DE LOTE],ALMACEN[],4,FALSE)</f>
        <v>#N/A</v>
      </c>
      <c r="F382" t="e">
        <f>VLOOKUP(Tabla6[N° DE LOTE],ALMACEN[],3,FALSE)</f>
        <v>#N/A</v>
      </c>
      <c r="G382" t="e">
        <f>VLOOKUP(Tabla6[[#This Row],[N° DE LOTE]],ALMACEN[],7,FALSE)</f>
        <v>#N/A</v>
      </c>
    </row>
    <row r="383" spans="2:7" x14ac:dyDescent="0.25">
      <c r="B383" s="179"/>
      <c r="D383" s="132" t="e">
        <f>VLOOKUP(Tabla6[N° DE LOTE],ALMACEN[],2,FALSE)</f>
        <v>#N/A</v>
      </c>
      <c r="E383" t="e">
        <f>VLOOKUP(Tabla6[N° DE LOTE],ALMACEN[],4,FALSE)</f>
        <v>#N/A</v>
      </c>
      <c r="F383" t="e">
        <f>VLOOKUP(Tabla6[N° DE LOTE],ALMACEN[],3,FALSE)</f>
        <v>#N/A</v>
      </c>
      <c r="G383" t="e">
        <f>VLOOKUP(Tabla6[[#This Row],[N° DE LOTE]],ALMACEN[],7,FALSE)</f>
        <v>#N/A</v>
      </c>
    </row>
    <row r="384" spans="2:7" x14ac:dyDescent="0.25">
      <c r="B384" s="179"/>
      <c r="D384" s="132" t="e">
        <f>VLOOKUP(Tabla6[N° DE LOTE],ALMACEN[],2,FALSE)</f>
        <v>#N/A</v>
      </c>
      <c r="E384" t="e">
        <f>VLOOKUP(Tabla6[N° DE LOTE],ALMACEN[],4,FALSE)</f>
        <v>#N/A</v>
      </c>
      <c r="F384" t="e">
        <f>VLOOKUP(Tabla6[N° DE LOTE],ALMACEN[],3,FALSE)</f>
        <v>#N/A</v>
      </c>
      <c r="G384" t="e">
        <f>VLOOKUP(Tabla6[[#This Row],[N° DE LOTE]],ALMACEN[],7,FALSE)</f>
        <v>#N/A</v>
      </c>
    </row>
    <row r="385" spans="2:7" x14ac:dyDescent="0.25">
      <c r="B385" s="179"/>
      <c r="D385" s="132" t="e">
        <f>VLOOKUP(Tabla6[N° DE LOTE],ALMACEN[],2,FALSE)</f>
        <v>#N/A</v>
      </c>
      <c r="E385" t="e">
        <f>VLOOKUP(Tabla6[N° DE LOTE],ALMACEN[],4,FALSE)</f>
        <v>#N/A</v>
      </c>
      <c r="F385" t="e">
        <f>VLOOKUP(Tabla6[N° DE LOTE],ALMACEN[],3,FALSE)</f>
        <v>#N/A</v>
      </c>
      <c r="G385" t="e">
        <f>VLOOKUP(Tabla6[[#This Row],[N° DE LOTE]],ALMACEN[],7,FALSE)</f>
        <v>#N/A</v>
      </c>
    </row>
    <row r="386" spans="2:7" x14ac:dyDescent="0.25">
      <c r="B386" s="179"/>
      <c r="D386" s="132" t="e">
        <f>VLOOKUP(Tabla6[N° DE LOTE],ALMACEN[],2,FALSE)</f>
        <v>#N/A</v>
      </c>
      <c r="E386" t="e">
        <f>VLOOKUP(Tabla6[N° DE LOTE],ALMACEN[],4,FALSE)</f>
        <v>#N/A</v>
      </c>
      <c r="F386" t="e">
        <f>VLOOKUP(Tabla6[N° DE LOTE],ALMACEN[],3,FALSE)</f>
        <v>#N/A</v>
      </c>
      <c r="G386" t="e">
        <f>VLOOKUP(Tabla6[[#This Row],[N° DE LOTE]],ALMACEN[],7,FALSE)</f>
        <v>#N/A</v>
      </c>
    </row>
    <row r="387" spans="2:7" x14ac:dyDescent="0.25">
      <c r="B387" s="179"/>
      <c r="D387" s="132" t="e">
        <f>VLOOKUP(Tabla6[N° DE LOTE],ALMACEN[],2,FALSE)</f>
        <v>#N/A</v>
      </c>
      <c r="E387" t="e">
        <f>VLOOKUP(Tabla6[N° DE LOTE],ALMACEN[],4,FALSE)</f>
        <v>#N/A</v>
      </c>
      <c r="F387" t="e">
        <f>VLOOKUP(Tabla6[N° DE LOTE],ALMACEN[],3,FALSE)</f>
        <v>#N/A</v>
      </c>
      <c r="G387" t="e">
        <f>VLOOKUP(Tabla6[[#This Row],[N° DE LOTE]],ALMACEN[],7,FALSE)</f>
        <v>#N/A</v>
      </c>
    </row>
    <row r="388" spans="2:7" x14ac:dyDescent="0.25">
      <c r="B388" s="179"/>
      <c r="D388" s="132" t="e">
        <f>VLOOKUP(Tabla6[N° DE LOTE],ALMACEN[],2,FALSE)</f>
        <v>#N/A</v>
      </c>
      <c r="E388" t="e">
        <f>VLOOKUP(Tabla6[N° DE LOTE],ALMACEN[],4,FALSE)</f>
        <v>#N/A</v>
      </c>
      <c r="F388" t="e">
        <f>VLOOKUP(Tabla6[N° DE LOTE],ALMACEN[],3,FALSE)</f>
        <v>#N/A</v>
      </c>
      <c r="G388" t="e">
        <f>VLOOKUP(Tabla6[[#This Row],[N° DE LOTE]],ALMACEN[],7,FALSE)</f>
        <v>#N/A</v>
      </c>
    </row>
    <row r="389" spans="2:7" x14ac:dyDescent="0.25">
      <c r="B389" s="179"/>
      <c r="D389" s="132" t="e">
        <f>VLOOKUP(Tabla6[N° DE LOTE],ALMACEN[],2,FALSE)</f>
        <v>#N/A</v>
      </c>
      <c r="E389" t="e">
        <f>VLOOKUP(Tabla6[N° DE LOTE],ALMACEN[],4,FALSE)</f>
        <v>#N/A</v>
      </c>
      <c r="F389" t="e">
        <f>VLOOKUP(Tabla6[N° DE LOTE],ALMACEN[],3,FALSE)</f>
        <v>#N/A</v>
      </c>
      <c r="G389" t="e">
        <f>VLOOKUP(Tabla6[[#This Row],[N° DE LOTE]],ALMACEN[],7,FALSE)</f>
        <v>#N/A</v>
      </c>
    </row>
    <row r="390" spans="2:7" x14ac:dyDescent="0.25">
      <c r="B390" s="179"/>
      <c r="D390" s="132" t="e">
        <f>VLOOKUP(Tabla6[N° DE LOTE],ALMACEN[],2,FALSE)</f>
        <v>#N/A</v>
      </c>
      <c r="E390" t="e">
        <f>VLOOKUP(Tabla6[N° DE LOTE],ALMACEN[],4,FALSE)</f>
        <v>#N/A</v>
      </c>
      <c r="F390" t="e">
        <f>VLOOKUP(Tabla6[N° DE LOTE],ALMACEN[],3,FALSE)</f>
        <v>#N/A</v>
      </c>
      <c r="G390" t="e">
        <f>VLOOKUP(Tabla6[[#This Row],[N° DE LOTE]],ALMACEN[],7,FALSE)</f>
        <v>#N/A</v>
      </c>
    </row>
    <row r="391" spans="2:7" x14ac:dyDescent="0.25">
      <c r="B391" s="179"/>
      <c r="D391" s="132" t="e">
        <f>VLOOKUP(Tabla6[N° DE LOTE],ALMACEN[],2,FALSE)</f>
        <v>#N/A</v>
      </c>
      <c r="E391" t="e">
        <f>VLOOKUP(Tabla6[N° DE LOTE],ALMACEN[],4,FALSE)</f>
        <v>#N/A</v>
      </c>
      <c r="F391" t="e">
        <f>VLOOKUP(Tabla6[N° DE LOTE],ALMACEN[],3,FALSE)</f>
        <v>#N/A</v>
      </c>
      <c r="G391" t="e">
        <f>VLOOKUP(Tabla6[[#This Row],[N° DE LOTE]],ALMACEN[],7,FALSE)</f>
        <v>#N/A</v>
      </c>
    </row>
    <row r="392" spans="2:7" x14ac:dyDescent="0.25">
      <c r="B392" s="179"/>
      <c r="D392" s="132" t="e">
        <f>VLOOKUP(Tabla6[N° DE LOTE],ALMACEN[],2,FALSE)</f>
        <v>#N/A</v>
      </c>
      <c r="E392" t="e">
        <f>VLOOKUP(Tabla6[N° DE LOTE],ALMACEN[],4,FALSE)</f>
        <v>#N/A</v>
      </c>
      <c r="F392" t="e">
        <f>VLOOKUP(Tabla6[N° DE LOTE],ALMACEN[],3,FALSE)</f>
        <v>#N/A</v>
      </c>
      <c r="G392" t="e">
        <f>VLOOKUP(Tabla6[[#This Row],[N° DE LOTE]],ALMACEN[],7,FALSE)</f>
        <v>#N/A</v>
      </c>
    </row>
    <row r="393" spans="2:7" x14ac:dyDescent="0.25">
      <c r="B393" s="179"/>
      <c r="D393" s="132" t="e">
        <f>VLOOKUP(Tabla6[N° DE LOTE],ALMACEN[],2,FALSE)</f>
        <v>#N/A</v>
      </c>
      <c r="E393" t="e">
        <f>VLOOKUP(Tabla6[N° DE LOTE],ALMACEN[],4,FALSE)</f>
        <v>#N/A</v>
      </c>
      <c r="F393" t="e">
        <f>VLOOKUP(Tabla6[N° DE LOTE],ALMACEN[],3,FALSE)</f>
        <v>#N/A</v>
      </c>
      <c r="G393" t="e">
        <f>VLOOKUP(Tabla6[[#This Row],[N° DE LOTE]],ALMACEN[],7,FALSE)</f>
        <v>#N/A</v>
      </c>
    </row>
    <row r="394" spans="2:7" x14ac:dyDescent="0.25">
      <c r="B394" s="179"/>
      <c r="D394" s="132" t="e">
        <f>VLOOKUP(Tabla6[N° DE LOTE],ALMACEN[],2,FALSE)</f>
        <v>#N/A</v>
      </c>
      <c r="E394" t="e">
        <f>VLOOKUP(Tabla6[N° DE LOTE],ALMACEN[],4,FALSE)</f>
        <v>#N/A</v>
      </c>
      <c r="F394" t="e">
        <f>VLOOKUP(Tabla6[N° DE LOTE],ALMACEN[],3,FALSE)</f>
        <v>#N/A</v>
      </c>
      <c r="G394" t="e">
        <f>VLOOKUP(Tabla6[[#This Row],[N° DE LOTE]],ALMACEN[],7,FALSE)</f>
        <v>#N/A</v>
      </c>
    </row>
    <row r="395" spans="2:7" x14ac:dyDescent="0.25">
      <c r="B395" s="179"/>
      <c r="D395" s="132" t="e">
        <f>VLOOKUP(Tabla6[N° DE LOTE],ALMACEN[],2,FALSE)</f>
        <v>#N/A</v>
      </c>
      <c r="E395" t="e">
        <f>VLOOKUP(Tabla6[N° DE LOTE],ALMACEN[],4,FALSE)</f>
        <v>#N/A</v>
      </c>
      <c r="F395" t="e">
        <f>VLOOKUP(Tabla6[N° DE LOTE],ALMACEN[],3,FALSE)</f>
        <v>#N/A</v>
      </c>
      <c r="G395" t="e">
        <f>VLOOKUP(Tabla6[[#This Row],[N° DE LOTE]],ALMACEN[],7,FALSE)</f>
        <v>#N/A</v>
      </c>
    </row>
    <row r="396" spans="2:7" x14ac:dyDescent="0.25">
      <c r="B396" s="179"/>
      <c r="D396" s="132" t="e">
        <f>VLOOKUP(Tabla6[N° DE LOTE],ALMACEN[],2,FALSE)</f>
        <v>#N/A</v>
      </c>
      <c r="E396" t="e">
        <f>VLOOKUP(Tabla6[N° DE LOTE],ALMACEN[],4,FALSE)</f>
        <v>#N/A</v>
      </c>
      <c r="F396" t="e">
        <f>VLOOKUP(Tabla6[N° DE LOTE],ALMACEN[],3,FALSE)</f>
        <v>#N/A</v>
      </c>
      <c r="G396" t="e">
        <f>VLOOKUP(Tabla6[[#This Row],[N° DE LOTE]],ALMACEN[],7,FALSE)</f>
        <v>#N/A</v>
      </c>
    </row>
    <row r="397" spans="2:7" x14ac:dyDescent="0.25">
      <c r="B397" s="179"/>
      <c r="D397" s="132" t="e">
        <f>VLOOKUP(Tabla6[N° DE LOTE],ALMACEN[],2,FALSE)</f>
        <v>#N/A</v>
      </c>
      <c r="E397" t="e">
        <f>VLOOKUP(Tabla6[N° DE LOTE],ALMACEN[],4,FALSE)</f>
        <v>#N/A</v>
      </c>
      <c r="F397" t="e">
        <f>VLOOKUP(Tabla6[N° DE LOTE],ALMACEN[],3,FALSE)</f>
        <v>#N/A</v>
      </c>
      <c r="G397" t="e">
        <f>VLOOKUP(Tabla6[[#This Row],[N° DE LOTE]],ALMACEN[],7,FALSE)</f>
        <v>#N/A</v>
      </c>
    </row>
    <row r="398" spans="2:7" x14ac:dyDescent="0.25">
      <c r="B398" s="380"/>
      <c r="D398" s="132" t="e">
        <f>VLOOKUP(Tabla6[N° DE LOTE],ALMACEN[],2,FALSE)</f>
        <v>#N/A</v>
      </c>
      <c r="E398" t="e">
        <f>VLOOKUP(Tabla6[N° DE LOTE],ALMACEN[],4,FALSE)</f>
        <v>#N/A</v>
      </c>
      <c r="F398" t="e">
        <f>VLOOKUP(Tabla6[N° DE LOTE],ALMACEN[],3,FALSE)</f>
        <v>#N/A</v>
      </c>
      <c r="G398" t="e">
        <f>VLOOKUP(Tabla6[[#This Row],[N° DE LOTE]],ALMACEN[],7,FALSE)</f>
        <v>#N/A</v>
      </c>
    </row>
    <row r="399" spans="2:7" x14ac:dyDescent="0.25">
      <c r="B399" s="179"/>
      <c r="D399" s="132" t="e">
        <f>VLOOKUP(Tabla6[N° DE LOTE],ALMACEN[],2,FALSE)</f>
        <v>#N/A</v>
      </c>
      <c r="E399" t="e">
        <f>VLOOKUP(Tabla6[N° DE LOTE],ALMACEN[],4,FALSE)</f>
        <v>#N/A</v>
      </c>
      <c r="F399" t="e">
        <f>VLOOKUP(Tabla6[N° DE LOTE],ALMACEN[],3,FALSE)</f>
        <v>#N/A</v>
      </c>
      <c r="G399" t="e">
        <f>VLOOKUP(Tabla6[[#This Row],[N° DE LOTE]],ALMACEN[],7,FALSE)</f>
        <v>#N/A</v>
      </c>
    </row>
    <row r="400" spans="2:7" x14ac:dyDescent="0.25">
      <c r="B400" s="179"/>
      <c r="D400" s="132" t="e">
        <f>VLOOKUP(Tabla6[N° DE LOTE],ALMACEN[],2,FALSE)</f>
        <v>#N/A</v>
      </c>
      <c r="E400" t="e">
        <f>VLOOKUP(Tabla6[N° DE LOTE],ALMACEN[],4,FALSE)</f>
        <v>#N/A</v>
      </c>
      <c r="F400" t="e">
        <f>VLOOKUP(Tabla6[N° DE LOTE],ALMACEN[],3,FALSE)</f>
        <v>#N/A</v>
      </c>
      <c r="G400" t="e">
        <f>VLOOKUP(Tabla6[[#This Row],[N° DE LOTE]],ALMACEN[],7,FALSE)</f>
        <v>#N/A</v>
      </c>
    </row>
    <row r="401" spans="2:7" x14ac:dyDescent="0.25">
      <c r="B401" s="378"/>
      <c r="D401" s="132" t="e">
        <f>VLOOKUP(Tabla6[N° DE LOTE],ALMACEN[],2,FALSE)</f>
        <v>#N/A</v>
      </c>
      <c r="E401" t="e">
        <f>VLOOKUP(Tabla6[N° DE LOTE],ALMACEN[],4,FALSE)</f>
        <v>#N/A</v>
      </c>
      <c r="F401" t="e">
        <f>VLOOKUP(Tabla6[N° DE LOTE],ALMACEN[],3,FALSE)</f>
        <v>#N/A</v>
      </c>
      <c r="G401" t="e">
        <f>VLOOKUP(Tabla6[[#This Row],[N° DE LOTE]],ALMACEN[],7,FALSE)</f>
        <v>#N/A</v>
      </c>
    </row>
    <row r="402" spans="2:7" x14ac:dyDescent="0.25">
      <c r="B402" s="179"/>
      <c r="C402" s="8"/>
      <c r="D402" s="132" t="e">
        <f>VLOOKUP(Tabla6[N° DE LOTE],ALMACEN[],2,FALSE)</f>
        <v>#N/A</v>
      </c>
      <c r="E402" t="e">
        <f>VLOOKUP(Tabla6[N° DE LOTE],ALMACEN[],4,FALSE)</f>
        <v>#N/A</v>
      </c>
      <c r="F402" t="e">
        <f>VLOOKUP(Tabla6[N° DE LOTE],ALMACEN[],3,FALSE)</f>
        <v>#N/A</v>
      </c>
      <c r="G402" t="e">
        <f>VLOOKUP(Tabla6[[#This Row],[N° DE LOTE]],ALMACEN[],7,FALSE)</f>
        <v>#N/A</v>
      </c>
    </row>
    <row r="403" spans="2:7" x14ac:dyDescent="0.25">
      <c r="B403" s="179"/>
      <c r="D403" s="132" t="e">
        <f>VLOOKUP(Tabla6[N° DE LOTE],ALMACEN[],2,FALSE)</f>
        <v>#N/A</v>
      </c>
      <c r="E403" t="e">
        <f>VLOOKUP(Tabla6[N° DE LOTE],ALMACEN[],4,FALSE)</f>
        <v>#N/A</v>
      </c>
      <c r="F403" t="e">
        <f>VLOOKUP(Tabla6[N° DE LOTE],ALMACEN[],3,FALSE)</f>
        <v>#N/A</v>
      </c>
      <c r="G403" t="e">
        <f>VLOOKUP(Tabla6[[#This Row],[N° DE LOTE]],ALMACEN[],7,FALSE)</f>
        <v>#N/A</v>
      </c>
    </row>
    <row r="404" spans="2:7" x14ac:dyDescent="0.25">
      <c r="B404" s="179"/>
      <c r="D404" s="132" t="e">
        <f>VLOOKUP(Tabla6[N° DE LOTE],ALMACEN[],2,FALSE)</f>
        <v>#N/A</v>
      </c>
      <c r="E404" t="e">
        <f>VLOOKUP(Tabla6[N° DE LOTE],ALMACEN[],4,FALSE)</f>
        <v>#N/A</v>
      </c>
      <c r="F404" t="e">
        <f>VLOOKUP(Tabla6[N° DE LOTE],ALMACEN[],3,FALSE)</f>
        <v>#N/A</v>
      </c>
      <c r="G404" t="e">
        <f>VLOOKUP(Tabla6[[#This Row],[N° DE LOTE]],ALMACEN[],7,FALSE)</f>
        <v>#N/A</v>
      </c>
    </row>
    <row r="405" spans="2:7" x14ac:dyDescent="0.25">
      <c r="B405" s="179"/>
      <c r="D405" s="132" t="e">
        <f>VLOOKUP(Tabla6[N° DE LOTE],ALMACEN[],2,FALSE)</f>
        <v>#N/A</v>
      </c>
      <c r="E405" t="e">
        <f>VLOOKUP(Tabla6[N° DE LOTE],ALMACEN[],4,FALSE)</f>
        <v>#N/A</v>
      </c>
      <c r="F405" t="e">
        <f>VLOOKUP(Tabla6[N° DE LOTE],ALMACEN[],3,FALSE)</f>
        <v>#N/A</v>
      </c>
      <c r="G405" t="e">
        <f>VLOOKUP(Tabla6[[#This Row],[N° DE LOTE]],ALMACEN[],7,FALSE)</f>
        <v>#N/A</v>
      </c>
    </row>
    <row r="406" spans="2:7" x14ac:dyDescent="0.25">
      <c r="B406" s="179"/>
      <c r="D406" s="132" t="e">
        <f>VLOOKUP(Tabla6[N° DE LOTE],ALMACEN[],2,FALSE)</f>
        <v>#N/A</v>
      </c>
      <c r="E406" t="e">
        <f>VLOOKUP(Tabla6[N° DE LOTE],ALMACEN[],4,FALSE)</f>
        <v>#N/A</v>
      </c>
      <c r="F406" t="e">
        <f>VLOOKUP(Tabla6[N° DE LOTE],ALMACEN[],3,FALSE)</f>
        <v>#N/A</v>
      </c>
      <c r="G406" t="e">
        <f>VLOOKUP(Tabla6[[#This Row],[N° DE LOTE]],ALMACEN[],7,FALSE)</f>
        <v>#N/A</v>
      </c>
    </row>
    <row r="407" spans="2:7" x14ac:dyDescent="0.25">
      <c r="B407" s="179"/>
      <c r="D407" s="132" t="e">
        <f>VLOOKUP(Tabla6[N° DE LOTE],ALMACEN[],2,FALSE)</f>
        <v>#N/A</v>
      </c>
      <c r="E407" t="e">
        <f>VLOOKUP(Tabla6[N° DE LOTE],ALMACEN[],4,FALSE)</f>
        <v>#N/A</v>
      </c>
      <c r="F407" t="e">
        <f>VLOOKUP(Tabla6[N° DE LOTE],ALMACEN[],3,FALSE)</f>
        <v>#N/A</v>
      </c>
      <c r="G407" t="e">
        <f>VLOOKUP(Tabla6[[#This Row],[N° DE LOTE]],ALMACEN[],7,FALSE)</f>
        <v>#N/A</v>
      </c>
    </row>
    <row r="408" spans="2:7" x14ac:dyDescent="0.25">
      <c r="B408" s="179"/>
      <c r="D408" s="132" t="e">
        <f>VLOOKUP(Tabla6[N° DE LOTE],ALMACEN[],2,FALSE)</f>
        <v>#N/A</v>
      </c>
      <c r="E408" t="e">
        <f>VLOOKUP(Tabla6[N° DE LOTE],ALMACEN[],4,FALSE)</f>
        <v>#N/A</v>
      </c>
      <c r="F408" t="e">
        <f>VLOOKUP(Tabla6[N° DE LOTE],ALMACEN[],3,FALSE)</f>
        <v>#N/A</v>
      </c>
      <c r="G408" t="e">
        <f>VLOOKUP(Tabla6[[#This Row],[N° DE LOTE]],ALMACEN[],7,FALSE)</f>
        <v>#N/A</v>
      </c>
    </row>
    <row r="409" spans="2:7" x14ac:dyDescent="0.25">
      <c r="B409" s="179"/>
      <c r="D409" s="132" t="e">
        <f>VLOOKUP(Tabla6[N° DE LOTE],ALMACEN[],2,FALSE)</f>
        <v>#N/A</v>
      </c>
      <c r="E409" t="e">
        <f>VLOOKUP(Tabla6[N° DE LOTE],ALMACEN[],4,FALSE)</f>
        <v>#N/A</v>
      </c>
      <c r="F409" t="e">
        <f>VLOOKUP(Tabla6[N° DE LOTE],ALMACEN[],3,FALSE)</f>
        <v>#N/A</v>
      </c>
      <c r="G409" t="e">
        <f>VLOOKUP(Tabla6[[#This Row],[N° DE LOTE]],ALMACEN[],7,FALSE)</f>
        <v>#N/A</v>
      </c>
    </row>
    <row r="410" spans="2:7" x14ac:dyDescent="0.25">
      <c r="B410" s="179"/>
      <c r="D410" s="132" t="e">
        <f>VLOOKUP(Tabla6[N° DE LOTE],ALMACEN[],2,FALSE)</f>
        <v>#N/A</v>
      </c>
      <c r="E410" t="e">
        <f>VLOOKUP(Tabla6[N° DE LOTE],ALMACEN[],4,FALSE)</f>
        <v>#N/A</v>
      </c>
      <c r="F410" t="e">
        <f>VLOOKUP(Tabla6[N° DE LOTE],ALMACEN[],3,FALSE)</f>
        <v>#N/A</v>
      </c>
      <c r="G410" t="e">
        <f>VLOOKUP(Tabla6[[#This Row],[N° DE LOTE]],ALMACEN[],7,FALSE)</f>
        <v>#N/A</v>
      </c>
    </row>
    <row r="411" spans="2:7" x14ac:dyDescent="0.25">
      <c r="B411" s="179"/>
      <c r="D411" s="132" t="e">
        <f>VLOOKUP(Tabla6[N° DE LOTE],ALMACEN[],2,FALSE)</f>
        <v>#N/A</v>
      </c>
      <c r="E411" t="e">
        <f>VLOOKUP(Tabla6[N° DE LOTE],ALMACEN[],4,FALSE)</f>
        <v>#N/A</v>
      </c>
      <c r="F411" t="e">
        <f>VLOOKUP(Tabla6[N° DE LOTE],ALMACEN[],3,FALSE)</f>
        <v>#N/A</v>
      </c>
      <c r="G411" t="e">
        <f>VLOOKUP(Tabla6[[#This Row],[N° DE LOTE]],ALMACEN[],7,FALSE)</f>
        <v>#N/A</v>
      </c>
    </row>
    <row r="412" spans="2:7" x14ac:dyDescent="0.25">
      <c r="B412" s="179"/>
      <c r="D412" s="132" t="e">
        <f>VLOOKUP(Tabla6[N° DE LOTE],ALMACEN[],2,FALSE)</f>
        <v>#N/A</v>
      </c>
      <c r="E412" t="e">
        <f>VLOOKUP(Tabla6[N° DE LOTE],ALMACEN[],4,FALSE)</f>
        <v>#N/A</v>
      </c>
      <c r="F412" t="e">
        <f>VLOOKUP(Tabla6[N° DE LOTE],ALMACEN[],3,FALSE)</f>
        <v>#N/A</v>
      </c>
      <c r="G412" t="e">
        <f>VLOOKUP(Tabla6[[#This Row],[N° DE LOTE]],ALMACEN[],7,FALSE)</f>
        <v>#N/A</v>
      </c>
    </row>
    <row r="413" spans="2:7" x14ac:dyDescent="0.25">
      <c r="B413" s="179"/>
      <c r="D413" s="132" t="e">
        <f>VLOOKUP(Tabla6[N° DE LOTE],ALMACEN[],2,FALSE)</f>
        <v>#N/A</v>
      </c>
      <c r="E413" t="e">
        <f>VLOOKUP(Tabla6[N° DE LOTE],ALMACEN[],4,FALSE)</f>
        <v>#N/A</v>
      </c>
      <c r="F413" t="e">
        <f>VLOOKUP(Tabla6[N° DE LOTE],ALMACEN[],3,FALSE)</f>
        <v>#N/A</v>
      </c>
      <c r="G413" t="e">
        <f>VLOOKUP(Tabla6[[#This Row],[N° DE LOTE]],ALMACEN[],7,FALSE)</f>
        <v>#N/A</v>
      </c>
    </row>
    <row r="414" spans="2:7" x14ac:dyDescent="0.25">
      <c r="B414" s="379"/>
      <c r="D414" s="132" t="e">
        <f>VLOOKUP(Tabla6[N° DE LOTE],ALMACEN[],2,FALSE)</f>
        <v>#N/A</v>
      </c>
      <c r="E414" t="e">
        <f>VLOOKUP(Tabla6[N° DE LOTE],ALMACEN[],4,FALSE)</f>
        <v>#N/A</v>
      </c>
      <c r="F414" t="e">
        <f>VLOOKUP(Tabla6[N° DE LOTE],ALMACEN[],3,FALSE)</f>
        <v>#N/A</v>
      </c>
      <c r="G414" t="e">
        <f>VLOOKUP(Tabla6[[#This Row],[N° DE LOTE]],ALMACEN[],7,FALSE)</f>
        <v>#N/A</v>
      </c>
    </row>
    <row r="415" spans="2:7" x14ac:dyDescent="0.25">
      <c r="B415" s="179"/>
      <c r="D415" s="132" t="e">
        <f>VLOOKUP(Tabla6[N° DE LOTE],ALMACEN[],2,FALSE)</f>
        <v>#N/A</v>
      </c>
      <c r="E415" t="e">
        <f>VLOOKUP(Tabla6[N° DE LOTE],ALMACEN[],4,FALSE)</f>
        <v>#N/A</v>
      </c>
      <c r="F415" t="e">
        <f>VLOOKUP(Tabla6[N° DE LOTE],ALMACEN[],3,FALSE)</f>
        <v>#N/A</v>
      </c>
      <c r="G415" t="e">
        <f>VLOOKUP(Tabla6[[#This Row],[N° DE LOTE]],ALMACEN[],7,FALSE)</f>
        <v>#N/A</v>
      </c>
    </row>
    <row r="416" spans="2:7" x14ac:dyDescent="0.25">
      <c r="B416" s="179"/>
      <c r="D416" s="132" t="e">
        <f>VLOOKUP(Tabla6[N° DE LOTE],ALMACEN[],2,FALSE)</f>
        <v>#N/A</v>
      </c>
      <c r="E416" t="e">
        <f>VLOOKUP(Tabla6[N° DE LOTE],ALMACEN[],4,FALSE)</f>
        <v>#N/A</v>
      </c>
      <c r="F416" t="e">
        <f>VLOOKUP(Tabla6[N° DE LOTE],ALMACEN[],3,FALSE)</f>
        <v>#N/A</v>
      </c>
      <c r="G416" t="e">
        <f>VLOOKUP(Tabla6[[#This Row],[N° DE LOTE]],ALMACEN[],7,FALSE)</f>
        <v>#N/A</v>
      </c>
    </row>
    <row r="417" spans="2:8" x14ac:dyDescent="0.25">
      <c r="B417" s="179"/>
      <c r="D417" s="132" t="e">
        <f>VLOOKUP(Tabla6[N° DE LOTE],ALMACEN[],2,FALSE)</f>
        <v>#N/A</v>
      </c>
      <c r="E417" t="e">
        <f>VLOOKUP(Tabla6[N° DE LOTE],ALMACEN[],4,FALSE)</f>
        <v>#N/A</v>
      </c>
      <c r="F417" t="e">
        <f>VLOOKUP(Tabla6[N° DE LOTE],ALMACEN[],3,FALSE)</f>
        <v>#N/A</v>
      </c>
      <c r="G417" t="e">
        <f>VLOOKUP(Tabla6[[#This Row],[N° DE LOTE]],ALMACEN[],7,FALSE)</f>
        <v>#N/A</v>
      </c>
    </row>
    <row r="418" spans="2:8" x14ac:dyDescent="0.25">
      <c r="B418" s="179"/>
      <c r="D418" s="132" t="e">
        <f>VLOOKUP(Tabla6[N° DE LOTE],ALMACEN[],2,FALSE)</f>
        <v>#N/A</v>
      </c>
      <c r="E418" t="e">
        <f>VLOOKUP(Tabla6[N° DE LOTE],ALMACEN[],4,FALSE)</f>
        <v>#N/A</v>
      </c>
      <c r="F418" t="e">
        <f>VLOOKUP(Tabla6[N° DE LOTE],ALMACEN[],3,FALSE)</f>
        <v>#N/A</v>
      </c>
      <c r="G418" t="e">
        <f>VLOOKUP(Tabla6[[#This Row],[N° DE LOTE]],ALMACEN[],7,FALSE)</f>
        <v>#N/A</v>
      </c>
    </row>
    <row r="419" spans="2:8" x14ac:dyDescent="0.25">
      <c r="B419" s="179"/>
      <c r="D419" s="132" t="e">
        <f>VLOOKUP(Tabla6[N° DE LOTE],ALMACEN[],2,FALSE)</f>
        <v>#N/A</v>
      </c>
      <c r="E419" t="e">
        <f>VLOOKUP(Tabla6[N° DE LOTE],ALMACEN[],4,FALSE)</f>
        <v>#N/A</v>
      </c>
      <c r="F419" t="e">
        <f>VLOOKUP(Tabla6[N° DE LOTE],ALMACEN[],3,FALSE)</f>
        <v>#N/A</v>
      </c>
      <c r="G419" t="e">
        <f>VLOOKUP(Tabla6[[#This Row],[N° DE LOTE]],ALMACEN[],7,FALSE)</f>
        <v>#N/A</v>
      </c>
    </row>
    <row r="420" spans="2:8" x14ac:dyDescent="0.25">
      <c r="B420" s="179"/>
      <c r="D420" s="132" t="e">
        <f>VLOOKUP(Tabla6[N° DE LOTE],ALMACEN[],2,FALSE)</f>
        <v>#N/A</v>
      </c>
      <c r="E420" t="e">
        <f>VLOOKUP(Tabla6[N° DE LOTE],ALMACEN[],4,FALSE)</f>
        <v>#N/A</v>
      </c>
      <c r="F420" t="e">
        <f>VLOOKUP(Tabla6[N° DE LOTE],ALMACEN[],3,FALSE)</f>
        <v>#N/A</v>
      </c>
      <c r="G420" t="e">
        <f>VLOOKUP(Tabla6[[#This Row],[N° DE LOTE]],ALMACEN[],7,FALSE)</f>
        <v>#N/A</v>
      </c>
    </row>
    <row r="421" spans="2:8" x14ac:dyDescent="0.25">
      <c r="B421" s="179"/>
      <c r="D421" s="132" t="e">
        <f>VLOOKUP(Tabla6[N° DE LOTE],ALMACEN[],2,FALSE)</f>
        <v>#N/A</v>
      </c>
      <c r="E421" t="e">
        <f>VLOOKUP(Tabla6[N° DE LOTE],ALMACEN[],4,FALSE)</f>
        <v>#N/A</v>
      </c>
      <c r="F421" t="e">
        <f>VLOOKUP(Tabla6[N° DE LOTE],ALMACEN[],3,FALSE)</f>
        <v>#N/A</v>
      </c>
      <c r="G421" t="e">
        <f>VLOOKUP(Tabla6[[#This Row],[N° DE LOTE]],ALMACEN[],7,FALSE)</f>
        <v>#N/A</v>
      </c>
    </row>
    <row r="422" spans="2:8" x14ac:dyDescent="0.25">
      <c r="B422" s="179"/>
      <c r="D422" s="132" t="e">
        <f>VLOOKUP(Tabla6[N° DE LOTE],ALMACEN[],2,FALSE)</f>
        <v>#N/A</v>
      </c>
      <c r="E422" t="e">
        <f>VLOOKUP(Tabla6[N° DE LOTE],ALMACEN[],4,FALSE)</f>
        <v>#N/A</v>
      </c>
      <c r="F422" t="e">
        <f>VLOOKUP(Tabla6[N° DE LOTE],ALMACEN[],3,FALSE)</f>
        <v>#N/A</v>
      </c>
      <c r="G422" t="e">
        <f>VLOOKUP(Tabla6[[#This Row],[N° DE LOTE]],ALMACEN[],7,FALSE)</f>
        <v>#N/A</v>
      </c>
    </row>
    <row r="423" spans="2:8" x14ac:dyDescent="0.25">
      <c r="B423" s="179"/>
      <c r="D423" s="132" t="e">
        <f>VLOOKUP(Tabla6[N° DE LOTE],ALMACEN[],2,FALSE)</f>
        <v>#N/A</v>
      </c>
      <c r="E423" t="e">
        <f>VLOOKUP(Tabla6[N° DE LOTE],ALMACEN[],4,FALSE)</f>
        <v>#N/A</v>
      </c>
      <c r="F423" t="e">
        <f>VLOOKUP(Tabla6[N° DE LOTE],ALMACEN[],3,FALSE)</f>
        <v>#N/A</v>
      </c>
      <c r="G423" t="e">
        <f>VLOOKUP(Tabla6[[#This Row],[N° DE LOTE]],ALMACEN[],7,FALSE)</f>
        <v>#N/A</v>
      </c>
    </row>
    <row r="424" spans="2:8" x14ac:dyDescent="0.25">
      <c r="B424" s="179"/>
      <c r="D424" s="132" t="e">
        <f>VLOOKUP(Tabla6[N° DE LOTE],ALMACEN[],2,FALSE)</f>
        <v>#N/A</v>
      </c>
      <c r="E424" t="e">
        <f>VLOOKUP(Tabla6[N° DE LOTE],ALMACEN[],4,FALSE)</f>
        <v>#N/A</v>
      </c>
      <c r="F424" t="e">
        <f>VLOOKUP(Tabla6[N° DE LOTE],ALMACEN[],3,FALSE)</f>
        <v>#N/A</v>
      </c>
      <c r="G424" t="e">
        <f>VLOOKUP(Tabla6[[#This Row],[N° DE LOTE]],ALMACEN[],7,FALSE)</f>
        <v>#N/A</v>
      </c>
    </row>
    <row r="425" spans="2:8" x14ac:dyDescent="0.25">
      <c r="B425" s="179"/>
      <c r="D425" s="132" t="e">
        <f>VLOOKUP(Tabla6[N° DE LOTE],ALMACEN[],2,FALSE)</f>
        <v>#N/A</v>
      </c>
      <c r="E425" t="e">
        <f>VLOOKUP(Tabla6[N° DE LOTE],ALMACEN[],4,FALSE)</f>
        <v>#N/A</v>
      </c>
      <c r="F425" t="e">
        <f>VLOOKUP(Tabla6[N° DE LOTE],ALMACEN[],3,FALSE)</f>
        <v>#N/A</v>
      </c>
      <c r="G425" t="e">
        <f>VLOOKUP(Tabla6[[#This Row],[N° DE LOTE]],ALMACEN[],7,FALSE)</f>
        <v>#N/A</v>
      </c>
    </row>
    <row r="426" spans="2:8" x14ac:dyDescent="0.25">
      <c r="B426" s="179"/>
      <c r="D426" s="132" t="e">
        <f>VLOOKUP(Tabla6[N° DE LOTE],ALMACEN[],2,FALSE)</f>
        <v>#N/A</v>
      </c>
      <c r="E426" t="e">
        <f>VLOOKUP(Tabla6[N° DE LOTE],ALMACEN[],4,FALSE)</f>
        <v>#N/A</v>
      </c>
      <c r="F426" t="e">
        <f>VLOOKUP(Tabla6[N° DE LOTE],ALMACEN[],3,FALSE)</f>
        <v>#N/A</v>
      </c>
      <c r="G426" t="e">
        <f>VLOOKUP(Tabla6[[#This Row],[N° DE LOTE]],ALMACEN[],7,FALSE)</f>
        <v>#N/A</v>
      </c>
    </row>
    <row r="427" spans="2:8" x14ac:dyDescent="0.25">
      <c r="B427" s="194"/>
      <c r="D427" s="132" t="e">
        <f>VLOOKUP(Tabla6[N° DE LOTE],ALMACEN[],2,FALSE)</f>
        <v>#N/A</v>
      </c>
      <c r="E427" t="e">
        <f>VLOOKUP(Tabla6[N° DE LOTE],ALMACEN[],4,FALSE)</f>
        <v>#N/A</v>
      </c>
      <c r="F427" t="e">
        <f>VLOOKUP(Tabla6[N° DE LOTE],ALMACEN[],3,FALSE)</f>
        <v>#N/A</v>
      </c>
      <c r="G427" t="e">
        <f>VLOOKUP(Tabla6[[#This Row],[N° DE LOTE]],ALMACEN[],7,FALSE)</f>
        <v>#N/A</v>
      </c>
      <c r="H427" s="195"/>
    </row>
    <row r="428" spans="2:8" x14ac:dyDescent="0.25">
      <c r="B428" s="179"/>
      <c r="D428" s="132" t="e">
        <f>VLOOKUP(Tabla6[N° DE LOTE],ALMACEN[],2,FALSE)</f>
        <v>#N/A</v>
      </c>
      <c r="E428" t="e">
        <f>VLOOKUP(Tabla6[N° DE LOTE],ALMACEN[],4,FALSE)</f>
        <v>#N/A</v>
      </c>
      <c r="F428" t="e">
        <f>VLOOKUP(Tabla6[N° DE LOTE],ALMACEN[],3,FALSE)</f>
        <v>#N/A</v>
      </c>
      <c r="G428" t="e">
        <f>VLOOKUP(Tabla6[[#This Row],[N° DE LOTE]],ALMACEN[],7,FALSE)</f>
        <v>#N/A</v>
      </c>
    </row>
    <row r="429" spans="2:8" x14ac:dyDescent="0.25">
      <c r="B429" s="179"/>
      <c r="D429" s="132" t="e">
        <f>VLOOKUP(Tabla6[N° DE LOTE],ALMACEN[],2,FALSE)</f>
        <v>#N/A</v>
      </c>
      <c r="E429" t="e">
        <f>VLOOKUP(Tabla6[N° DE LOTE],ALMACEN[],4,FALSE)</f>
        <v>#N/A</v>
      </c>
      <c r="F429" t="e">
        <f>VLOOKUP(Tabla6[N° DE LOTE],ALMACEN[],3,FALSE)</f>
        <v>#N/A</v>
      </c>
      <c r="G429" t="e">
        <f>VLOOKUP(Tabla6[[#This Row],[N° DE LOTE]],ALMACEN[],7,FALSE)</f>
        <v>#N/A</v>
      </c>
    </row>
    <row r="430" spans="2:8" x14ac:dyDescent="0.25">
      <c r="B430" s="179"/>
      <c r="D430" s="132" t="e">
        <f>VLOOKUP(Tabla6[N° DE LOTE],ALMACEN[],2,FALSE)</f>
        <v>#N/A</v>
      </c>
      <c r="E430" t="e">
        <f>VLOOKUP(Tabla6[N° DE LOTE],ALMACEN[],4,FALSE)</f>
        <v>#N/A</v>
      </c>
      <c r="F430" t="e">
        <f>VLOOKUP(Tabla6[N° DE LOTE],ALMACEN[],3,FALSE)</f>
        <v>#N/A</v>
      </c>
      <c r="G430" t="e">
        <f>VLOOKUP(Tabla6[[#This Row],[N° DE LOTE]],ALMACEN[],7,FALSE)</f>
        <v>#N/A</v>
      </c>
    </row>
    <row r="431" spans="2:8" x14ac:dyDescent="0.25">
      <c r="B431" s="179"/>
      <c r="D431" s="132" t="e">
        <f>VLOOKUP(Tabla6[N° DE LOTE],ALMACEN[],2,FALSE)</f>
        <v>#N/A</v>
      </c>
      <c r="E431" t="e">
        <f>VLOOKUP(Tabla6[N° DE LOTE],ALMACEN[],4,FALSE)</f>
        <v>#N/A</v>
      </c>
      <c r="F431" t="e">
        <f>VLOOKUP(Tabla6[N° DE LOTE],ALMACEN[],3,FALSE)</f>
        <v>#N/A</v>
      </c>
      <c r="G431" t="e">
        <f>VLOOKUP(Tabla6[[#This Row],[N° DE LOTE]],ALMACEN[],7,FALSE)</f>
        <v>#N/A</v>
      </c>
    </row>
    <row r="432" spans="2:8" x14ac:dyDescent="0.25">
      <c r="B432" s="179"/>
      <c r="D432" s="132" t="e">
        <f>VLOOKUP(Tabla6[N° DE LOTE],ALMACEN[],2,FALSE)</f>
        <v>#N/A</v>
      </c>
      <c r="E432" t="e">
        <f>VLOOKUP(Tabla6[N° DE LOTE],ALMACEN[],4,FALSE)</f>
        <v>#N/A</v>
      </c>
      <c r="F432" t="e">
        <f>VLOOKUP(Tabla6[N° DE LOTE],ALMACEN[],3,FALSE)</f>
        <v>#N/A</v>
      </c>
      <c r="G432" t="e">
        <f>VLOOKUP(Tabla6[[#This Row],[N° DE LOTE]],ALMACEN[],7,FALSE)</f>
        <v>#N/A</v>
      </c>
    </row>
    <row r="433" spans="2:7" x14ac:dyDescent="0.25">
      <c r="B433" s="179"/>
      <c r="D433" s="132" t="e">
        <f>VLOOKUP(Tabla6[N° DE LOTE],ALMACEN[],2,FALSE)</f>
        <v>#N/A</v>
      </c>
      <c r="E433" t="e">
        <f>VLOOKUP(Tabla6[N° DE LOTE],ALMACEN[],4,FALSE)</f>
        <v>#N/A</v>
      </c>
      <c r="F433" t="e">
        <f>VLOOKUP(Tabla6[N° DE LOTE],ALMACEN[],3,FALSE)</f>
        <v>#N/A</v>
      </c>
      <c r="G433" t="e">
        <f>VLOOKUP(Tabla6[[#This Row],[N° DE LOTE]],ALMACEN[],7,FALSE)</f>
        <v>#N/A</v>
      </c>
    </row>
    <row r="434" spans="2:7" x14ac:dyDescent="0.25">
      <c r="B434" s="179"/>
      <c r="D434" s="132" t="e">
        <f>VLOOKUP(Tabla6[N° DE LOTE],ALMACEN[],2,FALSE)</f>
        <v>#N/A</v>
      </c>
      <c r="E434" t="e">
        <f>VLOOKUP(Tabla6[N° DE LOTE],ALMACEN[],4,FALSE)</f>
        <v>#N/A</v>
      </c>
      <c r="F434" t="e">
        <f>VLOOKUP(Tabla6[N° DE LOTE],ALMACEN[],3,FALSE)</f>
        <v>#N/A</v>
      </c>
      <c r="G434" t="e">
        <f>VLOOKUP(Tabla6[[#This Row],[N° DE LOTE]],ALMACEN[],7,FALSE)</f>
        <v>#N/A</v>
      </c>
    </row>
    <row r="435" spans="2:7" x14ac:dyDescent="0.25">
      <c r="B435" s="179"/>
      <c r="D435" s="132" t="e">
        <f>VLOOKUP(Tabla6[N° DE LOTE],ALMACEN[],2,FALSE)</f>
        <v>#N/A</v>
      </c>
      <c r="E435" t="e">
        <f>VLOOKUP(Tabla6[N° DE LOTE],ALMACEN[],4,FALSE)</f>
        <v>#N/A</v>
      </c>
      <c r="F435" t="e">
        <f>VLOOKUP(Tabla6[N° DE LOTE],ALMACEN[],3,FALSE)</f>
        <v>#N/A</v>
      </c>
      <c r="G435" t="e">
        <f>VLOOKUP(Tabla6[[#This Row],[N° DE LOTE]],ALMACEN[],7,FALSE)</f>
        <v>#N/A</v>
      </c>
    </row>
    <row r="436" spans="2:7" x14ac:dyDescent="0.25">
      <c r="B436" s="179"/>
      <c r="D436" s="132" t="e">
        <f>VLOOKUP(Tabla6[N° DE LOTE],ALMACEN[],2,FALSE)</f>
        <v>#N/A</v>
      </c>
      <c r="E436" t="e">
        <f>VLOOKUP(Tabla6[N° DE LOTE],ALMACEN[],4,FALSE)</f>
        <v>#N/A</v>
      </c>
      <c r="F436" t="e">
        <f>VLOOKUP(Tabla6[N° DE LOTE],ALMACEN[],3,FALSE)</f>
        <v>#N/A</v>
      </c>
      <c r="G436" t="e">
        <f>VLOOKUP(Tabla6[[#This Row],[N° DE LOTE]],ALMACEN[],7,FALSE)</f>
        <v>#N/A</v>
      </c>
    </row>
    <row r="437" spans="2:7" x14ac:dyDescent="0.25">
      <c r="B437" s="179"/>
      <c r="D437" s="132" t="e">
        <f>VLOOKUP(Tabla6[N° DE LOTE],ALMACEN[],2,FALSE)</f>
        <v>#N/A</v>
      </c>
      <c r="E437" t="e">
        <f>VLOOKUP(Tabla6[N° DE LOTE],ALMACEN[],4,FALSE)</f>
        <v>#N/A</v>
      </c>
      <c r="F437" t="e">
        <f>VLOOKUP(Tabla6[N° DE LOTE],ALMACEN[],3,FALSE)</f>
        <v>#N/A</v>
      </c>
      <c r="G437" t="e">
        <f>VLOOKUP(Tabla6[[#This Row],[N° DE LOTE]],ALMACEN[],7,FALSE)</f>
        <v>#N/A</v>
      </c>
    </row>
    <row r="438" spans="2:7" x14ac:dyDescent="0.25">
      <c r="B438" s="179"/>
      <c r="D438" s="132" t="e">
        <f>VLOOKUP(Tabla6[N° DE LOTE],ALMACEN[],2,FALSE)</f>
        <v>#N/A</v>
      </c>
      <c r="E438" t="e">
        <f>VLOOKUP(Tabla6[N° DE LOTE],ALMACEN[],4,FALSE)</f>
        <v>#N/A</v>
      </c>
      <c r="F438" t="e">
        <f>VLOOKUP(Tabla6[N° DE LOTE],ALMACEN[],3,FALSE)</f>
        <v>#N/A</v>
      </c>
      <c r="G438" t="e">
        <f>VLOOKUP(Tabla6[[#This Row],[N° DE LOTE]],ALMACEN[],7,FALSE)</f>
        <v>#N/A</v>
      </c>
    </row>
    <row r="439" spans="2:7" x14ac:dyDescent="0.25">
      <c r="B439" s="179"/>
      <c r="D439" s="132" t="e">
        <f>VLOOKUP(Tabla6[N° DE LOTE],ALMACEN[],2,FALSE)</f>
        <v>#N/A</v>
      </c>
      <c r="E439" t="e">
        <f>VLOOKUP(Tabla6[N° DE LOTE],ALMACEN[],4,FALSE)</f>
        <v>#N/A</v>
      </c>
      <c r="F439" t="e">
        <f>VLOOKUP(Tabla6[N° DE LOTE],ALMACEN[],3,FALSE)</f>
        <v>#N/A</v>
      </c>
      <c r="G439" t="e">
        <f>VLOOKUP(Tabla6[[#This Row],[N° DE LOTE]],ALMACEN[],7,FALSE)</f>
        <v>#N/A</v>
      </c>
    </row>
    <row r="440" spans="2:7" x14ac:dyDescent="0.25">
      <c r="B440" s="179"/>
      <c r="D440" s="132" t="e">
        <f>VLOOKUP(Tabla6[N° DE LOTE],ALMACEN[],2,FALSE)</f>
        <v>#N/A</v>
      </c>
      <c r="E440" t="e">
        <f>VLOOKUP(Tabla6[N° DE LOTE],ALMACEN[],4,FALSE)</f>
        <v>#N/A</v>
      </c>
      <c r="F440" t="e">
        <f>VLOOKUP(Tabla6[N° DE LOTE],ALMACEN[],3,FALSE)</f>
        <v>#N/A</v>
      </c>
      <c r="G440" t="e">
        <f>VLOOKUP(Tabla6[[#This Row],[N° DE LOTE]],ALMACEN[],7,FALSE)</f>
        <v>#N/A</v>
      </c>
    </row>
    <row r="441" spans="2:7" x14ac:dyDescent="0.25">
      <c r="B441" s="179"/>
      <c r="D441" s="132" t="e">
        <f>VLOOKUP(Tabla6[N° DE LOTE],ALMACEN[],2,FALSE)</f>
        <v>#N/A</v>
      </c>
      <c r="E441" t="e">
        <f>VLOOKUP(Tabla6[N° DE LOTE],ALMACEN[],4,FALSE)</f>
        <v>#N/A</v>
      </c>
      <c r="F441" t="e">
        <f>VLOOKUP(Tabla6[N° DE LOTE],ALMACEN[],3,FALSE)</f>
        <v>#N/A</v>
      </c>
      <c r="G441" t="e">
        <f>VLOOKUP(Tabla6[[#This Row],[N° DE LOTE]],ALMACEN[],7,FALSE)</f>
        <v>#N/A</v>
      </c>
    </row>
    <row r="442" spans="2:7" x14ac:dyDescent="0.25">
      <c r="B442" s="179"/>
      <c r="D442" s="132" t="e">
        <f>VLOOKUP(Tabla6[N° DE LOTE],ALMACEN[],2,FALSE)</f>
        <v>#N/A</v>
      </c>
      <c r="E442" t="e">
        <f>VLOOKUP(Tabla6[N° DE LOTE],ALMACEN[],4,FALSE)</f>
        <v>#N/A</v>
      </c>
      <c r="F442" t="e">
        <f>VLOOKUP(Tabla6[N° DE LOTE],ALMACEN[],3,FALSE)</f>
        <v>#N/A</v>
      </c>
      <c r="G442" t="e">
        <f>VLOOKUP(Tabla6[[#This Row],[N° DE LOTE]],ALMACEN[],7,FALSE)</f>
        <v>#N/A</v>
      </c>
    </row>
    <row r="443" spans="2:7" x14ac:dyDescent="0.25">
      <c r="B443" s="179"/>
      <c r="D443" s="132" t="e">
        <f>VLOOKUP(Tabla6[N° DE LOTE],ALMACEN[],2,FALSE)</f>
        <v>#N/A</v>
      </c>
      <c r="E443" t="e">
        <f>VLOOKUP(Tabla6[N° DE LOTE],ALMACEN[],4,FALSE)</f>
        <v>#N/A</v>
      </c>
      <c r="F443" t="e">
        <f>VLOOKUP(Tabla6[N° DE LOTE],ALMACEN[],3,FALSE)</f>
        <v>#N/A</v>
      </c>
      <c r="G443" t="e">
        <f>VLOOKUP(Tabla6[[#This Row],[N° DE LOTE]],ALMACEN[],7,FALSE)</f>
        <v>#N/A</v>
      </c>
    </row>
    <row r="444" spans="2:7" x14ac:dyDescent="0.25">
      <c r="B444" s="179"/>
      <c r="D444" s="132" t="e">
        <f>VLOOKUP(Tabla6[N° DE LOTE],ALMACEN[],2,FALSE)</f>
        <v>#N/A</v>
      </c>
      <c r="E444" t="e">
        <f>VLOOKUP(Tabla6[N° DE LOTE],ALMACEN[],4,FALSE)</f>
        <v>#N/A</v>
      </c>
      <c r="F444" t="e">
        <f>VLOOKUP(Tabla6[N° DE LOTE],ALMACEN[],3,FALSE)</f>
        <v>#N/A</v>
      </c>
      <c r="G444" t="e">
        <f>VLOOKUP(Tabla6[[#This Row],[N° DE LOTE]],ALMACEN[],7,FALSE)</f>
        <v>#N/A</v>
      </c>
    </row>
    <row r="445" spans="2:7" x14ac:dyDescent="0.25">
      <c r="B445" s="179"/>
      <c r="D445" s="132" t="e">
        <f>VLOOKUP(Tabla6[N° DE LOTE],ALMACEN[],2,FALSE)</f>
        <v>#N/A</v>
      </c>
      <c r="E445" t="e">
        <f>VLOOKUP(Tabla6[N° DE LOTE],ALMACEN[],4,FALSE)</f>
        <v>#N/A</v>
      </c>
      <c r="F445" t="e">
        <f>VLOOKUP(Tabla6[N° DE LOTE],ALMACEN[],3,FALSE)</f>
        <v>#N/A</v>
      </c>
      <c r="G445" t="e">
        <f>VLOOKUP(Tabla6[[#This Row],[N° DE LOTE]],ALMACEN[],7,FALSE)</f>
        <v>#N/A</v>
      </c>
    </row>
    <row r="446" spans="2:7" x14ac:dyDescent="0.25">
      <c r="B446" s="179"/>
      <c r="D446" s="132" t="e">
        <f>VLOOKUP(Tabla6[N° DE LOTE],ALMACEN[],2,FALSE)</f>
        <v>#N/A</v>
      </c>
      <c r="E446" t="e">
        <f>VLOOKUP(Tabla6[N° DE LOTE],ALMACEN[],4,FALSE)</f>
        <v>#N/A</v>
      </c>
      <c r="F446" t="e">
        <f>VLOOKUP(Tabla6[N° DE LOTE],ALMACEN[],3,FALSE)</f>
        <v>#N/A</v>
      </c>
      <c r="G446" t="e">
        <f>VLOOKUP(Tabla6[[#This Row],[N° DE LOTE]],ALMACEN[],7,FALSE)</f>
        <v>#N/A</v>
      </c>
    </row>
    <row r="447" spans="2:7" x14ac:dyDescent="0.25">
      <c r="B447" s="179"/>
      <c r="D447" s="132" t="e">
        <f>VLOOKUP(Tabla6[N° DE LOTE],ALMACEN[],2,FALSE)</f>
        <v>#N/A</v>
      </c>
      <c r="E447" t="e">
        <f>VLOOKUP(Tabla6[N° DE LOTE],ALMACEN[],4,FALSE)</f>
        <v>#N/A</v>
      </c>
      <c r="F447" t="e">
        <f>VLOOKUP(Tabla6[N° DE LOTE],ALMACEN[],3,FALSE)</f>
        <v>#N/A</v>
      </c>
      <c r="G447" t="e">
        <f>VLOOKUP(Tabla6[[#This Row],[N° DE LOTE]],ALMACEN[],7,FALSE)</f>
        <v>#N/A</v>
      </c>
    </row>
    <row r="448" spans="2:7" x14ac:dyDescent="0.25">
      <c r="B448" s="179"/>
      <c r="D448" s="132" t="e">
        <f>VLOOKUP(Tabla6[N° DE LOTE],ALMACEN[],2,FALSE)</f>
        <v>#N/A</v>
      </c>
      <c r="E448" t="e">
        <f>VLOOKUP(Tabla6[N° DE LOTE],ALMACEN[],4,FALSE)</f>
        <v>#N/A</v>
      </c>
      <c r="F448" t="e">
        <f>VLOOKUP(Tabla6[N° DE LOTE],ALMACEN[],3,FALSE)</f>
        <v>#N/A</v>
      </c>
      <c r="G448" t="e">
        <f>VLOOKUP(Tabla6[[#This Row],[N° DE LOTE]],ALMACEN[],7,FALSE)</f>
        <v>#N/A</v>
      </c>
    </row>
    <row r="449" spans="2:7" x14ac:dyDescent="0.25">
      <c r="B449" s="378"/>
      <c r="D449" s="132" t="e">
        <f>VLOOKUP(Tabla6[N° DE LOTE],ALMACEN[],2,FALSE)</f>
        <v>#N/A</v>
      </c>
      <c r="E449" t="e">
        <f>VLOOKUP(Tabla6[N° DE LOTE],ALMACEN[],4,FALSE)</f>
        <v>#N/A</v>
      </c>
      <c r="F449" t="e">
        <f>VLOOKUP(Tabla6[N° DE LOTE],ALMACEN[],3,FALSE)</f>
        <v>#N/A</v>
      </c>
      <c r="G449" t="e">
        <f>VLOOKUP(Tabla6[[#This Row],[N° DE LOTE]],ALMACEN[],7,FALSE)</f>
        <v>#N/A</v>
      </c>
    </row>
    <row r="450" spans="2:7" x14ac:dyDescent="0.25">
      <c r="B450" s="179"/>
      <c r="D450" s="132" t="e">
        <f>VLOOKUP(Tabla6[N° DE LOTE],ALMACEN[],2,FALSE)</f>
        <v>#N/A</v>
      </c>
      <c r="E450" t="e">
        <f>VLOOKUP(Tabla6[N° DE LOTE],ALMACEN[],4,FALSE)</f>
        <v>#N/A</v>
      </c>
      <c r="F450" t="e">
        <f>VLOOKUP(Tabla6[N° DE LOTE],ALMACEN[],3,FALSE)</f>
        <v>#N/A</v>
      </c>
      <c r="G450" t="e">
        <f>VLOOKUP(Tabla6[[#This Row],[N° DE LOTE]],ALMACEN[],7,FALSE)</f>
        <v>#N/A</v>
      </c>
    </row>
    <row r="451" spans="2:7" x14ac:dyDescent="0.25">
      <c r="B451" s="179"/>
      <c r="D451" s="132" t="e">
        <f>VLOOKUP(Tabla6[N° DE LOTE],ALMACEN[],2,FALSE)</f>
        <v>#N/A</v>
      </c>
      <c r="E451" t="e">
        <f>VLOOKUP(Tabla6[N° DE LOTE],ALMACEN[],4,FALSE)</f>
        <v>#N/A</v>
      </c>
      <c r="F451" t="e">
        <f>VLOOKUP(Tabla6[N° DE LOTE],ALMACEN[],3,FALSE)</f>
        <v>#N/A</v>
      </c>
      <c r="G451" t="e">
        <f>VLOOKUP(Tabla6[[#This Row],[N° DE LOTE]],ALMACEN[],7,FALSE)</f>
        <v>#N/A</v>
      </c>
    </row>
    <row r="452" spans="2:7" x14ac:dyDescent="0.25">
      <c r="B452" s="179"/>
      <c r="D452" s="132" t="e">
        <f>VLOOKUP(Tabla6[N° DE LOTE],ALMACEN[],2,FALSE)</f>
        <v>#N/A</v>
      </c>
      <c r="E452" t="e">
        <f>VLOOKUP(Tabla6[N° DE LOTE],ALMACEN[],4,FALSE)</f>
        <v>#N/A</v>
      </c>
      <c r="F452" t="e">
        <f>VLOOKUP(Tabla6[N° DE LOTE],ALMACEN[],3,FALSE)</f>
        <v>#N/A</v>
      </c>
      <c r="G452" t="e">
        <f>VLOOKUP(Tabla6[[#This Row],[N° DE LOTE]],ALMACEN[],7,FALSE)</f>
        <v>#N/A</v>
      </c>
    </row>
    <row r="453" spans="2:7" x14ac:dyDescent="0.25">
      <c r="B453" s="179"/>
      <c r="D453" s="132" t="e">
        <f>VLOOKUP(Tabla6[N° DE LOTE],ALMACEN[],2,FALSE)</f>
        <v>#N/A</v>
      </c>
      <c r="E453" t="e">
        <f>VLOOKUP(Tabla6[N° DE LOTE],ALMACEN[],4,FALSE)</f>
        <v>#N/A</v>
      </c>
      <c r="F453" t="e">
        <f>VLOOKUP(Tabla6[N° DE LOTE],ALMACEN[],3,FALSE)</f>
        <v>#N/A</v>
      </c>
      <c r="G453" t="e">
        <f>VLOOKUP(Tabla6[[#This Row],[N° DE LOTE]],ALMACEN[],7,FALSE)</f>
        <v>#N/A</v>
      </c>
    </row>
    <row r="454" spans="2:7" x14ac:dyDescent="0.25">
      <c r="B454" s="179"/>
      <c r="D454" s="132" t="e">
        <f>VLOOKUP(Tabla6[N° DE LOTE],ALMACEN[],2,FALSE)</f>
        <v>#N/A</v>
      </c>
      <c r="E454" t="e">
        <f>VLOOKUP(Tabla6[N° DE LOTE],ALMACEN[],4,FALSE)</f>
        <v>#N/A</v>
      </c>
      <c r="F454" t="e">
        <f>VLOOKUP(Tabla6[N° DE LOTE],ALMACEN[],3,FALSE)</f>
        <v>#N/A</v>
      </c>
      <c r="G454" t="e">
        <f>VLOOKUP(Tabla6[[#This Row],[N° DE LOTE]],ALMACEN[],7,FALSE)</f>
        <v>#N/A</v>
      </c>
    </row>
    <row r="455" spans="2:7" x14ac:dyDescent="0.25">
      <c r="B455" s="179"/>
      <c r="D455" s="132" t="e">
        <f>VLOOKUP(Tabla6[N° DE LOTE],ALMACEN[],2,FALSE)</f>
        <v>#N/A</v>
      </c>
      <c r="E455" t="e">
        <f>VLOOKUP(Tabla6[N° DE LOTE],ALMACEN[],4,FALSE)</f>
        <v>#N/A</v>
      </c>
      <c r="F455" t="e">
        <f>VLOOKUP(Tabla6[N° DE LOTE],ALMACEN[],3,FALSE)</f>
        <v>#N/A</v>
      </c>
      <c r="G455" t="e">
        <f>VLOOKUP(Tabla6[[#This Row],[N° DE LOTE]],ALMACEN[],7,FALSE)</f>
        <v>#N/A</v>
      </c>
    </row>
    <row r="456" spans="2:7" x14ac:dyDescent="0.25">
      <c r="B456" s="179"/>
      <c r="D456" s="132" t="e">
        <f>VLOOKUP(Tabla6[N° DE LOTE],ALMACEN[],2,FALSE)</f>
        <v>#N/A</v>
      </c>
      <c r="E456" t="e">
        <f>VLOOKUP(Tabla6[N° DE LOTE],ALMACEN[],4,FALSE)</f>
        <v>#N/A</v>
      </c>
      <c r="F456" t="e">
        <f>VLOOKUP(Tabla6[N° DE LOTE],ALMACEN[],3,FALSE)</f>
        <v>#N/A</v>
      </c>
      <c r="G456" t="e">
        <f>VLOOKUP(Tabla6[[#This Row],[N° DE LOTE]],ALMACEN[],7,FALSE)</f>
        <v>#N/A</v>
      </c>
    </row>
    <row r="457" spans="2:7" x14ac:dyDescent="0.25">
      <c r="B457" s="179"/>
      <c r="D457" s="132" t="e">
        <f>VLOOKUP(Tabla6[N° DE LOTE],ALMACEN[],2,FALSE)</f>
        <v>#N/A</v>
      </c>
      <c r="E457" t="e">
        <f>VLOOKUP(Tabla6[N° DE LOTE],ALMACEN[],4,FALSE)</f>
        <v>#N/A</v>
      </c>
      <c r="F457" t="e">
        <f>VLOOKUP(Tabla6[N° DE LOTE],ALMACEN[],3,FALSE)</f>
        <v>#N/A</v>
      </c>
      <c r="G457" t="e">
        <f>VLOOKUP(Tabla6[[#This Row],[N° DE LOTE]],ALMACEN[],7,FALSE)</f>
        <v>#N/A</v>
      </c>
    </row>
    <row r="458" spans="2:7" x14ac:dyDescent="0.25">
      <c r="B458" s="376"/>
      <c r="D458" s="132" t="e">
        <f>VLOOKUP(Tabla6[N° DE LOTE],ALMACEN[],2,FALSE)</f>
        <v>#N/A</v>
      </c>
      <c r="E458" t="e">
        <f>VLOOKUP(Tabla6[N° DE LOTE],ALMACEN[],4,FALSE)</f>
        <v>#N/A</v>
      </c>
      <c r="F458" t="e">
        <f>VLOOKUP(Tabla6[N° DE LOTE],ALMACEN[],3,FALSE)</f>
        <v>#N/A</v>
      </c>
      <c r="G458" t="e">
        <f>VLOOKUP(Tabla6[[#This Row],[N° DE LOTE]],ALMACEN[],7,FALSE)</f>
        <v>#N/A</v>
      </c>
    </row>
    <row r="459" spans="2:7" x14ac:dyDescent="0.25">
      <c r="B459" s="179"/>
      <c r="D459" s="132" t="e">
        <f>VLOOKUP(Tabla6[N° DE LOTE],ALMACEN[],2,FALSE)</f>
        <v>#N/A</v>
      </c>
      <c r="E459" t="e">
        <f>VLOOKUP(Tabla6[N° DE LOTE],ALMACEN[],4,FALSE)</f>
        <v>#N/A</v>
      </c>
      <c r="F459" t="e">
        <f>VLOOKUP(Tabla6[N° DE LOTE],ALMACEN[],3,FALSE)</f>
        <v>#N/A</v>
      </c>
      <c r="G459" t="e">
        <f>VLOOKUP(Tabla6[[#This Row],[N° DE LOTE]],ALMACEN[],7,FALSE)</f>
        <v>#N/A</v>
      </c>
    </row>
    <row r="460" spans="2:7" x14ac:dyDescent="0.25">
      <c r="B460" s="179"/>
      <c r="D460" s="132" t="e">
        <f>VLOOKUP(Tabla6[N° DE LOTE],ALMACEN[],2,FALSE)</f>
        <v>#N/A</v>
      </c>
      <c r="E460" t="e">
        <f>VLOOKUP(Tabla6[N° DE LOTE],ALMACEN[],4,FALSE)</f>
        <v>#N/A</v>
      </c>
      <c r="F460" t="e">
        <f>VLOOKUP(Tabla6[N° DE LOTE],ALMACEN[],3,FALSE)</f>
        <v>#N/A</v>
      </c>
      <c r="G460" t="e">
        <f>VLOOKUP(Tabla6[[#This Row],[N° DE LOTE]],ALMACEN[],7,FALSE)</f>
        <v>#N/A</v>
      </c>
    </row>
    <row r="461" spans="2:7" x14ac:dyDescent="0.25">
      <c r="B461" s="179"/>
      <c r="D461" s="132" t="e">
        <f>VLOOKUP(Tabla6[N° DE LOTE],ALMACEN[],2,FALSE)</f>
        <v>#N/A</v>
      </c>
      <c r="E461" t="e">
        <f>VLOOKUP(Tabla6[N° DE LOTE],ALMACEN[],4,FALSE)</f>
        <v>#N/A</v>
      </c>
      <c r="F461" t="e">
        <f>VLOOKUP(Tabla6[N° DE LOTE],ALMACEN[],3,FALSE)</f>
        <v>#N/A</v>
      </c>
      <c r="G461" t="e">
        <f>VLOOKUP(Tabla6[[#This Row],[N° DE LOTE]],ALMACEN[],7,FALSE)</f>
        <v>#N/A</v>
      </c>
    </row>
    <row r="462" spans="2:7" x14ac:dyDescent="0.25">
      <c r="B462" s="376"/>
      <c r="D462" s="132" t="e">
        <f>VLOOKUP(Tabla6[N° DE LOTE],ALMACEN[],2,FALSE)</f>
        <v>#N/A</v>
      </c>
      <c r="E462" t="e">
        <f>VLOOKUP(Tabla6[N° DE LOTE],ALMACEN[],4,FALSE)</f>
        <v>#N/A</v>
      </c>
      <c r="F462" t="e">
        <f>VLOOKUP(Tabla6[N° DE LOTE],ALMACEN[],3,FALSE)</f>
        <v>#N/A</v>
      </c>
      <c r="G462" t="e">
        <f>VLOOKUP(Tabla6[[#This Row],[N° DE LOTE]],ALMACEN[],7,FALSE)</f>
        <v>#N/A</v>
      </c>
    </row>
    <row r="463" spans="2:7" x14ac:dyDescent="0.25">
      <c r="B463" s="179"/>
      <c r="D463" s="132" t="e">
        <f>VLOOKUP(Tabla6[N° DE LOTE],ALMACEN[],2,FALSE)</f>
        <v>#N/A</v>
      </c>
      <c r="E463" t="e">
        <f>VLOOKUP(Tabla6[N° DE LOTE],ALMACEN[],4,FALSE)</f>
        <v>#N/A</v>
      </c>
      <c r="F463" t="e">
        <f>VLOOKUP(Tabla6[N° DE LOTE],ALMACEN[],3,FALSE)</f>
        <v>#N/A</v>
      </c>
      <c r="G463" t="e">
        <f>VLOOKUP(Tabla6[[#This Row],[N° DE LOTE]],ALMACEN[],7,FALSE)</f>
        <v>#N/A</v>
      </c>
    </row>
    <row r="464" spans="2:7" x14ac:dyDescent="0.25">
      <c r="B464" s="376"/>
      <c r="D464" s="132" t="e">
        <f>VLOOKUP(Tabla6[N° DE LOTE],ALMACEN[],2,FALSE)</f>
        <v>#N/A</v>
      </c>
      <c r="E464" t="e">
        <f>VLOOKUP(Tabla6[N° DE LOTE],ALMACEN[],4,FALSE)</f>
        <v>#N/A</v>
      </c>
      <c r="F464" t="e">
        <f>VLOOKUP(Tabla6[N° DE LOTE],ALMACEN[],3,FALSE)</f>
        <v>#N/A</v>
      </c>
      <c r="G464" t="e">
        <f>VLOOKUP(Tabla6[[#This Row],[N° DE LOTE]],ALMACEN[],7,FALSE)</f>
        <v>#N/A</v>
      </c>
    </row>
    <row r="465" spans="2:10" x14ac:dyDescent="0.25">
      <c r="B465" s="376"/>
      <c r="D465" s="132" t="e">
        <f>VLOOKUP(Tabla6[N° DE LOTE],ALMACEN[],2,FALSE)</f>
        <v>#N/A</v>
      </c>
      <c r="E465" t="e">
        <f>VLOOKUP(Tabla6[N° DE LOTE],ALMACEN[],4,FALSE)</f>
        <v>#N/A</v>
      </c>
      <c r="F465" t="e">
        <f>VLOOKUP(Tabla6[N° DE LOTE],ALMACEN[],3,FALSE)</f>
        <v>#N/A</v>
      </c>
      <c r="G465" t="e">
        <f>VLOOKUP(Tabla6[[#This Row],[N° DE LOTE]],ALMACEN[],7,FALSE)</f>
        <v>#N/A</v>
      </c>
    </row>
    <row r="466" spans="2:10" x14ac:dyDescent="0.25">
      <c r="B466" s="179"/>
      <c r="D466" s="132" t="e">
        <f>VLOOKUP(Tabla6[N° DE LOTE],ALMACEN[],2,FALSE)</f>
        <v>#N/A</v>
      </c>
      <c r="E466" t="e">
        <f>VLOOKUP(Tabla6[N° DE LOTE],ALMACEN[],4,FALSE)</f>
        <v>#N/A</v>
      </c>
      <c r="F466" t="e">
        <f>VLOOKUP(Tabla6[N° DE LOTE],ALMACEN[],3,FALSE)</f>
        <v>#N/A</v>
      </c>
      <c r="G466" t="e">
        <f>VLOOKUP(Tabla6[[#This Row],[N° DE LOTE]],ALMACEN[],7,FALSE)</f>
        <v>#N/A</v>
      </c>
    </row>
    <row r="467" spans="2:10" x14ac:dyDescent="0.25">
      <c r="B467" s="179"/>
      <c r="D467" s="132" t="e">
        <f>VLOOKUP(Tabla6[N° DE LOTE],ALMACEN[],2,FALSE)</f>
        <v>#N/A</v>
      </c>
      <c r="E467" t="e">
        <f>VLOOKUP(Tabla6[N° DE LOTE],ALMACEN[],4,FALSE)</f>
        <v>#N/A</v>
      </c>
      <c r="F467" t="e">
        <f>VLOOKUP(Tabla6[N° DE LOTE],ALMACEN[],3,FALSE)</f>
        <v>#N/A</v>
      </c>
      <c r="G467" t="e">
        <f>VLOOKUP(Tabla6[[#This Row],[N° DE LOTE]],ALMACEN[],7,FALSE)</f>
        <v>#N/A</v>
      </c>
    </row>
    <row r="468" spans="2:10" x14ac:dyDescent="0.25">
      <c r="B468" s="179"/>
      <c r="D468" s="132" t="e">
        <f>VLOOKUP(Tabla6[N° DE LOTE],ALMACEN[],2,FALSE)</f>
        <v>#N/A</v>
      </c>
      <c r="E468" t="e">
        <f>VLOOKUP(Tabla6[N° DE LOTE],ALMACEN[],4,FALSE)</f>
        <v>#N/A</v>
      </c>
      <c r="F468" t="e">
        <f>VLOOKUP(Tabla6[N° DE LOTE],ALMACEN[],3,FALSE)</f>
        <v>#N/A</v>
      </c>
      <c r="G468" t="e">
        <f>VLOOKUP(Tabla6[[#This Row],[N° DE LOTE]],ALMACEN[],7,FALSE)</f>
        <v>#N/A</v>
      </c>
    </row>
    <row r="469" spans="2:10" x14ac:dyDescent="0.25">
      <c r="B469" s="179"/>
      <c r="D469" s="132" t="e">
        <f>VLOOKUP(Tabla6[N° DE LOTE],ALMACEN[],2,FALSE)</f>
        <v>#N/A</v>
      </c>
      <c r="E469" t="e">
        <f>VLOOKUP(Tabla6[N° DE LOTE],ALMACEN[],4,FALSE)</f>
        <v>#N/A</v>
      </c>
      <c r="F469" t="e">
        <f>VLOOKUP(Tabla6[N° DE LOTE],ALMACEN[],3,FALSE)</f>
        <v>#N/A</v>
      </c>
      <c r="G469" t="e">
        <f>VLOOKUP(Tabla6[[#This Row],[N° DE LOTE]],ALMACEN[],7,FALSE)</f>
        <v>#N/A</v>
      </c>
    </row>
    <row r="470" spans="2:10" x14ac:dyDescent="0.25">
      <c r="B470" s="376"/>
      <c r="D470" s="132" t="e">
        <f>VLOOKUP(Tabla6[N° DE LOTE],ALMACEN[],2,FALSE)</f>
        <v>#N/A</v>
      </c>
      <c r="E470" t="e">
        <f>VLOOKUP(Tabla6[N° DE LOTE],ALMACEN[],4,FALSE)</f>
        <v>#N/A</v>
      </c>
      <c r="F470" t="e">
        <f>VLOOKUP(Tabla6[N° DE LOTE],ALMACEN[],3,FALSE)</f>
        <v>#N/A</v>
      </c>
      <c r="G470" t="e">
        <f>VLOOKUP(Tabla6[[#This Row],[N° DE LOTE]],ALMACEN[],7,FALSE)</f>
        <v>#N/A</v>
      </c>
    </row>
    <row r="471" spans="2:10" x14ac:dyDescent="0.25">
      <c r="B471" s="376"/>
      <c r="D471" s="132" t="e">
        <f>VLOOKUP(Tabla6[N° DE LOTE],ALMACEN[],2,FALSE)</f>
        <v>#N/A</v>
      </c>
      <c r="E471" t="e">
        <f>VLOOKUP(Tabla6[N° DE LOTE],ALMACEN[],4,FALSE)</f>
        <v>#N/A</v>
      </c>
      <c r="F471" t="e">
        <f>VLOOKUP(Tabla6[N° DE LOTE],ALMACEN[],3,FALSE)</f>
        <v>#N/A</v>
      </c>
      <c r="G471" t="e">
        <f>VLOOKUP(Tabla6[[#This Row],[N° DE LOTE]],ALMACEN[],7,FALSE)</f>
        <v>#N/A</v>
      </c>
    </row>
    <row r="472" spans="2:10" x14ac:dyDescent="0.25">
      <c r="B472" s="179"/>
      <c r="D472" s="132" t="e">
        <f>VLOOKUP(Tabla6[N° DE LOTE],ALMACEN[],2,FALSE)</f>
        <v>#N/A</v>
      </c>
      <c r="E472" t="e">
        <f>VLOOKUP(Tabla6[N° DE LOTE],ALMACEN[],4,FALSE)</f>
        <v>#N/A</v>
      </c>
      <c r="F472" t="e">
        <f>VLOOKUP(Tabla6[N° DE LOTE],ALMACEN[],3,FALSE)</f>
        <v>#N/A</v>
      </c>
      <c r="G472" t="e">
        <f>VLOOKUP(Tabla6[[#This Row],[N° DE LOTE]],ALMACEN[],7,FALSE)</f>
        <v>#N/A</v>
      </c>
    </row>
    <row r="473" spans="2:10" x14ac:dyDescent="0.25">
      <c r="B473" s="376"/>
      <c r="D473" s="132" t="e">
        <f>VLOOKUP(Tabla6[N° DE LOTE],ALMACEN[],2,FALSE)</f>
        <v>#N/A</v>
      </c>
      <c r="E473" t="e">
        <f>VLOOKUP(Tabla6[N° DE LOTE],ALMACEN[],4,FALSE)</f>
        <v>#N/A</v>
      </c>
      <c r="F473" t="e">
        <f>VLOOKUP(Tabla6[N° DE LOTE],ALMACEN[],3,FALSE)</f>
        <v>#N/A</v>
      </c>
      <c r="G473" t="e">
        <f>VLOOKUP(Tabla6[[#This Row],[N° DE LOTE]],ALMACEN[],7,FALSE)</f>
        <v>#N/A</v>
      </c>
    </row>
    <row r="474" spans="2:10" x14ac:dyDescent="0.25">
      <c r="B474" s="179"/>
      <c r="D474" s="132" t="e">
        <f>VLOOKUP(Tabla6[N° DE LOTE],ALMACEN[],2,FALSE)</f>
        <v>#N/A</v>
      </c>
      <c r="E474" t="e">
        <f>VLOOKUP(Tabla6[N° DE LOTE],ALMACEN[],4,FALSE)</f>
        <v>#N/A</v>
      </c>
      <c r="F474" t="e">
        <f>VLOOKUP(Tabla6[N° DE LOTE],ALMACEN[],3,FALSE)</f>
        <v>#N/A</v>
      </c>
      <c r="G474" t="e">
        <f>VLOOKUP(Tabla6[[#This Row],[N° DE LOTE]],ALMACEN[],7,FALSE)</f>
        <v>#N/A</v>
      </c>
    </row>
    <row r="475" spans="2:10" x14ac:dyDescent="0.25">
      <c r="B475" s="179"/>
      <c r="D475" s="132" t="e">
        <f>VLOOKUP(Tabla6[N° DE LOTE],ALMACEN[],2,FALSE)</f>
        <v>#N/A</v>
      </c>
      <c r="E475" t="e">
        <f>VLOOKUP(Tabla6[N° DE LOTE],ALMACEN[],4,FALSE)</f>
        <v>#N/A</v>
      </c>
      <c r="F475" t="e">
        <f>VLOOKUP(Tabla6[N° DE LOTE],ALMACEN[],3,FALSE)</f>
        <v>#N/A</v>
      </c>
      <c r="G475" t="e">
        <f>VLOOKUP(Tabla6[[#This Row],[N° DE LOTE]],ALMACEN[],7,FALSE)</f>
        <v>#N/A</v>
      </c>
    </row>
    <row r="476" spans="2:10" x14ac:dyDescent="0.25">
      <c r="B476" s="179"/>
      <c r="D476" s="132" t="e">
        <f>VLOOKUP(Tabla6[N° DE LOTE],ALMACEN[],2,FALSE)</f>
        <v>#N/A</v>
      </c>
      <c r="E476" t="e">
        <f>VLOOKUP(Tabla6[N° DE LOTE],ALMACEN[],4,FALSE)</f>
        <v>#N/A</v>
      </c>
      <c r="F476" t="e">
        <f>VLOOKUP(Tabla6[N° DE LOTE],ALMACEN[],3,FALSE)</f>
        <v>#N/A</v>
      </c>
      <c r="G476" t="e">
        <f>VLOOKUP(Tabla6[[#This Row],[N° DE LOTE]],ALMACEN[],7,FALSE)</f>
        <v>#N/A</v>
      </c>
    </row>
    <row r="477" spans="2:10" x14ac:dyDescent="0.25">
      <c r="B477" s="376"/>
      <c r="C477" s="16"/>
      <c r="D477" s="132" t="e">
        <f>VLOOKUP(Tabla6[N° DE LOTE],ALMACEN[],2,FALSE)</f>
        <v>#N/A</v>
      </c>
      <c r="E477" t="e">
        <f>VLOOKUP(Tabla6[N° DE LOTE],ALMACEN[],4,FALSE)</f>
        <v>#N/A</v>
      </c>
      <c r="F477" t="e">
        <f>VLOOKUP(Tabla6[N° DE LOTE],ALMACEN[],3,FALSE)</f>
        <v>#N/A</v>
      </c>
      <c r="G477" t="e">
        <f>VLOOKUP(Tabla6[[#This Row],[N° DE LOTE]],ALMACEN[],7,FALSE)</f>
        <v>#N/A</v>
      </c>
      <c r="J477" s="16"/>
    </row>
    <row r="478" spans="2:10" x14ac:dyDescent="0.25">
      <c r="B478" s="376"/>
      <c r="D478" s="132" t="e">
        <f>VLOOKUP(Tabla6[N° DE LOTE],ALMACEN[],2,FALSE)</f>
        <v>#N/A</v>
      </c>
      <c r="E478" t="e">
        <f>VLOOKUP(Tabla6[N° DE LOTE],ALMACEN[],4,FALSE)</f>
        <v>#N/A</v>
      </c>
      <c r="F478" t="e">
        <f>VLOOKUP(Tabla6[N° DE LOTE],ALMACEN[],3,FALSE)</f>
        <v>#N/A</v>
      </c>
      <c r="G478" t="e">
        <f>VLOOKUP(Tabla6[[#This Row],[N° DE LOTE]],ALMACEN[],7,FALSE)</f>
        <v>#N/A</v>
      </c>
    </row>
    <row r="479" spans="2:10" x14ac:dyDescent="0.25">
      <c r="B479" s="376"/>
      <c r="D479" s="132" t="e">
        <f>VLOOKUP(Tabla6[N° DE LOTE],ALMACEN[],2,FALSE)</f>
        <v>#N/A</v>
      </c>
      <c r="E479" t="e">
        <f>VLOOKUP(Tabla6[N° DE LOTE],ALMACEN[],4,FALSE)</f>
        <v>#N/A</v>
      </c>
      <c r="F479" t="e">
        <f>VLOOKUP(Tabla6[N° DE LOTE],ALMACEN[],3,FALSE)</f>
        <v>#N/A</v>
      </c>
      <c r="G479" t="e">
        <f>VLOOKUP(Tabla6[[#This Row],[N° DE LOTE]],ALMACEN[],7,FALSE)</f>
        <v>#N/A</v>
      </c>
    </row>
    <row r="480" spans="2:10" x14ac:dyDescent="0.25">
      <c r="B480" s="376"/>
      <c r="D480" s="132" t="e">
        <f>VLOOKUP(Tabla6[N° DE LOTE],ALMACEN[],2,FALSE)</f>
        <v>#N/A</v>
      </c>
      <c r="E480" t="e">
        <f>VLOOKUP(Tabla6[N° DE LOTE],ALMACEN[],4,FALSE)</f>
        <v>#N/A</v>
      </c>
      <c r="F480" t="e">
        <f>VLOOKUP(Tabla6[N° DE LOTE],ALMACEN[],3,FALSE)</f>
        <v>#N/A</v>
      </c>
      <c r="G480" t="e">
        <f>VLOOKUP(Tabla6[[#This Row],[N° DE LOTE]],ALMACEN[],7,FALSE)</f>
        <v>#N/A</v>
      </c>
    </row>
    <row r="481" spans="2:7" x14ac:dyDescent="0.25">
      <c r="B481" s="376"/>
      <c r="D481" s="132" t="e">
        <f>VLOOKUP(Tabla6[N° DE LOTE],ALMACEN[],2,FALSE)</f>
        <v>#N/A</v>
      </c>
      <c r="E481" t="e">
        <f>VLOOKUP(Tabla6[N° DE LOTE],ALMACEN[],4,FALSE)</f>
        <v>#N/A</v>
      </c>
      <c r="F481" t="e">
        <f>VLOOKUP(Tabla6[N° DE LOTE],ALMACEN[],3,FALSE)</f>
        <v>#N/A</v>
      </c>
      <c r="G481" t="e">
        <f>VLOOKUP(Tabla6[[#This Row],[N° DE LOTE]],ALMACEN[],7,FALSE)</f>
        <v>#N/A</v>
      </c>
    </row>
    <row r="482" spans="2:7" x14ac:dyDescent="0.25">
      <c r="B482" s="179"/>
      <c r="D482" s="132" t="e">
        <f>VLOOKUP(Tabla6[N° DE LOTE],ALMACEN[],2,FALSE)</f>
        <v>#N/A</v>
      </c>
      <c r="E482" t="e">
        <f>VLOOKUP(Tabla6[N° DE LOTE],ALMACEN[],4,FALSE)</f>
        <v>#N/A</v>
      </c>
      <c r="F482" t="e">
        <f>VLOOKUP(Tabla6[N° DE LOTE],ALMACEN[],3,FALSE)</f>
        <v>#N/A</v>
      </c>
      <c r="G482" t="e">
        <f>VLOOKUP(Tabla6[[#This Row],[N° DE LOTE]],ALMACEN[],7,FALSE)</f>
        <v>#N/A</v>
      </c>
    </row>
    <row r="483" spans="2:7" x14ac:dyDescent="0.25">
      <c r="B483" s="376"/>
      <c r="D483" s="132" t="e">
        <f>VLOOKUP(Tabla6[N° DE LOTE],ALMACEN[],2,FALSE)</f>
        <v>#N/A</v>
      </c>
      <c r="E483" t="e">
        <f>VLOOKUP(Tabla6[N° DE LOTE],ALMACEN[],4,FALSE)</f>
        <v>#N/A</v>
      </c>
      <c r="F483" t="e">
        <f>VLOOKUP(Tabla6[N° DE LOTE],ALMACEN[],3,FALSE)</f>
        <v>#N/A</v>
      </c>
      <c r="G483" t="e">
        <f>VLOOKUP(Tabla6[[#This Row],[N° DE LOTE]],ALMACEN[],7,FALSE)</f>
        <v>#N/A</v>
      </c>
    </row>
    <row r="484" spans="2:7" x14ac:dyDescent="0.25">
      <c r="B484" s="376"/>
      <c r="D484" s="132" t="e">
        <f>VLOOKUP(Tabla6[N° DE LOTE],ALMACEN[],2,FALSE)</f>
        <v>#N/A</v>
      </c>
      <c r="E484" t="e">
        <f>VLOOKUP(Tabla6[N° DE LOTE],ALMACEN[],4,FALSE)</f>
        <v>#N/A</v>
      </c>
      <c r="F484" t="e">
        <f>VLOOKUP(Tabla6[N° DE LOTE],ALMACEN[],3,FALSE)</f>
        <v>#N/A</v>
      </c>
      <c r="G484" t="e">
        <f>VLOOKUP(Tabla6[[#This Row],[N° DE LOTE]],ALMACEN[],7,FALSE)</f>
        <v>#N/A</v>
      </c>
    </row>
    <row r="485" spans="2:7" x14ac:dyDescent="0.25">
      <c r="B485" s="376"/>
      <c r="D485" s="132" t="e">
        <f>VLOOKUP(Tabla6[N° DE LOTE],ALMACEN[],2,FALSE)</f>
        <v>#N/A</v>
      </c>
      <c r="E485" t="e">
        <f>VLOOKUP(Tabla6[N° DE LOTE],ALMACEN[],4,FALSE)</f>
        <v>#N/A</v>
      </c>
      <c r="F485" t="e">
        <f>VLOOKUP(Tabla6[N° DE LOTE],ALMACEN[],3,FALSE)</f>
        <v>#N/A</v>
      </c>
      <c r="G485" t="e">
        <f>VLOOKUP(Tabla6[[#This Row],[N° DE LOTE]],ALMACEN[],7,FALSE)</f>
        <v>#N/A</v>
      </c>
    </row>
    <row r="486" spans="2:7" x14ac:dyDescent="0.25">
      <c r="C486" s="8"/>
      <c r="D486" s="132" t="e">
        <f>VLOOKUP(Tabla6[N° DE LOTE],ALMACEN[],2,FALSE)</f>
        <v>#N/A</v>
      </c>
      <c r="E486" t="e">
        <f>VLOOKUP(Tabla6[N° DE LOTE],ALMACEN[],4,FALSE)</f>
        <v>#N/A</v>
      </c>
      <c r="F486" t="e">
        <f>VLOOKUP(Tabla6[N° DE LOTE],ALMACEN[],3,FALSE)</f>
        <v>#N/A</v>
      </c>
      <c r="G486" t="e">
        <f>VLOOKUP(Tabla6[[#This Row],[N° DE LOTE]],ALMACEN[],7,FALSE)</f>
        <v>#N/A</v>
      </c>
    </row>
    <row r="487" spans="2:7" x14ac:dyDescent="0.25">
      <c r="C487" s="8"/>
      <c r="D487" s="132" t="e">
        <f>VLOOKUP(Tabla6[N° DE LOTE],ALMACEN[],2,FALSE)</f>
        <v>#N/A</v>
      </c>
      <c r="E487" t="e">
        <f>VLOOKUP(Tabla6[N° DE LOTE],ALMACEN[],4,FALSE)</f>
        <v>#N/A</v>
      </c>
      <c r="F487" t="e">
        <f>VLOOKUP(Tabla6[N° DE LOTE],ALMACEN[],3,FALSE)</f>
        <v>#N/A</v>
      </c>
      <c r="G487" t="e">
        <f>VLOOKUP(Tabla6[[#This Row],[N° DE LOTE]],ALMACEN[],7,FALSE)</f>
        <v>#N/A</v>
      </c>
    </row>
    <row r="488" spans="2:7" x14ac:dyDescent="0.25">
      <c r="C488" s="8"/>
      <c r="D488" s="132" t="e">
        <f>VLOOKUP(Tabla6[N° DE LOTE],ALMACEN[],2,FALSE)</f>
        <v>#N/A</v>
      </c>
      <c r="E488" t="e">
        <f>VLOOKUP(Tabla6[N° DE LOTE],ALMACEN[],4,FALSE)</f>
        <v>#N/A</v>
      </c>
      <c r="F488" t="e">
        <f>VLOOKUP(Tabla6[N° DE LOTE],ALMACEN[],3,FALSE)</f>
        <v>#N/A</v>
      </c>
      <c r="G488" t="e">
        <f>VLOOKUP(Tabla6[[#This Row],[N° DE LOTE]],ALMACEN[],7,FALSE)</f>
        <v>#N/A</v>
      </c>
    </row>
    <row r="489" spans="2:7" x14ac:dyDescent="0.25">
      <c r="C489" s="8"/>
      <c r="D489" s="132" t="e">
        <f>VLOOKUP(Tabla6[N° DE LOTE],ALMACEN[],2,FALSE)</f>
        <v>#N/A</v>
      </c>
      <c r="E489" t="e">
        <f>VLOOKUP(Tabla6[N° DE LOTE],ALMACEN[],4,FALSE)</f>
        <v>#N/A</v>
      </c>
      <c r="F489" t="e">
        <f>VLOOKUP(Tabla6[N° DE LOTE],ALMACEN[],3,FALSE)</f>
        <v>#N/A</v>
      </c>
      <c r="G489" t="e">
        <f>VLOOKUP(Tabla6[[#This Row],[N° DE LOTE]],ALMACEN[],7,FALSE)</f>
        <v>#N/A</v>
      </c>
    </row>
    <row r="490" spans="2:7" x14ac:dyDescent="0.25">
      <c r="C490" s="8"/>
      <c r="D490" s="132" t="e">
        <f>VLOOKUP(Tabla6[N° DE LOTE],ALMACEN[],2,FALSE)</f>
        <v>#N/A</v>
      </c>
      <c r="E490" t="e">
        <f>VLOOKUP(Tabla6[N° DE LOTE],ALMACEN[],4,FALSE)</f>
        <v>#N/A</v>
      </c>
      <c r="F490" t="e">
        <f>VLOOKUP(Tabla6[N° DE LOTE],ALMACEN[],3,FALSE)</f>
        <v>#N/A</v>
      </c>
      <c r="G490" t="e">
        <f>VLOOKUP(Tabla6[[#This Row],[N° DE LOTE]],ALMACEN[],7,FALSE)</f>
        <v>#N/A</v>
      </c>
    </row>
    <row r="491" spans="2:7" x14ac:dyDescent="0.25">
      <c r="C491" s="8"/>
      <c r="D491" s="132" t="e">
        <f>VLOOKUP(Tabla6[N° DE LOTE],ALMACEN[],2,FALSE)</f>
        <v>#N/A</v>
      </c>
      <c r="E491" t="e">
        <f>VLOOKUP(Tabla6[N° DE LOTE],ALMACEN[],4,FALSE)</f>
        <v>#N/A</v>
      </c>
      <c r="F491" t="e">
        <f>VLOOKUP(Tabla6[N° DE LOTE],ALMACEN[],3,FALSE)</f>
        <v>#N/A</v>
      </c>
      <c r="G491" t="e">
        <f>VLOOKUP(Tabla6[[#This Row],[N° DE LOTE]],ALMACEN[],7,FALSE)</f>
        <v>#N/A</v>
      </c>
    </row>
    <row r="492" spans="2:7" x14ac:dyDescent="0.25">
      <c r="C492" s="8"/>
      <c r="D492" s="132" t="e">
        <f>VLOOKUP(Tabla6[N° DE LOTE],ALMACEN[],2,FALSE)</f>
        <v>#N/A</v>
      </c>
      <c r="E492" t="e">
        <f>VLOOKUP(Tabla6[N° DE LOTE],ALMACEN[],4,FALSE)</f>
        <v>#N/A</v>
      </c>
      <c r="F492" t="e">
        <f>VLOOKUP(Tabla6[N° DE LOTE],ALMACEN[],3,FALSE)</f>
        <v>#N/A</v>
      </c>
      <c r="G492" t="e">
        <f>VLOOKUP(Tabla6[[#This Row],[N° DE LOTE]],ALMACEN[],7,FALSE)</f>
        <v>#N/A</v>
      </c>
    </row>
    <row r="493" spans="2:7" x14ac:dyDescent="0.25">
      <c r="C493" s="8"/>
      <c r="D493" s="132" t="e">
        <f>VLOOKUP(Tabla6[N° DE LOTE],ALMACEN[],2,FALSE)</f>
        <v>#N/A</v>
      </c>
      <c r="E493" t="e">
        <f>VLOOKUP(Tabla6[N° DE LOTE],ALMACEN[],4,FALSE)</f>
        <v>#N/A</v>
      </c>
      <c r="F493" t="e">
        <f>VLOOKUP(Tabla6[N° DE LOTE],ALMACEN[],3,FALSE)</f>
        <v>#N/A</v>
      </c>
      <c r="G493" t="e">
        <f>VLOOKUP(Tabla6[[#This Row],[N° DE LOTE]],ALMACEN[],7,FALSE)</f>
        <v>#N/A</v>
      </c>
    </row>
    <row r="494" spans="2:7" x14ac:dyDescent="0.25">
      <c r="C494" s="8"/>
      <c r="D494" s="132" t="e">
        <f>VLOOKUP(Tabla6[N° DE LOTE],ALMACEN[],2,FALSE)</f>
        <v>#N/A</v>
      </c>
      <c r="E494" t="e">
        <f>VLOOKUP(Tabla6[N° DE LOTE],ALMACEN[],4,FALSE)</f>
        <v>#N/A</v>
      </c>
      <c r="F494" t="e">
        <f>VLOOKUP(Tabla6[N° DE LOTE],ALMACEN[],3,FALSE)</f>
        <v>#N/A</v>
      </c>
      <c r="G494" t="e">
        <f>VLOOKUP(Tabla6[[#This Row],[N° DE LOTE]],ALMACEN[],7,FALSE)</f>
        <v>#N/A</v>
      </c>
    </row>
    <row r="495" spans="2:7" x14ac:dyDescent="0.25">
      <c r="C495" s="8"/>
      <c r="D495" s="132" t="e">
        <f>VLOOKUP(Tabla6[N° DE LOTE],ALMACEN[],2,FALSE)</f>
        <v>#N/A</v>
      </c>
      <c r="E495" t="e">
        <f>VLOOKUP(Tabla6[N° DE LOTE],ALMACEN[],4,FALSE)</f>
        <v>#N/A</v>
      </c>
      <c r="F495" t="e">
        <f>VLOOKUP(Tabla6[N° DE LOTE],ALMACEN[],3,FALSE)</f>
        <v>#N/A</v>
      </c>
      <c r="G495" t="e">
        <f>VLOOKUP(Tabla6[[#This Row],[N° DE LOTE]],ALMACEN[],7,FALSE)</f>
        <v>#N/A</v>
      </c>
    </row>
    <row r="496" spans="2:7" x14ac:dyDescent="0.25">
      <c r="C496" s="8"/>
      <c r="D496" s="132" t="e">
        <f>VLOOKUP(Tabla6[N° DE LOTE],ALMACEN[],2,FALSE)</f>
        <v>#N/A</v>
      </c>
      <c r="E496" t="e">
        <f>VLOOKUP(Tabla6[N° DE LOTE],ALMACEN[],4,FALSE)</f>
        <v>#N/A</v>
      </c>
      <c r="F496" t="e">
        <f>VLOOKUP(Tabla6[N° DE LOTE],ALMACEN[],3,FALSE)</f>
        <v>#N/A</v>
      </c>
      <c r="G496" t="e">
        <f>VLOOKUP(Tabla6[[#This Row],[N° DE LOTE]],ALMACEN[],7,FALSE)</f>
        <v>#N/A</v>
      </c>
    </row>
    <row r="497" spans="3:7" x14ac:dyDescent="0.25">
      <c r="C497" s="8"/>
      <c r="D497" s="132" t="e">
        <f>VLOOKUP(Tabla6[N° DE LOTE],ALMACEN[],2,FALSE)</f>
        <v>#N/A</v>
      </c>
      <c r="E497" t="e">
        <f>VLOOKUP(Tabla6[N° DE LOTE],ALMACEN[],4,FALSE)</f>
        <v>#N/A</v>
      </c>
      <c r="F497" t="e">
        <f>VLOOKUP(Tabla6[N° DE LOTE],ALMACEN[],3,FALSE)</f>
        <v>#N/A</v>
      </c>
      <c r="G497" t="e">
        <f>VLOOKUP(Tabla6[[#This Row],[N° DE LOTE]],ALMACEN[],7,FALSE)</f>
        <v>#N/A</v>
      </c>
    </row>
    <row r="498" spans="3:7" x14ac:dyDescent="0.25">
      <c r="C498" s="8"/>
      <c r="D498" s="132" t="e">
        <f>VLOOKUP(Tabla6[N° DE LOTE],ALMACEN[],2,FALSE)</f>
        <v>#N/A</v>
      </c>
      <c r="E498" t="e">
        <f>VLOOKUP(Tabla6[N° DE LOTE],ALMACEN[],4,FALSE)</f>
        <v>#N/A</v>
      </c>
      <c r="F498" t="e">
        <f>VLOOKUP(Tabla6[N° DE LOTE],ALMACEN[],3,FALSE)</f>
        <v>#N/A</v>
      </c>
      <c r="G498" t="e">
        <f>VLOOKUP(Tabla6[[#This Row],[N° DE LOTE]],ALMACEN[],7,FALSE)</f>
        <v>#N/A</v>
      </c>
    </row>
    <row r="499" spans="3:7" x14ac:dyDescent="0.25">
      <c r="C499" s="8"/>
      <c r="D499" s="132" t="e">
        <f>VLOOKUP(Tabla6[N° DE LOTE],ALMACEN[],2,FALSE)</f>
        <v>#N/A</v>
      </c>
      <c r="E499" t="e">
        <f>VLOOKUP(Tabla6[N° DE LOTE],ALMACEN[],4,FALSE)</f>
        <v>#N/A</v>
      </c>
      <c r="F499" t="e">
        <f>VLOOKUP(Tabla6[N° DE LOTE],ALMACEN[],3,FALSE)</f>
        <v>#N/A</v>
      </c>
      <c r="G499" t="e">
        <f>VLOOKUP(Tabla6[[#This Row],[N° DE LOTE]],ALMACEN[],7,FALSE)</f>
        <v>#N/A</v>
      </c>
    </row>
    <row r="500" spans="3:7" x14ac:dyDescent="0.25">
      <c r="C500" s="8"/>
      <c r="D500" s="132" t="e">
        <f>VLOOKUP(Tabla6[N° DE LOTE],ALMACEN[],2,FALSE)</f>
        <v>#N/A</v>
      </c>
      <c r="E500" t="e">
        <f>VLOOKUP(Tabla6[N° DE LOTE],ALMACEN[],4,FALSE)</f>
        <v>#N/A</v>
      </c>
      <c r="F500" t="e">
        <f>VLOOKUP(Tabla6[N° DE LOTE],ALMACEN[],3,FALSE)</f>
        <v>#N/A</v>
      </c>
      <c r="G500" t="e">
        <f>VLOOKUP(Tabla6[[#This Row],[N° DE LOTE]],ALMACEN[],7,FALSE)</f>
        <v>#N/A</v>
      </c>
    </row>
    <row r="501" spans="3:7" x14ac:dyDescent="0.25">
      <c r="C501" s="8"/>
      <c r="D501" s="132" t="e">
        <f>VLOOKUP(Tabla6[N° DE LOTE],ALMACEN[],2,FALSE)</f>
        <v>#N/A</v>
      </c>
      <c r="E501" t="e">
        <f>VLOOKUP(Tabla6[N° DE LOTE],ALMACEN[],4,FALSE)</f>
        <v>#N/A</v>
      </c>
      <c r="F501" t="e">
        <f>VLOOKUP(Tabla6[N° DE LOTE],ALMACEN[],3,FALSE)</f>
        <v>#N/A</v>
      </c>
      <c r="G501" t="e">
        <f>VLOOKUP(Tabla6[[#This Row],[N° DE LOTE]],ALMACEN[],7,FALSE)</f>
        <v>#N/A</v>
      </c>
    </row>
    <row r="502" spans="3:7" x14ac:dyDescent="0.25">
      <c r="C502" s="8"/>
      <c r="D502" s="132" t="e">
        <f>VLOOKUP(Tabla6[N° DE LOTE],ALMACEN[],2,FALSE)</f>
        <v>#N/A</v>
      </c>
      <c r="E502" t="e">
        <f>VLOOKUP(Tabla6[N° DE LOTE],ALMACEN[],4,FALSE)</f>
        <v>#N/A</v>
      </c>
      <c r="F502" t="e">
        <f>VLOOKUP(Tabla6[N° DE LOTE],ALMACEN[],3,FALSE)</f>
        <v>#N/A</v>
      </c>
      <c r="G502" t="e">
        <f>VLOOKUP(Tabla6[[#This Row],[N° DE LOTE]],ALMACEN[],7,FALSE)</f>
        <v>#N/A</v>
      </c>
    </row>
    <row r="503" spans="3:7" x14ac:dyDescent="0.25">
      <c r="C503" s="8"/>
      <c r="D503" s="132" t="e">
        <f>VLOOKUP(Tabla6[N° DE LOTE],ALMACEN[],2,FALSE)</f>
        <v>#N/A</v>
      </c>
      <c r="E503" t="e">
        <f>VLOOKUP(Tabla6[N° DE LOTE],ALMACEN[],4,FALSE)</f>
        <v>#N/A</v>
      </c>
      <c r="F503" t="e">
        <f>VLOOKUP(Tabla6[N° DE LOTE],ALMACEN[],3,FALSE)</f>
        <v>#N/A</v>
      </c>
      <c r="G503" t="e">
        <f>VLOOKUP(Tabla6[[#This Row],[N° DE LOTE]],ALMACEN[],7,FALSE)</f>
        <v>#N/A</v>
      </c>
    </row>
    <row r="504" spans="3:7" x14ac:dyDescent="0.25">
      <c r="C504" s="8"/>
      <c r="D504" s="132" t="e">
        <f>VLOOKUP(Tabla6[N° DE LOTE],ALMACEN[],2,FALSE)</f>
        <v>#N/A</v>
      </c>
      <c r="E504" t="e">
        <f>VLOOKUP(Tabla6[N° DE LOTE],ALMACEN[],4,FALSE)</f>
        <v>#N/A</v>
      </c>
      <c r="F504" t="e">
        <f>VLOOKUP(Tabla6[N° DE LOTE],ALMACEN[],3,FALSE)</f>
        <v>#N/A</v>
      </c>
      <c r="G504" t="e">
        <f>VLOOKUP(Tabla6[[#This Row],[N° DE LOTE]],ALMACEN[],7,FALSE)</f>
        <v>#N/A</v>
      </c>
    </row>
    <row r="505" spans="3:7" x14ac:dyDescent="0.25">
      <c r="C505" s="8"/>
      <c r="D505" s="132" t="e">
        <f>VLOOKUP(Tabla6[N° DE LOTE],ALMACEN[],2,FALSE)</f>
        <v>#N/A</v>
      </c>
      <c r="E505" t="e">
        <f>VLOOKUP(Tabla6[N° DE LOTE],ALMACEN[],4,FALSE)</f>
        <v>#N/A</v>
      </c>
      <c r="F505" t="e">
        <f>VLOOKUP(Tabla6[N° DE LOTE],ALMACEN[],3,FALSE)</f>
        <v>#N/A</v>
      </c>
      <c r="G505" t="e">
        <f>VLOOKUP(Tabla6[[#This Row],[N° DE LOTE]],ALMACEN[],7,FALSE)</f>
        <v>#N/A</v>
      </c>
    </row>
    <row r="506" spans="3:7" x14ac:dyDescent="0.25">
      <c r="C506" s="8"/>
      <c r="D506" s="132" t="e">
        <f>VLOOKUP(Tabla6[N° DE LOTE],ALMACEN[],2,FALSE)</f>
        <v>#N/A</v>
      </c>
      <c r="E506" t="e">
        <f>VLOOKUP(Tabla6[N° DE LOTE],ALMACEN[],4,FALSE)</f>
        <v>#N/A</v>
      </c>
      <c r="F506" t="e">
        <f>VLOOKUP(Tabla6[N° DE LOTE],ALMACEN[],3,FALSE)</f>
        <v>#N/A</v>
      </c>
      <c r="G506" t="e">
        <f>VLOOKUP(Tabla6[[#This Row],[N° DE LOTE]],ALMACEN[],7,FALSE)</f>
        <v>#N/A</v>
      </c>
    </row>
    <row r="507" spans="3:7" x14ac:dyDescent="0.25">
      <c r="C507" s="8"/>
      <c r="D507" s="132" t="e">
        <f>VLOOKUP(Tabla6[N° DE LOTE],ALMACEN[],2,FALSE)</f>
        <v>#N/A</v>
      </c>
      <c r="E507" t="e">
        <f>VLOOKUP(Tabla6[N° DE LOTE],ALMACEN[],4,FALSE)</f>
        <v>#N/A</v>
      </c>
      <c r="F507" t="e">
        <f>VLOOKUP(Tabla6[N° DE LOTE],ALMACEN[],3,FALSE)</f>
        <v>#N/A</v>
      </c>
      <c r="G507" t="e">
        <f>VLOOKUP(Tabla6[[#This Row],[N° DE LOTE]],ALMACEN[],7,FALSE)</f>
        <v>#N/A</v>
      </c>
    </row>
    <row r="508" spans="3:7" x14ac:dyDescent="0.25">
      <c r="C508" s="8"/>
      <c r="D508" s="132" t="e">
        <f>VLOOKUP(Tabla6[N° DE LOTE],ALMACEN[],2,FALSE)</f>
        <v>#N/A</v>
      </c>
      <c r="E508" t="e">
        <f>VLOOKUP(Tabla6[N° DE LOTE],ALMACEN[],4,FALSE)</f>
        <v>#N/A</v>
      </c>
      <c r="F508" t="e">
        <f>VLOOKUP(Tabla6[N° DE LOTE],ALMACEN[],3,FALSE)</f>
        <v>#N/A</v>
      </c>
      <c r="G508" t="e">
        <f>VLOOKUP(Tabla6[[#This Row],[N° DE LOTE]],ALMACEN[],7,FALSE)</f>
        <v>#N/A</v>
      </c>
    </row>
    <row r="509" spans="3:7" x14ac:dyDescent="0.25">
      <c r="C509" s="8"/>
      <c r="D509" s="132" t="e">
        <f>VLOOKUP(Tabla6[N° DE LOTE],ALMACEN[],2,FALSE)</f>
        <v>#N/A</v>
      </c>
      <c r="E509" t="e">
        <f>VLOOKUP(Tabla6[N° DE LOTE],ALMACEN[],4,FALSE)</f>
        <v>#N/A</v>
      </c>
      <c r="F509" t="e">
        <f>VLOOKUP(Tabla6[N° DE LOTE],ALMACEN[],3,FALSE)</f>
        <v>#N/A</v>
      </c>
      <c r="G509" t="e">
        <f>VLOOKUP(Tabla6[[#This Row],[N° DE LOTE]],ALMACEN[],7,FALSE)</f>
        <v>#N/A</v>
      </c>
    </row>
    <row r="510" spans="3:7" x14ac:dyDescent="0.25">
      <c r="C510" s="8"/>
      <c r="D510" s="132" t="e">
        <f>VLOOKUP(Tabla6[N° DE LOTE],ALMACEN[],2,FALSE)</f>
        <v>#N/A</v>
      </c>
      <c r="E510" t="e">
        <f>VLOOKUP(Tabla6[N° DE LOTE],ALMACEN[],4,FALSE)</f>
        <v>#N/A</v>
      </c>
      <c r="F510" t="e">
        <f>VLOOKUP(Tabla6[N° DE LOTE],ALMACEN[],3,FALSE)</f>
        <v>#N/A</v>
      </c>
      <c r="G510" t="e">
        <f>VLOOKUP(Tabla6[[#This Row],[N° DE LOTE]],ALMACEN[],7,FALSE)</f>
        <v>#N/A</v>
      </c>
    </row>
    <row r="511" spans="3:7" x14ac:dyDescent="0.25">
      <c r="C511" s="8"/>
      <c r="D511" s="132" t="e">
        <f>VLOOKUP(Tabla6[N° DE LOTE],ALMACEN[],2,FALSE)</f>
        <v>#N/A</v>
      </c>
      <c r="E511" t="e">
        <f>VLOOKUP(Tabla6[N° DE LOTE],ALMACEN[],4,FALSE)</f>
        <v>#N/A</v>
      </c>
      <c r="F511" t="e">
        <f>VLOOKUP(Tabla6[N° DE LOTE],ALMACEN[],3,FALSE)</f>
        <v>#N/A</v>
      </c>
      <c r="G511" t="e">
        <f>VLOOKUP(Tabla6[[#This Row],[N° DE LOTE]],ALMACEN[],7,FALSE)</f>
        <v>#N/A</v>
      </c>
    </row>
    <row r="512" spans="3:7" x14ac:dyDescent="0.25">
      <c r="C512" s="8"/>
      <c r="D512" s="132" t="e">
        <f>VLOOKUP(Tabla6[N° DE LOTE],ALMACEN[],2,FALSE)</f>
        <v>#N/A</v>
      </c>
      <c r="E512" t="e">
        <f>VLOOKUP(Tabla6[N° DE LOTE],ALMACEN[],4,FALSE)</f>
        <v>#N/A</v>
      </c>
      <c r="F512" t="e">
        <f>VLOOKUP(Tabla6[N° DE LOTE],ALMACEN[],3,FALSE)</f>
        <v>#N/A</v>
      </c>
      <c r="G512" t="e">
        <f>VLOOKUP(Tabla6[[#This Row],[N° DE LOTE]],ALMACEN[],7,FALSE)</f>
        <v>#N/A</v>
      </c>
    </row>
    <row r="513" spans="3:7" x14ac:dyDescent="0.25">
      <c r="C513" s="8"/>
      <c r="D513" s="132" t="e">
        <f>VLOOKUP(Tabla6[N° DE LOTE],ALMACEN[],2,FALSE)</f>
        <v>#N/A</v>
      </c>
      <c r="E513" t="e">
        <f>VLOOKUP(Tabla6[N° DE LOTE],ALMACEN[],4,FALSE)</f>
        <v>#N/A</v>
      </c>
      <c r="F513" t="e">
        <f>VLOOKUP(Tabla6[N° DE LOTE],ALMACEN[],3,FALSE)</f>
        <v>#N/A</v>
      </c>
      <c r="G513" t="e">
        <f>VLOOKUP(Tabla6[[#This Row],[N° DE LOTE]],ALMACEN[],7,FALSE)</f>
        <v>#N/A</v>
      </c>
    </row>
    <row r="514" spans="3:7" x14ac:dyDescent="0.25">
      <c r="C514" s="8"/>
      <c r="D514" s="132" t="e">
        <f>VLOOKUP(Tabla6[N° DE LOTE],ALMACEN[],2,FALSE)</f>
        <v>#N/A</v>
      </c>
      <c r="E514" t="e">
        <f>VLOOKUP(Tabla6[N° DE LOTE],ALMACEN[],4,FALSE)</f>
        <v>#N/A</v>
      </c>
      <c r="F514" t="e">
        <f>VLOOKUP(Tabla6[N° DE LOTE],ALMACEN[],3,FALSE)</f>
        <v>#N/A</v>
      </c>
      <c r="G514" t="e">
        <f>VLOOKUP(Tabla6[[#This Row],[N° DE LOTE]],ALMACEN[],7,FALSE)</f>
        <v>#N/A</v>
      </c>
    </row>
    <row r="515" spans="3:7" x14ac:dyDescent="0.25">
      <c r="C515" s="8"/>
      <c r="D515" s="132" t="e">
        <f>VLOOKUP(Tabla6[N° DE LOTE],ALMACEN[],2,FALSE)</f>
        <v>#N/A</v>
      </c>
      <c r="E515" t="e">
        <f>VLOOKUP(Tabla6[N° DE LOTE],ALMACEN[],4,FALSE)</f>
        <v>#N/A</v>
      </c>
      <c r="F515" t="e">
        <f>VLOOKUP(Tabla6[N° DE LOTE],ALMACEN[],3,FALSE)</f>
        <v>#N/A</v>
      </c>
      <c r="G515" t="e">
        <f>VLOOKUP(Tabla6[[#This Row],[N° DE LOTE]],ALMACEN[],7,FALSE)</f>
        <v>#N/A</v>
      </c>
    </row>
    <row r="516" spans="3:7" x14ac:dyDescent="0.25">
      <c r="C516" s="8"/>
      <c r="D516" s="132" t="e">
        <f>VLOOKUP(Tabla6[N° DE LOTE],ALMACEN[],2,FALSE)</f>
        <v>#N/A</v>
      </c>
      <c r="E516" t="e">
        <f>VLOOKUP(Tabla6[N° DE LOTE],ALMACEN[],4,FALSE)</f>
        <v>#N/A</v>
      </c>
      <c r="F516" t="e">
        <f>VLOOKUP(Tabla6[N° DE LOTE],ALMACEN[],3,FALSE)</f>
        <v>#N/A</v>
      </c>
      <c r="G516" t="e">
        <f>VLOOKUP(Tabla6[[#This Row],[N° DE LOTE]],ALMACEN[],7,FALSE)</f>
        <v>#N/A</v>
      </c>
    </row>
    <row r="517" spans="3:7" x14ac:dyDescent="0.25">
      <c r="C517" s="8"/>
      <c r="D517" s="132" t="e">
        <f>VLOOKUP(Tabla6[N° DE LOTE],ALMACEN[],2,FALSE)</f>
        <v>#N/A</v>
      </c>
      <c r="E517" t="e">
        <f>VLOOKUP(Tabla6[N° DE LOTE],ALMACEN[],4,FALSE)</f>
        <v>#N/A</v>
      </c>
      <c r="F517" t="e">
        <f>VLOOKUP(Tabla6[N° DE LOTE],ALMACEN[],3,FALSE)</f>
        <v>#N/A</v>
      </c>
      <c r="G517" t="e">
        <f>VLOOKUP(Tabla6[[#This Row],[N° DE LOTE]],ALMACEN[],7,FALSE)</f>
        <v>#N/A</v>
      </c>
    </row>
    <row r="518" spans="3:7" x14ac:dyDescent="0.25">
      <c r="C518" s="8"/>
      <c r="D518" s="132" t="e">
        <f>VLOOKUP(Tabla6[N° DE LOTE],ALMACEN[],2,FALSE)</f>
        <v>#N/A</v>
      </c>
      <c r="E518" t="e">
        <f>VLOOKUP(Tabla6[N° DE LOTE],ALMACEN[],4,FALSE)</f>
        <v>#N/A</v>
      </c>
      <c r="F518" t="e">
        <f>VLOOKUP(Tabla6[N° DE LOTE],ALMACEN[],3,FALSE)</f>
        <v>#N/A</v>
      </c>
      <c r="G518" t="e">
        <f>VLOOKUP(Tabla6[[#This Row],[N° DE LOTE]],ALMACEN[],7,FALSE)</f>
        <v>#N/A</v>
      </c>
    </row>
    <row r="519" spans="3:7" x14ac:dyDescent="0.25">
      <c r="C519" s="8"/>
      <c r="D519" s="132" t="e">
        <f>VLOOKUP(Tabla6[N° DE LOTE],ALMACEN[],2,FALSE)</f>
        <v>#N/A</v>
      </c>
      <c r="E519" t="e">
        <f>VLOOKUP(Tabla6[N° DE LOTE],ALMACEN[],4,FALSE)</f>
        <v>#N/A</v>
      </c>
      <c r="F519" t="e">
        <f>VLOOKUP(Tabla6[N° DE LOTE],ALMACEN[],3,FALSE)</f>
        <v>#N/A</v>
      </c>
      <c r="G519" t="e">
        <f>VLOOKUP(Tabla6[[#This Row],[N° DE LOTE]],ALMACEN[],7,FALSE)</f>
        <v>#N/A</v>
      </c>
    </row>
    <row r="520" spans="3:7" x14ac:dyDescent="0.25">
      <c r="C520" s="8"/>
      <c r="D520" s="132" t="e">
        <f>VLOOKUP(Tabla6[N° DE LOTE],ALMACEN[],2,FALSE)</f>
        <v>#N/A</v>
      </c>
      <c r="E520" t="e">
        <f>VLOOKUP(Tabla6[N° DE LOTE],ALMACEN[],4,FALSE)</f>
        <v>#N/A</v>
      </c>
      <c r="F520" t="e">
        <f>VLOOKUP(Tabla6[N° DE LOTE],ALMACEN[],3,FALSE)</f>
        <v>#N/A</v>
      </c>
      <c r="G520" t="e">
        <f>VLOOKUP(Tabla6[[#This Row],[N° DE LOTE]],ALMACEN[],7,FALSE)</f>
        <v>#N/A</v>
      </c>
    </row>
    <row r="521" spans="3:7" x14ac:dyDescent="0.25">
      <c r="C521" s="8"/>
      <c r="D521" s="132" t="e">
        <f>VLOOKUP(Tabla6[N° DE LOTE],ALMACEN[],2,FALSE)</f>
        <v>#N/A</v>
      </c>
      <c r="E521" t="e">
        <f>VLOOKUP(Tabla6[N° DE LOTE],ALMACEN[],4,FALSE)</f>
        <v>#N/A</v>
      </c>
      <c r="F521" t="e">
        <f>VLOOKUP(Tabla6[N° DE LOTE],ALMACEN[],3,FALSE)</f>
        <v>#N/A</v>
      </c>
      <c r="G521" t="e">
        <f>VLOOKUP(Tabla6[[#This Row],[N° DE LOTE]],ALMACEN[],7,FALSE)</f>
        <v>#N/A</v>
      </c>
    </row>
    <row r="522" spans="3:7" x14ac:dyDescent="0.25">
      <c r="C522" s="8"/>
      <c r="D522" s="132" t="e">
        <f>VLOOKUP(Tabla6[N° DE LOTE],ALMACEN[],2,FALSE)</f>
        <v>#N/A</v>
      </c>
      <c r="E522" t="e">
        <f>VLOOKUP(Tabla6[N° DE LOTE],ALMACEN[],4,FALSE)</f>
        <v>#N/A</v>
      </c>
      <c r="F522" t="e">
        <f>VLOOKUP(Tabla6[N° DE LOTE],ALMACEN[],3,FALSE)</f>
        <v>#N/A</v>
      </c>
      <c r="G522" t="e">
        <f>VLOOKUP(Tabla6[[#This Row],[N° DE LOTE]],ALMACEN[],7,FALSE)</f>
        <v>#N/A</v>
      </c>
    </row>
    <row r="523" spans="3:7" x14ac:dyDescent="0.25">
      <c r="C523" s="8"/>
      <c r="D523" s="132" t="e">
        <f>VLOOKUP(Tabla6[N° DE LOTE],ALMACEN[],2,FALSE)</f>
        <v>#N/A</v>
      </c>
      <c r="E523" t="e">
        <f>VLOOKUP(Tabla6[N° DE LOTE],ALMACEN[],4,FALSE)</f>
        <v>#N/A</v>
      </c>
      <c r="F523" t="e">
        <f>VLOOKUP(Tabla6[N° DE LOTE],ALMACEN[],3,FALSE)</f>
        <v>#N/A</v>
      </c>
      <c r="G523" t="e">
        <f>VLOOKUP(Tabla6[[#This Row],[N° DE LOTE]],ALMACEN[],7,FALSE)</f>
        <v>#N/A</v>
      </c>
    </row>
    <row r="524" spans="3:7" x14ac:dyDescent="0.25">
      <c r="C524" s="8"/>
      <c r="D524" s="132" t="e">
        <f>VLOOKUP(Tabla6[N° DE LOTE],ALMACEN[],2,FALSE)</f>
        <v>#N/A</v>
      </c>
      <c r="E524" t="e">
        <f>VLOOKUP(Tabla6[N° DE LOTE],ALMACEN[],4,FALSE)</f>
        <v>#N/A</v>
      </c>
      <c r="F524" t="e">
        <f>VLOOKUP(Tabla6[N° DE LOTE],ALMACEN[],3,FALSE)</f>
        <v>#N/A</v>
      </c>
      <c r="G524" t="e">
        <f>VLOOKUP(Tabla6[[#This Row],[N° DE LOTE]],ALMACEN[],7,FALSE)</f>
        <v>#N/A</v>
      </c>
    </row>
    <row r="525" spans="3:7" x14ac:dyDescent="0.25">
      <c r="C525" s="8"/>
      <c r="D525" s="132" t="e">
        <f>VLOOKUP(Tabla6[N° DE LOTE],ALMACEN[],2,FALSE)</f>
        <v>#N/A</v>
      </c>
      <c r="E525" t="e">
        <f>VLOOKUP(Tabla6[N° DE LOTE],ALMACEN[],4,FALSE)</f>
        <v>#N/A</v>
      </c>
      <c r="F525" t="e">
        <f>VLOOKUP(Tabla6[N° DE LOTE],ALMACEN[],3,FALSE)</f>
        <v>#N/A</v>
      </c>
      <c r="G525" t="e">
        <f>VLOOKUP(Tabla6[[#This Row],[N° DE LOTE]],ALMACEN[],7,FALSE)</f>
        <v>#N/A</v>
      </c>
    </row>
    <row r="526" spans="3:7" x14ac:dyDescent="0.25">
      <c r="C526" s="8"/>
      <c r="D526" s="132" t="e">
        <f>VLOOKUP(Tabla6[N° DE LOTE],ALMACEN[],2,FALSE)</f>
        <v>#N/A</v>
      </c>
      <c r="E526" t="e">
        <f>VLOOKUP(Tabla6[N° DE LOTE],ALMACEN[],4,FALSE)</f>
        <v>#N/A</v>
      </c>
      <c r="F526" t="e">
        <f>VLOOKUP(Tabla6[N° DE LOTE],ALMACEN[],3,FALSE)</f>
        <v>#N/A</v>
      </c>
      <c r="G526" t="e">
        <f>VLOOKUP(Tabla6[[#This Row],[N° DE LOTE]],ALMACEN[],7,FALSE)</f>
        <v>#N/A</v>
      </c>
    </row>
    <row r="527" spans="3:7" x14ac:dyDescent="0.25">
      <c r="C527" s="8"/>
      <c r="D527" s="132" t="e">
        <f>VLOOKUP(Tabla6[N° DE LOTE],ALMACEN[],2,FALSE)</f>
        <v>#N/A</v>
      </c>
      <c r="E527" t="e">
        <f>VLOOKUP(Tabla6[N° DE LOTE],ALMACEN[],4,FALSE)</f>
        <v>#N/A</v>
      </c>
      <c r="F527" t="e">
        <f>VLOOKUP(Tabla6[N° DE LOTE],ALMACEN[],3,FALSE)</f>
        <v>#N/A</v>
      </c>
      <c r="G527" t="e">
        <f>VLOOKUP(Tabla6[[#This Row],[N° DE LOTE]],ALMACEN[],7,FALSE)</f>
        <v>#N/A</v>
      </c>
    </row>
    <row r="528" spans="3:7" x14ac:dyDescent="0.25">
      <c r="C528" s="8"/>
      <c r="D528" s="132" t="e">
        <f>VLOOKUP(Tabla6[N° DE LOTE],ALMACEN[],2,FALSE)</f>
        <v>#N/A</v>
      </c>
      <c r="E528" t="e">
        <f>VLOOKUP(Tabla6[N° DE LOTE],ALMACEN[],4,FALSE)</f>
        <v>#N/A</v>
      </c>
      <c r="F528" t="e">
        <f>VLOOKUP(Tabla6[N° DE LOTE],ALMACEN[],3,FALSE)</f>
        <v>#N/A</v>
      </c>
      <c r="G528" t="e">
        <f>VLOOKUP(Tabla6[[#This Row],[N° DE LOTE]],ALMACEN[],7,FALSE)</f>
        <v>#N/A</v>
      </c>
    </row>
    <row r="529" spans="3:7" x14ac:dyDescent="0.25">
      <c r="C529" s="8"/>
      <c r="D529" s="132" t="e">
        <f>VLOOKUP(Tabla6[N° DE LOTE],ALMACEN[],2,FALSE)</f>
        <v>#N/A</v>
      </c>
      <c r="E529" t="e">
        <f>VLOOKUP(Tabla6[N° DE LOTE],ALMACEN[],4,FALSE)</f>
        <v>#N/A</v>
      </c>
      <c r="F529" t="e">
        <f>VLOOKUP(Tabla6[N° DE LOTE],ALMACEN[],3,FALSE)</f>
        <v>#N/A</v>
      </c>
      <c r="G529" t="e">
        <f>VLOOKUP(Tabla6[[#This Row],[N° DE LOTE]],ALMACEN[],7,FALSE)</f>
        <v>#N/A</v>
      </c>
    </row>
    <row r="530" spans="3:7" x14ac:dyDescent="0.25">
      <c r="C530" s="8"/>
      <c r="D530" s="132" t="e">
        <f>VLOOKUP(Tabla6[N° DE LOTE],ALMACEN[],2,FALSE)</f>
        <v>#N/A</v>
      </c>
      <c r="E530" t="e">
        <f>VLOOKUP(Tabla6[N° DE LOTE],ALMACEN[],4,FALSE)</f>
        <v>#N/A</v>
      </c>
      <c r="F530" t="e">
        <f>VLOOKUP(Tabla6[N° DE LOTE],ALMACEN[],3,FALSE)</f>
        <v>#N/A</v>
      </c>
      <c r="G530" t="e">
        <f>VLOOKUP(Tabla6[[#This Row],[N° DE LOTE]],ALMACEN[],7,FALSE)</f>
        <v>#N/A</v>
      </c>
    </row>
    <row r="531" spans="3:7" x14ac:dyDescent="0.25">
      <c r="C531" s="8"/>
      <c r="D531" s="132" t="e">
        <f>VLOOKUP(Tabla6[N° DE LOTE],ALMACEN[],2,FALSE)</f>
        <v>#N/A</v>
      </c>
      <c r="E531" t="e">
        <f>VLOOKUP(Tabla6[N° DE LOTE],ALMACEN[],4,FALSE)</f>
        <v>#N/A</v>
      </c>
      <c r="F531" t="e">
        <f>VLOOKUP(Tabla6[N° DE LOTE],ALMACEN[],3,FALSE)</f>
        <v>#N/A</v>
      </c>
      <c r="G531" t="e">
        <f>VLOOKUP(Tabla6[[#This Row],[N° DE LOTE]],ALMACEN[],7,FALSE)</f>
        <v>#N/A</v>
      </c>
    </row>
    <row r="532" spans="3:7" x14ac:dyDescent="0.25">
      <c r="C532" s="8"/>
      <c r="D532" s="132" t="e">
        <f>VLOOKUP(Tabla6[N° DE LOTE],ALMACEN[],2,FALSE)</f>
        <v>#N/A</v>
      </c>
      <c r="E532" t="e">
        <f>VLOOKUP(Tabla6[N° DE LOTE],ALMACEN[],4,FALSE)</f>
        <v>#N/A</v>
      </c>
      <c r="F532" t="e">
        <f>VLOOKUP(Tabla6[N° DE LOTE],ALMACEN[],3,FALSE)</f>
        <v>#N/A</v>
      </c>
      <c r="G532" t="e">
        <f>VLOOKUP(Tabla6[[#This Row],[N° DE LOTE]],ALMACEN[],7,FALSE)</f>
        <v>#N/A</v>
      </c>
    </row>
    <row r="533" spans="3:7" x14ac:dyDescent="0.25">
      <c r="C533" s="8"/>
      <c r="D533" s="132" t="e">
        <f>VLOOKUP(Tabla6[N° DE LOTE],ALMACEN[],2,FALSE)</f>
        <v>#N/A</v>
      </c>
      <c r="E533" t="e">
        <f>VLOOKUP(Tabla6[N° DE LOTE],ALMACEN[],4,FALSE)</f>
        <v>#N/A</v>
      </c>
      <c r="F533" t="e">
        <f>VLOOKUP(Tabla6[N° DE LOTE],ALMACEN[],3,FALSE)</f>
        <v>#N/A</v>
      </c>
      <c r="G533" t="e">
        <f>VLOOKUP(Tabla6[[#This Row],[N° DE LOTE]],ALMACEN[],7,FALSE)</f>
        <v>#N/A</v>
      </c>
    </row>
    <row r="534" spans="3:7" x14ac:dyDescent="0.25">
      <c r="C534" s="8"/>
      <c r="D534" s="132" t="e">
        <f>VLOOKUP(Tabla6[N° DE LOTE],ALMACEN[],2,FALSE)</f>
        <v>#N/A</v>
      </c>
      <c r="E534" t="e">
        <f>VLOOKUP(Tabla6[N° DE LOTE],ALMACEN[],4,FALSE)</f>
        <v>#N/A</v>
      </c>
      <c r="F534" t="e">
        <f>VLOOKUP(Tabla6[N° DE LOTE],ALMACEN[],3,FALSE)</f>
        <v>#N/A</v>
      </c>
      <c r="G534" t="e">
        <f>VLOOKUP(Tabla6[[#This Row],[N° DE LOTE]],ALMACEN[],7,FALSE)</f>
        <v>#N/A</v>
      </c>
    </row>
    <row r="535" spans="3:7" x14ac:dyDescent="0.25">
      <c r="C535" s="8"/>
      <c r="D535" s="132" t="e">
        <f>VLOOKUP(Tabla6[N° DE LOTE],ALMACEN[],2,FALSE)</f>
        <v>#N/A</v>
      </c>
      <c r="E535" t="e">
        <f>VLOOKUP(Tabla6[N° DE LOTE],ALMACEN[],4,FALSE)</f>
        <v>#N/A</v>
      </c>
      <c r="F535" t="e">
        <f>VLOOKUP(Tabla6[N° DE LOTE],ALMACEN[],3,FALSE)</f>
        <v>#N/A</v>
      </c>
      <c r="G535" t="e">
        <f>VLOOKUP(Tabla6[[#This Row],[N° DE LOTE]],ALMACEN[],7,FALSE)</f>
        <v>#N/A</v>
      </c>
    </row>
    <row r="536" spans="3:7" x14ac:dyDescent="0.25">
      <c r="C536" s="8"/>
      <c r="D536" s="132" t="e">
        <f>VLOOKUP(Tabla6[N° DE LOTE],ALMACEN[],2,FALSE)</f>
        <v>#N/A</v>
      </c>
      <c r="E536" t="e">
        <f>VLOOKUP(Tabla6[N° DE LOTE],ALMACEN[],4,FALSE)</f>
        <v>#N/A</v>
      </c>
      <c r="F536" t="e">
        <f>VLOOKUP(Tabla6[N° DE LOTE],ALMACEN[],3,FALSE)</f>
        <v>#N/A</v>
      </c>
      <c r="G536" t="e">
        <f>VLOOKUP(Tabla6[[#This Row],[N° DE LOTE]],ALMACEN[],7,FALSE)</f>
        <v>#N/A</v>
      </c>
    </row>
    <row r="537" spans="3:7" x14ac:dyDescent="0.25">
      <c r="C537" s="8"/>
      <c r="D537" s="132" t="e">
        <f>VLOOKUP(Tabla6[N° DE LOTE],ALMACEN[],2,FALSE)</f>
        <v>#N/A</v>
      </c>
      <c r="E537" t="e">
        <f>VLOOKUP(Tabla6[N° DE LOTE],ALMACEN[],4,FALSE)</f>
        <v>#N/A</v>
      </c>
      <c r="F537" t="e">
        <f>VLOOKUP(Tabla6[N° DE LOTE],ALMACEN[],3,FALSE)</f>
        <v>#N/A</v>
      </c>
      <c r="G537" t="e">
        <f>VLOOKUP(Tabla6[[#This Row],[N° DE LOTE]],ALMACEN[],7,FALSE)</f>
        <v>#N/A</v>
      </c>
    </row>
    <row r="538" spans="3:7" x14ac:dyDescent="0.25">
      <c r="C538" s="8"/>
      <c r="D538" s="132" t="e">
        <f>VLOOKUP(Tabla6[N° DE LOTE],ALMACEN[],2,FALSE)</f>
        <v>#N/A</v>
      </c>
      <c r="E538" t="e">
        <f>VLOOKUP(Tabla6[N° DE LOTE],ALMACEN[],4,FALSE)</f>
        <v>#N/A</v>
      </c>
      <c r="F538" t="e">
        <f>VLOOKUP(Tabla6[N° DE LOTE],ALMACEN[],3,FALSE)</f>
        <v>#N/A</v>
      </c>
      <c r="G538" t="e">
        <f>VLOOKUP(Tabla6[[#This Row],[N° DE LOTE]],ALMACEN[],7,FALSE)</f>
        <v>#N/A</v>
      </c>
    </row>
    <row r="539" spans="3:7" x14ac:dyDescent="0.25">
      <c r="C539" s="8"/>
      <c r="D539" s="132" t="e">
        <f>VLOOKUP(Tabla6[N° DE LOTE],ALMACEN[],2,FALSE)</f>
        <v>#N/A</v>
      </c>
      <c r="E539" t="e">
        <f>VLOOKUP(Tabla6[N° DE LOTE],ALMACEN[],4,FALSE)</f>
        <v>#N/A</v>
      </c>
      <c r="F539" t="e">
        <f>VLOOKUP(Tabla6[N° DE LOTE],ALMACEN[],3,FALSE)</f>
        <v>#N/A</v>
      </c>
      <c r="G539" t="e">
        <f>VLOOKUP(Tabla6[[#This Row],[N° DE LOTE]],ALMACEN[],7,FALSE)</f>
        <v>#N/A</v>
      </c>
    </row>
    <row r="540" spans="3:7" x14ac:dyDescent="0.25">
      <c r="C540" s="8"/>
      <c r="D540" s="132" t="e">
        <f>VLOOKUP(Tabla6[N° DE LOTE],ALMACEN[],2,FALSE)</f>
        <v>#N/A</v>
      </c>
      <c r="E540" t="e">
        <f>VLOOKUP(Tabla6[N° DE LOTE],ALMACEN[],4,FALSE)</f>
        <v>#N/A</v>
      </c>
      <c r="F540" t="e">
        <f>VLOOKUP(Tabla6[N° DE LOTE],ALMACEN[],3,FALSE)</f>
        <v>#N/A</v>
      </c>
      <c r="G540" t="e">
        <f>VLOOKUP(Tabla6[[#This Row],[N° DE LOTE]],ALMACEN[],7,FALSE)</f>
        <v>#N/A</v>
      </c>
    </row>
    <row r="541" spans="3:7" x14ac:dyDescent="0.25">
      <c r="C541" s="8"/>
      <c r="D541" s="132" t="e">
        <f>VLOOKUP(Tabla6[N° DE LOTE],ALMACEN[],2,FALSE)</f>
        <v>#N/A</v>
      </c>
      <c r="E541" t="e">
        <f>VLOOKUP(Tabla6[N° DE LOTE],ALMACEN[],4,FALSE)</f>
        <v>#N/A</v>
      </c>
      <c r="F541" t="e">
        <f>VLOOKUP(Tabla6[N° DE LOTE],ALMACEN[],3,FALSE)</f>
        <v>#N/A</v>
      </c>
      <c r="G541" t="e">
        <f>VLOOKUP(Tabla6[[#This Row],[N° DE LOTE]],ALMACEN[],7,FALSE)</f>
        <v>#N/A</v>
      </c>
    </row>
    <row r="542" spans="3:7" x14ac:dyDescent="0.25">
      <c r="C542" s="8"/>
      <c r="D542" s="132" t="e">
        <f>VLOOKUP(Tabla6[N° DE LOTE],ALMACEN[],2,FALSE)</f>
        <v>#N/A</v>
      </c>
      <c r="E542" t="e">
        <f>VLOOKUP(Tabla6[N° DE LOTE],ALMACEN[],4,FALSE)</f>
        <v>#N/A</v>
      </c>
      <c r="F542" t="e">
        <f>VLOOKUP(Tabla6[N° DE LOTE],ALMACEN[],3,FALSE)</f>
        <v>#N/A</v>
      </c>
      <c r="G542" t="e">
        <f>VLOOKUP(Tabla6[[#This Row],[N° DE LOTE]],ALMACEN[],7,FALSE)</f>
        <v>#N/A</v>
      </c>
    </row>
    <row r="543" spans="3:7" x14ac:dyDescent="0.25">
      <c r="C543" s="8"/>
      <c r="D543" s="132" t="e">
        <f>VLOOKUP(Tabla6[N° DE LOTE],ALMACEN[],2,FALSE)</f>
        <v>#N/A</v>
      </c>
      <c r="E543" t="e">
        <f>VLOOKUP(Tabla6[N° DE LOTE],ALMACEN[],4,FALSE)</f>
        <v>#N/A</v>
      </c>
      <c r="F543" t="e">
        <f>VLOOKUP(Tabla6[N° DE LOTE],ALMACEN[],3,FALSE)</f>
        <v>#N/A</v>
      </c>
      <c r="G543" t="e">
        <f>VLOOKUP(Tabla6[[#This Row],[N° DE LOTE]],ALMACEN[],7,FALSE)</f>
        <v>#N/A</v>
      </c>
    </row>
    <row r="544" spans="3:7" x14ac:dyDescent="0.25">
      <c r="C544" s="8"/>
      <c r="D544" s="132" t="e">
        <f>VLOOKUP(Tabla6[N° DE LOTE],ALMACEN[],2,FALSE)</f>
        <v>#N/A</v>
      </c>
      <c r="E544" t="e">
        <f>VLOOKUP(Tabla6[N° DE LOTE],ALMACEN[],4,FALSE)</f>
        <v>#N/A</v>
      </c>
      <c r="F544" t="e">
        <f>VLOOKUP(Tabla6[N° DE LOTE],ALMACEN[],3,FALSE)</f>
        <v>#N/A</v>
      </c>
      <c r="G544" t="e">
        <f>VLOOKUP(Tabla6[[#This Row],[N° DE LOTE]],ALMACEN[],7,FALSE)</f>
        <v>#N/A</v>
      </c>
    </row>
    <row r="545" spans="3:7" x14ac:dyDescent="0.25">
      <c r="C545" s="8"/>
      <c r="D545" s="132" t="e">
        <f>VLOOKUP(Tabla6[N° DE LOTE],ALMACEN[],2,FALSE)</f>
        <v>#N/A</v>
      </c>
      <c r="E545" t="e">
        <f>VLOOKUP(Tabla6[N° DE LOTE],ALMACEN[],4,FALSE)</f>
        <v>#N/A</v>
      </c>
      <c r="F545" t="e">
        <f>VLOOKUP(Tabla6[N° DE LOTE],ALMACEN[],3,FALSE)</f>
        <v>#N/A</v>
      </c>
      <c r="G545" t="e">
        <f>VLOOKUP(Tabla6[[#This Row],[N° DE LOTE]],ALMACEN[],7,FALSE)</f>
        <v>#N/A</v>
      </c>
    </row>
    <row r="546" spans="3:7" x14ac:dyDescent="0.25">
      <c r="C546" s="8"/>
      <c r="D546" s="132" t="e">
        <f>VLOOKUP(Tabla6[N° DE LOTE],ALMACEN[],2,FALSE)</f>
        <v>#N/A</v>
      </c>
      <c r="E546" t="e">
        <f>VLOOKUP(Tabla6[N° DE LOTE],ALMACEN[],4,FALSE)</f>
        <v>#N/A</v>
      </c>
      <c r="F546" t="e">
        <f>VLOOKUP(Tabla6[N° DE LOTE],ALMACEN[],3,FALSE)</f>
        <v>#N/A</v>
      </c>
      <c r="G546" t="e">
        <f>VLOOKUP(Tabla6[[#This Row],[N° DE LOTE]],ALMACEN[],7,FALSE)</f>
        <v>#N/A</v>
      </c>
    </row>
    <row r="547" spans="3:7" x14ac:dyDescent="0.25">
      <c r="C547" s="8"/>
      <c r="D547" s="132" t="e">
        <f>VLOOKUP(Tabla6[N° DE LOTE],ALMACEN[],2,FALSE)</f>
        <v>#N/A</v>
      </c>
      <c r="E547" t="e">
        <f>VLOOKUP(Tabla6[N° DE LOTE],ALMACEN[],4,FALSE)</f>
        <v>#N/A</v>
      </c>
      <c r="F547" t="e">
        <f>VLOOKUP(Tabla6[N° DE LOTE],ALMACEN[],3,FALSE)</f>
        <v>#N/A</v>
      </c>
      <c r="G547" t="e">
        <f>VLOOKUP(Tabla6[[#This Row],[N° DE LOTE]],ALMACEN[],7,FALSE)</f>
        <v>#N/A</v>
      </c>
    </row>
    <row r="548" spans="3:7" x14ac:dyDescent="0.25">
      <c r="C548" s="8"/>
      <c r="D548" s="132" t="e">
        <f>VLOOKUP(Tabla6[N° DE LOTE],ALMACEN[],2,FALSE)</f>
        <v>#N/A</v>
      </c>
      <c r="E548" t="e">
        <f>VLOOKUP(Tabla6[N° DE LOTE],ALMACEN[],4,FALSE)</f>
        <v>#N/A</v>
      </c>
      <c r="F548" t="e">
        <f>VLOOKUP(Tabla6[N° DE LOTE],ALMACEN[],3,FALSE)</f>
        <v>#N/A</v>
      </c>
      <c r="G548" t="e">
        <f>VLOOKUP(Tabla6[[#This Row],[N° DE LOTE]],ALMACEN[],7,FALSE)</f>
        <v>#N/A</v>
      </c>
    </row>
    <row r="549" spans="3:7" x14ac:dyDescent="0.25">
      <c r="C549" s="8"/>
      <c r="D549" s="132" t="e">
        <f>VLOOKUP(Tabla6[N° DE LOTE],ALMACEN[],2,FALSE)</f>
        <v>#N/A</v>
      </c>
      <c r="E549" t="e">
        <f>VLOOKUP(Tabla6[N° DE LOTE],ALMACEN[],4,FALSE)</f>
        <v>#N/A</v>
      </c>
      <c r="F549" t="e">
        <f>VLOOKUP(Tabla6[N° DE LOTE],ALMACEN[],3,FALSE)</f>
        <v>#N/A</v>
      </c>
      <c r="G549" t="e">
        <f>VLOOKUP(Tabla6[[#This Row],[N° DE LOTE]],ALMACEN[],7,FALSE)</f>
        <v>#N/A</v>
      </c>
    </row>
    <row r="550" spans="3:7" x14ac:dyDescent="0.25">
      <c r="C550" s="8"/>
      <c r="D550" s="132" t="e">
        <f>VLOOKUP(Tabla6[N° DE LOTE],ALMACEN[],2,FALSE)</f>
        <v>#N/A</v>
      </c>
      <c r="E550" t="e">
        <f>VLOOKUP(Tabla6[N° DE LOTE],ALMACEN[],4,FALSE)</f>
        <v>#N/A</v>
      </c>
      <c r="F550" t="e">
        <f>VLOOKUP(Tabla6[N° DE LOTE],ALMACEN[],3,FALSE)</f>
        <v>#N/A</v>
      </c>
      <c r="G550" t="e">
        <f>VLOOKUP(Tabla6[[#This Row],[N° DE LOTE]],ALMACEN[],7,FALSE)</f>
        <v>#N/A</v>
      </c>
    </row>
    <row r="551" spans="3:7" x14ac:dyDescent="0.25">
      <c r="C551" s="8"/>
      <c r="D551" s="132" t="e">
        <f>VLOOKUP(Tabla6[N° DE LOTE],ALMACEN[],2,FALSE)</f>
        <v>#N/A</v>
      </c>
      <c r="E551" t="e">
        <f>VLOOKUP(Tabla6[N° DE LOTE],ALMACEN[],4,FALSE)</f>
        <v>#N/A</v>
      </c>
      <c r="F551" t="e">
        <f>VLOOKUP(Tabla6[N° DE LOTE],ALMACEN[],3,FALSE)</f>
        <v>#N/A</v>
      </c>
      <c r="G551" t="e">
        <f>VLOOKUP(Tabla6[[#This Row],[N° DE LOTE]],ALMACEN[],7,FALSE)</f>
        <v>#N/A</v>
      </c>
    </row>
    <row r="552" spans="3:7" x14ac:dyDescent="0.25">
      <c r="C552" s="8"/>
      <c r="D552" s="132" t="e">
        <f>VLOOKUP(Tabla6[N° DE LOTE],ALMACEN[],2,FALSE)</f>
        <v>#N/A</v>
      </c>
      <c r="E552" t="e">
        <f>VLOOKUP(Tabla6[N° DE LOTE],ALMACEN[],4,FALSE)</f>
        <v>#N/A</v>
      </c>
      <c r="F552" t="e">
        <f>VLOOKUP(Tabla6[N° DE LOTE],ALMACEN[],3,FALSE)</f>
        <v>#N/A</v>
      </c>
      <c r="G552" t="e">
        <f>VLOOKUP(Tabla6[[#This Row],[N° DE LOTE]],ALMACEN[],7,FALSE)</f>
        <v>#N/A</v>
      </c>
    </row>
    <row r="553" spans="3:7" x14ac:dyDescent="0.25">
      <c r="C553" s="8"/>
      <c r="D553" s="132" t="e">
        <f>VLOOKUP(Tabla6[N° DE LOTE],ALMACEN[],2,FALSE)</f>
        <v>#N/A</v>
      </c>
      <c r="E553" t="e">
        <f>VLOOKUP(Tabla6[N° DE LOTE],ALMACEN[],4,FALSE)</f>
        <v>#N/A</v>
      </c>
      <c r="F553" t="e">
        <f>VLOOKUP(Tabla6[N° DE LOTE],ALMACEN[],3,FALSE)</f>
        <v>#N/A</v>
      </c>
      <c r="G553" t="e">
        <f>VLOOKUP(Tabla6[[#This Row],[N° DE LOTE]],ALMACEN[],7,FALSE)</f>
        <v>#N/A</v>
      </c>
    </row>
    <row r="554" spans="3:7" x14ac:dyDescent="0.25">
      <c r="C554" s="8"/>
      <c r="D554" s="132" t="e">
        <f>VLOOKUP(Tabla6[N° DE LOTE],ALMACEN[],2,FALSE)</f>
        <v>#N/A</v>
      </c>
      <c r="E554" t="e">
        <f>VLOOKUP(Tabla6[N° DE LOTE],ALMACEN[],4,FALSE)</f>
        <v>#N/A</v>
      </c>
      <c r="F554" t="e">
        <f>VLOOKUP(Tabla6[N° DE LOTE],ALMACEN[],3,FALSE)</f>
        <v>#N/A</v>
      </c>
      <c r="G554" t="e">
        <f>VLOOKUP(Tabla6[[#This Row],[N° DE LOTE]],ALMACEN[],7,FALSE)</f>
        <v>#N/A</v>
      </c>
    </row>
    <row r="555" spans="3:7" x14ac:dyDescent="0.25">
      <c r="C555" s="8"/>
      <c r="D555" s="132" t="e">
        <f>VLOOKUP(Tabla6[N° DE LOTE],ALMACEN[],2,FALSE)</f>
        <v>#N/A</v>
      </c>
      <c r="E555" t="e">
        <f>VLOOKUP(Tabla6[N° DE LOTE],ALMACEN[],4,FALSE)</f>
        <v>#N/A</v>
      </c>
      <c r="F555" t="e">
        <f>VLOOKUP(Tabla6[N° DE LOTE],ALMACEN[],3,FALSE)</f>
        <v>#N/A</v>
      </c>
      <c r="G555" t="e">
        <f>VLOOKUP(Tabla6[[#This Row],[N° DE LOTE]],ALMACEN[],7,FALSE)</f>
        <v>#N/A</v>
      </c>
    </row>
    <row r="556" spans="3:7" x14ac:dyDescent="0.25">
      <c r="C556" s="8"/>
      <c r="D556" s="132" t="e">
        <f>VLOOKUP(Tabla6[N° DE LOTE],ALMACEN[],2,FALSE)</f>
        <v>#N/A</v>
      </c>
      <c r="E556" t="e">
        <f>VLOOKUP(Tabla6[N° DE LOTE],ALMACEN[],4,FALSE)</f>
        <v>#N/A</v>
      </c>
      <c r="F556" t="e">
        <f>VLOOKUP(Tabla6[N° DE LOTE],ALMACEN[],3,FALSE)</f>
        <v>#N/A</v>
      </c>
      <c r="G556" t="e">
        <f>VLOOKUP(Tabla6[[#This Row],[N° DE LOTE]],ALMACEN[],7,FALSE)</f>
        <v>#N/A</v>
      </c>
    </row>
    <row r="557" spans="3:7" x14ac:dyDescent="0.25">
      <c r="C557" s="8"/>
      <c r="D557" s="132" t="e">
        <f>VLOOKUP(Tabla6[N° DE LOTE],ALMACEN[],2,FALSE)</f>
        <v>#N/A</v>
      </c>
      <c r="E557" t="e">
        <f>VLOOKUP(Tabla6[N° DE LOTE],ALMACEN[],4,FALSE)</f>
        <v>#N/A</v>
      </c>
      <c r="F557" t="e">
        <f>VLOOKUP(Tabla6[N° DE LOTE],ALMACEN[],3,FALSE)</f>
        <v>#N/A</v>
      </c>
      <c r="G557" t="e">
        <f>VLOOKUP(Tabla6[[#This Row],[N° DE LOTE]],ALMACEN[],7,FALSE)</f>
        <v>#N/A</v>
      </c>
    </row>
    <row r="558" spans="3:7" x14ac:dyDescent="0.25">
      <c r="C558" s="8"/>
      <c r="D558" s="132" t="e">
        <f>VLOOKUP(Tabla6[N° DE LOTE],ALMACEN[],2,FALSE)</f>
        <v>#N/A</v>
      </c>
      <c r="E558" t="e">
        <f>VLOOKUP(Tabla6[N° DE LOTE],ALMACEN[],4,FALSE)</f>
        <v>#N/A</v>
      </c>
      <c r="F558" t="e">
        <f>VLOOKUP(Tabla6[N° DE LOTE],ALMACEN[],3,FALSE)</f>
        <v>#N/A</v>
      </c>
      <c r="G558" t="e">
        <f>VLOOKUP(Tabla6[[#This Row],[N° DE LOTE]],ALMACEN[],7,FALSE)</f>
        <v>#N/A</v>
      </c>
    </row>
    <row r="559" spans="3:7" x14ac:dyDescent="0.25">
      <c r="C559" s="8"/>
      <c r="D559" s="132" t="e">
        <f>VLOOKUP(Tabla6[N° DE LOTE],ALMACEN[],2,FALSE)</f>
        <v>#N/A</v>
      </c>
      <c r="E559" t="e">
        <f>VLOOKUP(Tabla6[N° DE LOTE],ALMACEN[],4,FALSE)</f>
        <v>#N/A</v>
      </c>
      <c r="F559" t="e">
        <f>VLOOKUP(Tabla6[N° DE LOTE],ALMACEN[],3,FALSE)</f>
        <v>#N/A</v>
      </c>
      <c r="G559" t="e">
        <f>VLOOKUP(Tabla6[[#This Row],[N° DE LOTE]],ALMACEN[],7,FALSE)</f>
        <v>#N/A</v>
      </c>
    </row>
    <row r="560" spans="3:7" x14ac:dyDescent="0.25">
      <c r="C560" s="8"/>
      <c r="D560" s="132" t="e">
        <f>VLOOKUP(Tabla6[N° DE LOTE],ALMACEN[],2,FALSE)</f>
        <v>#N/A</v>
      </c>
      <c r="E560" t="e">
        <f>VLOOKUP(Tabla6[N° DE LOTE],ALMACEN[],4,FALSE)</f>
        <v>#N/A</v>
      </c>
      <c r="F560" t="e">
        <f>VLOOKUP(Tabla6[N° DE LOTE],ALMACEN[],3,FALSE)</f>
        <v>#N/A</v>
      </c>
      <c r="G560" t="e">
        <f>VLOOKUP(Tabla6[[#This Row],[N° DE LOTE]],ALMACEN[],7,FALSE)</f>
        <v>#N/A</v>
      </c>
    </row>
    <row r="561" spans="3:7" x14ac:dyDescent="0.25">
      <c r="C561" s="8"/>
      <c r="D561" s="132" t="e">
        <f>VLOOKUP(Tabla6[N° DE LOTE],ALMACEN[],2,FALSE)</f>
        <v>#N/A</v>
      </c>
      <c r="E561" t="e">
        <f>VLOOKUP(Tabla6[N° DE LOTE],ALMACEN[],4,FALSE)</f>
        <v>#N/A</v>
      </c>
      <c r="F561" t="e">
        <f>VLOOKUP(Tabla6[N° DE LOTE],ALMACEN[],3,FALSE)</f>
        <v>#N/A</v>
      </c>
      <c r="G561" t="e">
        <f>VLOOKUP(Tabla6[[#This Row],[N° DE LOTE]],ALMACEN[],7,FALSE)</f>
        <v>#N/A</v>
      </c>
    </row>
    <row r="562" spans="3:7" x14ac:dyDescent="0.25">
      <c r="C562" s="8"/>
      <c r="D562" s="132" t="e">
        <f>VLOOKUP(Tabla6[N° DE LOTE],ALMACEN[],2,FALSE)</f>
        <v>#N/A</v>
      </c>
      <c r="E562" t="e">
        <f>VLOOKUP(Tabla6[N° DE LOTE],ALMACEN[],4,FALSE)</f>
        <v>#N/A</v>
      </c>
      <c r="F562" t="e">
        <f>VLOOKUP(Tabla6[N° DE LOTE],ALMACEN[],3,FALSE)</f>
        <v>#N/A</v>
      </c>
      <c r="G562" t="e">
        <f>VLOOKUP(Tabla6[[#This Row],[N° DE LOTE]],ALMACEN[],7,FALSE)</f>
        <v>#N/A</v>
      </c>
    </row>
    <row r="563" spans="3:7" x14ac:dyDescent="0.25">
      <c r="C563" s="8"/>
      <c r="D563" s="132" t="e">
        <f>VLOOKUP(Tabla6[N° DE LOTE],ALMACEN[],2,FALSE)</f>
        <v>#N/A</v>
      </c>
      <c r="E563" t="e">
        <f>VLOOKUP(Tabla6[N° DE LOTE],ALMACEN[],4,FALSE)</f>
        <v>#N/A</v>
      </c>
      <c r="F563" t="e">
        <f>VLOOKUP(Tabla6[N° DE LOTE],ALMACEN[],3,FALSE)</f>
        <v>#N/A</v>
      </c>
      <c r="G563" t="e">
        <f>VLOOKUP(Tabla6[[#This Row],[N° DE LOTE]],ALMACEN[],7,FALSE)</f>
        <v>#N/A</v>
      </c>
    </row>
    <row r="564" spans="3:7" x14ac:dyDescent="0.25">
      <c r="C564" s="8"/>
      <c r="D564" s="132" t="e">
        <f>VLOOKUP(Tabla6[N° DE LOTE],ALMACEN[],2,FALSE)</f>
        <v>#N/A</v>
      </c>
      <c r="E564" t="e">
        <f>VLOOKUP(Tabla6[N° DE LOTE],ALMACEN[],4,FALSE)</f>
        <v>#N/A</v>
      </c>
      <c r="F564" t="e">
        <f>VLOOKUP(Tabla6[N° DE LOTE],ALMACEN[],3,FALSE)</f>
        <v>#N/A</v>
      </c>
      <c r="G564" t="e">
        <f>VLOOKUP(Tabla6[[#This Row],[N° DE LOTE]],ALMACEN[],7,FALSE)</f>
        <v>#N/A</v>
      </c>
    </row>
    <row r="565" spans="3:7" x14ac:dyDescent="0.25">
      <c r="C565" s="8"/>
      <c r="D565" s="132" t="e">
        <f>VLOOKUP(Tabla6[N° DE LOTE],ALMACEN[],2,FALSE)</f>
        <v>#N/A</v>
      </c>
      <c r="E565" t="e">
        <f>VLOOKUP(Tabla6[N° DE LOTE],ALMACEN[],4,FALSE)</f>
        <v>#N/A</v>
      </c>
      <c r="F565" t="e">
        <f>VLOOKUP(Tabla6[N° DE LOTE],ALMACEN[],3,FALSE)</f>
        <v>#N/A</v>
      </c>
      <c r="G565" t="e">
        <f>VLOOKUP(Tabla6[[#This Row],[N° DE LOTE]],ALMACEN[],7,FALSE)</f>
        <v>#N/A</v>
      </c>
    </row>
    <row r="566" spans="3:7" x14ac:dyDescent="0.25">
      <c r="C566" s="8"/>
      <c r="D566" s="132" t="e">
        <f>VLOOKUP(Tabla6[N° DE LOTE],ALMACEN[],2,FALSE)</f>
        <v>#N/A</v>
      </c>
      <c r="E566" t="e">
        <f>VLOOKUP(Tabla6[N° DE LOTE],ALMACEN[],4,FALSE)</f>
        <v>#N/A</v>
      </c>
      <c r="F566" t="e">
        <f>VLOOKUP(Tabla6[N° DE LOTE],ALMACEN[],3,FALSE)</f>
        <v>#N/A</v>
      </c>
      <c r="G566" t="e">
        <f>VLOOKUP(Tabla6[[#This Row],[N° DE LOTE]],ALMACEN[],7,FALSE)</f>
        <v>#N/A</v>
      </c>
    </row>
    <row r="567" spans="3:7" x14ac:dyDescent="0.25">
      <c r="C567" s="8"/>
      <c r="D567" s="132" t="e">
        <f>VLOOKUP(Tabla6[N° DE LOTE],ALMACEN[],2,FALSE)</f>
        <v>#N/A</v>
      </c>
      <c r="E567" t="e">
        <f>VLOOKUP(Tabla6[N° DE LOTE],ALMACEN[],4,FALSE)</f>
        <v>#N/A</v>
      </c>
      <c r="F567" t="e">
        <f>VLOOKUP(Tabla6[N° DE LOTE],ALMACEN[],3,FALSE)</f>
        <v>#N/A</v>
      </c>
      <c r="G567" t="e">
        <f>VLOOKUP(Tabla6[[#This Row],[N° DE LOTE]],ALMACEN[],7,FALSE)</f>
        <v>#N/A</v>
      </c>
    </row>
    <row r="568" spans="3:7" x14ac:dyDescent="0.25">
      <c r="C568" s="8"/>
      <c r="D568" s="132" t="e">
        <f>VLOOKUP(Tabla6[N° DE LOTE],ALMACEN[],2,FALSE)</f>
        <v>#N/A</v>
      </c>
      <c r="E568" t="e">
        <f>VLOOKUP(Tabla6[N° DE LOTE],ALMACEN[],4,FALSE)</f>
        <v>#N/A</v>
      </c>
      <c r="F568" t="e">
        <f>VLOOKUP(Tabla6[N° DE LOTE],ALMACEN[],3,FALSE)</f>
        <v>#N/A</v>
      </c>
      <c r="G568" t="e">
        <f>VLOOKUP(Tabla6[[#This Row],[N° DE LOTE]],ALMACEN[],7,FALSE)</f>
        <v>#N/A</v>
      </c>
    </row>
    <row r="569" spans="3:7" x14ac:dyDescent="0.25">
      <c r="C569" s="8"/>
      <c r="D569" s="132" t="e">
        <f>VLOOKUP(Tabla6[N° DE LOTE],ALMACEN[],2,FALSE)</f>
        <v>#N/A</v>
      </c>
      <c r="E569" t="e">
        <f>VLOOKUP(Tabla6[N° DE LOTE],ALMACEN[],4,FALSE)</f>
        <v>#N/A</v>
      </c>
      <c r="F569" t="e">
        <f>VLOOKUP(Tabla6[N° DE LOTE],ALMACEN[],3,FALSE)</f>
        <v>#N/A</v>
      </c>
      <c r="G569" t="e">
        <f>VLOOKUP(Tabla6[[#This Row],[N° DE LOTE]],ALMACEN[],7,FALSE)</f>
        <v>#N/A</v>
      </c>
    </row>
    <row r="570" spans="3:7" x14ac:dyDescent="0.25">
      <c r="C570" s="8"/>
      <c r="D570" s="132" t="e">
        <f>VLOOKUP(Tabla6[N° DE LOTE],ALMACEN[],2,FALSE)</f>
        <v>#N/A</v>
      </c>
      <c r="E570" t="e">
        <f>VLOOKUP(Tabla6[N° DE LOTE],ALMACEN[],4,FALSE)</f>
        <v>#N/A</v>
      </c>
      <c r="F570" t="e">
        <f>VLOOKUP(Tabla6[N° DE LOTE],ALMACEN[],3,FALSE)</f>
        <v>#N/A</v>
      </c>
      <c r="G570" t="e">
        <f>VLOOKUP(Tabla6[[#This Row],[N° DE LOTE]],ALMACEN[],7,FALSE)</f>
        <v>#N/A</v>
      </c>
    </row>
    <row r="571" spans="3:7" x14ac:dyDescent="0.25">
      <c r="C571" s="8"/>
      <c r="D571" s="132" t="e">
        <f>VLOOKUP(Tabla6[N° DE LOTE],ALMACEN[],2,FALSE)</f>
        <v>#N/A</v>
      </c>
      <c r="E571" t="e">
        <f>VLOOKUP(Tabla6[N° DE LOTE],ALMACEN[],4,FALSE)</f>
        <v>#N/A</v>
      </c>
      <c r="F571" t="e">
        <f>VLOOKUP(Tabla6[N° DE LOTE],ALMACEN[],3,FALSE)</f>
        <v>#N/A</v>
      </c>
      <c r="G571" t="e">
        <f>VLOOKUP(Tabla6[[#This Row],[N° DE LOTE]],ALMACEN[],7,FALSE)</f>
        <v>#N/A</v>
      </c>
    </row>
    <row r="572" spans="3:7" x14ac:dyDescent="0.25">
      <c r="C572" s="8"/>
      <c r="D572" s="132" t="e">
        <f>VLOOKUP(Tabla6[N° DE LOTE],ALMACEN[],2,FALSE)</f>
        <v>#N/A</v>
      </c>
      <c r="E572" t="e">
        <f>VLOOKUP(Tabla6[N° DE LOTE],ALMACEN[],4,FALSE)</f>
        <v>#N/A</v>
      </c>
      <c r="F572" t="e">
        <f>VLOOKUP(Tabla6[N° DE LOTE],ALMACEN[],3,FALSE)</f>
        <v>#N/A</v>
      </c>
      <c r="G572" t="e">
        <f>VLOOKUP(Tabla6[[#This Row],[N° DE LOTE]],ALMACEN[],7,FALSE)</f>
        <v>#N/A</v>
      </c>
    </row>
    <row r="573" spans="3:7" x14ac:dyDescent="0.25">
      <c r="C573" s="8"/>
      <c r="D573" s="132" t="e">
        <f>VLOOKUP(Tabla6[N° DE LOTE],ALMACEN[],2,FALSE)</f>
        <v>#N/A</v>
      </c>
      <c r="E573" t="e">
        <f>VLOOKUP(Tabla6[N° DE LOTE],ALMACEN[],4,FALSE)</f>
        <v>#N/A</v>
      </c>
      <c r="F573" t="e">
        <f>VLOOKUP(Tabla6[N° DE LOTE],ALMACEN[],3,FALSE)</f>
        <v>#N/A</v>
      </c>
      <c r="G573" t="e">
        <f>VLOOKUP(Tabla6[[#This Row],[N° DE LOTE]],ALMACEN[],7,FALSE)</f>
        <v>#N/A</v>
      </c>
    </row>
    <row r="574" spans="3:7" x14ac:dyDescent="0.25">
      <c r="C574" s="8"/>
      <c r="D574" s="132" t="e">
        <f>VLOOKUP(Tabla6[N° DE LOTE],ALMACEN[],2,FALSE)</f>
        <v>#N/A</v>
      </c>
      <c r="E574" t="e">
        <f>VLOOKUP(Tabla6[N° DE LOTE],ALMACEN[],4,FALSE)</f>
        <v>#N/A</v>
      </c>
      <c r="F574" t="e">
        <f>VLOOKUP(Tabla6[N° DE LOTE],ALMACEN[],3,FALSE)</f>
        <v>#N/A</v>
      </c>
      <c r="G574" t="e">
        <f>VLOOKUP(Tabla6[[#This Row],[N° DE LOTE]],ALMACEN[],7,FALSE)</f>
        <v>#N/A</v>
      </c>
    </row>
    <row r="575" spans="3:7" x14ac:dyDescent="0.25">
      <c r="C575" s="8"/>
      <c r="D575" s="132" t="e">
        <f>VLOOKUP(Tabla6[N° DE LOTE],ALMACEN[],2,FALSE)</f>
        <v>#N/A</v>
      </c>
      <c r="E575" t="e">
        <f>VLOOKUP(Tabla6[N° DE LOTE],ALMACEN[],4,FALSE)</f>
        <v>#N/A</v>
      </c>
      <c r="F575" t="e">
        <f>VLOOKUP(Tabla6[N° DE LOTE],ALMACEN[],3,FALSE)</f>
        <v>#N/A</v>
      </c>
      <c r="G575" t="e">
        <f>VLOOKUP(Tabla6[[#This Row],[N° DE LOTE]],ALMACEN[],7,FALSE)</f>
        <v>#N/A</v>
      </c>
    </row>
    <row r="576" spans="3:7" x14ac:dyDescent="0.25">
      <c r="C576" s="8"/>
      <c r="D576" s="132" t="e">
        <f>VLOOKUP(Tabla6[N° DE LOTE],ALMACEN[],2,FALSE)</f>
        <v>#N/A</v>
      </c>
      <c r="E576" t="e">
        <f>VLOOKUP(Tabla6[N° DE LOTE],ALMACEN[],4,FALSE)</f>
        <v>#N/A</v>
      </c>
      <c r="F576" t="e">
        <f>VLOOKUP(Tabla6[N° DE LOTE],ALMACEN[],3,FALSE)</f>
        <v>#N/A</v>
      </c>
      <c r="G576" t="e">
        <f>VLOOKUP(Tabla6[[#This Row],[N° DE LOTE]],ALMACEN[],7,FALSE)</f>
        <v>#N/A</v>
      </c>
    </row>
    <row r="577" spans="3:7" x14ac:dyDescent="0.25">
      <c r="C577" s="8"/>
      <c r="D577" s="132" t="e">
        <f>VLOOKUP(Tabla6[N° DE LOTE],ALMACEN[],2,FALSE)</f>
        <v>#N/A</v>
      </c>
      <c r="E577" t="e">
        <f>VLOOKUP(Tabla6[N° DE LOTE],ALMACEN[],4,FALSE)</f>
        <v>#N/A</v>
      </c>
      <c r="F577" t="e">
        <f>VLOOKUP(Tabla6[N° DE LOTE],ALMACEN[],3,FALSE)</f>
        <v>#N/A</v>
      </c>
      <c r="G577" t="e">
        <f>VLOOKUP(Tabla6[[#This Row],[N° DE LOTE]],ALMACEN[],7,FALSE)</f>
        <v>#N/A</v>
      </c>
    </row>
    <row r="578" spans="3:7" x14ac:dyDescent="0.25">
      <c r="C578" s="8"/>
      <c r="D578" s="132" t="e">
        <f>VLOOKUP(Tabla6[N° DE LOTE],ALMACEN[],2,FALSE)</f>
        <v>#N/A</v>
      </c>
      <c r="E578" t="e">
        <f>VLOOKUP(Tabla6[N° DE LOTE],ALMACEN[],4,FALSE)</f>
        <v>#N/A</v>
      </c>
      <c r="F578" t="e">
        <f>VLOOKUP(Tabla6[N° DE LOTE],ALMACEN[],3,FALSE)</f>
        <v>#N/A</v>
      </c>
      <c r="G578" t="e">
        <f>VLOOKUP(Tabla6[[#This Row],[N° DE LOTE]],ALMACEN[],7,FALSE)</f>
        <v>#N/A</v>
      </c>
    </row>
    <row r="579" spans="3:7" x14ac:dyDescent="0.25">
      <c r="C579" s="8"/>
      <c r="D579" s="132" t="e">
        <f>VLOOKUP(Tabla6[N° DE LOTE],ALMACEN[],2,FALSE)</f>
        <v>#N/A</v>
      </c>
      <c r="E579" t="e">
        <f>VLOOKUP(Tabla6[N° DE LOTE],ALMACEN[],4,FALSE)</f>
        <v>#N/A</v>
      </c>
      <c r="F579" t="e">
        <f>VLOOKUP(Tabla6[N° DE LOTE],ALMACEN[],3,FALSE)</f>
        <v>#N/A</v>
      </c>
      <c r="G579" t="e">
        <f>VLOOKUP(Tabla6[[#This Row],[N° DE LOTE]],ALMACEN[],7,FALSE)</f>
        <v>#N/A</v>
      </c>
    </row>
    <row r="580" spans="3:7" x14ac:dyDescent="0.25">
      <c r="C580" s="8"/>
      <c r="D580" s="132" t="e">
        <f>VLOOKUP(Tabla6[N° DE LOTE],ALMACEN[],2,FALSE)</f>
        <v>#N/A</v>
      </c>
      <c r="E580" t="e">
        <f>VLOOKUP(Tabla6[N° DE LOTE],ALMACEN[],4,FALSE)</f>
        <v>#N/A</v>
      </c>
      <c r="F580" t="e">
        <f>VLOOKUP(Tabla6[N° DE LOTE],ALMACEN[],3,FALSE)</f>
        <v>#N/A</v>
      </c>
      <c r="G580" t="e">
        <f>VLOOKUP(Tabla6[[#This Row],[N° DE LOTE]],ALMACEN[],7,FALSE)</f>
        <v>#N/A</v>
      </c>
    </row>
    <row r="581" spans="3:7" x14ac:dyDescent="0.25">
      <c r="C581" s="8"/>
      <c r="D581" s="132" t="e">
        <f>VLOOKUP(Tabla6[N° DE LOTE],ALMACEN[],2,FALSE)</f>
        <v>#N/A</v>
      </c>
      <c r="E581" t="e">
        <f>VLOOKUP(Tabla6[N° DE LOTE],ALMACEN[],4,FALSE)</f>
        <v>#N/A</v>
      </c>
      <c r="F581" t="e">
        <f>VLOOKUP(Tabla6[N° DE LOTE],ALMACEN[],3,FALSE)</f>
        <v>#N/A</v>
      </c>
      <c r="G581" t="e">
        <f>VLOOKUP(Tabla6[[#This Row],[N° DE LOTE]],ALMACEN[],7,FALSE)</f>
        <v>#N/A</v>
      </c>
    </row>
    <row r="582" spans="3:7" x14ac:dyDescent="0.25">
      <c r="C582" s="8"/>
      <c r="D582" s="132" t="e">
        <f>VLOOKUP(Tabla6[N° DE LOTE],ALMACEN[],2,FALSE)</f>
        <v>#N/A</v>
      </c>
      <c r="E582" t="e">
        <f>VLOOKUP(Tabla6[N° DE LOTE],ALMACEN[],4,FALSE)</f>
        <v>#N/A</v>
      </c>
      <c r="F582" t="e">
        <f>VLOOKUP(Tabla6[N° DE LOTE],ALMACEN[],3,FALSE)</f>
        <v>#N/A</v>
      </c>
      <c r="G582" t="e">
        <f>VLOOKUP(Tabla6[[#This Row],[N° DE LOTE]],ALMACEN[],7,FALSE)</f>
        <v>#N/A</v>
      </c>
    </row>
    <row r="583" spans="3:7" x14ac:dyDescent="0.25">
      <c r="C583" s="8"/>
      <c r="D583" s="132" t="e">
        <f>VLOOKUP(Tabla6[N° DE LOTE],ALMACEN[],2,FALSE)</f>
        <v>#N/A</v>
      </c>
      <c r="E583" t="e">
        <f>VLOOKUP(Tabla6[N° DE LOTE],ALMACEN[],4,FALSE)</f>
        <v>#N/A</v>
      </c>
      <c r="F583" t="e">
        <f>VLOOKUP(Tabla6[N° DE LOTE],ALMACEN[],3,FALSE)</f>
        <v>#N/A</v>
      </c>
      <c r="G583" t="e">
        <f>VLOOKUP(Tabla6[[#This Row],[N° DE LOTE]],ALMACEN[],7,FALSE)</f>
        <v>#N/A</v>
      </c>
    </row>
    <row r="584" spans="3:7" x14ac:dyDescent="0.25">
      <c r="C584" s="8"/>
      <c r="D584" s="132" t="e">
        <f>VLOOKUP(Tabla6[N° DE LOTE],ALMACEN[],2,FALSE)</f>
        <v>#N/A</v>
      </c>
      <c r="E584" t="e">
        <f>VLOOKUP(Tabla6[N° DE LOTE],ALMACEN[],4,FALSE)</f>
        <v>#N/A</v>
      </c>
      <c r="F584" t="e">
        <f>VLOOKUP(Tabla6[N° DE LOTE],ALMACEN[],3,FALSE)</f>
        <v>#N/A</v>
      </c>
      <c r="G584" t="e">
        <f>VLOOKUP(Tabla6[[#This Row],[N° DE LOTE]],ALMACEN[],7,FALSE)</f>
        <v>#N/A</v>
      </c>
    </row>
    <row r="585" spans="3:7" x14ac:dyDescent="0.25">
      <c r="C585" s="8"/>
      <c r="D585" s="132" t="e">
        <f>VLOOKUP(Tabla6[N° DE LOTE],ALMACEN[],2,FALSE)</f>
        <v>#N/A</v>
      </c>
      <c r="E585" t="e">
        <f>VLOOKUP(Tabla6[N° DE LOTE],ALMACEN[],4,FALSE)</f>
        <v>#N/A</v>
      </c>
      <c r="F585" t="e">
        <f>VLOOKUP(Tabla6[N° DE LOTE],ALMACEN[],3,FALSE)</f>
        <v>#N/A</v>
      </c>
      <c r="G585" t="e">
        <f>VLOOKUP(Tabla6[[#This Row],[N° DE LOTE]],ALMACEN[],7,FALSE)</f>
        <v>#N/A</v>
      </c>
    </row>
    <row r="586" spans="3:7" x14ac:dyDescent="0.25">
      <c r="C586" s="8"/>
      <c r="D586" s="132" t="e">
        <f>VLOOKUP(Tabla6[N° DE LOTE],ALMACEN[],2,FALSE)</f>
        <v>#N/A</v>
      </c>
      <c r="E586" t="e">
        <f>VLOOKUP(Tabla6[N° DE LOTE],ALMACEN[],4,FALSE)</f>
        <v>#N/A</v>
      </c>
      <c r="F586" t="e">
        <f>VLOOKUP(Tabla6[N° DE LOTE],ALMACEN[],3,FALSE)</f>
        <v>#N/A</v>
      </c>
      <c r="G586" t="e">
        <f>VLOOKUP(Tabla6[[#This Row],[N° DE LOTE]],ALMACEN[],7,FALSE)</f>
        <v>#N/A</v>
      </c>
    </row>
    <row r="587" spans="3:7" x14ac:dyDescent="0.25">
      <c r="C587" s="8"/>
      <c r="D587" s="132" t="e">
        <f>VLOOKUP(Tabla6[N° DE LOTE],ALMACEN[],2,FALSE)</f>
        <v>#N/A</v>
      </c>
      <c r="E587" t="e">
        <f>VLOOKUP(Tabla6[N° DE LOTE],ALMACEN[],4,FALSE)</f>
        <v>#N/A</v>
      </c>
      <c r="F587" t="e">
        <f>VLOOKUP(Tabla6[N° DE LOTE],ALMACEN[],3,FALSE)</f>
        <v>#N/A</v>
      </c>
      <c r="G587" t="e">
        <f>VLOOKUP(Tabla6[[#This Row],[N° DE LOTE]],ALMACEN[],7,FALSE)</f>
        <v>#N/A</v>
      </c>
    </row>
    <row r="588" spans="3:7" x14ac:dyDescent="0.25">
      <c r="C588" s="8"/>
      <c r="D588" s="132" t="e">
        <f>VLOOKUP(Tabla6[N° DE LOTE],ALMACEN[],2,FALSE)</f>
        <v>#N/A</v>
      </c>
      <c r="E588" t="e">
        <f>VLOOKUP(Tabla6[N° DE LOTE],ALMACEN[],4,FALSE)</f>
        <v>#N/A</v>
      </c>
      <c r="F588" t="e">
        <f>VLOOKUP(Tabla6[N° DE LOTE],ALMACEN[],3,FALSE)</f>
        <v>#N/A</v>
      </c>
      <c r="G588" t="e">
        <f>VLOOKUP(Tabla6[[#This Row],[N° DE LOTE]],ALMACEN[],7,FALSE)</f>
        <v>#N/A</v>
      </c>
    </row>
    <row r="589" spans="3:7" x14ac:dyDescent="0.25">
      <c r="C589" s="8"/>
      <c r="D589" s="132" t="e">
        <f>VLOOKUP(Tabla6[N° DE LOTE],ALMACEN[],2,FALSE)</f>
        <v>#N/A</v>
      </c>
      <c r="E589" t="e">
        <f>VLOOKUP(Tabla6[N° DE LOTE],ALMACEN[],4,FALSE)</f>
        <v>#N/A</v>
      </c>
      <c r="F589" t="e">
        <f>VLOOKUP(Tabla6[N° DE LOTE],ALMACEN[],3,FALSE)</f>
        <v>#N/A</v>
      </c>
      <c r="G589" t="e">
        <f>VLOOKUP(Tabla6[[#This Row],[N° DE LOTE]],ALMACEN[],7,FALSE)</f>
        <v>#N/A</v>
      </c>
    </row>
    <row r="590" spans="3:7" x14ac:dyDescent="0.25">
      <c r="C590" s="8"/>
      <c r="D590" s="132" t="e">
        <f>VLOOKUP(Tabla6[N° DE LOTE],ALMACEN[],2,FALSE)</f>
        <v>#N/A</v>
      </c>
      <c r="E590" t="e">
        <f>VLOOKUP(Tabla6[N° DE LOTE],ALMACEN[],4,FALSE)</f>
        <v>#N/A</v>
      </c>
      <c r="F590" t="e">
        <f>VLOOKUP(Tabla6[N° DE LOTE],ALMACEN[],3,FALSE)</f>
        <v>#N/A</v>
      </c>
      <c r="G590" t="e">
        <f>VLOOKUP(Tabla6[[#This Row],[N° DE LOTE]],ALMACEN[],7,FALSE)</f>
        <v>#N/A</v>
      </c>
    </row>
    <row r="591" spans="3:7" x14ac:dyDescent="0.25">
      <c r="C591" s="8"/>
      <c r="D591" s="132" t="e">
        <f>VLOOKUP(Tabla6[N° DE LOTE],ALMACEN[],2,FALSE)</f>
        <v>#N/A</v>
      </c>
      <c r="E591" t="e">
        <f>VLOOKUP(Tabla6[N° DE LOTE],ALMACEN[],4,FALSE)</f>
        <v>#N/A</v>
      </c>
      <c r="F591" t="e">
        <f>VLOOKUP(Tabla6[N° DE LOTE],ALMACEN[],3,FALSE)</f>
        <v>#N/A</v>
      </c>
      <c r="G591" t="e">
        <f>VLOOKUP(Tabla6[[#This Row],[N° DE LOTE]],ALMACEN[],7,FALSE)</f>
        <v>#N/A</v>
      </c>
    </row>
    <row r="592" spans="3:7" x14ac:dyDescent="0.25">
      <c r="C592" s="8"/>
      <c r="D592" s="132" t="e">
        <f>VLOOKUP(Tabla6[N° DE LOTE],ALMACEN[],2,FALSE)</f>
        <v>#N/A</v>
      </c>
      <c r="E592" t="e">
        <f>VLOOKUP(Tabla6[N° DE LOTE],ALMACEN[],4,FALSE)</f>
        <v>#N/A</v>
      </c>
      <c r="F592" t="e">
        <f>VLOOKUP(Tabla6[N° DE LOTE],ALMACEN[],3,FALSE)</f>
        <v>#N/A</v>
      </c>
      <c r="G592" t="e">
        <f>VLOOKUP(Tabla6[[#This Row],[N° DE LOTE]],ALMACEN[],7,FALSE)</f>
        <v>#N/A</v>
      </c>
    </row>
    <row r="593" spans="3:7" x14ac:dyDescent="0.25">
      <c r="C593" s="8"/>
      <c r="D593" s="132" t="e">
        <f>VLOOKUP(Tabla6[N° DE LOTE],ALMACEN[],2,FALSE)</f>
        <v>#N/A</v>
      </c>
      <c r="E593" t="e">
        <f>VLOOKUP(Tabla6[N° DE LOTE],ALMACEN[],4,FALSE)</f>
        <v>#N/A</v>
      </c>
      <c r="F593" t="e">
        <f>VLOOKUP(Tabla6[N° DE LOTE],ALMACEN[],3,FALSE)</f>
        <v>#N/A</v>
      </c>
      <c r="G593" t="e">
        <f>VLOOKUP(Tabla6[[#This Row],[N° DE LOTE]],ALMACEN[],7,FALSE)</f>
        <v>#N/A</v>
      </c>
    </row>
    <row r="594" spans="3:7" x14ac:dyDescent="0.25">
      <c r="C594" s="8"/>
      <c r="D594" s="132" t="e">
        <f>VLOOKUP(Tabla6[N° DE LOTE],ALMACEN[],2,FALSE)</f>
        <v>#N/A</v>
      </c>
      <c r="E594" t="e">
        <f>VLOOKUP(Tabla6[N° DE LOTE],ALMACEN[],4,FALSE)</f>
        <v>#N/A</v>
      </c>
      <c r="F594" t="e">
        <f>VLOOKUP(Tabla6[N° DE LOTE],ALMACEN[],3,FALSE)</f>
        <v>#N/A</v>
      </c>
      <c r="G594" t="e">
        <f>VLOOKUP(Tabla6[[#This Row],[N° DE LOTE]],ALMACEN[],7,FALSE)</f>
        <v>#N/A</v>
      </c>
    </row>
    <row r="595" spans="3:7" x14ac:dyDescent="0.25">
      <c r="C595" s="8"/>
      <c r="D595" s="132" t="e">
        <f>VLOOKUP(Tabla6[N° DE LOTE],ALMACEN[],2,FALSE)</f>
        <v>#N/A</v>
      </c>
      <c r="E595" t="e">
        <f>VLOOKUP(Tabla6[N° DE LOTE],ALMACEN[],4,FALSE)</f>
        <v>#N/A</v>
      </c>
      <c r="F595" t="e">
        <f>VLOOKUP(Tabla6[N° DE LOTE],ALMACEN[],3,FALSE)</f>
        <v>#N/A</v>
      </c>
      <c r="G595" t="e">
        <f>VLOOKUP(Tabla6[[#This Row],[N° DE LOTE]],ALMACEN[],7,FALSE)</f>
        <v>#N/A</v>
      </c>
    </row>
    <row r="596" spans="3:7" x14ac:dyDescent="0.25">
      <c r="C596" s="8"/>
      <c r="D596" s="132" t="e">
        <f>VLOOKUP(Tabla6[N° DE LOTE],ALMACEN[],2,FALSE)</f>
        <v>#N/A</v>
      </c>
      <c r="E596" t="e">
        <f>VLOOKUP(Tabla6[N° DE LOTE],ALMACEN[],4,FALSE)</f>
        <v>#N/A</v>
      </c>
      <c r="F596" t="e">
        <f>VLOOKUP(Tabla6[N° DE LOTE],ALMACEN[],3,FALSE)</f>
        <v>#N/A</v>
      </c>
      <c r="G596" t="e">
        <f>VLOOKUP(Tabla6[[#This Row],[N° DE LOTE]],ALMACEN[],7,FALSE)</f>
        <v>#N/A</v>
      </c>
    </row>
    <row r="597" spans="3:7" x14ac:dyDescent="0.25">
      <c r="C597" s="8"/>
      <c r="D597" s="132" t="e">
        <f>VLOOKUP(Tabla6[N° DE LOTE],ALMACEN[],2,FALSE)</f>
        <v>#N/A</v>
      </c>
      <c r="E597" t="e">
        <f>VLOOKUP(Tabla6[N° DE LOTE],ALMACEN[],4,FALSE)</f>
        <v>#N/A</v>
      </c>
      <c r="F597" t="e">
        <f>VLOOKUP(Tabla6[N° DE LOTE],ALMACEN[],3,FALSE)</f>
        <v>#N/A</v>
      </c>
      <c r="G597" t="e">
        <f>VLOOKUP(Tabla6[[#This Row],[N° DE LOTE]],ALMACEN[],7,FALSE)</f>
        <v>#N/A</v>
      </c>
    </row>
    <row r="598" spans="3:7" x14ac:dyDescent="0.25">
      <c r="C598" s="8"/>
      <c r="D598" s="132" t="e">
        <f>VLOOKUP(Tabla6[N° DE LOTE],ALMACEN[],2,FALSE)</f>
        <v>#N/A</v>
      </c>
      <c r="E598" t="e">
        <f>VLOOKUP(Tabla6[N° DE LOTE],ALMACEN[],4,FALSE)</f>
        <v>#N/A</v>
      </c>
      <c r="F598" t="e">
        <f>VLOOKUP(Tabla6[N° DE LOTE],ALMACEN[],3,FALSE)</f>
        <v>#N/A</v>
      </c>
      <c r="G598" t="e">
        <f>VLOOKUP(Tabla6[[#This Row],[N° DE LOTE]],ALMACEN[],7,FALSE)</f>
        <v>#N/A</v>
      </c>
    </row>
    <row r="599" spans="3:7" x14ac:dyDescent="0.25">
      <c r="C599" s="8"/>
      <c r="D599" s="132" t="e">
        <f>VLOOKUP(Tabla6[N° DE LOTE],ALMACEN[],2,FALSE)</f>
        <v>#N/A</v>
      </c>
      <c r="E599" t="e">
        <f>VLOOKUP(Tabla6[N° DE LOTE],ALMACEN[],4,FALSE)</f>
        <v>#N/A</v>
      </c>
      <c r="F599" t="e">
        <f>VLOOKUP(Tabla6[N° DE LOTE],ALMACEN[],3,FALSE)</f>
        <v>#N/A</v>
      </c>
      <c r="G599" t="e">
        <f>VLOOKUP(Tabla6[[#This Row],[N° DE LOTE]],ALMACEN[],7,FALSE)</f>
        <v>#N/A</v>
      </c>
    </row>
    <row r="600" spans="3:7" x14ac:dyDescent="0.25">
      <c r="C600" s="8"/>
      <c r="D600" s="132" t="e">
        <f>VLOOKUP(Tabla6[N° DE LOTE],ALMACEN[],2,FALSE)</f>
        <v>#N/A</v>
      </c>
      <c r="E600" t="e">
        <f>VLOOKUP(Tabla6[N° DE LOTE],ALMACEN[],4,FALSE)</f>
        <v>#N/A</v>
      </c>
      <c r="F600" t="e">
        <f>VLOOKUP(Tabla6[N° DE LOTE],ALMACEN[],3,FALSE)</f>
        <v>#N/A</v>
      </c>
      <c r="G600" t="e">
        <f>VLOOKUP(Tabla6[[#This Row],[N° DE LOTE]],ALMACEN[],7,FALSE)</f>
        <v>#N/A</v>
      </c>
    </row>
    <row r="601" spans="3:7" x14ac:dyDescent="0.25">
      <c r="C601" s="8"/>
      <c r="D601" s="132" t="e">
        <f>VLOOKUP(Tabla6[N° DE LOTE],ALMACEN[],2,FALSE)</f>
        <v>#N/A</v>
      </c>
      <c r="E601" t="e">
        <f>VLOOKUP(Tabla6[N° DE LOTE],ALMACEN[],4,FALSE)</f>
        <v>#N/A</v>
      </c>
      <c r="F601" t="e">
        <f>VLOOKUP(Tabla6[N° DE LOTE],ALMACEN[],3,FALSE)</f>
        <v>#N/A</v>
      </c>
      <c r="G601" t="e">
        <f>VLOOKUP(Tabla6[[#This Row],[N° DE LOTE]],ALMACEN[],7,FALSE)</f>
        <v>#N/A</v>
      </c>
    </row>
    <row r="602" spans="3:7" x14ac:dyDescent="0.25">
      <c r="D602" s="132" t="e">
        <f>VLOOKUP(Tabla6[N° DE LOTE],ALMACEN[],2,FALSE)</f>
        <v>#N/A</v>
      </c>
      <c r="E602" t="e">
        <f>VLOOKUP(Tabla6[N° DE LOTE],ALMACEN[],4,FALSE)</f>
        <v>#N/A</v>
      </c>
      <c r="F602" t="e">
        <f>VLOOKUP(Tabla6[N° DE LOTE],ALMACEN[],3,FALSE)</f>
        <v>#N/A</v>
      </c>
      <c r="G602" t="e">
        <f>VLOOKUP(Tabla6[[#This Row],[N° DE LOTE]],ALMACEN[],7,FALSE)</f>
        <v>#N/A</v>
      </c>
    </row>
    <row r="603" spans="3:7" x14ac:dyDescent="0.25">
      <c r="D603" s="132" t="e">
        <f>VLOOKUP(Tabla6[N° DE LOTE],ALMACEN[],2,FALSE)</f>
        <v>#N/A</v>
      </c>
      <c r="E603" t="e">
        <f>VLOOKUP(Tabla6[N° DE LOTE],ALMACEN[],4,FALSE)</f>
        <v>#N/A</v>
      </c>
      <c r="F603" t="e">
        <f>VLOOKUP(Tabla6[N° DE LOTE],ALMACEN[],3,FALSE)</f>
        <v>#N/A</v>
      </c>
      <c r="G603" t="e">
        <f>VLOOKUP(Tabla6[[#This Row],[N° DE LOTE]],ALMACEN[],7,FALSE)</f>
        <v>#N/A</v>
      </c>
    </row>
    <row r="604" spans="3:7" x14ac:dyDescent="0.25">
      <c r="D604" s="132" t="e">
        <f>VLOOKUP(Tabla6[N° DE LOTE],ALMACEN[],2,FALSE)</f>
        <v>#N/A</v>
      </c>
      <c r="E604" t="e">
        <f>VLOOKUP(Tabla6[N° DE LOTE],ALMACEN[],4,FALSE)</f>
        <v>#N/A</v>
      </c>
      <c r="F604" t="e">
        <f>VLOOKUP(Tabla6[N° DE LOTE],ALMACEN[],3,FALSE)</f>
        <v>#N/A</v>
      </c>
      <c r="G604" t="e">
        <f>VLOOKUP(Tabla6[[#This Row],[N° DE LOTE]],ALMACEN[],7,FALSE)</f>
        <v>#N/A</v>
      </c>
    </row>
    <row r="605" spans="3:7" x14ac:dyDescent="0.25">
      <c r="D605" s="132" t="e">
        <f>VLOOKUP(Tabla6[N° DE LOTE],ALMACEN[],2,FALSE)</f>
        <v>#N/A</v>
      </c>
      <c r="E605" t="e">
        <f>VLOOKUP(Tabla6[N° DE LOTE],ALMACEN[],4,FALSE)</f>
        <v>#N/A</v>
      </c>
      <c r="F605" t="e">
        <f>VLOOKUP(Tabla6[N° DE LOTE],ALMACEN[],3,FALSE)</f>
        <v>#N/A</v>
      </c>
      <c r="G605" t="e">
        <f>VLOOKUP(Tabla6[[#This Row],[N° DE LOTE]],ALMACEN[],7,FALSE)</f>
        <v>#N/A</v>
      </c>
    </row>
    <row r="606" spans="3:7" x14ac:dyDescent="0.25">
      <c r="D606" s="132" t="e">
        <f>VLOOKUP(Tabla6[N° DE LOTE],ALMACEN[],2,FALSE)</f>
        <v>#N/A</v>
      </c>
      <c r="E606" t="e">
        <f>VLOOKUP(Tabla6[N° DE LOTE],ALMACEN[],4,FALSE)</f>
        <v>#N/A</v>
      </c>
      <c r="F606" t="e">
        <f>VLOOKUP(Tabla6[N° DE LOTE],ALMACEN[],3,FALSE)</f>
        <v>#N/A</v>
      </c>
      <c r="G606" t="e">
        <f>VLOOKUP(Tabla6[[#This Row],[N° DE LOTE]],ALMACEN[],7,FALSE)</f>
        <v>#N/A</v>
      </c>
    </row>
    <row r="607" spans="3:7" x14ac:dyDescent="0.25">
      <c r="D607" s="132" t="e">
        <f>VLOOKUP(Tabla6[N° DE LOTE],ALMACEN[],2,FALSE)</f>
        <v>#N/A</v>
      </c>
      <c r="E607" t="e">
        <f>VLOOKUP(Tabla6[N° DE LOTE],ALMACEN[],4,FALSE)</f>
        <v>#N/A</v>
      </c>
      <c r="F607" t="e">
        <f>VLOOKUP(Tabla6[N° DE LOTE],ALMACEN[],3,FALSE)</f>
        <v>#N/A</v>
      </c>
      <c r="G607" t="e">
        <f>VLOOKUP(Tabla6[[#This Row],[N° DE LOTE]],ALMACEN[],7,FALSE)</f>
        <v>#N/A</v>
      </c>
    </row>
    <row r="608" spans="3:7" x14ac:dyDescent="0.25">
      <c r="D608" s="132" t="e">
        <f>VLOOKUP(Tabla6[N° DE LOTE],ALMACEN[],2,FALSE)</f>
        <v>#N/A</v>
      </c>
      <c r="E608" t="e">
        <f>VLOOKUP(Tabla6[N° DE LOTE],ALMACEN[],4,FALSE)</f>
        <v>#N/A</v>
      </c>
      <c r="F608" t="e">
        <f>VLOOKUP(Tabla6[N° DE LOTE],ALMACEN[],3,FALSE)</f>
        <v>#N/A</v>
      </c>
      <c r="G608" t="e">
        <f>VLOOKUP(Tabla6[[#This Row],[N° DE LOTE]],ALMACEN[],7,FALSE)</f>
        <v>#N/A</v>
      </c>
    </row>
    <row r="609" spans="3:7" x14ac:dyDescent="0.25">
      <c r="D609" s="132" t="e">
        <f>VLOOKUP(Tabla6[N° DE LOTE],ALMACEN[],2,FALSE)</f>
        <v>#N/A</v>
      </c>
      <c r="E609" t="e">
        <f>VLOOKUP(Tabla6[N° DE LOTE],ALMACEN[],4,FALSE)</f>
        <v>#N/A</v>
      </c>
      <c r="F609" t="e">
        <f>VLOOKUP(Tabla6[N° DE LOTE],ALMACEN[],3,FALSE)</f>
        <v>#N/A</v>
      </c>
      <c r="G609" t="e">
        <f>VLOOKUP(Tabla6[[#This Row],[N° DE LOTE]],ALMACEN[],7,FALSE)</f>
        <v>#N/A</v>
      </c>
    </row>
    <row r="610" spans="3:7" x14ac:dyDescent="0.25">
      <c r="D610" s="132" t="e">
        <f>VLOOKUP(Tabla6[N° DE LOTE],ALMACEN[],2,FALSE)</f>
        <v>#N/A</v>
      </c>
      <c r="E610" t="e">
        <f>VLOOKUP(Tabla6[N° DE LOTE],ALMACEN[],4,FALSE)</f>
        <v>#N/A</v>
      </c>
      <c r="F610" t="e">
        <f>VLOOKUP(Tabla6[N° DE LOTE],ALMACEN[],3,FALSE)</f>
        <v>#N/A</v>
      </c>
      <c r="G610" t="e">
        <f>VLOOKUP(Tabla6[[#This Row],[N° DE LOTE]],ALMACEN[],7,FALSE)</f>
        <v>#N/A</v>
      </c>
    </row>
    <row r="611" spans="3:7" x14ac:dyDescent="0.25">
      <c r="D611" s="132" t="e">
        <f>VLOOKUP(Tabla6[N° DE LOTE],ALMACEN[],2,FALSE)</f>
        <v>#N/A</v>
      </c>
      <c r="E611" t="e">
        <f>VLOOKUP(Tabla6[N° DE LOTE],ALMACEN[],4,FALSE)</f>
        <v>#N/A</v>
      </c>
      <c r="F611" t="e">
        <f>VLOOKUP(Tabla6[N° DE LOTE],ALMACEN[],3,FALSE)</f>
        <v>#N/A</v>
      </c>
      <c r="G611" t="e">
        <f>VLOOKUP(Tabla6[[#This Row],[N° DE LOTE]],ALMACEN[],7,FALSE)</f>
        <v>#N/A</v>
      </c>
    </row>
    <row r="612" spans="3:7" x14ac:dyDescent="0.25">
      <c r="D612" s="132" t="e">
        <f>VLOOKUP(Tabla6[N° DE LOTE],ALMACEN[],2,FALSE)</f>
        <v>#N/A</v>
      </c>
      <c r="E612" t="e">
        <f>VLOOKUP(Tabla6[N° DE LOTE],ALMACEN[],4,FALSE)</f>
        <v>#N/A</v>
      </c>
      <c r="F612" t="e">
        <f>VLOOKUP(Tabla6[N° DE LOTE],ALMACEN[],3,FALSE)</f>
        <v>#N/A</v>
      </c>
      <c r="G612" t="e">
        <f>VLOOKUP(Tabla6[[#This Row],[N° DE LOTE]],ALMACEN[],7,FALSE)</f>
        <v>#N/A</v>
      </c>
    </row>
    <row r="613" spans="3:7" x14ac:dyDescent="0.25">
      <c r="C613" s="8"/>
      <c r="D613" s="132" t="e">
        <f>VLOOKUP(Tabla6[N° DE LOTE],ALMACEN[],2,FALSE)</f>
        <v>#N/A</v>
      </c>
      <c r="E613" t="e">
        <f>VLOOKUP(Tabla6[N° DE LOTE],ALMACEN[],4,FALSE)</f>
        <v>#N/A</v>
      </c>
      <c r="F613" t="e">
        <f>VLOOKUP(Tabla6[N° DE LOTE],ALMACEN[],3,FALSE)</f>
        <v>#N/A</v>
      </c>
      <c r="G613" t="e">
        <f>VLOOKUP(Tabla6[[#This Row],[N° DE LOTE]],ALMACEN[],7,FALSE)</f>
        <v>#N/A</v>
      </c>
    </row>
    <row r="614" spans="3:7" x14ac:dyDescent="0.25">
      <c r="D614" s="132" t="e">
        <f>VLOOKUP(Tabla6[N° DE LOTE],ALMACEN[],2,FALSE)</f>
        <v>#N/A</v>
      </c>
      <c r="E614" t="e">
        <f>VLOOKUP(Tabla6[N° DE LOTE],ALMACEN[],4,FALSE)</f>
        <v>#N/A</v>
      </c>
      <c r="F614" t="e">
        <f>VLOOKUP(Tabla6[N° DE LOTE],ALMACEN[],3,FALSE)</f>
        <v>#N/A</v>
      </c>
      <c r="G614" t="e">
        <f>VLOOKUP(Tabla6[[#This Row],[N° DE LOTE]],ALMACEN[],7,FALSE)</f>
        <v>#N/A</v>
      </c>
    </row>
    <row r="615" spans="3:7" x14ac:dyDescent="0.25">
      <c r="D615" s="132" t="e">
        <f>VLOOKUP(Tabla6[N° DE LOTE],ALMACEN[],2,FALSE)</f>
        <v>#N/A</v>
      </c>
      <c r="E615" t="e">
        <f>VLOOKUP(Tabla6[N° DE LOTE],ALMACEN[],4,FALSE)</f>
        <v>#N/A</v>
      </c>
      <c r="F615" t="e">
        <f>VLOOKUP(Tabla6[N° DE LOTE],ALMACEN[],3,FALSE)</f>
        <v>#N/A</v>
      </c>
      <c r="G615" t="e">
        <f>VLOOKUP(Tabla6[[#This Row],[N° DE LOTE]],ALMACEN[],7,FALSE)</f>
        <v>#N/A</v>
      </c>
    </row>
    <row r="616" spans="3:7" x14ac:dyDescent="0.25">
      <c r="D616" s="132" t="e">
        <f>VLOOKUP(Tabla6[N° DE LOTE],ALMACEN[],2,FALSE)</f>
        <v>#N/A</v>
      </c>
      <c r="E616" t="e">
        <f>VLOOKUP(Tabla6[N° DE LOTE],ALMACEN[],4,FALSE)</f>
        <v>#N/A</v>
      </c>
      <c r="F616" t="e">
        <f>VLOOKUP(Tabla6[N° DE LOTE],ALMACEN[],3,FALSE)</f>
        <v>#N/A</v>
      </c>
      <c r="G616" t="e">
        <f>VLOOKUP(Tabla6[[#This Row],[N° DE LOTE]],ALMACEN[],7,FALSE)</f>
        <v>#N/A</v>
      </c>
    </row>
    <row r="617" spans="3:7" x14ac:dyDescent="0.25">
      <c r="D617" s="132" t="e">
        <f>VLOOKUP(Tabla6[N° DE LOTE],ALMACEN[],2,FALSE)</f>
        <v>#N/A</v>
      </c>
      <c r="E617" t="e">
        <f>VLOOKUP(Tabla6[N° DE LOTE],ALMACEN[],4,FALSE)</f>
        <v>#N/A</v>
      </c>
      <c r="F617" t="e">
        <f>VLOOKUP(Tabla6[N° DE LOTE],ALMACEN[],3,FALSE)</f>
        <v>#N/A</v>
      </c>
      <c r="G617" t="e">
        <f>VLOOKUP(Tabla6[[#This Row],[N° DE LOTE]],ALMACEN[],7,FALSE)</f>
        <v>#N/A</v>
      </c>
    </row>
    <row r="618" spans="3:7" x14ac:dyDescent="0.25">
      <c r="D618" s="132" t="e">
        <f>VLOOKUP(Tabla6[N° DE LOTE],ALMACEN[],2,FALSE)</f>
        <v>#N/A</v>
      </c>
      <c r="E618" t="e">
        <f>VLOOKUP(Tabla6[N° DE LOTE],ALMACEN[],4,FALSE)</f>
        <v>#N/A</v>
      </c>
      <c r="F618" t="e">
        <f>VLOOKUP(Tabla6[N° DE LOTE],ALMACEN[],3,FALSE)</f>
        <v>#N/A</v>
      </c>
      <c r="G618" t="e">
        <f>VLOOKUP(Tabla6[[#This Row],[N° DE LOTE]],ALMACEN[],7,FALSE)</f>
        <v>#N/A</v>
      </c>
    </row>
    <row r="619" spans="3:7" x14ac:dyDescent="0.25">
      <c r="D619" s="132" t="e">
        <f>VLOOKUP(Tabla6[N° DE LOTE],ALMACEN[],2,FALSE)</f>
        <v>#N/A</v>
      </c>
      <c r="E619" t="e">
        <f>VLOOKUP(Tabla6[N° DE LOTE],ALMACEN[],4,FALSE)</f>
        <v>#N/A</v>
      </c>
      <c r="F619" t="e">
        <f>VLOOKUP(Tabla6[N° DE LOTE],ALMACEN[],3,FALSE)</f>
        <v>#N/A</v>
      </c>
      <c r="G619" t="e">
        <f>VLOOKUP(Tabla6[[#This Row],[N° DE LOTE]],ALMACEN[],7,FALSE)</f>
        <v>#N/A</v>
      </c>
    </row>
    <row r="620" spans="3:7" x14ac:dyDescent="0.25">
      <c r="D620" s="132" t="e">
        <f>VLOOKUP(Tabla6[N° DE LOTE],ALMACEN[],2,FALSE)</f>
        <v>#N/A</v>
      </c>
      <c r="E620" t="e">
        <f>VLOOKUP(Tabla6[N° DE LOTE],ALMACEN[],4,FALSE)</f>
        <v>#N/A</v>
      </c>
      <c r="F620" t="e">
        <f>VLOOKUP(Tabla6[N° DE LOTE],ALMACEN[],3,FALSE)</f>
        <v>#N/A</v>
      </c>
      <c r="G620" t="e">
        <f>VLOOKUP(Tabla6[[#This Row],[N° DE LOTE]],ALMACEN[],7,FALSE)</f>
        <v>#N/A</v>
      </c>
    </row>
    <row r="621" spans="3:7" x14ac:dyDescent="0.25">
      <c r="D621" s="132" t="e">
        <f>VLOOKUP(Tabla6[N° DE LOTE],ALMACEN[],2,FALSE)</f>
        <v>#N/A</v>
      </c>
      <c r="E621" t="e">
        <f>VLOOKUP(Tabla6[N° DE LOTE],ALMACEN[],4,FALSE)</f>
        <v>#N/A</v>
      </c>
      <c r="F621" t="e">
        <f>VLOOKUP(Tabla6[N° DE LOTE],ALMACEN[],3,FALSE)</f>
        <v>#N/A</v>
      </c>
      <c r="G621" t="e">
        <f>VLOOKUP(Tabla6[[#This Row],[N° DE LOTE]],ALMACEN[],7,FALSE)</f>
        <v>#N/A</v>
      </c>
    </row>
    <row r="622" spans="3:7" x14ac:dyDescent="0.25">
      <c r="D622" s="132" t="e">
        <f>VLOOKUP(Tabla6[N° DE LOTE],ALMACEN[],2,FALSE)</f>
        <v>#N/A</v>
      </c>
      <c r="E622" t="e">
        <f>VLOOKUP(Tabla6[N° DE LOTE],ALMACEN[],4,FALSE)</f>
        <v>#N/A</v>
      </c>
      <c r="F622" t="e">
        <f>VLOOKUP(Tabla6[N° DE LOTE],ALMACEN[],3,FALSE)</f>
        <v>#N/A</v>
      </c>
      <c r="G622" t="e">
        <f>VLOOKUP(Tabla6[[#This Row],[N° DE LOTE]],ALMACEN[],7,FALSE)</f>
        <v>#N/A</v>
      </c>
    </row>
    <row r="623" spans="3:7" x14ac:dyDescent="0.25">
      <c r="D623" s="132" t="e">
        <f>VLOOKUP(Tabla6[N° DE LOTE],ALMACEN[],2,FALSE)</f>
        <v>#N/A</v>
      </c>
      <c r="E623" t="e">
        <f>VLOOKUP(Tabla6[N° DE LOTE],ALMACEN[],4,FALSE)</f>
        <v>#N/A</v>
      </c>
      <c r="F623" t="e">
        <f>VLOOKUP(Tabla6[N° DE LOTE],ALMACEN[],3,FALSE)</f>
        <v>#N/A</v>
      </c>
      <c r="G623" t="e">
        <f>VLOOKUP(Tabla6[[#This Row],[N° DE LOTE]],ALMACEN[],7,FALSE)</f>
        <v>#N/A</v>
      </c>
    </row>
    <row r="624" spans="3:7" x14ac:dyDescent="0.25">
      <c r="D624" s="132" t="e">
        <f>VLOOKUP(Tabla6[N° DE LOTE],ALMACEN[],2,FALSE)</f>
        <v>#N/A</v>
      </c>
      <c r="E624" t="e">
        <f>VLOOKUP(Tabla6[N° DE LOTE],ALMACEN[],4,FALSE)</f>
        <v>#N/A</v>
      </c>
      <c r="F624" t="e">
        <f>VLOOKUP(Tabla6[N° DE LOTE],ALMACEN[],3,FALSE)</f>
        <v>#N/A</v>
      </c>
      <c r="G624" t="e">
        <f>VLOOKUP(Tabla6[[#This Row],[N° DE LOTE]],ALMACEN[],7,FALSE)</f>
        <v>#N/A</v>
      </c>
    </row>
    <row r="625" spans="4:7" x14ac:dyDescent="0.25">
      <c r="D625" s="132" t="e">
        <f>VLOOKUP(Tabla6[N° DE LOTE],ALMACEN[],2,FALSE)</f>
        <v>#N/A</v>
      </c>
      <c r="E625" t="e">
        <f>VLOOKUP(Tabla6[N° DE LOTE],ALMACEN[],4,FALSE)</f>
        <v>#N/A</v>
      </c>
      <c r="F625" t="e">
        <f>VLOOKUP(Tabla6[N° DE LOTE],ALMACEN[],3,FALSE)</f>
        <v>#N/A</v>
      </c>
      <c r="G625" t="e">
        <f>VLOOKUP(Tabla6[[#This Row],[N° DE LOTE]],ALMACEN[],7,FALSE)</f>
        <v>#N/A</v>
      </c>
    </row>
    <row r="626" spans="4:7" x14ac:dyDescent="0.25">
      <c r="D626" s="132" t="e">
        <f>VLOOKUP(Tabla6[N° DE LOTE],ALMACEN[],2,FALSE)</f>
        <v>#N/A</v>
      </c>
      <c r="E626" t="e">
        <f>VLOOKUP(Tabla6[N° DE LOTE],ALMACEN[],4,FALSE)</f>
        <v>#N/A</v>
      </c>
      <c r="F626" t="e">
        <f>VLOOKUP(Tabla6[N° DE LOTE],ALMACEN[],3,FALSE)</f>
        <v>#N/A</v>
      </c>
      <c r="G626" t="e">
        <f>VLOOKUP(Tabla6[[#This Row],[N° DE LOTE]],ALMACEN[],7,FALSE)</f>
        <v>#N/A</v>
      </c>
    </row>
    <row r="627" spans="4:7" x14ac:dyDescent="0.25">
      <c r="D627" s="132" t="e">
        <f>VLOOKUP(Tabla6[N° DE LOTE],ALMACEN[],2,FALSE)</f>
        <v>#N/A</v>
      </c>
      <c r="E627" t="e">
        <f>VLOOKUP(Tabla6[N° DE LOTE],ALMACEN[],4,FALSE)</f>
        <v>#N/A</v>
      </c>
      <c r="F627" t="e">
        <f>VLOOKUP(Tabla6[N° DE LOTE],ALMACEN[],3,FALSE)</f>
        <v>#N/A</v>
      </c>
      <c r="G627" t="e">
        <f>VLOOKUP(Tabla6[[#This Row],[N° DE LOTE]],ALMACEN[],7,FALSE)</f>
        <v>#N/A</v>
      </c>
    </row>
    <row r="628" spans="4:7" x14ac:dyDescent="0.25">
      <c r="D628" s="132" t="e">
        <f>VLOOKUP(Tabla6[N° DE LOTE],ALMACEN[],2,FALSE)</f>
        <v>#N/A</v>
      </c>
      <c r="E628" t="e">
        <f>VLOOKUP(Tabla6[N° DE LOTE],ALMACEN[],4,FALSE)</f>
        <v>#N/A</v>
      </c>
      <c r="F628" t="e">
        <f>VLOOKUP(Tabla6[N° DE LOTE],ALMACEN[],3,FALSE)</f>
        <v>#N/A</v>
      </c>
      <c r="G628" t="e">
        <f>VLOOKUP(Tabla6[[#This Row],[N° DE LOTE]],ALMACEN[],7,FALSE)</f>
        <v>#N/A</v>
      </c>
    </row>
    <row r="629" spans="4:7" x14ac:dyDescent="0.25">
      <c r="D629" s="132" t="e">
        <f>VLOOKUP(Tabla6[N° DE LOTE],ALMACEN[],2,FALSE)</f>
        <v>#N/A</v>
      </c>
      <c r="E629" t="e">
        <f>VLOOKUP(Tabla6[N° DE LOTE],ALMACEN[],4,FALSE)</f>
        <v>#N/A</v>
      </c>
      <c r="F629" t="e">
        <f>VLOOKUP(Tabla6[N° DE LOTE],ALMACEN[],3,FALSE)</f>
        <v>#N/A</v>
      </c>
      <c r="G629" t="e">
        <f>VLOOKUP(Tabla6[[#This Row],[N° DE LOTE]],ALMACEN[],7,FALSE)</f>
        <v>#N/A</v>
      </c>
    </row>
    <row r="630" spans="4:7" x14ac:dyDescent="0.25">
      <c r="D630" s="132" t="e">
        <f>VLOOKUP(Tabla6[N° DE LOTE],ALMACEN[],2,FALSE)</f>
        <v>#N/A</v>
      </c>
      <c r="E630" t="e">
        <f>VLOOKUP(Tabla6[N° DE LOTE],ALMACEN[],4,FALSE)</f>
        <v>#N/A</v>
      </c>
      <c r="F630" t="e">
        <f>VLOOKUP(Tabla6[N° DE LOTE],ALMACEN[],3,FALSE)</f>
        <v>#N/A</v>
      </c>
      <c r="G630" t="e">
        <f>VLOOKUP(Tabla6[[#This Row],[N° DE LOTE]],ALMACEN[],7,FALSE)</f>
        <v>#N/A</v>
      </c>
    </row>
    <row r="631" spans="4:7" x14ac:dyDescent="0.25">
      <c r="D631" s="132" t="e">
        <f>VLOOKUP(Tabla6[N° DE LOTE],ALMACEN[],2,FALSE)</f>
        <v>#N/A</v>
      </c>
      <c r="E631" t="e">
        <f>VLOOKUP(Tabla6[N° DE LOTE],ALMACEN[],4,FALSE)</f>
        <v>#N/A</v>
      </c>
      <c r="F631" t="e">
        <f>VLOOKUP(Tabla6[N° DE LOTE],ALMACEN[],3,FALSE)</f>
        <v>#N/A</v>
      </c>
      <c r="G631" t="e">
        <f>VLOOKUP(Tabla6[[#This Row],[N° DE LOTE]],ALMACEN[],7,FALSE)</f>
        <v>#N/A</v>
      </c>
    </row>
    <row r="632" spans="4:7" x14ac:dyDescent="0.25">
      <c r="D632" s="132" t="e">
        <f>VLOOKUP(Tabla6[N° DE LOTE],ALMACEN[],2,FALSE)</f>
        <v>#N/A</v>
      </c>
      <c r="E632" t="e">
        <f>VLOOKUP(Tabla6[N° DE LOTE],ALMACEN[],4,FALSE)</f>
        <v>#N/A</v>
      </c>
      <c r="F632" t="e">
        <f>VLOOKUP(Tabla6[N° DE LOTE],ALMACEN[],3,FALSE)</f>
        <v>#N/A</v>
      </c>
      <c r="G632" t="e">
        <f>VLOOKUP(Tabla6[[#This Row],[N° DE LOTE]],ALMACEN[],7,FALSE)</f>
        <v>#N/A</v>
      </c>
    </row>
    <row r="633" spans="4:7" x14ac:dyDescent="0.25">
      <c r="D633" s="132" t="e">
        <f>VLOOKUP(Tabla6[N° DE LOTE],ALMACEN[],2,FALSE)</f>
        <v>#N/A</v>
      </c>
      <c r="E633" t="e">
        <f>VLOOKUP(Tabla6[N° DE LOTE],ALMACEN[],4,FALSE)</f>
        <v>#N/A</v>
      </c>
      <c r="F633" t="e">
        <f>VLOOKUP(Tabla6[N° DE LOTE],ALMACEN[],3,FALSE)</f>
        <v>#N/A</v>
      </c>
      <c r="G633" t="e">
        <f>VLOOKUP(Tabla6[[#This Row],[N° DE LOTE]],ALMACEN[],7,FALSE)</f>
        <v>#N/A</v>
      </c>
    </row>
    <row r="634" spans="4:7" x14ac:dyDescent="0.25">
      <c r="D634" s="132" t="e">
        <f>VLOOKUP(Tabla6[N° DE LOTE],ALMACEN[],2,FALSE)</f>
        <v>#N/A</v>
      </c>
      <c r="E634" t="e">
        <f>VLOOKUP(Tabla6[N° DE LOTE],ALMACEN[],4,FALSE)</f>
        <v>#N/A</v>
      </c>
      <c r="F634" t="e">
        <f>VLOOKUP(Tabla6[N° DE LOTE],ALMACEN[],3,FALSE)</f>
        <v>#N/A</v>
      </c>
      <c r="G634" t="e">
        <f>VLOOKUP(Tabla6[[#This Row],[N° DE LOTE]],ALMACEN[],7,FALSE)</f>
        <v>#N/A</v>
      </c>
    </row>
    <row r="635" spans="4:7" x14ac:dyDescent="0.25">
      <c r="D635" s="132" t="e">
        <f>VLOOKUP(Tabla6[N° DE LOTE],ALMACEN[],2,FALSE)</f>
        <v>#N/A</v>
      </c>
      <c r="E635" t="e">
        <f>VLOOKUP(Tabla6[N° DE LOTE],ALMACEN[],4,FALSE)</f>
        <v>#N/A</v>
      </c>
      <c r="F635" t="e">
        <f>VLOOKUP(Tabla6[N° DE LOTE],ALMACEN[],3,FALSE)</f>
        <v>#N/A</v>
      </c>
      <c r="G635" t="e">
        <f>VLOOKUP(Tabla6[[#This Row],[N° DE LOTE]],ALMACEN[],7,FALSE)</f>
        <v>#N/A</v>
      </c>
    </row>
    <row r="636" spans="4:7" x14ac:dyDescent="0.25">
      <c r="D636" s="132" t="e">
        <f>VLOOKUP(Tabla6[N° DE LOTE],ALMACEN[],2,FALSE)</f>
        <v>#N/A</v>
      </c>
      <c r="E636" t="e">
        <f>VLOOKUP(Tabla6[N° DE LOTE],ALMACEN[],4,FALSE)</f>
        <v>#N/A</v>
      </c>
      <c r="F636" t="e">
        <f>VLOOKUP(Tabla6[N° DE LOTE],ALMACEN[],3,FALSE)</f>
        <v>#N/A</v>
      </c>
      <c r="G636" t="e">
        <f>VLOOKUP(Tabla6[[#This Row],[N° DE LOTE]],ALMACEN[],7,FALSE)</f>
        <v>#N/A</v>
      </c>
    </row>
    <row r="637" spans="4:7" x14ac:dyDescent="0.25">
      <c r="D637" s="132" t="e">
        <f>VLOOKUP(Tabla6[N° DE LOTE],ALMACEN[],2,FALSE)</f>
        <v>#N/A</v>
      </c>
      <c r="E637" t="e">
        <f>VLOOKUP(Tabla6[N° DE LOTE],ALMACEN[],4,FALSE)</f>
        <v>#N/A</v>
      </c>
      <c r="F637" t="e">
        <f>VLOOKUP(Tabla6[N° DE LOTE],ALMACEN[],3,FALSE)</f>
        <v>#N/A</v>
      </c>
      <c r="G637" t="e">
        <f>VLOOKUP(Tabla6[[#This Row],[N° DE LOTE]],ALMACEN[],7,FALSE)</f>
        <v>#N/A</v>
      </c>
    </row>
    <row r="638" spans="4:7" x14ac:dyDescent="0.25">
      <c r="D638" s="132" t="e">
        <f>VLOOKUP(Tabla6[N° DE LOTE],ALMACEN[],2,FALSE)</f>
        <v>#N/A</v>
      </c>
      <c r="E638" t="e">
        <f>VLOOKUP(Tabla6[N° DE LOTE],ALMACEN[],4,FALSE)</f>
        <v>#N/A</v>
      </c>
      <c r="F638" t="e">
        <f>VLOOKUP(Tabla6[N° DE LOTE],ALMACEN[],3,FALSE)</f>
        <v>#N/A</v>
      </c>
      <c r="G638" t="e">
        <f>VLOOKUP(Tabla6[[#This Row],[N° DE LOTE]],ALMACEN[],7,FALSE)</f>
        <v>#N/A</v>
      </c>
    </row>
    <row r="639" spans="4:7" x14ac:dyDescent="0.25">
      <c r="D639" s="132" t="e">
        <f>VLOOKUP(Tabla6[N° DE LOTE],ALMACEN[],2,FALSE)</f>
        <v>#N/A</v>
      </c>
      <c r="E639" t="e">
        <f>VLOOKUP(Tabla6[N° DE LOTE],ALMACEN[],4,FALSE)</f>
        <v>#N/A</v>
      </c>
      <c r="F639" t="e">
        <f>VLOOKUP(Tabla6[N° DE LOTE],ALMACEN[],3,FALSE)</f>
        <v>#N/A</v>
      </c>
      <c r="G639" t="e">
        <f>VLOOKUP(Tabla6[[#This Row],[N° DE LOTE]],ALMACEN[],7,FALSE)</f>
        <v>#N/A</v>
      </c>
    </row>
    <row r="640" spans="4:7" x14ac:dyDescent="0.25">
      <c r="D640" s="132" t="e">
        <f>VLOOKUP(Tabla6[N° DE LOTE],ALMACEN[],2,FALSE)</f>
        <v>#N/A</v>
      </c>
      <c r="E640" t="e">
        <f>VLOOKUP(Tabla6[N° DE LOTE],ALMACEN[],4,FALSE)</f>
        <v>#N/A</v>
      </c>
      <c r="F640" t="e">
        <f>VLOOKUP(Tabla6[N° DE LOTE],ALMACEN[],3,FALSE)</f>
        <v>#N/A</v>
      </c>
      <c r="G640" t="e">
        <f>VLOOKUP(Tabla6[[#This Row],[N° DE LOTE]],ALMACEN[],7,FALSE)</f>
        <v>#N/A</v>
      </c>
    </row>
    <row r="641" spans="4:7" x14ac:dyDescent="0.25">
      <c r="D641" s="132" t="e">
        <f>VLOOKUP(Tabla6[N° DE LOTE],ALMACEN[],2,FALSE)</f>
        <v>#N/A</v>
      </c>
      <c r="E641" t="e">
        <f>VLOOKUP(Tabla6[N° DE LOTE],ALMACEN[],4,FALSE)</f>
        <v>#N/A</v>
      </c>
      <c r="F641" t="e">
        <f>VLOOKUP(Tabla6[N° DE LOTE],ALMACEN[],3,FALSE)</f>
        <v>#N/A</v>
      </c>
      <c r="G641" t="e">
        <f>VLOOKUP(Tabla6[[#This Row],[N° DE LOTE]],ALMACEN[],7,FALSE)</f>
        <v>#N/A</v>
      </c>
    </row>
    <row r="642" spans="4:7" x14ac:dyDescent="0.25">
      <c r="D642" s="132" t="e">
        <f>VLOOKUP(Tabla6[N° DE LOTE],ALMACEN[],2,FALSE)</f>
        <v>#N/A</v>
      </c>
      <c r="E642" t="e">
        <f>VLOOKUP(Tabla6[N° DE LOTE],ALMACEN[],4,FALSE)</f>
        <v>#N/A</v>
      </c>
      <c r="F642" t="e">
        <f>VLOOKUP(Tabla6[N° DE LOTE],ALMACEN[],3,FALSE)</f>
        <v>#N/A</v>
      </c>
      <c r="G642" t="e">
        <f>VLOOKUP(Tabla6[[#This Row],[N° DE LOTE]],ALMACEN[],7,FALSE)</f>
        <v>#N/A</v>
      </c>
    </row>
    <row r="643" spans="4:7" x14ac:dyDescent="0.25">
      <c r="D643" s="132" t="e">
        <f>VLOOKUP(Tabla6[N° DE LOTE],ALMACEN[],2,FALSE)</f>
        <v>#N/A</v>
      </c>
      <c r="E643" t="e">
        <f>VLOOKUP(Tabla6[N° DE LOTE],ALMACEN[],4,FALSE)</f>
        <v>#N/A</v>
      </c>
      <c r="F643" t="e">
        <f>VLOOKUP(Tabla6[N° DE LOTE],ALMACEN[],3,FALSE)</f>
        <v>#N/A</v>
      </c>
      <c r="G643" t="e">
        <f>VLOOKUP(Tabla6[[#This Row],[N° DE LOTE]],ALMACEN[],7,FALSE)</f>
        <v>#N/A</v>
      </c>
    </row>
    <row r="644" spans="4:7" x14ac:dyDescent="0.25">
      <c r="D644" s="132" t="e">
        <f>VLOOKUP(Tabla6[N° DE LOTE],ALMACEN[],2,FALSE)</f>
        <v>#N/A</v>
      </c>
      <c r="E644" t="e">
        <f>VLOOKUP(Tabla6[N° DE LOTE],ALMACEN[],4,FALSE)</f>
        <v>#N/A</v>
      </c>
      <c r="F644" t="e">
        <f>VLOOKUP(Tabla6[N° DE LOTE],ALMACEN[],3,FALSE)</f>
        <v>#N/A</v>
      </c>
      <c r="G644" t="e">
        <f>VLOOKUP(Tabla6[[#This Row],[N° DE LOTE]],ALMACEN[],7,FALSE)</f>
        <v>#N/A</v>
      </c>
    </row>
    <row r="645" spans="4:7" x14ac:dyDescent="0.25">
      <c r="D645" s="132" t="e">
        <f>VLOOKUP(Tabla6[N° DE LOTE],ALMACEN[],2,FALSE)</f>
        <v>#N/A</v>
      </c>
      <c r="E645" t="e">
        <f>VLOOKUP(Tabla6[N° DE LOTE],ALMACEN[],4,FALSE)</f>
        <v>#N/A</v>
      </c>
      <c r="F645" t="e">
        <f>VLOOKUP(Tabla6[N° DE LOTE],ALMACEN[],3,FALSE)</f>
        <v>#N/A</v>
      </c>
      <c r="G645" t="e">
        <f>VLOOKUP(Tabla6[[#This Row],[N° DE LOTE]],ALMACEN[],7,FALSE)</f>
        <v>#N/A</v>
      </c>
    </row>
    <row r="646" spans="4:7" x14ac:dyDescent="0.25">
      <c r="D646" s="132" t="e">
        <f>VLOOKUP(Tabla6[N° DE LOTE],ALMACEN[],2,FALSE)</f>
        <v>#N/A</v>
      </c>
      <c r="E646" t="e">
        <f>VLOOKUP(Tabla6[N° DE LOTE],ALMACEN[],4,FALSE)</f>
        <v>#N/A</v>
      </c>
      <c r="F646" t="e">
        <f>VLOOKUP(Tabla6[N° DE LOTE],ALMACEN[],3,FALSE)</f>
        <v>#N/A</v>
      </c>
      <c r="G646" t="e">
        <f>VLOOKUP(Tabla6[[#This Row],[N° DE LOTE]],ALMACEN[],7,FALSE)</f>
        <v>#N/A</v>
      </c>
    </row>
    <row r="647" spans="4:7" x14ac:dyDescent="0.25">
      <c r="D647" s="132" t="e">
        <f>VLOOKUP(Tabla6[N° DE LOTE],ALMACEN[],2,FALSE)</f>
        <v>#N/A</v>
      </c>
      <c r="E647" t="e">
        <f>VLOOKUP(Tabla6[N° DE LOTE],ALMACEN[],4,FALSE)</f>
        <v>#N/A</v>
      </c>
      <c r="F647" t="e">
        <f>VLOOKUP(Tabla6[N° DE LOTE],ALMACEN[],3,FALSE)</f>
        <v>#N/A</v>
      </c>
      <c r="G647" t="e">
        <f>VLOOKUP(Tabla6[[#This Row],[N° DE LOTE]],ALMACEN[],7,FALSE)</f>
        <v>#N/A</v>
      </c>
    </row>
    <row r="648" spans="4:7" x14ac:dyDescent="0.25">
      <c r="D648" s="132" t="e">
        <f>VLOOKUP(Tabla6[N° DE LOTE],ALMACEN[],2,FALSE)</f>
        <v>#N/A</v>
      </c>
      <c r="E648" t="e">
        <f>VLOOKUP(Tabla6[N° DE LOTE],ALMACEN[],4,FALSE)</f>
        <v>#N/A</v>
      </c>
      <c r="F648" t="e">
        <f>VLOOKUP(Tabla6[N° DE LOTE],ALMACEN[],3,FALSE)</f>
        <v>#N/A</v>
      </c>
      <c r="G648" t="e">
        <f>VLOOKUP(Tabla6[[#This Row],[N° DE LOTE]],ALMACEN[],7,FALSE)</f>
        <v>#N/A</v>
      </c>
    </row>
    <row r="649" spans="4:7" x14ac:dyDescent="0.25">
      <c r="D649" s="132" t="e">
        <f>VLOOKUP(Tabla6[N° DE LOTE],ALMACEN[],2,FALSE)</f>
        <v>#N/A</v>
      </c>
      <c r="E649" t="e">
        <f>VLOOKUP(Tabla6[N° DE LOTE],ALMACEN[],4,FALSE)</f>
        <v>#N/A</v>
      </c>
      <c r="F649" t="e">
        <f>VLOOKUP(Tabla6[N° DE LOTE],ALMACEN[],3,FALSE)</f>
        <v>#N/A</v>
      </c>
      <c r="G649" t="e">
        <f>VLOOKUP(Tabla6[[#This Row],[N° DE LOTE]],ALMACEN[],7,FALSE)</f>
        <v>#N/A</v>
      </c>
    </row>
    <row r="650" spans="4:7" x14ac:dyDescent="0.25">
      <c r="D650" s="132" t="e">
        <f>VLOOKUP(Tabla6[N° DE LOTE],ALMACEN[],2,FALSE)</f>
        <v>#N/A</v>
      </c>
      <c r="E650" t="e">
        <f>VLOOKUP(Tabla6[N° DE LOTE],ALMACEN[],4,FALSE)</f>
        <v>#N/A</v>
      </c>
      <c r="F650" t="e">
        <f>VLOOKUP(Tabla6[N° DE LOTE],ALMACEN[],3,FALSE)</f>
        <v>#N/A</v>
      </c>
      <c r="G650" t="e">
        <f>VLOOKUP(Tabla6[[#This Row],[N° DE LOTE]],ALMACEN[],7,FALSE)</f>
        <v>#N/A</v>
      </c>
    </row>
    <row r="651" spans="4:7" x14ac:dyDescent="0.25">
      <c r="D651" s="132" t="e">
        <f>VLOOKUP(Tabla6[N° DE LOTE],ALMACEN[],2,FALSE)</f>
        <v>#N/A</v>
      </c>
      <c r="E651" t="e">
        <f>VLOOKUP(Tabla6[N° DE LOTE],ALMACEN[],4,FALSE)</f>
        <v>#N/A</v>
      </c>
      <c r="F651" t="e">
        <f>VLOOKUP(Tabla6[N° DE LOTE],ALMACEN[],3,FALSE)</f>
        <v>#N/A</v>
      </c>
      <c r="G651" t="e">
        <f>VLOOKUP(Tabla6[[#This Row],[N° DE LOTE]],ALMACEN[],7,FALSE)</f>
        <v>#N/A</v>
      </c>
    </row>
    <row r="652" spans="4:7" x14ac:dyDescent="0.25">
      <c r="D652" s="132" t="e">
        <f>VLOOKUP(Tabla6[N° DE LOTE],ALMACEN[],2,FALSE)</f>
        <v>#N/A</v>
      </c>
      <c r="E652" t="e">
        <f>VLOOKUP(Tabla6[N° DE LOTE],ALMACEN[],4,FALSE)</f>
        <v>#N/A</v>
      </c>
      <c r="F652" t="e">
        <f>VLOOKUP(Tabla6[N° DE LOTE],ALMACEN[],3,FALSE)</f>
        <v>#N/A</v>
      </c>
      <c r="G652" t="e">
        <f>VLOOKUP(Tabla6[[#This Row],[N° DE LOTE]],ALMACEN[],7,FALSE)</f>
        <v>#N/A</v>
      </c>
    </row>
    <row r="653" spans="4:7" x14ac:dyDescent="0.25">
      <c r="D653" s="132" t="e">
        <f>VLOOKUP(Tabla6[N° DE LOTE],ALMACEN[],2,FALSE)</f>
        <v>#N/A</v>
      </c>
      <c r="E653" t="e">
        <f>VLOOKUP(Tabla6[N° DE LOTE],ALMACEN[],4,FALSE)</f>
        <v>#N/A</v>
      </c>
      <c r="F653" t="e">
        <f>VLOOKUP(Tabla6[N° DE LOTE],ALMACEN[],3,FALSE)</f>
        <v>#N/A</v>
      </c>
      <c r="G653" t="e">
        <f>VLOOKUP(Tabla6[[#This Row],[N° DE LOTE]],ALMACEN[],7,FALSE)</f>
        <v>#N/A</v>
      </c>
    </row>
    <row r="654" spans="4:7" x14ac:dyDescent="0.25">
      <c r="D654" s="132" t="e">
        <f>VLOOKUP(Tabla6[N° DE LOTE],ALMACEN[],2,FALSE)</f>
        <v>#N/A</v>
      </c>
      <c r="E654" t="e">
        <f>VLOOKUP(Tabla6[N° DE LOTE],ALMACEN[],4,FALSE)</f>
        <v>#N/A</v>
      </c>
      <c r="F654" t="e">
        <f>VLOOKUP(Tabla6[N° DE LOTE],ALMACEN[],3,FALSE)</f>
        <v>#N/A</v>
      </c>
      <c r="G654" t="e">
        <f>VLOOKUP(Tabla6[[#This Row],[N° DE LOTE]],ALMACEN[],7,FALSE)</f>
        <v>#N/A</v>
      </c>
    </row>
    <row r="655" spans="4:7" x14ac:dyDescent="0.25">
      <c r="D655" s="132" t="e">
        <f>VLOOKUP(Tabla6[N° DE LOTE],ALMACEN[],2,FALSE)</f>
        <v>#N/A</v>
      </c>
      <c r="E655" t="e">
        <f>VLOOKUP(Tabla6[N° DE LOTE],ALMACEN[],4,FALSE)</f>
        <v>#N/A</v>
      </c>
      <c r="F655" t="e">
        <f>VLOOKUP(Tabla6[N° DE LOTE],ALMACEN[],3,FALSE)</f>
        <v>#N/A</v>
      </c>
      <c r="G655" t="e">
        <f>VLOOKUP(Tabla6[[#This Row],[N° DE LOTE]],ALMACEN[],7,FALSE)</f>
        <v>#N/A</v>
      </c>
    </row>
    <row r="656" spans="4:7" x14ac:dyDescent="0.25">
      <c r="D656" s="132" t="e">
        <f>VLOOKUP(Tabla6[N° DE LOTE],ALMACEN[],2,FALSE)</f>
        <v>#N/A</v>
      </c>
      <c r="E656" t="e">
        <f>VLOOKUP(Tabla6[N° DE LOTE],ALMACEN[],4,FALSE)</f>
        <v>#N/A</v>
      </c>
      <c r="F656" t="e">
        <f>VLOOKUP(Tabla6[N° DE LOTE],ALMACEN[],3,FALSE)</f>
        <v>#N/A</v>
      </c>
      <c r="G656" t="e">
        <f>VLOOKUP(Tabla6[[#This Row],[N° DE LOTE]],ALMACEN[],7,FALSE)</f>
        <v>#N/A</v>
      </c>
    </row>
    <row r="657" spans="4:7" x14ac:dyDescent="0.25">
      <c r="D657" s="132" t="e">
        <f>VLOOKUP(Tabla6[N° DE LOTE],ALMACEN[],2,FALSE)</f>
        <v>#N/A</v>
      </c>
      <c r="E657" t="e">
        <f>VLOOKUP(Tabla6[N° DE LOTE],ALMACEN[],4,FALSE)</f>
        <v>#N/A</v>
      </c>
      <c r="F657" t="e">
        <f>VLOOKUP(Tabla6[N° DE LOTE],ALMACEN[],3,FALSE)</f>
        <v>#N/A</v>
      </c>
      <c r="G657" t="e">
        <f>VLOOKUP(Tabla6[[#This Row],[N° DE LOTE]],ALMACEN[],7,FALSE)</f>
        <v>#N/A</v>
      </c>
    </row>
    <row r="658" spans="4:7" x14ac:dyDescent="0.25">
      <c r="D658" s="132" t="e">
        <f>VLOOKUP(Tabla6[N° DE LOTE],ALMACEN[],2,FALSE)</f>
        <v>#N/A</v>
      </c>
      <c r="E658" t="e">
        <f>VLOOKUP(Tabla6[N° DE LOTE],ALMACEN[],4,FALSE)</f>
        <v>#N/A</v>
      </c>
      <c r="F658" t="e">
        <f>VLOOKUP(Tabla6[N° DE LOTE],ALMACEN[],3,FALSE)</f>
        <v>#N/A</v>
      </c>
      <c r="G658" t="e">
        <f>VLOOKUP(Tabla6[[#This Row],[N° DE LOTE]],ALMACEN[],7,FALSE)</f>
        <v>#N/A</v>
      </c>
    </row>
    <row r="659" spans="4:7" x14ac:dyDescent="0.25">
      <c r="D659" s="132" t="e">
        <f>VLOOKUP(Tabla6[N° DE LOTE],ALMACEN[],2,FALSE)</f>
        <v>#N/A</v>
      </c>
      <c r="E659" t="e">
        <f>VLOOKUP(Tabla6[N° DE LOTE],ALMACEN[],4,FALSE)</f>
        <v>#N/A</v>
      </c>
      <c r="F659" t="e">
        <f>VLOOKUP(Tabla6[N° DE LOTE],ALMACEN[],3,FALSE)</f>
        <v>#N/A</v>
      </c>
      <c r="G659" t="e">
        <f>VLOOKUP(Tabla6[[#This Row],[N° DE LOTE]],ALMACEN[],7,FALSE)</f>
        <v>#N/A</v>
      </c>
    </row>
    <row r="660" spans="4:7" x14ac:dyDescent="0.25">
      <c r="D660" s="132" t="e">
        <f>VLOOKUP(Tabla6[N° DE LOTE],ALMACEN[],2,FALSE)</f>
        <v>#N/A</v>
      </c>
      <c r="E660" t="e">
        <f>VLOOKUP(Tabla6[N° DE LOTE],ALMACEN[],4,FALSE)</f>
        <v>#N/A</v>
      </c>
      <c r="F660" t="e">
        <f>VLOOKUP(Tabla6[N° DE LOTE],ALMACEN[],3,FALSE)</f>
        <v>#N/A</v>
      </c>
      <c r="G660" t="e">
        <f>VLOOKUP(Tabla6[[#This Row],[N° DE LOTE]],ALMACEN[],7,FALSE)</f>
        <v>#N/A</v>
      </c>
    </row>
    <row r="661" spans="4:7" x14ac:dyDescent="0.25">
      <c r="D661" s="132" t="e">
        <f>VLOOKUP(Tabla6[N° DE LOTE],ALMACEN[],2,FALSE)</f>
        <v>#N/A</v>
      </c>
      <c r="E661" t="e">
        <f>VLOOKUP(Tabla6[N° DE LOTE],ALMACEN[],4,FALSE)</f>
        <v>#N/A</v>
      </c>
      <c r="F661" t="e">
        <f>VLOOKUP(Tabla6[N° DE LOTE],ALMACEN[],3,FALSE)</f>
        <v>#N/A</v>
      </c>
      <c r="G661" t="e">
        <f>VLOOKUP(Tabla6[[#This Row],[N° DE LOTE]],ALMACEN[],7,FALSE)</f>
        <v>#N/A</v>
      </c>
    </row>
    <row r="662" spans="4:7" x14ac:dyDescent="0.25">
      <c r="D662" s="132" t="e">
        <f>VLOOKUP(Tabla6[N° DE LOTE],ALMACEN[],2,FALSE)</f>
        <v>#N/A</v>
      </c>
      <c r="E662" t="e">
        <f>VLOOKUP(Tabla6[N° DE LOTE],ALMACEN[],4,FALSE)</f>
        <v>#N/A</v>
      </c>
      <c r="F662" t="e">
        <f>VLOOKUP(Tabla6[N° DE LOTE],ALMACEN[],3,FALSE)</f>
        <v>#N/A</v>
      </c>
      <c r="G662" t="e">
        <f>VLOOKUP(Tabla6[[#This Row],[N° DE LOTE]],ALMACEN[],7,FALSE)</f>
        <v>#N/A</v>
      </c>
    </row>
    <row r="663" spans="4:7" x14ac:dyDescent="0.25">
      <c r="D663" s="132" t="e">
        <f>VLOOKUP(Tabla6[N° DE LOTE],ALMACEN[],2,FALSE)</f>
        <v>#N/A</v>
      </c>
      <c r="E663" t="e">
        <f>VLOOKUP(Tabla6[N° DE LOTE],ALMACEN[],4,FALSE)</f>
        <v>#N/A</v>
      </c>
      <c r="F663" t="e">
        <f>VLOOKUP(Tabla6[N° DE LOTE],ALMACEN[],3,FALSE)</f>
        <v>#N/A</v>
      </c>
      <c r="G663" t="e">
        <f>VLOOKUP(Tabla6[[#This Row],[N° DE LOTE]],ALMACEN[],7,FALSE)</f>
        <v>#N/A</v>
      </c>
    </row>
    <row r="664" spans="4:7" x14ac:dyDescent="0.25">
      <c r="D664" s="132" t="e">
        <f>VLOOKUP(Tabla6[N° DE LOTE],ALMACEN[],2,FALSE)</f>
        <v>#N/A</v>
      </c>
      <c r="E664" t="e">
        <f>VLOOKUP(Tabla6[N° DE LOTE],ALMACEN[],4,FALSE)</f>
        <v>#N/A</v>
      </c>
      <c r="F664" t="e">
        <f>VLOOKUP(Tabla6[N° DE LOTE],ALMACEN[],3,FALSE)</f>
        <v>#N/A</v>
      </c>
      <c r="G664" t="e">
        <f>VLOOKUP(Tabla6[[#This Row],[N° DE LOTE]],ALMACEN[],7,FALSE)</f>
        <v>#N/A</v>
      </c>
    </row>
    <row r="665" spans="4:7" x14ac:dyDescent="0.25">
      <c r="D665" s="132" t="e">
        <f>VLOOKUP(Tabla6[N° DE LOTE],ALMACEN[],2,FALSE)</f>
        <v>#N/A</v>
      </c>
      <c r="E665" t="e">
        <f>VLOOKUP(Tabla6[N° DE LOTE],ALMACEN[],4,FALSE)</f>
        <v>#N/A</v>
      </c>
      <c r="F665" t="e">
        <f>VLOOKUP(Tabla6[N° DE LOTE],ALMACEN[],3,FALSE)</f>
        <v>#N/A</v>
      </c>
      <c r="G665" t="e">
        <f>VLOOKUP(Tabla6[[#This Row],[N° DE LOTE]],ALMACEN[],7,FALSE)</f>
        <v>#N/A</v>
      </c>
    </row>
    <row r="666" spans="4:7" x14ac:dyDescent="0.25">
      <c r="D666" s="132" t="e">
        <f>VLOOKUP(Tabla6[N° DE LOTE],ALMACEN[],2,FALSE)</f>
        <v>#N/A</v>
      </c>
      <c r="E666" t="e">
        <f>VLOOKUP(Tabla6[N° DE LOTE],ALMACEN[],4,FALSE)</f>
        <v>#N/A</v>
      </c>
      <c r="F666" t="e">
        <f>VLOOKUP(Tabla6[N° DE LOTE],ALMACEN[],3,FALSE)</f>
        <v>#N/A</v>
      </c>
      <c r="G666" t="e">
        <f>VLOOKUP(Tabla6[[#This Row],[N° DE LOTE]],ALMACEN[],7,FALSE)</f>
        <v>#N/A</v>
      </c>
    </row>
    <row r="667" spans="4:7" x14ac:dyDescent="0.25">
      <c r="D667" s="132" t="e">
        <f>VLOOKUP(Tabla6[N° DE LOTE],ALMACEN[],2,FALSE)</f>
        <v>#N/A</v>
      </c>
      <c r="E667" t="e">
        <f>VLOOKUP(Tabla6[N° DE LOTE],ALMACEN[],4,FALSE)</f>
        <v>#N/A</v>
      </c>
      <c r="F667" t="e">
        <f>VLOOKUP(Tabla6[N° DE LOTE],ALMACEN[],3,FALSE)</f>
        <v>#N/A</v>
      </c>
      <c r="G667" t="e">
        <f>VLOOKUP(Tabla6[[#This Row],[N° DE LOTE]],ALMACEN[],7,FALSE)</f>
        <v>#N/A</v>
      </c>
    </row>
    <row r="668" spans="4:7" x14ac:dyDescent="0.25">
      <c r="D668" s="132" t="e">
        <f>VLOOKUP(Tabla6[N° DE LOTE],ALMACEN[],2,FALSE)</f>
        <v>#N/A</v>
      </c>
      <c r="E668" t="e">
        <f>VLOOKUP(Tabla6[N° DE LOTE],ALMACEN[],4,FALSE)</f>
        <v>#N/A</v>
      </c>
      <c r="F668" t="e">
        <f>VLOOKUP(Tabla6[N° DE LOTE],ALMACEN[],3,FALSE)</f>
        <v>#N/A</v>
      </c>
      <c r="G668" t="e">
        <f>VLOOKUP(Tabla6[[#This Row],[N° DE LOTE]],ALMACEN[],7,FALSE)</f>
        <v>#N/A</v>
      </c>
    </row>
    <row r="669" spans="4:7" x14ac:dyDescent="0.25">
      <c r="D669" s="132" t="e">
        <f>VLOOKUP(Tabla6[N° DE LOTE],ALMACEN[],2,FALSE)</f>
        <v>#N/A</v>
      </c>
      <c r="E669" t="e">
        <f>VLOOKUP(Tabla6[N° DE LOTE],ALMACEN[],4,FALSE)</f>
        <v>#N/A</v>
      </c>
      <c r="F669" t="e">
        <f>VLOOKUP(Tabla6[N° DE LOTE],ALMACEN[],3,FALSE)</f>
        <v>#N/A</v>
      </c>
      <c r="G669" t="e">
        <f>VLOOKUP(Tabla6[[#This Row],[N° DE LOTE]],ALMACEN[],7,FALSE)</f>
        <v>#N/A</v>
      </c>
    </row>
    <row r="670" spans="4:7" x14ac:dyDescent="0.25">
      <c r="D670" s="132" t="e">
        <f>VLOOKUP(Tabla6[N° DE LOTE],ALMACEN[],2,FALSE)</f>
        <v>#N/A</v>
      </c>
      <c r="E670" t="e">
        <f>VLOOKUP(Tabla6[N° DE LOTE],ALMACEN[],4,FALSE)</f>
        <v>#N/A</v>
      </c>
      <c r="F670" t="e">
        <f>VLOOKUP(Tabla6[N° DE LOTE],ALMACEN[],3,FALSE)</f>
        <v>#N/A</v>
      </c>
      <c r="G670" t="e">
        <f>VLOOKUP(Tabla6[[#This Row],[N° DE LOTE]],ALMACEN[],7,FALSE)</f>
        <v>#N/A</v>
      </c>
    </row>
    <row r="671" spans="4:7" x14ac:dyDescent="0.25">
      <c r="D671" s="132" t="e">
        <f>VLOOKUP(Tabla6[N° DE LOTE],ALMACEN[],2,FALSE)</f>
        <v>#N/A</v>
      </c>
      <c r="E671" t="e">
        <f>VLOOKUP(Tabla6[N° DE LOTE],ALMACEN[],4,FALSE)</f>
        <v>#N/A</v>
      </c>
      <c r="F671" t="e">
        <f>VLOOKUP(Tabla6[N° DE LOTE],ALMACEN[],3,FALSE)</f>
        <v>#N/A</v>
      </c>
      <c r="G671" t="e">
        <f>VLOOKUP(Tabla6[[#This Row],[N° DE LOTE]],ALMACEN[],7,FALSE)</f>
        <v>#N/A</v>
      </c>
    </row>
    <row r="672" spans="4:7" x14ac:dyDescent="0.25">
      <c r="D672" s="132" t="e">
        <f>VLOOKUP(Tabla6[N° DE LOTE],ALMACEN[],2,FALSE)</f>
        <v>#N/A</v>
      </c>
      <c r="E672" t="e">
        <f>VLOOKUP(Tabla6[N° DE LOTE],ALMACEN[],4,FALSE)</f>
        <v>#N/A</v>
      </c>
      <c r="F672" t="e">
        <f>VLOOKUP(Tabla6[N° DE LOTE],ALMACEN[],3,FALSE)</f>
        <v>#N/A</v>
      </c>
      <c r="G672" t="e">
        <f>VLOOKUP(Tabla6[[#This Row],[N° DE LOTE]],ALMACEN[],7,FALSE)</f>
        <v>#N/A</v>
      </c>
    </row>
    <row r="673" spans="3:7" x14ac:dyDescent="0.25">
      <c r="D673" s="132" t="e">
        <f>VLOOKUP(Tabla6[N° DE LOTE],ALMACEN[],2,FALSE)</f>
        <v>#N/A</v>
      </c>
      <c r="E673" t="e">
        <f>VLOOKUP(Tabla6[N° DE LOTE],ALMACEN[],4,FALSE)</f>
        <v>#N/A</v>
      </c>
      <c r="F673" t="e">
        <f>VLOOKUP(Tabla6[N° DE LOTE],ALMACEN[],3,FALSE)</f>
        <v>#N/A</v>
      </c>
      <c r="G673" t="e">
        <f>VLOOKUP(Tabla6[[#This Row],[N° DE LOTE]],ALMACEN[],7,FALSE)</f>
        <v>#N/A</v>
      </c>
    </row>
    <row r="674" spans="3:7" x14ac:dyDescent="0.25">
      <c r="D674" s="132" t="e">
        <f>VLOOKUP(Tabla6[N° DE LOTE],ALMACEN[],2,FALSE)</f>
        <v>#N/A</v>
      </c>
      <c r="E674" t="e">
        <f>VLOOKUP(Tabla6[N° DE LOTE],ALMACEN[],4,FALSE)</f>
        <v>#N/A</v>
      </c>
      <c r="F674" t="e">
        <f>VLOOKUP(Tabla6[N° DE LOTE],ALMACEN[],3,FALSE)</f>
        <v>#N/A</v>
      </c>
      <c r="G674" t="e">
        <f>VLOOKUP(Tabla6[[#This Row],[N° DE LOTE]],ALMACEN[],7,FALSE)</f>
        <v>#N/A</v>
      </c>
    </row>
    <row r="675" spans="3:7" x14ac:dyDescent="0.25">
      <c r="D675" s="132" t="e">
        <f>VLOOKUP(Tabla6[N° DE LOTE],ALMACEN[],2,FALSE)</f>
        <v>#N/A</v>
      </c>
      <c r="E675" t="e">
        <f>VLOOKUP(Tabla6[N° DE LOTE],ALMACEN[],4,FALSE)</f>
        <v>#N/A</v>
      </c>
      <c r="F675" t="e">
        <f>VLOOKUP(Tabla6[N° DE LOTE],ALMACEN[],3,FALSE)</f>
        <v>#N/A</v>
      </c>
      <c r="G675" t="e">
        <f>VLOOKUP(Tabla6[[#This Row],[N° DE LOTE]],ALMACEN[],7,FALSE)</f>
        <v>#N/A</v>
      </c>
    </row>
    <row r="676" spans="3:7" x14ac:dyDescent="0.25">
      <c r="C676" s="8">
        <v>45194</v>
      </c>
      <c r="D676" s="132" t="e">
        <f>VLOOKUP(Tabla6[N° DE LOTE],ALMACEN[],2,FALSE)</f>
        <v>#N/A</v>
      </c>
      <c r="E676" t="e">
        <f>VLOOKUP(Tabla6[N° DE LOTE],ALMACEN[],4,FALSE)</f>
        <v>#N/A</v>
      </c>
      <c r="F676" t="e">
        <f>VLOOKUP(Tabla6[N° DE LOTE],ALMACEN[],3,FALSE)</f>
        <v>#N/A</v>
      </c>
      <c r="G676" t="e">
        <f>VLOOKUP(Tabla6[[#This Row],[N° DE LOTE]],ALMACEN[],7,FALSE)</f>
        <v>#N/A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ALMACEN!$A$11:$A$866</xm:f>
          </x14:formula1>
          <xm:sqref>B16:B676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L825"/>
  <sheetViews>
    <sheetView topLeftCell="A127" zoomScale="70" zoomScaleNormal="70" workbookViewId="0">
      <selection activeCell="L171" sqref="L171"/>
    </sheetView>
  </sheetViews>
  <sheetFormatPr baseColWidth="10" defaultRowHeight="15" x14ac:dyDescent="0.25"/>
  <cols>
    <col min="1" max="1" width="11.28515625" style="181" customWidth="1"/>
    <col min="2" max="2" width="12.140625" style="95" customWidth="1"/>
    <col min="3" max="3" width="42.7109375" style="95" customWidth="1"/>
    <col min="4" max="4" width="16.7109375" customWidth="1"/>
    <col min="5" max="5" width="15.85546875" customWidth="1"/>
    <col min="6" max="6" width="13.140625" style="96" customWidth="1"/>
    <col min="12" max="12" width="54.85546875" customWidth="1"/>
  </cols>
  <sheetData>
    <row r="6" spans="1:12" ht="15.75" thickBot="1" x14ac:dyDescent="0.3"/>
    <row r="7" spans="1:12" ht="27" thickBot="1" x14ac:dyDescent="0.45">
      <c r="A7" s="1134" t="s">
        <v>808</v>
      </c>
      <c r="B7" s="1135"/>
      <c r="C7" s="1135"/>
      <c r="D7" s="1135"/>
      <c r="E7" s="1135"/>
      <c r="F7" s="1135"/>
      <c r="G7" s="1135"/>
    </row>
    <row r="14" spans="1:12" ht="15.75" thickBot="1" x14ac:dyDescent="0.3">
      <c r="A14" s="182" t="s">
        <v>906</v>
      </c>
      <c r="B14" s="94" t="s">
        <v>800</v>
      </c>
      <c r="C14" s="94" t="s">
        <v>1</v>
      </c>
      <c r="D14" s="93" t="s">
        <v>3</v>
      </c>
      <c r="E14" s="93" t="s">
        <v>2</v>
      </c>
      <c r="F14" s="173" t="s">
        <v>808</v>
      </c>
      <c r="G14" s="93" t="s">
        <v>810</v>
      </c>
      <c r="H14" s="574" t="s">
        <v>1231</v>
      </c>
    </row>
    <row r="15" spans="1:12" ht="15.75" thickTop="1" x14ac:dyDescent="0.25">
      <c r="A15" s="179">
        <v>746</v>
      </c>
      <c r="C15" s="169" t="str">
        <f>VLOOKUP(SALIDAS6[[#This Row],[N° DE LOTE ]],ALMACEN[],2,FALSE)</f>
        <v>DICLOFENAC POTASICO 50MG X 10 TAB</v>
      </c>
      <c r="D15" s="169" t="str">
        <f>VLOOKUP(SALIDAS6[[#This Row],[N° DE LOTE ]],ALMACEN[],4,FALSE)</f>
        <v xml:space="preserve">TABLETAS </v>
      </c>
      <c r="E15" t="str">
        <f>VLOOKUP(SALIDAS6[[#This Row],[N° DE LOTE ]],ALMACEN[],3,FALSE)</f>
        <v>OFTALMI</v>
      </c>
      <c r="F15" s="233">
        <v>30</v>
      </c>
      <c r="G15">
        <f>VLOOKUP(SALIDAS6[[#This Row],[N° DE LOTE ]],ALMACEN[],7,)</f>
        <v>0</v>
      </c>
      <c r="J15">
        <v>1</v>
      </c>
      <c r="L15" t="s">
        <v>18108</v>
      </c>
    </row>
    <row r="16" spans="1:12" x14ac:dyDescent="0.25">
      <c r="A16" s="179">
        <v>498</v>
      </c>
      <c r="C16" s="169" t="str">
        <f>VLOOKUP(SALIDAS6[[#This Row],[N° DE LOTE ]],ALMACEN[],2,FALSE)</f>
        <v>CLARASOL COLIRIO 0,12 MG 15 ML</v>
      </c>
      <c r="D16" s="169" t="str">
        <f>VLOOKUP(SALIDAS6[[#This Row],[N° DE LOTE ]],ALMACEN[],4,FALSE)</f>
        <v>GOTAS</v>
      </c>
      <c r="E16" t="str">
        <f>VLOOKUP(SALIDAS6[[#This Row],[N° DE LOTE ]],ALMACEN[],3,FALSE)</f>
        <v>OFTALMI</v>
      </c>
      <c r="F16" s="83">
        <v>50</v>
      </c>
      <c r="G16">
        <f>VLOOKUP(SALIDAS6[[#This Row],[N° DE LOTE ]],ALMACEN[],7,)</f>
        <v>1.76</v>
      </c>
      <c r="J16">
        <v>2</v>
      </c>
      <c r="L16" t="s">
        <v>18109</v>
      </c>
    </row>
    <row r="17" spans="1:12" x14ac:dyDescent="0.25">
      <c r="A17" s="179">
        <v>747</v>
      </c>
      <c r="C17" s="169" t="str">
        <f>VLOOKUP(SALIDAS6[[#This Row],[N° DE LOTE ]],ALMACEN[],2,FALSE)</f>
        <v xml:space="preserve">CORTYNASE 0.05% 50MCG X 14DOSIS </v>
      </c>
      <c r="D17" s="169" t="str">
        <f>VLOOKUP(SALIDAS6[[#This Row],[N° DE LOTE ]],ALMACEN[],4,FALSE)</f>
        <v>GOTAS</v>
      </c>
      <c r="E17" t="str">
        <f>VLOOKUP(SALIDAS6[[#This Row],[N° DE LOTE ]],ALMACEN[],3,FALSE)</f>
        <v>OFTALMI</v>
      </c>
      <c r="F17" s="83">
        <v>13</v>
      </c>
      <c r="G17">
        <f>VLOOKUP(SALIDAS6[[#This Row],[N° DE LOTE ]],ALMACEN[],7,)</f>
        <v>10.83</v>
      </c>
      <c r="J17">
        <v>3</v>
      </c>
      <c r="L17" t="s">
        <v>18110</v>
      </c>
    </row>
    <row r="18" spans="1:12" x14ac:dyDescent="0.25">
      <c r="A18" s="179">
        <v>748</v>
      </c>
      <c r="C18" s="169" t="str">
        <f>VLOOKUP(SALIDAS6[[#This Row],[N° DE LOTE ]],ALMACEN[],2,FALSE)</f>
        <v>NAS 0,1% SOLUCION NASAL X15ML ADULTO</v>
      </c>
      <c r="D18" s="169" t="str">
        <f>VLOOKUP(SALIDAS6[[#This Row],[N° DE LOTE ]],ALMACEN[],4,FALSE)</f>
        <v>GOTAS</v>
      </c>
      <c r="E18" t="str">
        <f>VLOOKUP(SALIDAS6[[#This Row],[N° DE LOTE ]],ALMACEN[],3,FALSE)</f>
        <v>OFTALMI</v>
      </c>
      <c r="F18" s="83">
        <v>30</v>
      </c>
      <c r="G18">
        <f>VLOOKUP(SALIDAS6[[#This Row],[N° DE LOTE ]],ALMACEN[],7,)</f>
        <v>2.83</v>
      </c>
      <c r="J18">
        <v>4</v>
      </c>
      <c r="L18" t="s">
        <v>18111</v>
      </c>
    </row>
    <row r="19" spans="1:12" x14ac:dyDescent="0.25">
      <c r="A19" s="179">
        <v>749</v>
      </c>
      <c r="C19" s="169" t="str">
        <f>VLOOKUP(SALIDAS6[[#This Row],[N° DE LOTE ]],ALMACEN[],2,FALSE)</f>
        <v xml:space="preserve">CIPROFLOXACINA 0,3% </v>
      </c>
      <c r="D19" s="169" t="str">
        <f>VLOOKUP(SALIDAS6[[#This Row],[N° DE LOTE ]],ALMACEN[],4,FALSE)</f>
        <v>GOTAS</v>
      </c>
      <c r="E19" t="str">
        <f>VLOOKUP(SALIDAS6[[#This Row],[N° DE LOTE ]],ALMACEN[],3,FALSE)</f>
        <v>OFTALMI</v>
      </c>
      <c r="F19" s="83">
        <v>10</v>
      </c>
      <c r="G19">
        <f>VLOOKUP(SALIDAS6[[#This Row],[N° DE LOTE ]],ALMACEN[],7,)</f>
        <v>6.89</v>
      </c>
      <c r="J19">
        <v>5</v>
      </c>
      <c r="L19" t="s">
        <v>18112</v>
      </c>
    </row>
    <row r="20" spans="1:12" x14ac:dyDescent="0.25">
      <c r="A20" s="179">
        <v>750</v>
      </c>
      <c r="C20" s="169" t="str">
        <f>VLOOKUP(SALIDAS6[[#This Row],[N° DE LOTE ]],ALMACEN[],2,FALSE)</f>
        <v>ACIDO ACETILSALICILICO 81MG X 10 TAB</v>
      </c>
      <c r="D20" s="169" t="str">
        <f>VLOOKUP(SALIDAS6[[#This Row],[N° DE LOTE ]],ALMACEN[],4,FALSE)</f>
        <v xml:space="preserve">TABLETAS </v>
      </c>
      <c r="E20" t="str">
        <f>VLOOKUP(SALIDAS6[[#This Row],[N° DE LOTE ]],ALMACEN[],3,FALSE)</f>
        <v>BIOS-VITA</v>
      </c>
      <c r="F20" s="83">
        <v>50</v>
      </c>
      <c r="G20">
        <f>VLOOKUP(SALIDAS6[[#This Row],[N° DE LOTE ]],ALMACEN[],7,)</f>
        <v>0.51</v>
      </c>
      <c r="J20">
        <v>6</v>
      </c>
      <c r="L20" t="s">
        <v>18113</v>
      </c>
    </row>
    <row r="21" spans="1:12" x14ac:dyDescent="0.25">
      <c r="A21" s="179">
        <v>751</v>
      </c>
      <c r="C21" s="169" t="str">
        <f>VLOOKUP(SALIDAS6[[#This Row],[N° DE LOTE ]],ALMACEN[],2,FALSE)</f>
        <v>ALBENDAZOL 400MG CAJA X 2 TAB</v>
      </c>
      <c r="D21" s="169" t="str">
        <f>VLOOKUP(SALIDAS6[[#This Row],[N° DE LOTE ]],ALMACEN[],4,FALSE)</f>
        <v xml:space="preserve">TABLETAS </v>
      </c>
      <c r="E21" t="str">
        <f>VLOOKUP(SALIDAS6[[#This Row],[N° DE LOTE ]],ALMACEN[],3,FALSE)</f>
        <v>JL PHARMA</v>
      </c>
      <c r="F21" s="83">
        <v>20</v>
      </c>
      <c r="G21">
        <f>VLOOKUP(SALIDAS6[[#This Row],[N° DE LOTE ]],ALMACEN[],7,)</f>
        <v>2.09</v>
      </c>
      <c r="J21">
        <v>7</v>
      </c>
      <c r="L21" t="s">
        <v>18114</v>
      </c>
    </row>
    <row r="22" spans="1:12" x14ac:dyDescent="0.25">
      <c r="A22" s="179">
        <v>752</v>
      </c>
      <c r="C22" s="169" t="str">
        <f>VLOOKUP(SALIDAS6[[#This Row],[N° DE LOTE ]],ALMACEN[],2,FALSE)</f>
        <v>AMOXICILINA+ AC CLAVULANICO X 14TAB</v>
      </c>
      <c r="D22" s="169" t="str">
        <f>VLOOKUP(SALIDAS6[[#This Row],[N° DE LOTE ]],ALMACEN[],4,FALSE)</f>
        <v xml:space="preserve">TABLETAS </v>
      </c>
      <c r="E22" t="str">
        <f>VLOOKUP(SALIDAS6[[#This Row],[N° DE LOTE ]],ALMACEN[],3,FALSE)</f>
        <v>HALER</v>
      </c>
      <c r="F22" s="83">
        <v>20</v>
      </c>
      <c r="G22">
        <f>VLOOKUP(SALIDAS6[[#This Row],[N° DE LOTE ]],ALMACEN[],7,)</f>
        <v>8.7100000000000009</v>
      </c>
      <c r="J22">
        <v>8</v>
      </c>
      <c r="L22" t="s">
        <v>18115</v>
      </c>
    </row>
    <row r="23" spans="1:12" x14ac:dyDescent="0.25">
      <c r="A23" s="179">
        <v>753</v>
      </c>
      <c r="C23" s="169" t="str">
        <f>VLOOKUP(SALIDAS6[[#This Row],[N° DE LOTE ]],ALMACEN[],2,FALSE)</f>
        <v xml:space="preserve">ATORVASTATINA 20MG CAJA X 30 TAB </v>
      </c>
      <c r="D23" s="169" t="str">
        <f>VLOOKUP(SALIDAS6[[#This Row],[N° DE LOTE ]],ALMACEN[],4,FALSE)</f>
        <v xml:space="preserve">TABLETAS </v>
      </c>
      <c r="E23" t="str">
        <f>VLOOKUP(SALIDAS6[[#This Row],[N° DE LOTE ]],ALMACEN[],3,FALSE)</f>
        <v>H&amp;M</v>
      </c>
      <c r="F23" s="83">
        <v>30</v>
      </c>
      <c r="G23">
        <f>VLOOKUP(SALIDAS6[[#This Row],[N° DE LOTE ]],ALMACEN[],7,)</f>
        <v>2.15</v>
      </c>
      <c r="J23">
        <v>9</v>
      </c>
      <c r="L23" t="s">
        <v>18116</v>
      </c>
    </row>
    <row r="24" spans="1:12" x14ac:dyDescent="0.25">
      <c r="A24" s="179">
        <v>754</v>
      </c>
      <c r="C24" s="169" t="str">
        <f>VLOOKUP(SALIDAS6[[#This Row],[N° DE LOTE ]],ALMACEN[],2,FALSE)</f>
        <v xml:space="preserve">BISOPROLOL 5MG  CAJA X 30 TAB </v>
      </c>
      <c r="D24" s="169" t="str">
        <f>VLOOKUP(SALIDAS6[[#This Row],[N° DE LOTE ]],ALMACEN[],4,FALSE)</f>
        <v xml:space="preserve">TABLETAS </v>
      </c>
      <c r="E24" t="str">
        <f>VLOOKUP(SALIDAS6[[#This Row],[N° DE LOTE ]],ALMACEN[],3,FALSE)</f>
        <v xml:space="preserve">FARMAMED </v>
      </c>
      <c r="F24" s="83">
        <v>20</v>
      </c>
      <c r="G24">
        <f>VLOOKUP(SALIDAS6[[#This Row],[N° DE LOTE ]],ALMACEN[],7,)</f>
        <v>1.32</v>
      </c>
      <c r="J24">
        <v>10</v>
      </c>
      <c r="L24" t="s">
        <v>18117</v>
      </c>
    </row>
    <row r="25" spans="1:12" ht="30" x14ac:dyDescent="0.25">
      <c r="A25" s="179">
        <v>755</v>
      </c>
      <c r="C25" s="169" t="str">
        <f>VLOOKUP(SALIDAS6[[#This Row],[N° DE LOTE ]],ALMACEN[],2,FALSE)</f>
        <v>BUSCORON N-BUTILBROMURO DE HIOSCINA 10MG CAJA X 20 TAB</v>
      </c>
      <c r="D25" s="169" t="str">
        <f>VLOOKUP(SALIDAS6[[#This Row],[N° DE LOTE ]],ALMACEN[],4,FALSE)</f>
        <v xml:space="preserve">TABLETAS </v>
      </c>
      <c r="E25" t="str">
        <f>VLOOKUP(SALIDAS6[[#This Row],[N° DE LOTE ]],ALMACEN[],3,FALSE)</f>
        <v xml:space="preserve">FUGEN </v>
      </c>
      <c r="F25" s="83">
        <v>30</v>
      </c>
      <c r="G25">
        <f>VLOOKUP(SALIDAS6[[#This Row],[N° DE LOTE ]],ALMACEN[],7,)</f>
        <v>4.55</v>
      </c>
      <c r="J25">
        <v>11</v>
      </c>
      <c r="L25" t="s">
        <v>18118</v>
      </c>
    </row>
    <row r="26" spans="1:12" x14ac:dyDescent="0.25">
      <c r="A26" s="179">
        <v>756</v>
      </c>
      <c r="C26" s="169" t="str">
        <f>VLOOKUP(SALIDAS6[[#This Row],[N° DE LOTE ]],ALMACEN[],2,FALSE)</f>
        <v xml:space="preserve">CARBAMAZEPINA 200MG CAJA X 30 TAB </v>
      </c>
      <c r="D26" s="169" t="str">
        <f>VLOOKUP(SALIDAS6[[#This Row],[N° DE LOTE ]],ALMACEN[],4,FALSE)</f>
        <v xml:space="preserve">TABLETAS </v>
      </c>
      <c r="E26" t="str">
        <f>VLOOKUP(SALIDAS6[[#This Row],[N° DE LOTE ]],ALMACEN[],3,FALSE)</f>
        <v xml:space="preserve">ANGELUS </v>
      </c>
      <c r="F26" s="83">
        <v>10</v>
      </c>
      <c r="G26">
        <f>VLOOKUP(SALIDAS6[[#This Row],[N° DE LOTE ]],ALMACEN[],7,)</f>
        <v>3.29</v>
      </c>
      <c r="J26">
        <v>12</v>
      </c>
      <c r="L26" t="s">
        <v>18119</v>
      </c>
    </row>
    <row r="27" spans="1:12" x14ac:dyDescent="0.25">
      <c r="A27" s="179">
        <v>757</v>
      </c>
      <c r="C27" s="169" t="str">
        <f>VLOOKUP(SALIDAS6[[#This Row],[N° DE LOTE ]],ALMACEN[],2,FALSE)</f>
        <v>DROPRES ( CANDESARTAN ) 8MG X 10TAB</v>
      </c>
      <c r="D27" s="169" t="str">
        <f>VLOOKUP(SALIDAS6[[#This Row],[N° DE LOTE ]],ALMACEN[],4,FALSE)</f>
        <v xml:space="preserve">TABLETAS </v>
      </c>
      <c r="E27" t="str">
        <f>VLOOKUP(SALIDAS6[[#This Row],[N° DE LOTE ]],ALMACEN[],3,FALSE)</f>
        <v>DPT</v>
      </c>
      <c r="F27" s="83">
        <v>15</v>
      </c>
      <c r="G27">
        <f>VLOOKUP(SALIDAS6[[#This Row],[N° DE LOTE ]],ALMACEN[],7,)</f>
        <v>1.7</v>
      </c>
      <c r="J27">
        <v>13</v>
      </c>
      <c r="L27" t="s">
        <v>18120</v>
      </c>
    </row>
    <row r="28" spans="1:12" x14ac:dyDescent="0.25">
      <c r="A28" s="179">
        <v>758</v>
      </c>
      <c r="C28" s="169" t="str">
        <f>VLOOKUP(SALIDAS6[[#This Row],[N° DE LOTE ]],ALMACEN[],2,FALSE)</f>
        <v>CARVEDILOL 6,25MG X 10TAB</v>
      </c>
      <c r="D28" s="169" t="str">
        <f>VLOOKUP(SALIDAS6[[#This Row],[N° DE LOTE ]],ALMACEN[],4,FALSE)</f>
        <v xml:space="preserve">TABLETAS </v>
      </c>
      <c r="E28" t="str">
        <f>VLOOKUP(SALIDAS6[[#This Row],[N° DE LOTE ]],ALMACEN[],3,FALSE)</f>
        <v>LAND</v>
      </c>
      <c r="F28" s="83">
        <v>50</v>
      </c>
      <c r="G28">
        <f>VLOOKUP(SALIDAS6[[#This Row],[N° DE LOTE ]],ALMACEN[],7,)</f>
        <v>0.68</v>
      </c>
      <c r="J28">
        <v>14</v>
      </c>
      <c r="L28" t="s">
        <v>18121</v>
      </c>
    </row>
    <row r="29" spans="1:12" x14ac:dyDescent="0.25">
      <c r="A29" s="179">
        <v>759</v>
      </c>
      <c r="C29" s="169" t="str">
        <f>VLOOKUP(SALIDAS6[[#This Row],[N° DE LOTE ]],ALMACEN[],2,FALSE)</f>
        <v>DROVEDROXIL (CEFADROXILO) 500MG X10 TAB</v>
      </c>
      <c r="D29" s="169" t="str">
        <f>VLOOKUP(SALIDAS6[[#This Row],[N° DE LOTE ]],ALMACEN[],4,FALSE)</f>
        <v xml:space="preserve">TABLETAS </v>
      </c>
      <c r="E29" t="str">
        <f>VLOOKUP(SALIDAS6[[#This Row],[N° DE LOTE ]],ALMACEN[],3,FALSE)</f>
        <v>DPT</v>
      </c>
      <c r="F29" s="83">
        <v>10</v>
      </c>
      <c r="G29">
        <f>VLOOKUP(SALIDAS6[[#This Row],[N° DE LOTE ]],ALMACEN[],7,)</f>
        <v>3.78</v>
      </c>
      <c r="J29">
        <v>15</v>
      </c>
      <c r="L29" t="s">
        <v>18122</v>
      </c>
    </row>
    <row r="30" spans="1:12" x14ac:dyDescent="0.25">
      <c r="A30" s="179">
        <v>760</v>
      </c>
      <c r="C30" s="169" t="str">
        <f>VLOOKUP(SALIDAS6[[#This Row],[N° DE LOTE ]],ALMACEN[],2,FALSE)</f>
        <v>BIOALERCET ( CETIRIZINA) 10MG X 10 TB</v>
      </c>
      <c r="D30" s="169" t="str">
        <f>VLOOKUP(SALIDAS6[[#This Row],[N° DE LOTE ]],ALMACEN[],4,FALSE)</f>
        <v xml:space="preserve">TABLETAS </v>
      </c>
      <c r="E30" t="str">
        <f>VLOOKUP(SALIDAS6[[#This Row],[N° DE LOTE ]],ALMACEN[],3,FALSE)</f>
        <v>BIOVENEZUELA</v>
      </c>
      <c r="F30" s="83">
        <v>20</v>
      </c>
      <c r="G30">
        <f>VLOOKUP(SALIDAS6[[#This Row],[N° DE LOTE ]],ALMACEN[],7,)</f>
        <v>0.34</v>
      </c>
      <c r="J30">
        <v>16</v>
      </c>
      <c r="L30" t="s">
        <v>18123</v>
      </c>
    </row>
    <row r="31" spans="1:12" x14ac:dyDescent="0.25">
      <c r="A31" s="179">
        <v>761</v>
      </c>
      <c r="C31" s="169" t="str">
        <f>VLOOKUP(SALIDAS6[[#This Row],[N° DE LOTE ]],ALMACEN[],2,FALSE)</f>
        <v>CIPROFLOXACINA 500MG X10 TAB</v>
      </c>
      <c r="D31" s="169" t="str">
        <f>VLOOKUP(SALIDAS6[[#This Row],[N° DE LOTE ]],ALMACEN[],4,FALSE)</f>
        <v xml:space="preserve">TABLETAS </v>
      </c>
      <c r="E31" t="str">
        <f>VLOOKUP(SALIDAS6[[#This Row],[N° DE LOTE ]],ALMACEN[],3,FALSE)</f>
        <v>HUMAN</v>
      </c>
      <c r="F31" s="83">
        <v>50</v>
      </c>
      <c r="G31">
        <f>VLOOKUP(SALIDAS6[[#This Row],[N° DE LOTE ]],ALMACEN[],7,)</f>
        <v>1.38</v>
      </c>
      <c r="J31">
        <v>17</v>
      </c>
      <c r="L31" t="s">
        <v>18124</v>
      </c>
    </row>
    <row r="32" spans="1:12" x14ac:dyDescent="0.25">
      <c r="A32" s="179">
        <v>109</v>
      </c>
      <c r="C32" s="169" t="str">
        <f>VLOOKUP(SALIDAS6[[#This Row],[N° DE LOTE ]],ALMACEN[],2,FALSE)</f>
        <v xml:space="preserve">CLORFENIRAMINA MALEATO 4MG X 20 TAB </v>
      </c>
      <c r="D32" s="169" t="str">
        <f>VLOOKUP(SALIDAS6[[#This Row],[N° DE LOTE ]],ALMACEN[],4,FALSE)</f>
        <v xml:space="preserve">TABLETAS </v>
      </c>
      <c r="E32" t="str">
        <f>VLOOKUP(SALIDAS6[[#This Row],[N° DE LOTE ]],ALMACEN[],3,FALSE)</f>
        <v>COASPHARMA</v>
      </c>
      <c r="F32" s="83">
        <v>15</v>
      </c>
      <c r="G32">
        <f>VLOOKUP(SALIDAS6[[#This Row],[N° DE LOTE ]],ALMACEN[],7,)</f>
        <v>1.7</v>
      </c>
      <c r="J32">
        <v>18</v>
      </c>
      <c r="L32" t="s">
        <v>18125</v>
      </c>
    </row>
    <row r="33" spans="1:12" x14ac:dyDescent="0.25">
      <c r="A33" s="179">
        <v>762</v>
      </c>
      <c r="C33" s="169" t="str">
        <f>VLOOKUP(SALIDAS6[[#This Row],[N° DE LOTE ]],ALMACEN[],2,FALSE)</f>
        <v>DIOSMINA 600MG X 10 TAB</v>
      </c>
      <c r="D33" s="169" t="str">
        <f>VLOOKUP(SALIDAS6[[#This Row],[N° DE LOTE ]],ALMACEN[],4,FALSE)</f>
        <v xml:space="preserve">TABLETAS </v>
      </c>
      <c r="E33" t="str">
        <f>VLOOKUP(SALIDAS6[[#This Row],[N° DE LOTE ]],ALMACEN[],3,FALSE)</f>
        <v>JL PHARMA</v>
      </c>
      <c r="F33" s="83">
        <v>15</v>
      </c>
      <c r="G33">
        <f>VLOOKUP(SALIDAS6[[#This Row],[N° DE LOTE ]],ALMACEN[],7,)</f>
        <v>5.15</v>
      </c>
      <c r="J33">
        <v>19</v>
      </c>
      <c r="L33" t="s">
        <v>18126</v>
      </c>
    </row>
    <row r="34" spans="1:12" x14ac:dyDescent="0.25">
      <c r="A34" s="179">
        <v>763</v>
      </c>
      <c r="C34" s="169" t="str">
        <f>VLOOKUP(SALIDAS6[[#This Row],[N° DE LOTE ]],ALMACEN[],2,FALSE)</f>
        <v>DEXAMETASONA 4MG CAJA X 10 TAB</v>
      </c>
      <c r="D34" s="169" t="str">
        <f>VLOOKUP(SALIDAS6[[#This Row],[N° DE LOTE ]],ALMACEN[],4,FALSE)</f>
        <v xml:space="preserve">TABLETAS </v>
      </c>
      <c r="E34" t="str">
        <f>VLOOKUP(SALIDAS6[[#This Row],[N° DE LOTE ]],ALMACEN[],3,FALSE)</f>
        <v xml:space="preserve">PORTUGAL </v>
      </c>
      <c r="F34" s="83">
        <v>30</v>
      </c>
      <c r="G34">
        <f>VLOOKUP(SALIDAS6[[#This Row],[N° DE LOTE ]],ALMACEN[],7,)</f>
        <v>1.69</v>
      </c>
      <c r="J34">
        <v>20</v>
      </c>
      <c r="L34" t="s">
        <v>18127</v>
      </c>
    </row>
    <row r="35" spans="1:12" x14ac:dyDescent="0.25">
      <c r="A35" s="179">
        <v>115</v>
      </c>
      <c r="C35" s="169" t="str">
        <f>VLOOKUP(SALIDAS6[[#This Row],[N° DE LOTE ]],ALMACEN[],2,FALSE)</f>
        <v>DICLOFENAC POTASICO 50MG X 20TAB</v>
      </c>
      <c r="D35" s="169" t="str">
        <f>VLOOKUP(SALIDAS6[[#This Row],[N° DE LOTE ]],ALMACEN[],4,FALSE)</f>
        <v xml:space="preserve">TABLETAS </v>
      </c>
      <c r="E35" t="str">
        <f>VLOOKUP(SALIDAS6[[#This Row],[N° DE LOTE ]],ALMACEN[],3,FALSE)</f>
        <v>GEOLAB</v>
      </c>
      <c r="F35" s="83">
        <v>200</v>
      </c>
      <c r="G35">
        <f>VLOOKUP(SALIDAS6[[#This Row],[N° DE LOTE ]],ALMACEN[],7,)</f>
        <v>1.26</v>
      </c>
      <c r="J35">
        <v>21</v>
      </c>
      <c r="L35" t="s">
        <v>18128</v>
      </c>
    </row>
    <row r="36" spans="1:12" x14ac:dyDescent="0.25">
      <c r="A36" s="179">
        <v>764</v>
      </c>
      <c r="C36" s="169" t="str">
        <f>VLOOKUP(SALIDAS6[[#This Row],[N° DE LOTE ]],ALMACEN[],2,FALSE)</f>
        <v>DICLOFENAC POTASICO 50MG X 20TAB</v>
      </c>
      <c r="D36" s="169" t="str">
        <f>VLOOKUP(SALIDAS6[[#This Row],[N° DE LOTE ]],ALMACEN[],4,FALSE)</f>
        <v xml:space="preserve">TABLETAS </v>
      </c>
      <c r="E36" t="str">
        <f>VLOOKUP(SALIDAS6[[#This Row],[N° DE LOTE ]],ALMACEN[],3,FALSE)</f>
        <v>H&amp;M</v>
      </c>
      <c r="F36" s="83">
        <v>189</v>
      </c>
      <c r="G36">
        <f>VLOOKUP(SALIDAS6[[#This Row],[N° DE LOTE ]],ALMACEN[],7,)</f>
        <v>1.39</v>
      </c>
      <c r="J36">
        <v>22</v>
      </c>
      <c r="L36" t="s">
        <v>18129</v>
      </c>
    </row>
    <row r="37" spans="1:12" x14ac:dyDescent="0.25">
      <c r="A37" s="179">
        <v>765</v>
      </c>
      <c r="C37" s="169" t="str">
        <f>VLOOKUP(SALIDAS6[[#This Row],[N° DE LOTE ]],ALMACEN[],2,FALSE)</f>
        <v>ENALAPRIL MALEATO 10MG CAJA X 10TAB</v>
      </c>
      <c r="D37" s="169" t="str">
        <f>VLOOKUP(SALIDAS6[[#This Row],[N° DE LOTE ]],ALMACEN[],4,FALSE)</f>
        <v xml:space="preserve">TABLETAS </v>
      </c>
      <c r="E37" t="str">
        <f>VLOOKUP(SALIDAS6[[#This Row],[N° DE LOTE ]],ALMACEN[],3,FALSE)</f>
        <v>JL PHARMA</v>
      </c>
      <c r="F37" s="83">
        <v>30</v>
      </c>
      <c r="G37">
        <f>VLOOKUP(SALIDAS6[[#This Row],[N° DE LOTE ]],ALMACEN[],7,)</f>
        <v>0.7</v>
      </c>
      <c r="J37">
        <v>23</v>
      </c>
      <c r="L37" t="s">
        <v>18130</v>
      </c>
    </row>
    <row r="38" spans="1:12" x14ac:dyDescent="0.25">
      <c r="A38" s="179">
        <v>766</v>
      </c>
      <c r="C38" s="169" t="str">
        <f>VLOOKUP(SALIDAS6[[#This Row],[N° DE LOTE ]],ALMACEN[],2,FALSE)</f>
        <v xml:space="preserve">ENLAPRIL MALEATO 20MG X30TAB </v>
      </c>
      <c r="D38" s="169" t="str">
        <f>VLOOKUP(SALIDAS6[[#This Row],[N° DE LOTE ]],ALMACEN[],4,FALSE)</f>
        <v xml:space="preserve">TABLETAS </v>
      </c>
      <c r="E38" t="str">
        <f>VLOOKUP(SALIDAS6[[#This Row],[N° DE LOTE ]],ALMACEN[],3,FALSE)</f>
        <v xml:space="preserve">HEILEN </v>
      </c>
      <c r="F38" s="83">
        <v>30</v>
      </c>
      <c r="G38">
        <f>VLOOKUP(SALIDAS6[[#This Row],[N° DE LOTE ]],ALMACEN[],7,)</f>
        <v>0.8</v>
      </c>
      <c r="J38">
        <v>24</v>
      </c>
      <c r="L38" t="s">
        <v>18131</v>
      </c>
    </row>
    <row r="39" spans="1:12" x14ac:dyDescent="0.25">
      <c r="A39" s="179">
        <v>140</v>
      </c>
      <c r="C39" s="169" t="str">
        <f>VLOOKUP(SALIDAS6[[#This Row],[N° DE LOTE ]],ALMACEN[],2,FALSE)</f>
        <v>ESOMEPRAZOL 40MG X 10 TAB</v>
      </c>
      <c r="D39" s="169" t="str">
        <f>VLOOKUP(SALIDAS6[[#This Row],[N° DE LOTE ]],ALMACEN[],4,FALSE)</f>
        <v xml:space="preserve">TABLETAS </v>
      </c>
      <c r="E39" t="str">
        <f>VLOOKUP(SALIDAS6[[#This Row],[N° DE LOTE ]],ALMACEN[],3,FALSE)</f>
        <v xml:space="preserve">BRIXMEDIC </v>
      </c>
      <c r="F39" s="83">
        <v>100</v>
      </c>
      <c r="G39">
        <f>VLOOKUP(SALIDAS6[[#This Row],[N° DE LOTE ]],ALMACEN[],7,)</f>
        <v>0.91</v>
      </c>
      <c r="J39">
        <v>25</v>
      </c>
      <c r="L39" t="s">
        <v>18132</v>
      </c>
    </row>
    <row r="40" spans="1:12" x14ac:dyDescent="0.25">
      <c r="A40" s="179">
        <v>148</v>
      </c>
      <c r="C40" s="169" t="str">
        <f>VLOOKUP(SALIDAS6[[#This Row],[N° DE LOTE ]],ALMACEN[],2,FALSE)</f>
        <v xml:space="preserve">FLAVOXATO 200MG CAJA X 10 TAB </v>
      </c>
      <c r="D40" s="169" t="str">
        <f>VLOOKUP(SALIDAS6[[#This Row],[N° DE LOTE ]],ALMACEN[],4,FALSE)</f>
        <v xml:space="preserve">TABLETAS </v>
      </c>
      <c r="E40" t="str">
        <f>VLOOKUP(SALIDAS6[[#This Row],[N° DE LOTE ]],ALMACEN[],3,FALSE)</f>
        <v>BIOVEN</v>
      </c>
      <c r="F40" s="83">
        <v>50</v>
      </c>
      <c r="G40">
        <f>VLOOKUP(SALIDAS6[[#This Row],[N° DE LOTE ]],ALMACEN[],7,)</f>
        <v>3.18</v>
      </c>
      <c r="J40">
        <v>26</v>
      </c>
      <c r="L40" t="s">
        <v>18133</v>
      </c>
    </row>
    <row r="41" spans="1:12" x14ac:dyDescent="0.25">
      <c r="A41" s="179">
        <v>151</v>
      </c>
      <c r="C41" s="169" t="str">
        <f>VLOOKUP(SALIDAS6[[#This Row],[N° DE LOTE ]],ALMACEN[],2,FALSE)</f>
        <v>FLUCONAZOL 100MG CAJA X 10TAB CAP</v>
      </c>
      <c r="D41" s="169" t="str">
        <f>VLOOKUP(SALIDAS6[[#This Row],[N° DE LOTE ]],ALMACEN[],4,FALSE)</f>
        <v xml:space="preserve">TABLETAS </v>
      </c>
      <c r="E41" t="str">
        <f>VLOOKUP(SALIDAS6[[#This Row],[N° DE LOTE ]],ALMACEN[],3,FALSE)</f>
        <v>JL PHARMA</v>
      </c>
      <c r="F41" s="83">
        <v>50</v>
      </c>
      <c r="G41">
        <f>VLOOKUP(SALIDAS6[[#This Row],[N° DE LOTE ]],ALMACEN[],7,)</f>
        <v>2.54</v>
      </c>
      <c r="J41">
        <v>27</v>
      </c>
      <c r="L41" t="s">
        <v>18134</v>
      </c>
    </row>
    <row r="42" spans="1:12" ht="30" x14ac:dyDescent="0.25">
      <c r="A42" s="179">
        <v>767</v>
      </c>
      <c r="C42" s="169" t="str">
        <f>VLOOKUP(SALIDAS6[[#This Row],[N° DE LOTE ]],ALMACEN[],2,FALSE)</f>
        <v xml:space="preserve">HIOSCINA + METAMIZOL 10/250MG CAJA X 10 TAB </v>
      </c>
      <c r="D42" s="169" t="str">
        <f>VLOOKUP(SALIDAS6[[#This Row],[N° DE LOTE ]],ALMACEN[],4,FALSE)</f>
        <v xml:space="preserve">TABLETAS </v>
      </c>
      <c r="E42" t="str">
        <f>VLOOKUP(SALIDAS6[[#This Row],[N° DE LOTE ]],ALMACEN[],3,FALSE)</f>
        <v xml:space="preserve">JL PHARMA </v>
      </c>
      <c r="F42" s="83">
        <v>20</v>
      </c>
      <c r="G42">
        <f>VLOOKUP(SALIDAS6[[#This Row],[N° DE LOTE ]],ALMACEN[],7,)</f>
        <v>2.96</v>
      </c>
      <c r="J42">
        <v>28</v>
      </c>
      <c r="L42" t="s">
        <v>18094</v>
      </c>
    </row>
    <row r="43" spans="1:12" x14ac:dyDescent="0.25">
      <c r="A43" s="179">
        <v>768</v>
      </c>
      <c r="C43" s="169" t="str">
        <f>VLOOKUP(SALIDAS6[[#This Row],[N° DE LOTE ]],ALMACEN[],2,FALSE)</f>
        <v>IBUPROFENO 400MG X 20TAB</v>
      </c>
      <c r="D43" s="169" t="str">
        <f>VLOOKUP(SALIDAS6[[#This Row],[N° DE LOTE ]],ALMACEN[],4,FALSE)</f>
        <v xml:space="preserve">TABLETAS </v>
      </c>
      <c r="E43" t="str">
        <f>VLOOKUP(SALIDAS6[[#This Row],[N° DE LOTE ]],ALMACEN[],3,FALSE)</f>
        <v>H&amp;M</v>
      </c>
      <c r="F43" s="83">
        <v>50</v>
      </c>
      <c r="G43">
        <f>VLOOKUP(SALIDAS6[[#This Row],[N° DE LOTE ]],ALMACEN[],7,)</f>
        <v>1.73</v>
      </c>
      <c r="J43">
        <v>29</v>
      </c>
      <c r="L43" t="s">
        <v>1235</v>
      </c>
    </row>
    <row r="44" spans="1:12" x14ac:dyDescent="0.25">
      <c r="A44" s="179">
        <v>769</v>
      </c>
      <c r="C44" s="169" t="str">
        <f>VLOOKUP(SALIDAS6[[#This Row],[N° DE LOTE ]],ALMACEN[],2,FALSE)</f>
        <v>IBUPROFENO 600MG CAJA X 20 TAB</v>
      </c>
      <c r="D44" s="169" t="str">
        <f>VLOOKUP(SALIDAS6[[#This Row],[N° DE LOTE ]],ALMACEN[],4,FALSE)</f>
        <v xml:space="preserve">TABLETAS </v>
      </c>
      <c r="E44" t="str">
        <f>VLOOKUP(SALIDAS6[[#This Row],[N° DE LOTE ]],ALMACEN[],3,FALSE)</f>
        <v>BIOS-VITA</v>
      </c>
      <c r="F44" s="83">
        <v>150</v>
      </c>
      <c r="G44">
        <f>VLOOKUP(SALIDAS6[[#This Row],[N° DE LOTE ]],ALMACEN[],7,)</f>
        <v>0.99</v>
      </c>
      <c r="J44">
        <v>30</v>
      </c>
      <c r="L44" t="s">
        <v>18135</v>
      </c>
    </row>
    <row r="45" spans="1:12" x14ac:dyDescent="0.25">
      <c r="A45" s="179">
        <v>770</v>
      </c>
      <c r="C45" s="169" t="str">
        <f>VLOOKUP(SALIDAS6[[#This Row],[N° DE LOTE ]],ALMACEN[],2,FALSE)</f>
        <v>KETOPROFENO 100MG CAJA X 10 TAB</v>
      </c>
      <c r="D45" s="169" t="str">
        <f>VLOOKUP(SALIDAS6[[#This Row],[N° DE LOTE ]],ALMACEN[],4,FALSE)</f>
        <v xml:space="preserve">TABLETAS </v>
      </c>
      <c r="E45" t="str">
        <f>VLOOKUP(SALIDAS6[[#This Row],[N° DE LOTE ]],ALMACEN[],3,FALSE)</f>
        <v>BIOS-VITA</v>
      </c>
      <c r="F45" s="83">
        <v>50</v>
      </c>
      <c r="G45">
        <f>VLOOKUP(SALIDAS6[[#This Row],[N° DE LOTE ]],ALMACEN[],7,)</f>
        <v>1.24</v>
      </c>
      <c r="J45">
        <v>31</v>
      </c>
      <c r="L45" t="s">
        <v>18136</v>
      </c>
    </row>
    <row r="46" spans="1:12" x14ac:dyDescent="0.25">
      <c r="A46" s="179">
        <v>771</v>
      </c>
      <c r="C46" s="169" t="str">
        <f>VLOOKUP(SALIDAS6[[#This Row],[N° DE LOTE ]],ALMACEN[],2,FALSE)</f>
        <v xml:space="preserve">LOPERAMIDA 2 MG X  10 TAB </v>
      </c>
      <c r="D46" s="169" t="str">
        <f>VLOOKUP(SALIDAS6[[#This Row],[N° DE LOTE ]],ALMACEN[],4,FALSE)</f>
        <v xml:space="preserve">TABLETAS </v>
      </c>
      <c r="E46" t="str">
        <f>VLOOKUP(SALIDAS6[[#This Row],[N° DE LOTE ]],ALMACEN[],3,FALSE)</f>
        <v>LAND</v>
      </c>
      <c r="F46" s="83">
        <v>10</v>
      </c>
      <c r="G46">
        <f>VLOOKUP(SALIDAS6[[#This Row],[N° DE LOTE ]],ALMACEN[],7,)</f>
        <v>1.37</v>
      </c>
      <c r="J46">
        <v>32</v>
      </c>
      <c r="L46" t="s">
        <v>18137</v>
      </c>
    </row>
    <row r="47" spans="1:12" x14ac:dyDescent="0.25">
      <c r="A47" s="179">
        <v>772</v>
      </c>
      <c r="C47" s="169" t="str">
        <f>VLOOKUP(SALIDAS6[[#This Row],[N° DE LOTE ]],ALMACEN[],2,FALSE)</f>
        <v>MELOXICAM 15MG 10 X 10 TAB</v>
      </c>
      <c r="D47" s="169" t="str">
        <f>VLOOKUP(SALIDAS6[[#This Row],[N° DE LOTE ]],ALMACEN[],4,FALSE)</f>
        <v xml:space="preserve">TABLETAS </v>
      </c>
      <c r="E47" t="str">
        <f>VLOOKUP(SALIDAS6[[#This Row],[N° DE LOTE ]],ALMACEN[],3,FALSE)</f>
        <v>NAU PHARMA</v>
      </c>
      <c r="F47" s="83">
        <v>30</v>
      </c>
      <c r="G47">
        <f>VLOOKUP(SALIDAS6[[#This Row],[N° DE LOTE ]],ALMACEN[],7,)</f>
        <v>0.76</v>
      </c>
      <c r="J47">
        <v>33</v>
      </c>
      <c r="L47" t="s">
        <v>18138</v>
      </c>
    </row>
    <row r="48" spans="1:12" x14ac:dyDescent="0.25">
      <c r="A48" s="179">
        <v>773</v>
      </c>
      <c r="C48" s="169" t="str">
        <f>VLOOKUP(SALIDAS6[[#This Row],[N° DE LOTE ]],ALMACEN[],2,FALSE)</f>
        <v>METOCLOPRAMIDA 10MG 10 X 10 TAB</v>
      </c>
      <c r="D48" s="169" t="str">
        <f>VLOOKUP(SALIDAS6[[#This Row],[N° DE LOTE ]],ALMACEN[],4,FALSE)</f>
        <v xml:space="preserve">TABLETAS </v>
      </c>
      <c r="E48" t="str">
        <f>VLOOKUP(SALIDAS6[[#This Row],[N° DE LOTE ]],ALMACEN[],3,FALSE)</f>
        <v>LAND</v>
      </c>
      <c r="F48" s="83">
        <v>50</v>
      </c>
      <c r="G48">
        <f>VLOOKUP(SALIDAS6[[#This Row],[N° DE LOTE ]],ALMACEN[],7,)</f>
        <v>0.69</v>
      </c>
      <c r="J48">
        <v>34</v>
      </c>
      <c r="L48" t="s">
        <v>18139</v>
      </c>
    </row>
    <row r="49" spans="1:12" x14ac:dyDescent="0.25">
      <c r="A49" s="179">
        <v>774</v>
      </c>
      <c r="C49" s="169" t="str">
        <f>VLOOKUP(SALIDAS6[[#This Row],[N° DE LOTE ]],ALMACEN[],2,FALSE)</f>
        <v xml:space="preserve">METRONIDAZOL 500MG X 10 TAB </v>
      </c>
      <c r="D49" s="169" t="str">
        <f>VLOOKUP(SALIDAS6[[#This Row],[N° DE LOTE ]],ALMACEN[],4,FALSE)</f>
        <v xml:space="preserve">TABLETAS </v>
      </c>
      <c r="E49" t="str">
        <f>VLOOKUP(SALIDAS6[[#This Row],[N° DE LOTE ]],ALMACEN[],3,FALSE)</f>
        <v>LAND</v>
      </c>
      <c r="F49" s="83">
        <v>50</v>
      </c>
      <c r="G49">
        <f>VLOOKUP(SALIDAS6[[#This Row],[N° DE LOTE ]],ALMACEN[],7,)</f>
        <v>1.06</v>
      </c>
      <c r="J49">
        <v>35</v>
      </c>
      <c r="L49" t="s">
        <v>18140</v>
      </c>
    </row>
    <row r="50" spans="1:12" x14ac:dyDescent="0.25">
      <c r="A50" s="179">
        <v>229</v>
      </c>
      <c r="C50" s="169" t="str">
        <f>VLOOKUP(SALIDAS6[[#This Row],[N° DE LOTE ]],ALMACEN[],2,FALSE)</f>
        <v xml:space="preserve">MONTELUKAST 10MG 10 X 10 TAB </v>
      </c>
      <c r="D50" s="169" t="str">
        <f>VLOOKUP(SALIDAS6[[#This Row],[N° DE LOTE ]],ALMACEN[],4,FALSE)</f>
        <v xml:space="preserve">TABLETAS </v>
      </c>
      <c r="E50" t="str">
        <f>VLOOKUP(SALIDAS6[[#This Row],[N° DE LOTE ]],ALMACEN[],3,FALSE)</f>
        <v xml:space="preserve">BRIXMEDIC </v>
      </c>
      <c r="F50" s="83">
        <v>10</v>
      </c>
      <c r="G50">
        <f>VLOOKUP(SALIDAS6[[#This Row],[N° DE LOTE ]],ALMACEN[],7,)</f>
        <v>1.83</v>
      </c>
      <c r="J50">
        <v>36</v>
      </c>
      <c r="L50" t="s">
        <v>18141</v>
      </c>
    </row>
    <row r="51" spans="1:12" x14ac:dyDescent="0.25">
      <c r="A51" s="179">
        <v>233</v>
      </c>
      <c r="C51" s="169" t="str">
        <f>VLOOKUP(SALIDAS6[[#This Row],[N° DE LOTE ]],ALMACEN[],2,FALSE)</f>
        <v>NAPROXENO 250MG CAJA X 10 TAB</v>
      </c>
      <c r="D51" s="169" t="str">
        <f>VLOOKUP(SALIDAS6[[#This Row],[N° DE LOTE ]],ALMACEN[],4,FALSE)</f>
        <v xml:space="preserve">TABLETAS </v>
      </c>
      <c r="E51" t="str">
        <f>VLOOKUP(SALIDAS6[[#This Row],[N° DE LOTE ]],ALMACEN[],3,FALSE)</f>
        <v>COASPHARMA</v>
      </c>
      <c r="F51" s="83">
        <v>47</v>
      </c>
      <c r="G51">
        <f>VLOOKUP(SALIDAS6[[#This Row],[N° DE LOTE ]],ALMACEN[],7,)</f>
        <v>3.02</v>
      </c>
      <c r="J51">
        <v>37</v>
      </c>
      <c r="L51" t="s">
        <v>18142</v>
      </c>
    </row>
    <row r="52" spans="1:12" x14ac:dyDescent="0.25">
      <c r="A52" s="179">
        <v>775</v>
      </c>
      <c r="C52" s="169" t="str">
        <f>VLOOKUP(SALIDAS6[[#This Row],[N° DE LOTE ]],ALMACEN[],2,FALSE)</f>
        <v>NITAZOXANIDA 500MG X 6TAB</v>
      </c>
      <c r="D52" s="169" t="str">
        <f>VLOOKUP(SALIDAS6[[#This Row],[N° DE LOTE ]],ALMACEN[],4,FALSE)</f>
        <v xml:space="preserve">TABLETAS </v>
      </c>
      <c r="E52" t="str">
        <f>VLOOKUP(SALIDAS6[[#This Row],[N° DE LOTE ]],ALMACEN[],3,FALSE)</f>
        <v>H&amp;M</v>
      </c>
      <c r="F52" s="83">
        <v>15</v>
      </c>
      <c r="G52">
        <f>VLOOKUP(SALIDAS6[[#This Row],[N° DE LOTE ]],ALMACEN[],7,)</f>
        <v>4.32</v>
      </c>
      <c r="J52">
        <v>38</v>
      </c>
      <c r="L52" t="s">
        <v>18033</v>
      </c>
    </row>
    <row r="53" spans="1:12" x14ac:dyDescent="0.25">
      <c r="A53" s="179">
        <v>236</v>
      </c>
      <c r="C53" s="169" t="str">
        <f>VLOOKUP(SALIDAS6[[#This Row],[N° DE LOTE ]],ALMACEN[],2,FALSE)</f>
        <v>NIFEDIPINA L.P 20MG 10 X 10 TAB</v>
      </c>
      <c r="D53" s="169" t="str">
        <f>VLOOKUP(SALIDAS6[[#This Row],[N° DE LOTE ]],ALMACEN[],4,FALSE)</f>
        <v xml:space="preserve">TABLETAS </v>
      </c>
      <c r="E53" t="str">
        <f>VLOOKUP(SALIDAS6[[#This Row],[N° DE LOTE ]],ALMACEN[],3,FALSE)</f>
        <v xml:space="preserve">BRIXMEDIC </v>
      </c>
      <c r="F53" s="83">
        <v>20</v>
      </c>
      <c r="G53">
        <f>VLOOKUP(SALIDAS6[[#This Row],[N° DE LOTE ]],ALMACEN[],7,)</f>
        <v>0.71</v>
      </c>
      <c r="J53">
        <v>39</v>
      </c>
      <c r="L53" t="s">
        <v>18143</v>
      </c>
    </row>
    <row r="54" spans="1:12" x14ac:dyDescent="0.25">
      <c r="A54" s="179">
        <v>242</v>
      </c>
      <c r="C54" s="169" t="str">
        <f>VLOOKUP(SALIDAS6[[#This Row],[N° DE LOTE ]],ALMACEN[],2,FALSE)</f>
        <v xml:space="preserve">OLANZAPINA 5 MG CAJA X 30 TAB </v>
      </c>
      <c r="D54" s="169" t="str">
        <f>VLOOKUP(SALIDAS6[[#This Row],[N° DE LOTE ]],ALMACEN[],4,FALSE)</f>
        <v xml:space="preserve">TABLETAS </v>
      </c>
      <c r="E54" t="str">
        <f>VLOOKUP(SALIDAS6[[#This Row],[N° DE LOTE ]],ALMACEN[],3,FALSE)</f>
        <v>CLEO PHARMA</v>
      </c>
      <c r="F54" s="83">
        <v>10</v>
      </c>
      <c r="G54">
        <f>VLOOKUP(SALIDAS6[[#This Row],[N° DE LOTE ]],ALMACEN[],7,)</f>
        <v>3.16</v>
      </c>
      <c r="J54">
        <v>40</v>
      </c>
      <c r="L54" t="s">
        <v>18144</v>
      </c>
    </row>
    <row r="55" spans="1:12" x14ac:dyDescent="0.25">
      <c r="A55" s="179">
        <v>776</v>
      </c>
      <c r="C55" s="169" t="str">
        <f>VLOOKUP(SALIDAS6[[#This Row],[N° DE LOTE ]],ALMACEN[],2,FALSE)</f>
        <v>OMEPRAZOL 20MG  10X10 CAP</v>
      </c>
      <c r="D55" s="169" t="str">
        <f>VLOOKUP(SALIDAS6[[#This Row],[N° DE LOTE ]],ALMACEN[],4,FALSE)</f>
        <v xml:space="preserve">TABLETAS </v>
      </c>
      <c r="E55" t="str">
        <f>VLOOKUP(SALIDAS6[[#This Row],[N° DE LOTE ]],ALMACEN[],3,FALSE)</f>
        <v>DRGECA</v>
      </c>
      <c r="F55" s="83">
        <v>50</v>
      </c>
      <c r="G55">
        <f>VLOOKUP(SALIDAS6[[#This Row],[N° DE LOTE ]],ALMACEN[],7,)</f>
        <v>0.5</v>
      </c>
      <c r="J55">
        <v>41</v>
      </c>
      <c r="L55" t="s">
        <v>18145</v>
      </c>
    </row>
    <row r="56" spans="1:12" x14ac:dyDescent="0.25">
      <c r="A56" s="179">
        <v>251</v>
      </c>
      <c r="C56" s="169" t="str">
        <f>VLOOKUP(SALIDAS6[[#This Row],[N° DE LOTE ]],ALMACEN[],2,FALSE)</f>
        <v xml:space="preserve">PENTOXIFILINA 400MG 10X10 TAB </v>
      </c>
      <c r="D56" s="169" t="str">
        <f>VLOOKUP(SALIDAS6[[#This Row],[N° DE LOTE ]],ALMACEN[],4,FALSE)</f>
        <v xml:space="preserve">TABLETAS </v>
      </c>
      <c r="E56" t="str">
        <f>VLOOKUP(SALIDAS6[[#This Row],[N° DE LOTE ]],ALMACEN[],3,FALSE)</f>
        <v xml:space="preserve">BRIXMEDIC </v>
      </c>
      <c r="F56" s="356">
        <v>20</v>
      </c>
      <c r="G56">
        <f>VLOOKUP(SALIDAS6[[#This Row],[N° DE LOTE ]],ALMACEN[],7,)</f>
        <v>3.78</v>
      </c>
      <c r="J56">
        <v>42</v>
      </c>
      <c r="L56" t="s">
        <v>18146</v>
      </c>
    </row>
    <row r="57" spans="1:12" x14ac:dyDescent="0.25">
      <c r="A57" s="179">
        <v>777</v>
      </c>
      <c r="C57" s="169" t="str">
        <f>VLOOKUP(SALIDAS6[[#This Row],[N° DE LOTE ]],ALMACEN[],2,FALSE)</f>
        <v xml:space="preserve">PARACETAMOL 500MG  10X10 TAB </v>
      </c>
      <c r="D57" s="169" t="str">
        <f>VLOOKUP(SALIDAS6[[#This Row],[N° DE LOTE ]],ALMACEN[],4,FALSE)</f>
        <v xml:space="preserve">TABLETAS </v>
      </c>
      <c r="E57" t="str">
        <f>VLOOKUP(SALIDAS6[[#This Row],[N° DE LOTE ]],ALMACEN[],3,FALSE)</f>
        <v>MEDRIKHA</v>
      </c>
      <c r="F57" s="83">
        <v>15</v>
      </c>
      <c r="G57">
        <f>VLOOKUP(SALIDAS6[[#This Row],[N° DE LOTE ]],ALMACEN[],7,)</f>
        <v>1.39</v>
      </c>
      <c r="J57">
        <v>43</v>
      </c>
      <c r="L57" t="s">
        <v>18147</v>
      </c>
    </row>
    <row r="58" spans="1:12" x14ac:dyDescent="0.25">
      <c r="A58" s="179">
        <v>778</v>
      </c>
      <c r="C58" s="169" t="str">
        <f>VLOOKUP(SALIDAS6[[#This Row],[N° DE LOTE ]],ALMACEN[],2,FALSE)</f>
        <v>RANITIDINA 150MG X 10TAB</v>
      </c>
      <c r="D58" s="169" t="str">
        <f>VLOOKUP(SALIDAS6[[#This Row],[N° DE LOTE ]],ALMACEN[],4,FALSE)</f>
        <v xml:space="preserve">TABLETAS </v>
      </c>
      <c r="E58" t="str">
        <f>VLOOKUP(SALIDAS6[[#This Row],[N° DE LOTE ]],ALMACEN[],3,FALSE)</f>
        <v>WEST-COAST</v>
      </c>
      <c r="F58" s="237">
        <v>40</v>
      </c>
      <c r="G58">
        <f>VLOOKUP(SALIDAS6[[#This Row],[N° DE LOTE ]],ALMACEN[],7,)</f>
        <v>0.62</v>
      </c>
      <c r="J58">
        <v>44</v>
      </c>
      <c r="L58" t="s">
        <v>18148</v>
      </c>
    </row>
    <row r="59" spans="1:12" x14ac:dyDescent="0.25">
      <c r="A59" s="179">
        <v>779</v>
      </c>
      <c r="C59" s="169" t="str">
        <f>VLOOKUP(SALIDAS6[[#This Row],[N° DE LOTE ]],ALMACEN[],2,FALSE)</f>
        <v>SECNIDAZOL 1000MG X 2 COMP</v>
      </c>
      <c r="D59" s="169" t="str">
        <f>VLOOKUP(SALIDAS6[[#This Row],[N° DE LOTE ]],ALMACEN[],4,FALSE)</f>
        <v xml:space="preserve">TABLETAS </v>
      </c>
      <c r="E59" t="str">
        <f>VLOOKUP(SALIDAS6[[#This Row],[N° DE LOTE ]],ALMACEN[],3,FALSE)</f>
        <v>VITAMEDIC</v>
      </c>
      <c r="F59" s="83">
        <v>50</v>
      </c>
      <c r="G59">
        <f>VLOOKUP(SALIDAS6[[#This Row],[N° DE LOTE ]],ALMACEN[],7,)</f>
        <v>1.55</v>
      </c>
      <c r="J59">
        <v>45</v>
      </c>
      <c r="L59" t="s">
        <v>18149</v>
      </c>
    </row>
    <row r="60" spans="1:12" x14ac:dyDescent="0.25">
      <c r="A60" s="179">
        <v>780</v>
      </c>
      <c r="C60" s="169" t="str">
        <f>VLOOKUP(SALIDAS6[[#This Row],[N° DE LOTE ]],ALMACEN[],2,FALSE)</f>
        <v>SUCRALFATO 1GR X 10TAB</v>
      </c>
      <c r="D60" s="169" t="str">
        <f>VLOOKUP(SALIDAS6[[#This Row],[N° DE LOTE ]],ALMACEN[],4,FALSE)</f>
        <v xml:space="preserve">TABLETAS </v>
      </c>
      <c r="E60" t="str">
        <f>VLOOKUP(SALIDAS6[[#This Row],[N° DE LOTE ]],ALMACEN[],3,FALSE)</f>
        <v>HALER</v>
      </c>
      <c r="F60" s="83">
        <v>30</v>
      </c>
      <c r="G60">
        <f>VLOOKUP(SALIDAS6[[#This Row],[N° DE LOTE ]],ALMACEN[],7,)</f>
        <v>2</v>
      </c>
      <c r="J60">
        <v>46</v>
      </c>
      <c r="L60" t="s">
        <v>18150</v>
      </c>
    </row>
    <row r="61" spans="1:12" ht="30" x14ac:dyDescent="0.25">
      <c r="A61" s="179">
        <v>781</v>
      </c>
      <c r="C61" s="169" t="str">
        <f>VLOOKUP(SALIDAS6[[#This Row],[N° DE LOTE ]],ALMACEN[],2,FALSE)</f>
        <v>SULFATO FERROSO+ACIDO FOLICO 200MG/ 0.25MG X 30 TAB</v>
      </c>
      <c r="D61" s="169" t="str">
        <f>VLOOKUP(SALIDAS6[[#This Row],[N° DE LOTE ]],ALMACEN[],4,FALSE)</f>
        <v xml:space="preserve">TABLETAS </v>
      </c>
      <c r="E61" t="str">
        <f>VLOOKUP(SALIDAS6[[#This Row],[N° DE LOTE ]],ALMACEN[],3,FALSE)</f>
        <v>2N</v>
      </c>
      <c r="F61" s="83">
        <v>25</v>
      </c>
      <c r="G61">
        <f>VLOOKUP(SALIDAS6[[#This Row],[N° DE LOTE ]],ALMACEN[],7,)</f>
        <v>3.84</v>
      </c>
      <c r="J61">
        <v>47</v>
      </c>
      <c r="L61" t="s">
        <v>18151</v>
      </c>
    </row>
    <row r="62" spans="1:12" x14ac:dyDescent="0.25">
      <c r="A62" s="179">
        <v>276</v>
      </c>
      <c r="C62" s="169" t="str">
        <f>VLOOKUP(SALIDAS6[[#This Row],[N° DE LOTE ]],ALMACEN[],2,FALSE)</f>
        <v xml:space="preserve">TAMSULOSINA 0.4MG 10 X 10 TAB </v>
      </c>
      <c r="D62" s="169" t="str">
        <f>VLOOKUP(SALIDAS6[[#This Row],[N° DE LOTE ]],ALMACEN[],4,FALSE)</f>
        <v xml:space="preserve">TABLETAS </v>
      </c>
      <c r="E62" t="str">
        <f>VLOOKUP(SALIDAS6[[#This Row],[N° DE LOTE ]],ALMACEN[],3,FALSE)</f>
        <v>BRIXMEDI</v>
      </c>
      <c r="F62" s="237">
        <v>70</v>
      </c>
      <c r="G62">
        <f>VLOOKUP(SALIDAS6[[#This Row],[N° DE LOTE ]],ALMACEN[],7,)</f>
        <v>1.48</v>
      </c>
      <c r="J62">
        <v>48</v>
      </c>
      <c r="L62" t="s">
        <v>18152</v>
      </c>
    </row>
    <row r="63" spans="1:12" x14ac:dyDescent="0.25">
      <c r="A63" s="179">
        <v>277</v>
      </c>
      <c r="C63" s="169" t="str">
        <f>VLOOKUP(SALIDAS6[[#This Row],[N° DE LOTE ]],ALMACEN[],2,FALSE)</f>
        <v xml:space="preserve">TADALAFILO 10 MG CAJA X 4 TAB </v>
      </c>
      <c r="D63" s="169" t="str">
        <f>VLOOKUP(SALIDAS6[[#This Row],[N° DE LOTE ]],ALMACEN[],4,FALSE)</f>
        <v xml:space="preserve">TABLETAS </v>
      </c>
      <c r="E63" t="str">
        <f>VLOOKUP(SALIDAS6[[#This Row],[N° DE LOTE ]],ALMACEN[],3,FALSE)</f>
        <v>JL PHARMACEUTICAL</v>
      </c>
      <c r="F63" s="83">
        <v>10</v>
      </c>
      <c r="G63">
        <f>VLOOKUP(SALIDAS6[[#This Row],[N° DE LOTE ]],ALMACEN[],7,)</f>
        <v>1.08</v>
      </c>
      <c r="J63">
        <v>49</v>
      </c>
      <c r="L63" t="s">
        <v>18153</v>
      </c>
    </row>
    <row r="64" spans="1:12" ht="30" x14ac:dyDescent="0.25">
      <c r="A64" s="179">
        <v>280</v>
      </c>
      <c r="C64" s="169" t="str">
        <f>VLOOKUP(SALIDAS6[[#This Row],[N° DE LOTE ]],ALMACEN[],2,FALSE)</f>
        <v>TIOCLCHICOSIDO 4MG+ IBUPROFENO 400MG CAJA X 10 TAB</v>
      </c>
      <c r="D64" s="169" t="str">
        <f>VLOOKUP(SALIDAS6[[#This Row],[N° DE LOTE ]],ALMACEN[],4,FALSE)</f>
        <v xml:space="preserve">TABLETAS </v>
      </c>
      <c r="E64" t="str">
        <f>VLOOKUP(SALIDAS6[[#This Row],[N° DE LOTE ]],ALMACEN[],3,FALSE)</f>
        <v>BIOVEN</v>
      </c>
      <c r="F64" s="83">
        <v>50</v>
      </c>
      <c r="G64">
        <f>VLOOKUP(SALIDAS6[[#This Row],[N° DE LOTE ]],ALMACEN[],7,)</f>
        <v>3.39</v>
      </c>
      <c r="J64">
        <v>50</v>
      </c>
      <c r="L64" t="s">
        <v>18154</v>
      </c>
    </row>
    <row r="65" spans="1:12" ht="30" x14ac:dyDescent="0.25">
      <c r="A65" s="179">
        <v>287</v>
      </c>
      <c r="C65" s="169" t="str">
        <f>VLOOKUP(SALIDAS6[[#This Row],[N° DE LOTE ]],ALMACEN[],2,FALSE)</f>
        <v xml:space="preserve">TRIMETROPIN160MG  SULFATOXAZOL 800ML 10X10 TAB </v>
      </c>
      <c r="D65" s="169" t="str">
        <f>VLOOKUP(SALIDAS6[[#This Row],[N° DE LOTE ]],ALMACEN[],4,FALSE)</f>
        <v xml:space="preserve">TABLETAS </v>
      </c>
      <c r="E65" t="str">
        <f>VLOOKUP(SALIDAS6[[#This Row],[N° DE LOTE ]],ALMACEN[],3,FALSE)</f>
        <v xml:space="preserve">BRIXMEDIC </v>
      </c>
      <c r="F65" s="83">
        <v>15</v>
      </c>
      <c r="G65">
        <f>VLOOKUP(SALIDAS6[[#This Row],[N° DE LOTE ]],ALMACEN[],7,)</f>
        <v>1.5</v>
      </c>
      <c r="J65">
        <v>51</v>
      </c>
      <c r="L65" t="s">
        <v>18155</v>
      </c>
    </row>
    <row r="66" spans="1:12" x14ac:dyDescent="0.25">
      <c r="A66" s="179">
        <v>782</v>
      </c>
      <c r="C66" s="169" t="str">
        <f>VLOOKUP(SALIDAS6[[#This Row],[N° DE LOTE ]],ALMACEN[],2,FALSE)</f>
        <v>VITAMINA E 400IU 10 X 10 CAP</v>
      </c>
      <c r="D66" s="169" t="str">
        <f>VLOOKUP(SALIDAS6[[#This Row],[N° DE LOTE ]],ALMACEN[],4,FALSE)</f>
        <v xml:space="preserve">TABLETAS </v>
      </c>
      <c r="E66" t="str">
        <f>VLOOKUP(SALIDAS6[[#This Row],[N° DE LOTE ]],ALMACEN[],3,FALSE)</f>
        <v>2N</v>
      </c>
      <c r="F66" s="83">
        <v>15</v>
      </c>
      <c r="G66">
        <f>VLOOKUP(SALIDAS6[[#This Row],[N° DE LOTE ]],ALMACEN[],7,)</f>
        <v>3.39</v>
      </c>
      <c r="J66">
        <v>52</v>
      </c>
      <c r="L66" t="s">
        <v>18156</v>
      </c>
    </row>
    <row r="67" spans="1:12" x14ac:dyDescent="0.25">
      <c r="A67" s="179">
        <v>520</v>
      </c>
      <c r="C67" s="169" t="str">
        <f>VLOOKUP(SALIDAS6[[#This Row],[N° DE LOTE ]],ALMACEN[],2,FALSE)</f>
        <v xml:space="preserve">CONDOM BIO SENSACION EXTREMA </v>
      </c>
      <c r="D67" s="169" t="str">
        <f>VLOOKUP(SALIDAS6[[#This Row],[N° DE LOTE ]],ALMACEN[],4,FALSE)</f>
        <v xml:space="preserve">OTROS INSUMOS </v>
      </c>
      <c r="E67" t="str">
        <f>VLOOKUP(SALIDAS6[[#This Row],[N° DE LOTE ]],ALMACEN[],3,FALSE)</f>
        <v>BIOVENEZUELA</v>
      </c>
      <c r="F67" s="83">
        <v>45</v>
      </c>
      <c r="G67">
        <f>VLOOKUP(SALIDAS6[[#This Row],[N° DE LOTE ]],ALMACEN[],7,)</f>
        <v>1.29</v>
      </c>
      <c r="J67">
        <v>53</v>
      </c>
      <c r="L67" t="s">
        <v>18157</v>
      </c>
    </row>
    <row r="68" spans="1:12" x14ac:dyDescent="0.25">
      <c r="A68" s="179">
        <v>783</v>
      </c>
      <c r="C68" s="169" t="str">
        <f>VLOOKUP(SALIDAS6[[#This Row],[N° DE LOTE ]],ALMACEN[],2,FALSE)</f>
        <v>PILA TOSHIBA AAA PAQ X 2</v>
      </c>
      <c r="D68" s="169" t="str">
        <f>VLOOKUP(SALIDAS6[[#This Row],[N° DE LOTE ]],ALMACEN[],4,FALSE)</f>
        <v xml:space="preserve">OTROS INSUMOS </v>
      </c>
      <c r="E68" t="str">
        <f>VLOOKUP(SALIDAS6[[#This Row],[N° DE LOTE ]],ALMACEN[],3,FALSE)</f>
        <v>TOSHIBA</v>
      </c>
      <c r="F68" s="83">
        <v>10</v>
      </c>
      <c r="G68">
        <f>VLOOKUP(SALIDAS6[[#This Row],[N° DE LOTE ]],ALMACEN[],7,)</f>
        <v>1.74</v>
      </c>
      <c r="J68">
        <v>54</v>
      </c>
      <c r="L68" t="s">
        <v>18158</v>
      </c>
    </row>
    <row r="69" spans="1:12" x14ac:dyDescent="0.25">
      <c r="A69" s="179">
        <v>784</v>
      </c>
      <c r="C69" s="169" t="str">
        <f>VLOOKUP(SALIDAS6[[#This Row],[N° DE LOTE ]],ALMACEN[],2,FALSE)</f>
        <v>JARABE FLEMAGIL NATURA X 120ML</v>
      </c>
      <c r="D69" s="169" t="str">
        <f>VLOOKUP(SALIDAS6[[#This Row],[N° DE LOTE ]],ALMACEN[],4,FALSE)</f>
        <v>JARABE</v>
      </c>
      <c r="E69" t="str">
        <f>VLOOKUP(SALIDAS6[[#This Row],[N° DE LOTE ]],ALMACEN[],3,FALSE)</f>
        <v>LA COLMENA</v>
      </c>
      <c r="F69" s="83">
        <v>12</v>
      </c>
      <c r="G69">
        <f>VLOOKUP(SALIDAS6[[#This Row],[N° DE LOTE ]],ALMACEN[],7,)</f>
        <v>4.3600000000000003</v>
      </c>
      <c r="J69">
        <v>55</v>
      </c>
      <c r="L69" t="s">
        <v>18159</v>
      </c>
    </row>
    <row r="70" spans="1:12" x14ac:dyDescent="0.25">
      <c r="A70" s="179">
        <v>424</v>
      </c>
      <c r="C70" s="169" t="str">
        <f>VLOOKUP(SALIDAS6[[#This Row],[N° DE LOTE ]],ALMACEN[],2,FALSE)</f>
        <v>JARABE DE BERRO 120ML</v>
      </c>
      <c r="D70" s="169" t="str">
        <f>VLOOKUP(SALIDAS6[[#This Row],[N° DE LOTE ]],ALMACEN[],4,FALSE)</f>
        <v>JARABE</v>
      </c>
      <c r="E70" t="str">
        <f>VLOOKUP(SALIDAS6[[#This Row],[N° DE LOTE ]],ALMACEN[],3,FALSE)</f>
        <v>RECETTEMARK</v>
      </c>
      <c r="F70" s="83">
        <v>3</v>
      </c>
      <c r="G70">
        <f>VLOOKUP(SALIDAS6[[#This Row],[N° DE LOTE ]],ALMACEN[],7,)</f>
        <v>4.29</v>
      </c>
      <c r="J70">
        <v>56</v>
      </c>
      <c r="L70" t="s">
        <v>18160</v>
      </c>
    </row>
    <row r="71" spans="1:12" x14ac:dyDescent="0.25">
      <c r="A71" s="179">
        <v>412</v>
      </c>
      <c r="C71" s="169" t="str">
        <f>VLOOKUP(SALIDAS6[[#This Row],[N° DE LOTE ]],ALMACEN[],2,FALSE)</f>
        <v xml:space="preserve">CITRATO DE POTASIO 10G/100ML </v>
      </c>
      <c r="D71" s="169" t="str">
        <f>VLOOKUP(SALIDAS6[[#This Row],[N° DE LOTE ]],ALMACEN[],4,FALSE)</f>
        <v>SUSPENCION</v>
      </c>
      <c r="E71" t="str">
        <f>VLOOKUP(SALIDAS6[[#This Row],[N° DE LOTE ]],ALMACEN[],3,FALSE)</f>
        <v>RECETTE MARK</v>
      </c>
      <c r="F71" s="83">
        <v>12</v>
      </c>
      <c r="G71">
        <f>VLOOKUP(SALIDAS6[[#This Row],[N° DE LOTE ]],ALMACEN[],7,)</f>
        <v>4.26</v>
      </c>
      <c r="J71">
        <v>57</v>
      </c>
      <c r="L71" t="s">
        <v>18161</v>
      </c>
    </row>
    <row r="72" spans="1:12" x14ac:dyDescent="0.25">
      <c r="A72" s="179">
        <v>785</v>
      </c>
      <c r="C72" s="169" t="str">
        <f>VLOOKUP(SALIDAS6[[#This Row],[N° DE LOTE ]],ALMACEN[],2,FALSE)</f>
        <v>JARABE DE PASSIFLORA X 120ML</v>
      </c>
      <c r="D72" s="169" t="str">
        <f>VLOOKUP(SALIDAS6[[#This Row],[N° DE LOTE ]],ALMACEN[],4,FALSE)</f>
        <v>JARABE</v>
      </c>
      <c r="E72" t="str">
        <f>VLOOKUP(SALIDAS6[[#This Row],[N° DE LOTE ]],ALMACEN[],3,FALSE)</f>
        <v>RECETTEMARK</v>
      </c>
      <c r="F72" s="83">
        <v>10</v>
      </c>
      <c r="G72">
        <f>VLOOKUP(SALIDAS6[[#This Row],[N° DE LOTE ]],ALMACEN[],7,)</f>
        <v>3.48</v>
      </c>
      <c r="J72">
        <v>58</v>
      </c>
      <c r="L72" t="s">
        <v>18162</v>
      </c>
    </row>
    <row r="73" spans="1:12" ht="30" x14ac:dyDescent="0.25">
      <c r="A73" s="179">
        <v>786</v>
      </c>
      <c r="C73" s="169" t="str">
        <f>VLOOKUP(SALIDAS6[[#This Row],[N° DE LOTE ]],ALMACEN[],2,FALSE)</f>
        <v>ALCOHO ABSOLUTO 96% 30ML</v>
      </c>
      <c r="D73" s="169" t="str">
        <f>VLOOKUP(SALIDAS6[[#This Row],[N° DE LOTE ]],ALMACEN[],4,FALSE)</f>
        <v>INSUMOS MEDICOS</v>
      </c>
      <c r="E73" t="str">
        <f>VLOOKUP(SALIDAS6[[#This Row],[N° DE LOTE ]],ALMACEN[],3,FALSE)</f>
        <v xml:space="preserve">LYA </v>
      </c>
      <c r="F73" s="83">
        <v>20</v>
      </c>
      <c r="G73">
        <f>VLOOKUP(SALIDAS6[[#This Row],[N° DE LOTE ]],ALMACEN[],7,)</f>
        <v>1.76</v>
      </c>
      <c r="J73">
        <v>59</v>
      </c>
      <c r="L73" t="s">
        <v>18163</v>
      </c>
    </row>
    <row r="74" spans="1:12" ht="30" x14ac:dyDescent="0.25">
      <c r="A74" s="179">
        <v>787</v>
      </c>
      <c r="C74" s="169" t="str">
        <f>VLOOKUP(SALIDAS6[[#This Row],[N° DE LOTE ]],ALMACEN[],2,FALSE)</f>
        <v xml:space="preserve">CLORURO DE MAGNESIO  16,7G FRA PEQ POLVO </v>
      </c>
      <c r="D74" s="169" t="str">
        <f>VLOOKUP(SALIDAS6[[#This Row],[N° DE LOTE ]],ALMACEN[],4,FALSE)</f>
        <v xml:space="preserve">MISCELANEOS </v>
      </c>
      <c r="E74" t="str">
        <f>VLOOKUP(SALIDAS6[[#This Row],[N° DE LOTE ]],ALMACEN[],3,FALSE)</f>
        <v xml:space="preserve">LYA </v>
      </c>
      <c r="F74" s="83">
        <v>50</v>
      </c>
      <c r="G74">
        <f>VLOOKUP(SALIDAS6[[#This Row],[N° DE LOTE ]],ALMACEN[],7,)</f>
        <v>2.33</v>
      </c>
      <c r="J74">
        <v>60</v>
      </c>
      <c r="L74" t="s">
        <v>18164</v>
      </c>
    </row>
    <row r="75" spans="1:12" x14ac:dyDescent="0.25">
      <c r="A75" s="179">
        <v>788</v>
      </c>
      <c r="C75" s="169" t="str">
        <f>VLOOKUP(SALIDAS6[[#This Row],[N° DE LOTE ]],ALMACEN[],2,FALSE)</f>
        <v>COLAGENO HIDROLIZADO 400MG X 30 CAPS</v>
      </c>
      <c r="D75" s="169" t="str">
        <f>VLOOKUP(SALIDAS6[[#This Row],[N° DE LOTE ]],ALMACEN[],4,FALSE)</f>
        <v xml:space="preserve">TABLETAS </v>
      </c>
      <c r="E75" t="str">
        <f>VLOOKUP(SALIDAS6[[#This Row],[N° DE LOTE ]],ALMACEN[],3,FALSE)</f>
        <v>LYA</v>
      </c>
      <c r="F75" s="356">
        <v>5</v>
      </c>
      <c r="G75">
        <f>VLOOKUP(SALIDAS6[[#This Row],[N° DE LOTE ]],ALMACEN[],7,)</f>
        <v>5.18</v>
      </c>
      <c r="J75">
        <v>61</v>
      </c>
      <c r="L75" t="s">
        <v>18165</v>
      </c>
    </row>
    <row r="76" spans="1:12" x14ac:dyDescent="0.25">
      <c r="A76" s="179">
        <v>474</v>
      </c>
      <c r="C76" s="169" t="str">
        <f>VLOOKUP(SALIDAS6[[#This Row],[N° DE LOTE ]],ALMACEN[],2,FALSE)</f>
        <v xml:space="preserve">HEMORROIDE 15G </v>
      </c>
      <c r="D76" s="169" t="str">
        <f>VLOOKUP(SALIDAS6[[#This Row],[N° DE LOTE ]],ALMACEN[],4,FALSE)</f>
        <v xml:space="preserve">CREMA </v>
      </c>
      <c r="E76" t="str">
        <f>VLOOKUP(SALIDAS6[[#This Row],[N° DE LOTE ]],ALMACEN[],3,FALSE)</f>
        <v xml:space="preserve">LYA </v>
      </c>
      <c r="F76" s="83">
        <v>10</v>
      </c>
      <c r="G76">
        <f>VLOOKUP(SALIDAS6[[#This Row],[N° DE LOTE ]],ALMACEN[],7,)</f>
        <v>5.92</v>
      </c>
      <c r="J76">
        <v>62</v>
      </c>
      <c r="L76" t="s">
        <v>18166</v>
      </c>
    </row>
    <row r="77" spans="1:12" x14ac:dyDescent="0.25">
      <c r="A77" s="179">
        <v>789</v>
      </c>
      <c r="C77" s="169" t="str">
        <f>VLOOKUP(SALIDAS6[[#This Row],[N° DE LOTE ]],ALMACEN[],2,FALSE)</f>
        <v>FISIOKIDS 15CC (SOL FISIOLOGICA)</v>
      </c>
      <c r="D77" s="169" t="str">
        <f>VLOOKUP(SALIDAS6[[#This Row],[N° DE LOTE ]],ALMACEN[],4,FALSE)</f>
        <v>GOTAS</v>
      </c>
      <c r="E77" t="str">
        <f>VLOOKUP(SALIDAS6[[#This Row],[N° DE LOTE ]],ALMACEN[],3,FALSE)</f>
        <v xml:space="preserve">LYA </v>
      </c>
      <c r="F77" s="83">
        <v>15</v>
      </c>
      <c r="G77">
        <f>VLOOKUP(SALIDAS6[[#This Row],[N° DE LOTE ]],ALMACEN[],7,)</f>
        <v>2.5099999999999998</v>
      </c>
      <c r="J77">
        <v>63</v>
      </c>
      <c r="L77" t="s">
        <v>18054</v>
      </c>
    </row>
    <row r="78" spans="1:12" x14ac:dyDescent="0.25">
      <c r="A78" s="179">
        <v>790</v>
      </c>
      <c r="C78" s="169" t="str">
        <f>VLOOKUP(SALIDAS6[[#This Row],[N° DE LOTE ]],ALMACEN[],2,FALSE)</f>
        <v>SULFATIAZOL UNGÜENTO 20 GR</v>
      </c>
      <c r="D78" s="169" t="str">
        <f>VLOOKUP(SALIDAS6[[#This Row],[N° DE LOTE ]],ALMACEN[],4,FALSE)</f>
        <v>CREMA</v>
      </c>
      <c r="E78" t="str">
        <f>VLOOKUP(SALIDAS6[[#This Row],[N° DE LOTE ]],ALMACEN[],3,FALSE)</f>
        <v xml:space="preserve">LYA </v>
      </c>
      <c r="F78" s="83">
        <v>10</v>
      </c>
      <c r="G78">
        <f>VLOOKUP(SALIDAS6[[#This Row],[N° DE LOTE ]],ALMACEN[],7,)</f>
        <v>2.9</v>
      </c>
      <c r="J78">
        <v>64</v>
      </c>
      <c r="L78" t="s">
        <v>18167</v>
      </c>
    </row>
    <row r="79" spans="1:12" x14ac:dyDescent="0.25">
      <c r="A79" s="179">
        <v>791</v>
      </c>
      <c r="C79" s="169" t="str">
        <f>VLOOKUP(SALIDAS6[[#This Row],[N° DE LOTE ]],ALMACEN[],2,FALSE)</f>
        <v xml:space="preserve">VAPORUB 50G </v>
      </c>
      <c r="D79" s="169" t="str">
        <f>VLOOKUP(SALIDAS6[[#This Row],[N° DE LOTE ]],ALMACEN[],4,FALSE)</f>
        <v xml:space="preserve">MENTOL </v>
      </c>
      <c r="E79" t="str">
        <f>VLOOKUP(SALIDAS6[[#This Row],[N° DE LOTE ]],ALMACEN[],3,FALSE)</f>
        <v xml:space="preserve">LYA </v>
      </c>
      <c r="F79" s="83">
        <v>10</v>
      </c>
      <c r="G79">
        <f>VLOOKUP(SALIDAS6[[#This Row],[N° DE LOTE ]],ALMACEN[],7,)</f>
        <v>5.54</v>
      </c>
      <c r="J79">
        <v>65</v>
      </c>
      <c r="L79" t="s">
        <v>18168</v>
      </c>
    </row>
    <row r="80" spans="1:12" x14ac:dyDescent="0.25">
      <c r="A80" s="179">
        <v>792</v>
      </c>
      <c r="C80" s="169" t="str">
        <f>VLOOKUP(SALIDAS6[[#This Row],[N° DE LOTE ]],ALMACEN[],2,FALSE)</f>
        <v>ACETAMINOFE 125MG/5ML SABOR FRESA</v>
      </c>
      <c r="D80" s="169" t="str">
        <f>VLOOKUP(SALIDAS6[[#This Row],[N° DE LOTE ]],ALMACEN[],4,FALSE)</f>
        <v>SUSPENCION</v>
      </c>
      <c r="E80" t="str">
        <f>VLOOKUP(SALIDAS6[[#This Row],[N° DE LOTE ]],ALMACEN[],3,FALSE)</f>
        <v>COLIN</v>
      </c>
      <c r="F80" s="83">
        <v>200</v>
      </c>
      <c r="G80">
        <f>VLOOKUP(SALIDAS6[[#This Row],[N° DE LOTE ]],ALMACEN[],7,)</f>
        <v>2.23</v>
      </c>
      <c r="J80">
        <v>66</v>
      </c>
      <c r="L80" t="s">
        <v>18169</v>
      </c>
    </row>
    <row r="81" spans="1:12" x14ac:dyDescent="0.25">
      <c r="A81" s="179">
        <v>793</v>
      </c>
      <c r="C81" s="169" t="str">
        <f>VLOOKUP(SALIDAS6[[#This Row],[N° DE LOTE ]],ALMACEN[],2,FALSE)</f>
        <v>ACETAMINOFE 150MG/ML SABOR CEREZA X120</v>
      </c>
      <c r="D81" s="169" t="str">
        <f>VLOOKUP(SALIDAS6[[#This Row],[N° DE LOTE ]],ALMACEN[],4,FALSE)</f>
        <v>SUSPENCION</v>
      </c>
      <c r="E81" t="str">
        <f>VLOOKUP(SALIDAS6[[#This Row],[N° DE LOTE ]],ALMACEN[],3,FALSE)</f>
        <v xml:space="preserve">LAPROFF </v>
      </c>
      <c r="F81" s="83">
        <v>100</v>
      </c>
      <c r="G81">
        <f>VLOOKUP(SALIDAS6[[#This Row],[N° DE LOTE ]],ALMACEN[],7,)</f>
        <v>2.2599999999999998</v>
      </c>
      <c r="J81">
        <v>67</v>
      </c>
      <c r="L81" t="s">
        <v>18170</v>
      </c>
    </row>
    <row r="82" spans="1:12" x14ac:dyDescent="0.25">
      <c r="A82" s="179">
        <v>379</v>
      </c>
      <c r="C82" s="169" t="str">
        <f>VLOOKUP(SALIDAS6[[#This Row],[N° DE LOTE ]],ALMACEN[],2,FALSE)</f>
        <v>ACETAMINOFE 90MG/ML SABOR CEREZA</v>
      </c>
      <c r="D82" s="169" t="str">
        <f>VLOOKUP(SALIDAS6[[#This Row],[N° DE LOTE ]],ALMACEN[],4,FALSE)</f>
        <v>SUSPENCION</v>
      </c>
      <c r="E82" t="str">
        <f>VLOOKUP(SALIDAS6[[#This Row],[N° DE LOTE ]],ALMACEN[],3,FALSE)</f>
        <v>COASPHARMA</v>
      </c>
      <c r="F82" s="83">
        <v>100</v>
      </c>
      <c r="G82">
        <f>VLOOKUP(SALIDAS6[[#This Row],[N° DE LOTE ]],ALMACEN[],7,)</f>
        <v>1.61</v>
      </c>
      <c r="J82">
        <v>68</v>
      </c>
      <c r="L82" t="s">
        <v>18171</v>
      </c>
    </row>
    <row r="83" spans="1:12" x14ac:dyDescent="0.25">
      <c r="A83" s="179">
        <v>794</v>
      </c>
      <c r="C83" s="169" t="str">
        <f>VLOOKUP(SALIDAS6[[#This Row],[N° DE LOTE ]],ALMACEN[],2,FALSE)</f>
        <v xml:space="preserve">AMBROXOL 30MG/5ML ADULTO X 120ML </v>
      </c>
      <c r="D83" s="169" t="str">
        <f>VLOOKUP(SALIDAS6[[#This Row],[N° DE LOTE ]],ALMACEN[],4,FALSE)</f>
        <v>SUSPENCION</v>
      </c>
      <c r="E83" t="str">
        <f>VLOOKUP(SALIDAS6[[#This Row],[N° DE LOTE ]],ALMACEN[],3,FALSE)</f>
        <v xml:space="preserve">LAPROFF </v>
      </c>
      <c r="F83" s="83">
        <v>50</v>
      </c>
      <c r="G83">
        <f>VLOOKUP(SALIDAS6[[#This Row],[N° DE LOTE ]],ALMACEN[],7,)</f>
        <v>3.13</v>
      </c>
      <c r="J83">
        <v>69</v>
      </c>
      <c r="L83" t="s">
        <v>18172</v>
      </c>
    </row>
    <row r="84" spans="1:12" x14ac:dyDescent="0.25">
      <c r="A84" s="179">
        <v>396</v>
      </c>
      <c r="C84" s="169" t="str">
        <f>VLOOKUP(SALIDAS6[[#This Row],[N° DE LOTE ]],ALMACEN[],2,FALSE)</f>
        <v xml:space="preserve">AZITROMICINA 200MG/5ML USP </v>
      </c>
      <c r="D84" s="169" t="str">
        <f>VLOOKUP(SALIDAS6[[#This Row],[N° DE LOTE ]],ALMACEN[],4,FALSE)</f>
        <v>JARABE</v>
      </c>
      <c r="E84" t="str">
        <f>VLOOKUP(SALIDAS6[[#This Row],[N° DE LOTE ]],ALMACEN[],3,FALSE)</f>
        <v>BRIXMEDIC</v>
      </c>
      <c r="F84" s="233">
        <v>30</v>
      </c>
      <c r="G84">
        <f>VLOOKUP(SALIDAS6[[#This Row],[N° DE LOTE ]],ALMACEN[],7,)</f>
        <v>3.04</v>
      </c>
      <c r="J84">
        <v>70</v>
      </c>
      <c r="L84" t="s">
        <v>18173</v>
      </c>
    </row>
    <row r="85" spans="1:12" x14ac:dyDescent="0.25">
      <c r="A85" s="179">
        <v>795</v>
      </c>
      <c r="C85" s="169" t="str">
        <f>VLOOKUP(SALIDAS6[[#This Row],[N° DE LOTE ]],ALMACEN[],2,FALSE)</f>
        <v xml:space="preserve">BROMEXINA 4MG/5ML X 120ML JBE </v>
      </c>
      <c r="D85" s="169" t="str">
        <f>VLOOKUP(SALIDAS6[[#This Row],[N° DE LOTE ]],ALMACEN[],4,FALSE)</f>
        <v>JARABE</v>
      </c>
      <c r="E85" t="str">
        <f>VLOOKUP(SALIDAS6[[#This Row],[N° DE LOTE ]],ALMACEN[],3,FALSE)</f>
        <v>LAND</v>
      </c>
      <c r="F85" s="233">
        <v>30</v>
      </c>
      <c r="G85">
        <f>VLOOKUP(SALIDAS6[[#This Row],[N° DE LOTE ]],ALMACEN[],7,)</f>
        <v>2.21</v>
      </c>
      <c r="J85">
        <v>71</v>
      </c>
      <c r="L85" t="s">
        <v>18174</v>
      </c>
    </row>
    <row r="86" spans="1:12" x14ac:dyDescent="0.25">
      <c r="A86" s="179">
        <v>796</v>
      </c>
      <c r="C86" s="169" t="str">
        <f>VLOOKUP(SALIDAS6[[#This Row],[N° DE LOTE ]],ALMACEN[],2,FALSE)</f>
        <v>BUDESONIDA SUSP P/ NEBULIZAR 0,5MG X2ML</v>
      </c>
      <c r="D86" s="169" t="str">
        <f>VLOOKUP(SALIDAS6[[#This Row],[N° DE LOTE ]],ALMACEN[],4,FALSE)</f>
        <v>JARABE</v>
      </c>
      <c r="E86" t="str">
        <f>VLOOKUP(SALIDAS6[[#This Row],[N° DE LOTE ]],ALMACEN[],3,FALSE)</f>
        <v>ALFA</v>
      </c>
      <c r="F86" s="233">
        <v>10</v>
      </c>
      <c r="G86">
        <f>VLOOKUP(SALIDAS6[[#This Row],[N° DE LOTE ]],ALMACEN[],7,)</f>
        <v>4.67</v>
      </c>
      <c r="J86">
        <v>72</v>
      </c>
      <c r="L86" t="s">
        <v>18175</v>
      </c>
    </row>
    <row r="87" spans="1:12" x14ac:dyDescent="0.25">
      <c r="A87" s="179">
        <v>409</v>
      </c>
      <c r="C87" s="169" t="str">
        <f>VLOOKUP(SALIDAS6[[#This Row],[N° DE LOTE ]],ALMACEN[],2,FALSE)</f>
        <v>CEFADROXILO 250MG/5ML 100ML</v>
      </c>
      <c r="D87" s="169" t="str">
        <f>VLOOKUP(SALIDAS6[[#This Row],[N° DE LOTE ]],ALMACEN[],4,FALSE)</f>
        <v>JARABE</v>
      </c>
      <c r="E87" t="str">
        <f>VLOOKUP(SALIDAS6[[#This Row],[N° DE LOTE ]],ALMACEN[],3,FALSE)</f>
        <v xml:space="preserve">BRIXMEDIC </v>
      </c>
      <c r="F87" s="233">
        <v>20</v>
      </c>
      <c r="G87">
        <f>VLOOKUP(SALIDAS6[[#This Row],[N° DE LOTE ]],ALMACEN[],7,)</f>
        <v>5.64</v>
      </c>
      <c r="J87">
        <v>73</v>
      </c>
      <c r="L87" t="s">
        <v>18176</v>
      </c>
    </row>
    <row r="88" spans="1:12" x14ac:dyDescent="0.25">
      <c r="A88" s="179">
        <v>797</v>
      </c>
      <c r="C88" s="169" t="str">
        <f>VLOOKUP(SALIDAS6[[#This Row],[N° DE LOTE ]],ALMACEN[],2,FALSE)</f>
        <v>CEFALEXINA 125MG / 5 ML</v>
      </c>
      <c r="D88" s="169" t="str">
        <f>VLOOKUP(SALIDAS6[[#This Row],[N° DE LOTE ]],ALMACEN[],4,FALSE)</f>
        <v>JARABE</v>
      </c>
      <c r="E88" t="str">
        <f>VLOOKUP(SALIDAS6[[#This Row],[N° DE LOTE ]],ALMACEN[],3,FALSE)</f>
        <v xml:space="preserve">KMPLUS </v>
      </c>
      <c r="F88" s="83">
        <v>20</v>
      </c>
      <c r="G88">
        <f>VLOOKUP(SALIDAS6[[#This Row],[N° DE LOTE ]],ALMACEN[],7,)</f>
        <v>3.04</v>
      </c>
      <c r="J88">
        <v>74</v>
      </c>
      <c r="L88" t="s">
        <v>18177</v>
      </c>
    </row>
    <row r="89" spans="1:12" x14ac:dyDescent="0.25">
      <c r="A89" s="179">
        <v>416</v>
      </c>
      <c r="C89" s="169" t="str">
        <f>VLOOKUP(SALIDAS6[[#This Row],[N° DE LOTE ]],ALMACEN[],2,FALSE)</f>
        <v>ENTEROGERMINA 2000UI/5ML</v>
      </c>
      <c r="D89" s="169" t="str">
        <f>VLOOKUP(SALIDAS6[[#This Row],[N° DE LOTE ]],ALMACEN[],4,FALSE)</f>
        <v>SUSPENCION</v>
      </c>
      <c r="E89" t="str">
        <f>VLOOKUP(SALIDAS6[[#This Row],[N° DE LOTE ]],ALMACEN[],3,FALSE)</f>
        <v xml:space="preserve">SANOFI </v>
      </c>
      <c r="F89" s="83">
        <v>10</v>
      </c>
      <c r="G89">
        <f>VLOOKUP(SALIDAS6[[#This Row],[N° DE LOTE ]],ALMACEN[],7,)</f>
        <v>4.5999999999999996</v>
      </c>
      <c r="J89">
        <v>75</v>
      </c>
      <c r="L89" t="s">
        <v>482</v>
      </c>
    </row>
    <row r="90" spans="1:12" x14ac:dyDescent="0.25">
      <c r="A90" s="179">
        <v>426</v>
      </c>
      <c r="C90" s="169" t="str">
        <f>VLOOKUP(SALIDAS6[[#This Row],[N° DE LOTE ]],ALMACEN[],2,FALSE)</f>
        <v>LORATADINA 1MG/ML 120 ML</v>
      </c>
      <c r="D90" s="169" t="str">
        <f>VLOOKUP(SALIDAS6[[#This Row],[N° DE LOTE ]],ALMACEN[],4,FALSE)</f>
        <v>JARABE</v>
      </c>
      <c r="E90" t="str">
        <f>VLOOKUP(SALIDAS6[[#This Row],[N° DE LOTE ]],ALMACEN[],3,FALSE)</f>
        <v>COASPHARMA</v>
      </c>
      <c r="F90" s="233">
        <v>15</v>
      </c>
      <c r="G90">
        <f>VLOOKUP(SALIDAS6[[#This Row],[N° DE LOTE ]],ALMACEN[],7,)</f>
        <v>4</v>
      </c>
      <c r="J90">
        <v>76</v>
      </c>
      <c r="L90" t="s">
        <v>18178</v>
      </c>
    </row>
    <row r="91" spans="1:12" x14ac:dyDescent="0.25">
      <c r="A91" s="179">
        <v>428</v>
      </c>
      <c r="C91" s="169" t="str">
        <f>VLOOKUP(SALIDAS6[[#This Row],[N° DE LOTE ]],ALMACEN[],2,FALSE)</f>
        <v>MEBENDAZOL 100/5ML</v>
      </c>
      <c r="D91" s="169" t="str">
        <f>VLOOKUP(SALIDAS6[[#This Row],[N° DE LOTE ]],ALMACEN[],4,FALSE)</f>
        <v>JARABE</v>
      </c>
      <c r="E91" t="str">
        <f>VLOOKUP(SALIDAS6[[#This Row],[N° DE LOTE ]],ALMACEN[],3,FALSE)</f>
        <v>BRIXMEDIC</v>
      </c>
      <c r="F91" s="233">
        <v>20</v>
      </c>
      <c r="G91">
        <f>VLOOKUP(SALIDAS6[[#This Row],[N° DE LOTE ]],ALMACEN[],7,)</f>
        <v>1.96</v>
      </c>
      <c r="J91">
        <v>77</v>
      </c>
      <c r="L91" t="s">
        <v>422</v>
      </c>
    </row>
    <row r="92" spans="1:12" x14ac:dyDescent="0.25">
      <c r="A92" s="179">
        <v>798</v>
      </c>
      <c r="C92" s="169" t="str">
        <f>VLOOKUP(SALIDAS6[[#This Row],[N° DE LOTE ]],ALMACEN[],2,FALSE)</f>
        <v>MISULVAN (AMBROXOL) P 15MG /5ML</v>
      </c>
      <c r="D92" s="169" t="str">
        <f>VLOOKUP(SALIDAS6[[#This Row],[N° DE LOTE ]],ALMACEN[],4,FALSE)</f>
        <v>JARABE</v>
      </c>
      <c r="E92" t="str">
        <f>VLOOKUP(SALIDAS6[[#This Row],[N° DE LOTE ]],ALMACEN[],3,FALSE)</f>
        <v xml:space="preserve">PLUSANDEX </v>
      </c>
      <c r="F92" s="233">
        <v>2</v>
      </c>
      <c r="G92">
        <f>VLOOKUP(SALIDAS6[[#This Row],[N° DE LOTE ]],ALMACEN[],7,)</f>
        <v>0</v>
      </c>
      <c r="J92">
        <v>78</v>
      </c>
      <c r="L92" t="s">
        <v>18179</v>
      </c>
    </row>
    <row r="93" spans="1:12" ht="30" x14ac:dyDescent="0.25">
      <c r="A93" s="179">
        <v>799</v>
      </c>
      <c r="C93" s="169" t="str">
        <f>VLOOKUP(SALIDAS6[[#This Row],[N° DE LOTE ]],ALMACEN[],2,FALSE)</f>
        <v>PAMOATO PIRANTEL SUSP 250MG/5ML S/VAINILLA</v>
      </c>
      <c r="D93" s="169" t="str">
        <f>VLOOKUP(SALIDAS6[[#This Row],[N° DE LOTE ]],ALMACEN[],4,FALSE)</f>
        <v>JARABE</v>
      </c>
      <c r="E93" t="str">
        <f>VLOOKUP(SALIDAS6[[#This Row],[N° DE LOTE ]],ALMACEN[],3,FALSE)</f>
        <v>CRUS VERDE</v>
      </c>
      <c r="F93" s="233">
        <v>5</v>
      </c>
      <c r="G93">
        <f>VLOOKUP(SALIDAS6[[#This Row],[N° DE LOTE ]],ALMACEN[],7,)</f>
        <v>3.07</v>
      </c>
      <c r="J93">
        <v>79</v>
      </c>
      <c r="L93" t="s">
        <v>18180</v>
      </c>
    </row>
    <row r="94" spans="1:12" x14ac:dyDescent="0.25">
      <c r="A94" s="179">
        <v>800</v>
      </c>
      <c r="C94" s="169" t="str">
        <f>VLOOKUP(SALIDAS6[[#This Row],[N° DE LOTE ]],ALMACEN[],2,FALSE)</f>
        <v>SALBUTAMOL 2MG/5ML X 120ML</v>
      </c>
      <c r="D94" s="169" t="str">
        <f>VLOOKUP(SALIDAS6[[#This Row],[N° DE LOTE ]],ALMACEN[],4,FALSE)</f>
        <v>JARABE</v>
      </c>
      <c r="E94" t="str">
        <f>VLOOKUP(SALIDAS6[[#This Row],[N° DE LOTE ]],ALMACEN[],3,FALSE)</f>
        <v xml:space="preserve">LAPROFF </v>
      </c>
      <c r="F94" s="83">
        <v>10</v>
      </c>
      <c r="G94">
        <f>VLOOKUP(SALIDAS6[[#This Row],[N° DE LOTE ]],ALMACEN[],7,)</f>
        <v>3.06</v>
      </c>
      <c r="J94">
        <v>80</v>
      </c>
      <c r="L94" t="s">
        <v>18181</v>
      </c>
    </row>
    <row r="95" spans="1:12" x14ac:dyDescent="0.25">
      <c r="A95" s="179">
        <v>801</v>
      </c>
      <c r="C95" s="169" t="str">
        <f>VLOOKUP(SALIDAS6[[#This Row],[N° DE LOTE ]],ALMACEN[],2,FALSE)</f>
        <v>ACICLOVIR 5% 15 G</v>
      </c>
      <c r="D95" s="169" t="str">
        <f>VLOOKUP(SALIDAS6[[#This Row],[N° DE LOTE ]],ALMACEN[],4,FALSE)</f>
        <v xml:space="preserve">CREMAS </v>
      </c>
      <c r="E95" t="str">
        <f>VLOOKUP(SALIDAS6[[#This Row],[N° DE LOTE ]],ALMACEN[],3,FALSE)</f>
        <v>JL PHARMA</v>
      </c>
      <c r="F95" s="83">
        <v>10</v>
      </c>
      <c r="G95">
        <f>VLOOKUP(SALIDAS6[[#This Row],[N° DE LOTE ]],ALMACEN[],7,)</f>
        <v>5.21</v>
      </c>
      <c r="J95">
        <v>81</v>
      </c>
      <c r="L95" t="s">
        <v>18182</v>
      </c>
    </row>
    <row r="96" spans="1:12" x14ac:dyDescent="0.25">
      <c r="A96" s="179">
        <v>459</v>
      </c>
      <c r="C96" s="169" t="str">
        <f>VLOOKUP(SALIDAS6[[#This Row],[N° DE LOTE ]],ALMACEN[],2,FALSE)</f>
        <v xml:space="preserve"> BIFONAZOL CLONEDAC FEET 1% 20 G</v>
      </c>
      <c r="D96" s="169" t="str">
        <f>VLOOKUP(SALIDAS6[[#This Row],[N° DE LOTE ]],ALMACEN[],4,FALSE)</f>
        <v xml:space="preserve">CREMAS </v>
      </c>
      <c r="E96" t="str">
        <f>VLOOKUP(SALIDAS6[[#This Row],[N° DE LOTE ]],ALMACEN[],3,FALSE)</f>
        <v>DACC 55</v>
      </c>
      <c r="F96" s="83">
        <v>30</v>
      </c>
      <c r="G96">
        <f>VLOOKUP(SALIDAS6[[#This Row],[N° DE LOTE ]],ALMACEN[],7,)</f>
        <v>3.3</v>
      </c>
      <c r="J96">
        <v>82</v>
      </c>
      <c r="L96" t="s">
        <v>18183</v>
      </c>
    </row>
    <row r="97" spans="1:12" ht="30" x14ac:dyDescent="0.25">
      <c r="A97" s="179">
        <v>802</v>
      </c>
      <c r="C97" s="169" t="str">
        <f>VLOOKUP(SALIDAS6[[#This Row],[N° DE LOTE ]],ALMACEN[],2,FALSE)</f>
        <v>CREMA TRIPLT (CLOTR1.0% + NEOMIC0.35% + BETAMETA1%) USO TOPICO</v>
      </c>
      <c r="D97" s="169" t="str">
        <f>VLOOKUP(SALIDAS6[[#This Row],[N° DE LOTE ]],ALMACEN[],4,FALSE)</f>
        <v>CREMA</v>
      </c>
      <c r="E97" t="str">
        <f>VLOOKUP(SALIDAS6[[#This Row],[N° DE LOTE ]],ALMACEN[],3,FALSE)</f>
        <v xml:space="preserve">2N </v>
      </c>
      <c r="F97" s="83">
        <v>16</v>
      </c>
      <c r="G97">
        <f>VLOOKUP(SALIDAS6[[#This Row],[N° DE LOTE ]],ALMACEN[],7,)</f>
        <v>3.79</v>
      </c>
      <c r="J97">
        <v>83</v>
      </c>
      <c r="L97" t="s">
        <v>18184</v>
      </c>
    </row>
    <row r="98" spans="1:12" x14ac:dyDescent="0.25">
      <c r="A98" s="179">
        <v>803</v>
      </c>
      <c r="C98" s="169" t="str">
        <f>VLOOKUP(SALIDAS6[[#This Row],[N° DE LOTE ]],ALMACEN[],2,FALSE)</f>
        <v xml:space="preserve">SULFADIAZINA DE PLATA 1% </v>
      </c>
      <c r="D98" s="169" t="str">
        <f>VLOOKUP(SALIDAS6[[#This Row],[N° DE LOTE ]],ALMACEN[],4,FALSE)</f>
        <v xml:space="preserve">CREMA </v>
      </c>
      <c r="E98" t="str">
        <f>VLOOKUP(SALIDAS6[[#This Row],[N° DE LOTE ]],ALMACEN[],3,FALSE)</f>
        <v>H&amp;M</v>
      </c>
      <c r="F98" s="83">
        <v>29</v>
      </c>
      <c r="G98">
        <f>VLOOKUP(SALIDAS6[[#This Row],[N° DE LOTE ]],ALMACEN[],7,)</f>
        <v>2.57</v>
      </c>
      <c r="J98">
        <v>84</v>
      </c>
      <c r="L98" t="s">
        <v>448</v>
      </c>
    </row>
    <row r="99" spans="1:12" x14ac:dyDescent="0.25">
      <c r="A99" s="179">
        <v>478</v>
      </c>
      <c r="C99" s="169" t="str">
        <f>VLOOKUP(SALIDAS6[[#This Row],[N° DE LOTE ]],ALMACEN[],2,FALSE)</f>
        <v xml:space="preserve">VAPORUB 12G </v>
      </c>
      <c r="D99" s="169" t="str">
        <f>VLOOKUP(SALIDAS6[[#This Row],[N° DE LOTE ]],ALMACEN[],4,FALSE)</f>
        <v xml:space="preserve">MENTOL </v>
      </c>
      <c r="E99" t="str">
        <f>VLOOKUP(SALIDAS6[[#This Row],[N° DE LOTE ]],ALMACEN[],3,FALSE)</f>
        <v xml:space="preserve">VICK </v>
      </c>
      <c r="F99" s="83">
        <v>22</v>
      </c>
      <c r="G99">
        <f>VLOOKUP(SALIDAS6[[#This Row],[N° DE LOTE ]],ALMACEN[],7,)</f>
        <v>3</v>
      </c>
      <c r="J99">
        <v>85</v>
      </c>
      <c r="L99" t="s">
        <v>18185</v>
      </c>
    </row>
    <row r="100" spans="1:12" ht="30" x14ac:dyDescent="0.25">
      <c r="A100" s="179">
        <v>486</v>
      </c>
      <c r="C100" s="169" t="str">
        <f>VLOOKUP(SALIDAS6[[#This Row],[N° DE LOTE ]],ALMACEN[],2,FALSE)</f>
        <v xml:space="preserve">ANCTIVA 21 LEVONOGESTREL 1,5 MG  + ETINILESTRAIDIOL 0,15MG </v>
      </c>
      <c r="D100" s="169" t="str">
        <f>VLOOKUP(SALIDAS6[[#This Row],[N° DE LOTE ]],ALMACEN[],4,FALSE)</f>
        <v xml:space="preserve">HORMONAS </v>
      </c>
      <c r="E100" t="str">
        <f>VLOOKUP(SALIDAS6[[#This Row],[N° DE LOTE ]],ALMACEN[],3,FALSE)</f>
        <v xml:space="preserve">BCN MEDICAL </v>
      </c>
      <c r="F100" s="83">
        <v>20</v>
      </c>
      <c r="G100">
        <f>VLOOKUP(SALIDAS6[[#This Row],[N° DE LOTE ]],ALMACEN[],7,)</f>
        <v>5.5</v>
      </c>
      <c r="J100">
        <v>86</v>
      </c>
      <c r="L100" t="s">
        <v>18186</v>
      </c>
    </row>
    <row r="101" spans="1:12" x14ac:dyDescent="0.25">
      <c r="A101" s="179">
        <v>501</v>
      </c>
      <c r="C101" s="169" t="str">
        <f>VLOOKUP(SALIDAS6[[#This Row],[N° DE LOTE ]],ALMACEN[],2,FALSE)</f>
        <v xml:space="preserve">COLIRIO GOTAS FRASCO X 20ML </v>
      </c>
      <c r="D101" s="169" t="str">
        <f>VLOOKUP(SALIDAS6[[#This Row],[N° DE LOTE ]],ALMACEN[],4,FALSE)</f>
        <v>GOTAS</v>
      </c>
      <c r="E101" t="str">
        <f>VLOOKUP(SALIDAS6[[#This Row],[N° DE LOTE ]],ALMACEN[],3,FALSE)</f>
        <v xml:space="preserve">GEOLAB </v>
      </c>
      <c r="F101" s="83">
        <v>50</v>
      </c>
      <c r="G101">
        <f>VLOOKUP(SALIDAS6[[#This Row],[N° DE LOTE ]],ALMACEN[],7,)</f>
        <v>1.91</v>
      </c>
      <c r="J101">
        <v>87</v>
      </c>
      <c r="L101" t="s">
        <v>18187</v>
      </c>
    </row>
    <row r="102" spans="1:12" x14ac:dyDescent="0.25">
      <c r="A102" s="179">
        <v>804</v>
      </c>
      <c r="C102" s="169" t="str">
        <f>VLOOKUP(SALIDAS6[[#This Row],[N° DE LOTE ]],ALMACEN[],2,FALSE)</f>
        <v>TOBRAMICINA+DEXAMETASONA 0.3%/0.1%</v>
      </c>
      <c r="D102" s="169" t="str">
        <f>VLOOKUP(SALIDAS6[[#This Row],[N° DE LOTE ]],ALMACEN[],4,FALSE)</f>
        <v>GOTAS</v>
      </c>
      <c r="E102" t="str">
        <f>VLOOKUP(SALIDAS6[[#This Row],[N° DE LOTE ]],ALMACEN[],3,FALSE)</f>
        <v>FUGEN</v>
      </c>
      <c r="F102" s="233">
        <v>50</v>
      </c>
      <c r="G102">
        <f>VLOOKUP(SALIDAS6[[#This Row],[N° DE LOTE ]],ALMACEN[],7,)</f>
        <v>3.81</v>
      </c>
      <c r="J102">
        <v>88</v>
      </c>
      <c r="L102" t="s">
        <v>18188</v>
      </c>
    </row>
    <row r="103" spans="1:12" x14ac:dyDescent="0.25">
      <c r="A103" s="179">
        <v>805</v>
      </c>
      <c r="C103" s="169" t="str">
        <f>VLOOKUP(SALIDAS6[[#This Row],[N° DE LOTE ]],ALMACEN[],2,FALSE)</f>
        <v>COMPLEJO B IM (B1-B6-B12)</v>
      </c>
      <c r="D103" s="169" t="str">
        <f>VLOOKUP(SALIDAS6[[#This Row],[N° DE LOTE ]],ALMACEN[],4,FALSE)</f>
        <v>AMPOLLA</v>
      </c>
      <c r="E103" t="str">
        <f>VLOOKUP(SALIDAS6[[#This Row],[N° DE LOTE ]],ALMACEN[],3,FALSE)</f>
        <v>BIOSANO</v>
      </c>
      <c r="F103" s="83">
        <v>100</v>
      </c>
      <c r="G103">
        <f>VLOOKUP(SALIDAS6[[#This Row],[N° DE LOTE ]],ALMACEN[],7,)</f>
        <v>0.49</v>
      </c>
      <c r="J103">
        <v>89</v>
      </c>
      <c r="L103" t="s">
        <v>18189</v>
      </c>
    </row>
    <row r="104" spans="1:12" x14ac:dyDescent="0.25">
      <c r="A104" s="179">
        <v>806</v>
      </c>
      <c r="C104" s="169" t="str">
        <f>VLOOKUP(SALIDAS6[[#This Row],[N° DE LOTE ]],ALMACEN[],2,FALSE)</f>
        <v>DICLOFENAC SODICO 75MG/3ML</v>
      </c>
      <c r="D104" s="169" t="str">
        <f>VLOOKUP(SALIDAS6[[#This Row],[N° DE LOTE ]],ALMACEN[],4,FALSE)</f>
        <v>AMPOLLA</v>
      </c>
      <c r="E104" t="str">
        <f>VLOOKUP(SALIDAS6[[#This Row],[N° DE LOTE ]],ALMACEN[],3,FALSE)</f>
        <v>VITALIS</v>
      </c>
      <c r="F104" s="233">
        <v>100</v>
      </c>
      <c r="G104">
        <f>VLOOKUP(SALIDAS6[[#This Row],[N° DE LOTE ]],ALMACEN[],7,)</f>
        <v>0.34</v>
      </c>
      <c r="J104">
        <v>90</v>
      </c>
      <c r="L104" t="s">
        <v>18190</v>
      </c>
    </row>
    <row r="105" spans="1:12" x14ac:dyDescent="0.25">
      <c r="A105" s="179">
        <v>807</v>
      </c>
      <c r="C105" s="169" t="str">
        <f>VLOOKUP(SALIDAS6[[#This Row],[N° DE LOTE ]],ALMACEN[],2,FALSE)</f>
        <v>EFEDRINA SULFATO 6%/1ML</v>
      </c>
      <c r="D105" s="169" t="str">
        <f>VLOOKUP(SALIDAS6[[#This Row],[N° DE LOTE ]],ALMACEN[],4,FALSE)</f>
        <v>AMPOLLA</v>
      </c>
      <c r="E105" t="str">
        <f>VLOOKUP(SALIDAS6[[#This Row],[N° DE LOTE ]],ALMACEN[],3,FALSE)</f>
        <v>BIOSANO</v>
      </c>
      <c r="F105" s="233">
        <v>15</v>
      </c>
      <c r="G105">
        <f>VLOOKUP(SALIDAS6[[#This Row],[N° DE LOTE ]],ALMACEN[],7,)</f>
        <v>3.07</v>
      </c>
      <c r="J105">
        <v>91</v>
      </c>
      <c r="L105" t="s">
        <v>18191</v>
      </c>
    </row>
    <row r="106" spans="1:12" ht="30" x14ac:dyDescent="0.25">
      <c r="A106" s="179">
        <v>808</v>
      </c>
      <c r="C106" s="169" t="str">
        <f>VLOOKUP(SALIDAS6[[#This Row],[N° DE LOTE ]],ALMACEN[],2,FALSE)</f>
        <v>SOLUCION FISIOLOGICA DE CLORURO DE SODIO AL 0.9% X 500ML</v>
      </c>
      <c r="D106" s="169" t="str">
        <f>VLOOKUP(SALIDAS6[[#This Row],[N° DE LOTE ]],ALMACEN[],4,FALSE)</f>
        <v>INSUMOS MEDICOS</v>
      </c>
      <c r="E106" t="str">
        <f>VLOOKUP(SALIDAS6[[#This Row],[N° DE LOTE ]],ALMACEN[],3,FALSE)</f>
        <v>CORPAUL</v>
      </c>
      <c r="F106" s="83">
        <v>34</v>
      </c>
      <c r="G106">
        <f>VLOOKUP(SALIDAS6[[#This Row],[N° DE LOTE ]],ALMACEN[],7,)</f>
        <v>2.67</v>
      </c>
      <c r="J106">
        <v>92</v>
      </c>
      <c r="L106" t="s">
        <v>18192</v>
      </c>
    </row>
    <row r="107" spans="1:12" ht="30" x14ac:dyDescent="0.25">
      <c r="A107" s="179">
        <v>634</v>
      </c>
      <c r="C107" s="169" t="str">
        <f>VLOOKUP(SALIDAS6[[#This Row],[N° DE LOTE ]],ALMACEN[],2,FALSE)</f>
        <v>ALCOHOL ISOPROPILICO 70 % 120 ML</v>
      </c>
      <c r="D107" s="169" t="str">
        <f>VLOOKUP(SALIDAS6[[#This Row],[N° DE LOTE ]],ALMACEN[],4,FALSE)</f>
        <v>INSUMOS MEDICOS</v>
      </c>
      <c r="E107" t="str">
        <f>VLOOKUP(SALIDAS6[[#This Row],[N° DE LOTE ]],ALMACEN[],3,FALSE)</f>
        <v xml:space="preserve">UNIPHARMA </v>
      </c>
      <c r="F107" s="233">
        <v>6</v>
      </c>
      <c r="G107">
        <f>VLOOKUP(SALIDAS6[[#This Row],[N° DE LOTE ]],ALMACEN[],7,)</f>
        <v>1.71</v>
      </c>
      <c r="J107">
        <v>93</v>
      </c>
      <c r="L107" t="s">
        <v>18193</v>
      </c>
    </row>
    <row r="108" spans="1:12" ht="30" x14ac:dyDescent="0.25">
      <c r="A108" s="179">
        <v>809</v>
      </c>
      <c r="C108" s="169" t="str">
        <f>VLOOKUP(SALIDAS6[[#This Row],[N° DE LOTE ]],ALMACEN[],2,FALSE)</f>
        <v xml:space="preserve">ALCOHOL ANTISEPTICO 70% 240ML </v>
      </c>
      <c r="D108" s="169" t="str">
        <f>VLOOKUP(SALIDAS6[[#This Row],[N° DE LOTE ]],ALMACEN[],4,FALSE)</f>
        <v>INSUMOS MEDICOS</v>
      </c>
      <c r="E108" t="str">
        <f>VLOOKUP(SALIDAS6[[#This Row],[N° DE LOTE ]],ALMACEN[],3,FALSE)</f>
        <v xml:space="preserve">UNIPHARMA </v>
      </c>
      <c r="F108" s="83">
        <v>50</v>
      </c>
      <c r="G108">
        <f>VLOOKUP(SALIDAS6[[#This Row],[N° DE LOTE ]],ALMACEN[],7,)</f>
        <v>1.78</v>
      </c>
      <c r="J108">
        <v>94</v>
      </c>
      <c r="L108" t="s">
        <v>18194</v>
      </c>
    </row>
    <row r="109" spans="1:12" ht="30" x14ac:dyDescent="0.25">
      <c r="A109" s="179">
        <v>683</v>
      </c>
      <c r="C109" s="169" t="str">
        <f>VLOOKUP(SALIDAS6[[#This Row],[N° DE LOTE ]],ALMACEN[],2,FALSE)</f>
        <v>JELCO N18</v>
      </c>
      <c r="D109" s="169" t="str">
        <f>VLOOKUP(SALIDAS6[[#This Row],[N° DE LOTE ]],ALMACEN[],4,FALSE)</f>
        <v>INSUMOS MEDICOS</v>
      </c>
      <c r="E109" t="str">
        <f>VLOOKUP(SALIDAS6[[#This Row],[N° DE LOTE ]],ALMACEN[],3,FALSE)</f>
        <v>SMITNS-MEDICAL</v>
      </c>
      <c r="F109" s="83">
        <v>100</v>
      </c>
      <c r="G109">
        <f>VLOOKUP(SALIDAS6[[#This Row],[N° DE LOTE ]],ALMACEN[],7,)</f>
        <v>0.95</v>
      </c>
      <c r="J109">
        <v>95</v>
      </c>
      <c r="L109" t="s">
        <v>18195</v>
      </c>
    </row>
    <row r="110" spans="1:12" ht="30" x14ac:dyDescent="0.25">
      <c r="A110" s="179">
        <v>810</v>
      </c>
      <c r="C110" s="169" t="str">
        <f>VLOOKUP(SALIDAS6[[#This Row],[N° DE LOTE ]],ALMACEN[],2,FALSE)</f>
        <v>JELCO N22</v>
      </c>
      <c r="D110" s="169" t="str">
        <f>VLOOKUP(SALIDAS6[[#This Row],[N° DE LOTE ]],ALMACEN[],4,FALSE)</f>
        <v>INSUMOS MEDICOS</v>
      </c>
      <c r="E110" t="str">
        <f>VLOOKUP(SALIDAS6[[#This Row],[N° DE LOTE ]],ALMACEN[],3,FALSE)</f>
        <v>SMITNS-MEDICAL</v>
      </c>
      <c r="F110" s="83">
        <v>100</v>
      </c>
      <c r="G110">
        <f>VLOOKUP(SALIDAS6[[#This Row],[N° DE LOTE ]],ALMACEN[],7,)</f>
        <v>0.95</v>
      </c>
      <c r="J110">
        <v>96</v>
      </c>
      <c r="L110" t="s">
        <v>18196</v>
      </c>
    </row>
    <row r="111" spans="1:12" ht="30" x14ac:dyDescent="0.25">
      <c r="A111" s="179">
        <v>675</v>
      </c>
      <c r="C111" s="169" t="str">
        <f>VLOOKUP(SALIDAS6[[#This Row],[N° DE LOTE ]],ALMACEN[],2,FALSE)</f>
        <v>JERINGAS 5ML CON ROSCA</v>
      </c>
      <c r="D111" s="169" t="str">
        <f>VLOOKUP(SALIDAS6[[#This Row],[N° DE LOTE ]],ALMACEN[],4,FALSE)</f>
        <v>INSUMOS MEDICOS</v>
      </c>
      <c r="E111" t="str">
        <f>VLOOKUP(SALIDAS6[[#This Row],[N° DE LOTE ]],ALMACEN[],3,FALSE)</f>
        <v>VALEMEDID</v>
      </c>
      <c r="F111" s="233">
        <v>100</v>
      </c>
      <c r="G111">
        <f>VLOOKUP(SALIDAS6[[#This Row],[N° DE LOTE ]],ALMACEN[],7,)</f>
        <v>0.1</v>
      </c>
      <c r="J111">
        <v>97</v>
      </c>
      <c r="L111" t="s">
        <v>18197</v>
      </c>
    </row>
    <row r="112" spans="1:12" ht="30" x14ac:dyDescent="0.25">
      <c r="A112" s="179">
        <v>811</v>
      </c>
      <c r="C112" s="169" t="str">
        <f>VLOOKUP(SALIDAS6[[#This Row],[N° DE LOTE ]],ALMACEN[],2,FALSE)</f>
        <v>SCALP #21</v>
      </c>
      <c r="D112" s="169" t="str">
        <f>VLOOKUP(SALIDAS6[[#This Row],[N° DE LOTE ]],ALMACEN[],4,FALSE)</f>
        <v>INSUMOS MEDICOS</v>
      </c>
      <c r="E112" t="str">
        <f>VLOOKUP(SALIDAS6[[#This Row],[N° DE LOTE ]],ALMACEN[],3,FALSE)</f>
        <v>GIDAGUS</v>
      </c>
      <c r="F112" s="233">
        <v>100</v>
      </c>
      <c r="G112">
        <f>VLOOKUP(SALIDAS6[[#This Row],[N° DE LOTE ]],ALMACEN[],7,)</f>
        <v>0.16</v>
      </c>
      <c r="J112">
        <v>98</v>
      </c>
      <c r="L112" t="s">
        <v>17904</v>
      </c>
    </row>
    <row r="113" spans="1:12" ht="30" x14ac:dyDescent="0.25">
      <c r="A113" s="179">
        <v>812</v>
      </c>
      <c r="C113" s="169" t="str">
        <f>VLOOKUP(SALIDAS6[[#This Row],[N° DE LOTE ]],ALMACEN[],2,FALSE)</f>
        <v>SCALP #25</v>
      </c>
      <c r="D113" s="169" t="str">
        <f>VLOOKUP(SALIDAS6[[#This Row],[N° DE LOTE ]],ALMACEN[],4,FALSE)</f>
        <v>INSUMOS MEDICOS</v>
      </c>
      <c r="E113" t="str">
        <f>VLOOKUP(SALIDAS6[[#This Row],[N° DE LOTE ]],ALMACEN[],3,FALSE)</f>
        <v>GIDAGUS</v>
      </c>
      <c r="F113" s="83">
        <v>100</v>
      </c>
      <c r="G113">
        <f>VLOOKUP(SALIDAS6[[#This Row],[N° DE LOTE ]],ALMACEN[],7,)</f>
        <v>0.16</v>
      </c>
      <c r="J113">
        <v>99</v>
      </c>
      <c r="L113" t="s">
        <v>566</v>
      </c>
    </row>
    <row r="114" spans="1:12" ht="30" x14ac:dyDescent="0.25">
      <c r="A114" s="179">
        <v>813</v>
      </c>
      <c r="C114" s="169" t="str">
        <f>VLOOKUP(SALIDAS6[[#This Row],[N° DE LOTE ]],ALMACEN[],2,FALSE)</f>
        <v>GASAS DE 100 YARDAS</v>
      </c>
      <c r="D114" s="169" t="str">
        <f>VLOOKUP(SALIDAS6[[#This Row],[N° DE LOTE ]],ALMACEN[],4,FALSE)</f>
        <v>INSUMOS MEDICOS</v>
      </c>
      <c r="E114" t="str">
        <f>VLOOKUP(SALIDAS6[[#This Row],[N° DE LOTE ]],ALMACEN[],3,FALSE)</f>
        <v>HUMAN</v>
      </c>
      <c r="F114" s="83">
        <v>100</v>
      </c>
      <c r="G114">
        <f>VLOOKUP(SALIDAS6[[#This Row],[N° DE LOTE ]],ALMACEN[],7,)</f>
        <v>0</v>
      </c>
      <c r="J114">
        <v>100</v>
      </c>
      <c r="L114" t="s">
        <v>18075</v>
      </c>
    </row>
    <row r="115" spans="1:12" ht="30" x14ac:dyDescent="0.25">
      <c r="A115" s="179">
        <v>814</v>
      </c>
      <c r="C115" s="169" t="str">
        <f>VLOOKUP(SALIDAS6[[#This Row],[N° DE LOTE ]],ALMACEN[],2,FALSE)</f>
        <v xml:space="preserve">GASAS ESTERIL 3X3 7 5X7 5CM </v>
      </c>
      <c r="D115" s="169" t="str">
        <f>VLOOKUP(SALIDAS6[[#This Row],[N° DE LOTE ]],ALMACEN[],4,FALSE)</f>
        <v>INSUMOS MEDICOS</v>
      </c>
      <c r="E115" t="str">
        <f>VLOOKUP(SALIDAS6[[#This Row],[N° DE LOTE ]],ALMACEN[],3,FALSE)</f>
        <v>GIDAGUS</v>
      </c>
      <c r="F115" s="83">
        <v>100</v>
      </c>
      <c r="G115">
        <f>VLOOKUP(SALIDAS6[[#This Row],[N° DE LOTE ]],ALMACEN[],7,)</f>
        <v>0.12</v>
      </c>
      <c r="J115">
        <v>101</v>
      </c>
      <c r="L115" t="s">
        <v>18198</v>
      </c>
    </row>
    <row r="116" spans="1:12" ht="30" x14ac:dyDescent="0.25">
      <c r="A116" s="179">
        <v>679</v>
      </c>
      <c r="C116" s="169" t="str">
        <f>VLOOKUP(SALIDAS6[[#This Row],[N° DE LOTE ]],ALMACEN[],2,FALSE)</f>
        <v>JERINGAS 20 ML</v>
      </c>
      <c r="D116" s="169" t="str">
        <f>VLOOKUP(SALIDAS6[[#This Row],[N° DE LOTE ]],ALMACEN[],4,FALSE)</f>
        <v>INSUMOS MEDICOS</v>
      </c>
      <c r="E116" t="str">
        <f>VLOOKUP(SALIDAS6[[#This Row],[N° DE LOTE ]],ALMACEN[],3,FALSE)</f>
        <v>DGD</v>
      </c>
      <c r="F116" s="594">
        <v>100</v>
      </c>
      <c r="G116">
        <f>VLOOKUP(SALIDAS6[[#This Row],[N° DE LOTE ]],ALMACEN[],7,)</f>
        <v>0.37</v>
      </c>
      <c r="J116">
        <v>102</v>
      </c>
      <c r="L116" t="s">
        <v>18199</v>
      </c>
    </row>
    <row r="117" spans="1:12" ht="30" x14ac:dyDescent="0.25">
      <c r="A117" s="179">
        <v>709</v>
      </c>
      <c r="C117" s="169" t="str">
        <f>VLOOKUP(SALIDAS6[[#This Row],[N° DE LOTE ]],ALMACEN[],2,FALSE)</f>
        <v>RECOLECTORES DE HECES</v>
      </c>
      <c r="D117" s="169" t="str">
        <f>VLOOKUP(SALIDAS6[[#This Row],[N° DE LOTE ]],ALMACEN[],4,FALSE)</f>
        <v>INSUMOS MEDICOS</v>
      </c>
      <c r="E117" t="str">
        <f>VLOOKUP(SALIDAS6[[#This Row],[N° DE LOTE ]],ALMACEN[],3,FALSE)</f>
        <v>HMD</v>
      </c>
      <c r="F117" s="598">
        <v>100</v>
      </c>
      <c r="G117">
        <f>VLOOKUP(SALIDAS6[[#This Row],[N° DE LOTE ]],ALMACEN[],7,)</f>
        <v>0.28000000000000003</v>
      </c>
      <c r="J117">
        <v>103</v>
      </c>
      <c r="L117" t="s">
        <v>561</v>
      </c>
    </row>
    <row r="118" spans="1:12" ht="30" x14ac:dyDescent="0.25">
      <c r="A118" s="179">
        <v>706</v>
      </c>
      <c r="C118" s="169" t="str">
        <f>VLOOKUP(SALIDAS6[[#This Row],[N° DE LOTE ]],ALMACEN[],2,FALSE)</f>
        <v xml:space="preserve">RECOCTORES DE ORINAS </v>
      </c>
      <c r="D118" s="169" t="str">
        <f>VLOOKUP(SALIDAS6[[#This Row],[N° DE LOTE ]],ALMACEN[],4,FALSE)</f>
        <v>INSUMOS MEDICOS</v>
      </c>
      <c r="E118" t="str">
        <f>VLOOKUP(SALIDAS6[[#This Row],[N° DE LOTE ]],ALMACEN[],3,FALSE)</f>
        <v>HMD</v>
      </c>
      <c r="F118" s="594">
        <v>100</v>
      </c>
      <c r="G118">
        <f>VLOOKUP(SALIDAS6[[#This Row],[N° DE LOTE ]],ALMACEN[],7,)</f>
        <v>0.33</v>
      </c>
      <c r="J118">
        <v>104</v>
      </c>
      <c r="L118" t="s">
        <v>18200</v>
      </c>
    </row>
    <row r="119" spans="1:12" ht="30" x14ac:dyDescent="0.25">
      <c r="A119" s="179">
        <v>815</v>
      </c>
      <c r="C119" s="169" t="str">
        <f>VLOOKUP(SALIDAS6[[#This Row],[N° DE LOTE ]],ALMACEN[],2,FALSE)</f>
        <v>TERMOMETRO USO ORA (DE MERCURIO)</v>
      </c>
      <c r="D119" s="169" t="str">
        <f>VLOOKUP(SALIDAS6[[#This Row],[N° DE LOTE ]],ALMACEN[],4,FALSE)</f>
        <v>INSUMOS MEDICOS</v>
      </c>
      <c r="E119" t="str">
        <f>VLOOKUP(SALIDAS6[[#This Row],[N° DE LOTE ]],ALMACEN[],3,FALSE)</f>
        <v>LINICAL THERMO</v>
      </c>
      <c r="F119" s="318">
        <v>10</v>
      </c>
      <c r="G119">
        <f>VLOOKUP(SALIDAS6[[#This Row],[N° DE LOTE ]],ALMACEN[],7,)</f>
        <v>3.93</v>
      </c>
      <c r="J119">
        <v>105</v>
      </c>
      <c r="L119" t="s">
        <v>18201</v>
      </c>
    </row>
    <row r="120" spans="1:12" x14ac:dyDescent="0.25">
      <c r="A120" s="179">
        <v>1</v>
      </c>
      <c r="C120" s="169" t="str">
        <f>VLOOKUP(SALIDAS6[[#This Row],[N° DE LOTE ]],ALMACEN[],2,FALSE)</f>
        <v>ACETAMINOFEN 500MG X 10 TAB</v>
      </c>
      <c r="D120" s="169" t="str">
        <f>VLOOKUP(SALIDAS6[[#This Row],[N° DE LOTE ]],ALMACEN[],4,FALSE)</f>
        <v xml:space="preserve">TABLETAS </v>
      </c>
      <c r="E120" t="str">
        <f>VLOOKUP(SALIDAS6[[#This Row],[N° DE LOTE ]],ALMACEN[],3,FALSE)</f>
        <v xml:space="preserve">LAPROFF </v>
      </c>
      <c r="F120" s="318">
        <v>200</v>
      </c>
      <c r="G120">
        <f>VLOOKUP(SALIDAS6[[#This Row],[N° DE LOTE ]],ALMACEN[],7,)</f>
        <v>0.53</v>
      </c>
      <c r="J120">
        <v>106</v>
      </c>
      <c r="L120" t="s">
        <v>18202</v>
      </c>
    </row>
    <row r="121" spans="1:12" x14ac:dyDescent="0.25">
      <c r="A121" s="179">
        <v>816</v>
      </c>
      <c r="C121" s="169" t="str">
        <f>VLOOKUP(SALIDAS6[[#This Row],[N° DE LOTE ]],ALMACEN[],2,FALSE)</f>
        <v>AZITROMICINA 500MG X 3 TAB</v>
      </c>
      <c r="D121" s="169" t="str">
        <f>VLOOKUP(SALIDAS6[[#This Row],[N° DE LOTE ]],ALMACEN[],4,FALSE)</f>
        <v xml:space="preserve">TABLETAS </v>
      </c>
      <c r="E121" t="str">
        <f>VLOOKUP(SALIDAS6[[#This Row],[N° DE LOTE ]],ALMACEN[],3,FALSE)</f>
        <v xml:space="preserve">LAPROFF </v>
      </c>
      <c r="F121" s="318">
        <v>100</v>
      </c>
      <c r="G121">
        <f>VLOOKUP(SALIDAS6[[#This Row],[N° DE LOTE ]],ALMACEN[],7,)</f>
        <v>2.44</v>
      </c>
      <c r="J121">
        <v>107</v>
      </c>
      <c r="L121" t="s">
        <v>18203</v>
      </c>
    </row>
    <row r="122" spans="1:12" x14ac:dyDescent="0.25">
      <c r="A122" s="179">
        <v>35</v>
      </c>
      <c r="C122" s="169" t="str">
        <f>VLOOKUP(SALIDAS6[[#This Row],[N° DE LOTE ]],ALMACEN[],2,FALSE)</f>
        <v xml:space="preserve">AMOXICILINA 500MG X 10 TAB </v>
      </c>
      <c r="D122" s="169" t="str">
        <f>VLOOKUP(SALIDAS6[[#This Row],[N° DE LOTE ]],ALMACEN[],4,FALSE)</f>
        <v xml:space="preserve">TABLETAS </v>
      </c>
      <c r="E122" t="str">
        <f>VLOOKUP(SALIDAS6[[#This Row],[N° DE LOTE ]],ALMACEN[],3,FALSE)</f>
        <v>COASPHARMA</v>
      </c>
      <c r="F122" s="318">
        <v>100</v>
      </c>
      <c r="G122">
        <f>VLOOKUP(SALIDAS6[[#This Row],[N° DE LOTE ]],ALMACEN[],7,)</f>
        <v>2</v>
      </c>
      <c r="J122">
        <v>108</v>
      </c>
      <c r="L122" t="s">
        <v>18204</v>
      </c>
    </row>
    <row r="123" spans="1:12" x14ac:dyDescent="0.25">
      <c r="A123" s="179">
        <v>167</v>
      </c>
      <c r="C123" s="169" t="str">
        <f>VLOOKUP(SALIDAS6[[#This Row],[N° DE LOTE ]],ALMACEN[],2,FALSE)</f>
        <v xml:space="preserve">IBUPROFENO 800MG 10 X 10 TAB </v>
      </c>
      <c r="D123" s="169" t="str">
        <f>VLOOKUP(SALIDAS6[[#This Row],[N° DE LOTE ]],ALMACEN[],4,FALSE)</f>
        <v xml:space="preserve">TABLETAS </v>
      </c>
      <c r="E123" t="str">
        <f>VLOOKUP(SALIDAS6[[#This Row],[N° DE LOTE ]],ALMACEN[],3,FALSE)</f>
        <v xml:space="preserve">LAPROFF </v>
      </c>
      <c r="F123" s="318">
        <v>70</v>
      </c>
      <c r="G123">
        <f>VLOOKUP(SALIDAS6[[#This Row],[N° DE LOTE ]],ALMACEN[],7,)</f>
        <v>1.79</v>
      </c>
      <c r="J123">
        <v>109</v>
      </c>
      <c r="L123" t="s">
        <v>18205</v>
      </c>
    </row>
    <row r="124" spans="1:12" ht="30" x14ac:dyDescent="0.25">
      <c r="A124" s="179">
        <v>491</v>
      </c>
      <c r="C124" s="169" t="str">
        <f>VLOOKUP(SALIDAS6[[#This Row],[N° DE LOTE ]],ALMACEN[],2,FALSE)</f>
        <v>LEVONOGESTREL 1,5  MG  ETINILESTRADIOLO 15MG</v>
      </c>
      <c r="D124" s="169" t="str">
        <f>VLOOKUP(SALIDAS6[[#This Row],[N° DE LOTE ]],ALMACEN[],4,FALSE)</f>
        <v xml:space="preserve">HORMONAS </v>
      </c>
      <c r="E124" t="str">
        <f>VLOOKUP(SALIDAS6[[#This Row],[N° DE LOTE ]],ALMACEN[],3,FALSE)</f>
        <v xml:space="preserve">2N </v>
      </c>
      <c r="F124" s="318">
        <v>40</v>
      </c>
      <c r="G124">
        <f>VLOOKUP(SALIDAS6[[#This Row],[N° DE LOTE ]],ALMACEN[],7,)</f>
        <v>1.64</v>
      </c>
      <c r="J124">
        <v>110</v>
      </c>
      <c r="L124" t="s">
        <v>18206</v>
      </c>
    </row>
    <row r="125" spans="1:12" x14ac:dyDescent="0.25">
      <c r="A125" s="179">
        <v>817</v>
      </c>
      <c r="C125" s="169" t="str">
        <f>VLOOKUP(SALIDAS6[[#This Row],[N° DE LOTE ]],ALMACEN[],2,FALSE)</f>
        <v xml:space="preserve">LORATADINA 10MG 10  X 10 TAB </v>
      </c>
      <c r="D125" s="169" t="str">
        <f>VLOOKUP(SALIDAS6[[#This Row],[N° DE LOTE ]],ALMACEN[],4,FALSE)</f>
        <v xml:space="preserve">TABLETAS </v>
      </c>
      <c r="E125" t="str">
        <f>VLOOKUP(SALIDAS6[[#This Row],[N° DE LOTE ]],ALMACEN[],3,FALSE)</f>
        <v xml:space="preserve">LAPROFF </v>
      </c>
      <c r="F125" s="318">
        <v>50</v>
      </c>
      <c r="G125">
        <f>VLOOKUP(SALIDAS6[[#This Row],[N° DE LOTE ]],ALMACEN[],7,)</f>
        <v>0.81</v>
      </c>
      <c r="J125">
        <v>111</v>
      </c>
      <c r="L125" t="s">
        <v>18207</v>
      </c>
    </row>
    <row r="126" spans="1:12" x14ac:dyDescent="0.25">
      <c r="A126" s="568">
        <v>818</v>
      </c>
      <c r="C126" s="169" t="str">
        <f>VLOOKUP(SALIDAS6[[#This Row],[N° DE LOTE ]],ALMACEN[],2,FALSE)</f>
        <v>LOSARTAN POTASICO 50MG X15TAB</v>
      </c>
      <c r="D126" s="169" t="str">
        <f>VLOOKUP(SALIDAS6[[#This Row],[N° DE LOTE ]],ALMACEN[],4,FALSE)</f>
        <v xml:space="preserve">TABLETAS </v>
      </c>
      <c r="E126" t="str">
        <f>VLOOKUP(SALIDAS6[[#This Row],[N° DE LOTE ]],ALMACEN[],3,FALSE)</f>
        <v>ECAR</v>
      </c>
      <c r="F126" s="571">
        <v>100</v>
      </c>
      <c r="G126">
        <f>VLOOKUP(SALIDAS6[[#This Row],[N° DE LOTE ]],ALMACEN[],7,)</f>
        <v>1.01</v>
      </c>
      <c r="J126">
        <v>112</v>
      </c>
      <c r="L126" t="s">
        <v>18080</v>
      </c>
    </row>
    <row r="127" spans="1:12" x14ac:dyDescent="0.25">
      <c r="A127" s="381">
        <v>271</v>
      </c>
      <c r="C127" s="169" t="str">
        <f>VLOOKUP(SALIDAS6[[#This Row],[N° DE LOTE ]],ALMACEN[],2,FALSE)</f>
        <v xml:space="preserve">SULFATO FERROSO 300MG X 10 TAB </v>
      </c>
      <c r="D127" s="169" t="str">
        <f>VLOOKUP(SALIDAS6[[#This Row],[N° DE LOTE ]],ALMACEN[],4,FALSE)</f>
        <v xml:space="preserve">TABLETAS </v>
      </c>
      <c r="E127" t="str">
        <f>VLOOKUP(SALIDAS6[[#This Row],[N° DE LOTE ]],ALMACEN[],3,FALSE)</f>
        <v>ECAR</v>
      </c>
      <c r="F127" s="564">
        <v>30</v>
      </c>
      <c r="G127">
        <f>VLOOKUP(SALIDAS6[[#This Row],[N° DE LOTE ]],ALMACEN[],7,)</f>
        <v>0.55000000000000004</v>
      </c>
      <c r="J127">
        <v>113</v>
      </c>
      <c r="L127" t="s">
        <v>18208</v>
      </c>
    </row>
    <row r="128" spans="1:12" x14ac:dyDescent="0.25">
      <c r="A128" s="179">
        <v>819</v>
      </c>
      <c r="C128" s="169" t="str">
        <f>VLOOKUP(SALIDAS6[[#This Row],[N° DE LOTE ]],ALMACEN[],2,FALSE)</f>
        <v xml:space="preserve">VITAMINA C 500MG 10 X 10 TAB </v>
      </c>
      <c r="D128" s="169" t="str">
        <f>VLOOKUP(SALIDAS6[[#This Row],[N° DE LOTE ]],ALMACEN[],4,FALSE)</f>
        <v xml:space="preserve">TABLETAS </v>
      </c>
      <c r="E128" t="str">
        <f>VLOOKUP(SALIDAS6[[#This Row],[N° DE LOTE ]],ALMACEN[],3,FALSE)</f>
        <v>ECAR</v>
      </c>
      <c r="F128" s="318">
        <v>100</v>
      </c>
      <c r="G128">
        <f>VLOOKUP(SALIDAS6[[#This Row],[N° DE LOTE ]],ALMACEN[],7,)</f>
        <v>1.7</v>
      </c>
      <c r="J128">
        <v>114</v>
      </c>
      <c r="L128" t="s">
        <v>18209</v>
      </c>
    </row>
    <row r="129" spans="1:10" x14ac:dyDescent="0.25">
      <c r="A129" s="179">
        <v>820</v>
      </c>
      <c r="C129" s="169" t="str">
        <f>VLOOKUP(SALIDAS6[[#This Row],[N° DE LOTE ]],ALMACEN[],2,FALSE)</f>
        <v>ALPRAZOLAM 0.5MG CAJA X 30 TAB</v>
      </c>
      <c r="D129" s="169" t="str">
        <f>VLOOKUP(SALIDAS6[[#This Row],[N° DE LOTE ]],ALMACEN[],4,FALSE)</f>
        <v>PSICOTROPICO</v>
      </c>
      <c r="E129" t="str">
        <f>VLOOKUP(SALIDAS6[[#This Row],[N° DE LOTE ]],ALMACEN[],3,FALSE)</f>
        <v>SNC PHARMA</v>
      </c>
      <c r="F129" s="318"/>
      <c r="G129">
        <f>VLOOKUP(SALIDAS6[[#This Row],[N° DE LOTE ]],ALMACEN[],7,)</f>
        <v>0</v>
      </c>
      <c r="J129">
        <v>115</v>
      </c>
    </row>
    <row r="130" spans="1:10" x14ac:dyDescent="0.25">
      <c r="A130" s="179">
        <v>821</v>
      </c>
      <c r="C130" s="169" t="str">
        <f>VLOOKUP(SALIDAS6[[#This Row],[N° DE LOTE ]],ALMACEN[],2,FALSE)</f>
        <v xml:space="preserve">BROMAZEPAM 6MG CAJA X 30 </v>
      </c>
      <c r="D130" s="169" t="str">
        <f>VLOOKUP(SALIDAS6[[#This Row],[N° DE LOTE ]],ALMACEN[],4,FALSE)</f>
        <v>PSICOTROPICO</v>
      </c>
      <c r="E130" t="str">
        <f>VLOOKUP(SALIDAS6[[#This Row],[N° DE LOTE ]],ALMACEN[],3,FALSE)</f>
        <v>SNC PHARMA</v>
      </c>
      <c r="F130" s="318">
        <v>20</v>
      </c>
      <c r="G130">
        <f>VLOOKUP(SALIDAS6[[#This Row],[N° DE LOTE ]],ALMACEN[],7,)</f>
        <v>7.92</v>
      </c>
      <c r="J130">
        <v>116</v>
      </c>
    </row>
    <row r="131" spans="1:10" x14ac:dyDescent="0.25">
      <c r="A131" s="179">
        <v>822</v>
      </c>
      <c r="C131" s="169" t="str">
        <f>VLOOKUP(SALIDAS6[[#This Row],[N° DE LOTE ]],ALMACEN[],2,FALSE)</f>
        <v>MORFINA CHT 10MG /1ML</v>
      </c>
      <c r="D131" s="169" t="str">
        <f>VLOOKUP(SALIDAS6[[#This Row],[N° DE LOTE ]],ALMACEN[],4,FALSE)</f>
        <v>PSICOTROPICO</v>
      </c>
      <c r="E131" t="str">
        <f>VLOOKUP(SALIDAS6[[#This Row],[N° DE LOTE ]],ALMACEN[],3,FALSE)</f>
        <v>BIOSANO</v>
      </c>
      <c r="F131" s="318">
        <v>10</v>
      </c>
      <c r="G131">
        <f>VLOOKUP(SALIDAS6[[#This Row],[N° DE LOTE ]],ALMACEN[],7,)</f>
        <v>2.5</v>
      </c>
      <c r="J131">
        <v>117</v>
      </c>
    </row>
    <row r="132" spans="1:10" x14ac:dyDescent="0.25">
      <c r="A132" s="179">
        <v>823</v>
      </c>
      <c r="C132" s="169" t="str">
        <f>VLOOKUP(SALIDAS6[[#This Row],[N° DE LOTE ]],ALMACEN[],2,FALSE)</f>
        <v>MIDAZOLAM 15MG / 3ML</v>
      </c>
      <c r="D132" s="169" t="str">
        <f>VLOOKUP(SALIDAS6[[#This Row],[N° DE LOTE ]],ALMACEN[],4,FALSE)</f>
        <v>PSICOTROPICO</v>
      </c>
      <c r="E132" t="str">
        <f>VLOOKUP(SALIDAS6[[#This Row],[N° DE LOTE ]],ALMACEN[],3,FALSE)</f>
        <v>BIOSANO</v>
      </c>
      <c r="F132" s="318">
        <v>10</v>
      </c>
      <c r="G132">
        <f>VLOOKUP(SALIDAS6[[#This Row],[N° DE LOTE ]],ALMACEN[],7,)</f>
        <v>3.29</v>
      </c>
      <c r="J132">
        <v>118</v>
      </c>
    </row>
    <row r="133" spans="1:10" x14ac:dyDescent="0.25">
      <c r="A133" s="179">
        <v>824</v>
      </c>
      <c r="C133" s="169" t="str">
        <f>VLOOKUP(SALIDAS6[[#This Row],[N° DE LOTE ]],ALMACEN[],2,FALSE)</f>
        <v xml:space="preserve">TRAMADOL CHT 100MG/2ML </v>
      </c>
      <c r="D133" s="169" t="str">
        <f>VLOOKUP(SALIDAS6[[#This Row],[N° DE LOTE ]],ALMACEN[],4,FALSE)</f>
        <v>AMPOLLA</v>
      </c>
      <c r="E133" t="str">
        <f>VLOOKUP(SALIDAS6[[#This Row],[N° DE LOTE ]],ALMACEN[],3,FALSE)</f>
        <v>VITALYS</v>
      </c>
      <c r="F133" s="318">
        <v>50</v>
      </c>
      <c r="G133">
        <f>VLOOKUP(SALIDAS6[[#This Row],[N° DE LOTE ]],ALMACEN[],7,)</f>
        <v>2.0499999999999998</v>
      </c>
      <c r="J133">
        <v>119</v>
      </c>
    </row>
    <row r="134" spans="1:10" x14ac:dyDescent="0.25">
      <c r="A134" s="179"/>
      <c r="C134" s="169" t="e">
        <f>VLOOKUP(SALIDAS6[[#This Row],[N° DE LOTE ]],ALMACEN[],2,FALSE)</f>
        <v>#N/A</v>
      </c>
      <c r="D134" s="169" t="e">
        <f>VLOOKUP(SALIDAS6[[#This Row],[N° DE LOTE ]],ALMACEN[],4,FALSE)</f>
        <v>#N/A</v>
      </c>
      <c r="E134" t="e">
        <f>VLOOKUP(SALIDAS6[[#This Row],[N° DE LOTE ]],ALMACEN[],3,FALSE)</f>
        <v>#N/A</v>
      </c>
      <c r="F134" s="318"/>
      <c r="G134" t="e">
        <f>VLOOKUP(SALIDAS6[[#This Row],[N° DE LOTE ]],ALMACEN[],7,)</f>
        <v>#N/A</v>
      </c>
    </row>
    <row r="135" spans="1:10" x14ac:dyDescent="0.25">
      <c r="A135" s="179"/>
      <c r="C135" s="169" t="e">
        <f>VLOOKUP(SALIDAS6[[#This Row],[N° DE LOTE ]],ALMACEN[],2,FALSE)</f>
        <v>#N/A</v>
      </c>
      <c r="D135" s="169" t="e">
        <f>VLOOKUP(SALIDAS6[[#This Row],[N° DE LOTE ]],ALMACEN[],4,FALSE)</f>
        <v>#N/A</v>
      </c>
      <c r="E135" t="e">
        <f>VLOOKUP(SALIDAS6[[#This Row],[N° DE LOTE ]],ALMACEN[],3,FALSE)</f>
        <v>#N/A</v>
      </c>
      <c r="F135" s="318"/>
      <c r="G135" t="e">
        <f>VLOOKUP(SALIDAS6[[#This Row],[N° DE LOTE ]],ALMACEN[],7,)</f>
        <v>#N/A</v>
      </c>
    </row>
    <row r="136" spans="1:10" x14ac:dyDescent="0.25">
      <c r="A136" s="179"/>
      <c r="C136" s="169" t="e">
        <f>VLOOKUP(SALIDAS6[[#This Row],[N° DE LOTE ]],ALMACEN[],2,FALSE)</f>
        <v>#N/A</v>
      </c>
      <c r="D136" s="169" t="e">
        <f>VLOOKUP(SALIDAS6[[#This Row],[N° DE LOTE ]],ALMACEN[],4,FALSE)</f>
        <v>#N/A</v>
      </c>
      <c r="E136" t="e">
        <f>VLOOKUP(SALIDAS6[[#This Row],[N° DE LOTE ]],ALMACEN[],3,FALSE)</f>
        <v>#N/A</v>
      </c>
      <c r="F136" s="318"/>
      <c r="G136" t="e">
        <f>VLOOKUP(SALIDAS6[[#This Row],[N° DE LOTE ]],ALMACEN[],7,)</f>
        <v>#N/A</v>
      </c>
    </row>
    <row r="137" spans="1:10" x14ac:dyDescent="0.25">
      <c r="A137" s="179"/>
      <c r="C137" s="169" t="e">
        <f>VLOOKUP(SALIDAS6[[#This Row],[N° DE LOTE ]],ALMACEN[],2,FALSE)</f>
        <v>#N/A</v>
      </c>
      <c r="D137" s="169" t="e">
        <f>VLOOKUP(SALIDAS6[[#This Row],[N° DE LOTE ]],ALMACEN[],4,FALSE)</f>
        <v>#N/A</v>
      </c>
      <c r="E137" t="e">
        <f>VLOOKUP(SALIDAS6[[#This Row],[N° DE LOTE ]],ALMACEN[],3,FALSE)</f>
        <v>#N/A</v>
      </c>
      <c r="F137" s="318"/>
      <c r="G137" t="e">
        <f>VLOOKUP(SALIDAS6[[#This Row],[N° DE LOTE ]],ALMACEN[],7,)</f>
        <v>#N/A</v>
      </c>
    </row>
    <row r="138" spans="1:10" x14ac:dyDescent="0.25">
      <c r="A138" s="179"/>
      <c r="C138" s="169" t="e">
        <f>VLOOKUP(SALIDAS6[[#This Row],[N° DE LOTE ]],ALMACEN[],2,FALSE)</f>
        <v>#N/A</v>
      </c>
      <c r="D138" s="169" t="e">
        <f>VLOOKUP(SALIDAS6[[#This Row],[N° DE LOTE ]],ALMACEN[],4,FALSE)</f>
        <v>#N/A</v>
      </c>
      <c r="E138" t="e">
        <f>VLOOKUP(SALIDAS6[[#This Row],[N° DE LOTE ]],ALMACEN[],3,FALSE)</f>
        <v>#N/A</v>
      </c>
      <c r="F138" s="318"/>
      <c r="G138" t="e">
        <f>VLOOKUP(SALIDAS6[[#This Row],[N° DE LOTE ]],ALMACEN[],7,)</f>
        <v>#N/A</v>
      </c>
    </row>
    <row r="139" spans="1:10" x14ac:dyDescent="0.25">
      <c r="A139" s="179">
        <v>51</v>
      </c>
      <c r="C139" s="169" t="str">
        <f>VLOOKUP(SALIDAS6[[#This Row],[N° DE LOTE ]],ALMACEN[],2,FALSE)</f>
        <v xml:space="preserve">ATORVASTATINA 20MG 10 X 10 TAB </v>
      </c>
      <c r="D139" s="169" t="str">
        <f>VLOOKUP(SALIDAS6[[#This Row],[N° DE LOTE ]],ALMACEN[],4,FALSE)</f>
        <v xml:space="preserve">TABLETAS </v>
      </c>
      <c r="E139" t="str">
        <f>VLOOKUP(SALIDAS6[[#This Row],[N° DE LOTE ]],ALMACEN[],3,FALSE)</f>
        <v xml:space="preserve">BRIXMEDIC </v>
      </c>
      <c r="F139" s="318">
        <v>10</v>
      </c>
      <c r="G139">
        <f>VLOOKUP(SALIDAS6[[#This Row],[N° DE LOTE ]],ALMACEN[],7,)</f>
        <v>1.3</v>
      </c>
    </row>
    <row r="140" spans="1:10" x14ac:dyDescent="0.25">
      <c r="A140" s="179">
        <v>458</v>
      </c>
      <c r="C140" s="169" t="str">
        <f>VLOOKUP(SALIDAS6[[#This Row],[N° DE LOTE ]],ALMACEN[],2,FALSE)</f>
        <v>CREMA TRIPLT (CLOTR+GENTAM+BETAME 20G</v>
      </c>
      <c r="D140" s="169" t="str">
        <f>VLOOKUP(SALIDAS6[[#This Row],[N° DE LOTE ]],ALMACEN[],4,FALSE)</f>
        <v>CREMA</v>
      </c>
      <c r="E140" t="str">
        <f>VLOOKUP(SALIDAS6[[#This Row],[N° DE LOTE ]],ALMACEN[],3,FALSE)</f>
        <v>BRIXMEDIC</v>
      </c>
      <c r="F140" s="318">
        <v>17</v>
      </c>
      <c r="G140">
        <f>VLOOKUP(SALIDAS6[[#This Row],[N° DE LOTE ]],ALMACEN[],7,)</f>
        <v>4.1500000000000004</v>
      </c>
    </row>
    <row r="141" spans="1:10" x14ac:dyDescent="0.25">
      <c r="A141" s="376"/>
      <c r="C141" s="169" t="e">
        <f>VLOOKUP(SALIDAS6[[#This Row],[N° DE LOTE ]],ALMACEN[],2,FALSE)</f>
        <v>#N/A</v>
      </c>
      <c r="D141" s="169" t="e">
        <f>VLOOKUP(SALIDAS6[[#This Row],[N° DE LOTE ]],ALMACEN[],4,FALSE)</f>
        <v>#N/A</v>
      </c>
      <c r="E141" t="e">
        <f>VLOOKUP(SALIDAS6[[#This Row],[N° DE LOTE ]],ALMACEN[],3,FALSE)</f>
        <v>#N/A</v>
      </c>
      <c r="F141" s="321"/>
      <c r="G141" t="e">
        <f>VLOOKUP(SALIDAS6[[#This Row],[N° DE LOTE ]],ALMACEN[],7,)</f>
        <v>#N/A</v>
      </c>
    </row>
    <row r="142" spans="1:10" x14ac:dyDescent="0.25">
      <c r="A142" s="376"/>
      <c r="C142" s="169" t="e">
        <f>VLOOKUP(SALIDAS6[[#This Row],[N° DE LOTE ]],ALMACEN[],2,FALSE)</f>
        <v>#N/A</v>
      </c>
      <c r="D142" s="169" t="e">
        <f>VLOOKUP(SALIDAS6[[#This Row],[N° DE LOTE ]],ALMACEN[],4,FALSE)</f>
        <v>#N/A</v>
      </c>
      <c r="E142" t="e">
        <f>VLOOKUP(SALIDAS6[[#This Row],[N° DE LOTE ]],ALMACEN[],3,FALSE)</f>
        <v>#N/A</v>
      </c>
      <c r="F142" s="321"/>
      <c r="G142" t="e">
        <f>VLOOKUP(SALIDAS6[[#This Row],[N° DE LOTE ]],ALMACEN[],7,)</f>
        <v>#N/A</v>
      </c>
    </row>
    <row r="143" spans="1:10" x14ac:dyDescent="0.25">
      <c r="A143" s="179"/>
      <c r="C143" s="169" t="e">
        <f>VLOOKUP(SALIDAS6[[#This Row],[N° DE LOTE ]],ALMACEN[],2,FALSE)</f>
        <v>#N/A</v>
      </c>
      <c r="D143" s="169" t="e">
        <f>VLOOKUP(SALIDAS6[[#This Row],[N° DE LOTE ]],ALMACEN[],4,FALSE)</f>
        <v>#N/A</v>
      </c>
      <c r="E143" t="e">
        <f>VLOOKUP(SALIDAS6[[#This Row],[N° DE LOTE ]],ALMACEN[],3,FALSE)</f>
        <v>#N/A</v>
      </c>
      <c r="F143" s="318"/>
      <c r="G143" t="e">
        <f>VLOOKUP(SALIDAS6[[#This Row],[N° DE LOTE ]],ALMACEN[],7,)</f>
        <v>#N/A</v>
      </c>
    </row>
    <row r="144" spans="1:10" x14ac:dyDescent="0.25">
      <c r="A144" s="179"/>
      <c r="C144" s="169" t="e">
        <f>VLOOKUP(SALIDAS6[[#This Row],[N° DE LOTE ]],ALMACEN[],2,FALSE)</f>
        <v>#N/A</v>
      </c>
      <c r="D144" s="169" t="e">
        <f>VLOOKUP(SALIDAS6[[#This Row],[N° DE LOTE ]],ALMACEN[],4,FALSE)</f>
        <v>#N/A</v>
      </c>
      <c r="E144" t="e">
        <f>VLOOKUP(SALIDAS6[[#This Row],[N° DE LOTE ]],ALMACEN[],3,FALSE)</f>
        <v>#N/A</v>
      </c>
      <c r="F144" s="318"/>
      <c r="G144" t="e">
        <f>VLOOKUP(SALIDAS6[[#This Row],[N° DE LOTE ]],ALMACEN[],7,)</f>
        <v>#N/A</v>
      </c>
    </row>
    <row r="145" spans="1:7" x14ac:dyDescent="0.25">
      <c r="A145" s="179"/>
      <c r="C145" s="169" t="e">
        <f>VLOOKUP(SALIDAS6[[#This Row],[N° DE LOTE ]],ALMACEN[],2,FALSE)</f>
        <v>#N/A</v>
      </c>
      <c r="D145" s="169" t="e">
        <f>VLOOKUP(SALIDAS6[[#This Row],[N° DE LOTE ]],ALMACEN[],4,FALSE)</f>
        <v>#N/A</v>
      </c>
      <c r="E145" t="e">
        <f>VLOOKUP(SALIDAS6[[#This Row],[N° DE LOTE ]],ALMACEN[],3,FALSE)</f>
        <v>#N/A</v>
      </c>
      <c r="F145" s="318"/>
      <c r="G145" t="e">
        <f>VLOOKUP(SALIDAS6[[#This Row],[N° DE LOTE ]],ALMACEN[],7,)</f>
        <v>#N/A</v>
      </c>
    </row>
    <row r="146" spans="1:7" x14ac:dyDescent="0.25">
      <c r="A146" s="179"/>
      <c r="C146" s="169" t="e">
        <f>VLOOKUP(SALIDAS6[[#This Row],[N° DE LOTE ]],ALMACEN[],2,FALSE)</f>
        <v>#N/A</v>
      </c>
      <c r="D146" s="169" t="e">
        <f>VLOOKUP(SALIDAS6[[#This Row],[N° DE LOTE ]],ALMACEN[],4,FALSE)</f>
        <v>#N/A</v>
      </c>
      <c r="E146" t="e">
        <f>VLOOKUP(SALIDAS6[[#This Row],[N° DE LOTE ]],ALMACEN[],3,FALSE)</f>
        <v>#N/A</v>
      </c>
      <c r="F146" s="318"/>
      <c r="G146" t="e">
        <f>VLOOKUP(SALIDAS6[[#This Row],[N° DE LOTE ]],ALMACEN[],7,)</f>
        <v>#N/A</v>
      </c>
    </row>
    <row r="147" spans="1:7" x14ac:dyDescent="0.25">
      <c r="A147" s="588"/>
      <c r="C147" s="169" t="e">
        <f>VLOOKUP(SALIDAS6[[#This Row],[N° DE LOTE ]],ALMACEN[],2,FALSE)</f>
        <v>#N/A</v>
      </c>
      <c r="D147" s="169" t="e">
        <f>VLOOKUP(SALIDAS6[[#This Row],[N° DE LOTE ]],ALMACEN[],4,FALSE)</f>
        <v>#N/A</v>
      </c>
      <c r="E147" t="e">
        <f>VLOOKUP(SALIDAS6[[#This Row],[N° DE LOTE ]],ALMACEN[],3,FALSE)</f>
        <v>#N/A</v>
      </c>
      <c r="F147" s="589"/>
      <c r="G147" t="e">
        <f>VLOOKUP(SALIDAS6[[#This Row],[N° DE LOTE ]],ALMACEN[],7,)</f>
        <v>#N/A</v>
      </c>
    </row>
    <row r="148" spans="1:7" x14ac:dyDescent="0.25">
      <c r="A148" s="588"/>
      <c r="C148" s="169" t="e">
        <f>VLOOKUP(SALIDAS6[[#This Row],[N° DE LOTE ]],ALMACEN[],2,FALSE)</f>
        <v>#N/A</v>
      </c>
      <c r="D148" s="169" t="e">
        <f>VLOOKUP(SALIDAS6[[#This Row],[N° DE LOTE ]],ALMACEN[],4,FALSE)</f>
        <v>#N/A</v>
      </c>
      <c r="E148" t="e">
        <f>VLOOKUP(SALIDAS6[[#This Row],[N° DE LOTE ]],ALMACEN[],3,FALSE)</f>
        <v>#N/A</v>
      </c>
      <c r="F148" s="589"/>
      <c r="G148" t="e">
        <f>VLOOKUP(SALIDAS6[[#This Row],[N° DE LOTE ]],ALMACEN[],7,)</f>
        <v>#N/A</v>
      </c>
    </row>
    <row r="149" spans="1:7" x14ac:dyDescent="0.25">
      <c r="A149" s="588"/>
      <c r="C149" s="169" t="e">
        <f>VLOOKUP(SALIDAS6[[#This Row],[N° DE LOTE ]],ALMACEN[],2,FALSE)</f>
        <v>#N/A</v>
      </c>
      <c r="D149" s="169" t="e">
        <f>VLOOKUP(SALIDAS6[[#This Row],[N° DE LOTE ]],ALMACEN[],4,FALSE)</f>
        <v>#N/A</v>
      </c>
      <c r="E149" t="e">
        <f>VLOOKUP(SALIDAS6[[#This Row],[N° DE LOTE ]],ALMACEN[],3,FALSE)</f>
        <v>#N/A</v>
      </c>
      <c r="F149" s="589"/>
      <c r="G149" t="e">
        <f>VLOOKUP(SALIDAS6[[#This Row],[N° DE LOTE ]],ALMACEN[],7,)</f>
        <v>#N/A</v>
      </c>
    </row>
    <row r="150" spans="1:7" x14ac:dyDescent="0.25">
      <c r="A150" s="591"/>
      <c r="C150" s="169" t="e">
        <f>VLOOKUP(SALIDAS6[[#This Row],[N° DE LOTE ]],ALMACEN[],2,FALSE)</f>
        <v>#N/A</v>
      </c>
      <c r="D150" s="169" t="e">
        <f>VLOOKUP(SALIDAS6[[#This Row],[N° DE LOTE ]],ALMACEN[],4,FALSE)</f>
        <v>#N/A</v>
      </c>
      <c r="E150" t="e">
        <f>VLOOKUP(SALIDAS6[[#This Row],[N° DE LOTE ]],ALMACEN[],3,FALSE)</f>
        <v>#N/A</v>
      </c>
      <c r="F150" s="594"/>
      <c r="G150" t="e">
        <f>VLOOKUP(SALIDAS6[[#This Row],[N° DE LOTE ]],ALMACEN[],7,)</f>
        <v>#N/A</v>
      </c>
    </row>
    <row r="151" spans="1:7" x14ac:dyDescent="0.25">
      <c r="A151" s="591"/>
      <c r="C151" s="169" t="e">
        <f>VLOOKUP(SALIDAS6[[#This Row],[N° DE LOTE ]],ALMACEN[],2,FALSE)</f>
        <v>#N/A</v>
      </c>
      <c r="D151" s="169" t="e">
        <f>VLOOKUP(SALIDAS6[[#This Row],[N° DE LOTE ]],ALMACEN[],4,FALSE)</f>
        <v>#N/A</v>
      </c>
      <c r="E151" t="e">
        <f>VLOOKUP(SALIDAS6[[#This Row],[N° DE LOTE ]],ALMACEN[],3,FALSE)</f>
        <v>#N/A</v>
      </c>
      <c r="F151" s="592"/>
      <c r="G151" t="e">
        <f>VLOOKUP(SALIDAS6[[#This Row],[N° DE LOTE ]],ALMACEN[],7,)</f>
        <v>#N/A</v>
      </c>
    </row>
    <row r="152" spans="1:7" x14ac:dyDescent="0.25">
      <c r="A152" s="591"/>
      <c r="C152" s="169" t="e">
        <f>VLOOKUP(SALIDAS6[[#This Row],[N° DE LOTE ]],ALMACEN[],2,FALSE)</f>
        <v>#N/A</v>
      </c>
      <c r="D152" s="169" t="e">
        <f>VLOOKUP(SALIDAS6[[#This Row],[N° DE LOTE ]],ALMACEN[],4,FALSE)</f>
        <v>#N/A</v>
      </c>
      <c r="E152" t="e">
        <f>VLOOKUP(SALIDAS6[[#This Row],[N° DE LOTE ]],ALMACEN[],3,FALSE)</f>
        <v>#N/A</v>
      </c>
      <c r="F152" s="592"/>
      <c r="G152" t="e">
        <f>VLOOKUP(SALIDAS6[[#This Row],[N° DE LOTE ]],ALMACEN[],7,)</f>
        <v>#N/A</v>
      </c>
    </row>
    <row r="153" spans="1:7" x14ac:dyDescent="0.25">
      <c r="A153" s="588"/>
      <c r="C153" s="169" t="e">
        <f>VLOOKUP(SALIDAS6[[#This Row],[N° DE LOTE ]],ALMACEN[],2,FALSE)</f>
        <v>#N/A</v>
      </c>
      <c r="D153" s="169" t="e">
        <f>VLOOKUP(SALIDAS6[[#This Row],[N° DE LOTE ]],ALMACEN[],4,FALSE)</f>
        <v>#N/A</v>
      </c>
      <c r="E153" t="e">
        <f>VLOOKUP(SALIDAS6[[#This Row],[N° DE LOTE ]],ALMACEN[],3,FALSE)</f>
        <v>#N/A</v>
      </c>
      <c r="F153" s="589"/>
      <c r="G153" t="e">
        <f>VLOOKUP(SALIDAS6[[#This Row],[N° DE LOTE ]],ALMACEN[],7,)</f>
        <v>#N/A</v>
      </c>
    </row>
    <row r="154" spans="1:7" x14ac:dyDescent="0.25">
      <c r="A154" s="591"/>
      <c r="C154" s="169" t="e">
        <f>VLOOKUP(SALIDAS6[[#This Row],[N° DE LOTE ]],ALMACEN[],2,FALSE)</f>
        <v>#N/A</v>
      </c>
      <c r="D154" s="169" t="e">
        <f>VLOOKUP(SALIDAS6[[#This Row],[N° DE LOTE ]],ALMACEN[],4,FALSE)</f>
        <v>#N/A</v>
      </c>
      <c r="E154" t="e">
        <f>VLOOKUP(SALIDAS6[[#This Row],[N° DE LOTE ]],ALMACEN[],3,FALSE)</f>
        <v>#N/A</v>
      </c>
      <c r="F154" s="594"/>
      <c r="G154" t="e">
        <f>VLOOKUP(SALIDAS6[[#This Row],[N° DE LOTE ]],ALMACEN[],7,)</f>
        <v>#N/A</v>
      </c>
    </row>
    <row r="155" spans="1:7" x14ac:dyDescent="0.25">
      <c r="A155" s="591"/>
      <c r="C155" s="169" t="e">
        <f>VLOOKUP(SALIDAS6[[#This Row],[N° DE LOTE ]],ALMACEN[],2,FALSE)</f>
        <v>#N/A</v>
      </c>
      <c r="D155" s="169" t="e">
        <f>VLOOKUP(SALIDAS6[[#This Row],[N° DE LOTE ]],ALMACEN[],4,FALSE)</f>
        <v>#N/A</v>
      </c>
      <c r="E155" t="e">
        <f>VLOOKUP(SALIDAS6[[#This Row],[N° DE LOTE ]],ALMACEN[],3,FALSE)</f>
        <v>#N/A</v>
      </c>
      <c r="F155" s="592"/>
      <c r="G155" t="e">
        <f>VLOOKUP(SALIDAS6[[#This Row],[N° DE LOTE ]],ALMACEN[],7,)</f>
        <v>#N/A</v>
      </c>
    </row>
    <row r="156" spans="1:7" x14ac:dyDescent="0.25">
      <c r="A156" s="591"/>
      <c r="C156" s="169" t="e">
        <f>VLOOKUP(SALIDAS6[[#This Row],[N° DE LOTE ]],ALMACEN[],2,FALSE)</f>
        <v>#N/A</v>
      </c>
      <c r="D156" s="169" t="e">
        <f>VLOOKUP(SALIDAS6[[#This Row],[N° DE LOTE ]],ALMACEN[],4,FALSE)</f>
        <v>#N/A</v>
      </c>
      <c r="E156" t="e">
        <f>VLOOKUP(SALIDAS6[[#This Row],[N° DE LOTE ]],ALMACEN[],3,FALSE)</f>
        <v>#N/A</v>
      </c>
      <c r="F156" s="594"/>
      <c r="G156" t="e">
        <f>VLOOKUP(SALIDAS6[[#This Row],[N° DE LOTE ]],ALMACEN[],7,)</f>
        <v>#N/A</v>
      </c>
    </row>
    <row r="157" spans="1:7" x14ac:dyDescent="0.25">
      <c r="A157" s="588"/>
      <c r="C157" s="169" t="e">
        <f>VLOOKUP(SALIDAS6[[#This Row],[N° DE LOTE ]],ALMACEN[],2,FALSE)</f>
        <v>#N/A</v>
      </c>
      <c r="D157" s="169" t="e">
        <f>VLOOKUP(SALIDAS6[[#This Row],[N° DE LOTE ]],ALMACEN[],4,FALSE)</f>
        <v>#N/A</v>
      </c>
      <c r="E157" t="e">
        <f>VLOOKUP(SALIDAS6[[#This Row],[N° DE LOTE ]],ALMACEN[],3,FALSE)</f>
        <v>#N/A</v>
      </c>
      <c r="F157" s="595"/>
      <c r="G157" t="e">
        <f>VLOOKUP(SALIDAS6[[#This Row],[N° DE LOTE ]],ALMACEN[],7,)</f>
        <v>#N/A</v>
      </c>
    </row>
    <row r="158" spans="1:7" x14ac:dyDescent="0.25">
      <c r="A158" s="591"/>
      <c r="C158" s="169" t="e">
        <f>VLOOKUP(SALIDAS6[[#This Row],[N° DE LOTE ]],ALMACEN[],2,FALSE)</f>
        <v>#N/A</v>
      </c>
      <c r="D158" s="169" t="e">
        <f>VLOOKUP(SALIDAS6[[#This Row],[N° DE LOTE ]],ALMACEN[],4,FALSE)</f>
        <v>#N/A</v>
      </c>
      <c r="E158" t="e">
        <f>VLOOKUP(SALIDAS6[[#This Row],[N° DE LOTE ]],ALMACEN[],3,FALSE)</f>
        <v>#N/A</v>
      </c>
      <c r="F158" s="594"/>
      <c r="G158" t="e">
        <f>VLOOKUP(SALIDAS6[[#This Row],[N° DE LOTE ]],ALMACEN[],7,)</f>
        <v>#N/A</v>
      </c>
    </row>
    <row r="159" spans="1:7" x14ac:dyDescent="0.25">
      <c r="A159" s="588"/>
      <c r="C159" s="169" t="e">
        <f>VLOOKUP(SALIDAS6[[#This Row],[N° DE LOTE ]],ALMACEN[],2,FALSE)</f>
        <v>#N/A</v>
      </c>
      <c r="D159" s="169" t="e">
        <f>VLOOKUP(SALIDAS6[[#This Row],[N° DE LOTE ]],ALMACEN[],4,FALSE)</f>
        <v>#N/A</v>
      </c>
      <c r="E159" t="e">
        <f>VLOOKUP(SALIDAS6[[#This Row],[N° DE LOTE ]],ALMACEN[],3,FALSE)</f>
        <v>#N/A</v>
      </c>
      <c r="F159" s="589"/>
      <c r="G159" t="e">
        <f>VLOOKUP(SALIDAS6[[#This Row],[N° DE LOTE ]],ALMACEN[],7,)</f>
        <v>#N/A</v>
      </c>
    </row>
    <row r="160" spans="1:7" x14ac:dyDescent="0.25">
      <c r="A160" s="591"/>
      <c r="C160" s="169" t="e">
        <f>VLOOKUP(SALIDAS6[[#This Row],[N° DE LOTE ]],ALMACEN[],2,FALSE)</f>
        <v>#N/A</v>
      </c>
      <c r="D160" s="169" t="e">
        <f>VLOOKUP(SALIDAS6[[#This Row],[N° DE LOTE ]],ALMACEN[],4,FALSE)</f>
        <v>#N/A</v>
      </c>
      <c r="E160" t="e">
        <f>VLOOKUP(SALIDAS6[[#This Row],[N° DE LOTE ]],ALMACEN[],3,FALSE)</f>
        <v>#N/A</v>
      </c>
      <c r="F160" s="594"/>
      <c r="G160" t="e">
        <f>VLOOKUP(SALIDAS6[[#This Row],[N° DE LOTE ]],ALMACEN[],7,)</f>
        <v>#N/A</v>
      </c>
    </row>
    <row r="161" spans="1:7" x14ac:dyDescent="0.25">
      <c r="A161" s="591"/>
      <c r="C161" s="169" t="e">
        <f>VLOOKUP(SALIDAS6[[#This Row],[N° DE LOTE ]],ALMACEN[],2,FALSE)</f>
        <v>#N/A</v>
      </c>
      <c r="D161" s="169" t="e">
        <f>VLOOKUP(SALIDAS6[[#This Row],[N° DE LOTE ]],ALMACEN[],4,FALSE)</f>
        <v>#N/A</v>
      </c>
      <c r="E161" t="e">
        <f>VLOOKUP(SALIDAS6[[#This Row],[N° DE LOTE ]],ALMACEN[],3,FALSE)</f>
        <v>#N/A</v>
      </c>
      <c r="F161" s="592"/>
      <c r="G161" t="e">
        <f>VLOOKUP(SALIDAS6[[#This Row],[N° DE LOTE ]],ALMACEN[],7,)</f>
        <v>#N/A</v>
      </c>
    </row>
    <row r="162" spans="1:7" x14ac:dyDescent="0.25">
      <c r="A162" s="591"/>
      <c r="C162" s="169" t="e">
        <f>VLOOKUP(SALIDAS6[[#This Row],[N° DE LOTE ]],ALMACEN[],2,FALSE)</f>
        <v>#N/A</v>
      </c>
      <c r="D162" s="169" t="e">
        <f>VLOOKUP(SALIDAS6[[#This Row],[N° DE LOTE ]],ALMACEN[],4,FALSE)</f>
        <v>#N/A</v>
      </c>
      <c r="E162" t="e">
        <f>VLOOKUP(SALIDAS6[[#This Row],[N° DE LOTE ]],ALMACEN[],3,FALSE)</f>
        <v>#N/A</v>
      </c>
      <c r="F162" s="592"/>
      <c r="G162" t="e">
        <f>VLOOKUP(SALIDAS6[[#This Row],[N° DE LOTE ]],ALMACEN[],7,)</f>
        <v>#N/A</v>
      </c>
    </row>
    <row r="163" spans="1:7" x14ac:dyDescent="0.25">
      <c r="A163" s="591"/>
      <c r="C163" s="169" t="e">
        <f>VLOOKUP(SALIDAS6[[#This Row],[N° DE LOTE ]],ALMACEN[],2,FALSE)</f>
        <v>#N/A</v>
      </c>
      <c r="D163" s="169" t="e">
        <f>VLOOKUP(SALIDAS6[[#This Row],[N° DE LOTE ]],ALMACEN[],4,FALSE)</f>
        <v>#N/A</v>
      </c>
      <c r="E163" t="e">
        <f>VLOOKUP(SALIDAS6[[#This Row],[N° DE LOTE ]],ALMACEN[],3,FALSE)</f>
        <v>#N/A</v>
      </c>
      <c r="F163" s="592"/>
      <c r="G163" t="e">
        <f>VLOOKUP(SALIDAS6[[#This Row],[N° DE LOTE ]],ALMACEN[],7,)</f>
        <v>#N/A</v>
      </c>
    </row>
    <row r="164" spans="1:7" x14ac:dyDescent="0.25">
      <c r="A164" s="591"/>
      <c r="C164" s="169" t="e">
        <f>VLOOKUP(SALIDAS6[[#This Row],[N° DE LOTE ]],ALMACEN[],2,FALSE)</f>
        <v>#N/A</v>
      </c>
      <c r="D164" s="169" t="e">
        <f>VLOOKUP(SALIDAS6[[#This Row],[N° DE LOTE ]],ALMACEN[],4,FALSE)</f>
        <v>#N/A</v>
      </c>
      <c r="E164" t="e">
        <f>VLOOKUP(SALIDAS6[[#This Row],[N° DE LOTE ]],ALMACEN[],3,FALSE)</f>
        <v>#N/A</v>
      </c>
      <c r="F164" s="594"/>
      <c r="G164" t="e">
        <f>VLOOKUP(SALIDAS6[[#This Row],[N° DE LOTE ]],ALMACEN[],7,)</f>
        <v>#N/A</v>
      </c>
    </row>
    <row r="165" spans="1:7" x14ac:dyDescent="0.25">
      <c r="A165" s="591"/>
      <c r="C165" s="169" t="e">
        <f>VLOOKUP(SALIDAS6[[#This Row],[N° DE LOTE ]],ALMACEN[],2,FALSE)</f>
        <v>#N/A</v>
      </c>
      <c r="D165" s="169" t="e">
        <f>VLOOKUP(SALIDAS6[[#This Row],[N° DE LOTE ]],ALMACEN[],4,FALSE)</f>
        <v>#N/A</v>
      </c>
      <c r="E165" t="e">
        <f>VLOOKUP(SALIDAS6[[#This Row],[N° DE LOTE ]],ALMACEN[],3,FALSE)</f>
        <v>#N/A</v>
      </c>
      <c r="F165" s="594"/>
      <c r="G165" t="e">
        <f>VLOOKUP(SALIDAS6[[#This Row],[N° DE LOTE ]],ALMACEN[],7,)</f>
        <v>#N/A</v>
      </c>
    </row>
    <row r="166" spans="1:7" x14ac:dyDescent="0.25">
      <c r="A166" s="588"/>
      <c r="C166" s="169" t="e">
        <f>VLOOKUP(SALIDAS6[[#This Row],[N° DE LOTE ]],ALMACEN[],2,FALSE)</f>
        <v>#N/A</v>
      </c>
      <c r="D166" s="169" t="e">
        <f>VLOOKUP(SALIDAS6[[#This Row],[N° DE LOTE ]],ALMACEN[],4,FALSE)</f>
        <v>#N/A</v>
      </c>
      <c r="E166" t="e">
        <f>VLOOKUP(SALIDAS6[[#This Row],[N° DE LOTE ]],ALMACEN[],3,FALSE)</f>
        <v>#N/A</v>
      </c>
      <c r="F166" s="589"/>
      <c r="G166" t="e">
        <f>VLOOKUP(SALIDAS6[[#This Row],[N° DE LOTE ]],ALMACEN[],7,)</f>
        <v>#N/A</v>
      </c>
    </row>
    <row r="167" spans="1:7" x14ac:dyDescent="0.25">
      <c r="A167" s="591"/>
      <c r="C167" s="169" t="e">
        <f>VLOOKUP(SALIDAS6[[#This Row],[N° DE LOTE ]],ALMACEN[],2,FALSE)</f>
        <v>#N/A</v>
      </c>
      <c r="D167" s="169" t="e">
        <f>VLOOKUP(SALIDAS6[[#This Row],[N° DE LOTE ]],ALMACEN[],4,FALSE)</f>
        <v>#N/A</v>
      </c>
      <c r="E167" t="e">
        <f>VLOOKUP(SALIDAS6[[#This Row],[N° DE LOTE ]],ALMACEN[],3,FALSE)</f>
        <v>#N/A</v>
      </c>
      <c r="F167" s="594"/>
      <c r="G167" t="e">
        <f>VLOOKUP(SALIDAS6[[#This Row],[N° DE LOTE ]],ALMACEN[],7,)</f>
        <v>#N/A</v>
      </c>
    </row>
    <row r="168" spans="1:7" x14ac:dyDescent="0.25">
      <c r="A168" s="591"/>
      <c r="C168" s="169" t="e">
        <f>VLOOKUP(SALIDAS6[[#This Row],[N° DE LOTE ]],ALMACEN[],2,FALSE)</f>
        <v>#N/A</v>
      </c>
      <c r="D168" s="169" t="e">
        <f>VLOOKUP(SALIDAS6[[#This Row],[N° DE LOTE ]],ALMACEN[],4,FALSE)</f>
        <v>#N/A</v>
      </c>
      <c r="E168" t="e">
        <f>VLOOKUP(SALIDAS6[[#This Row],[N° DE LOTE ]],ALMACEN[],3,FALSE)</f>
        <v>#N/A</v>
      </c>
      <c r="F168" s="594"/>
      <c r="G168" t="e">
        <f>VLOOKUP(SALIDAS6[[#This Row],[N° DE LOTE ]],ALMACEN[],7,)</f>
        <v>#N/A</v>
      </c>
    </row>
    <row r="169" spans="1:7" x14ac:dyDescent="0.25">
      <c r="A169" s="591"/>
      <c r="C169" s="169" t="e">
        <f>VLOOKUP(SALIDAS6[[#This Row],[N° DE LOTE ]],ALMACEN[],2,FALSE)</f>
        <v>#N/A</v>
      </c>
      <c r="D169" s="169" t="e">
        <f>VLOOKUP(SALIDAS6[[#This Row],[N° DE LOTE ]],ALMACEN[],4,FALSE)</f>
        <v>#N/A</v>
      </c>
      <c r="E169" t="e">
        <f>VLOOKUP(SALIDAS6[[#This Row],[N° DE LOTE ]],ALMACEN[],3,FALSE)</f>
        <v>#N/A</v>
      </c>
      <c r="F169" s="594"/>
      <c r="G169" t="e">
        <f>VLOOKUP(SALIDAS6[[#This Row],[N° DE LOTE ]],ALMACEN[],7,)</f>
        <v>#N/A</v>
      </c>
    </row>
    <row r="170" spans="1:7" x14ac:dyDescent="0.25">
      <c r="A170" s="591"/>
      <c r="C170" s="169" t="e">
        <f>VLOOKUP(SALIDAS6[[#This Row],[N° DE LOTE ]],ALMACEN[],2,FALSE)</f>
        <v>#N/A</v>
      </c>
      <c r="D170" s="169" t="e">
        <f>VLOOKUP(SALIDAS6[[#This Row],[N° DE LOTE ]],ALMACEN[],4,FALSE)</f>
        <v>#N/A</v>
      </c>
      <c r="E170" t="e">
        <f>VLOOKUP(SALIDAS6[[#This Row],[N° DE LOTE ]],ALMACEN[],3,FALSE)</f>
        <v>#N/A</v>
      </c>
      <c r="F170" s="594"/>
      <c r="G170" t="e">
        <f>VLOOKUP(SALIDAS6[[#This Row],[N° DE LOTE ]],ALMACEN[],7,)</f>
        <v>#N/A</v>
      </c>
    </row>
    <row r="171" spans="1:7" x14ac:dyDescent="0.25">
      <c r="A171" s="591"/>
      <c r="C171" s="169" t="e">
        <f>VLOOKUP(SALIDAS6[[#This Row],[N° DE LOTE ]],ALMACEN[],2,FALSE)</f>
        <v>#N/A</v>
      </c>
      <c r="D171" s="169" t="e">
        <f>VLOOKUP(SALIDAS6[[#This Row],[N° DE LOTE ]],ALMACEN[],4,FALSE)</f>
        <v>#N/A</v>
      </c>
      <c r="E171" t="e">
        <f>VLOOKUP(SALIDAS6[[#This Row],[N° DE LOTE ]],ALMACEN[],3,FALSE)</f>
        <v>#N/A</v>
      </c>
      <c r="F171" s="594"/>
      <c r="G171" t="e">
        <f>VLOOKUP(SALIDAS6[[#This Row],[N° DE LOTE ]],ALMACEN[],7,)</f>
        <v>#N/A</v>
      </c>
    </row>
    <row r="172" spans="1:7" x14ac:dyDescent="0.25">
      <c r="A172" s="591"/>
      <c r="C172" s="169" t="e">
        <f>VLOOKUP(SALIDAS6[[#This Row],[N° DE LOTE ]],ALMACEN[],2,FALSE)</f>
        <v>#N/A</v>
      </c>
      <c r="D172" s="169" t="e">
        <f>VLOOKUP(SALIDAS6[[#This Row],[N° DE LOTE ]],ALMACEN[],4,FALSE)</f>
        <v>#N/A</v>
      </c>
      <c r="E172" t="e">
        <f>VLOOKUP(SALIDAS6[[#This Row],[N° DE LOTE ]],ALMACEN[],3,FALSE)</f>
        <v>#N/A</v>
      </c>
      <c r="F172" s="594"/>
      <c r="G172" t="e">
        <f>VLOOKUP(SALIDAS6[[#This Row],[N° DE LOTE ]],ALMACEN[],7,)</f>
        <v>#N/A</v>
      </c>
    </row>
    <row r="173" spans="1:7" x14ac:dyDescent="0.25">
      <c r="A173" s="591"/>
      <c r="C173" s="169" t="e">
        <f>VLOOKUP(SALIDAS6[[#This Row],[N° DE LOTE ]],ALMACEN[],2,FALSE)</f>
        <v>#N/A</v>
      </c>
      <c r="D173" s="169" t="e">
        <f>VLOOKUP(SALIDAS6[[#This Row],[N° DE LOTE ]],ALMACEN[],4,FALSE)</f>
        <v>#N/A</v>
      </c>
      <c r="E173" t="e">
        <f>VLOOKUP(SALIDAS6[[#This Row],[N° DE LOTE ]],ALMACEN[],3,FALSE)</f>
        <v>#N/A</v>
      </c>
      <c r="F173" s="594"/>
      <c r="G173" t="e">
        <f>VLOOKUP(SALIDAS6[[#This Row],[N° DE LOTE ]],ALMACEN[],7,)</f>
        <v>#N/A</v>
      </c>
    </row>
    <row r="174" spans="1:7" x14ac:dyDescent="0.25">
      <c r="A174" s="591"/>
      <c r="C174" s="169" t="e">
        <f>VLOOKUP(SALIDAS6[[#This Row],[N° DE LOTE ]],ALMACEN[],2,FALSE)</f>
        <v>#N/A</v>
      </c>
      <c r="D174" s="169" t="e">
        <f>VLOOKUP(SALIDAS6[[#This Row],[N° DE LOTE ]],ALMACEN[],4,FALSE)</f>
        <v>#N/A</v>
      </c>
      <c r="E174" t="e">
        <f>VLOOKUP(SALIDAS6[[#This Row],[N° DE LOTE ]],ALMACEN[],3,FALSE)</f>
        <v>#N/A</v>
      </c>
      <c r="F174" s="592"/>
      <c r="G174" t="e">
        <f>VLOOKUP(SALIDAS6[[#This Row],[N° DE LOTE ]],ALMACEN[],7,)</f>
        <v>#N/A</v>
      </c>
    </row>
    <row r="175" spans="1:7" x14ac:dyDescent="0.25">
      <c r="A175" s="591"/>
      <c r="C175" s="169" t="e">
        <f>VLOOKUP(SALIDAS6[[#This Row],[N° DE LOTE ]],ALMACEN[],2,FALSE)</f>
        <v>#N/A</v>
      </c>
      <c r="D175" s="169" t="e">
        <f>VLOOKUP(SALIDAS6[[#This Row],[N° DE LOTE ]],ALMACEN[],4,FALSE)</f>
        <v>#N/A</v>
      </c>
      <c r="E175" t="e">
        <f>VLOOKUP(SALIDAS6[[#This Row],[N° DE LOTE ]],ALMACEN[],3,FALSE)</f>
        <v>#N/A</v>
      </c>
      <c r="F175" s="594"/>
      <c r="G175" t="e">
        <f>VLOOKUP(SALIDAS6[[#This Row],[N° DE LOTE ]],ALMACEN[],7,)</f>
        <v>#N/A</v>
      </c>
    </row>
    <row r="176" spans="1:7" x14ac:dyDescent="0.25">
      <c r="A176" s="591"/>
      <c r="C176" s="169" t="e">
        <f>VLOOKUP(SALIDAS6[[#This Row],[N° DE LOTE ]],ALMACEN[],2,FALSE)</f>
        <v>#N/A</v>
      </c>
      <c r="D176" s="169" t="e">
        <f>VLOOKUP(SALIDAS6[[#This Row],[N° DE LOTE ]],ALMACEN[],4,FALSE)</f>
        <v>#N/A</v>
      </c>
      <c r="E176" t="e">
        <f>VLOOKUP(SALIDAS6[[#This Row],[N° DE LOTE ]],ALMACEN[],3,FALSE)</f>
        <v>#N/A</v>
      </c>
      <c r="F176" s="594"/>
      <c r="G176" t="e">
        <f>VLOOKUP(SALIDAS6[[#This Row],[N° DE LOTE ]],ALMACEN[],7,)</f>
        <v>#N/A</v>
      </c>
    </row>
    <row r="177" spans="1:7" x14ac:dyDescent="0.25">
      <c r="A177" s="591"/>
      <c r="C177" s="169" t="e">
        <f>VLOOKUP(SALIDAS6[[#This Row],[N° DE LOTE ]],ALMACEN[],2,FALSE)</f>
        <v>#N/A</v>
      </c>
      <c r="D177" s="169" t="e">
        <f>VLOOKUP(SALIDAS6[[#This Row],[N° DE LOTE ]],ALMACEN[],4,FALSE)</f>
        <v>#N/A</v>
      </c>
      <c r="E177" t="e">
        <f>VLOOKUP(SALIDAS6[[#This Row],[N° DE LOTE ]],ALMACEN[],3,FALSE)</f>
        <v>#N/A</v>
      </c>
      <c r="F177" s="594"/>
      <c r="G177" t="e">
        <f>VLOOKUP(SALIDAS6[[#This Row],[N° DE LOTE ]],ALMACEN[],7,)</f>
        <v>#N/A</v>
      </c>
    </row>
    <row r="178" spans="1:7" x14ac:dyDescent="0.25">
      <c r="A178" s="588"/>
      <c r="C178" s="169" t="e">
        <f>VLOOKUP(SALIDAS6[[#This Row],[N° DE LOTE ]],ALMACEN[],2,FALSE)</f>
        <v>#N/A</v>
      </c>
      <c r="D178" s="169" t="e">
        <f>VLOOKUP(SALIDAS6[[#This Row],[N° DE LOTE ]],ALMACEN[],4,FALSE)</f>
        <v>#N/A</v>
      </c>
      <c r="E178" t="e">
        <f>VLOOKUP(SALIDAS6[[#This Row],[N° DE LOTE ]],ALMACEN[],3,FALSE)</f>
        <v>#N/A</v>
      </c>
      <c r="F178" s="589"/>
      <c r="G178" t="e">
        <f>VLOOKUP(SALIDAS6[[#This Row],[N° DE LOTE ]],ALMACEN[],7,)</f>
        <v>#N/A</v>
      </c>
    </row>
    <row r="179" spans="1:7" x14ac:dyDescent="0.25">
      <c r="A179" s="588"/>
      <c r="C179" s="169" t="e">
        <f>VLOOKUP(SALIDAS6[[#This Row],[N° DE LOTE ]],ALMACEN[],2,FALSE)</f>
        <v>#N/A</v>
      </c>
      <c r="D179" s="169" t="e">
        <f>VLOOKUP(SALIDAS6[[#This Row],[N° DE LOTE ]],ALMACEN[],4,FALSE)</f>
        <v>#N/A</v>
      </c>
      <c r="E179" t="e">
        <f>VLOOKUP(SALIDAS6[[#This Row],[N° DE LOTE ]],ALMACEN[],3,FALSE)</f>
        <v>#N/A</v>
      </c>
      <c r="F179" s="589"/>
      <c r="G179" t="e">
        <f>VLOOKUP(SALIDAS6[[#This Row],[N° DE LOTE ]],ALMACEN[],7,)</f>
        <v>#N/A</v>
      </c>
    </row>
    <row r="180" spans="1:7" x14ac:dyDescent="0.25">
      <c r="A180" s="588"/>
      <c r="C180" s="169" t="e">
        <f>VLOOKUP(SALIDAS6[[#This Row],[N° DE LOTE ]],ALMACEN[],2,FALSE)</f>
        <v>#N/A</v>
      </c>
      <c r="D180" s="169" t="e">
        <f>VLOOKUP(SALIDAS6[[#This Row],[N° DE LOTE ]],ALMACEN[],4,FALSE)</f>
        <v>#N/A</v>
      </c>
      <c r="E180" t="e">
        <f>VLOOKUP(SALIDAS6[[#This Row],[N° DE LOTE ]],ALMACEN[],3,FALSE)</f>
        <v>#N/A</v>
      </c>
      <c r="F180" s="595"/>
      <c r="G180" t="e">
        <f>VLOOKUP(SALIDAS6[[#This Row],[N° DE LOTE ]],ALMACEN[],7,)</f>
        <v>#N/A</v>
      </c>
    </row>
    <row r="181" spans="1:7" x14ac:dyDescent="0.25">
      <c r="A181" s="588"/>
      <c r="C181" s="169" t="e">
        <f>VLOOKUP(SALIDAS6[[#This Row],[N° DE LOTE ]],ALMACEN[],2,FALSE)</f>
        <v>#N/A</v>
      </c>
      <c r="D181" s="169" t="e">
        <f>VLOOKUP(SALIDAS6[[#This Row],[N° DE LOTE ]],ALMACEN[],4,FALSE)</f>
        <v>#N/A</v>
      </c>
      <c r="E181" t="e">
        <f>VLOOKUP(SALIDAS6[[#This Row],[N° DE LOTE ]],ALMACEN[],3,FALSE)</f>
        <v>#N/A</v>
      </c>
      <c r="F181" s="589"/>
      <c r="G181" t="e">
        <f>VLOOKUP(SALIDAS6[[#This Row],[N° DE LOTE ]],ALMACEN[],7,)</f>
        <v>#N/A</v>
      </c>
    </row>
    <row r="182" spans="1:7" x14ac:dyDescent="0.25">
      <c r="A182" s="588"/>
      <c r="C182" s="169" t="e">
        <f>VLOOKUP(SALIDAS6[[#This Row],[N° DE LOTE ]],ALMACEN[],2,FALSE)</f>
        <v>#N/A</v>
      </c>
      <c r="D182" s="169" t="e">
        <f>VLOOKUP(SALIDAS6[[#This Row],[N° DE LOTE ]],ALMACEN[],4,FALSE)</f>
        <v>#N/A</v>
      </c>
      <c r="E182" t="e">
        <f>VLOOKUP(SALIDAS6[[#This Row],[N° DE LOTE ]],ALMACEN[],3,FALSE)</f>
        <v>#N/A</v>
      </c>
      <c r="F182" s="589"/>
      <c r="G182" t="e">
        <f>VLOOKUP(SALIDAS6[[#This Row],[N° DE LOTE ]],ALMACEN[],7,)</f>
        <v>#N/A</v>
      </c>
    </row>
    <row r="183" spans="1:7" x14ac:dyDescent="0.25">
      <c r="A183" s="591"/>
      <c r="C183" s="169" t="e">
        <f>VLOOKUP(SALIDAS6[[#This Row],[N° DE LOTE ]],ALMACEN[],2,FALSE)</f>
        <v>#N/A</v>
      </c>
      <c r="D183" s="169" t="e">
        <f>VLOOKUP(SALIDAS6[[#This Row],[N° DE LOTE ]],ALMACEN[],4,FALSE)</f>
        <v>#N/A</v>
      </c>
      <c r="E183" t="e">
        <f>VLOOKUP(SALIDAS6[[#This Row],[N° DE LOTE ]],ALMACEN[],3,FALSE)</f>
        <v>#N/A</v>
      </c>
      <c r="F183" s="594"/>
      <c r="G183" t="e">
        <f>VLOOKUP(SALIDAS6[[#This Row],[N° DE LOTE ]],ALMACEN[],7,)</f>
        <v>#N/A</v>
      </c>
    </row>
    <row r="184" spans="1:7" x14ac:dyDescent="0.25">
      <c r="A184" s="591"/>
      <c r="C184" s="169" t="e">
        <f>VLOOKUP(SALIDAS6[[#This Row],[N° DE LOTE ]],ALMACEN[],2,FALSE)</f>
        <v>#N/A</v>
      </c>
      <c r="D184" s="169" t="e">
        <f>VLOOKUP(SALIDAS6[[#This Row],[N° DE LOTE ]],ALMACEN[],4,FALSE)</f>
        <v>#N/A</v>
      </c>
      <c r="E184" t="e">
        <f>VLOOKUP(SALIDAS6[[#This Row],[N° DE LOTE ]],ALMACEN[],3,FALSE)</f>
        <v>#N/A</v>
      </c>
      <c r="F184" s="594"/>
      <c r="G184" t="e">
        <f>VLOOKUP(SALIDAS6[[#This Row],[N° DE LOTE ]],ALMACEN[],7,)</f>
        <v>#N/A</v>
      </c>
    </row>
    <row r="185" spans="1:7" x14ac:dyDescent="0.25">
      <c r="A185" s="591"/>
      <c r="C185" s="169" t="e">
        <f>VLOOKUP(SALIDAS6[[#This Row],[N° DE LOTE ]],ALMACEN[],2,FALSE)</f>
        <v>#N/A</v>
      </c>
      <c r="D185" s="169" t="e">
        <f>VLOOKUP(SALIDAS6[[#This Row],[N° DE LOTE ]],ALMACEN[],4,FALSE)</f>
        <v>#N/A</v>
      </c>
      <c r="E185" t="e">
        <f>VLOOKUP(SALIDAS6[[#This Row],[N° DE LOTE ]],ALMACEN[],3,FALSE)</f>
        <v>#N/A</v>
      </c>
      <c r="F185" s="594"/>
      <c r="G185" t="e">
        <f>VLOOKUP(SALIDAS6[[#This Row],[N° DE LOTE ]],ALMACEN[],7,)</f>
        <v>#N/A</v>
      </c>
    </row>
    <row r="186" spans="1:7" x14ac:dyDescent="0.25">
      <c r="A186" s="588"/>
      <c r="C186" s="169" t="e">
        <f>VLOOKUP(SALIDAS6[[#This Row],[N° DE LOTE ]],ALMACEN[],2,FALSE)</f>
        <v>#N/A</v>
      </c>
      <c r="D186" s="169" t="e">
        <f>VLOOKUP(SALIDAS6[[#This Row],[N° DE LOTE ]],ALMACEN[],4,FALSE)</f>
        <v>#N/A</v>
      </c>
      <c r="E186" t="e">
        <f>VLOOKUP(SALIDAS6[[#This Row],[N° DE LOTE ]],ALMACEN[],3,FALSE)</f>
        <v>#N/A</v>
      </c>
      <c r="F186" s="589"/>
      <c r="G186" t="e">
        <f>VLOOKUP(SALIDAS6[[#This Row],[N° DE LOTE ]],ALMACEN[],7,)</f>
        <v>#N/A</v>
      </c>
    </row>
    <row r="187" spans="1:7" x14ac:dyDescent="0.25">
      <c r="A187" s="591"/>
      <c r="C187" s="169" t="e">
        <f>VLOOKUP(SALIDAS6[[#This Row],[N° DE LOTE ]],ALMACEN[],2,FALSE)</f>
        <v>#N/A</v>
      </c>
      <c r="D187" s="169" t="e">
        <f>VLOOKUP(SALIDAS6[[#This Row],[N° DE LOTE ]],ALMACEN[],4,FALSE)</f>
        <v>#N/A</v>
      </c>
      <c r="E187" t="e">
        <f>VLOOKUP(SALIDAS6[[#This Row],[N° DE LOTE ]],ALMACEN[],3,FALSE)</f>
        <v>#N/A</v>
      </c>
      <c r="F187" s="594"/>
      <c r="G187" t="e">
        <f>VLOOKUP(SALIDAS6[[#This Row],[N° DE LOTE ]],ALMACEN[],7,)</f>
        <v>#N/A</v>
      </c>
    </row>
    <row r="188" spans="1:7" x14ac:dyDescent="0.25">
      <c r="A188" s="591"/>
      <c r="C188" s="169" t="e">
        <f>VLOOKUP(SALIDAS6[[#This Row],[N° DE LOTE ]],ALMACEN[],2,FALSE)</f>
        <v>#N/A</v>
      </c>
      <c r="D188" s="169" t="e">
        <f>VLOOKUP(SALIDAS6[[#This Row],[N° DE LOTE ]],ALMACEN[],4,FALSE)</f>
        <v>#N/A</v>
      </c>
      <c r="E188" t="e">
        <f>VLOOKUP(SALIDAS6[[#This Row],[N° DE LOTE ]],ALMACEN[],3,FALSE)</f>
        <v>#N/A</v>
      </c>
      <c r="F188" s="594"/>
      <c r="G188" t="e">
        <f>VLOOKUP(SALIDAS6[[#This Row],[N° DE LOTE ]],ALMACEN[],7,)</f>
        <v>#N/A</v>
      </c>
    </row>
    <row r="189" spans="1:7" x14ac:dyDescent="0.25">
      <c r="A189" s="588"/>
      <c r="C189" s="169" t="e">
        <f>VLOOKUP(SALIDAS6[[#This Row],[N° DE LOTE ]],ALMACEN[],2,FALSE)</f>
        <v>#N/A</v>
      </c>
      <c r="D189" s="169" t="e">
        <f>VLOOKUP(SALIDAS6[[#This Row],[N° DE LOTE ]],ALMACEN[],4,FALSE)</f>
        <v>#N/A</v>
      </c>
      <c r="E189" t="e">
        <f>VLOOKUP(SALIDAS6[[#This Row],[N° DE LOTE ]],ALMACEN[],3,FALSE)</f>
        <v>#N/A</v>
      </c>
      <c r="F189" s="589"/>
      <c r="G189" t="e">
        <f>VLOOKUP(SALIDAS6[[#This Row],[N° DE LOTE ]],ALMACEN[],7,)</f>
        <v>#N/A</v>
      </c>
    </row>
    <row r="190" spans="1:7" x14ac:dyDescent="0.25">
      <c r="A190" s="591"/>
      <c r="C190" s="169" t="e">
        <f>VLOOKUP(SALIDAS6[[#This Row],[N° DE LOTE ]],ALMACEN[],2,FALSE)</f>
        <v>#N/A</v>
      </c>
      <c r="D190" s="169" t="e">
        <f>VLOOKUP(SALIDAS6[[#This Row],[N° DE LOTE ]],ALMACEN[],4,FALSE)</f>
        <v>#N/A</v>
      </c>
      <c r="E190" t="e">
        <f>VLOOKUP(SALIDAS6[[#This Row],[N° DE LOTE ]],ALMACEN[],3,FALSE)</f>
        <v>#N/A</v>
      </c>
      <c r="F190" s="594"/>
      <c r="G190" t="e">
        <f>VLOOKUP(SALIDAS6[[#This Row],[N° DE LOTE ]],ALMACEN[],7,)</f>
        <v>#N/A</v>
      </c>
    </row>
    <row r="191" spans="1:7" x14ac:dyDescent="0.25">
      <c r="A191" s="591"/>
      <c r="C191" s="169" t="e">
        <f>VLOOKUP(SALIDAS6[[#This Row],[N° DE LOTE ]],ALMACEN[],2,FALSE)</f>
        <v>#N/A</v>
      </c>
      <c r="D191" s="169" t="e">
        <f>VLOOKUP(SALIDAS6[[#This Row],[N° DE LOTE ]],ALMACEN[],4,FALSE)</f>
        <v>#N/A</v>
      </c>
      <c r="E191" t="e">
        <f>VLOOKUP(SALIDAS6[[#This Row],[N° DE LOTE ]],ALMACEN[],3,FALSE)</f>
        <v>#N/A</v>
      </c>
      <c r="F191" s="594"/>
      <c r="G191" t="e">
        <f>VLOOKUP(SALIDAS6[[#This Row],[N° DE LOTE ]],ALMACEN[],7,)</f>
        <v>#N/A</v>
      </c>
    </row>
    <row r="192" spans="1:7" x14ac:dyDescent="0.25">
      <c r="A192" s="588"/>
      <c r="C192" s="169" t="e">
        <f>VLOOKUP(SALIDAS6[[#This Row],[N° DE LOTE ]],ALMACEN[],2,FALSE)</f>
        <v>#N/A</v>
      </c>
      <c r="D192" s="169" t="e">
        <f>VLOOKUP(SALIDAS6[[#This Row],[N° DE LOTE ]],ALMACEN[],4,FALSE)</f>
        <v>#N/A</v>
      </c>
      <c r="E192" t="e">
        <f>VLOOKUP(SALIDAS6[[#This Row],[N° DE LOTE ]],ALMACEN[],3,FALSE)</f>
        <v>#N/A</v>
      </c>
      <c r="F192" s="589"/>
      <c r="G192" t="e">
        <f>VLOOKUP(SALIDAS6[[#This Row],[N° DE LOTE ]],ALMACEN[],7,)</f>
        <v>#N/A</v>
      </c>
    </row>
    <row r="193" spans="1:7" x14ac:dyDescent="0.25">
      <c r="A193" s="179"/>
      <c r="C193" s="169" t="e">
        <f>VLOOKUP(SALIDAS6[[#This Row],[N° DE LOTE ]],ALMACEN[],2,FALSE)</f>
        <v>#N/A</v>
      </c>
      <c r="D193" s="169" t="e">
        <f>VLOOKUP(SALIDAS6[[#This Row],[N° DE LOTE ]],ALMACEN[],4,FALSE)</f>
        <v>#N/A</v>
      </c>
      <c r="E193" t="e">
        <f>VLOOKUP(SALIDAS6[[#This Row],[N° DE LOTE ]],ALMACEN[],3,FALSE)</f>
        <v>#N/A</v>
      </c>
      <c r="F193" s="318"/>
      <c r="G193" t="e">
        <f>VLOOKUP(SALIDAS6[[#This Row],[N° DE LOTE ]],ALMACEN[],7,)</f>
        <v>#N/A</v>
      </c>
    </row>
    <row r="194" spans="1:7" x14ac:dyDescent="0.25">
      <c r="A194" s="402"/>
      <c r="C194" s="169" t="e">
        <f>VLOOKUP(SALIDAS6[[#This Row],[N° DE LOTE ]],ALMACEN[],2,FALSE)</f>
        <v>#N/A</v>
      </c>
      <c r="D194" s="169" t="e">
        <f>VLOOKUP(SALIDAS6[[#This Row],[N° DE LOTE ]],ALMACEN[],4,FALSE)</f>
        <v>#N/A</v>
      </c>
      <c r="E194" t="e">
        <f>VLOOKUP(SALIDAS6[[#This Row],[N° DE LOTE ]],ALMACEN[],3,FALSE)</f>
        <v>#N/A</v>
      </c>
      <c r="F194" s="557"/>
      <c r="G194" t="e">
        <f>VLOOKUP(SALIDAS6[[#This Row],[N° DE LOTE ]],ALMACEN[],7,)</f>
        <v>#N/A</v>
      </c>
    </row>
    <row r="195" spans="1:7" x14ac:dyDescent="0.25">
      <c r="A195" s="179"/>
      <c r="C195" s="169" t="e">
        <f>VLOOKUP(SALIDAS6[[#This Row],[N° DE LOTE ]],ALMACEN[],2,FALSE)</f>
        <v>#N/A</v>
      </c>
      <c r="D195" s="169" t="e">
        <f>VLOOKUP(SALIDAS6[[#This Row],[N° DE LOTE ]],ALMACEN[],4,FALSE)</f>
        <v>#N/A</v>
      </c>
      <c r="E195" t="e">
        <f>VLOOKUP(SALIDAS6[[#This Row],[N° DE LOTE ]],ALMACEN[],3,FALSE)</f>
        <v>#N/A</v>
      </c>
      <c r="F195" s="318"/>
      <c r="G195" t="e">
        <f>VLOOKUP(SALIDAS6[[#This Row],[N° DE LOTE ]],ALMACEN[],7,)</f>
        <v>#N/A</v>
      </c>
    </row>
    <row r="196" spans="1:7" x14ac:dyDescent="0.25">
      <c r="A196" s="179"/>
      <c r="C196" s="169" t="e">
        <f>VLOOKUP(SALIDAS6[[#This Row],[N° DE LOTE ]],ALMACEN[],2,FALSE)</f>
        <v>#N/A</v>
      </c>
      <c r="D196" s="169" t="e">
        <f>VLOOKUP(SALIDAS6[[#This Row],[N° DE LOTE ]],ALMACEN[],4,FALSE)</f>
        <v>#N/A</v>
      </c>
      <c r="E196" t="e">
        <f>VLOOKUP(SALIDAS6[[#This Row],[N° DE LOTE ]],ALMACEN[],3,FALSE)</f>
        <v>#N/A</v>
      </c>
      <c r="F196" s="318"/>
      <c r="G196" t="e">
        <f>VLOOKUP(SALIDAS6[[#This Row],[N° DE LOTE ]],ALMACEN[],7,)</f>
        <v>#N/A</v>
      </c>
    </row>
    <row r="197" spans="1:7" x14ac:dyDescent="0.25">
      <c r="A197" s="179"/>
      <c r="C197" s="169" t="e">
        <f>VLOOKUP(SALIDAS6[[#This Row],[N° DE LOTE ]],ALMACEN[],2,FALSE)</f>
        <v>#N/A</v>
      </c>
      <c r="D197" s="169" t="e">
        <f>VLOOKUP(SALIDAS6[[#This Row],[N° DE LOTE ]],ALMACEN[],4,FALSE)</f>
        <v>#N/A</v>
      </c>
      <c r="E197" t="e">
        <f>VLOOKUP(SALIDAS6[[#This Row],[N° DE LOTE ]],ALMACEN[],3,FALSE)</f>
        <v>#N/A</v>
      </c>
      <c r="F197" s="318"/>
      <c r="G197" t="e">
        <f>VLOOKUP(SALIDAS6[[#This Row],[N° DE LOTE ]],ALMACEN[],7,)</f>
        <v>#N/A</v>
      </c>
    </row>
    <row r="198" spans="1:7" x14ac:dyDescent="0.25">
      <c r="A198" s="179"/>
      <c r="C198" s="169" t="e">
        <f>VLOOKUP(SALIDAS6[[#This Row],[N° DE LOTE ]],ALMACEN[],2,FALSE)</f>
        <v>#N/A</v>
      </c>
      <c r="D198" s="169" t="e">
        <f>VLOOKUP(SALIDAS6[[#This Row],[N° DE LOTE ]],ALMACEN[],4,FALSE)</f>
        <v>#N/A</v>
      </c>
      <c r="E198" t="e">
        <f>VLOOKUP(SALIDAS6[[#This Row],[N° DE LOTE ]],ALMACEN[],3,FALSE)</f>
        <v>#N/A</v>
      </c>
      <c r="F198" s="318"/>
      <c r="G198" t="e">
        <f>VLOOKUP(SALIDAS6[[#This Row],[N° DE LOTE ]],ALMACEN[],7,)</f>
        <v>#N/A</v>
      </c>
    </row>
    <row r="199" spans="1:7" x14ac:dyDescent="0.25">
      <c r="A199" s="179"/>
      <c r="C199" s="169" t="e">
        <f>VLOOKUP(SALIDAS6[[#This Row],[N° DE LOTE ]],ALMACEN[],2,FALSE)</f>
        <v>#N/A</v>
      </c>
      <c r="D199" s="169" t="e">
        <f>VLOOKUP(SALIDAS6[[#This Row],[N° DE LOTE ]],ALMACEN[],4,FALSE)</f>
        <v>#N/A</v>
      </c>
      <c r="E199" t="e">
        <f>VLOOKUP(SALIDAS6[[#This Row],[N° DE LOTE ]],ALMACEN[],3,FALSE)</f>
        <v>#N/A</v>
      </c>
      <c r="F199" s="318"/>
      <c r="G199" t="e">
        <f>VLOOKUP(SALIDAS6[[#This Row],[N° DE LOTE ]],ALMACEN[],7,)</f>
        <v>#N/A</v>
      </c>
    </row>
    <row r="200" spans="1:7" x14ac:dyDescent="0.25">
      <c r="A200" s="179"/>
      <c r="C200" s="169" t="e">
        <f>VLOOKUP(SALIDAS6[[#This Row],[N° DE LOTE ]],ALMACEN[],2,FALSE)</f>
        <v>#N/A</v>
      </c>
      <c r="D200" s="169" t="e">
        <f>VLOOKUP(SALIDAS6[[#This Row],[N° DE LOTE ]],ALMACEN[],4,FALSE)</f>
        <v>#N/A</v>
      </c>
      <c r="E200" t="e">
        <f>VLOOKUP(SALIDAS6[[#This Row],[N° DE LOTE ]],ALMACEN[],3,FALSE)</f>
        <v>#N/A</v>
      </c>
      <c r="F200" s="318"/>
      <c r="G200" t="e">
        <f>VLOOKUP(SALIDAS6[[#This Row],[N° DE LOTE ]],ALMACEN[],7,)</f>
        <v>#N/A</v>
      </c>
    </row>
    <row r="201" spans="1:7" x14ac:dyDescent="0.25">
      <c r="A201" s="179"/>
      <c r="C201" s="169" t="e">
        <f>VLOOKUP(SALIDAS6[[#This Row],[N° DE LOTE ]],ALMACEN[],2,FALSE)</f>
        <v>#N/A</v>
      </c>
      <c r="D201" s="169" t="e">
        <f>VLOOKUP(SALIDAS6[[#This Row],[N° DE LOTE ]],ALMACEN[],4,FALSE)</f>
        <v>#N/A</v>
      </c>
      <c r="E201" t="e">
        <f>VLOOKUP(SALIDAS6[[#This Row],[N° DE LOTE ]],ALMACEN[],3,FALSE)</f>
        <v>#N/A</v>
      </c>
      <c r="F201" s="318"/>
      <c r="G201" t="e">
        <f>VLOOKUP(SALIDAS6[[#This Row],[N° DE LOTE ]],ALMACEN[],7,)</f>
        <v>#N/A</v>
      </c>
    </row>
    <row r="202" spans="1:7" x14ac:dyDescent="0.25">
      <c r="A202" s="179"/>
      <c r="C202" s="169" t="e">
        <f>VLOOKUP(SALIDAS6[[#This Row],[N° DE LOTE ]],ALMACEN[],2,FALSE)</f>
        <v>#N/A</v>
      </c>
      <c r="D202" s="169" t="e">
        <f>VLOOKUP(SALIDAS6[[#This Row],[N° DE LOTE ]],ALMACEN[],4,FALSE)</f>
        <v>#N/A</v>
      </c>
      <c r="E202" t="e">
        <f>VLOOKUP(SALIDAS6[[#This Row],[N° DE LOTE ]],ALMACEN[],3,FALSE)</f>
        <v>#N/A</v>
      </c>
      <c r="F202" s="318"/>
      <c r="G202" t="e">
        <f>VLOOKUP(SALIDAS6[[#This Row],[N° DE LOTE ]],ALMACEN[],7,)</f>
        <v>#N/A</v>
      </c>
    </row>
    <row r="203" spans="1:7" x14ac:dyDescent="0.25">
      <c r="A203" s="179"/>
      <c r="C203" s="169" t="e">
        <f>VLOOKUP(SALIDAS6[[#This Row],[N° DE LOTE ]],ALMACEN[],2,FALSE)</f>
        <v>#N/A</v>
      </c>
      <c r="D203" s="169" t="e">
        <f>VLOOKUP(SALIDAS6[[#This Row],[N° DE LOTE ]],ALMACEN[],4,FALSE)</f>
        <v>#N/A</v>
      </c>
      <c r="E203" t="e">
        <f>VLOOKUP(SALIDAS6[[#This Row],[N° DE LOTE ]],ALMACEN[],3,FALSE)</f>
        <v>#N/A</v>
      </c>
      <c r="F203" s="318"/>
      <c r="G203" t="e">
        <f>VLOOKUP(SALIDAS6[[#This Row],[N° DE LOTE ]],ALMACEN[],7,)</f>
        <v>#N/A</v>
      </c>
    </row>
    <row r="204" spans="1:7" x14ac:dyDescent="0.25">
      <c r="A204" s="179"/>
      <c r="C204" s="169" t="e">
        <f>VLOOKUP(SALIDAS6[[#This Row],[N° DE LOTE ]],ALMACEN[],2,FALSE)</f>
        <v>#N/A</v>
      </c>
      <c r="D204" s="169" t="e">
        <f>VLOOKUP(SALIDAS6[[#This Row],[N° DE LOTE ]],ALMACEN[],4,FALSE)</f>
        <v>#N/A</v>
      </c>
      <c r="E204" t="e">
        <f>VLOOKUP(SALIDAS6[[#This Row],[N° DE LOTE ]],ALMACEN[],3,FALSE)</f>
        <v>#N/A</v>
      </c>
      <c r="F204" s="318"/>
      <c r="G204" t="e">
        <f>VLOOKUP(SALIDAS6[[#This Row],[N° DE LOTE ]],ALMACEN[],7,)</f>
        <v>#N/A</v>
      </c>
    </row>
    <row r="205" spans="1:7" x14ac:dyDescent="0.25">
      <c r="A205" s="179"/>
      <c r="C205" s="169" t="e">
        <f>VLOOKUP(SALIDAS6[[#This Row],[N° DE LOTE ]],ALMACEN[],2,FALSE)</f>
        <v>#N/A</v>
      </c>
      <c r="D205" s="169" t="e">
        <f>VLOOKUP(SALIDAS6[[#This Row],[N° DE LOTE ]],ALMACEN[],4,FALSE)</f>
        <v>#N/A</v>
      </c>
      <c r="E205" t="e">
        <f>VLOOKUP(SALIDAS6[[#This Row],[N° DE LOTE ]],ALMACEN[],3,FALSE)</f>
        <v>#N/A</v>
      </c>
      <c r="F205" s="318"/>
      <c r="G205" t="e">
        <f>VLOOKUP(SALIDAS6[[#This Row],[N° DE LOTE ]],ALMACEN[],7,)</f>
        <v>#N/A</v>
      </c>
    </row>
    <row r="206" spans="1:7" x14ac:dyDescent="0.25">
      <c r="A206" s="179"/>
      <c r="C206" s="169" t="e">
        <f>VLOOKUP(SALIDAS6[[#This Row],[N° DE LOTE ]],ALMACEN[],2,FALSE)</f>
        <v>#N/A</v>
      </c>
      <c r="D206" s="169" t="e">
        <f>VLOOKUP(SALIDAS6[[#This Row],[N° DE LOTE ]],ALMACEN[],4,FALSE)</f>
        <v>#N/A</v>
      </c>
      <c r="E206" t="e">
        <f>VLOOKUP(SALIDAS6[[#This Row],[N° DE LOTE ]],ALMACEN[],3,FALSE)</f>
        <v>#N/A</v>
      </c>
      <c r="F206" s="318"/>
      <c r="G206" t="e">
        <f>VLOOKUP(SALIDAS6[[#This Row],[N° DE LOTE ]],ALMACEN[],7,)</f>
        <v>#N/A</v>
      </c>
    </row>
    <row r="207" spans="1:7" x14ac:dyDescent="0.25">
      <c r="A207" s="179"/>
      <c r="C207" s="169" t="e">
        <f>VLOOKUP(SALIDAS6[[#This Row],[N° DE LOTE ]],ALMACEN[],2,FALSE)</f>
        <v>#N/A</v>
      </c>
      <c r="D207" s="169" t="e">
        <f>VLOOKUP(SALIDAS6[[#This Row],[N° DE LOTE ]],ALMACEN[],4,FALSE)</f>
        <v>#N/A</v>
      </c>
      <c r="E207" t="e">
        <f>VLOOKUP(SALIDAS6[[#This Row],[N° DE LOTE ]],ALMACEN[],3,FALSE)</f>
        <v>#N/A</v>
      </c>
      <c r="F207" s="318"/>
      <c r="G207" t="e">
        <f>VLOOKUP(SALIDAS6[[#This Row],[N° DE LOTE ]],ALMACEN[],7,)</f>
        <v>#N/A</v>
      </c>
    </row>
    <row r="208" spans="1:7" x14ac:dyDescent="0.25">
      <c r="A208" s="179"/>
      <c r="C208" s="169" t="e">
        <f>VLOOKUP(SALIDAS6[[#This Row],[N° DE LOTE ]],ALMACEN[],2,FALSE)</f>
        <v>#N/A</v>
      </c>
      <c r="D208" s="169" t="e">
        <f>VLOOKUP(SALIDAS6[[#This Row],[N° DE LOTE ]],ALMACEN[],4,FALSE)</f>
        <v>#N/A</v>
      </c>
      <c r="E208" t="e">
        <f>VLOOKUP(SALIDAS6[[#This Row],[N° DE LOTE ]],ALMACEN[],3,FALSE)</f>
        <v>#N/A</v>
      </c>
      <c r="F208" s="318"/>
      <c r="G208" t="e">
        <f>VLOOKUP(SALIDAS6[[#This Row],[N° DE LOTE ]],ALMACEN[],7,)</f>
        <v>#N/A</v>
      </c>
    </row>
    <row r="209" spans="1:7" x14ac:dyDescent="0.25">
      <c r="A209" s="179"/>
      <c r="C209" s="169" t="e">
        <f>VLOOKUP(SALIDAS6[[#This Row],[N° DE LOTE ]],ALMACEN[],2,FALSE)</f>
        <v>#N/A</v>
      </c>
      <c r="D209" s="169" t="e">
        <f>VLOOKUP(SALIDAS6[[#This Row],[N° DE LOTE ]],ALMACEN[],4,FALSE)</f>
        <v>#N/A</v>
      </c>
      <c r="E209" t="e">
        <f>VLOOKUP(SALIDAS6[[#This Row],[N° DE LOTE ]],ALMACEN[],3,FALSE)</f>
        <v>#N/A</v>
      </c>
      <c r="F209" s="318"/>
      <c r="G209" t="e">
        <f>VLOOKUP(SALIDAS6[[#This Row],[N° DE LOTE ]],ALMACEN[],7,)</f>
        <v>#N/A</v>
      </c>
    </row>
    <row r="210" spans="1:7" x14ac:dyDescent="0.25">
      <c r="A210" s="179"/>
      <c r="C210" s="169" t="e">
        <f>VLOOKUP(SALIDAS6[[#This Row],[N° DE LOTE ]],ALMACEN[],2,FALSE)</f>
        <v>#N/A</v>
      </c>
      <c r="D210" s="169" t="e">
        <f>VLOOKUP(SALIDAS6[[#This Row],[N° DE LOTE ]],ALMACEN[],4,FALSE)</f>
        <v>#N/A</v>
      </c>
      <c r="E210" t="e">
        <f>VLOOKUP(SALIDAS6[[#This Row],[N° DE LOTE ]],ALMACEN[],3,FALSE)</f>
        <v>#N/A</v>
      </c>
      <c r="F210" s="318"/>
      <c r="G210" t="e">
        <f>VLOOKUP(SALIDAS6[[#This Row],[N° DE LOTE ]],ALMACEN[],7,)</f>
        <v>#N/A</v>
      </c>
    </row>
    <row r="211" spans="1:7" x14ac:dyDescent="0.25">
      <c r="A211" s="179"/>
      <c r="C211" s="169" t="e">
        <f>VLOOKUP(SALIDAS6[[#This Row],[N° DE LOTE ]],ALMACEN[],2,FALSE)</f>
        <v>#N/A</v>
      </c>
      <c r="D211" s="169" t="e">
        <f>VLOOKUP(SALIDAS6[[#This Row],[N° DE LOTE ]],ALMACEN[],4,FALSE)</f>
        <v>#N/A</v>
      </c>
      <c r="E211" t="e">
        <f>VLOOKUP(SALIDAS6[[#This Row],[N° DE LOTE ]],ALMACEN[],3,FALSE)</f>
        <v>#N/A</v>
      </c>
      <c r="F211" s="318"/>
      <c r="G211" t="e">
        <f>VLOOKUP(SALIDAS6[[#This Row],[N° DE LOTE ]],ALMACEN[],7,)</f>
        <v>#N/A</v>
      </c>
    </row>
    <row r="212" spans="1:7" x14ac:dyDescent="0.25">
      <c r="A212" s="179"/>
      <c r="C212" s="169" t="e">
        <f>VLOOKUP(SALIDAS6[[#This Row],[N° DE LOTE ]],ALMACEN[],2,FALSE)</f>
        <v>#N/A</v>
      </c>
      <c r="D212" s="169" t="e">
        <f>VLOOKUP(SALIDAS6[[#This Row],[N° DE LOTE ]],ALMACEN[],4,FALSE)</f>
        <v>#N/A</v>
      </c>
      <c r="E212" t="e">
        <f>VLOOKUP(SALIDAS6[[#This Row],[N° DE LOTE ]],ALMACEN[],3,FALSE)</f>
        <v>#N/A</v>
      </c>
      <c r="F212" s="318"/>
      <c r="G212" t="e">
        <f>VLOOKUP(SALIDAS6[[#This Row],[N° DE LOTE ]],ALMACEN[],7,)</f>
        <v>#N/A</v>
      </c>
    </row>
    <row r="213" spans="1:7" x14ac:dyDescent="0.25">
      <c r="A213" s="179"/>
      <c r="C213" s="169" t="e">
        <f>VLOOKUP(SALIDAS6[[#This Row],[N° DE LOTE ]],ALMACEN[],2,FALSE)</f>
        <v>#N/A</v>
      </c>
      <c r="D213" s="169" t="e">
        <f>VLOOKUP(SALIDAS6[[#This Row],[N° DE LOTE ]],ALMACEN[],4,FALSE)</f>
        <v>#N/A</v>
      </c>
      <c r="E213" t="e">
        <f>VLOOKUP(SALIDAS6[[#This Row],[N° DE LOTE ]],ALMACEN[],3,FALSE)</f>
        <v>#N/A</v>
      </c>
      <c r="F213" s="318"/>
      <c r="G213" t="e">
        <f>VLOOKUP(SALIDAS6[[#This Row],[N° DE LOTE ]],ALMACEN[],7,)</f>
        <v>#N/A</v>
      </c>
    </row>
    <row r="214" spans="1:7" x14ac:dyDescent="0.25">
      <c r="A214" s="179"/>
      <c r="C214" s="169" t="e">
        <f>VLOOKUP(SALIDAS6[[#This Row],[N° DE LOTE ]],ALMACEN[],2,FALSE)</f>
        <v>#N/A</v>
      </c>
      <c r="D214" s="169" t="e">
        <f>VLOOKUP(SALIDAS6[[#This Row],[N° DE LOTE ]],ALMACEN[],4,FALSE)</f>
        <v>#N/A</v>
      </c>
      <c r="E214" t="e">
        <f>VLOOKUP(SALIDAS6[[#This Row],[N° DE LOTE ]],ALMACEN[],3,FALSE)</f>
        <v>#N/A</v>
      </c>
      <c r="F214" s="318"/>
      <c r="G214" t="e">
        <f>VLOOKUP(SALIDAS6[[#This Row],[N° DE LOTE ]],ALMACEN[],7,)</f>
        <v>#N/A</v>
      </c>
    </row>
    <row r="215" spans="1:7" x14ac:dyDescent="0.25">
      <c r="A215" s="179"/>
      <c r="C215" s="169" t="e">
        <f>VLOOKUP(SALIDAS6[[#This Row],[N° DE LOTE ]],ALMACEN[],2,FALSE)</f>
        <v>#N/A</v>
      </c>
      <c r="D215" s="169" t="e">
        <f>VLOOKUP(SALIDAS6[[#This Row],[N° DE LOTE ]],ALMACEN[],4,FALSE)</f>
        <v>#N/A</v>
      </c>
      <c r="E215" t="e">
        <f>VLOOKUP(SALIDAS6[[#This Row],[N° DE LOTE ]],ALMACEN[],3,FALSE)</f>
        <v>#N/A</v>
      </c>
      <c r="F215" s="318"/>
      <c r="G215" t="e">
        <f>VLOOKUP(SALIDAS6[[#This Row],[N° DE LOTE ]],ALMACEN[],7,)</f>
        <v>#N/A</v>
      </c>
    </row>
    <row r="216" spans="1:7" x14ac:dyDescent="0.25">
      <c r="A216" s="179"/>
      <c r="C216" s="169" t="e">
        <f>VLOOKUP(SALIDAS6[[#This Row],[N° DE LOTE ]],ALMACEN[],2,FALSE)</f>
        <v>#N/A</v>
      </c>
      <c r="D216" s="169" t="e">
        <f>VLOOKUP(SALIDAS6[[#This Row],[N° DE LOTE ]],ALMACEN[],4,FALSE)</f>
        <v>#N/A</v>
      </c>
      <c r="E216" t="e">
        <f>VLOOKUP(SALIDAS6[[#This Row],[N° DE LOTE ]],ALMACEN[],3,FALSE)</f>
        <v>#N/A</v>
      </c>
      <c r="F216" s="318"/>
      <c r="G216" t="e">
        <f>VLOOKUP(SALIDAS6[[#This Row],[N° DE LOTE ]],ALMACEN[],7,)</f>
        <v>#N/A</v>
      </c>
    </row>
    <row r="217" spans="1:7" x14ac:dyDescent="0.25">
      <c r="A217" s="179"/>
      <c r="C217" s="169" t="e">
        <f>VLOOKUP(SALIDAS6[[#This Row],[N° DE LOTE ]],ALMACEN[],2,FALSE)</f>
        <v>#N/A</v>
      </c>
      <c r="D217" s="169" t="e">
        <f>VLOOKUP(SALIDAS6[[#This Row],[N° DE LOTE ]],ALMACEN[],4,FALSE)</f>
        <v>#N/A</v>
      </c>
      <c r="E217" t="e">
        <f>VLOOKUP(SALIDAS6[[#This Row],[N° DE LOTE ]],ALMACEN[],3,FALSE)</f>
        <v>#N/A</v>
      </c>
      <c r="F217" s="318"/>
      <c r="G217" t="e">
        <f>VLOOKUP(SALIDAS6[[#This Row],[N° DE LOTE ]],ALMACEN[],7,)</f>
        <v>#N/A</v>
      </c>
    </row>
    <row r="218" spans="1:7" x14ac:dyDescent="0.25">
      <c r="A218" s="179"/>
      <c r="C218" s="169" t="e">
        <f>VLOOKUP(SALIDAS6[[#This Row],[N° DE LOTE ]],ALMACEN[],2,FALSE)</f>
        <v>#N/A</v>
      </c>
      <c r="D218" s="169" t="e">
        <f>VLOOKUP(SALIDAS6[[#This Row],[N° DE LOTE ]],ALMACEN[],4,FALSE)</f>
        <v>#N/A</v>
      </c>
      <c r="E218" t="e">
        <f>VLOOKUP(SALIDAS6[[#This Row],[N° DE LOTE ]],ALMACEN[],3,FALSE)</f>
        <v>#N/A</v>
      </c>
      <c r="F218" s="318"/>
      <c r="G218" t="e">
        <f>VLOOKUP(SALIDAS6[[#This Row],[N° DE LOTE ]],ALMACEN[],7,)</f>
        <v>#N/A</v>
      </c>
    </row>
    <row r="219" spans="1:7" x14ac:dyDescent="0.25">
      <c r="A219" s="179"/>
      <c r="C219" s="169" t="e">
        <f>VLOOKUP(SALIDAS6[[#This Row],[N° DE LOTE ]],ALMACEN[],2,FALSE)</f>
        <v>#N/A</v>
      </c>
      <c r="D219" s="169" t="e">
        <f>VLOOKUP(SALIDAS6[[#This Row],[N° DE LOTE ]],ALMACEN[],4,FALSE)</f>
        <v>#N/A</v>
      </c>
      <c r="E219" t="e">
        <f>VLOOKUP(SALIDAS6[[#This Row],[N° DE LOTE ]],ALMACEN[],3,FALSE)</f>
        <v>#N/A</v>
      </c>
      <c r="F219" s="318"/>
      <c r="G219" t="e">
        <f>VLOOKUP(SALIDAS6[[#This Row],[N° DE LOTE ]],ALMACEN[],7,)</f>
        <v>#N/A</v>
      </c>
    </row>
    <row r="220" spans="1:7" x14ac:dyDescent="0.25">
      <c r="A220" s="179"/>
      <c r="C220" s="169" t="e">
        <f>VLOOKUP(SALIDAS6[[#This Row],[N° DE LOTE ]],ALMACEN[],2,FALSE)</f>
        <v>#N/A</v>
      </c>
      <c r="D220" s="169" t="e">
        <f>VLOOKUP(SALIDAS6[[#This Row],[N° DE LOTE ]],ALMACEN[],4,FALSE)</f>
        <v>#N/A</v>
      </c>
      <c r="E220" t="e">
        <f>VLOOKUP(SALIDAS6[[#This Row],[N° DE LOTE ]],ALMACEN[],3,FALSE)</f>
        <v>#N/A</v>
      </c>
      <c r="F220" s="318"/>
      <c r="G220" t="e">
        <f>VLOOKUP(SALIDAS6[[#This Row],[N° DE LOTE ]],ALMACEN[],7,)</f>
        <v>#N/A</v>
      </c>
    </row>
    <row r="221" spans="1:7" x14ac:dyDescent="0.25">
      <c r="A221" s="179"/>
      <c r="C221" s="169" t="e">
        <f>VLOOKUP(SALIDAS6[[#This Row],[N° DE LOTE ]],ALMACEN[],2,FALSE)</f>
        <v>#N/A</v>
      </c>
      <c r="D221" s="169" t="e">
        <f>VLOOKUP(SALIDAS6[[#This Row],[N° DE LOTE ]],ALMACEN[],4,FALSE)</f>
        <v>#N/A</v>
      </c>
      <c r="E221" t="e">
        <f>VLOOKUP(SALIDAS6[[#This Row],[N° DE LOTE ]],ALMACEN[],3,FALSE)</f>
        <v>#N/A</v>
      </c>
      <c r="F221" s="318"/>
      <c r="G221" t="e">
        <f>VLOOKUP(SALIDAS6[[#This Row],[N° DE LOTE ]],ALMACEN[],7,)</f>
        <v>#N/A</v>
      </c>
    </row>
    <row r="222" spans="1:7" x14ac:dyDescent="0.25">
      <c r="A222" s="179"/>
      <c r="C222" s="169" t="e">
        <f>VLOOKUP(SALIDAS6[[#This Row],[N° DE LOTE ]],ALMACEN[],2,FALSE)</f>
        <v>#N/A</v>
      </c>
      <c r="D222" s="169" t="e">
        <f>VLOOKUP(SALIDAS6[[#This Row],[N° DE LOTE ]],ALMACEN[],4,FALSE)</f>
        <v>#N/A</v>
      </c>
      <c r="E222" t="e">
        <f>VLOOKUP(SALIDAS6[[#This Row],[N° DE LOTE ]],ALMACEN[],3,FALSE)</f>
        <v>#N/A</v>
      </c>
      <c r="F222" s="318"/>
      <c r="G222" t="e">
        <f>VLOOKUP(SALIDAS6[[#This Row],[N° DE LOTE ]],ALMACEN[],7,)</f>
        <v>#N/A</v>
      </c>
    </row>
    <row r="223" spans="1:7" x14ac:dyDescent="0.25">
      <c r="A223" s="179"/>
      <c r="C223" s="169" t="e">
        <f>VLOOKUP(SALIDAS6[[#This Row],[N° DE LOTE ]],ALMACEN[],2,FALSE)</f>
        <v>#N/A</v>
      </c>
      <c r="D223" s="169" t="e">
        <f>VLOOKUP(SALIDAS6[[#This Row],[N° DE LOTE ]],ALMACEN[],4,FALSE)</f>
        <v>#N/A</v>
      </c>
      <c r="E223" t="e">
        <f>VLOOKUP(SALIDAS6[[#This Row],[N° DE LOTE ]],ALMACEN[],3,FALSE)</f>
        <v>#N/A</v>
      </c>
      <c r="F223" s="318"/>
      <c r="G223" t="e">
        <f>VLOOKUP(SALIDAS6[[#This Row],[N° DE LOTE ]],ALMACEN[],7,)</f>
        <v>#N/A</v>
      </c>
    </row>
    <row r="224" spans="1:7" x14ac:dyDescent="0.25">
      <c r="A224" s="194"/>
      <c r="C224" s="169" t="e">
        <f>VLOOKUP(SALIDAS6[[#This Row],[N° DE LOTE ]],ALMACEN[],2,FALSE)</f>
        <v>#N/A</v>
      </c>
      <c r="D224" s="169" t="e">
        <f>VLOOKUP(SALIDAS6[[#This Row],[N° DE LOTE ]],ALMACEN[],4,FALSE)</f>
        <v>#N/A</v>
      </c>
      <c r="E224" t="e">
        <f>VLOOKUP(SALIDAS6[[#This Row],[N° DE LOTE ]],ALMACEN[],3,FALSE)</f>
        <v>#N/A</v>
      </c>
      <c r="F224" s="318"/>
      <c r="G224" t="e">
        <f>VLOOKUP(SALIDAS6[[#This Row],[N° DE LOTE ]],ALMACEN[],7,)</f>
        <v>#N/A</v>
      </c>
    </row>
    <row r="225" spans="1:7" x14ac:dyDescent="0.25">
      <c r="A225" s="179"/>
      <c r="C225" s="169" t="e">
        <f>VLOOKUP(SALIDAS6[[#This Row],[N° DE LOTE ]],ALMACEN[],2,FALSE)</f>
        <v>#N/A</v>
      </c>
      <c r="D225" s="169" t="e">
        <f>VLOOKUP(SALIDAS6[[#This Row],[N° DE LOTE ]],ALMACEN[],4,FALSE)</f>
        <v>#N/A</v>
      </c>
      <c r="E225" t="e">
        <f>VLOOKUP(SALIDAS6[[#This Row],[N° DE LOTE ]],ALMACEN[],3,FALSE)</f>
        <v>#N/A</v>
      </c>
      <c r="F225" s="318"/>
      <c r="G225" t="e">
        <f>VLOOKUP(SALIDAS6[[#This Row],[N° DE LOTE ]],ALMACEN[],7,)</f>
        <v>#N/A</v>
      </c>
    </row>
    <row r="226" spans="1:7" x14ac:dyDescent="0.25">
      <c r="A226" s="179"/>
      <c r="C226" s="169" t="e">
        <f>VLOOKUP(SALIDAS6[[#This Row],[N° DE LOTE ]],ALMACEN[],2,FALSE)</f>
        <v>#N/A</v>
      </c>
      <c r="D226" s="169" t="e">
        <f>VLOOKUP(SALIDAS6[[#This Row],[N° DE LOTE ]],ALMACEN[],4,FALSE)</f>
        <v>#N/A</v>
      </c>
      <c r="E226" t="e">
        <f>VLOOKUP(SALIDAS6[[#This Row],[N° DE LOTE ]],ALMACEN[],3,FALSE)</f>
        <v>#N/A</v>
      </c>
      <c r="F226" s="318"/>
      <c r="G226" t="e">
        <f>VLOOKUP(SALIDAS6[[#This Row],[N° DE LOTE ]],ALMACEN[],7,)</f>
        <v>#N/A</v>
      </c>
    </row>
    <row r="227" spans="1:7" x14ac:dyDescent="0.25">
      <c r="A227" s="179"/>
      <c r="C227" s="169" t="e">
        <f>VLOOKUP(SALIDAS6[[#This Row],[N° DE LOTE ]],ALMACEN[],2,FALSE)</f>
        <v>#N/A</v>
      </c>
      <c r="D227" s="169" t="e">
        <f>VLOOKUP(SALIDAS6[[#This Row],[N° DE LOTE ]],ALMACEN[],4,FALSE)</f>
        <v>#N/A</v>
      </c>
      <c r="E227" t="e">
        <f>VLOOKUP(SALIDAS6[[#This Row],[N° DE LOTE ]],ALMACEN[],3,FALSE)</f>
        <v>#N/A</v>
      </c>
      <c r="F227" s="318"/>
      <c r="G227" t="e">
        <f>VLOOKUP(SALIDAS6[[#This Row],[N° DE LOTE ]],ALMACEN[],7,)</f>
        <v>#N/A</v>
      </c>
    </row>
    <row r="228" spans="1:7" x14ac:dyDescent="0.25">
      <c r="A228" s="179"/>
      <c r="C228" s="169" t="e">
        <f>VLOOKUP(SALIDAS6[[#This Row],[N° DE LOTE ]],ALMACEN[],2,FALSE)</f>
        <v>#N/A</v>
      </c>
      <c r="D228" s="169" t="e">
        <f>VLOOKUP(SALIDAS6[[#This Row],[N° DE LOTE ]],ALMACEN[],4,FALSE)</f>
        <v>#N/A</v>
      </c>
      <c r="E228" t="e">
        <f>VLOOKUP(SALIDAS6[[#This Row],[N° DE LOTE ]],ALMACEN[],3,FALSE)</f>
        <v>#N/A</v>
      </c>
      <c r="F228" s="318"/>
      <c r="G228" t="e">
        <f>VLOOKUP(SALIDAS6[[#This Row],[N° DE LOTE ]],ALMACEN[],7,)</f>
        <v>#N/A</v>
      </c>
    </row>
    <row r="229" spans="1:7" x14ac:dyDescent="0.25">
      <c r="A229" s="179"/>
      <c r="C229" s="169" t="e">
        <f>VLOOKUP(SALIDAS6[[#This Row],[N° DE LOTE ]],ALMACEN[],2,FALSE)</f>
        <v>#N/A</v>
      </c>
      <c r="D229" s="169" t="e">
        <f>VLOOKUP(SALIDAS6[[#This Row],[N° DE LOTE ]],ALMACEN[],4,FALSE)</f>
        <v>#N/A</v>
      </c>
      <c r="E229" t="e">
        <f>VLOOKUP(SALIDAS6[[#This Row],[N° DE LOTE ]],ALMACEN[],3,FALSE)</f>
        <v>#N/A</v>
      </c>
      <c r="F229" s="318"/>
      <c r="G229" t="e">
        <f>VLOOKUP(SALIDAS6[[#This Row],[N° DE LOTE ]],ALMACEN[],7,)</f>
        <v>#N/A</v>
      </c>
    </row>
    <row r="230" spans="1:7" x14ac:dyDescent="0.25">
      <c r="A230" s="179"/>
      <c r="C230" s="169" t="e">
        <f>VLOOKUP(SALIDAS6[[#This Row],[N° DE LOTE ]],ALMACEN[],2,FALSE)</f>
        <v>#N/A</v>
      </c>
      <c r="D230" s="169" t="e">
        <f>VLOOKUP(SALIDAS6[[#This Row],[N° DE LOTE ]],ALMACEN[],4,FALSE)</f>
        <v>#N/A</v>
      </c>
      <c r="E230" t="e">
        <f>VLOOKUP(SALIDAS6[[#This Row],[N° DE LOTE ]],ALMACEN[],3,FALSE)</f>
        <v>#N/A</v>
      </c>
      <c r="F230" s="318"/>
      <c r="G230" t="e">
        <f>VLOOKUP(SALIDAS6[[#This Row],[N° DE LOTE ]],ALMACEN[],7,)</f>
        <v>#N/A</v>
      </c>
    </row>
    <row r="231" spans="1:7" x14ac:dyDescent="0.25">
      <c r="A231" s="179"/>
      <c r="C231" s="169" t="e">
        <f>VLOOKUP(SALIDAS6[[#This Row],[N° DE LOTE ]],ALMACEN[],2,FALSE)</f>
        <v>#N/A</v>
      </c>
      <c r="D231" s="169" t="e">
        <f>VLOOKUP(SALIDAS6[[#This Row],[N° DE LOTE ]],ALMACEN[],4,FALSE)</f>
        <v>#N/A</v>
      </c>
      <c r="E231" t="e">
        <f>VLOOKUP(SALIDAS6[[#This Row],[N° DE LOTE ]],ALMACEN[],3,FALSE)</f>
        <v>#N/A</v>
      </c>
      <c r="F231" s="318"/>
      <c r="G231" t="e">
        <f>VLOOKUP(SALIDAS6[[#This Row],[N° DE LOTE ]],ALMACEN[],7,)</f>
        <v>#N/A</v>
      </c>
    </row>
    <row r="232" spans="1:7" x14ac:dyDescent="0.25">
      <c r="A232" s="179"/>
      <c r="C232" s="169" t="e">
        <f>VLOOKUP(SALIDAS6[[#This Row],[N° DE LOTE ]],ALMACEN[],2,FALSE)</f>
        <v>#N/A</v>
      </c>
      <c r="D232" s="169" t="e">
        <f>VLOOKUP(SALIDAS6[[#This Row],[N° DE LOTE ]],ALMACEN[],4,FALSE)</f>
        <v>#N/A</v>
      </c>
      <c r="E232" t="e">
        <f>VLOOKUP(SALIDAS6[[#This Row],[N° DE LOTE ]],ALMACEN[],3,FALSE)</f>
        <v>#N/A</v>
      </c>
      <c r="F232" s="318"/>
      <c r="G232" t="e">
        <f>VLOOKUP(SALIDAS6[[#This Row],[N° DE LOTE ]],ALMACEN[],7,)</f>
        <v>#N/A</v>
      </c>
    </row>
    <row r="233" spans="1:7" x14ac:dyDescent="0.25">
      <c r="A233" s="179"/>
      <c r="C233" s="169" t="e">
        <f>VLOOKUP(SALIDAS6[[#This Row],[N° DE LOTE ]],ALMACEN[],2,FALSE)</f>
        <v>#N/A</v>
      </c>
      <c r="D233" s="169" t="e">
        <f>VLOOKUP(SALIDAS6[[#This Row],[N° DE LOTE ]],ALMACEN[],4,FALSE)</f>
        <v>#N/A</v>
      </c>
      <c r="E233" t="e">
        <f>VLOOKUP(SALIDAS6[[#This Row],[N° DE LOTE ]],ALMACEN[],3,FALSE)</f>
        <v>#N/A</v>
      </c>
      <c r="F233" s="318"/>
      <c r="G233" t="e">
        <f>VLOOKUP(SALIDAS6[[#This Row],[N° DE LOTE ]],ALMACEN[],7,)</f>
        <v>#N/A</v>
      </c>
    </row>
    <row r="234" spans="1:7" x14ac:dyDescent="0.25">
      <c r="A234" s="179"/>
      <c r="C234" s="169" t="e">
        <f>VLOOKUP(SALIDAS6[[#This Row],[N° DE LOTE ]],ALMACEN[],2,FALSE)</f>
        <v>#N/A</v>
      </c>
      <c r="D234" s="169" t="e">
        <f>VLOOKUP(SALIDAS6[[#This Row],[N° DE LOTE ]],ALMACEN[],4,FALSE)</f>
        <v>#N/A</v>
      </c>
      <c r="E234" t="e">
        <f>VLOOKUP(SALIDAS6[[#This Row],[N° DE LOTE ]],ALMACEN[],3,FALSE)</f>
        <v>#N/A</v>
      </c>
      <c r="F234" s="318"/>
      <c r="G234" t="e">
        <f>VLOOKUP(SALIDAS6[[#This Row],[N° DE LOTE ]],ALMACEN[],7,)</f>
        <v>#N/A</v>
      </c>
    </row>
    <row r="235" spans="1:7" x14ac:dyDescent="0.25">
      <c r="A235" s="179"/>
      <c r="C235" s="169" t="e">
        <f>VLOOKUP(SALIDAS6[[#This Row],[N° DE LOTE ]],ALMACEN[],2,FALSE)</f>
        <v>#N/A</v>
      </c>
      <c r="D235" s="169" t="e">
        <f>VLOOKUP(SALIDAS6[[#This Row],[N° DE LOTE ]],ALMACEN[],4,FALSE)</f>
        <v>#N/A</v>
      </c>
      <c r="E235" t="e">
        <f>VLOOKUP(SALIDAS6[[#This Row],[N° DE LOTE ]],ALMACEN[],3,FALSE)</f>
        <v>#N/A</v>
      </c>
      <c r="F235" s="318"/>
      <c r="G235" t="e">
        <f>VLOOKUP(SALIDAS6[[#This Row],[N° DE LOTE ]],ALMACEN[],7,)</f>
        <v>#N/A</v>
      </c>
    </row>
    <row r="236" spans="1:7" x14ac:dyDescent="0.25">
      <c r="A236" s="179"/>
      <c r="C236" s="169" t="e">
        <f>VLOOKUP(SALIDAS6[[#This Row],[N° DE LOTE ]],ALMACEN[],2,FALSE)</f>
        <v>#N/A</v>
      </c>
      <c r="D236" s="169" t="e">
        <f>VLOOKUP(SALIDAS6[[#This Row],[N° DE LOTE ]],ALMACEN[],4,FALSE)</f>
        <v>#N/A</v>
      </c>
      <c r="E236" t="e">
        <f>VLOOKUP(SALIDAS6[[#This Row],[N° DE LOTE ]],ALMACEN[],3,FALSE)</f>
        <v>#N/A</v>
      </c>
      <c r="F236" s="318"/>
      <c r="G236" t="e">
        <f>VLOOKUP(SALIDAS6[[#This Row],[N° DE LOTE ]],ALMACEN[],7,)</f>
        <v>#N/A</v>
      </c>
    </row>
    <row r="237" spans="1:7" x14ac:dyDescent="0.25">
      <c r="A237" s="179"/>
      <c r="C237" s="169" t="e">
        <f>VLOOKUP(SALIDAS6[[#This Row],[N° DE LOTE ]],ALMACEN[],2,FALSE)</f>
        <v>#N/A</v>
      </c>
      <c r="D237" s="169" t="e">
        <f>VLOOKUP(SALIDAS6[[#This Row],[N° DE LOTE ]],ALMACEN[],4,FALSE)</f>
        <v>#N/A</v>
      </c>
      <c r="E237" t="e">
        <f>VLOOKUP(SALIDAS6[[#This Row],[N° DE LOTE ]],ALMACEN[],3,FALSE)</f>
        <v>#N/A</v>
      </c>
      <c r="F237" s="318"/>
      <c r="G237" t="e">
        <f>VLOOKUP(SALIDAS6[[#This Row],[N° DE LOTE ]],ALMACEN[],7,)</f>
        <v>#N/A</v>
      </c>
    </row>
    <row r="238" spans="1:7" x14ac:dyDescent="0.25">
      <c r="A238" s="179"/>
      <c r="C238" s="169" t="e">
        <f>VLOOKUP(SALIDAS6[[#This Row],[N° DE LOTE ]],ALMACEN[],2,FALSE)</f>
        <v>#N/A</v>
      </c>
      <c r="D238" s="169" t="e">
        <f>VLOOKUP(SALIDAS6[[#This Row],[N° DE LOTE ]],ALMACEN[],4,FALSE)</f>
        <v>#N/A</v>
      </c>
      <c r="E238" t="e">
        <f>VLOOKUP(SALIDAS6[[#This Row],[N° DE LOTE ]],ALMACEN[],3,FALSE)</f>
        <v>#N/A</v>
      </c>
      <c r="F238" s="318"/>
      <c r="G238" t="e">
        <f>VLOOKUP(SALIDAS6[[#This Row],[N° DE LOTE ]],ALMACEN[],7,)</f>
        <v>#N/A</v>
      </c>
    </row>
    <row r="239" spans="1:7" x14ac:dyDescent="0.25">
      <c r="A239" s="179"/>
      <c r="C239" s="169" t="e">
        <f>VLOOKUP(SALIDAS6[[#This Row],[N° DE LOTE ]],ALMACEN[],2,FALSE)</f>
        <v>#N/A</v>
      </c>
      <c r="D239" s="169" t="e">
        <f>VLOOKUP(SALIDAS6[[#This Row],[N° DE LOTE ]],ALMACEN[],4,FALSE)</f>
        <v>#N/A</v>
      </c>
      <c r="E239" t="e">
        <f>VLOOKUP(SALIDAS6[[#This Row],[N° DE LOTE ]],ALMACEN[],3,FALSE)</f>
        <v>#N/A</v>
      </c>
      <c r="F239" s="318"/>
      <c r="G239" t="e">
        <f>VLOOKUP(SALIDAS6[[#This Row],[N° DE LOTE ]],ALMACEN[],7,)</f>
        <v>#N/A</v>
      </c>
    </row>
    <row r="240" spans="1:7" x14ac:dyDescent="0.25">
      <c r="A240" s="179"/>
      <c r="C240" s="169" t="e">
        <f>VLOOKUP(SALIDAS6[[#This Row],[N° DE LOTE ]],ALMACEN[],2,FALSE)</f>
        <v>#N/A</v>
      </c>
      <c r="D240" s="169" t="e">
        <f>VLOOKUP(SALIDAS6[[#This Row],[N° DE LOTE ]],ALMACEN[],4,FALSE)</f>
        <v>#N/A</v>
      </c>
      <c r="E240" t="e">
        <f>VLOOKUP(SALIDAS6[[#This Row],[N° DE LOTE ]],ALMACEN[],3,FALSE)</f>
        <v>#N/A</v>
      </c>
      <c r="F240" s="318"/>
      <c r="G240" t="e">
        <f>VLOOKUP(SALIDAS6[[#This Row],[N° DE LOTE ]],ALMACEN[],7,)</f>
        <v>#N/A</v>
      </c>
    </row>
    <row r="241" spans="1:7" x14ac:dyDescent="0.25">
      <c r="A241" s="179"/>
      <c r="C241" s="169" t="e">
        <f>VLOOKUP(SALIDAS6[[#This Row],[N° DE LOTE ]],ALMACEN[],2,FALSE)</f>
        <v>#N/A</v>
      </c>
      <c r="D241" s="169" t="e">
        <f>VLOOKUP(SALIDAS6[[#This Row],[N° DE LOTE ]],ALMACEN[],4,FALSE)</f>
        <v>#N/A</v>
      </c>
      <c r="E241" t="e">
        <f>VLOOKUP(SALIDAS6[[#This Row],[N° DE LOTE ]],ALMACEN[],3,FALSE)</f>
        <v>#N/A</v>
      </c>
      <c r="F241" s="318"/>
      <c r="G241" t="e">
        <f>VLOOKUP(SALIDAS6[[#This Row],[N° DE LOTE ]],ALMACEN[],7,)</f>
        <v>#N/A</v>
      </c>
    </row>
    <row r="242" spans="1:7" x14ac:dyDescent="0.25">
      <c r="A242" s="179"/>
      <c r="C242" s="169" t="e">
        <f>VLOOKUP(SALIDAS6[[#This Row],[N° DE LOTE ]],ALMACEN[],2,FALSE)</f>
        <v>#N/A</v>
      </c>
      <c r="D242" s="169" t="e">
        <f>VLOOKUP(SALIDAS6[[#This Row],[N° DE LOTE ]],ALMACEN[],4,FALSE)</f>
        <v>#N/A</v>
      </c>
      <c r="E242" t="e">
        <f>VLOOKUP(SALIDAS6[[#This Row],[N° DE LOTE ]],ALMACEN[],3,FALSE)</f>
        <v>#N/A</v>
      </c>
      <c r="F242" s="318"/>
      <c r="G242" t="e">
        <f>VLOOKUP(SALIDAS6[[#This Row],[N° DE LOTE ]],ALMACEN[],7,)</f>
        <v>#N/A</v>
      </c>
    </row>
    <row r="243" spans="1:7" x14ac:dyDescent="0.25">
      <c r="A243" s="179"/>
      <c r="C243" s="169" t="e">
        <f>VLOOKUP(SALIDAS6[[#This Row],[N° DE LOTE ]],ALMACEN[],2,FALSE)</f>
        <v>#N/A</v>
      </c>
      <c r="D243" s="169" t="e">
        <f>VLOOKUP(SALIDAS6[[#This Row],[N° DE LOTE ]],ALMACEN[],4,FALSE)</f>
        <v>#N/A</v>
      </c>
      <c r="E243" t="e">
        <f>VLOOKUP(SALIDAS6[[#This Row],[N° DE LOTE ]],ALMACEN[],3,FALSE)</f>
        <v>#N/A</v>
      </c>
      <c r="F243" s="318"/>
      <c r="G243" t="e">
        <f>VLOOKUP(SALIDAS6[[#This Row],[N° DE LOTE ]],ALMACEN[],7,)</f>
        <v>#N/A</v>
      </c>
    </row>
    <row r="244" spans="1:7" x14ac:dyDescent="0.25">
      <c r="A244" s="179"/>
      <c r="C244" s="169" t="e">
        <f>VLOOKUP(SALIDAS6[[#This Row],[N° DE LOTE ]],ALMACEN[],2,FALSE)</f>
        <v>#N/A</v>
      </c>
      <c r="D244" s="169" t="e">
        <f>VLOOKUP(SALIDAS6[[#This Row],[N° DE LOTE ]],ALMACEN[],4,FALSE)</f>
        <v>#N/A</v>
      </c>
      <c r="E244" t="e">
        <f>VLOOKUP(SALIDAS6[[#This Row],[N° DE LOTE ]],ALMACEN[],3,FALSE)</f>
        <v>#N/A</v>
      </c>
      <c r="F244" s="318"/>
      <c r="G244" t="e">
        <f>VLOOKUP(SALIDAS6[[#This Row],[N° DE LOTE ]],ALMACEN[],7,)</f>
        <v>#N/A</v>
      </c>
    </row>
    <row r="245" spans="1:7" x14ac:dyDescent="0.25">
      <c r="A245" s="179"/>
      <c r="C245" s="169" t="e">
        <f>VLOOKUP(SALIDAS6[[#This Row],[N° DE LOTE ]],ALMACEN[],2,FALSE)</f>
        <v>#N/A</v>
      </c>
      <c r="D245" s="169" t="e">
        <f>VLOOKUP(SALIDAS6[[#This Row],[N° DE LOTE ]],ALMACEN[],4,FALSE)</f>
        <v>#N/A</v>
      </c>
      <c r="E245" t="e">
        <f>VLOOKUP(SALIDAS6[[#This Row],[N° DE LOTE ]],ALMACEN[],3,FALSE)</f>
        <v>#N/A</v>
      </c>
      <c r="F245" s="318"/>
      <c r="G245" t="e">
        <f>VLOOKUP(SALIDAS6[[#This Row],[N° DE LOTE ]],ALMACEN[],7,)</f>
        <v>#N/A</v>
      </c>
    </row>
    <row r="246" spans="1:7" x14ac:dyDescent="0.25">
      <c r="A246" s="179"/>
      <c r="C246" s="169" t="e">
        <f>VLOOKUP(SALIDAS6[[#This Row],[N° DE LOTE ]],ALMACEN[],2,FALSE)</f>
        <v>#N/A</v>
      </c>
      <c r="D246" s="169" t="e">
        <f>VLOOKUP(SALIDAS6[[#This Row],[N° DE LOTE ]],ALMACEN[],4,FALSE)</f>
        <v>#N/A</v>
      </c>
      <c r="E246" t="e">
        <f>VLOOKUP(SALIDAS6[[#This Row],[N° DE LOTE ]],ALMACEN[],3,FALSE)</f>
        <v>#N/A</v>
      </c>
      <c r="F246" s="318"/>
      <c r="G246" t="e">
        <f>VLOOKUP(SALIDAS6[[#This Row],[N° DE LOTE ]],ALMACEN[],7,)</f>
        <v>#N/A</v>
      </c>
    </row>
    <row r="247" spans="1:7" x14ac:dyDescent="0.25">
      <c r="A247" s="179"/>
      <c r="C247" s="169" t="e">
        <f>VLOOKUP(SALIDAS6[[#This Row],[N° DE LOTE ]],ALMACEN[],2,FALSE)</f>
        <v>#N/A</v>
      </c>
      <c r="D247" s="169" t="e">
        <f>VLOOKUP(SALIDAS6[[#This Row],[N° DE LOTE ]],ALMACEN[],4,FALSE)</f>
        <v>#N/A</v>
      </c>
      <c r="E247" t="e">
        <f>VLOOKUP(SALIDAS6[[#This Row],[N° DE LOTE ]],ALMACEN[],3,FALSE)</f>
        <v>#N/A</v>
      </c>
      <c r="F247" s="318"/>
      <c r="G247" t="e">
        <f>VLOOKUP(SALIDAS6[[#This Row],[N° DE LOTE ]],ALMACEN[],7,)</f>
        <v>#N/A</v>
      </c>
    </row>
    <row r="248" spans="1:7" x14ac:dyDescent="0.25">
      <c r="A248" s="179"/>
      <c r="C248" s="169" t="e">
        <f>VLOOKUP(SALIDAS6[[#This Row],[N° DE LOTE ]],ALMACEN[],2,FALSE)</f>
        <v>#N/A</v>
      </c>
      <c r="D248" s="169" t="e">
        <f>VLOOKUP(SALIDAS6[[#This Row],[N° DE LOTE ]],ALMACEN[],4,FALSE)</f>
        <v>#N/A</v>
      </c>
      <c r="E248" t="e">
        <f>VLOOKUP(SALIDAS6[[#This Row],[N° DE LOTE ]],ALMACEN[],3,FALSE)</f>
        <v>#N/A</v>
      </c>
      <c r="F248" s="318"/>
      <c r="G248" t="e">
        <f>VLOOKUP(SALIDAS6[[#This Row],[N° DE LOTE ]],ALMACEN[],7,)</f>
        <v>#N/A</v>
      </c>
    </row>
    <row r="249" spans="1:7" x14ac:dyDescent="0.25">
      <c r="A249" s="179"/>
      <c r="C249" s="169" t="e">
        <f>VLOOKUP(SALIDAS6[[#This Row],[N° DE LOTE ]],ALMACEN[],2,FALSE)</f>
        <v>#N/A</v>
      </c>
      <c r="D249" s="169" t="e">
        <f>VLOOKUP(SALIDAS6[[#This Row],[N° DE LOTE ]],ALMACEN[],4,FALSE)</f>
        <v>#N/A</v>
      </c>
      <c r="E249" t="e">
        <f>VLOOKUP(SALIDAS6[[#This Row],[N° DE LOTE ]],ALMACEN[],3,FALSE)</f>
        <v>#N/A</v>
      </c>
      <c r="F249" s="318"/>
      <c r="G249" t="e">
        <f>VLOOKUP(SALIDAS6[[#This Row],[N° DE LOTE ]],ALMACEN[],7,)</f>
        <v>#N/A</v>
      </c>
    </row>
    <row r="250" spans="1:7" x14ac:dyDescent="0.25">
      <c r="A250" s="179"/>
      <c r="C250" s="169" t="e">
        <f>VLOOKUP(SALIDAS6[[#This Row],[N° DE LOTE ]],ALMACEN[],2,FALSE)</f>
        <v>#N/A</v>
      </c>
      <c r="D250" s="169" t="e">
        <f>VLOOKUP(SALIDAS6[[#This Row],[N° DE LOTE ]],ALMACEN[],4,FALSE)</f>
        <v>#N/A</v>
      </c>
      <c r="E250" t="e">
        <f>VLOOKUP(SALIDAS6[[#This Row],[N° DE LOTE ]],ALMACEN[],3,FALSE)</f>
        <v>#N/A</v>
      </c>
      <c r="F250" s="318"/>
      <c r="G250" t="e">
        <f>VLOOKUP(SALIDAS6[[#This Row],[N° DE LOTE ]],ALMACEN[],7,)</f>
        <v>#N/A</v>
      </c>
    </row>
    <row r="251" spans="1:7" x14ac:dyDescent="0.25">
      <c r="A251" s="179"/>
      <c r="C251" s="169" t="e">
        <f>VLOOKUP(SALIDAS6[[#This Row],[N° DE LOTE ]],ALMACEN[],2,FALSE)</f>
        <v>#N/A</v>
      </c>
      <c r="D251" s="169" t="e">
        <f>VLOOKUP(SALIDAS6[[#This Row],[N° DE LOTE ]],ALMACEN[],4,FALSE)</f>
        <v>#N/A</v>
      </c>
      <c r="E251" t="e">
        <f>VLOOKUP(SALIDAS6[[#This Row],[N° DE LOTE ]],ALMACEN[],3,FALSE)</f>
        <v>#N/A</v>
      </c>
      <c r="F251" s="318"/>
      <c r="G251" t="e">
        <f>VLOOKUP(SALIDAS6[[#This Row],[N° DE LOTE ]],ALMACEN[],7,)</f>
        <v>#N/A</v>
      </c>
    </row>
    <row r="252" spans="1:7" x14ac:dyDescent="0.25">
      <c r="A252" s="179"/>
      <c r="C252" s="169" t="e">
        <f>VLOOKUP(SALIDAS6[[#This Row],[N° DE LOTE ]],ALMACEN[],2,FALSE)</f>
        <v>#N/A</v>
      </c>
      <c r="D252" s="169" t="e">
        <f>VLOOKUP(SALIDAS6[[#This Row],[N° DE LOTE ]],ALMACEN[],4,FALSE)</f>
        <v>#N/A</v>
      </c>
      <c r="E252" t="e">
        <f>VLOOKUP(SALIDAS6[[#This Row],[N° DE LOTE ]],ALMACEN[],3,FALSE)</f>
        <v>#N/A</v>
      </c>
      <c r="F252" s="318"/>
      <c r="G252" t="e">
        <f>VLOOKUP(SALIDAS6[[#This Row],[N° DE LOTE ]],ALMACEN[],7,)</f>
        <v>#N/A</v>
      </c>
    </row>
    <row r="253" spans="1:7" x14ac:dyDescent="0.25">
      <c r="A253" s="179"/>
      <c r="C253" s="169" t="e">
        <f>VLOOKUP(SALIDAS6[[#This Row],[N° DE LOTE ]],ALMACEN[],2,FALSE)</f>
        <v>#N/A</v>
      </c>
      <c r="D253" s="169" t="e">
        <f>VLOOKUP(SALIDAS6[[#This Row],[N° DE LOTE ]],ALMACEN[],4,FALSE)</f>
        <v>#N/A</v>
      </c>
      <c r="E253" t="e">
        <f>VLOOKUP(SALIDAS6[[#This Row],[N° DE LOTE ]],ALMACEN[],3,FALSE)</f>
        <v>#N/A</v>
      </c>
      <c r="F253" s="318"/>
      <c r="G253" t="e">
        <f>VLOOKUP(SALIDAS6[[#This Row],[N° DE LOTE ]],ALMACEN[],7,)</f>
        <v>#N/A</v>
      </c>
    </row>
    <row r="254" spans="1:7" x14ac:dyDescent="0.25">
      <c r="A254" s="179"/>
      <c r="C254" s="169" t="e">
        <f>VLOOKUP(SALIDAS6[[#This Row],[N° DE LOTE ]],ALMACEN[],2,FALSE)</f>
        <v>#N/A</v>
      </c>
      <c r="D254" s="169" t="e">
        <f>VLOOKUP(SALIDAS6[[#This Row],[N° DE LOTE ]],ALMACEN[],4,FALSE)</f>
        <v>#N/A</v>
      </c>
      <c r="E254" t="e">
        <f>VLOOKUP(SALIDAS6[[#This Row],[N° DE LOTE ]],ALMACEN[],3,FALSE)</f>
        <v>#N/A</v>
      </c>
      <c r="F254" s="318"/>
      <c r="G254" t="e">
        <f>VLOOKUP(SALIDAS6[[#This Row],[N° DE LOTE ]],ALMACEN[],7,)</f>
        <v>#N/A</v>
      </c>
    </row>
    <row r="255" spans="1:7" x14ac:dyDescent="0.25">
      <c r="A255" s="179"/>
      <c r="C255" s="169" t="e">
        <f>VLOOKUP(SALIDAS6[[#This Row],[N° DE LOTE ]],ALMACEN[],2,FALSE)</f>
        <v>#N/A</v>
      </c>
      <c r="D255" s="169" t="e">
        <f>VLOOKUP(SALIDAS6[[#This Row],[N° DE LOTE ]],ALMACEN[],4,FALSE)</f>
        <v>#N/A</v>
      </c>
      <c r="E255" t="e">
        <f>VLOOKUP(SALIDAS6[[#This Row],[N° DE LOTE ]],ALMACEN[],3,FALSE)</f>
        <v>#N/A</v>
      </c>
      <c r="F255" s="318"/>
      <c r="G255" t="e">
        <f>VLOOKUP(SALIDAS6[[#This Row],[N° DE LOTE ]],ALMACEN[],7,)</f>
        <v>#N/A</v>
      </c>
    </row>
    <row r="256" spans="1:7" x14ac:dyDescent="0.25">
      <c r="A256" s="179"/>
      <c r="C256" s="169" t="e">
        <f>VLOOKUP(SALIDAS6[[#This Row],[N° DE LOTE ]],ALMACEN[],2,FALSE)</f>
        <v>#N/A</v>
      </c>
      <c r="D256" s="169" t="e">
        <f>VLOOKUP(SALIDAS6[[#This Row],[N° DE LOTE ]],ALMACEN[],4,FALSE)</f>
        <v>#N/A</v>
      </c>
      <c r="E256" t="e">
        <f>VLOOKUP(SALIDAS6[[#This Row],[N° DE LOTE ]],ALMACEN[],3,FALSE)</f>
        <v>#N/A</v>
      </c>
      <c r="F256" s="318"/>
      <c r="G256" t="e">
        <f>VLOOKUP(SALIDAS6[[#This Row],[N° DE LOTE ]],ALMACEN[],7,)</f>
        <v>#N/A</v>
      </c>
    </row>
    <row r="257" spans="1:7" x14ac:dyDescent="0.25">
      <c r="A257" s="179"/>
      <c r="C257" s="169" t="e">
        <f>VLOOKUP(SALIDAS6[[#This Row],[N° DE LOTE ]],ALMACEN[],2,FALSE)</f>
        <v>#N/A</v>
      </c>
      <c r="D257" s="169" t="e">
        <f>VLOOKUP(SALIDAS6[[#This Row],[N° DE LOTE ]],ALMACEN[],4,FALSE)</f>
        <v>#N/A</v>
      </c>
      <c r="E257" t="e">
        <f>VLOOKUP(SALIDAS6[[#This Row],[N° DE LOTE ]],ALMACEN[],3,FALSE)</f>
        <v>#N/A</v>
      </c>
      <c r="F257" s="318"/>
      <c r="G257" t="e">
        <f>VLOOKUP(SALIDAS6[[#This Row],[N° DE LOTE ]],ALMACEN[],7,)</f>
        <v>#N/A</v>
      </c>
    </row>
    <row r="258" spans="1:7" x14ac:dyDescent="0.25">
      <c r="A258" s="179"/>
      <c r="C258" s="169" t="e">
        <f>VLOOKUP(SALIDAS6[[#This Row],[N° DE LOTE ]],ALMACEN[],2,FALSE)</f>
        <v>#N/A</v>
      </c>
      <c r="D258" s="169" t="e">
        <f>VLOOKUP(SALIDAS6[[#This Row],[N° DE LOTE ]],ALMACEN[],4,FALSE)</f>
        <v>#N/A</v>
      </c>
      <c r="E258" t="e">
        <f>VLOOKUP(SALIDAS6[[#This Row],[N° DE LOTE ]],ALMACEN[],3,FALSE)</f>
        <v>#N/A</v>
      </c>
      <c r="F258" s="318"/>
      <c r="G258" t="e">
        <f>VLOOKUP(SALIDAS6[[#This Row],[N° DE LOTE ]],ALMACEN[],7,)</f>
        <v>#N/A</v>
      </c>
    </row>
    <row r="259" spans="1:7" x14ac:dyDescent="0.25">
      <c r="A259" s="179"/>
      <c r="C259" s="169" t="e">
        <f>VLOOKUP(SALIDAS6[[#This Row],[N° DE LOTE ]],ALMACEN[],2,FALSE)</f>
        <v>#N/A</v>
      </c>
      <c r="D259" s="169" t="e">
        <f>VLOOKUP(SALIDAS6[[#This Row],[N° DE LOTE ]],ALMACEN[],4,FALSE)</f>
        <v>#N/A</v>
      </c>
      <c r="E259" t="e">
        <f>VLOOKUP(SALIDAS6[[#This Row],[N° DE LOTE ]],ALMACEN[],3,FALSE)</f>
        <v>#N/A</v>
      </c>
      <c r="F259" s="318"/>
      <c r="G259" t="e">
        <f>VLOOKUP(SALIDAS6[[#This Row],[N° DE LOTE ]],ALMACEN[],7,)</f>
        <v>#N/A</v>
      </c>
    </row>
    <row r="260" spans="1:7" x14ac:dyDescent="0.25">
      <c r="A260" s="179"/>
      <c r="C260" s="169" t="e">
        <f>VLOOKUP(SALIDAS6[[#This Row],[N° DE LOTE ]],ALMACEN[],2,FALSE)</f>
        <v>#N/A</v>
      </c>
      <c r="D260" s="169" t="e">
        <f>VLOOKUP(SALIDAS6[[#This Row],[N° DE LOTE ]],ALMACEN[],4,FALSE)</f>
        <v>#N/A</v>
      </c>
      <c r="E260" t="e">
        <f>VLOOKUP(SALIDAS6[[#This Row],[N° DE LOTE ]],ALMACEN[],3,FALSE)</f>
        <v>#N/A</v>
      </c>
      <c r="F260" s="318"/>
      <c r="G260" t="e">
        <f>VLOOKUP(SALIDAS6[[#This Row],[N° DE LOTE ]],ALMACEN[],7,)</f>
        <v>#N/A</v>
      </c>
    </row>
    <row r="261" spans="1:7" x14ac:dyDescent="0.25">
      <c r="A261" s="179"/>
      <c r="C261" s="169" t="e">
        <f>VLOOKUP(SALIDAS6[[#This Row],[N° DE LOTE ]],ALMACEN[],2,FALSE)</f>
        <v>#N/A</v>
      </c>
      <c r="D261" s="169" t="e">
        <f>VLOOKUP(SALIDAS6[[#This Row],[N° DE LOTE ]],ALMACEN[],4,FALSE)</f>
        <v>#N/A</v>
      </c>
      <c r="E261" t="e">
        <f>VLOOKUP(SALIDAS6[[#This Row],[N° DE LOTE ]],ALMACEN[],3,FALSE)</f>
        <v>#N/A</v>
      </c>
      <c r="F261" s="318"/>
      <c r="G261" t="e">
        <f>VLOOKUP(SALIDAS6[[#This Row],[N° DE LOTE ]],ALMACEN[],7,)</f>
        <v>#N/A</v>
      </c>
    </row>
    <row r="262" spans="1:7" x14ac:dyDescent="0.25">
      <c r="A262" s="179"/>
      <c r="C262" s="169" t="e">
        <f>VLOOKUP(SALIDAS6[[#This Row],[N° DE LOTE ]],ALMACEN[],2,FALSE)</f>
        <v>#N/A</v>
      </c>
      <c r="D262" s="169" t="e">
        <f>VLOOKUP(SALIDAS6[[#This Row],[N° DE LOTE ]],ALMACEN[],4,FALSE)</f>
        <v>#N/A</v>
      </c>
      <c r="E262" t="e">
        <f>VLOOKUP(SALIDAS6[[#This Row],[N° DE LOTE ]],ALMACEN[],3,FALSE)</f>
        <v>#N/A</v>
      </c>
      <c r="F262" s="318"/>
      <c r="G262" t="e">
        <f>VLOOKUP(SALIDAS6[[#This Row],[N° DE LOTE ]],ALMACEN[],7,)</f>
        <v>#N/A</v>
      </c>
    </row>
    <row r="263" spans="1:7" x14ac:dyDescent="0.25">
      <c r="A263" s="179"/>
      <c r="C263" s="169" t="e">
        <f>VLOOKUP(SALIDAS6[[#This Row],[N° DE LOTE ]],ALMACEN[],2,FALSE)</f>
        <v>#N/A</v>
      </c>
      <c r="D263" s="169" t="e">
        <f>VLOOKUP(SALIDAS6[[#This Row],[N° DE LOTE ]],ALMACEN[],4,FALSE)</f>
        <v>#N/A</v>
      </c>
      <c r="E263" t="e">
        <f>VLOOKUP(SALIDAS6[[#This Row],[N° DE LOTE ]],ALMACEN[],3,FALSE)</f>
        <v>#N/A</v>
      </c>
      <c r="F263" s="318"/>
      <c r="G263" t="e">
        <f>VLOOKUP(SALIDAS6[[#This Row],[N° DE LOTE ]],ALMACEN[],7,)</f>
        <v>#N/A</v>
      </c>
    </row>
    <row r="264" spans="1:7" x14ac:dyDescent="0.25">
      <c r="A264" s="179"/>
      <c r="C264" s="169" t="e">
        <f>VLOOKUP(SALIDAS6[[#This Row],[N° DE LOTE ]],ALMACEN[],2,FALSE)</f>
        <v>#N/A</v>
      </c>
      <c r="D264" s="169" t="e">
        <f>VLOOKUP(SALIDAS6[[#This Row],[N° DE LOTE ]],ALMACEN[],4,FALSE)</f>
        <v>#N/A</v>
      </c>
      <c r="E264" t="e">
        <f>VLOOKUP(SALIDAS6[[#This Row],[N° DE LOTE ]],ALMACEN[],3,FALSE)</f>
        <v>#N/A</v>
      </c>
      <c r="F264" s="318"/>
      <c r="G264" t="e">
        <f>VLOOKUP(SALIDAS6[[#This Row],[N° DE LOTE ]],ALMACEN[],7,)</f>
        <v>#N/A</v>
      </c>
    </row>
    <row r="265" spans="1:7" x14ac:dyDescent="0.25">
      <c r="A265" s="179"/>
      <c r="C265" s="169" t="e">
        <f>VLOOKUP(SALIDAS6[[#This Row],[N° DE LOTE ]],ALMACEN[],2,FALSE)</f>
        <v>#N/A</v>
      </c>
      <c r="D265" s="169" t="e">
        <f>VLOOKUP(SALIDAS6[[#This Row],[N° DE LOTE ]],ALMACEN[],4,FALSE)</f>
        <v>#N/A</v>
      </c>
      <c r="E265" t="e">
        <f>VLOOKUP(SALIDAS6[[#This Row],[N° DE LOTE ]],ALMACEN[],3,FALSE)</f>
        <v>#N/A</v>
      </c>
      <c r="F265" s="318"/>
      <c r="G265" t="e">
        <f>VLOOKUP(SALIDAS6[[#This Row],[N° DE LOTE ]],ALMACEN[],7,)</f>
        <v>#N/A</v>
      </c>
    </row>
    <row r="266" spans="1:7" x14ac:dyDescent="0.25">
      <c r="A266" s="179"/>
      <c r="C266" s="169" t="e">
        <f>VLOOKUP(SALIDAS6[[#This Row],[N° DE LOTE ]],ALMACEN[],2,FALSE)</f>
        <v>#N/A</v>
      </c>
      <c r="D266" s="169" t="e">
        <f>VLOOKUP(SALIDAS6[[#This Row],[N° DE LOTE ]],ALMACEN[],4,FALSE)</f>
        <v>#N/A</v>
      </c>
      <c r="E266" t="e">
        <f>VLOOKUP(SALIDAS6[[#This Row],[N° DE LOTE ]],ALMACEN[],3,FALSE)</f>
        <v>#N/A</v>
      </c>
      <c r="F266" s="318"/>
      <c r="G266" t="e">
        <f>VLOOKUP(SALIDAS6[[#This Row],[N° DE LOTE ]],ALMACEN[],7,)</f>
        <v>#N/A</v>
      </c>
    </row>
    <row r="267" spans="1:7" x14ac:dyDescent="0.25">
      <c r="A267" s="179"/>
      <c r="C267" s="169" t="e">
        <f>VLOOKUP(SALIDAS6[[#This Row],[N° DE LOTE ]],ALMACEN[],2,FALSE)</f>
        <v>#N/A</v>
      </c>
      <c r="D267" s="169" t="e">
        <f>VLOOKUP(SALIDAS6[[#This Row],[N° DE LOTE ]],ALMACEN[],4,FALSE)</f>
        <v>#N/A</v>
      </c>
      <c r="E267" t="e">
        <f>VLOOKUP(SALIDAS6[[#This Row],[N° DE LOTE ]],ALMACEN[],3,FALSE)</f>
        <v>#N/A</v>
      </c>
      <c r="F267" s="318"/>
      <c r="G267" t="e">
        <f>VLOOKUP(SALIDAS6[[#This Row],[N° DE LOTE ]],ALMACEN[],7,)</f>
        <v>#N/A</v>
      </c>
    </row>
    <row r="268" spans="1:7" x14ac:dyDescent="0.25">
      <c r="A268" s="179"/>
      <c r="C268" s="169" t="e">
        <f>VLOOKUP(SALIDAS6[[#This Row],[N° DE LOTE ]],ALMACEN[],2,FALSE)</f>
        <v>#N/A</v>
      </c>
      <c r="D268" s="169" t="e">
        <f>VLOOKUP(SALIDAS6[[#This Row],[N° DE LOTE ]],ALMACEN[],4,FALSE)</f>
        <v>#N/A</v>
      </c>
      <c r="E268" t="e">
        <f>VLOOKUP(SALIDAS6[[#This Row],[N° DE LOTE ]],ALMACEN[],3,FALSE)</f>
        <v>#N/A</v>
      </c>
      <c r="F268" s="318"/>
      <c r="G268" t="e">
        <f>VLOOKUP(SALIDAS6[[#This Row],[N° DE LOTE ]],ALMACEN[],7,)</f>
        <v>#N/A</v>
      </c>
    </row>
    <row r="269" spans="1:7" x14ac:dyDescent="0.25">
      <c r="A269" s="179"/>
      <c r="C269" s="169" t="e">
        <f>VLOOKUP(SALIDAS6[[#This Row],[N° DE LOTE ]],ALMACEN[],2,FALSE)</f>
        <v>#N/A</v>
      </c>
      <c r="D269" s="169" t="e">
        <f>VLOOKUP(SALIDAS6[[#This Row],[N° DE LOTE ]],ALMACEN[],4,FALSE)</f>
        <v>#N/A</v>
      </c>
      <c r="E269" t="e">
        <f>VLOOKUP(SALIDAS6[[#This Row],[N° DE LOTE ]],ALMACEN[],3,FALSE)</f>
        <v>#N/A</v>
      </c>
      <c r="F269" s="320"/>
      <c r="G269" t="e">
        <f>VLOOKUP(SALIDAS6[[#This Row],[N° DE LOTE ]],ALMACEN[],7,)</f>
        <v>#N/A</v>
      </c>
    </row>
    <row r="270" spans="1:7" x14ac:dyDescent="0.25">
      <c r="A270" s="179"/>
      <c r="C270" s="169" t="e">
        <f>VLOOKUP(SALIDAS6[[#This Row],[N° DE LOTE ]],ALMACEN[],2,FALSE)</f>
        <v>#N/A</v>
      </c>
      <c r="D270" s="169" t="e">
        <f>VLOOKUP(SALIDAS6[[#This Row],[N° DE LOTE ]],ALMACEN[],4,FALSE)</f>
        <v>#N/A</v>
      </c>
      <c r="E270" t="e">
        <f>VLOOKUP(SALIDAS6[[#This Row],[N° DE LOTE ]],ALMACEN[],3,FALSE)</f>
        <v>#N/A</v>
      </c>
      <c r="F270" s="318"/>
      <c r="G270" t="e">
        <f>VLOOKUP(SALIDAS6[[#This Row],[N° DE LOTE ]],ALMACEN[],7,)</f>
        <v>#N/A</v>
      </c>
    </row>
    <row r="271" spans="1:7" x14ac:dyDescent="0.25">
      <c r="A271" s="179"/>
      <c r="C271" s="169" t="e">
        <f>VLOOKUP(SALIDAS6[[#This Row],[N° DE LOTE ]],ALMACEN[],2,FALSE)</f>
        <v>#N/A</v>
      </c>
      <c r="D271" s="169" t="e">
        <f>VLOOKUP(SALIDAS6[[#This Row],[N° DE LOTE ]],ALMACEN[],4,FALSE)</f>
        <v>#N/A</v>
      </c>
      <c r="E271" t="e">
        <f>VLOOKUP(SALIDAS6[[#This Row],[N° DE LOTE ]],ALMACEN[],3,FALSE)</f>
        <v>#N/A</v>
      </c>
      <c r="F271" s="318"/>
      <c r="G271" t="e">
        <f>VLOOKUP(SALIDAS6[[#This Row],[N° DE LOTE ]],ALMACEN[],7,)</f>
        <v>#N/A</v>
      </c>
    </row>
    <row r="272" spans="1:7" x14ac:dyDescent="0.25">
      <c r="A272" s="179"/>
      <c r="C272" s="169" t="e">
        <f>VLOOKUP(SALIDAS6[[#This Row],[N° DE LOTE ]],ALMACEN[],2,FALSE)</f>
        <v>#N/A</v>
      </c>
      <c r="D272" s="169" t="e">
        <f>VLOOKUP(SALIDAS6[[#This Row],[N° DE LOTE ]],ALMACEN[],4,FALSE)</f>
        <v>#N/A</v>
      </c>
      <c r="E272" t="e">
        <f>VLOOKUP(SALIDAS6[[#This Row],[N° DE LOTE ]],ALMACEN[],3,FALSE)</f>
        <v>#N/A</v>
      </c>
      <c r="F272" s="318"/>
      <c r="G272" t="e">
        <f>VLOOKUP(SALIDAS6[[#This Row],[N° DE LOTE ]],ALMACEN[],7,)</f>
        <v>#N/A</v>
      </c>
    </row>
    <row r="273" spans="1:7" x14ac:dyDescent="0.25">
      <c r="A273" s="179"/>
      <c r="C273" s="169" t="e">
        <f>VLOOKUP(SALIDAS6[[#This Row],[N° DE LOTE ]],ALMACEN[],2,FALSE)</f>
        <v>#N/A</v>
      </c>
      <c r="D273" s="169" t="e">
        <f>VLOOKUP(SALIDAS6[[#This Row],[N° DE LOTE ]],ALMACEN[],4,FALSE)</f>
        <v>#N/A</v>
      </c>
      <c r="E273" t="e">
        <f>VLOOKUP(SALIDAS6[[#This Row],[N° DE LOTE ]],ALMACEN[],3,FALSE)</f>
        <v>#N/A</v>
      </c>
      <c r="F273" s="318"/>
      <c r="G273" t="e">
        <f>VLOOKUP(SALIDAS6[[#This Row],[N° DE LOTE ]],ALMACEN[],7,)</f>
        <v>#N/A</v>
      </c>
    </row>
    <row r="274" spans="1:7" x14ac:dyDescent="0.25">
      <c r="A274" s="179"/>
      <c r="C274" s="169" t="e">
        <f>VLOOKUP(SALIDAS6[[#This Row],[N° DE LOTE ]],ALMACEN[],2,FALSE)</f>
        <v>#N/A</v>
      </c>
      <c r="D274" s="169" t="e">
        <f>VLOOKUP(SALIDAS6[[#This Row],[N° DE LOTE ]],ALMACEN[],4,FALSE)</f>
        <v>#N/A</v>
      </c>
      <c r="E274" t="e">
        <f>VLOOKUP(SALIDAS6[[#This Row],[N° DE LOTE ]],ALMACEN[],3,FALSE)</f>
        <v>#N/A</v>
      </c>
      <c r="F274" s="318"/>
      <c r="G274" t="e">
        <f>VLOOKUP(SALIDAS6[[#This Row],[N° DE LOTE ]],ALMACEN[],7,)</f>
        <v>#N/A</v>
      </c>
    </row>
    <row r="275" spans="1:7" x14ac:dyDescent="0.25">
      <c r="A275" s="179"/>
      <c r="C275" s="169" t="e">
        <f>VLOOKUP(SALIDAS6[[#This Row],[N° DE LOTE ]],ALMACEN[],2,FALSE)</f>
        <v>#N/A</v>
      </c>
      <c r="D275" s="169" t="e">
        <f>VLOOKUP(SALIDAS6[[#This Row],[N° DE LOTE ]],ALMACEN[],4,FALSE)</f>
        <v>#N/A</v>
      </c>
      <c r="E275" t="e">
        <f>VLOOKUP(SALIDAS6[[#This Row],[N° DE LOTE ]],ALMACEN[],3,FALSE)</f>
        <v>#N/A</v>
      </c>
      <c r="F275" s="318"/>
      <c r="G275" t="e">
        <f>VLOOKUP(SALIDAS6[[#This Row],[N° DE LOTE ]],ALMACEN[],7,)</f>
        <v>#N/A</v>
      </c>
    </row>
    <row r="276" spans="1:7" x14ac:dyDescent="0.25">
      <c r="A276" s="179"/>
      <c r="C276" s="169" t="e">
        <f>VLOOKUP(SALIDAS6[[#This Row],[N° DE LOTE ]],ALMACEN[],2,FALSE)</f>
        <v>#N/A</v>
      </c>
      <c r="D276" s="169" t="e">
        <f>VLOOKUP(SALIDAS6[[#This Row],[N° DE LOTE ]],ALMACEN[],4,FALSE)</f>
        <v>#N/A</v>
      </c>
      <c r="E276" t="e">
        <f>VLOOKUP(SALIDAS6[[#This Row],[N° DE LOTE ]],ALMACEN[],3,FALSE)</f>
        <v>#N/A</v>
      </c>
      <c r="F276" s="318"/>
      <c r="G276" t="e">
        <f>VLOOKUP(SALIDAS6[[#This Row],[N° DE LOTE ]],ALMACEN[],7,)</f>
        <v>#N/A</v>
      </c>
    </row>
    <row r="277" spans="1:7" x14ac:dyDescent="0.25">
      <c r="A277" s="179"/>
      <c r="C277" s="169" t="e">
        <f>VLOOKUP(SALIDAS6[[#This Row],[N° DE LOTE ]],ALMACEN[],2,FALSE)</f>
        <v>#N/A</v>
      </c>
      <c r="D277" s="169" t="e">
        <f>VLOOKUP(SALIDAS6[[#This Row],[N° DE LOTE ]],ALMACEN[],4,FALSE)</f>
        <v>#N/A</v>
      </c>
      <c r="E277" t="e">
        <f>VLOOKUP(SALIDAS6[[#This Row],[N° DE LOTE ]],ALMACEN[],3,FALSE)</f>
        <v>#N/A</v>
      </c>
      <c r="F277" s="318"/>
      <c r="G277" t="e">
        <f>VLOOKUP(SALIDAS6[[#This Row],[N° DE LOTE ]],ALMACEN[],7,)</f>
        <v>#N/A</v>
      </c>
    </row>
    <row r="278" spans="1:7" x14ac:dyDescent="0.25">
      <c r="A278" s="179"/>
      <c r="C278" s="169" t="e">
        <f>VLOOKUP(SALIDAS6[[#This Row],[N° DE LOTE ]],ALMACEN[],2,FALSE)</f>
        <v>#N/A</v>
      </c>
      <c r="D278" s="169" t="e">
        <f>VLOOKUP(SALIDAS6[[#This Row],[N° DE LOTE ]],ALMACEN[],4,FALSE)</f>
        <v>#N/A</v>
      </c>
      <c r="E278" t="e">
        <f>VLOOKUP(SALIDAS6[[#This Row],[N° DE LOTE ]],ALMACEN[],3,FALSE)</f>
        <v>#N/A</v>
      </c>
      <c r="F278" s="318"/>
      <c r="G278" t="e">
        <f>VLOOKUP(SALIDAS6[[#This Row],[N° DE LOTE ]],ALMACEN[],7,)</f>
        <v>#N/A</v>
      </c>
    </row>
    <row r="279" spans="1:7" x14ac:dyDescent="0.25">
      <c r="A279" s="179"/>
      <c r="C279" s="169" t="e">
        <f>VLOOKUP(SALIDAS6[[#This Row],[N° DE LOTE ]],ALMACEN[],2,FALSE)</f>
        <v>#N/A</v>
      </c>
      <c r="D279" s="169" t="e">
        <f>VLOOKUP(SALIDAS6[[#This Row],[N° DE LOTE ]],ALMACEN[],4,FALSE)</f>
        <v>#N/A</v>
      </c>
      <c r="E279" t="e">
        <f>VLOOKUP(SALIDAS6[[#This Row],[N° DE LOTE ]],ALMACEN[],3,FALSE)</f>
        <v>#N/A</v>
      </c>
      <c r="F279" s="318"/>
      <c r="G279" t="e">
        <f>VLOOKUP(SALIDAS6[[#This Row],[N° DE LOTE ]],ALMACEN[],7,)</f>
        <v>#N/A</v>
      </c>
    </row>
    <row r="280" spans="1:7" x14ac:dyDescent="0.25">
      <c r="A280" s="179"/>
      <c r="C280" s="169" t="e">
        <f>VLOOKUP(SALIDAS6[[#This Row],[N° DE LOTE ]],ALMACEN[],2,FALSE)</f>
        <v>#N/A</v>
      </c>
      <c r="D280" s="169" t="e">
        <f>VLOOKUP(SALIDAS6[[#This Row],[N° DE LOTE ]],ALMACEN[],4,FALSE)</f>
        <v>#N/A</v>
      </c>
      <c r="E280" t="e">
        <f>VLOOKUP(SALIDAS6[[#This Row],[N° DE LOTE ]],ALMACEN[],3,FALSE)</f>
        <v>#N/A</v>
      </c>
      <c r="F280" s="318"/>
      <c r="G280" t="e">
        <f>VLOOKUP(SALIDAS6[[#This Row],[N° DE LOTE ]],ALMACEN[],7,)</f>
        <v>#N/A</v>
      </c>
    </row>
    <row r="281" spans="1:7" x14ac:dyDescent="0.25">
      <c r="A281" s="179"/>
      <c r="C281" s="169" t="e">
        <f>VLOOKUP(SALIDAS6[[#This Row],[N° DE LOTE ]],ALMACEN[],2,FALSE)</f>
        <v>#N/A</v>
      </c>
      <c r="D281" s="169" t="e">
        <f>VLOOKUP(SALIDAS6[[#This Row],[N° DE LOTE ]],ALMACEN[],4,FALSE)</f>
        <v>#N/A</v>
      </c>
      <c r="E281" t="e">
        <f>VLOOKUP(SALIDAS6[[#This Row],[N° DE LOTE ]],ALMACEN[],3,FALSE)</f>
        <v>#N/A</v>
      </c>
      <c r="F281" s="318"/>
      <c r="G281" t="e">
        <f>VLOOKUP(SALIDAS6[[#This Row],[N° DE LOTE ]],ALMACEN[],7,)</f>
        <v>#N/A</v>
      </c>
    </row>
    <row r="282" spans="1:7" x14ac:dyDescent="0.25">
      <c r="A282" s="179"/>
      <c r="C282" s="169" t="e">
        <f>VLOOKUP(SALIDAS6[[#This Row],[N° DE LOTE ]],ALMACEN[],2,FALSE)</f>
        <v>#N/A</v>
      </c>
      <c r="D282" s="169" t="e">
        <f>VLOOKUP(SALIDAS6[[#This Row],[N° DE LOTE ]],ALMACEN[],4,FALSE)</f>
        <v>#N/A</v>
      </c>
      <c r="E282" t="e">
        <f>VLOOKUP(SALIDAS6[[#This Row],[N° DE LOTE ]],ALMACEN[],3,FALSE)</f>
        <v>#N/A</v>
      </c>
      <c r="F282" s="318"/>
      <c r="G282" t="e">
        <f>VLOOKUP(SALIDAS6[[#This Row],[N° DE LOTE ]],ALMACEN[],7,)</f>
        <v>#N/A</v>
      </c>
    </row>
    <row r="283" spans="1:7" x14ac:dyDescent="0.25">
      <c r="A283" s="179"/>
      <c r="C283" s="169" t="e">
        <f>VLOOKUP(SALIDAS6[[#This Row],[N° DE LOTE ]],ALMACEN[],2,FALSE)</f>
        <v>#N/A</v>
      </c>
      <c r="D283" s="169" t="e">
        <f>VLOOKUP(SALIDAS6[[#This Row],[N° DE LOTE ]],ALMACEN[],4,FALSE)</f>
        <v>#N/A</v>
      </c>
      <c r="E283" t="e">
        <f>VLOOKUP(SALIDAS6[[#This Row],[N° DE LOTE ]],ALMACEN[],3,FALSE)</f>
        <v>#N/A</v>
      </c>
      <c r="F283" s="318"/>
      <c r="G283" t="e">
        <f>VLOOKUP(SALIDAS6[[#This Row],[N° DE LOTE ]],ALMACEN[],7,)</f>
        <v>#N/A</v>
      </c>
    </row>
    <row r="284" spans="1:7" x14ac:dyDescent="0.25">
      <c r="A284" s="179"/>
      <c r="C284" s="169" t="e">
        <f>VLOOKUP(SALIDAS6[[#This Row],[N° DE LOTE ]],ALMACEN[],2,FALSE)</f>
        <v>#N/A</v>
      </c>
      <c r="D284" s="169" t="e">
        <f>VLOOKUP(SALIDAS6[[#This Row],[N° DE LOTE ]],ALMACEN[],4,FALSE)</f>
        <v>#N/A</v>
      </c>
      <c r="E284" t="e">
        <f>VLOOKUP(SALIDAS6[[#This Row],[N° DE LOTE ]],ALMACEN[],3,FALSE)</f>
        <v>#N/A</v>
      </c>
      <c r="F284" s="318"/>
      <c r="G284" t="e">
        <f>VLOOKUP(SALIDAS6[[#This Row],[N° DE LOTE ]],ALMACEN[],7,)</f>
        <v>#N/A</v>
      </c>
    </row>
    <row r="285" spans="1:7" x14ac:dyDescent="0.25">
      <c r="A285" s="179"/>
      <c r="C285" s="169" t="e">
        <f>VLOOKUP(SALIDAS6[[#This Row],[N° DE LOTE ]],ALMACEN[],2,FALSE)</f>
        <v>#N/A</v>
      </c>
      <c r="D285" s="169" t="e">
        <f>VLOOKUP(SALIDAS6[[#This Row],[N° DE LOTE ]],ALMACEN[],4,FALSE)</f>
        <v>#N/A</v>
      </c>
      <c r="E285" t="e">
        <f>VLOOKUP(SALIDAS6[[#This Row],[N° DE LOTE ]],ALMACEN[],3,FALSE)</f>
        <v>#N/A</v>
      </c>
      <c r="F285" s="318"/>
      <c r="G285" t="e">
        <f>VLOOKUP(SALIDAS6[[#This Row],[N° DE LOTE ]],ALMACEN[],7,)</f>
        <v>#N/A</v>
      </c>
    </row>
    <row r="286" spans="1:7" x14ac:dyDescent="0.25">
      <c r="A286" s="179"/>
      <c r="C286" s="169" t="e">
        <f>VLOOKUP(SALIDAS6[[#This Row],[N° DE LOTE ]],ALMACEN[],2,FALSE)</f>
        <v>#N/A</v>
      </c>
      <c r="D286" s="169" t="e">
        <f>VLOOKUP(SALIDAS6[[#This Row],[N° DE LOTE ]],ALMACEN[],4,FALSE)</f>
        <v>#N/A</v>
      </c>
      <c r="E286" t="e">
        <f>VLOOKUP(SALIDAS6[[#This Row],[N° DE LOTE ]],ALMACEN[],3,FALSE)</f>
        <v>#N/A</v>
      </c>
      <c r="F286" s="318"/>
      <c r="G286" t="e">
        <f>VLOOKUP(SALIDAS6[[#This Row],[N° DE LOTE ]],ALMACEN[],7,)</f>
        <v>#N/A</v>
      </c>
    </row>
    <row r="287" spans="1:7" x14ac:dyDescent="0.25">
      <c r="A287" s="179"/>
      <c r="C287" s="169" t="e">
        <f>VLOOKUP(SALIDAS6[[#This Row],[N° DE LOTE ]],ALMACEN[],2,FALSE)</f>
        <v>#N/A</v>
      </c>
      <c r="D287" s="169" t="e">
        <f>VLOOKUP(SALIDAS6[[#This Row],[N° DE LOTE ]],ALMACEN[],4,FALSE)</f>
        <v>#N/A</v>
      </c>
      <c r="E287" t="e">
        <f>VLOOKUP(SALIDAS6[[#This Row],[N° DE LOTE ]],ALMACEN[],3,FALSE)</f>
        <v>#N/A</v>
      </c>
      <c r="F287" s="320"/>
      <c r="G287" t="e">
        <f>VLOOKUP(SALIDAS6[[#This Row],[N° DE LOTE ]],ALMACEN[],7,)</f>
        <v>#N/A</v>
      </c>
    </row>
    <row r="288" spans="1:7" x14ac:dyDescent="0.25">
      <c r="A288" s="215"/>
      <c r="C288" s="169" t="e">
        <f>VLOOKUP(SALIDAS6[[#This Row],[N° DE LOTE ]],ALMACEN[],2,FALSE)</f>
        <v>#N/A</v>
      </c>
      <c r="D288" s="169" t="e">
        <f>VLOOKUP(SALIDAS6[[#This Row],[N° DE LOTE ]],ALMACEN[],4,FALSE)</f>
        <v>#N/A</v>
      </c>
      <c r="E288" t="e">
        <f>VLOOKUP(SALIDAS6[[#This Row],[N° DE LOTE ]],ALMACEN[],3,FALSE)</f>
        <v>#N/A</v>
      </c>
      <c r="F288" s="326"/>
      <c r="G288" t="e">
        <f>VLOOKUP(SALIDAS6[[#This Row],[N° DE LOTE ]],ALMACEN[],7,)</f>
        <v>#N/A</v>
      </c>
    </row>
    <row r="289" spans="1:7" x14ac:dyDescent="0.25">
      <c r="A289" s="179"/>
      <c r="C289" s="169" t="e">
        <f>VLOOKUP(SALIDAS6[[#This Row],[N° DE LOTE ]],ALMACEN[],2,FALSE)</f>
        <v>#N/A</v>
      </c>
      <c r="D289" s="169" t="e">
        <f>VLOOKUP(SALIDAS6[[#This Row],[N° DE LOTE ]],ALMACEN[],4,FALSE)</f>
        <v>#N/A</v>
      </c>
      <c r="E289" t="e">
        <f>VLOOKUP(SALIDAS6[[#This Row],[N° DE LOTE ]],ALMACEN[],3,FALSE)</f>
        <v>#N/A</v>
      </c>
      <c r="F289" s="318"/>
      <c r="G289" t="e">
        <f>VLOOKUP(SALIDAS6[[#This Row],[N° DE LOTE ]],ALMACEN[],7,)</f>
        <v>#N/A</v>
      </c>
    </row>
    <row r="290" spans="1:7" x14ac:dyDescent="0.25">
      <c r="A290" s="179"/>
      <c r="C290" s="169" t="e">
        <f>VLOOKUP(SALIDAS6[[#This Row],[N° DE LOTE ]],ALMACEN[],2,FALSE)</f>
        <v>#N/A</v>
      </c>
      <c r="D290" s="169" t="e">
        <f>VLOOKUP(SALIDAS6[[#This Row],[N° DE LOTE ]],ALMACEN[],4,FALSE)</f>
        <v>#N/A</v>
      </c>
      <c r="E290" t="e">
        <f>VLOOKUP(SALIDAS6[[#This Row],[N° DE LOTE ]],ALMACEN[],3,FALSE)</f>
        <v>#N/A</v>
      </c>
      <c r="F290" s="318"/>
      <c r="G290" t="e">
        <f>VLOOKUP(SALIDAS6[[#This Row],[N° DE LOTE ]],ALMACEN[],7,)</f>
        <v>#N/A</v>
      </c>
    </row>
    <row r="291" spans="1:7" x14ac:dyDescent="0.25">
      <c r="A291" s="179"/>
      <c r="C291" s="169" t="e">
        <f>VLOOKUP(SALIDAS6[[#This Row],[N° DE LOTE ]],ALMACEN[],2,FALSE)</f>
        <v>#N/A</v>
      </c>
      <c r="D291" s="169" t="e">
        <f>VLOOKUP(SALIDAS6[[#This Row],[N° DE LOTE ]],ALMACEN[],4,FALSE)</f>
        <v>#N/A</v>
      </c>
      <c r="E291" t="e">
        <f>VLOOKUP(SALIDAS6[[#This Row],[N° DE LOTE ]],ALMACEN[],3,FALSE)</f>
        <v>#N/A</v>
      </c>
      <c r="F291" s="320"/>
      <c r="G291" t="e">
        <f>VLOOKUP(SALIDAS6[[#This Row],[N° DE LOTE ]],ALMACEN[],7,)</f>
        <v>#N/A</v>
      </c>
    </row>
    <row r="292" spans="1:7" x14ac:dyDescent="0.25">
      <c r="A292" s="215"/>
      <c r="C292" s="169" t="e">
        <f>VLOOKUP(SALIDAS6[[#This Row],[N° DE LOTE ]],ALMACEN[],2,FALSE)</f>
        <v>#N/A</v>
      </c>
      <c r="D292" s="169" t="e">
        <f>VLOOKUP(SALIDAS6[[#This Row],[N° DE LOTE ]],ALMACEN[],4,FALSE)</f>
        <v>#N/A</v>
      </c>
      <c r="E292" t="e">
        <f>VLOOKUP(SALIDAS6[[#This Row],[N° DE LOTE ]],ALMACEN[],3,FALSE)</f>
        <v>#N/A</v>
      </c>
      <c r="F292" s="842"/>
      <c r="G292" t="e">
        <f>VLOOKUP(SALIDAS6[[#This Row],[N° DE LOTE ]],ALMACEN[],7,)</f>
        <v>#N/A</v>
      </c>
    </row>
    <row r="293" spans="1:7" x14ac:dyDescent="0.25">
      <c r="A293" s="179"/>
      <c r="C293" s="169" t="e">
        <f>VLOOKUP(SALIDAS6[[#This Row],[N° DE LOTE ]],ALMACEN[],2,FALSE)</f>
        <v>#N/A</v>
      </c>
      <c r="D293" s="169" t="e">
        <f>VLOOKUP(SALIDAS6[[#This Row],[N° DE LOTE ]],ALMACEN[],4,FALSE)</f>
        <v>#N/A</v>
      </c>
      <c r="E293" t="e">
        <f>VLOOKUP(SALIDAS6[[#This Row],[N° DE LOTE ]],ALMACEN[],3,FALSE)</f>
        <v>#N/A</v>
      </c>
      <c r="F293" s="318"/>
      <c r="G293" t="e">
        <f>VLOOKUP(SALIDAS6[[#This Row],[N° DE LOTE ]],ALMACEN[],7,)</f>
        <v>#N/A</v>
      </c>
    </row>
    <row r="294" spans="1:7" x14ac:dyDescent="0.25">
      <c r="A294" s="179"/>
      <c r="C294" s="169" t="e">
        <f>VLOOKUP(SALIDAS6[[#This Row],[N° DE LOTE ]],ALMACEN[],2,FALSE)</f>
        <v>#N/A</v>
      </c>
      <c r="D294" s="169" t="e">
        <f>VLOOKUP(SALIDAS6[[#This Row],[N° DE LOTE ]],ALMACEN[],4,FALSE)</f>
        <v>#N/A</v>
      </c>
      <c r="E294" t="e">
        <f>VLOOKUP(SALIDAS6[[#This Row],[N° DE LOTE ]],ALMACEN[],3,FALSE)</f>
        <v>#N/A</v>
      </c>
      <c r="F294" s="320"/>
      <c r="G294" t="e">
        <f>VLOOKUP(SALIDAS6[[#This Row],[N° DE LOTE ]],ALMACEN[],7,)</f>
        <v>#N/A</v>
      </c>
    </row>
    <row r="295" spans="1:7" x14ac:dyDescent="0.25">
      <c r="A295" s="215"/>
      <c r="C295" s="169" t="e">
        <f>VLOOKUP(SALIDAS6[[#This Row],[N° DE LOTE ]],ALMACEN[],2,FALSE)</f>
        <v>#N/A</v>
      </c>
      <c r="D295" s="169" t="e">
        <f>VLOOKUP(SALIDAS6[[#This Row],[N° DE LOTE ]],ALMACEN[],4,FALSE)</f>
        <v>#N/A</v>
      </c>
      <c r="E295" t="e">
        <f>VLOOKUP(SALIDAS6[[#This Row],[N° DE LOTE ]],ALMACEN[],3,FALSE)</f>
        <v>#N/A</v>
      </c>
      <c r="F295" s="839"/>
      <c r="G295" t="e">
        <f>VLOOKUP(SALIDAS6[[#This Row],[N° DE LOTE ]],ALMACEN[],7,)</f>
        <v>#N/A</v>
      </c>
    </row>
    <row r="296" spans="1:7" x14ac:dyDescent="0.25">
      <c r="A296" s="179"/>
      <c r="C296" s="169" t="e">
        <f>VLOOKUP(SALIDAS6[[#This Row],[N° DE LOTE ]],ALMACEN[],2,FALSE)</f>
        <v>#N/A</v>
      </c>
      <c r="D296" s="169" t="e">
        <f>VLOOKUP(SALIDAS6[[#This Row],[N° DE LOTE ]],ALMACEN[],4,FALSE)</f>
        <v>#N/A</v>
      </c>
      <c r="E296" t="e">
        <f>VLOOKUP(SALIDAS6[[#This Row],[N° DE LOTE ]],ALMACEN[],3,FALSE)</f>
        <v>#N/A</v>
      </c>
      <c r="F296" s="318"/>
      <c r="G296" t="e">
        <f>VLOOKUP(SALIDAS6[[#This Row],[N° DE LOTE ]],ALMACEN[],7,)</f>
        <v>#N/A</v>
      </c>
    </row>
    <row r="297" spans="1:7" x14ac:dyDescent="0.25">
      <c r="A297" s="179"/>
      <c r="C297" s="169" t="e">
        <f>VLOOKUP(SALIDAS6[[#This Row],[N° DE LOTE ]],ALMACEN[],2,FALSE)</f>
        <v>#N/A</v>
      </c>
      <c r="D297" s="169" t="e">
        <f>VLOOKUP(SALIDAS6[[#This Row],[N° DE LOTE ]],ALMACEN[],4,FALSE)</f>
        <v>#N/A</v>
      </c>
      <c r="E297" t="e">
        <f>VLOOKUP(SALIDAS6[[#This Row],[N° DE LOTE ]],ALMACEN[],3,FALSE)</f>
        <v>#N/A</v>
      </c>
      <c r="F297" s="318"/>
      <c r="G297" t="e">
        <f>VLOOKUP(SALIDAS6[[#This Row],[N° DE LOTE ]],ALMACEN[],7,)</f>
        <v>#N/A</v>
      </c>
    </row>
    <row r="298" spans="1:7" x14ac:dyDescent="0.25">
      <c r="A298" s="179"/>
      <c r="C298" s="169" t="e">
        <f>VLOOKUP(SALIDAS6[[#This Row],[N° DE LOTE ]],ALMACEN[],2,FALSE)</f>
        <v>#N/A</v>
      </c>
      <c r="D298" s="169" t="e">
        <f>VLOOKUP(SALIDAS6[[#This Row],[N° DE LOTE ]],ALMACEN[],4,FALSE)</f>
        <v>#N/A</v>
      </c>
      <c r="E298" t="e">
        <f>VLOOKUP(SALIDAS6[[#This Row],[N° DE LOTE ]],ALMACEN[],3,FALSE)</f>
        <v>#N/A</v>
      </c>
      <c r="F298" s="318"/>
      <c r="G298" t="e">
        <f>VLOOKUP(SALIDAS6[[#This Row],[N° DE LOTE ]],ALMACEN[],7,)</f>
        <v>#N/A</v>
      </c>
    </row>
    <row r="299" spans="1:7" x14ac:dyDescent="0.25">
      <c r="A299" s="179"/>
      <c r="C299" s="169" t="e">
        <f>VLOOKUP(SALIDAS6[[#This Row],[N° DE LOTE ]],ALMACEN[],2,FALSE)</f>
        <v>#N/A</v>
      </c>
      <c r="D299" s="169" t="e">
        <f>VLOOKUP(SALIDAS6[[#This Row],[N° DE LOTE ]],ALMACEN[],4,FALSE)</f>
        <v>#N/A</v>
      </c>
      <c r="E299" t="e">
        <f>VLOOKUP(SALIDAS6[[#This Row],[N° DE LOTE ]],ALMACEN[],3,FALSE)</f>
        <v>#N/A</v>
      </c>
      <c r="F299" s="318"/>
      <c r="G299" t="e">
        <f>VLOOKUP(SALIDAS6[[#This Row],[N° DE LOTE ]],ALMACEN[],7,)</f>
        <v>#N/A</v>
      </c>
    </row>
    <row r="300" spans="1:7" x14ac:dyDescent="0.25">
      <c r="A300" s="179"/>
      <c r="C300" s="169" t="e">
        <f>VLOOKUP(SALIDAS6[[#This Row],[N° DE LOTE ]],ALMACEN[],2,FALSE)</f>
        <v>#N/A</v>
      </c>
      <c r="D300" s="169" t="e">
        <f>VLOOKUP(SALIDAS6[[#This Row],[N° DE LOTE ]],ALMACEN[],4,FALSE)</f>
        <v>#N/A</v>
      </c>
      <c r="E300" t="e">
        <f>VLOOKUP(SALIDAS6[[#This Row],[N° DE LOTE ]],ALMACEN[],3,FALSE)</f>
        <v>#N/A</v>
      </c>
      <c r="F300" s="318"/>
      <c r="G300" t="e">
        <f>VLOOKUP(SALIDAS6[[#This Row],[N° DE LOTE ]],ALMACEN[],7,)</f>
        <v>#N/A</v>
      </c>
    </row>
    <row r="301" spans="1:7" x14ac:dyDescent="0.25">
      <c r="A301" s="179"/>
      <c r="C301" s="169" t="e">
        <f>VLOOKUP(SALIDAS6[[#This Row],[N° DE LOTE ]],ALMACEN[],2,FALSE)</f>
        <v>#N/A</v>
      </c>
      <c r="D301" s="169" t="e">
        <f>VLOOKUP(SALIDAS6[[#This Row],[N° DE LOTE ]],ALMACEN[],4,FALSE)</f>
        <v>#N/A</v>
      </c>
      <c r="E301" t="e">
        <f>VLOOKUP(SALIDAS6[[#This Row],[N° DE LOTE ]],ALMACEN[],3,FALSE)</f>
        <v>#N/A</v>
      </c>
      <c r="F301" s="318"/>
      <c r="G301" t="e">
        <f>VLOOKUP(SALIDAS6[[#This Row],[N° DE LOTE ]],ALMACEN[],7,)</f>
        <v>#N/A</v>
      </c>
    </row>
    <row r="302" spans="1:7" x14ac:dyDescent="0.25">
      <c r="A302" s="179"/>
      <c r="C302" s="169" t="e">
        <f>VLOOKUP(SALIDAS6[[#This Row],[N° DE LOTE ]],ALMACEN[],2,FALSE)</f>
        <v>#N/A</v>
      </c>
      <c r="D302" s="169" t="e">
        <f>VLOOKUP(SALIDAS6[[#This Row],[N° DE LOTE ]],ALMACEN[],4,FALSE)</f>
        <v>#N/A</v>
      </c>
      <c r="E302" t="e">
        <f>VLOOKUP(SALIDAS6[[#This Row],[N° DE LOTE ]],ALMACEN[],3,FALSE)</f>
        <v>#N/A</v>
      </c>
      <c r="F302" s="318"/>
      <c r="G302" t="e">
        <f>VLOOKUP(SALIDAS6[[#This Row],[N° DE LOTE ]],ALMACEN[],7,)</f>
        <v>#N/A</v>
      </c>
    </row>
    <row r="303" spans="1:7" x14ac:dyDescent="0.25">
      <c r="A303" s="179"/>
      <c r="C303" s="169" t="e">
        <f>VLOOKUP(SALIDAS6[[#This Row],[N° DE LOTE ]],ALMACEN[],2,FALSE)</f>
        <v>#N/A</v>
      </c>
      <c r="D303" s="169" t="e">
        <f>VLOOKUP(SALIDAS6[[#This Row],[N° DE LOTE ]],ALMACEN[],4,FALSE)</f>
        <v>#N/A</v>
      </c>
      <c r="E303" t="e">
        <f>VLOOKUP(SALIDAS6[[#This Row],[N° DE LOTE ]],ALMACEN[],3,FALSE)</f>
        <v>#N/A</v>
      </c>
      <c r="F303" s="318"/>
      <c r="G303" t="e">
        <f>VLOOKUP(SALIDAS6[[#This Row],[N° DE LOTE ]],ALMACEN[],7,)</f>
        <v>#N/A</v>
      </c>
    </row>
    <row r="304" spans="1:7" x14ac:dyDescent="0.25">
      <c r="A304" s="179"/>
      <c r="C304" s="169" t="e">
        <f>VLOOKUP(SALIDAS6[[#This Row],[N° DE LOTE ]],ALMACEN[],2,FALSE)</f>
        <v>#N/A</v>
      </c>
      <c r="D304" s="169" t="e">
        <f>VLOOKUP(SALIDAS6[[#This Row],[N° DE LOTE ]],ALMACEN[],4,FALSE)</f>
        <v>#N/A</v>
      </c>
      <c r="E304" t="e">
        <f>VLOOKUP(SALIDAS6[[#This Row],[N° DE LOTE ]],ALMACEN[],3,FALSE)</f>
        <v>#N/A</v>
      </c>
      <c r="F304" s="318"/>
      <c r="G304" t="e">
        <f>VLOOKUP(SALIDAS6[[#This Row],[N° DE LOTE ]],ALMACEN[],7,)</f>
        <v>#N/A</v>
      </c>
    </row>
    <row r="305" spans="1:7" x14ac:dyDescent="0.25">
      <c r="A305" s="179"/>
      <c r="C305" s="169" t="e">
        <f>VLOOKUP(SALIDAS6[[#This Row],[N° DE LOTE ]],ALMACEN[],2,FALSE)</f>
        <v>#N/A</v>
      </c>
      <c r="D305" s="169" t="e">
        <f>VLOOKUP(SALIDAS6[[#This Row],[N° DE LOTE ]],ALMACEN[],4,FALSE)</f>
        <v>#N/A</v>
      </c>
      <c r="E305" t="e">
        <f>VLOOKUP(SALIDAS6[[#This Row],[N° DE LOTE ]],ALMACEN[],3,FALSE)</f>
        <v>#N/A</v>
      </c>
      <c r="F305" s="318"/>
      <c r="G305" t="e">
        <f>VLOOKUP(SALIDAS6[[#This Row],[N° DE LOTE ]],ALMACEN[],7,)</f>
        <v>#N/A</v>
      </c>
    </row>
    <row r="306" spans="1:7" x14ac:dyDescent="0.25">
      <c r="A306" s="179"/>
      <c r="C306" s="169" t="e">
        <f>VLOOKUP(SALIDAS6[[#This Row],[N° DE LOTE ]],ALMACEN[],2,FALSE)</f>
        <v>#N/A</v>
      </c>
      <c r="D306" s="169" t="e">
        <f>VLOOKUP(SALIDAS6[[#This Row],[N° DE LOTE ]],ALMACEN[],4,FALSE)</f>
        <v>#N/A</v>
      </c>
      <c r="E306" t="e">
        <f>VLOOKUP(SALIDAS6[[#This Row],[N° DE LOTE ]],ALMACEN[],3,FALSE)</f>
        <v>#N/A</v>
      </c>
      <c r="F306" s="318"/>
      <c r="G306" t="e">
        <f>VLOOKUP(SALIDAS6[[#This Row],[N° DE LOTE ]],ALMACEN[],7,)</f>
        <v>#N/A</v>
      </c>
    </row>
    <row r="307" spans="1:7" x14ac:dyDescent="0.25">
      <c r="A307" s="179"/>
      <c r="C307" s="169" t="e">
        <f>VLOOKUP(SALIDAS6[[#This Row],[N° DE LOTE ]],ALMACEN[],2,FALSE)</f>
        <v>#N/A</v>
      </c>
      <c r="D307" s="169" t="e">
        <f>VLOOKUP(SALIDAS6[[#This Row],[N° DE LOTE ]],ALMACEN[],4,FALSE)</f>
        <v>#N/A</v>
      </c>
      <c r="E307" t="e">
        <f>VLOOKUP(SALIDAS6[[#This Row],[N° DE LOTE ]],ALMACEN[],3,FALSE)</f>
        <v>#N/A</v>
      </c>
      <c r="F307" s="318"/>
      <c r="G307" t="e">
        <f>VLOOKUP(SALIDAS6[[#This Row],[N° DE LOTE ]],ALMACEN[],7,)</f>
        <v>#N/A</v>
      </c>
    </row>
    <row r="308" spans="1:7" x14ac:dyDescent="0.25">
      <c r="A308" s="179"/>
      <c r="C308" s="169" t="e">
        <f>VLOOKUP(SALIDAS6[[#This Row],[N° DE LOTE ]],ALMACEN[],2,FALSE)</f>
        <v>#N/A</v>
      </c>
      <c r="D308" s="169" t="e">
        <f>VLOOKUP(SALIDAS6[[#This Row],[N° DE LOTE ]],ALMACEN[],4,FALSE)</f>
        <v>#N/A</v>
      </c>
      <c r="E308" t="e">
        <f>VLOOKUP(SALIDAS6[[#This Row],[N° DE LOTE ]],ALMACEN[],3,FALSE)</f>
        <v>#N/A</v>
      </c>
      <c r="F308" s="318"/>
      <c r="G308" t="e">
        <f>VLOOKUP(SALIDAS6[[#This Row],[N° DE LOTE ]],ALMACEN[],7,)</f>
        <v>#N/A</v>
      </c>
    </row>
    <row r="309" spans="1:7" x14ac:dyDescent="0.25">
      <c r="A309" s="179"/>
      <c r="C309" s="169" t="e">
        <f>VLOOKUP(SALIDAS6[[#This Row],[N° DE LOTE ]],ALMACEN[],2,FALSE)</f>
        <v>#N/A</v>
      </c>
      <c r="D309" s="169" t="e">
        <f>VLOOKUP(SALIDAS6[[#This Row],[N° DE LOTE ]],ALMACEN[],4,FALSE)</f>
        <v>#N/A</v>
      </c>
      <c r="E309" t="e">
        <f>VLOOKUP(SALIDAS6[[#This Row],[N° DE LOTE ]],ALMACEN[],3,FALSE)</f>
        <v>#N/A</v>
      </c>
      <c r="F309" s="318"/>
      <c r="G309" t="e">
        <f>VLOOKUP(SALIDAS6[[#This Row],[N° DE LOTE ]],ALMACEN[],7,)</f>
        <v>#N/A</v>
      </c>
    </row>
    <row r="310" spans="1:7" x14ac:dyDescent="0.25">
      <c r="A310" s="179"/>
      <c r="C310" s="169" t="e">
        <f>VLOOKUP(SALIDAS6[[#This Row],[N° DE LOTE ]],ALMACEN[],2,FALSE)</f>
        <v>#N/A</v>
      </c>
      <c r="D310" s="169" t="e">
        <f>VLOOKUP(SALIDAS6[[#This Row],[N° DE LOTE ]],ALMACEN[],4,FALSE)</f>
        <v>#N/A</v>
      </c>
      <c r="E310" t="e">
        <f>VLOOKUP(SALIDAS6[[#This Row],[N° DE LOTE ]],ALMACEN[],3,FALSE)</f>
        <v>#N/A</v>
      </c>
      <c r="F310" s="318"/>
      <c r="G310" t="e">
        <f>VLOOKUP(SALIDAS6[[#This Row],[N° DE LOTE ]],ALMACEN[],7,)</f>
        <v>#N/A</v>
      </c>
    </row>
    <row r="311" spans="1:7" x14ac:dyDescent="0.25">
      <c r="A311" s="179"/>
      <c r="C311" s="169" t="e">
        <f>VLOOKUP(SALIDAS6[[#This Row],[N° DE LOTE ]],ALMACEN[],2,FALSE)</f>
        <v>#N/A</v>
      </c>
      <c r="D311" s="169" t="e">
        <f>VLOOKUP(SALIDAS6[[#This Row],[N° DE LOTE ]],ALMACEN[],4,FALSE)</f>
        <v>#N/A</v>
      </c>
      <c r="E311" t="e">
        <f>VLOOKUP(SALIDAS6[[#This Row],[N° DE LOTE ]],ALMACEN[],3,FALSE)</f>
        <v>#N/A</v>
      </c>
      <c r="F311" s="318"/>
      <c r="G311" t="e">
        <f>VLOOKUP(SALIDAS6[[#This Row],[N° DE LOTE ]],ALMACEN[],7,)</f>
        <v>#N/A</v>
      </c>
    </row>
    <row r="312" spans="1:7" x14ac:dyDescent="0.25">
      <c r="A312" s="179"/>
      <c r="C312" s="169" t="e">
        <f>VLOOKUP(SALIDAS6[[#This Row],[N° DE LOTE ]],ALMACEN[],2,FALSE)</f>
        <v>#N/A</v>
      </c>
      <c r="D312" s="169" t="e">
        <f>VLOOKUP(SALIDAS6[[#This Row],[N° DE LOTE ]],ALMACEN[],4,FALSE)</f>
        <v>#N/A</v>
      </c>
      <c r="E312" t="e">
        <f>VLOOKUP(SALIDAS6[[#This Row],[N° DE LOTE ]],ALMACEN[],3,FALSE)</f>
        <v>#N/A</v>
      </c>
      <c r="F312" s="318"/>
      <c r="G312" t="e">
        <f>VLOOKUP(SALIDAS6[[#This Row],[N° DE LOTE ]],ALMACEN[],7,)</f>
        <v>#N/A</v>
      </c>
    </row>
    <row r="313" spans="1:7" x14ac:dyDescent="0.25">
      <c r="A313" s="179"/>
      <c r="C313" s="169" t="e">
        <f>VLOOKUP(SALIDAS6[[#This Row],[N° DE LOTE ]],ALMACEN[],2,FALSE)</f>
        <v>#N/A</v>
      </c>
      <c r="D313" s="169" t="e">
        <f>VLOOKUP(SALIDAS6[[#This Row],[N° DE LOTE ]],ALMACEN[],4,FALSE)</f>
        <v>#N/A</v>
      </c>
      <c r="E313" t="e">
        <f>VLOOKUP(SALIDAS6[[#This Row],[N° DE LOTE ]],ALMACEN[],3,FALSE)</f>
        <v>#N/A</v>
      </c>
      <c r="F313" s="318"/>
      <c r="G313" t="e">
        <f>VLOOKUP(SALIDAS6[[#This Row],[N° DE LOTE ]],ALMACEN[],7,)</f>
        <v>#N/A</v>
      </c>
    </row>
    <row r="314" spans="1:7" x14ac:dyDescent="0.25">
      <c r="A314" s="179"/>
      <c r="C314" s="169" t="e">
        <f>VLOOKUP(SALIDAS6[[#This Row],[N° DE LOTE ]],ALMACEN[],2,FALSE)</f>
        <v>#N/A</v>
      </c>
      <c r="D314" s="169" t="e">
        <f>VLOOKUP(SALIDAS6[[#This Row],[N° DE LOTE ]],ALMACEN[],4,FALSE)</f>
        <v>#N/A</v>
      </c>
      <c r="E314" t="e">
        <f>VLOOKUP(SALIDAS6[[#This Row],[N° DE LOTE ]],ALMACEN[],3,FALSE)</f>
        <v>#N/A</v>
      </c>
      <c r="F314" s="318"/>
      <c r="G314" t="e">
        <f>VLOOKUP(SALIDAS6[[#This Row],[N° DE LOTE ]],ALMACEN[],7,)</f>
        <v>#N/A</v>
      </c>
    </row>
    <row r="315" spans="1:7" x14ac:dyDescent="0.25">
      <c r="A315" s="179"/>
      <c r="C315" s="169" t="e">
        <f>VLOOKUP(SALIDAS6[[#This Row],[N° DE LOTE ]],ALMACEN[],2,FALSE)</f>
        <v>#N/A</v>
      </c>
      <c r="D315" s="169" t="e">
        <f>VLOOKUP(SALIDAS6[[#This Row],[N° DE LOTE ]],ALMACEN[],4,FALSE)</f>
        <v>#N/A</v>
      </c>
      <c r="E315" t="e">
        <f>VLOOKUP(SALIDAS6[[#This Row],[N° DE LOTE ]],ALMACEN[],3,FALSE)</f>
        <v>#N/A</v>
      </c>
      <c r="F315" s="318"/>
      <c r="G315" t="e">
        <f>VLOOKUP(SALIDAS6[[#This Row],[N° DE LOTE ]],ALMACEN[],7,)</f>
        <v>#N/A</v>
      </c>
    </row>
    <row r="316" spans="1:7" x14ac:dyDescent="0.25">
      <c r="A316" s="179"/>
      <c r="C316" s="169" t="e">
        <f>VLOOKUP(SALIDAS6[[#This Row],[N° DE LOTE ]],ALMACEN[],2,FALSE)</f>
        <v>#N/A</v>
      </c>
      <c r="D316" s="169" t="e">
        <f>VLOOKUP(SALIDAS6[[#This Row],[N° DE LOTE ]],ALMACEN[],4,FALSE)</f>
        <v>#N/A</v>
      </c>
      <c r="E316" t="e">
        <f>VLOOKUP(SALIDAS6[[#This Row],[N° DE LOTE ]],ALMACEN[],3,FALSE)</f>
        <v>#N/A</v>
      </c>
      <c r="F316" s="318"/>
      <c r="G316" t="e">
        <f>VLOOKUP(SALIDAS6[[#This Row],[N° DE LOTE ]],ALMACEN[],7,)</f>
        <v>#N/A</v>
      </c>
    </row>
    <row r="317" spans="1:7" x14ac:dyDescent="0.25">
      <c r="A317" s="179"/>
      <c r="C317" s="169" t="e">
        <f>VLOOKUP(SALIDAS6[[#This Row],[N° DE LOTE ]],ALMACEN[],2,FALSE)</f>
        <v>#N/A</v>
      </c>
      <c r="D317" s="169" t="e">
        <f>VLOOKUP(SALIDAS6[[#This Row],[N° DE LOTE ]],ALMACEN[],4,FALSE)</f>
        <v>#N/A</v>
      </c>
      <c r="E317" t="e">
        <f>VLOOKUP(SALIDAS6[[#This Row],[N° DE LOTE ]],ALMACEN[],3,FALSE)</f>
        <v>#N/A</v>
      </c>
      <c r="F317" s="318"/>
      <c r="G317" t="e">
        <f>VLOOKUP(SALIDAS6[[#This Row],[N° DE LOTE ]],ALMACEN[],7,)</f>
        <v>#N/A</v>
      </c>
    </row>
    <row r="318" spans="1:7" x14ac:dyDescent="0.25">
      <c r="A318" s="179"/>
      <c r="C318" s="169" t="e">
        <f>VLOOKUP(SALIDAS6[[#This Row],[N° DE LOTE ]],ALMACEN[],2,FALSE)</f>
        <v>#N/A</v>
      </c>
      <c r="D318" s="169" t="e">
        <f>VLOOKUP(SALIDAS6[[#This Row],[N° DE LOTE ]],ALMACEN[],4,FALSE)</f>
        <v>#N/A</v>
      </c>
      <c r="E318" t="e">
        <f>VLOOKUP(SALIDAS6[[#This Row],[N° DE LOTE ]],ALMACEN[],3,FALSE)</f>
        <v>#N/A</v>
      </c>
      <c r="F318" s="318"/>
      <c r="G318" t="e">
        <f>VLOOKUP(SALIDAS6[[#This Row],[N° DE LOTE ]],ALMACEN[],7,)</f>
        <v>#N/A</v>
      </c>
    </row>
    <row r="319" spans="1:7" x14ac:dyDescent="0.25">
      <c r="A319" s="179"/>
      <c r="C319" s="169" t="e">
        <f>VLOOKUP(SALIDAS6[[#This Row],[N° DE LOTE ]],ALMACEN[],2,FALSE)</f>
        <v>#N/A</v>
      </c>
      <c r="D319" s="169" t="e">
        <f>VLOOKUP(SALIDAS6[[#This Row],[N° DE LOTE ]],ALMACEN[],4,FALSE)</f>
        <v>#N/A</v>
      </c>
      <c r="E319" t="e">
        <f>VLOOKUP(SALIDAS6[[#This Row],[N° DE LOTE ]],ALMACEN[],3,FALSE)</f>
        <v>#N/A</v>
      </c>
      <c r="F319" s="318"/>
      <c r="G319" t="e">
        <f>VLOOKUP(SALIDAS6[[#This Row],[N° DE LOTE ]],ALMACEN[],7,)</f>
        <v>#N/A</v>
      </c>
    </row>
    <row r="320" spans="1:7" x14ac:dyDescent="0.25">
      <c r="A320" s="179"/>
      <c r="C320" s="169" t="e">
        <f>VLOOKUP(SALIDAS6[[#This Row],[N° DE LOTE ]],ALMACEN[],2,FALSE)</f>
        <v>#N/A</v>
      </c>
      <c r="D320" s="169" t="e">
        <f>VLOOKUP(SALIDAS6[[#This Row],[N° DE LOTE ]],ALMACEN[],4,FALSE)</f>
        <v>#N/A</v>
      </c>
      <c r="E320" t="e">
        <f>VLOOKUP(SALIDAS6[[#This Row],[N° DE LOTE ]],ALMACEN[],3,FALSE)</f>
        <v>#N/A</v>
      </c>
      <c r="F320" s="318"/>
      <c r="G320" t="e">
        <f>VLOOKUP(SALIDAS6[[#This Row],[N° DE LOTE ]],ALMACEN[],7,)</f>
        <v>#N/A</v>
      </c>
    </row>
    <row r="321" spans="1:7" x14ac:dyDescent="0.25">
      <c r="A321" s="179"/>
      <c r="C321" s="169" t="e">
        <f>VLOOKUP(SALIDAS6[[#This Row],[N° DE LOTE ]],ALMACEN[],2,FALSE)</f>
        <v>#N/A</v>
      </c>
      <c r="D321" s="169" t="e">
        <f>VLOOKUP(SALIDAS6[[#This Row],[N° DE LOTE ]],ALMACEN[],4,FALSE)</f>
        <v>#N/A</v>
      </c>
      <c r="E321" t="e">
        <f>VLOOKUP(SALIDAS6[[#This Row],[N° DE LOTE ]],ALMACEN[],3,FALSE)</f>
        <v>#N/A</v>
      </c>
      <c r="F321" s="318"/>
      <c r="G321" t="e">
        <f>VLOOKUP(SALIDAS6[[#This Row],[N° DE LOTE ]],ALMACEN[],7,)</f>
        <v>#N/A</v>
      </c>
    </row>
    <row r="322" spans="1:7" x14ac:dyDescent="0.25">
      <c r="A322" s="179"/>
      <c r="C322" s="169" t="e">
        <f>VLOOKUP(SALIDAS6[[#This Row],[N° DE LOTE ]],ALMACEN[],2,FALSE)</f>
        <v>#N/A</v>
      </c>
      <c r="D322" s="169" t="e">
        <f>VLOOKUP(SALIDAS6[[#This Row],[N° DE LOTE ]],ALMACEN[],4,FALSE)</f>
        <v>#N/A</v>
      </c>
      <c r="E322" t="e">
        <f>VLOOKUP(SALIDAS6[[#This Row],[N° DE LOTE ]],ALMACEN[],3,FALSE)</f>
        <v>#N/A</v>
      </c>
      <c r="F322" s="318"/>
      <c r="G322" t="e">
        <f>VLOOKUP(SALIDAS6[[#This Row],[N° DE LOTE ]],ALMACEN[],7,)</f>
        <v>#N/A</v>
      </c>
    </row>
    <row r="323" spans="1:7" x14ac:dyDescent="0.25">
      <c r="A323" s="179"/>
      <c r="C323" s="169" t="e">
        <f>VLOOKUP(SALIDAS6[[#This Row],[N° DE LOTE ]],ALMACEN[],2,FALSE)</f>
        <v>#N/A</v>
      </c>
      <c r="D323" s="169" t="e">
        <f>VLOOKUP(SALIDAS6[[#This Row],[N° DE LOTE ]],ALMACEN[],4,FALSE)</f>
        <v>#N/A</v>
      </c>
      <c r="E323" t="e">
        <f>VLOOKUP(SALIDAS6[[#This Row],[N° DE LOTE ]],ALMACEN[],3,FALSE)</f>
        <v>#N/A</v>
      </c>
      <c r="F323" s="318"/>
      <c r="G323" t="e">
        <f>VLOOKUP(SALIDAS6[[#This Row],[N° DE LOTE ]],ALMACEN[],7,)</f>
        <v>#N/A</v>
      </c>
    </row>
    <row r="324" spans="1:7" x14ac:dyDescent="0.25">
      <c r="A324" s="179"/>
      <c r="C324" s="169" t="e">
        <f>VLOOKUP(SALIDAS6[[#This Row],[N° DE LOTE ]],ALMACEN[],2,FALSE)</f>
        <v>#N/A</v>
      </c>
      <c r="D324" s="169" t="e">
        <f>VLOOKUP(SALIDAS6[[#This Row],[N° DE LOTE ]],ALMACEN[],4,FALSE)</f>
        <v>#N/A</v>
      </c>
      <c r="E324" t="e">
        <f>VLOOKUP(SALIDAS6[[#This Row],[N° DE LOTE ]],ALMACEN[],3,FALSE)</f>
        <v>#N/A</v>
      </c>
      <c r="F324" s="318"/>
      <c r="G324" t="e">
        <f>VLOOKUP(SALIDAS6[[#This Row],[N° DE LOTE ]],ALMACEN[],7,)</f>
        <v>#N/A</v>
      </c>
    </row>
    <row r="325" spans="1:7" x14ac:dyDescent="0.25">
      <c r="A325" s="179"/>
      <c r="C325" s="169" t="e">
        <f>VLOOKUP(SALIDAS6[[#This Row],[N° DE LOTE ]],ALMACEN[],2,FALSE)</f>
        <v>#N/A</v>
      </c>
      <c r="D325" s="169" t="e">
        <f>VLOOKUP(SALIDAS6[[#This Row],[N° DE LOTE ]],ALMACEN[],4,FALSE)</f>
        <v>#N/A</v>
      </c>
      <c r="E325" t="e">
        <f>VLOOKUP(SALIDAS6[[#This Row],[N° DE LOTE ]],ALMACEN[],3,FALSE)</f>
        <v>#N/A</v>
      </c>
      <c r="F325" s="318"/>
      <c r="G325" t="e">
        <f>VLOOKUP(SALIDAS6[[#This Row],[N° DE LOTE ]],ALMACEN[],7,)</f>
        <v>#N/A</v>
      </c>
    </row>
    <row r="326" spans="1:7" x14ac:dyDescent="0.25">
      <c r="A326" s="179"/>
      <c r="C326" s="169" t="e">
        <f>VLOOKUP(SALIDAS6[[#This Row],[N° DE LOTE ]],ALMACEN[],2,FALSE)</f>
        <v>#N/A</v>
      </c>
      <c r="D326" s="169" t="e">
        <f>VLOOKUP(SALIDAS6[[#This Row],[N° DE LOTE ]],ALMACEN[],4,FALSE)</f>
        <v>#N/A</v>
      </c>
      <c r="E326" t="e">
        <f>VLOOKUP(SALIDAS6[[#This Row],[N° DE LOTE ]],ALMACEN[],3,FALSE)</f>
        <v>#N/A</v>
      </c>
      <c r="F326" s="318"/>
      <c r="G326" t="e">
        <f>VLOOKUP(SALIDAS6[[#This Row],[N° DE LOTE ]],ALMACEN[],7,)</f>
        <v>#N/A</v>
      </c>
    </row>
    <row r="327" spans="1:7" x14ac:dyDescent="0.25">
      <c r="A327" s="179"/>
      <c r="C327" s="169" t="e">
        <f>VLOOKUP(SALIDAS6[[#This Row],[N° DE LOTE ]],ALMACEN[],2,FALSE)</f>
        <v>#N/A</v>
      </c>
      <c r="D327" s="169" t="e">
        <f>VLOOKUP(SALIDAS6[[#This Row],[N° DE LOTE ]],ALMACEN[],4,FALSE)</f>
        <v>#N/A</v>
      </c>
      <c r="E327" t="e">
        <f>VLOOKUP(SALIDAS6[[#This Row],[N° DE LOTE ]],ALMACEN[],3,FALSE)</f>
        <v>#N/A</v>
      </c>
      <c r="F327" s="320"/>
      <c r="G327" t="e">
        <f>VLOOKUP(SALIDAS6[[#This Row],[N° DE LOTE ]],ALMACEN[],7,)</f>
        <v>#N/A</v>
      </c>
    </row>
    <row r="328" spans="1:7" x14ac:dyDescent="0.25">
      <c r="A328" s="215"/>
      <c r="C328" s="169" t="e">
        <f>VLOOKUP(SALIDAS6[[#This Row],[N° DE LOTE ]],ALMACEN[],2,FALSE)</f>
        <v>#N/A</v>
      </c>
      <c r="D328" s="169" t="e">
        <f>VLOOKUP(SALIDAS6[[#This Row],[N° DE LOTE ]],ALMACEN[],4,FALSE)</f>
        <v>#N/A</v>
      </c>
      <c r="E328" t="e">
        <f>VLOOKUP(SALIDAS6[[#This Row],[N° DE LOTE ]],ALMACEN[],3,FALSE)</f>
        <v>#N/A</v>
      </c>
      <c r="F328" s="326"/>
      <c r="G328" t="e">
        <f>VLOOKUP(SALIDAS6[[#This Row],[N° DE LOTE ]],ALMACEN[],7,)</f>
        <v>#N/A</v>
      </c>
    </row>
    <row r="329" spans="1:7" x14ac:dyDescent="0.25">
      <c r="A329" s="179"/>
      <c r="C329" s="169" t="e">
        <f>VLOOKUP(SALIDAS6[[#This Row],[N° DE LOTE ]],ALMACEN[],2,FALSE)</f>
        <v>#N/A</v>
      </c>
      <c r="D329" s="169" t="e">
        <f>VLOOKUP(SALIDAS6[[#This Row],[N° DE LOTE ]],ALMACEN[],4,FALSE)</f>
        <v>#N/A</v>
      </c>
      <c r="E329" t="e">
        <f>VLOOKUP(SALIDAS6[[#This Row],[N° DE LOTE ]],ALMACEN[],3,FALSE)</f>
        <v>#N/A</v>
      </c>
      <c r="F329" s="318"/>
      <c r="G329" t="e">
        <f>VLOOKUP(SALIDAS6[[#This Row],[N° DE LOTE ]],ALMACEN[],7,)</f>
        <v>#N/A</v>
      </c>
    </row>
    <row r="330" spans="1:7" x14ac:dyDescent="0.25">
      <c r="A330" s="179"/>
      <c r="C330" s="169" t="e">
        <f>VLOOKUP(SALIDAS6[[#This Row],[N° DE LOTE ]],ALMACEN[],2,FALSE)</f>
        <v>#N/A</v>
      </c>
      <c r="D330" s="169" t="e">
        <f>VLOOKUP(SALIDAS6[[#This Row],[N° DE LOTE ]],ALMACEN[],4,FALSE)</f>
        <v>#N/A</v>
      </c>
      <c r="E330" t="e">
        <f>VLOOKUP(SALIDAS6[[#This Row],[N° DE LOTE ]],ALMACEN[],3,FALSE)</f>
        <v>#N/A</v>
      </c>
      <c r="F330" s="318"/>
      <c r="G330" t="e">
        <f>VLOOKUP(SALIDAS6[[#This Row],[N° DE LOTE ]],ALMACEN[],7,)</f>
        <v>#N/A</v>
      </c>
    </row>
    <row r="331" spans="1:7" x14ac:dyDescent="0.25">
      <c r="A331" s="179"/>
      <c r="C331" s="169" t="e">
        <f>VLOOKUP(SALIDAS6[[#This Row],[N° DE LOTE ]],ALMACEN[],2,FALSE)</f>
        <v>#N/A</v>
      </c>
      <c r="D331" s="169" t="e">
        <f>VLOOKUP(SALIDAS6[[#This Row],[N° DE LOTE ]],ALMACEN[],4,FALSE)</f>
        <v>#N/A</v>
      </c>
      <c r="E331" t="e">
        <f>VLOOKUP(SALIDAS6[[#This Row],[N° DE LOTE ]],ALMACEN[],3,FALSE)</f>
        <v>#N/A</v>
      </c>
      <c r="F331" s="318"/>
      <c r="G331" t="e">
        <f>VLOOKUP(SALIDAS6[[#This Row],[N° DE LOTE ]],ALMACEN[],7,)</f>
        <v>#N/A</v>
      </c>
    </row>
    <row r="332" spans="1:7" x14ac:dyDescent="0.25">
      <c r="A332" s="179"/>
      <c r="C332" s="169" t="e">
        <f>VLOOKUP(SALIDAS6[[#This Row],[N° DE LOTE ]],ALMACEN[],2,FALSE)</f>
        <v>#N/A</v>
      </c>
      <c r="D332" s="169" t="e">
        <f>VLOOKUP(SALIDAS6[[#This Row],[N° DE LOTE ]],ALMACEN[],4,FALSE)</f>
        <v>#N/A</v>
      </c>
      <c r="E332" t="e">
        <f>VLOOKUP(SALIDAS6[[#This Row],[N° DE LOTE ]],ALMACEN[],3,FALSE)</f>
        <v>#N/A</v>
      </c>
      <c r="F332" s="318"/>
      <c r="G332" t="e">
        <f>VLOOKUP(SALIDAS6[[#This Row],[N° DE LOTE ]],ALMACEN[],7,)</f>
        <v>#N/A</v>
      </c>
    </row>
    <row r="333" spans="1:7" x14ac:dyDescent="0.25">
      <c r="A333" s="179"/>
      <c r="C333" s="169" t="e">
        <f>VLOOKUP(SALIDAS6[[#This Row],[N° DE LOTE ]],ALMACEN[],2,FALSE)</f>
        <v>#N/A</v>
      </c>
      <c r="D333" s="169" t="e">
        <f>VLOOKUP(SALIDAS6[[#This Row],[N° DE LOTE ]],ALMACEN[],4,FALSE)</f>
        <v>#N/A</v>
      </c>
      <c r="E333" t="e">
        <f>VLOOKUP(SALIDAS6[[#This Row],[N° DE LOTE ]],ALMACEN[],3,FALSE)</f>
        <v>#N/A</v>
      </c>
      <c r="F333" s="318"/>
      <c r="G333" t="e">
        <f>VLOOKUP(SALIDAS6[[#This Row],[N° DE LOTE ]],ALMACEN[],7,)</f>
        <v>#N/A</v>
      </c>
    </row>
    <row r="334" spans="1:7" x14ac:dyDescent="0.25">
      <c r="A334" s="179"/>
      <c r="C334" s="169" t="e">
        <f>VLOOKUP(SALIDAS6[[#This Row],[N° DE LOTE ]],ALMACEN[],2,FALSE)</f>
        <v>#N/A</v>
      </c>
      <c r="D334" s="169" t="e">
        <f>VLOOKUP(SALIDAS6[[#This Row],[N° DE LOTE ]],ALMACEN[],4,FALSE)</f>
        <v>#N/A</v>
      </c>
      <c r="E334" t="e">
        <f>VLOOKUP(SALIDAS6[[#This Row],[N° DE LOTE ]],ALMACEN[],3,FALSE)</f>
        <v>#N/A</v>
      </c>
      <c r="F334" s="318"/>
      <c r="G334" t="e">
        <f>VLOOKUP(SALIDAS6[[#This Row],[N° DE LOTE ]],ALMACEN[],7,)</f>
        <v>#N/A</v>
      </c>
    </row>
    <row r="335" spans="1:7" x14ac:dyDescent="0.25">
      <c r="A335" s="568"/>
      <c r="C335" s="169" t="e">
        <f>VLOOKUP(SALIDAS6[[#This Row],[N° DE LOTE ]],ALMACEN[],2,FALSE)</f>
        <v>#N/A</v>
      </c>
      <c r="D335" s="169" t="e">
        <f>VLOOKUP(SALIDAS6[[#This Row],[N° DE LOTE ]],ALMACEN[],4,FALSE)</f>
        <v>#N/A</v>
      </c>
      <c r="E335" t="e">
        <f>VLOOKUP(SALIDAS6[[#This Row],[N° DE LOTE ]],ALMACEN[],3,FALSE)</f>
        <v>#N/A</v>
      </c>
      <c r="F335" s="320"/>
      <c r="G335" t="e">
        <f>VLOOKUP(SALIDAS6[[#This Row],[N° DE LOTE ]],ALMACEN[],7,)</f>
        <v>#N/A</v>
      </c>
    </row>
    <row r="336" spans="1:7" x14ac:dyDescent="0.25">
      <c r="A336" s="215"/>
      <c r="C336" s="169" t="e">
        <f>VLOOKUP(SALIDAS6[[#This Row],[N° DE LOTE ]],ALMACEN[],2,FALSE)</f>
        <v>#N/A</v>
      </c>
      <c r="D336" s="169" t="e">
        <f>VLOOKUP(SALIDAS6[[#This Row],[N° DE LOTE ]],ALMACEN[],4,FALSE)</f>
        <v>#N/A</v>
      </c>
      <c r="E336" t="e">
        <f>VLOOKUP(SALIDAS6[[#This Row],[N° DE LOTE ]],ALMACEN[],3,FALSE)</f>
        <v>#N/A</v>
      </c>
      <c r="F336" s="326"/>
      <c r="G336" t="e">
        <f>VLOOKUP(SALIDAS6[[#This Row],[N° DE LOTE ]],ALMACEN[],7,)</f>
        <v>#N/A</v>
      </c>
    </row>
    <row r="337" spans="1:7" x14ac:dyDescent="0.25">
      <c r="A337" s="179"/>
      <c r="C337" s="169" t="e">
        <f>VLOOKUP(SALIDAS6[[#This Row],[N° DE LOTE ]],ALMACEN[],2,FALSE)</f>
        <v>#N/A</v>
      </c>
      <c r="D337" s="169" t="e">
        <f>VLOOKUP(SALIDAS6[[#This Row],[N° DE LOTE ]],ALMACEN[],4,FALSE)</f>
        <v>#N/A</v>
      </c>
      <c r="E337" t="e">
        <f>VLOOKUP(SALIDAS6[[#This Row],[N° DE LOTE ]],ALMACEN[],3,FALSE)</f>
        <v>#N/A</v>
      </c>
      <c r="F337" s="318"/>
      <c r="G337" t="e">
        <f>VLOOKUP(SALIDAS6[[#This Row],[N° DE LOTE ]],ALMACEN[],7,)</f>
        <v>#N/A</v>
      </c>
    </row>
    <row r="338" spans="1:7" x14ac:dyDescent="0.25">
      <c r="A338" s="179"/>
      <c r="C338" s="169" t="e">
        <f>VLOOKUP(SALIDAS6[[#This Row],[N° DE LOTE ]],ALMACEN[],2,FALSE)</f>
        <v>#N/A</v>
      </c>
      <c r="D338" s="169" t="e">
        <f>VLOOKUP(SALIDAS6[[#This Row],[N° DE LOTE ]],ALMACEN[],4,FALSE)</f>
        <v>#N/A</v>
      </c>
      <c r="E338" t="e">
        <f>VLOOKUP(SALIDAS6[[#This Row],[N° DE LOTE ]],ALMACEN[],3,FALSE)</f>
        <v>#N/A</v>
      </c>
      <c r="F338" s="318"/>
      <c r="G338" t="e">
        <f>VLOOKUP(SALIDAS6[[#This Row],[N° DE LOTE ]],ALMACEN[],7,)</f>
        <v>#N/A</v>
      </c>
    </row>
    <row r="339" spans="1:7" x14ac:dyDescent="0.25">
      <c r="A339" s="179"/>
      <c r="C339" s="169" t="e">
        <f>VLOOKUP(SALIDAS6[[#This Row],[N° DE LOTE ]],ALMACEN[],2,FALSE)</f>
        <v>#N/A</v>
      </c>
      <c r="D339" s="169" t="e">
        <f>VLOOKUP(SALIDAS6[[#This Row],[N° DE LOTE ]],ALMACEN[],4,FALSE)</f>
        <v>#N/A</v>
      </c>
      <c r="E339" t="e">
        <f>VLOOKUP(SALIDAS6[[#This Row],[N° DE LOTE ]],ALMACEN[],3,FALSE)</f>
        <v>#N/A</v>
      </c>
      <c r="F339" s="320"/>
      <c r="G339" t="e">
        <f>VLOOKUP(SALIDAS6[[#This Row],[N° DE LOTE ]],ALMACEN[],7,)</f>
        <v>#N/A</v>
      </c>
    </row>
    <row r="340" spans="1:7" x14ac:dyDescent="0.25">
      <c r="A340" s="183"/>
      <c r="C340" s="169" t="e">
        <f>VLOOKUP(SALIDAS6[[#This Row],[N° DE LOTE ]],ALMACEN[],2,FALSE)</f>
        <v>#N/A</v>
      </c>
      <c r="D340" s="169" t="e">
        <f>VLOOKUP(SALIDAS6[[#This Row],[N° DE LOTE ]],ALMACEN[],4,FALSE)</f>
        <v>#N/A</v>
      </c>
      <c r="E340" t="e">
        <f>VLOOKUP(SALIDAS6[[#This Row],[N° DE LOTE ]],ALMACEN[],3,FALSE)</f>
        <v>#N/A</v>
      </c>
      <c r="F340" s="340"/>
      <c r="G340" t="e">
        <f>VLOOKUP(SALIDAS6[[#This Row],[N° DE LOTE ]],ALMACEN[],7,)</f>
        <v>#N/A</v>
      </c>
    </row>
    <row r="341" spans="1:7" x14ac:dyDescent="0.25">
      <c r="A341" s="185"/>
      <c r="C341" s="169" t="e">
        <f>VLOOKUP(SALIDAS6[[#This Row],[N° DE LOTE ]],ALMACEN[],2,FALSE)</f>
        <v>#N/A</v>
      </c>
      <c r="D341" s="169" t="e">
        <f>VLOOKUP(SALIDAS6[[#This Row],[N° DE LOTE ]],ALMACEN[],4,FALSE)</f>
        <v>#N/A</v>
      </c>
      <c r="E341" t="e">
        <f>VLOOKUP(SALIDAS6[[#This Row],[N° DE LOTE ]],ALMACEN[],3,FALSE)</f>
        <v>#N/A</v>
      </c>
      <c r="F341" s="839"/>
      <c r="G341" t="e">
        <f>VLOOKUP(SALIDAS6[[#This Row],[N° DE LOTE ]],ALMACEN[],7,)</f>
        <v>#N/A</v>
      </c>
    </row>
    <row r="342" spans="1:7" x14ac:dyDescent="0.25">
      <c r="A342" s="183"/>
      <c r="C342" s="169" t="e">
        <f>VLOOKUP(SALIDAS6[[#This Row],[N° DE LOTE ]],ALMACEN[],2,FALSE)</f>
        <v>#N/A</v>
      </c>
      <c r="D342" s="169" t="e">
        <f>VLOOKUP(SALIDAS6[[#This Row],[N° DE LOTE ]],ALMACEN[],4,FALSE)</f>
        <v>#N/A</v>
      </c>
      <c r="E342" t="e">
        <f>VLOOKUP(SALIDAS6[[#This Row],[N° DE LOTE ]],ALMACEN[],3,FALSE)</f>
        <v>#N/A</v>
      </c>
      <c r="F342" s="326"/>
      <c r="G342" t="e">
        <f>VLOOKUP(SALIDAS6[[#This Row],[N° DE LOTE ]],ALMACEN[],7,)</f>
        <v>#N/A</v>
      </c>
    </row>
    <row r="343" spans="1:7" x14ac:dyDescent="0.25">
      <c r="A343" s="179"/>
      <c r="C343" s="169" t="e">
        <f>VLOOKUP(SALIDAS6[[#This Row],[N° DE LOTE ]],ALMACEN[],2,FALSE)</f>
        <v>#N/A</v>
      </c>
      <c r="D343" s="169" t="e">
        <f>VLOOKUP(SALIDAS6[[#This Row],[N° DE LOTE ]],ALMACEN[],4,FALSE)</f>
        <v>#N/A</v>
      </c>
      <c r="E343" t="e">
        <f>VLOOKUP(SALIDAS6[[#This Row],[N° DE LOTE ]],ALMACEN[],3,FALSE)</f>
        <v>#N/A</v>
      </c>
      <c r="F343" s="318"/>
      <c r="G343" t="e">
        <f>VLOOKUP(SALIDAS6[[#This Row],[N° DE LOTE ]],ALMACEN[],7,)</f>
        <v>#N/A</v>
      </c>
    </row>
    <row r="344" spans="1:7" x14ac:dyDescent="0.25">
      <c r="A344" s="179"/>
      <c r="C344" s="169" t="e">
        <f>VLOOKUP(SALIDAS6[[#This Row],[N° DE LOTE ]],ALMACEN[],2,FALSE)</f>
        <v>#N/A</v>
      </c>
      <c r="D344" s="169" t="e">
        <f>VLOOKUP(SALIDAS6[[#This Row],[N° DE LOTE ]],ALMACEN[],4,FALSE)</f>
        <v>#N/A</v>
      </c>
      <c r="E344" t="e">
        <f>VLOOKUP(SALIDAS6[[#This Row],[N° DE LOTE ]],ALMACEN[],3,FALSE)</f>
        <v>#N/A</v>
      </c>
      <c r="F344" s="318"/>
      <c r="G344" t="e">
        <f>VLOOKUP(SALIDAS6[[#This Row],[N° DE LOTE ]],ALMACEN[],7,)</f>
        <v>#N/A</v>
      </c>
    </row>
    <row r="345" spans="1:7" x14ac:dyDescent="0.25">
      <c r="A345" s="179"/>
      <c r="C345" s="169" t="e">
        <f>VLOOKUP(SALIDAS6[[#This Row],[N° DE LOTE ]],ALMACEN[],2,FALSE)</f>
        <v>#N/A</v>
      </c>
      <c r="D345" s="169" t="e">
        <f>VLOOKUP(SALIDAS6[[#This Row],[N° DE LOTE ]],ALMACEN[],4,FALSE)</f>
        <v>#N/A</v>
      </c>
      <c r="E345" t="e">
        <f>VLOOKUP(SALIDAS6[[#This Row],[N° DE LOTE ]],ALMACEN[],3,FALSE)</f>
        <v>#N/A</v>
      </c>
      <c r="F345" s="318"/>
      <c r="G345" t="e">
        <f>VLOOKUP(SALIDAS6[[#This Row],[N° DE LOTE ]],ALMACEN[],7,)</f>
        <v>#N/A</v>
      </c>
    </row>
    <row r="346" spans="1:7" x14ac:dyDescent="0.25">
      <c r="A346" s="179"/>
      <c r="C346" s="169" t="e">
        <f>VLOOKUP(SALIDAS6[[#This Row],[N° DE LOTE ]],ALMACEN[],2,FALSE)</f>
        <v>#N/A</v>
      </c>
      <c r="D346" s="169" t="e">
        <f>VLOOKUP(SALIDAS6[[#This Row],[N° DE LOTE ]],ALMACEN[],4,FALSE)</f>
        <v>#N/A</v>
      </c>
      <c r="E346" t="e">
        <f>VLOOKUP(SALIDAS6[[#This Row],[N° DE LOTE ]],ALMACEN[],3,FALSE)</f>
        <v>#N/A</v>
      </c>
      <c r="F346" s="318"/>
      <c r="G346" t="e">
        <f>VLOOKUP(SALIDAS6[[#This Row],[N° DE LOTE ]],ALMACEN[],7,)</f>
        <v>#N/A</v>
      </c>
    </row>
    <row r="347" spans="1:7" x14ac:dyDescent="0.25">
      <c r="A347" s="179"/>
      <c r="C347" s="169" t="e">
        <f>VLOOKUP(SALIDAS6[[#This Row],[N° DE LOTE ]],ALMACEN[],2,FALSE)</f>
        <v>#N/A</v>
      </c>
      <c r="D347" s="169" t="e">
        <f>VLOOKUP(SALIDAS6[[#This Row],[N° DE LOTE ]],ALMACEN[],4,FALSE)</f>
        <v>#N/A</v>
      </c>
      <c r="E347" t="e">
        <f>VLOOKUP(SALIDAS6[[#This Row],[N° DE LOTE ]],ALMACEN[],3,FALSE)</f>
        <v>#N/A</v>
      </c>
      <c r="F347" s="318"/>
      <c r="G347" t="e">
        <f>VLOOKUP(SALIDAS6[[#This Row],[N° DE LOTE ]],ALMACEN[],7,)</f>
        <v>#N/A</v>
      </c>
    </row>
    <row r="348" spans="1:7" x14ac:dyDescent="0.25">
      <c r="A348" s="179"/>
      <c r="C348" s="169" t="e">
        <f>VLOOKUP(SALIDAS6[[#This Row],[N° DE LOTE ]],ALMACEN[],2,FALSE)</f>
        <v>#N/A</v>
      </c>
      <c r="D348" s="169" t="e">
        <f>VLOOKUP(SALIDAS6[[#This Row],[N° DE LOTE ]],ALMACEN[],4,FALSE)</f>
        <v>#N/A</v>
      </c>
      <c r="E348" t="e">
        <f>VLOOKUP(SALIDAS6[[#This Row],[N° DE LOTE ]],ALMACEN[],3,FALSE)</f>
        <v>#N/A</v>
      </c>
      <c r="F348" s="318"/>
      <c r="G348" t="e">
        <f>VLOOKUP(SALIDAS6[[#This Row],[N° DE LOTE ]],ALMACEN[],7,)</f>
        <v>#N/A</v>
      </c>
    </row>
    <row r="349" spans="1:7" x14ac:dyDescent="0.25">
      <c r="A349" s="179"/>
      <c r="C349" s="169" t="e">
        <f>VLOOKUP(SALIDAS6[[#This Row],[N° DE LOTE ]],ALMACEN[],2,FALSE)</f>
        <v>#N/A</v>
      </c>
      <c r="D349" s="169" t="e">
        <f>VLOOKUP(SALIDAS6[[#This Row],[N° DE LOTE ]],ALMACEN[],4,FALSE)</f>
        <v>#N/A</v>
      </c>
      <c r="E349" t="e">
        <f>VLOOKUP(SALIDAS6[[#This Row],[N° DE LOTE ]],ALMACEN[],3,FALSE)</f>
        <v>#N/A</v>
      </c>
      <c r="F349" s="318"/>
      <c r="G349" t="e">
        <f>VLOOKUP(SALIDAS6[[#This Row],[N° DE LOTE ]],ALMACEN[],7,)</f>
        <v>#N/A</v>
      </c>
    </row>
    <row r="350" spans="1:7" x14ac:dyDescent="0.25">
      <c r="A350" s="179"/>
      <c r="C350" s="169" t="e">
        <f>VLOOKUP(SALIDAS6[[#This Row],[N° DE LOTE ]],ALMACEN[],2,FALSE)</f>
        <v>#N/A</v>
      </c>
      <c r="D350" s="169" t="e">
        <f>VLOOKUP(SALIDAS6[[#This Row],[N° DE LOTE ]],ALMACEN[],4,FALSE)</f>
        <v>#N/A</v>
      </c>
      <c r="E350" t="e">
        <f>VLOOKUP(SALIDAS6[[#This Row],[N° DE LOTE ]],ALMACEN[],3,FALSE)</f>
        <v>#N/A</v>
      </c>
      <c r="F350" s="318"/>
      <c r="G350" t="e">
        <f>VLOOKUP(SALIDAS6[[#This Row],[N° DE LOTE ]],ALMACEN[],7,)</f>
        <v>#N/A</v>
      </c>
    </row>
    <row r="351" spans="1:7" x14ac:dyDescent="0.25">
      <c r="A351" s="179"/>
      <c r="C351" s="169" t="e">
        <f>VLOOKUP(SALIDAS6[[#This Row],[N° DE LOTE ]],ALMACEN[],2,FALSE)</f>
        <v>#N/A</v>
      </c>
      <c r="D351" s="169" t="e">
        <f>VLOOKUP(SALIDAS6[[#This Row],[N° DE LOTE ]],ALMACEN[],4,FALSE)</f>
        <v>#N/A</v>
      </c>
      <c r="E351" t="e">
        <f>VLOOKUP(SALIDAS6[[#This Row],[N° DE LOTE ]],ALMACEN[],3,FALSE)</f>
        <v>#N/A</v>
      </c>
      <c r="F351" s="318"/>
      <c r="G351" t="e">
        <f>VLOOKUP(SALIDAS6[[#This Row],[N° DE LOTE ]],ALMACEN[],7,)</f>
        <v>#N/A</v>
      </c>
    </row>
    <row r="352" spans="1:7" x14ac:dyDescent="0.25">
      <c r="A352" s="179"/>
      <c r="C352" s="169" t="e">
        <f>VLOOKUP(SALIDAS6[[#This Row],[N° DE LOTE ]],ALMACEN[],2,FALSE)</f>
        <v>#N/A</v>
      </c>
      <c r="D352" s="169" t="e">
        <f>VLOOKUP(SALIDAS6[[#This Row],[N° DE LOTE ]],ALMACEN[],4,FALSE)</f>
        <v>#N/A</v>
      </c>
      <c r="E352" t="e">
        <f>VLOOKUP(SALIDAS6[[#This Row],[N° DE LOTE ]],ALMACEN[],3,FALSE)</f>
        <v>#N/A</v>
      </c>
      <c r="F352" s="318"/>
      <c r="G352" t="e">
        <f>VLOOKUP(SALIDAS6[[#This Row],[N° DE LOTE ]],ALMACEN[],7,)</f>
        <v>#N/A</v>
      </c>
    </row>
    <row r="353" spans="1:7" x14ac:dyDescent="0.25">
      <c r="A353" s="179"/>
      <c r="C353" s="169" t="e">
        <f>VLOOKUP(SALIDAS6[[#This Row],[N° DE LOTE ]],ALMACEN[],2,FALSE)</f>
        <v>#N/A</v>
      </c>
      <c r="D353" s="169" t="e">
        <f>VLOOKUP(SALIDAS6[[#This Row],[N° DE LOTE ]],ALMACEN[],4,FALSE)</f>
        <v>#N/A</v>
      </c>
      <c r="E353" t="e">
        <f>VLOOKUP(SALIDAS6[[#This Row],[N° DE LOTE ]],ALMACEN[],3,FALSE)</f>
        <v>#N/A</v>
      </c>
      <c r="F353" s="318"/>
      <c r="G353" t="e">
        <f>VLOOKUP(SALIDAS6[[#This Row],[N° DE LOTE ]],ALMACEN[],7,)</f>
        <v>#N/A</v>
      </c>
    </row>
    <row r="354" spans="1:7" x14ac:dyDescent="0.25">
      <c r="A354" s="179"/>
      <c r="C354" s="169" t="e">
        <f>VLOOKUP(SALIDAS6[[#This Row],[N° DE LOTE ]],ALMACEN[],2,FALSE)</f>
        <v>#N/A</v>
      </c>
      <c r="D354" s="169" t="e">
        <f>VLOOKUP(SALIDAS6[[#This Row],[N° DE LOTE ]],ALMACEN[],4,FALSE)</f>
        <v>#N/A</v>
      </c>
      <c r="E354" t="e">
        <f>VLOOKUP(SALIDAS6[[#This Row],[N° DE LOTE ]],ALMACEN[],3,FALSE)</f>
        <v>#N/A</v>
      </c>
      <c r="F354" s="318"/>
      <c r="G354" t="e">
        <f>VLOOKUP(SALIDAS6[[#This Row],[N° DE LOTE ]],ALMACEN[],7,)</f>
        <v>#N/A</v>
      </c>
    </row>
    <row r="355" spans="1:7" x14ac:dyDescent="0.25">
      <c r="A355" s="179"/>
      <c r="C355" s="169" t="e">
        <f>VLOOKUP(SALIDAS6[[#This Row],[N° DE LOTE ]],ALMACEN[],2,FALSE)</f>
        <v>#N/A</v>
      </c>
      <c r="D355" s="169" t="e">
        <f>VLOOKUP(SALIDAS6[[#This Row],[N° DE LOTE ]],ALMACEN[],4,FALSE)</f>
        <v>#N/A</v>
      </c>
      <c r="E355" t="e">
        <f>VLOOKUP(SALIDAS6[[#This Row],[N° DE LOTE ]],ALMACEN[],3,FALSE)</f>
        <v>#N/A</v>
      </c>
      <c r="F355" s="318"/>
      <c r="G355" t="e">
        <f>VLOOKUP(SALIDAS6[[#This Row],[N° DE LOTE ]],ALMACEN[],7,)</f>
        <v>#N/A</v>
      </c>
    </row>
    <row r="356" spans="1:7" x14ac:dyDescent="0.25">
      <c r="A356" s="179"/>
      <c r="C356" s="169" t="e">
        <f>VLOOKUP(SALIDAS6[[#This Row],[N° DE LOTE ]],ALMACEN[],2,FALSE)</f>
        <v>#N/A</v>
      </c>
      <c r="D356" s="169" t="e">
        <f>VLOOKUP(SALIDAS6[[#This Row],[N° DE LOTE ]],ALMACEN[],4,FALSE)</f>
        <v>#N/A</v>
      </c>
      <c r="E356" t="e">
        <f>VLOOKUP(SALIDAS6[[#This Row],[N° DE LOTE ]],ALMACEN[],3,FALSE)</f>
        <v>#N/A</v>
      </c>
      <c r="F356" s="318"/>
      <c r="G356" t="e">
        <f>VLOOKUP(SALIDAS6[[#This Row],[N° DE LOTE ]],ALMACEN[],7,)</f>
        <v>#N/A</v>
      </c>
    </row>
    <row r="357" spans="1:7" x14ac:dyDescent="0.25">
      <c r="A357" s="179"/>
      <c r="C357" s="169" t="e">
        <f>VLOOKUP(SALIDAS6[[#This Row],[N° DE LOTE ]],ALMACEN[],2,FALSE)</f>
        <v>#N/A</v>
      </c>
      <c r="D357" s="169" t="e">
        <f>VLOOKUP(SALIDAS6[[#This Row],[N° DE LOTE ]],ALMACEN[],4,FALSE)</f>
        <v>#N/A</v>
      </c>
      <c r="E357" t="e">
        <f>VLOOKUP(SALIDAS6[[#This Row],[N° DE LOTE ]],ALMACEN[],3,FALSE)</f>
        <v>#N/A</v>
      </c>
      <c r="F357" s="318"/>
      <c r="G357" t="e">
        <f>VLOOKUP(SALIDAS6[[#This Row],[N° DE LOTE ]],ALMACEN[],7,)</f>
        <v>#N/A</v>
      </c>
    </row>
    <row r="358" spans="1:7" x14ac:dyDescent="0.25">
      <c r="A358" s="179"/>
      <c r="C358" s="169" t="e">
        <f>VLOOKUP(SALIDAS6[[#This Row],[N° DE LOTE ]],ALMACEN[],2,FALSE)</f>
        <v>#N/A</v>
      </c>
      <c r="D358" s="169" t="e">
        <f>VLOOKUP(SALIDAS6[[#This Row],[N° DE LOTE ]],ALMACEN[],4,FALSE)</f>
        <v>#N/A</v>
      </c>
      <c r="E358" t="e">
        <f>VLOOKUP(SALIDAS6[[#This Row],[N° DE LOTE ]],ALMACEN[],3,FALSE)</f>
        <v>#N/A</v>
      </c>
      <c r="F358" s="318"/>
      <c r="G358" t="e">
        <f>VLOOKUP(SALIDAS6[[#This Row],[N° DE LOTE ]],ALMACEN[],7,)</f>
        <v>#N/A</v>
      </c>
    </row>
    <row r="359" spans="1:7" x14ac:dyDescent="0.25">
      <c r="A359" s="568"/>
      <c r="C359" s="169" t="e">
        <f>VLOOKUP(SALIDAS6[[#This Row],[N° DE LOTE ]],ALMACEN[],2,FALSE)</f>
        <v>#N/A</v>
      </c>
      <c r="D359" s="169" t="e">
        <f>VLOOKUP(SALIDAS6[[#This Row],[N° DE LOTE ]],ALMACEN[],4,FALSE)</f>
        <v>#N/A</v>
      </c>
      <c r="E359" t="e">
        <f>VLOOKUP(SALIDAS6[[#This Row],[N° DE LOTE ]],ALMACEN[],3,FALSE)</f>
        <v>#N/A</v>
      </c>
      <c r="F359" s="320"/>
      <c r="G359" t="e">
        <f>VLOOKUP(SALIDAS6[[#This Row],[N° DE LOTE ]],ALMACEN[],7,)</f>
        <v>#N/A</v>
      </c>
    </row>
    <row r="360" spans="1:7" x14ac:dyDescent="0.25">
      <c r="A360" s="215"/>
      <c r="C360" s="169" t="e">
        <f>VLOOKUP(SALIDAS6[[#This Row],[N° DE LOTE ]],ALMACEN[],2,FALSE)</f>
        <v>#N/A</v>
      </c>
      <c r="D360" s="169" t="e">
        <f>VLOOKUP(SALIDAS6[[#This Row],[N° DE LOTE ]],ALMACEN[],4,FALSE)</f>
        <v>#N/A</v>
      </c>
      <c r="E360" t="e">
        <f>VLOOKUP(SALIDAS6[[#This Row],[N° DE LOTE ]],ALMACEN[],3,FALSE)</f>
        <v>#N/A</v>
      </c>
      <c r="F360" s="326"/>
      <c r="G360" t="e">
        <f>VLOOKUP(SALIDAS6[[#This Row],[N° DE LOTE ]],ALMACEN[],7,)</f>
        <v>#N/A</v>
      </c>
    </row>
    <row r="361" spans="1:7" x14ac:dyDescent="0.25">
      <c r="A361" s="179"/>
      <c r="C361" s="169" t="e">
        <f>VLOOKUP(SALIDAS6[[#This Row],[N° DE LOTE ]],ALMACEN[],2,FALSE)</f>
        <v>#N/A</v>
      </c>
      <c r="D361" s="169" t="e">
        <f>VLOOKUP(SALIDAS6[[#This Row],[N° DE LOTE ]],ALMACEN[],4,FALSE)</f>
        <v>#N/A</v>
      </c>
      <c r="E361" t="e">
        <f>VLOOKUP(SALIDAS6[[#This Row],[N° DE LOTE ]],ALMACEN[],3,FALSE)</f>
        <v>#N/A</v>
      </c>
      <c r="F361" s="318"/>
      <c r="G361" t="e">
        <f>VLOOKUP(SALIDAS6[[#This Row],[N° DE LOTE ]],ALMACEN[],7,)</f>
        <v>#N/A</v>
      </c>
    </row>
    <row r="362" spans="1:7" x14ac:dyDescent="0.25">
      <c r="A362" s="179"/>
      <c r="C362" s="169" t="e">
        <f>VLOOKUP(SALIDAS6[[#This Row],[N° DE LOTE ]],ALMACEN[],2,FALSE)</f>
        <v>#N/A</v>
      </c>
      <c r="D362" s="169" t="e">
        <f>VLOOKUP(SALIDAS6[[#This Row],[N° DE LOTE ]],ALMACEN[],4,FALSE)</f>
        <v>#N/A</v>
      </c>
      <c r="E362" t="e">
        <f>VLOOKUP(SALIDAS6[[#This Row],[N° DE LOTE ]],ALMACEN[],3,FALSE)</f>
        <v>#N/A</v>
      </c>
      <c r="F362" s="318"/>
      <c r="G362" t="e">
        <f>VLOOKUP(SALIDAS6[[#This Row],[N° DE LOTE ]],ALMACEN[],7,)</f>
        <v>#N/A</v>
      </c>
    </row>
    <row r="363" spans="1:7" x14ac:dyDescent="0.25">
      <c r="A363" s="179"/>
      <c r="C363" s="169" t="e">
        <f>VLOOKUP(SALIDAS6[[#This Row],[N° DE LOTE ]],ALMACEN[],2,FALSE)</f>
        <v>#N/A</v>
      </c>
      <c r="D363" s="169" t="e">
        <f>VLOOKUP(SALIDAS6[[#This Row],[N° DE LOTE ]],ALMACEN[],4,FALSE)</f>
        <v>#N/A</v>
      </c>
      <c r="E363" t="e">
        <f>VLOOKUP(SALIDAS6[[#This Row],[N° DE LOTE ]],ALMACEN[],3,FALSE)</f>
        <v>#N/A</v>
      </c>
      <c r="F363" s="318"/>
      <c r="G363" t="e">
        <f>VLOOKUP(SALIDAS6[[#This Row],[N° DE LOTE ]],ALMACEN[],7,)</f>
        <v>#N/A</v>
      </c>
    </row>
    <row r="364" spans="1:7" x14ac:dyDescent="0.25">
      <c r="A364" s="179"/>
      <c r="C364" s="169" t="e">
        <f>VLOOKUP(SALIDAS6[[#This Row],[N° DE LOTE ]],ALMACEN[],2,FALSE)</f>
        <v>#N/A</v>
      </c>
      <c r="D364" s="169" t="e">
        <f>VLOOKUP(SALIDAS6[[#This Row],[N° DE LOTE ]],ALMACEN[],4,FALSE)</f>
        <v>#N/A</v>
      </c>
      <c r="E364" t="e">
        <f>VLOOKUP(SALIDAS6[[#This Row],[N° DE LOTE ]],ALMACEN[],3,FALSE)</f>
        <v>#N/A</v>
      </c>
      <c r="F364" s="318"/>
      <c r="G364" t="e">
        <f>VLOOKUP(SALIDAS6[[#This Row],[N° DE LOTE ]],ALMACEN[],7,)</f>
        <v>#N/A</v>
      </c>
    </row>
    <row r="365" spans="1:7" x14ac:dyDescent="0.25">
      <c r="A365" s="179"/>
      <c r="C365" s="169" t="e">
        <f>VLOOKUP(SALIDAS6[[#This Row],[N° DE LOTE ]],ALMACEN[],2,FALSE)</f>
        <v>#N/A</v>
      </c>
      <c r="D365" s="169" t="e">
        <f>VLOOKUP(SALIDAS6[[#This Row],[N° DE LOTE ]],ALMACEN[],4,FALSE)</f>
        <v>#N/A</v>
      </c>
      <c r="E365" t="e">
        <f>VLOOKUP(SALIDAS6[[#This Row],[N° DE LOTE ]],ALMACEN[],3,FALSE)</f>
        <v>#N/A</v>
      </c>
      <c r="F365" s="318"/>
      <c r="G365" t="e">
        <f>VLOOKUP(SALIDAS6[[#This Row],[N° DE LOTE ]],ALMACEN[],7,)</f>
        <v>#N/A</v>
      </c>
    </row>
    <row r="366" spans="1:7" x14ac:dyDescent="0.25">
      <c r="A366" s="179"/>
      <c r="C366" s="169" t="e">
        <f>VLOOKUP(SALIDAS6[[#This Row],[N° DE LOTE ]],ALMACEN[],2,FALSE)</f>
        <v>#N/A</v>
      </c>
      <c r="D366" s="169" t="e">
        <f>VLOOKUP(SALIDAS6[[#This Row],[N° DE LOTE ]],ALMACEN[],4,FALSE)</f>
        <v>#N/A</v>
      </c>
      <c r="E366" t="e">
        <f>VLOOKUP(SALIDAS6[[#This Row],[N° DE LOTE ]],ALMACEN[],3,FALSE)</f>
        <v>#N/A</v>
      </c>
      <c r="F366" s="318"/>
      <c r="G366" t="e">
        <f>VLOOKUP(SALIDAS6[[#This Row],[N° DE LOTE ]],ALMACEN[],7,)</f>
        <v>#N/A</v>
      </c>
    </row>
    <row r="367" spans="1:7" x14ac:dyDescent="0.25">
      <c r="A367" s="179"/>
      <c r="C367" s="169" t="e">
        <f>VLOOKUP(SALIDAS6[[#This Row],[N° DE LOTE ]],ALMACEN[],2,FALSE)</f>
        <v>#N/A</v>
      </c>
      <c r="D367" s="169" t="e">
        <f>VLOOKUP(SALIDAS6[[#This Row],[N° DE LOTE ]],ALMACEN[],4,FALSE)</f>
        <v>#N/A</v>
      </c>
      <c r="E367" t="e">
        <f>VLOOKUP(SALIDAS6[[#This Row],[N° DE LOTE ]],ALMACEN[],3,FALSE)</f>
        <v>#N/A</v>
      </c>
      <c r="F367" s="318"/>
      <c r="G367" t="e">
        <f>VLOOKUP(SALIDAS6[[#This Row],[N° DE LOTE ]],ALMACEN[],7,)</f>
        <v>#N/A</v>
      </c>
    </row>
    <row r="368" spans="1:7" x14ac:dyDescent="0.25">
      <c r="A368" s="179"/>
      <c r="C368" s="169" t="e">
        <f>VLOOKUP(SALIDAS6[[#This Row],[N° DE LOTE ]],ALMACEN[],2,FALSE)</f>
        <v>#N/A</v>
      </c>
      <c r="D368" s="169" t="e">
        <f>VLOOKUP(SALIDAS6[[#This Row],[N° DE LOTE ]],ALMACEN[],4,FALSE)</f>
        <v>#N/A</v>
      </c>
      <c r="E368" t="e">
        <f>VLOOKUP(SALIDAS6[[#This Row],[N° DE LOTE ]],ALMACEN[],3,FALSE)</f>
        <v>#N/A</v>
      </c>
      <c r="F368" s="318"/>
      <c r="G368" t="e">
        <f>VLOOKUP(SALIDAS6[[#This Row],[N° DE LOTE ]],ALMACEN[],7,)</f>
        <v>#N/A</v>
      </c>
    </row>
    <row r="369" spans="1:7" x14ac:dyDescent="0.25">
      <c r="A369" s="179"/>
      <c r="C369" s="169" t="e">
        <f>VLOOKUP(SALIDAS6[[#This Row],[N° DE LOTE ]],ALMACEN[],2,FALSE)</f>
        <v>#N/A</v>
      </c>
      <c r="D369" s="169" t="e">
        <f>VLOOKUP(SALIDAS6[[#This Row],[N° DE LOTE ]],ALMACEN[],4,FALSE)</f>
        <v>#N/A</v>
      </c>
      <c r="E369" t="e">
        <f>VLOOKUP(SALIDAS6[[#This Row],[N° DE LOTE ]],ALMACEN[],3,FALSE)</f>
        <v>#N/A</v>
      </c>
      <c r="F369" s="318"/>
      <c r="G369" t="e">
        <f>VLOOKUP(SALIDAS6[[#This Row],[N° DE LOTE ]],ALMACEN[],7,)</f>
        <v>#N/A</v>
      </c>
    </row>
    <row r="370" spans="1:7" x14ac:dyDescent="0.25">
      <c r="A370" s="179"/>
      <c r="C370" s="169" t="e">
        <f>VLOOKUP(SALIDAS6[[#This Row],[N° DE LOTE ]],ALMACEN[],2,FALSE)</f>
        <v>#N/A</v>
      </c>
      <c r="D370" s="169" t="e">
        <f>VLOOKUP(SALIDAS6[[#This Row],[N° DE LOTE ]],ALMACEN[],4,FALSE)</f>
        <v>#N/A</v>
      </c>
      <c r="E370" t="e">
        <f>VLOOKUP(SALIDAS6[[#This Row],[N° DE LOTE ]],ALMACEN[],3,FALSE)</f>
        <v>#N/A</v>
      </c>
      <c r="F370" s="318"/>
      <c r="G370" t="e">
        <f>VLOOKUP(SALIDAS6[[#This Row],[N° DE LOTE ]],ALMACEN[],7,)</f>
        <v>#N/A</v>
      </c>
    </row>
    <row r="371" spans="1:7" x14ac:dyDescent="0.25">
      <c r="A371" s="179"/>
      <c r="C371" s="169" t="e">
        <f>VLOOKUP(SALIDAS6[[#This Row],[N° DE LOTE ]],ALMACEN[],2,FALSE)</f>
        <v>#N/A</v>
      </c>
      <c r="D371" s="169" t="e">
        <f>VLOOKUP(SALIDAS6[[#This Row],[N° DE LOTE ]],ALMACEN[],4,FALSE)</f>
        <v>#N/A</v>
      </c>
      <c r="E371" t="e">
        <f>VLOOKUP(SALIDAS6[[#This Row],[N° DE LOTE ]],ALMACEN[],3,FALSE)</f>
        <v>#N/A</v>
      </c>
      <c r="F371" s="318"/>
      <c r="G371" t="e">
        <f>VLOOKUP(SALIDAS6[[#This Row],[N° DE LOTE ]],ALMACEN[],7,)</f>
        <v>#N/A</v>
      </c>
    </row>
    <row r="372" spans="1:7" x14ac:dyDescent="0.25">
      <c r="A372" s="179"/>
      <c r="C372" s="169" t="e">
        <f>VLOOKUP(SALIDAS6[[#This Row],[N° DE LOTE ]],ALMACEN[],2,FALSE)</f>
        <v>#N/A</v>
      </c>
      <c r="D372" s="169" t="e">
        <f>VLOOKUP(SALIDAS6[[#This Row],[N° DE LOTE ]],ALMACEN[],4,FALSE)</f>
        <v>#N/A</v>
      </c>
      <c r="E372" t="e">
        <f>VLOOKUP(SALIDAS6[[#This Row],[N° DE LOTE ]],ALMACEN[],3,FALSE)</f>
        <v>#N/A</v>
      </c>
      <c r="F372" s="318"/>
      <c r="G372" t="e">
        <f>VLOOKUP(SALIDAS6[[#This Row],[N° DE LOTE ]],ALMACEN[],7,)</f>
        <v>#N/A</v>
      </c>
    </row>
    <row r="373" spans="1:7" x14ac:dyDescent="0.25">
      <c r="A373" s="179"/>
      <c r="C373" s="169" t="e">
        <f>VLOOKUP(SALIDAS6[[#This Row],[N° DE LOTE ]],ALMACEN[],2,FALSE)</f>
        <v>#N/A</v>
      </c>
      <c r="D373" s="169" t="e">
        <f>VLOOKUP(SALIDAS6[[#This Row],[N° DE LOTE ]],ALMACEN[],4,FALSE)</f>
        <v>#N/A</v>
      </c>
      <c r="E373" t="e">
        <f>VLOOKUP(SALIDAS6[[#This Row],[N° DE LOTE ]],ALMACEN[],3,FALSE)</f>
        <v>#N/A</v>
      </c>
      <c r="F373" s="318"/>
      <c r="G373" t="e">
        <f>VLOOKUP(SALIDAS6[[#This Row],[N° DE LOTE ]],ALMACEN[],7,)</f>
        <v>#N/A</v>
      </c>
    </row>
    <row r="374" spans="1:7" x14ac:dyDescent="0.25">
      <c r="A374" s="179"/>
      <c r="C374" s="169" t="e">
        <f>VLOOKUP(SALIDAS6[[#This Row],[N° DE LOTE ]],ALMACEN[],2,FALSE)</f>
        <v>#N/A</v>
      </c>
      <c r="D374" s="169" t="e">
        <f>VLOOKUP(SALIDAS6[[#This Row],[N° DE LOTE ]],ALMACEN[],4,FALSE)</f>
        <v>#N/A</v>
      </c>
      <c r="E374" t="e">
        <f>VLOOKUP(SALIDAS6[[#This Row],[N° DE LOTE ]],ALMACEN[],3,FALSE)</f>
        <v>#N/A</v>
      </c>
      <c r="F374" s="318"/>
      <c r="G374" t="e">
        <f>VLOOKUP(SALIDAS6[[#This Row],[N° DE LOTE ]],ALMACEN[],7,)</f>
        <v>#N/A</v>
      </c>
    </row>
    <row r="375" spans="1:7" x14ac:dyDescent="0.25">
      <c r="A375" s="179"/>
      <c r="C375" s="169" t="e">
        <f>VLOOKUP(SALIDAS6[[#This Row],[N° DE LOTE ]],ALMACEN[],2,FALSE)</f>
        <v>#N/A</v>
      </c>
      <c r="D375" s="169" t="e">
        <f>VLOOKUP(SALIDAS6[[#This Row],[N° DE LOTE ]],ALMACEN[],4,FALSE)</f>
        <v>#N/A</v>
      </c>
      <c r="E375" t="e">
        <f>VLOOKUP(SALIDAS6[[#This Row],[N° DE LOTE ]],ALMACEN[],3,FALSE)</f>
        <v>#N/A</v>
      </c>
      <c r="F375" s="318"/>
      <c r="G375" t="e">
        <f>VLOOKUP(SALIDAS6[[#This Row],[N° DE LOTE ]],ALMACEN[],7,)</f>
        <v>#N/A</v>
      </c>
    </row>
    <row r="376" spans="1:7" x14ac:dyDescent="0.25">
      <c r="A376" s="568"/>
      <c r="C376" s="169" t="e">
        <f>VLOOKUP(SALIDAS6[[#This Row],[N° DE LOTE ]],ALMACEN[],2,FALSE)</f>
        <v>#N/A</v>
      </c>
      <c r="D376" s="169" t="e">
        <f>VLOOKUP(SALIDAS6[[#This Row],[N° DE LOTE ]],ALMACEN[],4,FALSE)</f>
        <v>#N/A</v>
      </c>
      <c r="E376" t="e">
        <f>VLOOKUP(SALIDAS6[[#This Row],[N° DE LOTE ]],ALMACEN[],3,FALSE)</f>
        <v>#N/A</v>
      </c>
      <c r="F376" s="320"/>
      <c r="G376" t="e">
        <f>VLOOKUP(SALIDAS6[[#This Row],[N° DE LOTE ]],ALMACEN[],7,)</f>
        <v>#N/A</v>
      </c>
    </row>
    <row r="377" spans="1:7" x14ac:dyDescent="0.25">
      <c r="A377" s="215"/>
      <c r="C377" s="169" t="e">
        <f>VLOOKUP(SALIDAS6[[#This Row],[N° DE LOTE ]],ALMACEN[],2,FALSE)</f>
        <v>#N/A</v>
      </c>
      <c r="D377" s="169" t="e">
        <f>VLOOKUP(SALIDAS6[[#This Row],[N° DE LOTE ]],ALMACEN[],4,FALSE)</f>
        <v>#N/A</v>
      </c>
      <c r="E377" t="e">
        <f>VLOOKUP(SALIDAS6[[#This Row],[N° DE LOTE ]],ALMACEN[],3,FALSE)</f>
        <v>#N/A</v>
      </c>
      <c r="F377" s="326"/>
      <c r="G377" t="e">
        <f>VLOOKUP(SALIDAS6[[#This Row],[N° DE LOTE ]],ALMACEN[],7,)</f>
        <v>#N/A</v>
      </c>
    </row>
    <row r="378" spans="1:7" x14ac:dyDescent="0.25">
      <c r="A378" s="179"/>
      <c r="C378" s="169" t="e">
        <f>VLOOKUP(SALIDAS6[[#This Row],[N° DE LOTE ]],ALMACEN[],2,FALSE)</f>
        <v>#N/A</v>
      </c>
      <c r="D378" s="169" t="e">
        <f>VLOOKUP(SALIDAS6[[#This Row],[N° DE LOTE ]],ALMACEN[],4,FALSE)</f>
        <v>#N/A</v>
      </c>
      <c r="E378" t="e">
        <f>VLOOKUP(SALIDAS6[[#This Row],[N° DE LOTE ]],ALMACEN[],3,FALSE)</f>
        <v>#N/A</v>
      </c>
      <c r="F378" s="318"/>
      <c r="G378" t="e">
        <f>VLOOKUP(SALIDAS6[[#This Row],[N° DE LOTE ]],ALMACEN[],7,)</f>
        <v>#N/A</v>
      </c>
    </row>
    <row r="379" spans="1:7" x14ac:dyDescent="0.25">
      <c r="A379" s="179"/>
      <c r="C379" s="169" t="e">
        <f>VLOOKUP(SALIDAS6[[#This Row],[N° DE LOTE ]],ALMACEN[],2,FALSE)</f>
        <v>#N/A</v>
      </c>
      <c r="D379" s="169" t="e">
        <f>VLOOKUP(SALIDAS6[[#This Row],[N° DE LOTE ]],ALMACEN[],4,FALSE)</f>
        <v>#N/A</v>
      </c>
      <c r="E379" t="e">
        <f>VLOOKUP(SALIDAS6[[#This Row],[N° DE LOTE ]],ALMACEN[],3,FALSE)</f>
        <v>#N/A</v>
      </c>
      <c r="F379" s="318"/>
      <c r="G379" t="e">
        <f>VLOOKUP(SALIDAS6[[#This Row],[N° DE LOTE ]],ALMACEN[],7,)</f>
        <v>#N/A</v>
      </c>
    </row>
    <row r="380" spans="1:7" x14ac:dyDescent="0.25">
      <c r="A380" s="179"/>
      <c r="C380" s="169" t="e">
        <f>VLOOKUP(SALIDAS6[[#This Row],[N° DE LOTE ]],ALMACEN[],2,FALSE)</f>
        <v>#N/A</v>
      </c>
      <c r="D380" s="169" t="e">
        <f>VLOOKUP(SALIDAS6[[#This Row],[N° DE LOTE ]],ALMACEN[],4,FALSE)</f>
        <v>#N/A</v>
      </c>
      <c r="E380" t="e">
        <f>VLOOKUP(SALIDAS6[[#This Row],[N° DE LOTE ]],ALMACEN[],3,FALSE)</f>
        <v>#N/A</v>
      </c>
      <c r="F380" s="318"/>
      <c r="G380" t="e">
        <f>VLOOKUP(SALIDAS6[[#This Row],[N° DE LOTE ]],ALMACEN[],7,)</f>
        <v>#N/A</v>
      </c>
    </row>
    <row r="381" spans="1:7" x14ac:dyDescent="0.25">
      <c r="A381" s="179"/>
      <c r="C381" s="169" t="e">
        <f>VLOOKUP(SALIDAS6[[#This Row],[N° DE LOTE ]],ALMACEN[],2,FALSE)</f>
        <v>#N/A</v>
      </c>
      <c r="D381" s="169" t="e">
        <f>VLOOKUP(SALIDAS6[[#This Row],[N° DE LOTE ]],ALMACEN[],4,FALSE)</f>
        <v>#N/A</v>
      </c>
      <c r="E381" t="e">
        <f>VLOOKUP(SALIDAS6[[#This Row],[N° DE LOTE ]],ALMACEN[],3,FALSE)</f>
        <v>#N/A</v>
      </c>
      <c r="F381" s="318"/>
      <c r="G381" t="e">
        <f>VLOOKUP(SALIDAS6[[#This Row],[N° DE LOTE ]],ALMACEN[],7,)</f>
        <v>#N/A</v>
      </c>
    </row>
    <row r="382" spans="1:7" x14ac:dyDescent="0.25">
      <c r="A382" s="179"/>
      <c r="C382" s="169" t="e">
        <f>VLOOKUP(SALIDAS6[[#This Row],[N° DE LOTE ]],ALMACEN[],2,FALSE)</f>
        <v>#N/A</v>
      </c>
      <c r="D382" s="169" t="e">
        <f>VLOOKUP(SALIDAS6[[#This Row],[N° DE LOTE ]],ALMACEN[],4,FALSE)</f>
        <v>#N/A</v>
      </c>
      <c r="E382" t="e">
        <f>VLOOKUP(SALIDAS6[[#This Row],[N° DE LOTE ]],ALMACEN[],3,FALSE)</f>
        <v>#N/A</v>
      </c>
      <c r="F382" s="318"/>
      <c r="G382" t="e">
        <f>VLOOKUP(SALIDAS6[[#This Row],[N° DE LOTE ]],ALMACEN[],7,)</f>
        <v>#N/A</v>
      </c>
    </row>
    <row r="383" spans="1:7" x14ac:dyDescent="0.25">
      <c r="A383" s="179"/>
      <c r="C383" s="169" t="e">
        <f>VLOOKUP(SALIDAS6[[#This Row],[N° DE LOTE ]],ALMACEN[],2,FALSE)</f>
        <v>#N/A</v>
      </c>
      <c r="D383" s="169" t="e">
        <f>VLOOKUP(SALIDAS6[[#This Row],[N° DE LOTE ]],ALMACEN[],4,FALSE)</f>
        <v>#N/A</v>
      </c>
      <c r="E383" t="e">
        <f>VLOOKUP(SALIDAS6[[#This Row],[N° DE LOTE ]],ALMACEN[],3,FALSE)</f>
        <v>#N/A</v>
      </c>
      <c r="F383" s="318"/>
      <c r="G383" t="e">
        <f>VLOOKUP(SALIDAS6[[#This Row],[N° DE LOTE ]],ALMACEN[],7,)</f>
        <v>#N/A</v>
      </c>
    </row>
    <row r="384" spans="1:7" x14ac:dyDescent="0.25">
      <c r="A384" s="179"/>
      <c r="C384" s="169" t="e">
        <f>VLOOKUP(SALIDAS6[[#This Row],[N° DE LOTE ]],ALMACEN[],2,FALSE)</f>
        <v>#N/A</v>
      </c>
      <c r="D384" s="169" t="e">
        <f>VLOOKUP(SALIDAS6[[#This Row],[N° DE LOTE ]],ALMACEN[],4,FALSE)</f>
        <v>#N/A</v>
      </c>
      <c r="E384" t="e">
        <f>VLOOKUP(SALIDAS6[[#This Row],[N° DE LOTE ]],ALMACEN[],3,FALSE)</f>
        <v>#N/A</v>
      </c>
      <c r="F384" s="318"/>
      <c r="G384" t="e">
        <f>VLOOKUP(SALIDAS6[[#This Row],[N° DE LOTE ]],ALMACEN[],7,)</f>
        <v>#N/A</v>
      </c>
    </row>
    <row r="385" spans="1:7" x14ac:dyDescent="0.25">
      <c r="A385" s="179"/>
      <c r="C385" s="169" t="e">
        <f>VLOOKUP(SALIDAS6[[#This Row],[N° DE LOTE ]],ALMACEN[],2,FALSE)</f>
        <v>#N/A</v>
      </c>
      <c r="D385" s="169" t="e">
        <f>VLOOKUP(SALIDAS6[[#This Row],[N° DE LOTE ]],ALMACEN[],4,FALSE)</f>
        <v>#N/A</v>
      </c>
      <c r="E385" t="e">
        <f>VLOOKUP(SALIDAS6[[#This Row],[N° DE LOTE ]],ALMACEN[],3,FALSE)</f>
        <v>#N/A</v>
      </c>
      <c r="F385" s="318"/>
      <c r="G385" t="e">
        <f>VLOOKUP(SALIDAS6[[#This Row],[N° DE LOTE ]],ALMACEN[],7,)</f>
        <v>#N/A</v>
      </c>
    </row>
    <row r="386" spans="1:7" x14ac:dyDescent="0.25">
      <c r="A386" s="179"/>
      <c r="C386" s="169" t="e">
        <f>VLOOKUP(SALIDAS6[[#This Row],[N° DE LOTE ]],ALMACEN[],2,FALSE)</f>
        <v>#N/A</v>
      </c>
      <c r="D386" s="169" t="e">
        <f>VLOOKUP(SALIDAS6[[#This Row],[N° DE LOTE ]],ALMACEN[],4,FALSE)</f>
        <v>#N/A</v>
      </c>
      <c r="E386" t="e">
        <f>VLOOKUP(SALIDAS6[[#This Row],[N° DE LOTE ]],ALMACEN[],3,FALSE)</f>
        <v>#N/A</v>
      </c>
      <c r="F386" s="318"/>
      <c r="G386" t="e">
        <f>VLOOKUP(SALIDAS6[[#This Row],[N° DE LOTE ]],ALMACEN[],7,)</f>
        <v>#N/A</v>
      </c>
    </row>
    <row r="387" spans="1:7" x14ac:dyDescent="0.25">
      <c r="A387" s="179"/>
      <c r="C387" s="169" t="e">
        <f>VLOOKUP(SALIDAS6[[#This Row],[N° DE LOTE ]],ALMACEN[],2,FALSE)</f>
        <v>#N/A</v>
      </c>
      <c r="D387" s="169" t="e">
        <f>VLOOKUP(SALIDAS6[[#This Row],[N° DE LOTE ]],ALMACEN[],4,FALSE)</f>
        <v>#N/A</v>
      </c>
      <c r="E387" t="e">
        <f>VLOOKUP(SALIDAS6[[#This Row],[N° DE LOTE ]],ALMACEN[],3,FALSE)</f>
        <v>#N/A</v>
      </c>
      <c r="F387" s="318"/>
      <c r="G387" t="e">
        <f>VLOOKUP(SALIDAS6[[#This Row],[N° DE LOTE ]],ALMACEN[],7,)</f>
        <v>#N/A</v>
      </c>
    </row>
    <row r="388" spans="1:7" x14ac:dyDescent="0.25">
      <c r="A388" s="179"/>
      <c r="C388" s="169" t="e">
        <f>VLOOKUP(SALIDAS6[[#This Row],[N° DE LOTE ]],ALMACEN[],2,FALSE)</f>
        <v>#N/A</v>
      </c>
      <c r="D388" s="169" t="e">
        <f>VLOOKUP(SALIDAS6[[#This Row],[N° DE LOTE ]],ALMACEN[],4,FALSE)</f>
        <v>#N/A</v>
      </c>
      <c r="E388" t="e">
        <f>VLOOKUP(SALIDAS6[[#This Row],[N° DE LOTE ]],ALMACEN[],3,FALSE)</f>
        <v>#N/A</v>
      </c>
      <c r="F388" s="318"/>
      <c r="G388" t="e">
        <f>VLOOKUP(SALIDAS6[[#This Row],[N° DE LOTE ]],ALMACEN[],7,)</f>
        <v>#N/A</v>
      </c>
    </row>
    <row r="389" spans="1:7" x14ac:dyDescent="0.25">
      <c r="A389" s="179"/>
      <c r="C389" s="169" t="e">
        <f>VLOOKUP(SALIDAS6[[#This Row],[N° DE LOTE ]],ALMACEN[],2,FALSE)</f>
        <v>#N/A</v>
      </c>
      <c r="D389" s="169" t="e">
        <f>VLOOKUP(SALIDAS6[[#This Row],[N° DE LOTE ]],ALMACEN[],4,FALSE)</f>
        <v>#N/A</v>
      </c>
      <c r="E389" t="e">
        <f>VLOOKUP(SALIDAS6[[#This Row],[N° DE LOTE ]],ALMACEN[],3,FALSE)</f>
        <v>#N/A</v>
      </c>
      <c r="F389" s="318"/>
      <c r="G389" t="e">
        <f>VLOOKUP(SALIDAS6[[#This Row],[N° DE LOTE ]],ALMACEN[],7,)</f>
        <v>#N/A</v>
      </c>
    </row>
    <row r="390" spans="1:7" x14ac:dyDescent="0.25">
      <c r="A390" s="179"/>
      <c r="C390" s="169" t="e">
        <f>VLOOKUP(SALIDAS6[[#This Row],[N° DE LOTE ]],ALMACEN[],2,FALSE)</f>
        <v>#N/A</v>
      </c>
      <c r="D390" s="169" t="e">
        <f>VLOOKUP(SALIDAS6[[#This Row],[N° DE LOTE ]],ALMACEN[],4,FALSE)</f>
        <v>#N/A</v>
      </c>
      <c r="E390" t="e">
        <f>VLOOKUP(SALIDAS6[[#This Row],[N° DE LOTE ]],ALMACEN[],3,FALSE)</f>
        <v>#N/A</v>
      </c>
      <c r="F390" s="318"/>
      <c r="G390" t="e">
        <f>VLOOKUP(SALIDAS6[[#This Row],[N° DE LOTE ]],ALMACEN[],7,)</f>
        <v>#N/A</v>
      </c>
    </row>
    <row r="391" spans="1:7" x14ac:dyDescent="0.25">
      <c r="A391" s="179"/>
      <c r="C391" s="169" t="e">
        <f>VLOOKUP(SALIDAS6[[#This Row],[N° DE LOTE ]],ALMACEN[],2,FALSE)</f>
        <v>#N/A</v>
      </c>
      <c r="D391" s="169" t="e">
        <f>VLOOKUP(SALIDAS6[[#This Row],[N° DE LOTE ]],ALMACEN[],4,FALSE)</f>
        <v>#N/A</v>
      </c>
      <c r="E391" t="e">
        <f>VLOOKUP(SALIDAS6[[#This Row],[N° DE LOTE ]],ALMACEN[],3,FALSE)</f>
        <v>#N/A</v>
      </c>
      <c r="F391" s="320"/>
      <c r="G391" t="e">
        <f>VLOOKUP(SALIDAS6[[#This Row],[N° DE LOTE ]],ALMACEN[],7,)</f>
        <v>#N/A</v>
      </c>
    </row>
    <row r="392" spans="1:7" x14ac:dyDescent="0.25">
      <c r="A392" s="185"/>
      <c r="C392" s="169" t="e">
        <f>VLOOKUP(SALIDAS6[[#This Row],[N° DE LOTE ]],ALMACEN[],2,FALSE)</f>
        <v>#N/A</v>
      </c>
      <c r="D392" s="169" t="e">
        <f>VLOOKUP(SALIDAS6[[#This Row],[N° DE LOTE ]],ALMACEN[],4,FALSE)</f>
        <v>#N/A</v>
      </c>
      <c r="E392" t="e">
        <f>VLOOKUP(SALIDAS6[[#This Row],[N° DE LOTE ]],ALMACEN[],3,FALSE)</f>
        <v>#N/A</v>
      </c>
      <c r="F392" s="326"/>
      <c r="G392" t="e">
        <f>VLOOKUP(SALIDAS6[[#This Row],[N° DE LOTE ]],ALMACEN[],7,)</f>
        <v>#N/A</v>
      </c>
    </row>
    <row r="393" spans="1:7" x14ac:dyDescent="0.25">
      <c r="A393" s="179"/>
      <c r="C393" s="169" t="e">
        <f>VLOOKUP(SALIDAS6[[#This Row],[N° DE LOTE ]],ALMACEN[],2,FALSE)</f>
        <v>#N/A</v>
      </c>
      <c r="D393" s="169" t="e">
        <f>VLOOKUP(SALIDAS6[[#This Row],[N° DE LOTE ]],ALMACEN[],4,FALSE)</f>
        <v>#N/A</v>
      </c>
      <c r="E393" t="e">
        <f>VLOOKUP(SALIDAS6[[#This Row],[N° DE LOTE ]],ALMACEN[],3,FALSE)</f>
        <v>#N/A</v>
      </c>
      <c r="F393" s="318"/>
      <c r="G393" t="e">
        <f>VLOOKUP(SALIDAS6[[#This Row],[N° DE LOTE ]],ALMACEN[],7,)</f>
        <v>#N/A</v>
      </c>
    </row>
    <row r="394" spans="1:7" x14ac:dyDescent="0.25">
      <c r="A394" s="179"/>
      <c r="C394" s="169" t="e">
        <f>VLOOKUP(SALIDAS6[[#This Row],[N° DE LOTE ]],ALMACEN[],2,FALSE)</f>
        <v>#N/A</v>
      </c>
      <c r="D394" s="169" t="e">
        <f>VLOOKUP(SALIDAS6[[#This Row],[N° DE LOTE ]],ALMACEN[],4,FALSE)</f>
        <v>#N/A</v>
      </c>
      <c r="E394" t="e">
        <f>VLOOKUP(SALIDAS6[[#This Row],[N° DE LOTE ]],ALMACEN[],3,FALSE)</f>
        <v>#N/A</v>
      </c>
      <c r="F394" s="318"/>
      <c r="G394" t="e">
        <f>VLOOKUP(SALIDAS6[[#This Row],[N° DE LOTE ]],ALMACEN[],7,)</f>
        <v>#N/A</v>
      </c>
    </row>
    <row r="395" spans="1:7" x14ac:dyDescent="0.25">
      <c r="A395" s="179"/>
      <c r="C395" s="169" t="e">
        <f>VLOOKUP(SALIDAS6[[#This Row],[N° DE LOTE ]],ALMACEN[],2,FALSE)</f>
        <v>#N/A</v>
      </c>
      <c r="D395" s="169" t="e">
        <f>VLOOKUP(SALIDAS6[[#This Row],[N° DE LOTE ]],ALMACEN[],4,FALSE)</f>
        <v>#N/A</v>
      </c>
      <c r="E395" t="e">
        <f>VLOOKUP(SALIDAS6[[#This Row],[N° DE LOTE ]],ALMACEN[],3,FALSE)</f>
        <v>#N/A</v>
      </c>
      <c r="F395" s="318"/>
      <c r="G395" t="e">
        <f>VLOOKUP(SALIDAS6[[#This Row],[N° DE LOTE ]],ALMACEN[],7,)</f>
        <v>#N/A</v>
      </c>
    </row>
    <row r="396" spans="1:7" x14ac:dyDescent="0.25">
      <c r="A396" s="179"/>
      <c r="C396" s="169" t="e">
        <f>VLOOKUP(SALIDAS6[[#This Row],[N° DE LOTE ]],ALMACEN[],2,FALSE)</f>
        <v>#N/A</v>
      </c>
      <c r="D396" s="169" t="e">
        <f>VLOOKUP(SALIDAS6[[#This Row],[N° DE LOTE ]],ALMACEN[],4,FALSE)</f>
        <v>#N/A</v>
      </c>
      <c r="E396" t="e">
        <f>VLOOKUP(SALIDAS6[[#This Row],[N° DE LOTE ]],ALMACEN[],3,FALSE)</f>
        <v>#N/A</v>
      </c>
      <c r="F396" s="318"/>
      <c r="G396" t="e">
        <f>VLOOKUP(SALIDAS6[[#This Row],[N° DE LOTE ]],ALMACEN[],7,)</f>
        <v>#N/A</v>
      </c>
    </row>
    <row r="397" spans="1:7" x14ac:dyDescent="0.25">
      <c r="A397" s="179"/>
      <c r="C397" s="169" t="e">
        <f>VLOOKUP(SALIDAS6[[#This Row],[N° DE LOTE ]],ALMACEN[],2,FALSE)</f>
        <v>#N/A</v>
      </c>
      <c r="D397" s="169" t="e">
        <f>VLOOKUP(SALIDAS6[[#This Row],[N° DE LOTE ]],ALMACEN[],4,FALSE)</f>
        <v>#N/A</v>
      </c>
      <c r="E397" t="e">
        <f>VLOOKUP(SALIDAS6[[#This Row],[N° DE LOTE ]],ALMACEN[],3,FALSE)</f>
        <v>#N/A</v>
      </c>
      <c r="F397" s="320"/>
      <c r="G397" t="e">
        <f>VLOOKUP(SALIDAS6[[#This Row],[N° DE LOTE ]],ALMACEN[],7,)</f>
        <v>#N/A</v>
      </c>
    </row>
    <row r="398" spans="1:7" x14ac:dyDescent="0.25">
      <c r="A398" s="185"/>
      <c r="C398" s="169" t="e">
        <f>VLOOKUP(SALIDAS6[[#This Row],[N° DE LOTE ]],ALMACEN[],2,FALSE)</f>
        <v>#N/A</v>
      </c>
      <c r="D398" s="169" t="e">
        <f>VLOOKUP(SALIDAS6[[#This Row],[N° DE LOTE ]],ALMACEN[],4,FALSE)</f>
        <v>#N/A</v>
      </c>
      <c r="E398" t="e">
        <f>VLOOKUP(SALIDAS6[[#This Row],[N° DE LOTE ]],ALMACEN[],3,FALSE)</f>
        <v>#N/A</v>
      </c>
      <c r="F398" s="326"/>
      <c r="G398" t="e">
        <f>VLOOKUP(SALIDAS6[[#This Row],[N° DE LOTE ]],ALMACEN[],7,)</f>
        <v>#N/A</v>
      </c>
    </row>
    <row r="399" spans="1:7" x14ac:dyDescent="0.25">
      <c r="A399" s="179"/>
      <c r="C399" s="169" t="e">
        <f>VLOOKUP(SALIDAS6[[#This Row],[N° DE LOTE ]],ALMACEN[],2,FALSE)</f>
        <v>#N/A</v>
      </c>
      <c r="D399" s="169" t="e">
        <f>VLOOKUP(SALIDAS6[[#This Row],[N° DE LOTE ]],ALMACEN[],4,FALSE)</f>
        <v>#N/A</v>
      </c>
      <c r="E399" t="e">
        <f>VLOOKUP(SALIDAS6[[#This Row],[N° DE LOTE ]],ALMACEN[],3,FALSE)</f>
        <v>#N/A</v>
      </c>
      <c r="F399" s="318"/>
      <c r="G399" t="e">
        <f>VLOOKUP(SALIDAS6[[#This Row],[N° DE LOTE ]],ALMACEN[],7,)</f>
        <v>#N/A</v>
      </c>
    </row>
    <row r="400" spans="1:7" x14ac:dyDescent="0.25">
      <c r="A400" s="179"/>
      <c r="C400" s="169" t="e">
        <f>VLOOKUP(SALIDAS6[[#This Row],[N° DE LOTE ]],ALMACEN[],2,FALSE)</f>
        <v>#N/A</v>
      </c>
      <c r="D400" s="169" t="e">
        <f>VLOOKUP(SALIDAS6[[#This Row],[N° DE LOTE ]],ALMACEN[],4,FALSE)</f>
        <v>#N/A</v>
      </c>
      <c r="E400" t="e">
        <f>VLOOKUP(SALIDAS6[[#This Row],[N° DE LOTE ]],ALMACEN[],3,FALSE)</f>
        <v>#N/A</v>
      </c>
      <c r="F400" s="318"/>
      <c r="G400" t="e">
        <f>VLOOKUP(SALIDAS6[[#This Row],[N° DE LOTE ]],ALMACEN[],7,)</f>
        <v>#N/A</v>
      </c>
    </row>
    <row r="401" spans="1:7" x14ac:dyDescent="0.25">
      <c r="A401" s="179"/>
      <c r="C401" s="169" t="e">
        <f>VLOOKUP(SALIDAS6[[#This Row],[N° DE LOTE ]],ALMACEN[],2,FALSE)</f>
        <v>#N/A</v>
      </c>
      <c r="D401" s="169" t="e">
        <f>VLOOKUP(SALIDAS6[[#This Row],[N° DE LOTE ]],ALMACEN[],4,FALSE)</f>
        <v>#N/A</v>
      </c>
      <c r="E401" t="e">
        <f>VLOOKUP(SALIDAS6[[#This Row],[N° DE LOTE ]],ALMACEN[],3,FALSE)</f>
        <v>#N/A</v>
      </c>
      <c r="F401" s="318"/>
      <c r="G401" t="e">
        <f>VLOOKUP(SALIDAS6[[#This Row],[N° DE LOTE ]],ALMACEN[],7,)</f>
        <v>#N/A</v>
      </c>
    </row>
    <row r="402" spans="1:7" x14ac:dyDescent="0.25">
      <c r="A402" s="179"/>
      <c r="C402" s="169" t="e">
        <f>VLOOKUP(SALIDAS6[[#This Row],[N° DE LOTE ]],ALMACEN[],2,FALSE)</f>
        <v>#N/A</v>
      </c>
      <c r="D402" s="169" t="e">
        <f>VLOOKUP(SALIDAS6[[#This Row],[N° DE LOTE ]],ALMACEN[],4,FALSE)</f>
        <v>#N/A</v>
      </c>
      <c r="E402" t="e">
        <f>VLOOKUP(SALIDAS6[[#This Row],[N° DE LOTE ]],ALMACEN[],3,FALSE)</f>
        <v>#N/A</v>
      </c>
      <c r="F402" s="318"/>
      <c r="G402" t="e">
        <f>VLOOKUP(SALIDAS6[[#This Row],[N° DE LOTE ]],ALMACEN[],7,)</f>
        <v>#N/A</v>
      </c>
    </row>
    <row r="403" spans="1:7" x14ac:dyDescent="0.25">
      <c r="A403" s="179"/>
      <c r="C403" s="169" t="e">
        <f>VLOOKUP(SALIDAS6[[#This Row],[N° DE LOTE ]],ALMACEN[],2,FALSE)</f>
        <v>#N/A</v>
      </c>
      <c r="D403" s="169" t="e">
        <f>VLOOKUP(SALIDAS6[[#This Row],[N° DE LOTE ]],ALMACEN[],4,FALSE)</f>
        <v>#N/A</v>
      </c>
      <c r="E403" t="e">
        <f>VLOOKUP(SALIDAS6[[#This Row],[N° DE LOTE ]],ALMACEN[],3,FALSE)</f>
        <v>#N/A</v>
      </c>
      <c r="F403" s="318"/>
      <c r="G403" t="e">
        <f>VLOOKUP(SALIDAS6[[#This Row],[N° DE LOTE ]],ALMACEN[],7,)</f>
        <v>#N/A</v>
      </c>
    </row>
    <row r="404" spans="1:7" x14ac:dyDescent="0.25">
      <c r="A404" s="179"/>
      <c r="C404" s="169" t="e">
        <f>VLOOKUP(SALIDAS6[[#This Row],[N° DE LOTE ]],ALMACEN[],2,FALSE)</f>
        <v>#N/A</v>
      </c>
      <c r="D404" s="169" t="e">
        <f>VLOOKUP(SALIDAS6[[#This Row],[N° DE LOTE ]],ALMACEN[],4,FALSE)</f>
        <v>#N/A</v>
      </c>
      <c r="E404" t="e">
        <f>VLOOKUP(SALIDAS6[[#This Row],[N° DE LOTE ]],ALMACEN[],3,FALSE)</f>
        <v>#N/A</v>
      </c>
      <c r="F404" s="318"/>
      <c r="G404" t="e">
        <f>VLOOKUP(SALIDAS6[[#This Row],[N° DE LOTE ]],ALMACEN[],7,)</f>
        <v>#N/A</v>
      </c>
    </row>
    <row r="405" spans="1:7" x14ac:dyDescent="0.25">
      <c r="A405" s="179"/>
      <c r="C405" s="169" t="e">
        <f>VLOOKUP(SALIDAS6[[#This Row],[N° DE LOTE ]],ALMACEN[],2,FALSE)</f>
        <v>#N/A</v>
      </c>
      <c r="D405" s="169" t="e">
        <f>VLOOKUP(SALIDAS6[[#This Row],[N° DE LOTE ]],ALMACEN[],4,FALSE)</f>
        <v>#N/A</v>
      </c>
      <c r="E405" t="e">
        <f>VLOOKUP(SALIDAS6[[#This Row],[N° DE LOTE ]],ALMACEN[],3,FALSE)</f>
        <v>#N/A</v>
      </c>
      <c r="F405" s="318"/>
      <c r="G405" t="e">
        <f>VLOOKUP(SALIDAS6[[#This Row],[N° DE LOTE ]],ALMACEN[],7,)</f>
        <v>#N/A</v>
      </c>
    </row>
    <row r="406" spans="1:7" x14ac:dyDescent="0.25">
      <c r="A406" s="179"/>
      <c r="C406" s="169" t="e">
        <f>VLOOKUP(SALIDAS6[[#This Row],[N° DE LOTE ]],ALMACEN[],2,FALSE)</f>
        <v>#N/A</v>
      </c>
      <c r="D406" s="169" t="e">
        <f>VLOOKUP(SALIDAS6[[#This Row],[N° DE LOTE ]],ALMACEN[],4,FALSE)</f>
        <v>#N/A</v>
      </c>
      <c r="E406" t="e">
        <f>VLOOKUP(SALIDAS6[[#This Row],[N° DE LOTE ]],ALMACEN[],3,FALSE)</f>
        <v>#N/A</v>
      </c>
      <c r="F406" s="318"/>
      <c r="G406" t="e">
        <f>VLOOKUP(SALIDAS6[[#This Row],[N° DE LOTE ]],ALMACEN[],7,)</f>
        <v>#N/A</v>
      </c>
    </row>
    <row r="407" spans="1:7" x14ac:dyDescent="0.25">
      <c r="A407" s="179"/>
      <c r="C407" s="169" t="e">
        <f>VLOOKUP(SALIDAS6[[#This Row],[N° DE LOTE ]],ALMACEN[],2,FALSE)</f>
        <v>#N/A</v>
      </c>
      <c r="D407" s="169" t="e">
        <f>VLOOKUP(SALIDAS6[[#This Row],[N° DE LOTE ]],ALMACEN[],4,FALSE)</f>
        <v>#N/A</v>
      </c>
      <c r="E407" t="e">
        <f>VLOOKUP(SALIDAS6[[#This Row],[N° DE LOTE ]],ALMACEN[],3,FALSE)</f>
        <v>#N/A</v>
      </c>
      <c r="F407" s="318"/>
      <c r="G407" t="e">
        <f>VLOOKUP(SALIDAS6[[#This Row],[N° DE LOTE ]],ALMACEN[],7,)</f>
        <v>#N/A</v>
      </c>
    </row>
    <row r="408" spans="1:7" x14ac:dyDescent="0.25">
      <c r="A408" s="179"/>
      <c r="C408" s="169" t="e">
        <f>VLOOKUP(SALIDAS6[[#This Row],[N° DE LOTE ]],ALMACEN[],2,FALSE)</f>
        <v>#N/A</v>
      </c>
      <c r="D408" s="169" t="e">
        <f>VLOOKUP(SALIDAS6[[#This Row],[N° DE LOTE ]],ALMACEN[],4,FALSE)</f>
        <v>#N/A</v>
      </c>
      <c r="E408" t="e">
        <f>VLOOKUP(SALIDAS6[[#This Row],[N° DE LOTE ]],ALMACEN[],3,FALSE)</f>
        <v>#N/A</v>
      </c>
      <c r="F408" s="320"/>
      <c r="G408" t="e">
        <f>VLOOKUP(SALIDAS6[[#This Row],[N° DE LOTE ]],ALMACEN[],7,)</f>
        <v>#N/A</v>
      </c>
    </row>
    <row r="409" spans="1:7" x14ac:dyDescent="0.25">
      <c r="A409" s="185"/>
      <c r="C409" s="169" t="e">
        <f>VLOOKUP(SALIDAS6[[#This Row],[N° DE LOTE ]],ALMACEN[],2,FALSE)</f>
        <v>#N/A</v>
      </c>
      <c r="D409" s="169" t="e">
        <f>VLOOKUP(SALIDAS6[[#This Row],[N° DE LOTE ]],ALMACEN[],4,FALSE)</f>
        <v>#N/A</v>
      </c>
      <c r="E409" t="e">
        <f>VLOOKUP(SALIDAS6[[#This Row],[N° DE LOTE ]],ALMACEN[],3,FALSE)</f>
        <v>#N/A</v>
      </c>
      <c r="F409" s="326"/>
      <c r="G409" t="e">
        <f>VLOOKUP(SALIDAS6[[#This Row],[N° DE LOTE ]],ALMACEN[],7,)</f>
        <v>#N/A</v>
      </c>
    </row>
    <row r="410" spans="1:7" x14ac:dyDescent="0.25">
      <c r="A410" s="179"/>
      <c r="C410" s="169" t="e">
        <f>VLOOKUP(SALIDAS6[[#This Row],[N° DE LOTE ]],ALMACEN[],2,FALSE)</f>
        <v>#N/A</v>
      </c>
      <c r="D410" s="169" t="e">
        <f>VLOOKUP(SALIDAS6[[#This Row],[N° DE LOTE ]],ALMACEN[],4,FALSE)</f>
        <v>#N/A</v>
      </c>
      <c r="E410" t="e">
        <f>VLOOKUP(SALIDAS6[[#This Row],[N° DE LOTE ]],ALMACEN[],3,FALSE)</f>
        <v>#N/A</v>
      </c>
      <c r="F410" s="318"/>
      <c r="G410" t="e">
        <f>VLOOKUP(SALIDAS6[[#This Row],[N° DE LOTE ]],ALMACEN[],7,)</f>
        <v>#N/A</v>
      </c>
    </row>
    <row r="411" spans="1:7" x14ac:dyDescent="0.25">
      <c r="A411" s="179"/>
      <c r="C411" s="169" t="e">
        <f>VLOOKUP(SALIDAS6[[#This Row],[N° DE LOTE ]],ALMACEN[],2,FALSE)</f>
        <v>#N/A</v>
      </c>
      <c r="D411" s="169" t="e">
        <f>VLOOKUP(SALIDAS6[[#This Row],[N° DE LOTE ]],ALMACEN[],4,FALSE)</f>
        <v>#N/A</v>
      </c>
      <c r="E411" t="e">
        <f>VLOOKUP(SALIDAS6[[#This Row],[N° DE LOTE ]],ALMACEN[],3,FALSE)</f>
        <v>#N/A</v>
      </c>
      <c r="F411" s="318"/>
      <c r="G411" t="e">
        <f>VLOOKUP(SALIDAS6[[#This Row],[N° DE LOTE ]],ALMACEN[],7,)</f>
        <v>#N/A</v>
      </c>
    </row>
    <row r="412" spans="1:7" x14ac:dyDescent="0.25">
      <c r="A412" s="179"/>
      <c r="C412" s="169" t="e">
        <f>VLOOKUP(SALIDAS6[[#This Row],[N° DE LOTE ]],ALMACEN[],2,FALSE)</f>
        <v>#N/A</v>
      </c>
      <c r="D412" s="169" t="e">
        <f>VLOOKUP(SALIDAS6[[#This Row],[N° DE LOTE ]],ALMACEN[],4,FALSE)</f>
        <v>#N/A</v>
      </c>
      <c r="E412" t="e">
        <f>VLOOKUP(SALIDAS6[[#This Row],[N° DE LOTE ]],ALMACEN[],3,FALSE)</f>
        <v>#N/A</v>
      </c>
      <c r="F412" s="318"/>
      <c r="G412" t="e">
        <f>VLOOKUP(SALIDAS6[[#This Row],[N° DE LOTE ]],ALMACEN[],7,)</f>
        <v>#N/A</v>
      </c>
    </row>
    <row r="413" spans="1:7" x14ac:dyDescent="0.25">
      <c r="A413" s="179"/>
      <c r="C413" s="169" t="e">
        <f>VLOOKUP(SALIDAS6[[#This Row],[N° DE LOTE ]],ALMACEN[],2,FALSE)</f>
        <v>#N/A</v>
      </c>
      <c r="D413" s="169" t="e">
        <f>VLOOKUP(SALIDAS6[[#This Row],[N° DE LOTE ]],ALMACEN[],4,FALSE)</f>
        <v>#N/A</v>
      </c>
      <c r="E413" t="e">
        <f>VLOOKUP(SALIDAS6[[#This Row],[N° DE LOTE ]],ALMACEN[],3,FALSE)</f>
        <v>#N/A</v>
      </c>
      <c r="F413" s="318"/>
      <c r="G413" t="e">
        <f>VLOOKUP(SALIDAS6[[#This Row],[N° DE LOTE ]],ALMACEN[],7,)</f>
        <v>#N/A</v>
      </c>
    </row>
    <row r="414" spans="1:7" x14ac:dyDescent="0.25">
      <c r="A414" s="179"/>
      <c r="C414" s="169" t="e">
        <f>VLOOKUP(SALIDAS6[[#This Row],[N° DE LOTE ]],ALMACEN[],2,FALSE)</f>
        <v>#N/A</v>
      </c>
      <c r="D414" s="169" t="e">
        <f>VLOOKUP(SALIDAS6[[#This Row],[N° DE LOTE ]],ALMACEN[],4,FALSE)</f>
        <v>#N/A</v>
      </c>
      <c r="E414" t="e">
        <f>VLOOKUP(SALIDAS6[[#This Row],[N° DE LOTE ]],ALMACEN[],3,FALSE)</f>
        <v>#N/A</v>
      </c>
      <c r="F414" s="318"/>
      <c r="G414" t="e">
        <f>VLOOKUP(SALIDAS6[[#This Row],[N° DE LOTE ]],ALMACEN[],7,)</f>
        <v>#N/A</v>
      </c>
    </row>
    <row r="415" spans="1:7" x14ac:dyDescent="0.25">
      <c r="A415" s="179"/>
      <c r="C415" s="169" t="e">
        <f>VLOOKUP(SALIDAS6[[#This Row],[N° DE LOTE ]],ALMACEN[],2,FALSE)</f>
        <v>#N/A</v>
      </c>
      <c r="D415" s="169" t="e">
        <f>VLOOKUP(SALIDAS6[[#This Row],[N° DE LOTE ]],ALMACEN[],4,FALSE)</f>
        <v>#N/A</v>
      </c>
      <c r="E415" t="e">
        <f>VLOOKUP(SALIDAS6[[#This Row],[N° DE LOTE ]],ALMACEN[],3,FALSE)</f>
        <v>#N/A</v>
      </c>
      <c r="F415" s="318"/>
      <c r="G415" t="e">
        <f>VLOOKUP(SALIDAS6[[#This Row],[N° DE LOTE ]],ALMACEN[],7,)</f>
        <v>#N/A</v>
      </c>
    </row>
    <row r="416" spans="1:7" x14ac:dyDescent="0.25">
      <c r="A416" s="179"/>
      <c r="C416" s="169" t="e">
        <f>VLOOKUP(SALIDAS6[[#This Row],[N° DE LOTE ]],ALMACEN[],2,FALSE)</f>
        <v>#N/A</v>
      </c>
      <c r="D416" s="169" t="e">
        <f>VLOOKUP(SALIDAS6[[#This Row],[N° DE LOTE ]],ALMACEN[],4,FALSE)</f>
        <v>#N/A</v>
      </c>
      <c r="E416" t="e">
        <f>VLOOKUP(SALIDAS6[[#This Row],[N° DE LOTE ]],ALMACEN[],3,FALSE)</f>
        <v>#N/A</v>
      </c>
      <c r="F416" s="318"/>
      <c r="G416" t="e">
        <f>VLOOKUP(SALIDAS6[[#This Row],[N° DE LOTE ]],ALMACEN[],7,)</f>
        <v>#N/A</v>
      </c>
    </row>
    <row r="417" spans="1:7" x14ac:dyDescent="0.25">
      <c r="A417" s="179"/>
      <c r="C417" s="169" t="e">
        <f>VLOOKUP(SALIDAS6[[#This Row],[N° DE LOTE ]],ALMACEN[],2,FALSE)</f>
        <v>#N/A</v>
      </c>
      <c r="D417" s="169" t="e">
        <f>VLOOKUP(SALIDAS6[[#This Row],[N° DE LOTE ]],ALMACEN[],4,FALSE)</f>
        <v>#N/A</v>
      </c>
      <c r="E417" t="e">
        <f>VLOOKUP(SALIDAS6[[#This Row],[N° DE LOTE ]],ALMACEN[],3,FALSE)</f>
        <v>#N/A</v>
      </c>
      <c r="F417" s="318"/>
      <c r="G417" t="e">
        <f>VLOOKUP(SALIDAS6[[#This Row],[N° DE LOTE ]],ALMACEN[],7,)</f>
        <v>#N/A</v>
      </c>
    </row>
    <row r="418" spans="1:7" x14ac:dyDescent="0.25">
      <c r="A418" s="179"/>
      <c r="C418" s="169" t="e">
        <f>VLOOKUP(SALIDAS6[[#This Row],[N° DE LOTE ]],ALMACEN[],2,FALSE)</f>
        <v>#N/A</v>
      </c>
      <c r="D418" s="169" t="e">
        <f>VLOOKUP(SALIDAS6[[#This Row],[N° DE LOTE ]],ALMACEN[],4,FALSE)</f>
        <v>#N/A</v>
      </c>
      <c r="E418" t="e">
        <f>VLOOKUP(SALIDAS6[[#This Row],[N° DE LOTE ]],ALMACEN[],3,FALSE)</f>
        <v>#N/A</v>
      </c>
      <c r="F418" s="318"/>
      <c r="G418" t="e">
        <f>VLOOKUP(SALIDAS6[[#This Row],[N° DE LOTE ]],ALMACEN[],7,)</f>
        <v>#N/A</v>
      </c>
    </row>
    <row r="419" spans="1:7" x14ac:dyDescent="0.25">
      <c r="A419" s="568"/>
      <c r="C419" s="169" t="e">
        <f>VLOOKUP(SALIDAS6[[#This Row],[N° DE LOTE ]],ALMACEN[],2,FALSE)</f>
        <v>#N/A</v>
      </c>
      <c r="D419" s="169" t="e">
        <f>VLOOKUP(SALIDAS6[[#This Row],[N° DE LOTE ]],ALMACEN[],4,FALSE)</f>
        <v>#N/A</v>
      </c>
      <c r="E419" t="e">
        <f>VLOOKUP(SALIDAS6[[#This Row],[N° DE LOTE ]],ALMACEN[],3,FALSE)</f>
        <v>#N/A</v>
      </c>
      <c r="F419" s="320"/>
      <c r="G419" t="e">
        <f>VLOOKUP(SALIDAS6[[#This Row],[N° DE LOTE ]],ALMACEN[],7,)</f>
        <v>#N/A</v>
      </c>
    </row>
    <row r="420" spans="1:7" x14ac:dyDescent="0.25">
      <c r="A420" s="215"/>
      <c r="C420" s="169" t="e">
        <f>VLOOKUP(SALIDAS6[[#This Row],[N° DE LOTE ]],ALMACEN[],2,FALSE)</f>
        <v>#N/A</v>
      </c>
      <c r="D420" s="169" t="e">
        <f>VLOOKUP(SALIDAS6[[#This Row],[N° DE LOTE ]],ALMACEN[],4,FALSE)</f>
        <v>#N/A</v>
      </c>
      <c r="E420" t="e">
        <f>VLOOKUP(SALIDAS6[[#This Row],[N° DE LOTE ]],ALMACEN[],3,FALSE)</f>
        <v>#N/A</v>
      </c>
      <c r="F420" s="321"/>
      <c r="G420" t="e">
        <f>VLOOKUP(SALIDAS6[[#This Row],[N° DE LOTE ]],ALMACEN[],7,)</f>
        <v>#N/A</v>
      </c>
    </row>
    <row r="421" spans="1:7" ht="15.75" x14ac:dyDescent="0.25">
      <c r="A421" s="310"/>
      <c r="C421" s="169" t="e">
        <f>VLOOKUP(SALIDAS6[[#This Row],[N° DE LOTE ]],ALMACEN[],2,FALSE)</f>
        <v>#N/A</v>
      </c>
      <c r="D421" s="169" t="e">
        <f>VLOOKUP(SALIDAS6[[#This Row],[N° DE LOTE ]],ALMACEN[],4,FALSE)</f>
        <v>#N/A</v>
      </c>
      <c r="E421" t="e">
        <f>VLOOKUP(SALIDAS6[[#This Row],[N° DE LOTE ]],ALMACEN[],3,FALSE)</f>
        <v>#N/A</v>
      </c>
      <c r="F421" s="841"/>
      <c r="G421" t="e">
        <f>VLOOKUP(SALIDAS6[[#This Row],[N° DE LOTE ]],ALMACEN[],7,)</f>
        <v>#N/A</v>
      </c>
    </row>
    <row r="422" spans="1:7" x14ac:dyDescent="0.25">
      <c r="A422" s="179"/>
      <c r="C422" s="169" t="e">
        <f>VLOOKUP(SALIDAS6[[#This Row],[N° DE LOTE ]],ALMACEN[],2,FALSE)</f>
        <v>#N/A</v>
      </c>
      <c r="D422" s="169" t="e">
        <f>VLOOKUP(SALIDAS6[[#This Row],[N° DE LOTE ]],ALMACEN[],4,FALSE)</f>
        <v>#N/A</v>
      </c>
      <c r="E422" t="e">
        <f>VLOOKUP(SALIDAS6[[#This Row],[N° DE LOTE ]],ALMACEN[],3,FALSE)</f>
        <v>#N/A</v>
      </c>
      <c r="F422" s="318"/>
      <c r="G422" t="e">
        <f>VLOOKUP(SALIDAS6[[#This Row],[N° DE LOTE ]],ALMACEN[],7,)</f>
        <v>#N/A</v>
      </c>
    </row>
    <row r="423" spans="1:7" x14ac:dyDescent="0.25">
      <c r="A423" s="179"/>
      <c r="C423" s="169" t="e">
        <f>VLOOKUP(SALIDAS6[[#This Row],[N° DE LOTE ]],ALMACEN[],2,FALSE)</f>
        <v>#N/A</v>
      </c>
      <c r="D423" s="169" t="e">
        <f>VLOOKUP(SALIDAS6[[#This Row],[N° DE LOTE ]],ALMACEN[],4,FALSE)</f>
        <v>#N/A</v>
      </c>
      <c r="E423" t="e">
        <f>VLOOKUP(SALIDAS6[[#This Row],[N° DE LOTE ]],ALMACEN[],3,FALSE)</f>
        <v>#N/A</v>
      </c>
      <c r="F423" s="318"/>
      <c r="G423" t="e">
        <f>VLOOKUP(SALIDAS6[[#This Row],[N° DE LOTE ]],ALMACEN[],7,)</f>
        <v>#N/A</v>
      </c>
    </row>
    <row r="424" spans="1:7" x14ac:dyDescent="0.25">
      <c r="A424" s="179"/>
      <c r="C424" s="169" t="e">
        <f>VLOOKUP(SALIDAS6[[#This Row],[N° DE LOTE ]],ALMACEN[],2,FALSE)</f>
        <v>#N/A</v>
      </c>
      <c r="D424" s="169" t="e">
        <f>VLOOKUP(SALIDAS6[[#This Row],[N° DE LOTE ]],ALMACEN[],4,FALSE)</f>
        <v>#N/A</v>
      </c>
      <c r="E424" t="e">
        <f>VLOOKUP(SALIDAS6[[#This Row],[N° DE LOTE ]],ALMACEN[],3,FALSE)</f>
        <v>#N/A</v>
      </c>
      <c r="F424" s="318"/>
      <c r="G424" t="e">
        <f>VLOOKUP(SALIDAS6[[#This Row],[N° DE LOTE ]],ALMACEN[],7,)</f>
        <v>#N/A</v>
      </c>
    </row>
    <row r="425" spans="1:7" x14ac:dyDescent="0.25">
      <c r="A425" s="179"/>
      <c r="C425" s="169" t="e">
        <f>VLOOKUP(SALIDAS6[[#This Row],[N° DE LOTE ]],ALMACEN[],2,FALSE)</f>
        <v>#N/A</v>
      </c>
      <c r="D425" s="169" t="e">
        <f>VLOOKUP(SALIDAS6[[#This Row],[N° DE LOTE ]],ALMACEN[],4,FALSE)</f>
        <v>#N/A</v>
      </c>
      <c r="E425" t="e">
        <f>VLOOKUP(SALIDAS6[[#This Row],[N° DE LOTE ]],ALMACEN[],3,FALSE)</f>
        <v>#N/A</v>
      </c>
      <c r="F425" s="318"/>
      <c r="G425" t="e">
        <f>VLOOKUP(SALIDAS6[[#This Row],[N° DE LOTE ]],ALMACEN[],7,)</f>
        <v>#N/A</v>
      </c>
    </row>
    <row r="426" spans="1:7" x14ac:dyDescent="0.25">
      <c r="A426" s="179"/>
      <c r="C426" s="169" t="e">
        <f>VLOOKUP(SALIDAS6[[#This Row],[N° DE LOTE ]],ALMACEN[],2,FALSE)</f>
        <v>#N/A</v>
      </c>
      <c r="D426" s="169" t="e">
        <f>VLOOKUP(SALIDAS6[[#This Row],[N° DE LOTE ]],ALMACEN[],4,FALSE)</f>
        <v>#N/A</v>
      </c>
      <c r="E426" t="e">
        <f>VLOOKUP(SALIDAS6[[#This Row],[N° DE LOTE ]],ALMACEN[],3,FALSE)</f>
        <v>#N/A</v>
      </c>
      <c r="F426" s="318"/>
      <c r="G426" t="e">
        <f>VLOOKUP(SALIDAS6[[#This Row],[N° DE LOTE ]],ALMACEN[],7,)</f>
        <v>#N/A</v>
      </c>
    </row>
    <row r="427" spans="1:7" x14ac:dyDescent="0.25">
      <c r="A427" s="179"/>
      <c r="C427" s="169" t="e">
        <f>VLOOKUP(SALIDAS6[[#This Row],[N° DE LOTE ]],ALMACEN[],2,FALSE)</f>
        <v>#N/A</v>
      </c>
      <c r="D427" s="169" t="e">
        <f>VLOOKUP(SALIDAS6[[#This Row],[N° DE LOTE ]],ALMACEN[],4,FALSE)</f>
        <v>#N/A</v>
      </c>
      <c r="E427" t="e">
        <f>VLOOKUP(SALIDAS6[[#This Row],[N° DE LOTE ]],ALMACEN[],3,FALSE)</f>
        <v>#N/A</v>
      </c>
      <c r="F427" s="318"/>
      <c r="G427" t="e">
        <f>VLOOKUP(SALIDAS6[[#This Row],[N° DE LOTE ]],ALMACEN[],7,)</f>
        <v>#N/A</v>
      </c>
    </row>
    <row r="428" spans="1:7" x14ac:dyDescent="0.25">
      <c r="A428" s="179"/>
      <c r="C428" s="169" t="e">
        <f>VLOOKUP(SALIDAS6[[#This Row],[N° DE LOTE ]],ALMACEN[],2,FALSE)</f>
        <v>#N/A</v>
      </c>
      <c r="D428" s="169" t="e">
        <f>VLOOKUP(SALIDAS6[[#This Row],[N° DE LOTE ]],ALMACEN[],4,FALSE)</f>
        <v>#N/A</v>
      </c>
      <c r="E428" t="e">
        <f>VLOOKUP(SALIDAS6[[#This Row],[N° DE LOTE ]],ALMACEN[],3,FALSE)</f>
        <v>#N/A</v>
      </c>
      <c r="F428" s="318"/>
      <c r="G428" t="e">
        <f>VLOOKUP(SALIDAS6[[#This Row],[N° DE LOTE ]],ALMACEN[],7,)</f>
        <v>#N/A</v>
      </c>
    </row>
    <row r="429" spans="1:7" x14ac:dyDescent="0.25">
      <c r="A429" s="179"/>
      <c r="C429" s="169" t="e">
        <f>VLOOKUP(SALIDAS6[[#This Row],[N° DE LOTE ]],ALMACEN[],2,FALSE)</f>
        <v>#N/A</v>
      </c>
      <c r="D429" s="169" t="e">
        <f>VLOOKUP(SALIDAS6[[#This Row],[N° DE LOTE ]],ALMACEN[],4,FALSE)</f>
        <v>#N/A</v>
      </c>
      <c r="E429" t="e">
        <f>VLOOKUP(SALIDAS6[[#This Row],[N° DE LOTE ]],ALMACEN[],3,FALSE)</f>
        <v>#N/A</v>
      </c>
      <c r="F429" s="320"/>
      <c r="G429" t="e">
        <f>VLOOKUP(SALIDAS6[[#This Row],[N° DE LOTE ]],ALMACEN[],7,)</f>
        <v>#N/A</v>
      </c>
    </row>
    <row r="430" spans="1:7" x14ac:dyDescent="0.25">
      <c r="A430" s="215"/>
      <c r="C430" s="169" t="e">
        <f>VLOOKUP(SALIDAS6[[#This Row],[N° DE LOTE ]],ALMACEN[],2,FALSE)</f>
        <v>#N/A</v>
      </c>
      <c r="D430" s="169" t="e">
        <f>VLOOKUP(SALIDAS6[[#This Row],[N° DE LOTE ]],ALMACEN[],4,FALSE)</f>
        <v>#N/A</v>
      </c>
      <c r="E430" t="e">
        <f>VLOOKUP(SALIDAS6[[#This Row],[N° DE LOTE ]],ALMACEN[],3,FALSE)</f>
        <v>#N/A</v>
      </c>
      <c r="F430" s="839"/>
      <c r="G430" t="e">
        <f>VLOOKUP(SALIDAS6[[#This Row],[N° DE LOTE ]],ALMACEN[],7,)</f>
        <v>#N/A</v>
      </c>
    </row>
    <row r="431" spans="1:7" x14ac:dyDescent="0.25">
      <c r="A431" s="179"/>
      <c r="C431" s="169" t="e">
        <f>VLOOKUP(SALIDAS6[[#This Row],[N° DE LOTE ]],ALMACEN[],2,FALSE)</f>
        <v>#N/A</v>
      </c>
      <c r="D431" s="169" t="e">
        <f>VLOOKUP(SALIDAS6[[#This Row],[N° DE LOTE ]],ALMACEN[],4,FALSE)</f>
        <v>#N/A</v>
      </c>
      <c r="E431" t="e">
        <f>VLOOKUP(SALIDAS6[[#This Row],[N° DE LOTE ]],ALMACEN[],3,FALSE)</f>
        <v>#N/A</v>
      </c>
      <c r="F431" s="318"/>
      <c r="G431" t="e">
        <f>VLOOKUP(SALIDAS6[[#This Row],[N° DE LOTE ]],ALMACEN[],7,)</f>
        <v>#N/A</v>
      </c>
    </row>
    <row r="432" spans="1:7" x14ac:dyDescent="0.25">
      <c r="A432" s="179"/>
      <c r="C432" s="169" t="e">
        <f>VLOOKUP(SALIDAS6[[#This Row],[N° DE LOTE ]],ALMACEN[],2,FALSE)</f>
        <v>#N/A</v>
      </c>
      <c r="D432" s="169" t="e">
        <f>VLOOKUP(SALIDAS6[[#This Row],[N° DE LOTE ]],ALMACEN[],4,FALSE)</f>
        <v>#N/A</v>
      </c>
      <c r="E432" t="e">
        <f>VLOOKUP(SALIDAS6[[#This Row],[N° DE LOTE ]],ALMACEN[],3,FALSE)</f>
        <v>#N/A</v>
      </c>
      <c r="F432" s="318"/>
      <c r="G432" t="e">
        <f>VLOOKUP(SALIDAS6[[#This Row],[N° DE LOTE ]],ALMACEN[],7,)</f>
        <v>#N/A</v>
      </c>
    </row>
    <row r="433" spans="1:7" x14ac:dyDescent="0.25">
      <c r="A433" s="179"/>
      <c r="C433" s="169" t="e">
        <f>VLOOKUP(SALIDAS6[[#This Row],[N° DE LOTE ]],ALMACEN[],2,FALSE)</f>
        <v>#N/A</v>
      </c>
      <c r="D433" s="169" t="e">
        <f>VLOOKUP(SALIDAS6[[#This Row],[N° DE LOTE ]],ALMACEN[],4,FALSE)</f>
        <v>#N/A</v>
      </c>
      <c r="E433" t="e">
        <f>VLOOKUP(SALIDAS6[[#This Row],[N° DE LOTE ]],ALMACEN[],3,FALSE)</f>
        <v>#N/A</v>
      </c>
      <c r="F433" s="320"/>
      <c r="G433" t="e">
        <f>VLOOKUP(SALIDAS6[[#This Row],[N° DE LOTE ]],ALMACEN[],7,)</f>
        <v>#N/A</v>
      </c>
    </row>
    <row r="434" spans="1:7" x14ac:dyDescent="0.25">
      <c r="A434" s="215"/>
      <c r="C434" s="169" t="e">
        <f>VLOOKUP(SALIDAS6[[#This Row],[N° DE LOTE ]],ALMACEN[],2,FALSE)</f>
        <v>#N/A</v>
      </c>
      <c r="D434" s="169" t="e">
        <f>VLOOKUP(SALIDAS6[[#This Row],[N° DE LOTE ]],ALMACEN[],4,FALSE)</f>
        <v>#N/A</v>
      </c>
      <c r="E434" t="e">
        <f>VLOOKUP(SALIDAS6[[#This Row],[N° DE LOTE ]],ALMACEN[],3,FALSE)</f>
        <v>#N/A</v>
      </c>
      <c r="F434" s="326"/>
      <c r="G434" t="e">
        <f>VLOOKUP(SALIDAS6[[#This Row],[N° DE LOTE ]],ALMACEN[],7,)</f>
        <v>#N/A</v>
      </c>
    </row>
    <row r="435" spans="1:7" x14ac:dyDescent="0.25">
      <c r="A435" s="179"/>
      <c r="C435" s="169" t="e">
        <f>VLOOKUP(SALIDAS6[[#This Row],[N° DE LOTE ]],ALMACEN[],2,FALSE)</f>
        <v>#N/A</v>
      </c>
      <c r="D435" s="169" t="e">
        <f>VLOOKUP(SALIDAS6[[#This Row],[N° DE LOTE ]],ALMACEN[],4,FALSE)</f>
        <v>#N/A</v>
      </c>
      <c r="E435" t="e">
        <f>VLOOKUP(SALIDAS6[[#This Row],[N° DE LOTE ]],ALMACEN[],3,FALSE)</f>
        <v>#N/A</v>
      </c>
      <c r="F435" s="318"/>
      <c r="G435" t="e">
        <f>VLOOKUP(SALIDAS6[[#This Row],[N° DE LOTE ]],ALMACEN[],7,)</f>
        <v>#N/A</v>
      </c>
    </row>
    <row r="436" spans="1:7" x14ac:dyDescent="0.25">
      <c r="A436" s="179"/>
      <c r="C436" s="169" t="e">
        <f>VLOOKUP(SALIDAS6[[#This Row],[N° DE LOTE ]],ALMACEN[],2,FALSE)</f>
        <v>#N/A</v>
      </c>
      <c r="D436" s="169" t="e">
        <f>VLOOKUP(SALIDAS6[[#This Row],[N° DE LOTE ]],ALMACEN[],4,FALSE)</f>
        <v>#N/A</v>
      </c>
      <c r="E436" t="e">
        <f>VLOOKUP(SALIDAS6[[#This Row],[N° DE LOTE ]],ALMACEN[],3,FALSE)</f>
        <v>#N/A</v>
      </c>
      <c r="F436" s="318"/>
      <c r="G436" t="e">
        <f>VLOOKUP(SALIDAS6[[#This Row],[N° DE LOTE ]],ALMACEN[],7,)</f>
        <v>#N/A</v>
      </c>
    </row>
    <row r="437" spans="1:7" x14ac:dyDescent="0.25">
      <c r="A437" s="179"/>
      <c r="C437" s="169" t="e">
        <f>VLOOKUP(SALIDAS6[[#This Row],[N° DE LOTE ]],ALMACEN[],2,FALSE)</f>
        <v>#N/A</v>
      </c>
      <c r="D437" s="169" t="e">
        <f>VLOOKUP(SALIDAS6[[#This Row],[N° DE LOTE ]],ALMACEN[],4,FALSE)</f>
        <v>#N/A</v>
      </c>
      <c r="E437" t="e">
        <f>VLOOKUP(SALIDAS6[[#This Row],[N° DE LOTE ]],ALMACEN[],3,FALSE)</f>
        <v>#N/A</v>
      </c>
      <c r="F437" s="318"/>
      <c r="G437" t="e">
        <f>VLOOKUP(SALIDAS6[[#This Row],[N° DE LOTE ]],ALMACEN[],7,)</f>
        <v>#N/A</v>
      </c>
    </row>
    <row r="438" spans="1:7" x14ac:dyDescent="0.25">
      <c r="A438" s="179"/>
      <c r="C438" s="169" t="e">
        <f>VLOOKUP(SALIDAS6[[#This Row],[N° DE LOTE ]],ALMACEN[],2,FALSE)</f>
        <v>#N/A</v>
      </c>
      <c r="D438" s="169" t="e">
        <f>VLOOKUP(SALIDAS6[[#This Row],[N° DE LOTE ]],ALMACEN[],4,FALSE)</f>
        <v>#N/A</v>
      </c>
      <c r="E438" t="e">
        <f>VLOOKUP(SALIDAS6[[#This Row],[N° DE LOTE ]],ALMACEN[],3,FALSE)</f>
        <v>#N/A</v>
      </c>
      <c r="F438" s="318"/>
      <c r="G438" t="e">
        <f>VLOOKUP(SALIDAS6[[#This Row],[N° DE LOTE ]],ALMACEN[],7,)</f>
        <v>#N/A</v>
      </c>
    </row>
    <row r="439" spans="1:7" x14ac:dyDescent="0.25">
      <c r="A439" s="179"/>
      <c r="C439" s="169" t="e">
        <f>VLOOKUP(SALIDAS6[[#This Row],[N° DE LOTE ]],ALMACEN[],2,FALSE)</f>
        <v>#N/A</v>
      </c>
      <c r="D439" s="169" t="e">
        <f>VLOOKUP(SALIDAS6[[#This Row],[N° DE LOTE ]],ALMACEN[],4,FALSE)</f>
        <v>#N/A</v>
      </c>
      <c r="E439" t="e">
        <f>VLOOKUP(SALIDAS6[[#This Row],[N° DE LOTE ]],ALMACEN[],3,FALSE)</f>
        <v>#N/A</v>
      </c>
      <c r="F439" s="318"/>
      <c r="G439" t="e">
        <f>VLOOKUP(SALIDAS6[[#This Row],[N° DE LOTE ]],ALMACEN[],7,)</f>
        <v>#N/A</v>
      </c>
    </row>
    <row r="440" spans="1:7" x14ac:dyDescent="0.25">
      <c r="A440" s="179"/>
      <c r="C440" s="169" t="e">
        <f>VLOOKUP(SALIDAS6[[#This Row],[N° DE LOTE ]],ALMACEN[],2,FALSE)</f>
        <v>#N/A</v>
      </c>
      <c r="D440" s="169" t="e">
        <f>VLOOKUP(SALIDAS6[[#This Row],[N° DE LOTE ]],ALMACEN[],4,FALSE)</f>
        <v>#N/A</v>
      </c>
      <c r="E440" t="e">
        <f>VLOOKUP(SALIDAS6[[#This Row],[N° DE LOTE ]],ALMACEN[],3,FALSE)</f>
        <v>#N/A</v>
      </c>
      <c r="F440" s="318"/>
      <c r="G440" t="e">
        <f>VLOOKUP(SALIDAS6[[#This Row],[N° DE LOTE ]],ALMACEN[],7,)</f>
        <v>#N/A</v>
      </c>
    </row>
    <row r="441" spans="1:7" x14ac:dyDescent="0.25">
      <c r="A441" s="179"/>
      <c r="C441" s="169" t="e">
        <f>VLOOKUP(SALIDAS6[[#This Row],[N° DE LOTE ]],ALMACEN[],2,FALSE)</f>
        <v>#N/A</v>
      </c>
      <c r="D441" s="169" t="e">
        <f>VLOOKUP(SALIDAS6[[#This Row],[N° DE LOTE ]],ALMACEN[],4,FALSE)</f>
        <v>#N/A</v>
      </c>
      <c r="E441" t="e">
        <f>VLOOKUP(SALIDAS6[[#This Row],[N° DE LOTE ]],ALMACEN[],3,FALSE)</f>
        <v>#N/A</v>
      </c>
      <c r="F441" s="318"/>
      <c r="G441" t="e">
        <f>VLOOKUP(SALIDAS6[[#This Row],[N° DE LOTE ]],ALMACEN[],7,)</f>
        <v>#N/A</v>
      </c>
    </row>
    <row r="442" spans="1:7" x14ac:dyDescent="0.25">
      <c r="A442" s="179"/>
      <c r="C442" s="169" t="e">
        <f>VLOOKUP(SALIDAS6[[#This Row],[N° DE LOTE ]],ALMACEN[],2,FALSE)</f>
        <v>#N/A</v>
      </c>
      <c r="D442" s="169" t="e">
        <f>VLOOKUP(SALIDAS6[[#This Row],[N° DE LOTE ]],ALMACEN[],4,FALSE)</f>
        <v>#N/A</v>
      </c>
      <c r="E442" t="e">
        <f>VLOOKUP(SALIDAS6[[#This Row],[N° DE LOTE ]],ALMACEN[],3,FALSE)</f>
        <v>#N/A</v>
      </c>
      <c r="F442" s="320"/>
      <c r="G442" t="e">
        <f>VLOOKUP(SALIDAS6[[#This Row],[N° DE LOTE ]],ALMACEN[],7,)</f>
        <v>#N/A</v>
      </c>
    </row>
    <row r="443" spans="1:7" x14ac:dyDescent="0.25">
      <c r="A443" s="215"/>
      <c r="C443" s="169" t="e">
        <f>VLOOKUP(SALIDAS6[[#This Row],[N° DE LOTE ]],ALMACEN[],2,FALSE)</f>
        <v>#N/A</v>
      </c>
      <c r="D443" s="169" t="e">
        <f>VLOOKUP(SALIDAS6[[#This Row],[N° DE LOTE ]],ALMACEN[],4,FALSE)</f>
        <v>#N/A</v>
      </c>
      <c r="E443" t="e">
        <f>VLOOKUP(SALIDAS6[[#This Row],[N° DE LOTE ]],ALMACEN[],3,FALSE)</f>
        <v>#N/A</v>
      </c>
      <c r="F443" s="326"/>
      <c r="G443" t="e">
        <f>VLOOKUP(SALIDAS6[[#This Row],[N° DE LOTE ]],ALMACEN[],7,)</f>
        <v>#N/A</v>
      </c>
    </row>
    <row r="444" spans="1:7" x14ac:dyDescent="0.25">
      <c r="A444" s="179"/>
      <c r="C444" s="169" t="e">
        <f>VLOOKUP(SALIDAS6[[#This Row],[N° DE LOTE ]],ALMACEN[],2,FALSE)</f>
        <v>#N/A</v>
      </c>
      <c r="D444" s="169" t="e">
        <f>VLOOKUP(SALIDAS6[[#This Row],[N° DE LOTE ]],ALMACEN[],4,FALSE)</f>
        <v>#N/A</v>
      </c>
      <c r="E444" t="e">
        <f>VLOOKUP(SALIDAS6[[#This Row],[N° DE LOTE ]],ALMACEN[],3,FALSE)</f>
        <v>#N/A</v>
      </c>
      <c r="F444" s="318"/>
      <c r="G444" t="e">
        <f>VLOOKUP(SALIDAS6[[#This Row],[N° DE LOTE ]],ALMACEN[],7,)</f>
        <v>#N/A</v>
      </c>
    </row>
    <row r="445" spans="1:7" x14ac:dyDescent="0.25">
      <c r="A445" s="179"/>
      <c r="C445" s="169" t="e">
        <f>VLOOKUP(SALIDAS6[[#This Row],[N° DE LOTE ]],ALMACEN[],2,FALSE)</f>
        <v>#N/A</v>
      </c>
      <c r="D445" s="169" t="e">
        <f>VLOOKUP(SALIDAS6[[#This Row],[N° DE LOTE ]],ALMACEN[],4,FALSE)</f>
        <v>#N/A</v>
      </c>
      <c r="E445" t="e">
        <f>VLOOKUP(SALIDAS6[[#This Row],[N° DE LOTE ]],ALMACEN[],3,FALSE)</f>
        <v>#N/A</v>
      </c>
      <c r="F445" s="318"/>
      <c r="G445" t="e">
        <f>VLOOKUP(SALIDAS6[[#This Row],[N° DE LOTE ]],ALMACEN[],7,)</f>
        <v>#N/A</v>
      </c>
    </row>
    <row r="446" spans="1:7" x14ac:dyDescent="0.25">
      <c r="A446" s="179"/>
      <c r="C446" s="169" t="e">
        <f>VLOOKUP(SALIDAS6[[#This Row],[N° DE LOTE ]],ALMACEN[],2,FALSE)</f>
        <v>#N/A</v>
      </c>
      <c r="D446" s="169" t="e">
        <f>VLOOKUP(SALIDAS6[[#This Row],[N° DE LOTE ]],ALMACEN[],4,FALSE)</f>
        <v>#N/A</v>
      </c>
      <c r="E446" t="e">
        <f>VLOOKUP(SALIDAS6[[#This Row],[N° DE LOTE ]],ALMACEN[],3,FALSE)</f>
        <v>#N/A</v>
      </c>
      <c r="F446" s="318"/>
      <c r="G446" t="e">
        <f>VLOOKUP(SALIDAS6[[#This Row],[N° DE LOTE ]],ALMACEN[],7,)</f>
        <v>#N/A</v>
      </c>
    </row>
    <row r="447" spans="1:7" x14ac:dyDescent="0.25">
      <c r="A447" s="179"/>
      <c r="C447" s="169" t="e">
        <f>VLOOKUP(SALIDAS6[[#This Row],[N° DE LOTE ]],ALMACEN[],2,FALSE)</f>
        <v>#N/A</v>
      </c>
      <c r="D447" s="169" t="e">
        <f>VLOOKUP(SALIDAS6[[#This Row],[N° DE LOTE ]],ALMACEN[],4,FALSE)</f>
        <v>#N/A</v>
      </c>
      <c r="E447" t="e">
        <f>VLOOKUP(SALIDAS6[[#This Row],[N° DE LOTE ]],ALMACEN[],3,FALSE)</f>
        <v>#N/A</v>
      </c>
      <c r="F447" s="318"/>
      <c r="G447" t="e">
        <f>VLOOKUP(SALIDAS6[[#This Row],[N° DE LOTE ]],ALMACEN[],7,)</f>
        <v>#N/A</v>
      </c>
    </row>
    <row r="448" spans="1:7" x14ac:dyDescent="0.25">
      <c r="A448" s="179"/>
      <c r="C448" s="169" t="e">
        <f>VLOOKUP(SALIDAS6[[#This Row],[N° DE LOTE ]],ALMACEN[],2,FALSE)</f>
        <v>#N/A</v>
      </c>
      <c r="D448" s="169" t="e">
        <f>VLOOKUP(SALIDAS6[[#This Row],[N° DE LOTE ]],ALMACEN[],4,FALSE)</f>
        <v>#N/A</v>
      </c>
      <c r="E448" t="e">
        <f>VLOOKUP(SALIDAS6[[#This Row],[N° DE LOTE ]],ALMACEN[],3,FALSE)</f>
        <v>#N/A</v>
      </c>
      <c r="F448" s="318"/>
      <c r="G448" t="e">
        <f>VLOOKUP(SALIDAS6[[#This Row],[N° DE LOTE ]],ALMACEN[],7,)</f>
        <v>#N/A</v>
      </c>
    </row>
    <row r="449" spans="1:7" x14ac:dyDescent="0.25">
      <c r="A449" s="179"/>
      <c r="C449" s="169" t="e">
        <f>VLOOKUP(SALIDAS6[[#This Row],[N° DE LOTE ]],ALMACEN[],2,FALSE)</f>
        <v>#N/A</v>
      </c>
      <c r="D449" s="169" t="e">
        <f>VLOOKUP(SALIDAS6[[#This Row],[N° DE LOTE ]],ALMACEN[],4,FALSE)</f>
        <v>#N/A</v>
      </c>
      <c r="E449" t="e">
        <f>VLOOKUP(SALIDAS6[[#This Row],[N° DE LOTE ]],ALMACEN[],3,FALSE)</f>
        <v>#N/A</v>
      </c>
      <c r="F449" s="320"/>
      <c r="G449" t="e">
        <f>VLOOKUP(SALIDAS6[[#This Row],[N° DE LOTE ]],ALMACEN[],7,)</f>
        <v>#N/A</v>
      </c>
    </row>
    <row r="450" spans="1:7" x14ac:dyDescent="0.25">
      <c r="A450" s="185"/>
      <c r="C450" s="169" t="e">
        <f>VLOOKUP(SALIDAS6[[#This Row],[N° DE LOTE ]],ALMACEN[],2,FALSE)</f>
        <v>#N/A</v>
      </c>
      <c r="D450" s="169" t="e">
        <f>VLOOKUP(SALIDAS6[[#This Row],[N° DE LOTE ]],ALMACEN[],4,FALSE)</f>
        <v>#N/A</v>
      </c>
      <c r="E450" t="e">
        <f>VLOOKUP(SALIDAS6[[#This Row],[N° DE LOTE ]],ALMACEN[],3,FALSE)</f>
        <v>#N/A</v>
      </c>
      <c r="F450" s="839"/>
      <c r="G450" t="e">
        <f>VLOOKUP(SALIDAS6[[#This Row],[N° DE LOTE ]],ALMACEN[],7,)</f>
        <v>#N/A</v>
      </c>
    </row>
    <row r="451" spans="1:7" x14ac:dyDescent="0.25">
      <c r="A451" s="179"/>
      <c r="C451" s="169" t="e">
        <f>VLOOKUP(SALIDAS6[[#This Row],[N° DE LOTE ]],ALMACEN[],2,FALSE)</f>
        <v>#N/A</v>
      </c>
      <c r="D451" s="169" t="e">
        <f>VLOOKUP(SALIDAS6[[#This Row],[N° DE LOTE ]],ALMACEN[],4,FALSE)</f>
        <v>#N/A</v>
      </c>
      <c r="E451" t="e">
        <f>VLOOKUP(SALIDAS6[[#This Row],[N° DE LOTE ]],ALMACEN[],3,FALSE)</f>
        <v>#N/A</v>
      </c>
      <c r="F451" s="318"/>
      <c r="G451" t="e">
        <f>VLOOKUP(SALIDAS6[[#This Row],[N° DE LOTE ]],ALMACEN[],7,)</f>
        <v>#N/A</v>
      </c>
    </row>
    <row r="452" spans="1:7" x14ac:dyDescent="0.25">
      <c r="A452" s="179"/>
      <c r="C452" s="169" t="e">
        <f>VLOOKUP(SALIDAS6[[#This Row],[N° DE LOTE ]],ALMACEN[],2,FALSE)</f>
        <v>#N/A</v>
      </c>
      <c r="D452" s="169" t="e">
        <f>VLOOKUP(SALIDAS6[[#This Row],[N° DE LOTE ]],ALMACEN[],4,FALSE)</f>
        <v>#N/A</v>
      </c>
      <c r="E452" t="e">
        <f>VLOOKUP(SALIDAS6[[#This Row],[N° DE LOTE ]],ALMACEN[],3,FALSE)</f>
        <v>#N/A</v>
      </c>
      <c r="F452" s="320"/>
      <c r="G452" t="e">
        <f>VLOOKUP(SALIDAS6[[#This Row],[N° DE LOTE ]],ALMACEN[],7,)</f>
        <v>#N/A</v>
      </c>
    </row>
    <row r="453" spans="1:7" x14ac:dyDescent="0.25">
      <c r="A453" s="185"/>
      <c r="C453" s="169" t="e">
        <f>VLOOKUP(SALIDAS6[[#This Row],[N° DE LOTE ]],ALMACEN[],2,FALSE)</f>
        <v>#N/A</v>
      </c>
      <c r="D453" s="169" t="e">
        <f>VLOOKUP(SALIDAS6[[#This Row],[N° DE LOTE ]],ALMACEN[],4,FALSE)</f>
        <v>#N/A</v>
      </c>
      <c r="E453" t="e">
        <f>VLOOKUP(SALIDAS6[[#This Row],[N° DE LOTE ]],ALMACEN[],3,FALSE)</f>
        <v>#N/A</v>
      </c>
      <c r="F453" s="340"/>
      <c r="G453" t="e">
        <f>VLOOKUP(SALIDAS6[[#This Row],[N° DE LOTE ]],ALMACEN[],7,)</f>
        <v>#N/A</v>
      </c>
    </row>
    <row r="454" spans="1:7" x14ac:dyDescent="0.25">
      <c r="A454" s="185"/>
      <c r="C454" s="169" t="e">
        <f>VLOOKUP(SALIDAS6[[#This Row],[N° DE LOTE ]],ALMACEN[],2,FALSE)</f>
        <v>#N/A</v>
      </c>
      <c r="D454" s="169" t="e">
        <f>VLOOKUP(SALIDAS6[[#This Row],[N° DE LOTE ]],ALMACEN[],4,FALSE)</f>
        <v>#N/A</v>
      </c>
      <c r="E454" t="e">
        <f>VLOOKUP(SALIDAS6[[#This Row],[N° DE LOTE ]],ALMACEN[],3,FALSE)</f>
        <v>#N/A</v>
      </c>
      <c r="F454" s="839"/>
      <c r="G454" t="e">
        <f>VLOOKUP(SALIDAS6[[#This Row],[N° DE LOTE ]],ALMACEN[],7,)</f>
        <v>#N/A</v>
      </c>
    </row>
    <row r="455" spans="1:7" x14ac:dyDescent="0.25">
      <c r="A455" s="179"/>
      <c r="C455" s="169" t="e">
        <f>VLOOKUP(SALIDAS6[[#This Row],[N° DE LOTE ]],ALMACEN[],2,FALSE)</f>
        <v>#N/A</v>
      </c>
      <c r="D455" s="169" t="e">
        <f>VLOOKUP(SALIDAS6[[#This Row],[N° DE LOTE ]],ALMACEN[],4,FALSE)</f>
        <v>#N/A</v>
      </c>
      <c r="E455" t="e">
        <f>VLOOKUP(SALIDAS6[[#This Row],[N° DE LOTE ]],ALMACEN[],3,FALSE)</f>
        <v>#N/A</v>
      </c>
      <c r="F455" s="318"/>
      <c r="G455" t="e">
        <f>VLOOKUP(SALIDAS6[[#This Row],[N° DE LOTE ]],ALMACEN[],7,)</f>
        <v>#N/A</v>
      </c>
    </row>
    <row r="456" spans="1:7" x14ac:dyDescent="0.25">
      <c r="A456" s="179"/>
      <c r="C456" s="169" t="e">
        <f>VLOOKUP(SALIDAS6[[#This Row],[N° DE LOTE ]],ALMACEN[],2,FALSE)</f>
        <v>#N/A</v>
      </c>
      <c r="D456" s="169" t="e">
        <f>VLOOKUP(SALIDAS6[[#This Row],[N° DE LOTE ]],ALMACEN[],4,FALSE)</f>
        <v>#N/A</v>
      </c>
      <c r="E456" t="e">
        <f>VLOOKUP(SALIDAS6[[#This Row],[N° DE LOTE ]],ALMACEN[],3,FALSE)</f>
        <v>#N/A</v>
      </c>
      <c r="F456" s="318"/>
      <c r="G456" t="e">
        <f>VLOOKUP(SALIDAS6[[#This Row],[N° DE LOTE ]],ALMACEN[],7,)</f>
        <v>#N/A</v>
      </c>
    </row>
    <row r="457" spans="1:7" x14ac:dyDescent="0.25">
      <c r="A457" s="179"/>
      <c r="C457" s="169" t="e">
        <f>VLOOKUP(SALIDAS6[[#This Row],[N° DE LOTE ]],ALMACEN[],2,FALSE)</f>
        <v>#N/A</v>
      </c>
      <c r="D457" s="169" t="e">
        <f>VLOOKUP(SALIDAS6[[#This Row],[N° DE LOTE ]],ALMACEN[],4,FALSE)</f>
        <v>#N/A</v>
      </c>
      <c r="E457" t="e">
        <f>VLOOKUP(SALIDAS6[[#This Row],[N° DE LOTE ]],ALMACEN[],3,FALSE)</f>
        <v>#N/A</v>
      </c>
      <c r="F457" s="318"/>
      <c r="G457" t="e">
        <f>VLOOKUP(SALIDAS6[[#This Row],[N° DE LOTE ]],ALMACEN[],7,)</f>
        <v>#N/A</v>
      </c>
    </row>
    <row r="458" spans="1:7" x14ac:dyDescent="0.25">
      <c r="A458" s="179"/>
      <c r="C458" s="169" t="e">
        <f>VLOOKUP(SALIDAS6[[#This Row],[N° DE LOTE ]],ALMACEN[],2,FALSE)</f>
        <v>#N/A</v>
      </c>
      <c r="D458" s="169" t="e">
        <f>VLOOKUP(SALIDAS6[[#This Row],[N° DE LOTE ]],ALMACEN[],4,FALSE)</f>
        <v>#N/A</v>
      </c>
      <c r="E458" t="e">
        <f>VLOOKUP(SALIDAS6[[#This Row],[N° DE LOTE ]],ALMACEN[],3,FALSE)</f>
        <v>#N/A</v>
      </c>
      <c r="F458" s="318"/>
      <c r="G458" t="e">
        <f>VLOOKUP(SALIDAS6[[#This Row],[N° DE LOTE ]],ALMACEN[],7,)</f>
        <v>#N/A</v>
      </c>
    </row>
    <row r="459" spans="1:7" x14ac:dyDescent="0.25">
      <c r="A459" s="179"/>
      <c r="C459" s="169" t="e">
        <f>VLOOKUP(SALIDAS6[[#This Row],[N° DE LOTE ]],ALMACEN[],2,FALSE)</f>
        <v>#N/A</v>
      </c>
      <c r="D459" s="169" t="e">
        <f>VLOOKUP(SALIDAS6[[#This Row],[N° DE LOTE ]],ALMACEN[],4,FALSE)</f>
        <v>#N/A</v>
      </c>
      <c r="E459" t="e">
        <f>VLOOKUP(SALIDAS6[[#This Row],[N° DE LOTE ]],ALMACEN[],3,FALSE)</f>
        <v>#N/A</v>
      </c>
      <c r="F459" s="320"/>
      <c r="G459" t="e">
        <f>VLOOKUP(SALIDAS6[[#This Row],[N° DE LOTE ]],ALMACEN[],7,)</f>
        <v>#N/A</v>
      </c>
    </row>
    <row r="460" spans="1:7" x14ac:dyDescent="0.25">
      <c r="A460" s="185"/>
      <c r="C460" s="169" t="e">
        <f>VLOOKUP(SALIDAS6[[#This Row],[N° DE LOTE ]],ALMACEN[],2,FALSE)</f>
        <v>#N/A</v>
      </c>
      <c r="D460" s="169" t="e">
        <f>VLOOKUP(SALIDAS6[[#This Row],[N° DE LOTE ]],ALMACEN[],4,FALSE)</f>
        <v>#N/A</v>
      </c>
      <c r="E460" t="e">
        <f>VLOOKUP(SALIDAS6[[#This Row],[N° DE LOTE ]],ALMACEN[],3,FALSE)</f>
        <v>#N/A</v>
      </c>
      <c r="F460" s="340"/>
      <c r="G460" t="e">
        <f>VLOOKUP(SALIDAS6[[#This Row],[N° DE LOTE ]],ALMACEN[],7,)</f>
        <v>#N/A</v>
      </c>
    </row>
    <row r="461" spans="1:7" x14ac:dyDescent="0.25">
      <c r="A461" s="185"/>
      <c r="C461" s="169" t="e">
        <f>VLOOKUP(SALIDAS6[[#This Row],[N° DE LOTE ]],ALMACEN[],2,FALSE)</f>
        <v>#N/A</v>
      </c>
      <c r="D461" s="169" t="e">
        <f>VLOOKUP(SALIDAS6[[#This Row],[N° DE LOTE ]],ALMACEN[],4,FALSE)</f>
        <v>#N/A</v>
      </c>
      <c r="E461" t="e">
        <f>VLOOKUP(SALIDAS6[[#This Row],[N° DE LOTE ]],ALMACEN[],3,FALSE)</f>
        <v>#N/A</v>
      </c>
      <c r="F461" s="326"/>
      <c r="G461" t="e">
        <f>VLOOKUP(SALIDAS6[[#This Row],[N° DE LOTE ]],ALMACEN[],7,)</f>
        <v>#N/A</v>
      </c>
    </row>
    <row r="462" spans="1:7" x14ac:dyDescent="0.25">
      <c r="A462" s="179"/>
      <c r="C462" s="169" t="e">
        <f>VLOOKUP(SALIDAS6[[#This Row],[N° DE LOTE ]],ALMACEN[],2,FALSE)</f>
        <v>#N/A</v>
      </c>
      <c r="D462" s="169" t="e">
        <f>VLOOKUP(SALIDAS6[[#This Row],[N° DE LOTE ]],ALMACEN[],4,FALSE)</f>
        <v>#N/A</v>
      </c>
      <c r="E462" t="e">
        <f>VLOOKUP(SALIDAS6[[#This Row],[N° DE LOTE ]],ALMACEN[],3,FALSE)</f>
        <v>#N/A</v>
      </c>
      <c r="F462" s="320"/>
      <c r="G462" t="e">
        <f>VLOOKUP(SALIDAS6[[#This Row],[N° DE LOTE ]],ALMACEN[],7,)</f>
        <v>#N/A</v>
      </c>
    </row>
    <row r="463" spans="1:7" x14ac:dyDescent="0.25">
      <c r="A463" s="185"/>
      <c r="C463" s="169" t="e">
        <f>VLOOKUP(SALIDAS6[[#This Row],[N° DE LOTE ]],ALMACEN[],2,FALSE)</f>
        <v>#N/A</v>
      </c>
      <c r="D463" s="169" t="e">
        <f>VLOOKUP(SALIDAS6[[#This Row],[N° DE LOTE ]],ALMACEN[],4,FALSE)</f>
        <v>#N/A</v>
      </c>
      <c r="E463" t="e">
        <f>VLOOKUP(SALIDAS6[[#This Row],[N° DE LOTE ]],ALMACEN[],3,FALSE)</f>
        <v>#N/A</v>
      </c>
      <c r="F463" s="839"/>
      <c r="G463" t="e">
        <f>VLOOKUP(SALIDAS6[[#This Row],[N° DE LOTE ]],ALMACEN[],7,)</f>
        <v>#N/A</v>
      </c>
    </row>
    <row r="464" spans="1:7" x14ac:dyDescent="0.25">
      <c r="A464" s="179"/>
      <c r="C464" s="169" t="e">
        <f>VLOOKUP(SALIDAS6[[#This Row],[N° DE LOTE ]],ALMACEN[],2,FALSE)</f>
        <v>#N/A</v>
      </c>
      <c r="D464" s="169" t="e">
        <f>VLOOKUP(SALIDAS6[[#This Row],[N° DE LOTE ]],ALMACEN[],4,FALSE)</f>
        <v>#N/A</v>
      </c>
      <c r="E464" t="e">
        <f>VLOOKUP(SALIDAS6[[#This Row],[N° DE LOTE ]],ALMACEN[],3,FALSE)</f>
        <v>#N/A</v>
      </c>
      <c r="F464" s="347"/>
      <c r="G464" t="e">
        <f>VLOOKUP(SALIDAS6[[#This Row],[N° DE LOTE ]],ALMACEN[],7,)</f>
        <v>#N/A</v>
      </c>
    </row>
    <row r="465" spans="1:7" x14ac:dyDescent="0.25">
      <c r="A465" s="179"/>
      <c r="C465" s="169" t="e">
        <f>VLOOKUP(SALIDAS6[[#This Row],[N° DE LOTE ]],ALMACEN[],2,FALSE)</f>
        <v>#N/A</v>
      </c>
      <c r="D465" s="169" t="e">
        <f>VLOOKUP(SALIDAS6[[#This Row],[N° DE LOTE ]],ALMACEN[],4,FALSE)</f>
        <v>#N/A</v>
      </c>
      <c r="E465" t="e">
        <f>VLOOKUP(SALIDAS6[[#This Row],[N° DE LOTE ]],ALMACEN[],3,FALSE)</f>
        <v>#N/A</v>
      </c>
      <c r="F465" s="347"/>
      <c r="G465" t="e">
        <f>VLOOKUP(SALIDAS6[[#This Row],[N° DE LOTE ]],ALMACEN[],7,)</f>
        <v>#N/A</v>
      </c>
    </row>
    <row r="466" spans="1:7" x14ac:dyDescent="0.25">
      <c r="A466" s="179"/>
      <c r="C466" s="169" t="e">
        <f>VLOOKUP(SALIDAS6[[#This Row],[N° DE LOTE ]],ALMACEN[],2,FALSE)</f>
        <v>#N/A</v>
      </c>
      <c r="D466" s="169" t="e">
        <f>VLOOKUP(SALIDAS6[[#This Row],[N° DE LOTE ]],ALMACEN[],4,FALSE)</f>
        <v>#N/A</v>
      </c>
      <c r="E466" t="e">
        <f>VLOOKUP(SALIDAS6[[#This Row],[N° DE LOTE ]],ALMACEN[],3,FALSE)</f>
        <v>#N/A</v>
      </c>
      <c r="F466" s="347"/>
      <c r="G466" t="e">
        <f>VLOOKUP(SALIDAS6[[#This Row],[N° DE LOTE ]],ALMACEN[],7,)</f>
        <v>#N/A</v>
      </c>
    </row>
    <row r="467" spans="1:7" x14ac:dyDescent="0.25">
      <c r="A467" s="179"/>
      <c r="C467" s="169" t="e">
        <f>VLOOKUP(SALIDAS6[[#This Row],[N° DE LOTE ]],ALMACEN[],2,FALSE)</f>
        <v>#N/A</v>
      </c>
      <c r="D467" s="169" t="e">
        <f>VLOOKUP(SALIDAS6[[#This Row],[N° DE LOTE ]],ALMACEN[],4,FALSE)</f>
        <v>#N/A</v>
      </c>
      <c r="E467" t="e">
        <f>VLOOKUP(SALIDAS6[[#This Row],[N° DE LOTE ]],ALMACEN[],3,FALSE)</f>
        <v>#N/A</v>
      </c>
      <c r="F467" s="347"/>
      <c r="G467" t="e">
        <f>VLOOKUP(SALIDAS6[[#This Row],[N° DE LOTE ]],ALMACEN[],7,)</f>
        <v>#N/A</v>
      </c>
    </row>
    <row r="468" spans="1:7" x14ac:dyDescent="0.25">
      <c r="A468" s="179"/>
      <c r="C468" s="169" t="e">
        <f>VLOOKUP(SALIDAS6[[#This Row],[N° DE LOTE ]],ALMACEN[],2,FALSE)</f>
        <v>#N/A</v>
      </c>
      <c r="D468" s="169" t="e">
        <f>VLOOKUP(SALIDAS6[[#This Row],[N° DE LOTE ]],ALMACEN[],4,FALSE)</f>
        <v>#N/A</v>
      </c>
      <c r="E468" t="e">
        <f>VLOOKUP(SALIDAS6[[#This Row],[N° DE LOTE ]],ALMACEN[],3,FALSE)</f>
        <v>#N/A</v>
      </c>
      <c r="F468" s="347"/>
      <c r="G468" t="e">
        <f>VLOOKUP(SALIDAS6[[#This Row],[N° DE LOTE ]],ALMACEN[],7,)</f>
        <v>#N/A</v>
      </c>
    </row>
    <row r="469" spans="1:7" x14ac:dyDescent="0.25">
      <c r="A469" s="179"/>
      <c r="C469" s="169" t="e">
        <f>VLOOKUP(SALIDAS6[[#This Row],[N° DE LOTE ]],ALMACEN[],2,FALSE)</f>
        <v>#N/A</v>
      </c>
      <c r="D469" s="169" t="e">
        <f>VLOOKUP(SALIDAS6[[#This Row],[N° DE LOTE ]],ALMACEN[],4,FALSE)</f>
        <v>#N/A</v>
      </c>
      <c r="E469" t="e">
        <f>VLOOKUP(SALIDAS6[[#This Row],[N° DE LOTE ]],ALMACEN[],3,FALSE)</f>
        <v>#N/A</v>
      </c>
      <c r="F469" s="840"/>
      <c r="G469" t="e">
        <f>VLOOKUP(SALIDAS6[[#This Row],[N° DE LOTE ]],ALMACEN[],7,)</f>
        <v>#N/A</v>
      </c>
    </row>
    <row r="470" spans="1:7" x14ac:dyDescent="0.25">
      <c r="A470" s="185"/>
      <c r="C470" s="169" t="e">
        <f>VLOOKUP(SALIDAS6[[#This Row],[N° DE LOTE ]],ALMACEN[],2,FALSE)</f>
        <v>#N/A</v>
      </c>
      <c r="D470" s="169" t="e">
        <f>VLOOKUP(SALIDAS6[[#This Row],[N° DE LOTE ]],ALMACEN[],4,FALSE)</f>
        <v>#N/A</v>
      </c>
      <c r="E470" t="e">
        <f>VLOOKUP(SALIDAS6[[#This Row],[N° DE LOTE ]],ALMACEN[],3,FALSE)</f>
        <v>#N/A</v>
      </c>
      <c r="F470" s="340"/>
      <c r="G470" t="e">
        <f>VLOOKUP(SALIDAS6[[#This Row],[N° DE LOTE ]],ALMACEN[],7,)</f>
        <v>#N/A</v>
      </c>
    </row>
    <row r="471" spans="1:7" x14ac:dyDescent="0.25">
      <c r="A471" s="185"/>
      <c r="C471" s="169" t="e">
        <f>VLOOKUP(SALIDAS6[[#This Row],[N° DE LOTE ]],ALMACEN[],2,FALSE)</f>
        <v>#N/A</v>
      </c>
      <c r="D471" s="169" t="e">
        <f>VLOOKUP(SALIDAS6[[#This Row],[N° DE LOTE ]],ALMACEN[],4,FALSE)</f>
        <v>#N/A</v>
      </c>
      <c r="E471" t="e">
        <f>VLOOKUP(SALIDAS6[[#This Row],[N° DE LOTE ]],ALMACEN[],3,FALSE)</f>
        <v>#N/A</v>
      </c>
      <c r="F471" s="340"/>
      <c r="G471" t="e">
        <f>VLOOKUP(SALIDAS6[[#This Row],[N° DE LOTE ]],ALMACEN[],7,)</f>
        <v>#N/A</v>
      </c>
    </row>
    <row r="472" spans="1:7" x14ac:dyDescent="0.25">
      <c r="A472" s="185"/>
      <c r="C472" s="169" t="e">
        <f>VLOOKUP(SALIDAS6[[#This Row],[N° DE LOTE ]],ALMACEN[],2,FALSE)</f>
        <v>#N/A</v>
      </c>
      <c r="D472" s="169" t="e">
        <f>VLOOKUP(SALIDAS6[[#This Row],[N° DE LOTE ]],ALMACEN[],4,FALSE)</f>
        <v>#N/A</v>
      </c>
      <c r="E472" t="e">
        <f>VLOOKUP(SALIDAS6[[#This Row],[N° DE LOTE ]],ALMACEN[],3,FALSE)</f>
        <v>#N/A</v>
      </c>
      <c r="F472" s="340"/>
      <c r="G472" t="e">
        <f>VLOOKUP(SALIDAS6[[#This Row],[N° DE LOTE ]],ALMACEN[],7,)</f>
        <v>#N/A</v>
      </c>
    </row>
    <row r="473" spans="1:7" x14ac:dyDescent="0.25">
      <c r="A473" s="185"/>
      <c r="C473" s="169" t="e">
        <f>VLOOKUP(SALIDAS6[[#This Row],[N° DE LOTE ]],ALMACEN[],2,FALSE)</f>
        <v>#N/A</v>
      </c>
      <c r="D473" s="169" t="e">
        <f>VLOOKUP(SALIDAS6[[#This Row],[N° DE LOTE ]],ALMACEN[],4,FALSE)</f>
        <v>#N/A</v>
      </c>
      <c r="E473" t="e">
        <f>VLOOKUP(SALIDAS6[[#This Row],[N° DE LOTE ]],ALMACEN[],3,FALSE)</f>
        <v>#N/A</v>
      </c>
      <c r="F473" s="340"/>
      <c r="G473" t="e">
        <f>VLOOKUP(SALIDAS6[[#This Row],[N° DE LOTE ]],ALMACEN[],7,)</f>
        <v>#N/A</v>
      </c>
    </row>
    <row r="474" spans="1:7" x14ac:dyDescent="0.25">
      <c r="A474" s="185"/>
      <c r="C474" s="169" t="e">
        <f>VLOOKUP(SALIDAS6[[#This Row],[N° DE LOTE ]],ALMACEN[],2,FALSE)</f>
        <v>#N/A</v>
      </c>
      <c r="D474" s="169" t="e">
        <f>VLOOKUP(SALIDAS6[[#This Row],[N° DE LOTE ]],ALMACEN[],4,FALSE)</f>
        <v>#N/A</v>
      </c>
      <c r="E474" t="e">
        <f>VLOOKUP(SALIDAS6[[#This Row],[N° DE LOTE ]],ALMACEN[],3,FALSE)</f>
        <v>#N/A</v>
      </c>
      <c r="F474" s="321"/>
      <c r="G474" t="e">
        <f>VLOOKUP(SALIDAS6[[#This Row],[N° DE LOTE ]],ALMACEN[],7,)</f>
        <v>#N/A</v>
      </c>
    </row>
    <row r="475" spans="1:7" x14ac:dyDescent="0.25">
      <c r="A475" s="185"/>
      <c r="C475" s="169" t="e">
        <f>VLOOKUP(SALIDAS6[[#This Row],[N° DE LOTE ]],ALMACEN[],2,FALSE)</f>
        <v>#N/A</v>
      </c>
      <c r="D475" s="169" t="e">
        <f>VLOOKUP(SALIDAS6[[#This Row],[N° DE LOTE ]],ALMACEN[],4,FALSE)</f>
        <v>#N/A</v>
      </c>
      <c r="E475" t="e">
        <f>VLOOKUP(SALIDAS6[[#This Row],[N° DE LOTE ]],ALMACEN[],3,FALSE)</f>
        <v>#N/A</v>
      </c>
      <c r="F475" s="326"/>
      <c r="G475" t="e">
        <f>VLOOKUP(SALIDAS6[[#This Row],[N° DE LOTE ]],ALMACEN[],7,)</f>
        <v>#N/A</v>
      </c>
    </row>
    <row r="476" spans="1:7" x14ac:dyDescent="0.25">
      <c r="A476" s="179"/>
      <c r="C476" s="169" t="e">
        <f>VLOOKUP(SALIDAS6[[#This Row],[N° DE LOTE ]],ALMACEN[],2,FALSE)</f>
        <v>#N/A</v>
      </c>
      <c r="D476" s="169" t="e">
        <f>VLOOKUP(SALIDAS6[[#This Row],[N° DE LOTE ]],ALMACEN[],4,FALSE)</f>
        <v>#N/A</v>
      </c>
      <c r="E476" t="e">
        <f>VLOOKUP(SALIDAS6[[#This Row],[N° DE LOTE ]],ALMACEN[],3,FALSE)</f>
        <v>#N/A</v>
      </c>
      <c r="F476" s="318"/>
      <c r="G476" t="e">
        <f>VLOOKUP(SALIDAS6[[#This Row],[N° DE LOTE ]],ALMACEN[],7,)</f>
        <v>#N/A</v>
      </c>
    </row>
    <row r="477" spans="1:7" x14ac:dyDescent="0.25">
      <c r="A477" s="179"/>
      <c r="C477" s="169" t="e">
        <f>VLOOKUP(SALIDAS6[[#This Row],[N° DE LOTE ]],ALMACEN[],2,FALSE)</f>
        <v>#N/A</v>
      </c>
      <c r="D477" s="169" t="e">
        <f>VLOOKUP(SALIDAS6[[#This Row],[N° DE LOTE ]],ALMACEN[],4,FALSE)</f>
        <v>#N/A</v>
      </c>
      <c r="E477" t="e">
        <f>VLOOKUP(SALIDAS6[[#This Row],[N° DE LOTE ]],ALMACEN[],3,FALSE)</f>
        <v>#N/A</v>
      </c>
      <c r="F477" s="318"/>
      <c r="G477" t="e">
        <f>VLOOKUP(SALIDAS6[[#This Row],[N° DE LOTE ]],ALMACEN[],7,)</f>
        <v>#N/A</v>
      </c>
    </row>
    <row r="478" spans="1:7" x14ac:dyDescent="0.25">
      <c r="A478" s="179"/>
      <c r="C478" s="169" t="e">
        <f>VLOOKUP(SALIDAS6[[#This Row],[N° DE LOTE ]],ALMACEN[],2,FALSE)</f>
        <v>#N/A</v>
      </c>
      <c r="D478" s="169" t="e">
        <f>VLOOKUP(SALIDAS6[[#This Row],[N° DE LOTE ]],ALMACEN[],4,FALSE)</f>
        <v>#N/A</v>
      </c>
      <c r="E478" t="e">
        <f>VLOOKUP(SALIDAS6[[#This Row],[N° DE LOTE ]],ALMACEN[],3,FALSE)</f>
        <v>#N/A</v>
      </c>
      <c r="F478" s="320"/>
      <c r="G478" t="e">
        <f>VLOOKUP(SALIDAS6[[#This Row],[N° DE LOTE ]],ALMACEN[],7,)</f>
        <v>#N/A</v>
      </c>
    </row>
    <row r="479" spans="1:7" x14ac:dyDescent="0.25">
      <c r="A479" s="185"/>
      <c r="C479" s="169" t="e">
        <f>VLOOKUP(SALIDAS6[[#This Row],[N° DE LOTE ]],ALMACEN[],2,FALSE)</f>
        <v>#N/A</v>
      </c>
      <c r="D479" s="169" t="e">
        <f>VLOOKUP(SALIDAS6[[#This Row],[N° DE LOTE ]],ALMACEN[],4,FALSE)</f>
        <v>#N/A</v>
      </c>
      <c r="E479" t="e">
        <f>VLOOKUP(SALIDAS6[[#This Row],[N° DE LOTE ]],ALMACEN[],3,FALSE)</f>
        <v>#N/A</v>
      </c>
      <c r="F479" s="321"/>
      <c r="G479" t="e">
        <f>VLOOKUP(SALIDAS6[[#This Row],[N° DE LOTE ]],ALMACEN[],7,)</f>
        <v>#N/A</v>
      </c>
    </row>
    <row r="480" spans="1:7" x14ac:dyDescent="0.25">
      <c r="A480" s="185"/>
      <c r="C480" s="169" t="e">
        <f>VLOOKUP(SALIDAS6[[#This Row],[N° DE LOTE ]],ALMACEN[],2,FALSE)</f>
        <v>#N/A</v>
      </c>
      <c r="D480" s="169" t="e">
        <f>VLOOKUP(SALIDAS6[[#This Row],[N° DE LOTE ]],ALMACEN[],4,FALSE)</f>
        <v>#N/A</v>
      </c>
      <c r="E480" t="e">
        <f>VLOOKUP(SALIDAS6[[#This Row],[N° DE LOTE ]],ALMACEN[],3,FALSE)</f>
        <v>#N/A</v>
      </c>
      <c r="F480" s="326"/>
      <c r="G480" t="e">
        <f>VLOOKUP(SALIDAS6[[#This Row],[N° DE LOTE ]],ALMACEN[],7,)</f>
        <v>#N/A</v>
      </c>
    </row>
    <row r="481" spans="1:7" x14ac:dyDescent="0.25">
      <c r="A481" s="179"/>
      <c r="C481" s="169" t="e">
        <f>VLOOKUP(SALIDAS6[[#This Row],[N° DE LOTE ]],ALMACEN[],2,FALSE)</f>
        <v>#N/A</v>
      </c>
      <c r="D481" s="169" t="e">
        <f>VLOOKUP(SALIDAS6[[#This Row],[N° DE LOTE ]],ALMACEN[],4,FALSE)</f>
        <v>#N/A</v>
      </c>
      <c r="E481" t="e">
        <f>VLOOKUP(SALIDAS6[[#This Row],[N° DE LOTE ]],ALMACEN[],3,FALSE)</f>
        <v>#N/A</v>
      </c>
      <c r="F481" s="318"/>
      <c r="G481" t="e">
        <f>VLOOKUP(SALIDAS6[[#This Row],[N° DE LOTE ]],ALMACEN[],7,)</f>
        <v>#N/A</v>
      </c>
    </row>
    <row r="482" spans="1:7" x14ac:dyDescent="0.25">
      <c r="A482" s="179"/>
      <c r="C482" s="169" t="e">
        <f>VLOOKUP(SALIDAS6[[#This Row],[N° DE LOTE ]],ALMACEN[],2,FALSE)</f>
        <v>#N/A</v>
      </c>
      <c r="D482" s="169" t="e">
        <f>VLOOKUP(SALIDAS6[[#This Row],[N° DE LOTE ]],ALMACEN[],4,FALSE)</f>
        <v>#N/A</v>
      </c>
      <c r="E482" t="e">
        <f>VLOOKUP(SALIDAS6[[#This Row],[N° DE LOTE ]],ALMACEN[],3,FALSE)</f>
        <v>#N/A</v>
      </c>
      <c r="F482" s="318"/>
      <c r="G482" t="e">
        <f>VLOOKUP(SALIDAS6[[#This Row],[N° DE LOTE ]],ALMACEN[],7,)</f>
        <v>#N/A</v>
      </c>
    </row>
    <row r="483" spans="1:7" x14ac:dyDescent="0.25">
      <c r="A483" s="179"/>
      <c r="C483" s="169" t="e">
        <f>VLOOKUP(SALIDAS6[[#This Row],[N° DE LOTE ]],ALMACEN[],2,FALSE)</f>
        <v>#N/A</v>
      </c>
      <c r="D483" s="169" t="e">
        <f>VLOOKUP(SALIDAS6[[#This Row],[N° DE LOTE ]],ALMACEN[],4,FALSE)</f>
        <v>#N/A</v>
      </c>
      <c r="E483" t="e">
        <f>VLOOKUP(SALIDAS6[[#This Row],[N° DE LOTE ]],ALMACEN[],3,FALSE)</f>
        <v>#N/A</v>
      </c>
      <c r="F483" s="318"/>
      <c r="G483" t="e">
        <f>VLOOKUP(SALIDAS6[[#This Row],[N° DE LOTE ]],ALMACEN[],7,)</f>
        <v>#N/A</v>
      </c>
    </row>
    <row r="484" spans="1:7" x14ac:dyDescent="0.25">
      <c r="A484" s="179"/>
      <c r="C484" s="169" t="e">
        <f>VLOOKUP(SALIDAS6[[#This Row],[N° DE LOTE ]],ALMACEN[],2,FALSE)</f>
        <v>#N/A</v>
      </c>
      <c r="D484" s="169" t="e">
        <f>VLOOKUP(SALIDAS6[[#This Row],[N° DE LOTE ]],ALMACEN[],4,FALSE)</f>
        <v>#N/A</v>
      </c>
      <c r="E484" t="e">
        <f>VLOOKUP(SALIDAS6[[#This Row],[N° DE LOTE ]],ALMACEN[],3,FALSE)</f>
        <v>#N/A</v>
      </c>
      <c r="F484" s="318"/>
      <c r="G484" t="e">
        <f>VLOOKUP(SALIDAS6[[#This Row],[N° DE LOTE ]],ALMACEN[],7,)</f>
        <v>#N/A</v>
      </c>
    </row>
    <row r="485" spans="1:7" x14ac:dyDescent="0.25">
      <c r="A485" s="179"/>
      <c r="C485" s="169" t="e">
        <f>VLOOKUP(SALIDAS6[[#This Row],[N° DE LOTE ]],ALMACEN[],2,FALSE)</f>
        <v>#N/A</v>
      </c>
      <c r="D485" s="169" t="e">
        <f>VLOOKUP(SALIDAS6[[#This Row],[N° DE LOTE ]],ALMACEN[],4,FALSE)</f>
        <v>#N/A</v>
      </c>
      <c r="E485" t="e">
        <f>VLOOKUP(SALIDAS6[[#This Row],[N° DE LOTE ]],ALMACEN[],3,FALSE)</f>
        <v>#N/A</v>
      </c>
      <c r="F485" s="318"/>
      <c r="G485" t="e">
        <f>VLOOKUP(SALIDAS6[[#This Row],[N° DE LOTE ]],ALMACEN[],7,)</f>
        <v>#N/A</v>
      </c>
    </row>
    <row r="486" spans="1:7" x14ac:dyDescent="0.25">
      <c r="A486" s="179"/>
      <c r="C486" s="169" t="e">
        <f>VLOOKUP(SALIDAS6[[#This Row],[N° DE LOTE ]],ALMACEN[],2,FALSE)</f>
        <v>#N/A</v>
      </c>
      <c r="D486" s="169" t="e">
        <f>VLOOKUP(SALIDAS6[[#This Row],[N° DE LOTE ]],ALMACEN[],4,FALSE)</f>
        <v>#N/A</v>
      </c>
      <c r="E486" t="e">
        <f>VLOOKUP(SALIDAS6[[#This Row],[N° DE LOTE ]],ALMACEN[],3,FALSE)</f>
        <v>#N/A</v>
      </c>
      <c r="F486" s="318"/>
      <c r="G486" t="e">
        <f>VLOOKUP(SALIDAS6[[#This Row],[N° DE LOTE ]],ALMACEN[],7,)</f>
        <v>#N/A</v>
      </c>
    </row>
    <row r="487" spans="1:7" x14ac:dyDescent="0.25">
      <c r="A487" s="179"/>
      <c r="C487" s="169" t="e">
        <f>VLOOKUP(SALIDAS6[[#This Row],[N° DE LOTE ]],ALMACEN[],2,FALSE)</f>
        <v>#N/A</v>
      </c>
      <c r="D487" s="169" t="e">
        <f>VLOOKUP(SALIDAS6[[#This Row],[N° DE LOTE ]],ALMACEN[],4,FALSE)</f>
        <v>#N/A</v>
      </c>
      <c r="E487" t="e">
        <f>VLOOKUP(SALIDAS6[[#This Row],[N° DE LOTE ]],ALMACEN[],3,FALSE)</f>
        <v>#N/A</v>
      </c>
      <c r="F487" s="318"/>
      <c r="G487" t="e">
        <f>VLOOKUP(SALIDAS6[[#This Row],[N° DE LOTE ]],ALMACEN[],7,)</f>
        <v>#N/A</v>
      </c>
    </row>
    <row r="488" spans="1:7" x14ac:dyDescent="0.25">
      <c r="A488" s="179"/>
      <c r="C488" s="169" t="e">
        <f>VLOOKUP(SALIDAS6[[#This Row],[N° DE LOTE ]],ALMACEN[],2,FALSE)</f>
        <v>#N/A</v>
      </c>
      <c r="D488" s="169" t="e">
        <f>VLOOKUP(SALIDAS6[[#This Row],[N° DE LOTE ]],ALMACEN[],4,FALSE)</f>
        <v>#N/A</v>
      </c>
      <c r="E488" t="e">
        <f>VLOOKUP(SALIDAS6[[#This Row],[N° DE LOTE ]],ALMACEN[],3,FALSE)</f>
        <v>#N/A</v>
      </c>
      <c r="F488" s="318"/>
      <c r="G488" t="e">
        <f>VLOOKUP(SALIDAS6[[#This Row],[N° DE LOTE ]],ALMACEN[],7,)</f>
        <v>#N/A</v>
      </c>
    </row>
    <row r="489" spans="1:7" x14ac:dyDescent="0.25">
      <c r="A489" s="179"/>
      <c r="C489" s="169" t="e">
        <f>VLOOKUP(SALIDAS6[[#This Row],[N° DE LOTE ]],ALMACEN[],2,FALSE)</f>
        <v>#N/A</v>
      </c>
      <c r="D489" s="169" t="e">
        <f>VLOOKUP(SALIDAS6[[#This Row],[N° DE LOTE ]],ALMACEN[],4,FALSE)</f>
        <v>#N/A</v>
      </c>
      <c r="E489" t="e">
        <f>VLOOKUP(SALIDAS6[[#This Row],[N° DE LOTE ]],ALMACEN[],3,FALSE)</f>
        <v>#N/A</v>
      </c>
      <c r="F489" s="318"/>
      <c r="G489" t="e">
        <f>VLOOKUP(SALIDAS6[[#This Row],[N° DE LOTE ]],ALMACEN[],7,)</f>
        <v>#N/A</v>
      </c>
    </row>
    <row r="490" spans="1:7" x14ac:dyDescent="0.25">
      <c r="A490" s="179"/>
      <c r="C490" s="169" t="e">
        <f>VLOOKUP(SALIDAS6[[#This Row],[N° DE LOTE ]],ALMACEN[],2,FALSE)</f>
        <v>#N/A</v>
      </c>
      <c r="D490" s="169" t="e">
        <f>VLOOKUP(SALIDAS6[[#This Row],[N° DE LOTE ]],ALMACEN[],4,FALSE)</f>
        <v>#N/A</v>
      </c>
      <c r="E490" t="e">
        <f>VLOOKUP(SALIDAS6[[#This Row],[N° DE LOTE ]],ALMACEN[],3,FALSE)</f>
        <v>#N/A</v>
      </c>
      <c r="F490" s="320"/>
      <c r="G490" t="e">
        <f>VLOOKUP(SALIDAS6[[#This Row],[N° DE LOTE ]],ALMACEN[],7,)</f>
        <v>#N/A</v>
      </c>
    </row>
    <row r="491" spans="1:7" x14ac:dyDescent="0.25">
      <c r="A491" s="185"/>
      <c r="C491" s="169" t="e">
        <f>VLOOKUP(SALIDAS6[[#This Row],[N° DE LOTE ]],ALMACEN[],2,FALSE)</f>
        <v>#N/A</v>
      </c>
      <c r="D491" s="169" t="e">
        <f>VLOOKUP(SALIDAS6[[#This Row],[N° DE LOTE ]],ALMACEN[],4,FALSE)</f>
        <v>#N/A</v>
      </c>
      <c r="E491" t="e">
        <f>VLOOKUP(SALIDAS6[[#This Row],[N° DE LOTE ]],ALMACEN[],3,FALSE)</f>
        <v>#N/A</v>
      </c>
      <c r="F491" s="839"/>
      <c r="G491" t="e">
        <f>VLOOKUP(SALIDAS6[[#This Row],[N° DE LOTE ]],ALMACEN[],7,)</f>
        <v>#N/A</v>
      </c>
    </row>
    <row r="492" spans="1:7" x14ac:dyDescent="0.25">
      <c r="A492" s="179"/>
      <c r="C492" s="169" t="e">
        <f>VLOOKUP(SALIDAS6[[#This Row],[N° DE LOTE ]],ALMACEN[],2,FALSE)</f>
        <v>#N/A</v>
      </c>
      <c r="D492" s="169" t="e">
        <f>VLOOKUP(SALIDAS6[[#This Row],[N° DE LOTE ]],ALMACEN[],4,FALSE)</f>
        <v>#N/A</v>
      </c>
      <c r="E492" t="e">
        <f>VLOOKUP(SALIDAS6[[#This Row],[N° DE LOTE ]],ALMACEN[],3,FALSE)</f>
        <v>#N/A</v>
      </c>
      <c r="F492" s="840"/>
      <c r="G492" t="e">
        <f>VLOOKUP(SALIDAS6[[#This Row],[N° DE LOTE ]],ALMACEN[],7,)</f>
        <v>#N/A</v>
      </c>
    </row>
    <row r="493" spans="1:7" x14ac:dyDescent="0.25">
      <c r="A493" s="185"/>
      <c r="C493" s="169" t="e">
        <f>VLOOKUP(SALIDAS6[[#This Row],[N° DE LOTE ]],ALMACEN[],2,FALSE)</f>
        <v>#N/A</v>
      </c>
      <c r="D493" s="169" t="e">
        <f>VLOOKUP(SALIDAS6[[#This Row],[N° DE LOTE ]],ALMACEN[],4,FALSE)</f>
        <v>#N/A</v>
      </c>
      <c r="E493" t="e">
        <f>VLOOKUP(SALIDAS6[[#This Row],[N° DE LOTE ]],ALMACEN[],3,FALSE)</f>
        <v>#N/A</v>
      </c>
      <c r="F493" s="839"/>
      <c r="G493" t="e">
        <f>VLOOKUP(SALIDAS6[[#This Row],[N° DE LOTE ]],ALMACEN[],7,)</f>
        <v>#N/A</v>
      </c>
    </row>
    <row r="494" spans="1:7" x14ac:dyDescent="0.25">
      <c r="A494" s="179"/>
      <c r="C494" s="169" t="e">
        <f>VLOOKUP(SALIDAS6[[#This Row],[N° DE LOTE ]],ALMACEN[],2,FALSE)</f>
        <v>#N/A</v>
      </c>
      <c r="D494" s="169" t="e">
        <f>VLOOKUP(SALIDAS6[[#This Row],[N° DE LOTE ]],ALMACEN[],4,FALSE)</f>
        <v>#N/A</v>
      </c>
      <c r="E494" t="e">
        <f>VLOOKUP(SALIDAS6[[#This Row],[N° DE LOTE ]],ALMACEN[],3,FALSE)</f>
        <v>#N/A</v>
      </c>
      <c r="F494" s="318"/>
      <c r="G494" t="e">
        <f>VLOOKUP(SALIDAS6[[#This Row],[N° DE LOTE ]],ALMACEN[],7,)</f>
        <v>#N/A</v>
      </c>
    </row>
    <row r="495" spans="1:7" x14ac:dyDescent="0.25">
      <c r="A495" s="179"/>
      <c r="C495" s="169" t="e">
        <f>VLOOKUP(SALIDAS6[[#This Row],[N° DE LOTE ]],ALMACEN[],2,FALSE)</f>
        <v>#N/A</v>
      </c>
      <c r="D495" s="169" t="e">
        <f>VLOOKUP(SALIDAS6[[#This Row],[N° DE LOTE ]],ALMACEN[],4,FALSE)</f>
        <v>#N/A</v>
      </c>
      <c r="E495" t="e">
        <f>VLOOKUP(SALIDAS6[[#This Row],[N° DE LOTE ]],ALMACEN[],3,FALSE)</f>
        <v>#N/A</v>
      </c>
      <c r="F495" s="318"/>
      <c r="G495" t="e">
        <f>VLOOKUP(SALIDAS6[[#This Row],[N° DE LOTE ]],ALMACEN[],7,)</f>
        <v>#N/A</v>
      </c>
    </row>
    <row r="496" spans="1:7" x14ac:dyDescent="0.25">
      <c r="A496" s="179"/>
      <c r="C496" s="169" t="e">
        <f>VLOOKUP(SALIDAS6[[#This Row],[N° DE LOTE ]],ALMACEN[],2,FALSE)</f>
        <v>#N/A</v>
      </c>
      <c r="D496" s="169" t="e">
        <f>VLOOKUP(SALIDAS6[[#This Row],[N° DE LOTE ]],ALMACEN[],4,FALSE)</f>
        <v>#N/A</v>
      </c>
      <c r="E496" t="e">
        <f>VLOOKUP(SALIDAS6[[#This Row],[N° DE LOTE ]],ALMACEN[],3,FALSE)</f>
        <v>#N/A</v>
      </c>
      <c r="F496" s="318"/>
      <c r="G496" t="e">
        <f>VLOOKUP(SALIDAS6[[#This Row],[N° DE LOTE ]],ALMACEN[],7,)</f>
        <v>#N/A</v>
      </c>
    </row>
    <row r="497" spans="1:7" x14ac:dyDescent="0.25">
      <c r="A497" s="179"/>
      <c r="C497" s="169" t="e">
        <f>VLOOKUP(SALIDAS6[[#This Row],[N° DE LOTE ]],ALMACEN[],2,FALSE)</f>
        <v>#N/A</v>
      </c>
      <c r="D497" s="169" t="e">
        <f>VLOOKUP(SALIDAS6[[#This Row],[N° DE LOTE ]],ALMACEN[],4,FALSE)</f>
        <v>#N/A</v>
      </c>
      <c r="E497" t="e">
        <f>VLOOKUP(SALIDAS6[[#This Row],[N° DE LOTE ]],ALMACEN[],3,FALSE)</f>
        <v>#N/A</v>
      </c>
      <c r="F497" s="320"/>
      <c r="G497" t="e">
        <f>VLOOKUP(SALIDAS6[[#This Row],[N° DE LOTE ]],ALMACEN[],7,)</f>
        <v>#N/A</v>
      </c>
    </row>
    <row r="498" spans="1:7" x14ac:dyDescent="0.25">
      <c r="A498" s="185"/>
      <c r="C498" s="169" t="e">
        <f>VLOOKUP(SALIDAS6[[#This Row],[N° DE LOTE ]],ALMACEN[],2,FALSE)</f>
        <v>#N/A</v>
      </c>
      <c r="D498" s="169" t="e">
        <f>VLOOKUP(SALIDAS6[[#This Row],[N° DE LOTE ]],ALMACEN[],4,FALSE)</f>
        <v>#N/A</v>
      </c>
      <c r="E498" t="e">
        <f>VLOOKUP(SALIDAS6[[#This Row],[N° DE LOTE ]],ALMACEN[],3,FALSE)</f>
        <v>#N/A</v>
      </c>
      <c r="F498" s="340"/>
      <c r="G498" t="e">
        <f>VLOOKUP(SALIDAS6[[#This Row],[N° DE LOTE ]],ALMACEN[],7,)</f>
        <v>#N/A</v>
      </c>
    </row>
    <row r="499" spans="1:7" x14ac:dyDescent="0.25">
      <c r="A499" s="185"/>
      <c r="C499" s="169" t="e">
        <f>VLOOKUP(SALIDAS6[[#This Row],[N° DE LOTE ]],ALMACEN[],2,FALSE)</f>
        <v>#N/A</v>
      </c>
      <c r="D499" s="169" t="e">
        <f>VLOOKUP(SALIDAS6[[#This Row],[N° DE LOTE ]],ALMACEN[],4,FALSE)</f>
        <v>#N/A</v>
      </c>
      <c r="E499" t="e">
        <f>VLOOKUP(SALIDAS6[[#This Row],[N° DE LOTE ]],ALMACEN[],3,FALSE)</f>
        <v>#N/A</v>
      </c>
      <c r="F499" s="326"/>
      <c r="G499" t="e">
        <f>VLOOKUP(SALIDAS6[[#This Row],[N° DE LOTE ]],ALMACEN[],7,)</f>
        <v>#N/A</v>
      </c>
    </row>
    <row r="500" spans="1:7" x14ac:dyDescent="0.25">
      <c r="A500" s="179"/>
      <c r="C500" s="169" t="e">
        <f>VLOOKUP(SALIDAS6[[#This Row],[N° DE LOTE ]],ALMACEN[],2,FALSE)</f>
        <v>#N/A</v>
      </c>
      <c r="D500" s="169" t="e">
        <f>VLOOKUP(SALIDAS6[[#This Row],[N° DE LOTE ]],ALMACEN[],4,FALSE)</f>
        <v>#N/A</v>
      </c>
      <c r="E500" t="e">
        <f>VLOOKUP(SALIDAS6[[#This Row],[N° DE LOTE ]],ALMACEN[],3,FALSE)</f>
        <v>#N/A</v>
      </c>
      <c r="F500" s="318"/>
      <c r="G500" t="e">
        <f>VLOOKUP(SALIDAS6[[#This Row],[N° DE LOTE ]],ALMACEN[],7,)</f>
        <v>#N/A</v>
      </c>
    </row>
    <row r="501" spans="1:7" x14ac:dyDescent="0.25">
      <c r="A501" s="179"/>
      <c r="C501" s="169" t="e">
        <f>VLOOKUP(SALIDAS6[[#This Row],[N° DE LOTE ]],ALMACEN[],2,FALSE)</f>
        <v>#N/A</v>
      </c>
      <c r="D501" s="169" t="e">
        <f>VLOOKUP(SALIDAS6[[#This Row],[N° DE LOTE ]],ALMACEN[],4,FALSE)</f>
        <v>#N/A</v>
      </c>
      <c r="E501" t="e">
        <f>VLOOKUP(SALIDAS6[[#This Row],[N° DE LOTE ]],ALMACEN[],3,FALSE)</f>
        <v>#N/A</v>
      </c>
      <c r="F501" s="318"/>
      <c r="G501" t="e">
        <f>VLOOKUP(SALIDAS6[[#This Row],[N° DE LOTE ]],ALMACEN[],7,)</f>
        <v>#N/A</v>
      </c>
    </row>
    <row r="502" spans="1:7" x14ac:dyDescent="0.25">
      <c r="A502" s="179"/>
      <c r="C502" s="169" t="e">
        <f>VLOOKUP(SALIDAS6[[#This Row],[N° DE LOTE ]],ALMACEN[],2,FALSE)</f>
        <v>#N/A</v>
      </c>
      <c r="D502" s="169" t="e">
        <f>VLOOKUP(SALIDAS6[[#This Row],[N° DE LOTE ]],ALMACEN[],4,FALSE)</f>
        <v>#N/A</v>
      </c>
      <c r="E502" t="e">
        <f>VLOOKUP(SALIDAS6[[#This Row],[N° DE LOTE ]],ALMACEN[],3,FALSE)</f>
        <v>#N/A</v>
      </c>
      <c r="F502" s="318"/>
      <c r="G502" t="e">
        <f>VLOOKUP(SALIDAS6[[#This Row],[N° DE LOTE ]],ALMACEN[],7,)</f>
        <v>#N/A</v>
      </c>
    </row>
    <row r="503" spans="1:7" x14ac:dyDescent="0.25">
      <c r="A503" s="179"/>
      <c r="C503" s="169" t="e">
        <f>VLOOKUP(SALIDAS6[[#This Row],[N° DE LOTE ]],ALMACEN[],2,FALSE)</f>
        <v>#N/A</v>
      </c>
      <c r="D503" s="169" t="e">
        <f>VLOOKUP(SALIDAS6[[#This Row],[N° DE LOTE ]],ALMACEN[],4,FALSE)</f>
        <v>#N/A</v>
      </c>
      <c r="E503" t="e">
        <f>VLOOKUP(SALIDAS6[[#This Row],[N° DE LOTE ]],ALMACEN[],3,FALSE)</f>
        <v>#N/A</v>
      </c>
      <c r="F503" s="318"/>
      <c r="G503" t="e">
        <f>VLOOKUP(SALIDAS6[[#This Row],[N° DE LOTE ]],ALMACEN[],7,)</f>
        <v>#N/A</v>
      </c>
    </row>
    <row r="504" spans="1:7" x14ac:dyDescent="0.25">
      <c r="A504" s="179"/>
      <c r="C504" s="169" t="e">
        <f>VLOOKUP(SALIDAS6[[#This Row],[N° DE LOTE ]],ALMACEN[],2,FALSE)</f>
        <v>#N/A</v>
      </c>
      <c r="D504" s="169" t="e">
        <f>VLOOKUP(SALIDAS6[[#This Row],[N° DE LOTE ]],ALMACEN[],4,FALSE)</f>
        <v>#N/A</v>
      </c>
      <c r="E504" t="e">
        <f>VLOOKUP(SALIDAS6[[#This Row],[N° DE LOTE ]],ALMACEN[],3,FALSE)</f>
        <v>#N/A</v>
      </c>
      <c r="F504" s="318"/>
      <c r="G504" t="e">
        <f>VLOOKUP(SALIDAS6[[#This Row],[N° DE LOTE ]],ALMACEN[],7,)</f>
        <v>#N/A</v>
      </c>
    </row>
    <row r="505" spans="1:7" x14ac:dyDescent="0.25">
      <c r="A505" s="179"/>
      <c r="C505" s="169" t="e">
        <f>VLOOKUP(SALIDAS6[[#This Row],[N° DE LOTE ]],ALMACEN[],2,FALSE)</f>
        <v>#N/A</v>
      </c>
      <c r="D505" s="169" t="e">
        <f>VLOOKUP(SALIDAS6[[#This Row],[N° DE LOTE ]],ALMACEN[],4,FALSE)</f>
        <v>#N/A</v>
      </c>
      <c r="E505" t="e">
        <f>VLOOKUP(SALIDAS6[[#This Row],[N° DE LOTE ]],ALMACEN[],3,FALSE)</f>
        <v>#N/A</v>
      </c>
      <c r="F505" s="318"/>
      <c r="G505" t="e">
        <f>VLOOKUP(SALIDAS6[[#This Row],[N° DE LOTE ]],ALMACEN[],7,)</f>
        <v>#N/A</v>
      </c>
    </row>
    <row r="506" spans="1:7" x14ac:dyDescent="0.25">
      <c r="A506" s="179"/>
      <c r="C506" s="169" t="e">
        <f>VLOOKUP(SALIDAS6[[#This Row],[N° DE LOTE ]],ALMACEN[],2,FALSE)</f>
        <v>#N/A</v>
      </c>
      <c r="D506" s="169" t="e">
        <f>VLOOKUP(SALIDAS6[[#This Row],[N° DE LOTE ]],ALMACEN[],4,FALSE)</f>
        <v>#N/A</v>
      </c>
      <c r="E506" t="e">
        <f>VLOOKUP(SALIDAS6[[#This Row],[N° DE LOTE ]],ALMACEN[],3,FALSE)</f>
        <v>#N/A</v>
      </c>
      <c r="F506" s="318"/>
      <c r="G506" t="e">
        <f>VLOOKUP(SALIDAS6[[#This Row],[N° DE LOTE ]],ALMACEN[],7,)</f>
        <v>#N/A</v>
      </c>
    </row>
    <row r="507" spans="1:7" x14ac:dyDescent="0.25">
      <c r="A507" s="179"/>
      <c r="C507" s="169" t="e">
        <f>VLOOKUP(SALIDAS6[[#This Row],[N° DE LOTE ]],ALMACEN[],2,FALSE)</f>
        <v>#N/A</v>
      </c>
      <c r="D507" s="169" t="e">
        <f>VLOOKUP(SALIDAS6[[#This Row],[N° DE LOTE ]],ALMACEN[],4,FALSE)</f>
        <v>#N/A</v>
      </c>
      <c r="E507" t="e">
        <f>VLOOKUP(SALIDAS6[[#This Row],[N° DE LOTE ]],ALMACEN[],3,FALSE)</f>
        <v>#N/A</v>
      </c>
      <c r="F507" s="318"/>
      <c r="G507" t="e">
        <f>VLOOKUP(SALIDAS6[[#This Row],[N° DE LOTE ]],ALMACEN[],7,)</f>
        <v>#N/A</v>
      </c>
    </row>
    <row r="508" spans="1:7" x14ac:dyDescent="0.25">
      <c r="A508" s="179"/>
      <c r="C508" s="169" t="e">
        <f>VLOOKUP(SALIDAS6[[#This Row],[N° DE LOTE ]],ALMACEN[],2,FALSE)</f>
        <v>#N/A</v>
      </c>
      <c r="D508" s="169" t="e">
        <f>VLOOKUP(SALIDAS6[[#This Row],[N° DE LOTE ]],ALMACEN[],4,FALSE)</f>
        <v>#N/A</v>
      </c>
      <c r="E508" t="e">
        <f>VLOOKUP(SALIDAS6[[#This Row],[N° DE LOTE ]],ALMACEN[],3,FALSE)</f>
        <v>#N/A</v>
      </c>
      <c r="F508" s="318"/>
      <c r="G508" t="e">
        <f>VLOOKUP(SALIDAS6[[#This Row],[N° DE LOTE ]],ALMACEN[],7,)</f>
        <v>#N/A</v>
      </c>
    </row>
    <row r="509" spans="1:7" x14ac:dyDescent="0.25">
      <c r="A509" s="179"/>
      <c r="C509" s="169" t="e">
        <f>VLOOKUP(SALIDAS6[[#This Row],[N° DE LOTE ]],ALMACEN[],2,FALSE)</f>
        <v>#N/A</v>
      </c>
      <c r="D509" s="169" t="e">
        <f>VLOOKUP(SALIDAS6[[#This Row],[N° DE LOTE ]],ALMACEN[],4,FALSE)</f>
        <v>#N/A</v>
      </c>
      <c r="E509" t="e">
        <f>VLOOKUP(SALIDAS6[[#This Row],[N° DE LOTE ]],ALMACEN[],3,FALSE)</f>
        <v>#N/A</v>
      </c>
      <c r="F509" s="318"/>
      <c r="G509" t="e">
        <f>VLOOKUP(SALIDAS6[[#This Row],[N° DE LOTE ]],ALMACEN[],7,)</f>
        <v>#N/A</v>
      </c>
    </row>
    <row r="510" spans="1:7" x14ac:dyDescent="0.25">
      <c r="A510" s="179"/>
      <c r="C510" s="169" t="e">
        <f>VLOOKUP(SALIDAS6[[#This Row],[N° DE LOTE ]],ALMACEN[],2,FALSE)</f>
        <v>#N/A</v>
      </c>
      <c r="D510" s="169" t="e">
        <f>VLOOKUP(SALIDAS6[[#This Row],[N° DE LOTE ]],ALMACEN[],4,FALSE)</f>
        <v>#N/A</v>
      </c>
      <c r="E510" t="e">
        <f>VLOOKUP(SALIDAS6[[#This Row],[N° DE LOTE ]],ALMACEN[],3,FALSE)</f>
        <v>#N/A</v>
      </c>
      <c r="F510" s="318"/>
      <c r="G510" t="e">
        <f>VLOOKUP(SALIDAS6[[#This Row],[N° DE LOTE ]],ALMACEN[],7,)</f>
        <v>#N/A</v>
      </c>
    </row>
    <row r="511" spans="1:7" x14ac:dyDescent="0.25">
      <c r="A511" s="179"/>
      <c r="C511" s="169" t="e">
        <f>VLOOKUP(SALIDAS6[[#This Row],[N° DE LOTE ]],ALMACEN[],2,FALSE)</f>
        <v>#N/A</v>
      </c>
      <c r="D511" s="169" t="e">
        <f>VLOOKUP(SALIDAS6[[#This Row],[N° DE LOTE ]],ALMACEN[],4,FALSE)</f>
        <v>#N/A</v>
      </c>
      <c r="E511" t="e">
        <f>VLOOKUP(SALIDAS6[[#This Row],[N° DE LOTE ]],ALMACEN[],3,FALSE)</f>
        <v>#N/A</v>
      </c>
      <c r="F511" s="318"/>
      <c r="G511" t="e">
        <f>VLOOKUP(SALIDAS6[[#This Row],[N° DE LOTE ]],ALMACEN[],7,)</f>
        <v>#N/A</v>
      </c>
    </row>
    <row r="512" spans="1:7" x14ac:dyDescent="0.25">
      <c r="A512" s="179"/>
      <c r="C512" s="169" t="e">
        <f>VLOOKUP(SALIDAS6[[#This Row],[N° DE LOTE ]],ALMACEN[],2,FALSE)</f>
        <v>#N/A</v>
      </c>
      <c r="D512" s="169" t="e">
        <f>VLOOKUP(SALIDAS6[[#This Row],[N° DE LOTE ]],ALMACEN[],4,FALSE)</f>
        <v>#N/A</v>
      </c>
      <c r="E512" t="e">
        <f>VLOOKUP(SALIDAS6[[#This Row],[N° DE LOTE ]],ALMACEN[],3,FALSE)</f>
        <v>#N/A</v>
      </c>
      <c r="F512" s="318"/>
      <c r="G512" t="e">
        <f>VLOOKUP(SALIDAS6[[#This Row],[N° DE LOTE ]],ALMACEN[],7,)</f>
        <v>#N/A</v>
      </c>
    </row>
    <row r="513" spans="1:7" x14ac:dyDescent="0.25">
      <c r="A513" s="179"/>
      <c r="C513" s="169" t="e">
        <f>VLOOKUP(SALIDAS6[[#This Row],[N° DE LOTE ]],ALMACEN[],2,FALSE)</f>
        <v>#N/A</v>
      </c>
      <c r="D513" s="169" t="e">
        <f>VLOOKUP(SALIDAS6[[#This Row],[N° DE LOTE ]],ALMACEN[],4,FALSE)</f>
        <v>#N/A</v>
      </c>
      <c r="E513" t="e">
        <f>VLOOKUP(SALIDAS6[[#This Row],[N° DE LOTE ]],ALMACEN[],3,FALSE)</f>
        <v>#N/A</v>
      </c>
      <c r="F513" s="318"/>
      <c r="G513" t="e">
        <f>VLOOKUP(SALIDAS6[[#This Row],[N° DE LOTE ]],ALMACEN[],7,)</f>
        <v>#N/A</v>
      </c>
    </row>
    <row r="514" spans="1:7" x14ac:dyDescent="0.25">
      <c r="A514" s="179"/>
      <c r="C514" s="169" t="e">
        <f>VLOOKUP(SALIDAS6[[#This Row],[N° DE LOTE ]],ALMACEN[],2,FALSE)</f>
        <v>#N/A</v>
      </c>
      <c r="D514" s="169" t="e">
        <f>VLOOKUP(SALIDAS6[[#This Row],[N° DE LOTE ]],ALMACEN[],4,FALSE)</f>
        <v>#N/A</v>
      </c>
      <c r="E514" t="e">
        <f>VLOOKUP(SALIDAS6[[#This Row],[N° DE LOTE ]],ALMACEN[],3,FALSE)</f>
        <v>#N/A</v>
      </c>
      <c r="F514" s="318"/>
      <c r="G514" t="e">
        <f>VLOOKUP(SALIDAS6[[#This Row],[N° DE LOTE ]],ALMACEN[],7,)</f>
        <v>#N/A</v>
      </c>
    </row>
    <row r="515" spans="1:7" x14ac:dyDescent="0.25">
      <c r="A515" s="179"/>
      <c r="C515" s="169" t="e">
        <f>VLOOKUP(SALIDAS6[[#This Row],[N° DE LOTE ]],ALMACEN[],2,FALSE)</f>
        <v>#N/A</v>
      </c>
      <c r="D515" s="169" t="e">
        <f>VLOOKUP(SALIDAS6[[#This Row],[N° DE LOTE ]],ALMACEN[],4,FALSE)</f>
        <v>#N/A</v>
      </c>
      <c r="E515" t="e">
        <f>VLOOKUP(SALIDAS6[[#This Row],[N° DE LOTE ]],ALMACEN[],3,FALSE)</f>
        <v>#N/A</v>
      </c>
      <c r="F515" s="318"/>
      <c r="G515" t="e">
        <f>VLOOKUP(SALIDAS6[[#This Row],[N° DE LOTE ]],ALMACEN[],7,)</f>
        <v>#N/A</v>
      </c>
    </row>
    <row r="516" spans="1:7" x14ac:dyDescent="0.25">
      <c r="A516" s="179"/>
      <c r="C516" s="169" t="e">
        <f>VLOOKUP(SALIDAS6[[#This Row],[N° DE LOTE ]],ALMACEN[],2,FALSE)</f>
        <v>#N/A</v>
      </c>
      <c r="D516" s="169" t="e">
        <f>VLOOKUP(SALIDAS6[[#This Row],[N° DE LOTE ]],ALMACEN[],4,FALSE)</f>
        <v>#N/A</v>
      </c>
      <c r="E516" t="e">
        <f>VLOOKUP(SALIDAS6[[#This Row],[N° DE LOTE ]],ALMACEN[],3,FALSE)</f>
        <v>#N/A</v>
      </c>
      <c r="F516" s="318"/>
      <c r="G516" t="e">
        <f>VLOOKUP(SALIDAS6[[#This Row],[N° DE LOTE ]],ALMACEN[],7,)</f>
        <v>#N/A</v>
      </c>
    </row>
    <row r="517" spans="1:7" x14ac:dyDescent="0.25">
      <c r="A517" s="179"/>
      <c r="C517" s="169" t="e">
        <f>VLOOKUP(SALIDAS6[[#This Row],[N° DE LOTE ]],ALMACEN[],2,FALSE)</f>
        <v>#N/A</v>
      </c>
      <c r="D517" s="169" t="e">
        <f>VLOOKUP(SALIDAS6[[#This Row],[N° DE LOTE ]],ALMACEN[],4,FALSE)</f>
        <v>#N/A</v>
      </c>
      <c r="E517" t="e">
        <f>VLOOKUP(SALIDAS6[[#This Row],[N° DE LOTE ]],ALMACEN[],3,FALSE)</f>
        <v>#N/A</v>
      </c>
      <c r="F517" s="318"/>
      <c r="G517" t="e">
        <f>VLOOKUP(SALIDAS6[[#This Row],[N° DE LOTE ]],ALMACEN[],7,)</f>
        <v>#N/A</v>
      </c>
    </row>
    <row r="518" spans="1:7" x14ac:dyDescent="0.25">
      <c r="A518" s="179"/>
      <c r="C518" s="169" t="e">
        <f>VLOOKUP(SALIDAS6[[#This Row],[N° DE LOTE ]],ALMACEN[],2,FALSE)</f>
        <v>#N/A</v>
      </c>
      <c r="D518" s="169" t="e">
        <f>VLOOKUP(SALIDAS6[[#This Row],[N° DE LOTE ]],ALMACEN[],4,FALSE)</f>
        <v>#N/A</v>
      </c>
      <c r="E518" t="e">
        <f>VLOOKUP(SALIDAS6[[#This Row],[N° DE LOTE ]],ALMACEN[],3,FALSE)</f>
        <v>#N/A</v>
      </c>
      <c r="F518" s="318"/>
      <c r="G518" t="e">
        <f>VLOOKUP(SALIDAS6[[#This Row],[N° DE LOTE ]],ALMACEN[],7,)</f>
        <v>#N/A</v>
      </c>
    </row>
    <row r="519" spans="1:7" x14ac:dyDescent="0.25">
      <c r="A519" s="179"/>
      <c r="C519" s="169" t="e">
        <f>VLOOKUP(SALIDAS6[[#This Row],[N° DE LOTE ]],ALMACEN[],2,FALSE)</f>
        <v>#N/A</v>
      </c>
      <c r="D519" s="169" t="e">
        <f>VLOOKUP(SALIDAS6[[#This Row],[N° DE LOTE ]],ALMACEN[],4,FALSE)</f>
        <v>#N/A</v>
      </c>
      <c r="E519" t="e">
        <f>VLOOKUP(SALIDAS6[[#This Row],[N° DE LOTE ]],ALMACEN[],3,FALSE)</f>
        <v>#N/A</v>
      </c>
      <c r="F519" s="318"/>
      <c r="G519" t="e">
        <f>VLOOKUP(SALIDAS6[[#This Row],[N° DE LOTE ]],ALMACEN[],7,)</f>
        <v>#N/A</v>
      </c>
    </row>
    <row r="520" spans="1:7" x14ac:dyDescent="0.25">
      <c r="A520" s="179"/>
      <c r="C520" s="169" t="e">
        <f>VLOOKUP(SALIDAS6[[#This Row],[N° DE LOTE ]],ALMACEN[],2,FALSE)</f>
        <v>#N/A</v>
      </c>
      <c r="D520" s="169" t="e">
        <f>VLOOKUP(SALIDAS6[[#This Row],[N° DE LOTE ]],ALMACEN[],4,FALSE)</f>
        <v>#N/A</v>
      </c>
      <c r="E520" t="e">
        <f>VLOOKUP(SALIDAS6[[#This Row],[N° DE LOTE ]],ALMACEN[],3,FALSE)</f>
        <v>#N/A</v>
      </c>
      <c r="F520" s="318"/>
      <c r="G520" t="e">
        <f>VLOOKUP(SALIDAS6[[#This Row],[N° DE LOTE ]],ALMACEN[],7,)</f>
        <v>#N/A</v>
      </c>
    </row>
    <row r="521" spans="1:7" x14ac:dyDescent="0.25">
      <c r="A521" s="179"/>
      <c r="C521" s="169" t="e">
        <f>VLOOKUP(SALIDAS6[[#This Row],[N° DE LOTE ]],ALMACEN[],2,FALSE)</f>
        <v>#N/A</v>
      </c>
      <c r="D521" s="169" t="e">
        <f>VLOOKUP(SALIDAS6[[#This Row],[N° DE LOTE ]],ALMACEN[],4,FALSE)</f>
        <v>#N/A</v>
      </c>
      <c r="E521" t="e">
        <f>VLOOKUP(SALIDAS6[[#This Row],[N° DE LOTE ]],ALMACEN[],3,FALSE)</f>
        <v>#N/A</v>
      </c>
      <c r="F521" s="318"/>
      <c r="G521" t="e">
        <f>VLOOKUP(SALIDAS6[[#This Row],[N° DE LOTE ]],ALMACEN[],7,)</f>
        <v>#N/A</v>
      </c>
    </row>
    <row r="522" spans="1:7" x14ac:dyDescent="0.25">
      <c r="A522" s="179"/>
      <c r="C522" s="169" t="e">
        <f>VLOOKUP(SALIDAS6[[#This Row],[N° DE LOTE ]],ALMACEN[],2,FALSE)</f>
        <v>#N/A</v>
      </c>
      <c r="D522" s="169" t="e">
        <f>VLOOKUP(SALIDAS6[[#This Row],[N° DE LOTE ]],ALMACEN[],4,FALSE)</f>
        <v>#N/A</v>
      </c>
      <c r="E522" t="e">
        <f>VLOOKUP(SALIDAS6[[#This Row],[N° DE LOTE ]],ALMACEN[],3,FALSE)</f>
        <v>#N/A</v>
      </c>
      <c r="F522" s="318"/>
      <c r="G522" t="e">
        <f>VLOOKUP(SALIDAS6[[#This Row],[N° DE LOTE ]],ALMACEN[],7,)</f>
        <v>#N/A</v>
      </c>
    </row>
    <row r="523" spans="1:7" x14ac:dyDescent="0.25">
      <c r="A523" s="179"/>
      <c r="C523" s="169" t="e">
        <f>VLOOKUP(SALIDAS6[[#This Row],[N° DE LOTE ]],ALMACEN[],2,FALSE)</f>
        <v>#N/A</v>
      </c>
      <c r="D523" s="169" t="e">
        <f>VLOOKUP(SALIDAS6[[#This Row],[N° DE LOTE ]],ALMACEN[],4,FALSE)</f>
        <v>#N/A</v>
      </c>
      <c r="E523" t="e">
        <f>VLOOKUP(SALIDAS6[[#This Row],[N° DE LOTE ]],ALMACEN[],3,FALSE)</f>
        <v>#N/A</v>
      </c>
      <c r="F523" s="318"/>
      <c r="G523" t="e">
        <f>VLOOKUP(SALIDAS6[[#This Row],[N° DE LOTE ]],ALMACEN[],7,)</f>
        <v>#N/A</v>
      </c>
    </row>
    <row r="524" spans="1:7" x14ac:dyDescent="0.25">
      <c r="A524" s="179"/>
      <c r="C524" s="169" t="e">
        <f>VLOOKUP(SALIDAS6[[#This Row],[N° DE LOTE ]],ALMACEN[],2,FALSE)</f>
        <v>#N/A</v>
      </c>
      <c r="D524" s="169" t="e">
        <f>VLOOKUP(SALIDAS6[[#This Row],[N° DE LOTE ]],ALMACEN[],4,FALSE)</f>
        <v>#N/A</v>
      </c>
      <c r="E524" t="e">
        <f>VLOOKUP(SALIDAS6[[#This Row],[N° DE LOTE ]],ALMACEN[],3,FALSE)</f>
        <v>#N/A</v>
      </c>
      <c r="F524" s="318"/>
      <c r="G524" t="e">
        <f>VLOOKUP(SALIDAS6[[#This Row],[N° DE LOTE ]],ALMACEN[],7,)</f>
        <v>#N/A</v>
      </c>
    </row>
    <row r="525" spans="1:7" x14ac:dyDescent="0.25">
      <c r="A525" s="179"/>
      <c r="C525" s="169" t="e">
        <f>VLOOKUP(SALIDAS6[[#This Row],[N° DE LOTE ]],ALMACEN[],2,FALSE)</f>
        <v>#N/A</v>
      </c>
      <c r="D525" s="169" t="e">
        <f>VLOOKUP(SALIDAS6[[#This Row],[N° DE LOTE ]],ALMACEN[],4,FALSE)</f>
        <v>#N/A</v>
      </c>
      <c r="E525" t="e">
        <f>VLOOKUP(SALIDAS6[[#This Row],[N° DE LOTE ]],ALMACEN[],3,FALSE)</f>
        <v>#N/A</v>
      </c>
      <c r="F525" s="318"/>
      <c r="G525" t="e">
        <f>VLOOKUP(SALIDAS6[[#This Row],[N° DE LOTE ]],ALMACEN[],7,)</f>
        <v>#N/A</v>
      </c>
    </row>
    <row r="526" spans="1:7" x14ac:dyDescent="0.25">
      <c r="A526" s="179"/>
      <c r="C526" s="169" t="e">
        <f>VLOOKUP(SALIDAS6[[#This Row],[N° DE LOTE ]],ALMACEN[],2,FALSE)</f>
        <v>#N/A</v>
      </c>
      <c r="D526" s="169" t="e">
        <f>VLOOKUP(SALIDAS6[[#This Row],[N° DE LOTE ]],ALMACEN[],4,FALSE)</f>
        <v>#N/A</v>
      </c>
      <c r="E526" t="e">
        <f>VLOOKUP(SALIDAS6[[#This Row],[N° DE LOTE ]],ALMACEN[],3,FALSE)</f>
        <v>#N/A</v>
      </c>
      <c r="F526" s="318"/>
      <c r="G526" t="e">
        <f>VLOOKUP(SALIDAS6[[#This Row],[N° DE LOTE ]],ALMACEN[],7,)</f>
        <v>#N/A</v>
      </c>
    </row>
    <row r="527" spans="1:7" x14ac:dyDescent="0.25">
      <c r="A527" s="179"/>
      <c r="C527" s="169" t="e">
        <f>VLOOKUP(SALIDAS6[[#This Row],[N° DE LOTE ]],ALMACEN[],2,FALSE)</f>
        <v>#N/A</v>
      </c>
      <c r="D527" s="169" t="e">
        <f>VLOOKUP(SALIDAS6[[#This Row],[N° DE LOTE ]],ALMACEN[],4,FALSE)</f>
        <v>#N/A</v>
      </c>
      <c r="E527" t="e">
        <f>VLOOKUP(SALIDAS6[[#This Row],[N° DE LOTE ]],ALMACEN[],3,FALSE)</f>
        <v>#N/A</v>
      </c>
      <c r="F527" s="320"/>
      <c r="G527" t="e">
        <f>VLOOKUP(SALIDAS6[[#This Row],[N° DE LOTE ]],ALMACEN[],7,)</f>
        <v>#N/A</v>
      </c>
    </row>
    <row r="528" spans="1:7" x14ac:dyDescent="0.25">
      <c r="A528" s="185"/>
      <c r="C528" s="169" t="e">
        <f>VLOOKUP(SALIDAS6[[#This Row],[N° DE LOTE ]],ALMACEN[],2,FALSE)</f>
        <v>#N/A</v>
      </c>
      <c r="D528" s="169" t="e">
        <f>VLOOKUP(SALIDAS6[[#This Row],[N° DE LOTE ]],ALMACEN[],4,FALSE)</f>
        <v>#N/A</v>
      </c>
      <c r="E528" t="e">
        <f>VLOOKUP(SALIDAS6[[#This Row],[N° DE LOTE ]],ALMACEN[],3,FALSE)</f>
        <v>#N/A</v>
      </c>
      <c r="F528" s="321"/>
      <c r="G528" t="e">
        <f>VLOOKUP(SALIDAS6[[#This Row],[N° DE LOTE ]],ALMACEN[],7,)</f>
        <v>#N/A</v>
      </c>
    </row>
    <row r="529" spans="1:7" x14ac:dyDescent="0.25">
      <c r="A529" s="185"/>
      <c r="C529" s="169" t="e">
        <f>VLOOKUP(SALIDAS6[[#This Row],[N° DE LOTE ]],ALMACEN[],2,FALSE)</f>
        <v>#N/A</v>
      </c>
      <c r="D529" s="169" t="e">
        <f>VLOOKUP(SALIDAS6[[#This Row],[N° DE LOTE ]],ALMACEN[],4,FALSE)</f>
        <v>#N/A</v>
      </c>
      <c r="E529" t="e">
        <f>VLOOKUP(SALIDAS6[[#This Row],[N° DE LOTE ]],ALMACEN[],3,FALSE)</f>
        <v>#N/A</v>
      </c>
      <c r="F529" s="839"/>
      <c r="G529" t="e">
        <f>VLOOKUP(SALIDAS6[[#This Row],[N° DE LOTE ]],ALMACEN[],7,)</f>
        <v>#N/A</v>
      </c>
    </row>
    <row r="530" spans="1:7" x14ac:dyDescent="0.25">
      <c r="A530" s="179"/>
      <c r="C530" s="169" t="e">
        <f>VLOOKUP(SALIDAS6[[#This Row],[N° DE LOTE ]],ALMACEN[],2,FALSE)</f>
        <v>#N/A</v>
      </c>
      <c r="D530" s="169" t="e">
        <f>VLOOKUP(SALIDAS6[[#This Row],[N° DE LOTE ]],ALMACEN[],4,FALSE)</f>
        <v>#N/A</v>
      </c>
      <c r="E530" t="e">
        <f>VLOOKUP(SALIDAS6[[#This Row],[N° DE LOTE ]],ALMACEN[],3,FALSE)</f>
        <v>#N/A</v>
      </c>
      <c r="F530" s="318"/>
      <c r="G530" t="e">
        <f>VLOOKUP(SALIDAS6[[#This Row],[N° DE LOTE ]],ALMACEN[],7,)</f>
        <v>#N/A</v>
      </c>
    </row>
    <row r="531" spans="1:7" x14ac:dyDescent="0.25">
      <c r="A531" s="179"/>
      <c r="C531" s="169" t="e">
        <f>VLOOKUP(SALIDAS6[[#This Row],[N° DE LOTE ]],ALMACEN[],2,FALSE)</f>
        <v>#N/A</v>
      </c>
      <c r="D531" s="169" t="e">
        <f>VLOOKUP(SALIDAS6[[#This Row],[N° DE LOTE ]],ALMACEN[],4,FALSE)</f>
        <v>#N/A</v>
      </c>
      <c r="E531" t="e">
        <f>VLOOKUP(SALIDAS6[[#This Row],[N° DE LOTE ]],ALMACEN[],3,FALSE)</f>
        <v>#N/A</v>
      </c>
      <c r="F531" s="318"/>
      <c r="G531" t="e">
        <f>VLOOKUP(SALIDAS6[[#This Row],[N° DE LOTE ]],ALMACEN[],7,)</f>
        <v>#N/A</v>
      </c>
    </row>
    <row r="532" spans="1:7" x14ac:dyDescent="0.25">
      <c r="A532" s="179"/>
      <c r="C532" s="169" t="e">
        <f>VLOOKUP(SALIDAS6[[#This Row],[N° DE LOTE ]],ALMACEN[],2,FALSE)</f>
        <v>#N/A</v>
      </c>
      <c r="D532" s="169" t="e">
        <f>VLOOKUP(SALIDAS6[[#This Row],[N° DE LOTE ]],ALMACEN[],4,FALSE)</f>
        <v>#N/A</v>
      </c>
      <c r="E532" t="e">
        <f>VLOOKUP(SALIDAS6[[#This Row],[N° DE LOTE ]],ALMACEN[],3,FALSE)</f>
        <v>#N/A</v>
      </c>
      <c r="F532" s="320"/>
      <c r="G532" t="e">
        <f>VLOOKUP(SALIDAS6[[#This Row],[N° DE LOTE ]],ALMACEN[],7,)</f>
        <v>#N/A</v>
      </c>
    </row>
    <row r="533" spans="1:7" x14ac:dyDescent="0.25">
      <c r="A533" s="185"/>
      <c r="C533" s="169" t="e">
        <f>VLOOKUP(SALIDAS6[[#This Row],[N° DE LOTE ]],ALMACEN[],2,FALSE)</f>
        <v>#N/A</v>
      </c>
      <c r="D533" s="169" t="e">
        <f>VLOOKUP(SALIDAS6[[#This Row],[N° DE LOTE ]],ALMACEN[],4,FALSE)</f>
        <v>#N/A</v>
      </c>
      <c r="E533" t="e">
        <f>VLOOKUP(SALIDAS6[[#This Row],[N° DE LOTE ]],ALMACEN[],3,FALSE)</f>
        <v>#N/A</v>
      </c>
      <c r="F533" s="839"/>
      <c r="G533" t="e">
        <f>VLOOKUP(SALIDAS6[[#This Row],[N° DE LOTE ]],ALMACEN[],7,)</f>
        <v>#N/A</v>
      </c>
    </row>
    <row r="534" spans="1:7" x14ac:dyDescent="0.25">
      <c r="A534" s="179"/>
      <c r="C534" s="169" t="e">
        <f>VLOOKUP(SALIDAS6[[#This Row],[N° DE LOTE ]],ALMACEN[],2,FALSE)</f>
        <v>#N/A</v>
      </c>
      <c r="D534" s="169" t="e">
        <f>VLOOKUP(SALIDAS6[[#This Row],[N° DE LOTE ]],ALMACEN[],4,FALSE)</f>
        <v>#N/A</v>
      </c>
      <c r="E534" t="e">
        <f>VLOOKUP(SALIDAS6[[#This Row],[N° DE LOTE ]],ALMACEN[],3,FALSE)</f>
        <v>#N/A</v>
      </c>
      <c r="F534" s="318"/>
      <c r="G534" t="e">
        <f>VLOOKUP(SALIDAS6[[#This Row],[N° DE LOTE ]],ALMACEN[],7,)</f>
        <v>#N/A</v>
      </c>
    </row>
    <row r="535" spans="1:7" x14ac:dyDescent="0.25">
      <c r="A535" s="179"/>
      <c r="C535" s="169" t="e">
        <f>VLOOKUP(SALIDAS6[[#This Row],[N° DE LOTE ]],ALMACEN[],2,FALSE)</f>
        <v>#N/A</v>
      </c>
      <c r="D535" s="169" t="e">
        <f>VLOOKUP(SALIDAS6[[#This Row],[N° DE LOTE ]],ALMACEN[],4,FALSE)</f>
        <v>#N/A</v>
      </c>
      <c r="E535" t="e">
        <f>VLOOKUP(SALIDAS6[[#This Row],[N° DE LOTE ]],ALMACEN[],3,FALSE)</f>
        <v>#N/A</v>
      </c>
      <c r="F535" s="318"/>
      <c r="G535" t="e">
        <f>VLOOKUP(SALIDAS6[[#This Row],[N° DE LOTE ]],ALMACEN[],7,)</f>
        <v>#N/A</v>
      </c>
    </row>
    <row r="536" spans="1:7" x14ac:dyDescent="0.25">
      <c r="A536" s="179"/>
      <c r="C536" s="169" t="e">
        <f>VLOOKUP(SALIDAS6[[#This Row],[N° DE LOTE ]],ALMACEN[],2,FALSE)</f>
        <v>#N/A</v>
      </c>
      <c r="D536" s="169" t="e">
        <f>VLOOKUP(SALIDAS6[[#This Row],[N° DE LOTE ]],ALMACEN[],4,FALSE)</f>
        <v>#N/A</v>
      </c>
      <c r="E536" t="e">
        <f>VLOOKUP(SALIDAS6[[#This Row],[N° DE LOTE ]],ALMACEN[],3,FALSE)</f>
        <v>#N/A</v>
      </c>
      <c r="F536" s="320"/>
      <c r="G536" t="e">
        <f>VLOOKUP(SALIDAS6[[#This Row],[N° DE LOTE ]],ALMACEN[],7,)</f>
        <v>#N/A</v>
      </c>
    </row>
    <row r="537" spans="1:7" x14ac:dyDescent="0.25">
      <c r="A537" s="185"/>
      <c r="C537" s="169" t="e">
        <f>VLOOKUP(SALIDAS6[[#This Row],[N° DE LOTE ]],ALMACEN[],2,FALSE)</f>
        <v>#N/A</v>
      </c>
      <c r="D537" s="169" t="e">
        <f>VLOOKUP(SALIDAS6[[#This Row],[N° DE LOTE ]],ALMACEN[],4,FALSE)</f>
        <v>#N/A</v>
      </c>
      <c r="E537" t="e">
        <f>VLOOKUP(SALIDAS6[[#This Row],[N° DE LOTE ]],ALMACEN[],3,FALSE)</f>
        <v>#N/A</v>
      </c>
      <c r="F537" s="839"/>
      <c r="G537" t="e">
        <f>VLOOKUP(SALIDAS6[[#This Row],[N° DE LOTE ]],ALMACEN[],7,)</f>
        <v>#N/A</v>
      </c>
    </row>
    <row r="538" spans="1:7" x14ac:dyDescent="0.25">
      <c r="A538" s="179"/>
      <c r="C538" s="169" t="e">
        <f>VLOOKUP(SALIDAS6[[#This Row],[N° DE LOTE ]],ALMACEN[],2,FALSE)</f>
        <v>#N/A</v>
      </c>
      <c r="D538" s="169" t="e">
        <f>VLOOKUP(SALIDAS6[[#This Row],[N° DE LOTE ]],ALMACEN[],4,FALSE)</f>
        <v>#N/A</v>
      </c>
      <c r="E538" t="e">
        <f>VLOOKUP(SALIDAS6[[#This Row],[N° DE LOTE ]],ALMACEN[],3,FALSE)</f>
        <v>#N/A</v>
      </c>
      <c r="F538" s="347"/>
      <c r="G538" t="e">
        <f>VLOOKUP(SALIDAS6[[#This Row],[N° DE LOTE ]],ALMACEN[],7,)</f>
        <v>#N/A</v>
      </c>
    </row>
    <row r="539" spans="1:7" x14ac:dyDescent="0.25">
      <c r="A539" s="179"/>
      <c r="C539" s="169" t="e">
        <f>VLOOKUP(SALIDAS6[[#This Row],[N° DE LOTE ]],ALMACEN[],2,FALSE)</f>
        <v>#N/A</v>
      </c>
      <c r="D539" s="169" t="e">
        <f>VLOOKUP(SALIDAS6[[#This Row],[N° DE LOTE ]],ALMACEN[],4,FALSE)</f>
        <v>#N/A</v>
      </c>
      <c r="E539" t="e">
        <f>VLOOKUP(SALIDAS6[[#This Row],[N° DE LOTE ]],ALMACEN[],3,FALSE)</f>
        <v>#N/A</v>
      </c>
      <c r="F539" s="347"/>
      <c r="G539" t="e">
        <f>VLOOKUP(SALIDAS6[[#This Row],[N° DE LOTE ]],ALMACEN[],7,)</f>
        <v>#N/A</v>
      </c>
    </row>
    <row r="540" spans="1:7" x14ac:dyDescent="0.25">
      <c r="A540" s="179"/>
      <c r="C540" s="169" t="e">
        <f>VLOOKUP(SALIDAS6[[#This Row],[N° DE LOTE ]],ALMACEN[],2,FALSE)</f>
        <v>#N/A</v>
      </c>
      <c r="D540" s="169" t="e">
        <f>VLOOKUP(SALIDAS6[[#This Row],[N° DE LOTE ]],ALMACEN[],4,FALSE)</f>
        <v>#N/A</v>
      </c>
      <c r="E540" t="e">
        <f>VLOOKUP(SALIDAS6[[#This Row],[N° DE LOTE ]],ALMACEN[],3,FALSE)</f>
        <v>#N/A</v>
      </c>
      <c r="F540" s="347"/>
      <c r="G540" t="e">
        <f>VLOOKUP(SALIDAS6[[#This Row],[N° DE LOTE ]],ALMACEN[],7,)</f>
        <v>#N/A</v>
      </c>
    </row>
    <row r="541" spans="1:7" x14ac:dyDescent="0.25">
      <c r="A541" s="179"/>
      <c r="C541" s="169" t="e">
        <f>VLOOKUP(SALIDAS6[[#This Row],[N° DE LOTE ]],ALMACEN[],2,FALSE)</f>
        <v>#N/A</v>
      </c>
      <c r="D541" s="169" t="e">
        <f>VLOOKUP(SALIDAS6[[#This Row],[N° DE LOTE ]],ALMACEN[],4,FALSE)</f>
        <v>#N/A</v>
      </c>
      <c r="E541" t="e">
        <f>VLOOKUP(SALIDAS6[[#This Row],[N° DE LOTE ]],ALMACEN[],3,FALSE)</f>
        <v>#N/A</v>
      </c>
      <c r="F541" s="347"/>
      <c r="G541" t="e">
        <f>VLOOKUP(SALIDAS6[[#This Row],[N° DE LOTE ]],ALMACEN[],7,)</f>
        <v>#N/A</v>
      </c>
    </row>
    <row r="542" spans="1:7" x14ac:dyDescent="0.25">
      <c r="A542" s="179"/>
      <c r="C542" s="169" t="e">
        <f>VLOOKUP(SALIDAS6[[#This Row],[N° DE LOTE ]],ALMACEN[],2,FALSE)</f>
        <v>#N/A</v>
      </c>
      <c r="D542" s="169" t="e">
        <f>VLOOKUP(SALIDAS6[[#This Row],[N° DE LOTE ]],ALMACEN[],4,FALSE)</f>
        <v>#N/A</v>
      </c>
      <c r="E542" t="e">
        <f>VLOOKUP(SALIDAS6[[#This Row],[N° DE LOTE ]],ALMACEN[],3,FALSE)</f>
        <v>#N/A</v>
      </c>
      <c r="F542" s="347"/>
      <c r="G542" t="e">
        <f>VLOOKUP(SALIDAS6[[#This Row],[N° DE LOTE ]],ALMACEN[],7,)</f>
        <v>#N/A</v>
      </c>
    </row>
    <row r="543" spans="1:7" x14ac:dyDescent="0.25">
      <c r="A543" s="179"/>
      <c r="C543" s="169" t="e">
        <f>VLOOKUP(SALIDAS6[[#This Row],[N° DE LOTE ]],ALMACEN[],2,FALSE)</f>
        <v>#N/A</v>
      </c>
      <c r="D543" s="169" t="e">
        <f>VLOOKUP(SALIDAS6[[#This Row],[N° DE LOTE ]],ALMACEN[],4,FALSE)</f>
        <v>#N/A</v>
      </c>
      <c r="E543" t="e">
        <f>VLOOKUP(SALIDAS6[[#This Row],[N° DE LOTE ]],ALMACEN[],3,FALSE)</f>
        <v>#N/A</v>
      </c>
      <c r="F543" s="347"/>
      <c r="G543" t="e">
        <f>VLOOKUP(SALIDAS6[[#This Row],[N° DE LOTE ]],ALMACEN[],7,)</f>
        <v>#N/A</v>
      </c>
    </row>
    <row r="544" spans="1:7" x14ac:dyDescent="0.25">
      <c r="A544" s="179"/>
      <c r="C544" s="169" t="e">
        <f>VLOOKUP(SALIDAS6[[#This Row],[N° DE LOTE ]],ALMACEN[],2,FALSE)</f>
        <v>#N/A</v>
      </c>
      <c r="D544" s="169" t="e">
        <f>VLOOKUP(SALIDAS6[[#This Row],[N° DE LOTE ]],ALMACEN[],4,FALSE)</f>
        <v>#N/A</v>
      </c>
      <c r="E544" t="e">
        <f>VLOOKUP(SALIDAS6[[#This Row],[N° DE LOTE ]],ALMACEN[],3,FALSE)</f>
        <v>#N/A</v>
      </c>
      <c r="F544" s="840"/>
      <c r="G544" t="e">
        <f>VLOOKUP(SALIDAS6[[#This Row],[N° DE LOTE ]],ALMACEN[],7,)</f>
        <v>#N/A</v>
      </c>
    </row>
    <row r="545" spans="1:7" x14ac:dyDescent="0.25">
      <c r="A545" s="185"/>
      <c r="C545" s="169" t="e">
        <f>VLOOKUP(SALIDAS6[[#This Row],[N° DE LOTE ]],ALMACEN[],2,FALSE)</f>
        <v>#N/A</v>
      </c>
      <c r="D545" s="169" t="e">
        <f>VLOOKUP(SALIDAS6[[#This Row],[N° DE LOTE ]],ALMACEN[],4,FALSE)</f>
        <v>#N/A</v>
      </c>
      <c r="E545" t="e">
        <f>VLOOKUP(SALIDAS6[[#This Row],[N° DE LOTE ]],ALMACEN[],3,FALSE)</f>
        <v>#N/A</v>
      </c>
      <c r="F545" s="340"/>
      <c r="G545" t="e">
        <f>VLOOKUP(SALIDAS6[[#This Row],[N° DE LOTE ]],ALMACEN[],7,)</f>
        <v>#N/A</v>
      </c>
    </row>
    <row r="546" spans="1:7" x14ac:dyDescent="0.25">
      <c r="A546" s="185"/>
      <c r="C546" s="169" t="e">
        <f>VLOOKUP(SALIDAS6[[#This Row],[N° DE LOTE ]],ALMACEN[],2,FALSE)</f>
        <v>#N/A</v>
      </c>
      <c r="D546" s="169" t="e">
        <f>VLOOKUP(SALIDAS6[[#This Row],[N° DE LOTE ]],ALMACEN[],4,FALSE)</f>
        <v>#N/A</v>
      </c>
      <c r="E546" t="e">
        <f>VLOOKUP(SALIDAS6[[#This Row],[N° DE LOTE ]],ALMACEN[],3,FALSE)</f>
        <v>#N/A</v>
      </c>
      <c r="F546" s="321"/>
      <c r="G546" t="e">
        <f>VLOOKUP(SALIDAS6[[#This Row],[N° DE LOTE ]],ALMACEN[],7,)</f>
        <v>#N/A</v>
      </c>
    </row>
    <row r="547" spans="1:7" x14ac:dyDescent="0.25">
      <c r="A547" s="185"/>
      <c r="C547" s="169" t="e">
        <f>VLOOKUP(SALIDAS6[[#This Row],[N° DE LOTE ]],ALMACEN[],2,FALSE)</f>
        <v>#N/A</v>
      </c>
      <c r="D547" s="169" t="e">
        <f>VLOOKUP(SALIDAS6[[#This Row],[N° DE LOTE ]],ALMACEN[],4,FALSE)</f>
        <v>#N/A</v>
      </c>
      <c r="E547" t="e">
        <f>VLOOKUP(SALIDAS6[[#This Row],[N° DE LOTE ]],ALMACEN[],3,FALSE)</f>
        <v>#N/A</v>
      </c>
      <c r="F547" s="321"/>
      <c r="G547" t="e">
        <f>VLOOKUP(SALIDAS6[[#This Row],[N° DE LOTE ]],ALMACEN[],7,)</f>
        <v>#N/A</v>
      </c>
    </row>
    <row r="548" spans="1:7" x14ac:dyDescent="0.25">
      <c r="A548" s="185"/>
      <c r="C548" s="169" t="e">
        <f>VLOOKUP(SALIDAS6[[#This Row],[N° DE LOTE ]],ALMACEN[],2,FALSE)</f>
        <v>#N/A</v>
      </c>
      <c r="D548" s="169" t="e">
        <f>VLOOKUP(SALIDAS6[[#This Row],[N° DE LOTE ]],ALMACEN[],4,FALSE)</f>
        <v>#N/A</v>
      </c>
      <c r="E548" t="e">
        <f>VLOOKUP(SALIDAS6[[#This Row],[N° DE LOTE ]],ALMACEN[],3,FALSE)</f>
        <v>#N/A</v>
      </c>
      <c r="F548" s="321"/>
      <c r="G548" t="e">
        <f>VLOOKUP(SALIDAS6[[#This Row],[N° DE LOTE ]],ALMACEN[],7,)</f>
        <v>#N/A</v>
      </c>
    </row>
    <row r="549" spans="1:7" x14ac:dyDescent="0.25">
      <c r="A549" s="185"/>
      <c r="C549" s="169" t="e">
        <f>VLOOKUP(SALIDAS6[[#This Row],[N° DE LOTE ]],ALMACEN[],2,FALSE)</f>
        <v>#N/A</v>
      </c>
      <c r="D549" s="169" t="e">
        <f>VLOOKUP(SALIDAS6[[#This Row],[N° DE LOTE ]],ALMACEN[],4,FALSE)</f>
        <v>#N/A</v>
      </c>
      <c r="E549" t="e">
        <f>VLOOKUP(SALIDAS6[[#This Row],[N° DE LOTE ]],ALMACEN[],3,FALSE)</f>
        <v>#N/A</v>
      </c>
      <c r="F549" s="326"/>
      <c r="G549" t="e">
        <f>VLOOKUP(SALIDAS6[[#This Row],[N° DE LOTE ]],ALMACEN[],7,)</f>
        <v>#N/A</v>
      </c>
    </row>
    <row r="550" spans="1:7" x14ac:dyDescent="0.25">
      <c r="A550" s="179"/>
      <c r="C550" s="169" t="e">
        <f>VLOOKUP(SALIDAS6[[#This Row],[N° DE LOTE ]],ALMACEN[],2,FALSE)</f>
        <v>#N/A</v>
      </c>
      <c r="D550" s="169" t="e">
        <f>VLOOKUP(SALIDAS6[[#This Row],[N° DE LOTE ]],ALMACEN[],4,FALSE)</f>
        <v>#N/A</v>
      </c>
      <c r="E550" t="e">
        <f>VLOOKUP(SALIDAS6[[#This Row],[N° DE LOTE ]],ALMACEN[],3,FALSE)</f>
        <v>#N/A</v>
      </c>
      <c r="F550" s="318"/>
      <c r="G550" t="e">
        <f>VLOOKUP(SALIDAS6[[#This Row],[N° DE LOTE ]],ALMACEN[],7,)</f>
        <v>#N/A</v>
      </c>
    </row>
    <row r="551" spans="1:7" x14ac:dyDescent="0.25">
      <c r="A551" s="179"/>
      <c r="C551" s="169" t="e">
        <f>VLOOKUP(SALIDAS6[[#This Row],[N° DE LOTE ]],ALMACEN[],2,FALSE)</f>
        <v>#N/A</v>
      </c>
      <c r="D551" s="169" t="e">
        <f>VLOOKUP(SALIDAS6[[#This Row],[N° DE LOTE ]],ALMACEN[],4,FALSE)</f>
        <v>#N/A</v>
      </c>
      <c r="E551" t="e">
        <f>VLOOKUP(SALIDAS6[[#This Row],[N° DE LOTE ]],ALMACEN[],3,FALSE)</f>
        <v>#N/A</v>
      </c>
      <c r="F551" s="318"/>
      <c r="G551" t="e">
        <f>VLOOKUP(SALIDAS6[[#This Row],[N° DE LOTE ]],ALMACEN[],7,)</f>
        <v>#N/A</v>
      </c>
    </row>
    <row r="552" spans="1:7" x14ac:dyDescent="0.25">
      <c r="A552" s="179"/>
      <c r="C552" s="169" t="e">
        <f>VLOOKUP(SALIDAS6[[#This Row],[N° DE LOTE ]],ALMACEN[],2,FALSE)</f>
        <v>#N/A</v>
      </c>
      <c r="D552" s="169" t="e">
        <f>VLOOKUP(SALIDAS6[[#This Row],[N° DE LOTE ]],ALMACEN[],4,FALSE)</f>
        <v>#N/A</v>
      </c>
      <c r="E552" t="e">
        <f>VLOOKUP(SALIDAS6[[#This Row],[N° DE LOTE ]],ALMACEN[],3,FALSE)</f>
        <v>#N/A</v>
      </c>
      <c r="F552" s="318"/>
      <c r="G552" t="e">
        <f>VLOOKUP(SALIDAS6[[#This Row],[N° DE LOTE ]],ALMACEN[],7,)</f>
        <v>#N/A</v>
      </c>
    </row>
    <row r="553" spans="1:7" x14ac:dyDescent="0.25">
      <c r="A553" s="179"/>
      <c r="C553" s="169" t="e">
        <f>VLOOKUP(SALIDAS6[[#This Row],[N° DE LOTE ]],ALMACEN[],2,FALSE)</f>
        <v>#N/A</v>
      </c>
      <c r="D553" s="169" t="e">
        <f>VLOOKUP(SALIDAS6[[#This Row],[N° DE LOTE ]],ALMACEN[],4,FALSE)</f>
        <v>#N/A</v>
      </c>
      <c r="E553" t="e">
        <f>VLOOKUP(SALIDAS6[[#This Row],[N° DE LOTE ]],ALMACEN[],3,FALSE)</f>
        <v>#N/A</v>
      </c>
      <c r="F553" s="318"/>
      <c r="G553" t="e">
        <f>VLOOKUP(SALIDAS6[[#This Row],[N° DE LOTE ]],ALMACEN[],7,)</f>
        <v>#N/A</v>
      </c>
    </row>
    <row r="554" spans="1:7" x14ac:dyDescent="0.25">
      <c r="A554" s="179"/>
      <c r="C554" s="169" t="e">
        <f>VLOOKUP(SALIDAS6[[#This Row],[N° DE LOTE ]],ALMACEN[],2,FALSE)</f>
        <v>#N/A</v>
      </c>
      <c r="D554" s="169" t="e">
        <f>VLOOKUP(SALIDAS6[[#This Row],[N° DE LOTE ]],ALMACEN[],4,FALSE)</f>
        <v>#N/A</v>
      </c>
      <c r="E554" t="e">
        <f>VLOOKUP(SALIDAS6[[#This Row],[N° DE LOTE ]],ALMACEN[],3,FALSE)</f>
        <v>#N/A</v>
      </c>
      <c r="F554" s="318"/>
      <c r="G554" t="e">
        <f>VLOOKUP(SALIDAS6[[#This Row],[N° DE LOTE ]],ALMACEN[],7,)</f>
        <v>#N/A</v>
      </c>
    </row>
    <row r="555" spans="1:7" x14ac:dyDescent="0.25">
      <c r="A555" s="179"/>
      <c r="C555" s="169" t="e">
        <f>VLOOKUP(SALIDAS6[[#This Row],[N° DE LOTE ]],ALMACEN[],2,FALSE)</f>
        <v>#N/A</v>
      </c>
      <c r="D555" s="169" t="e">
        <f>VLOOKUP(SALIDAS6[[#This Row],[N° DE LOTE ]],ALMACEN[],4,FALSE)</f>
        <v>#N/A</v>
      </c>
      <c r="E555" t="e">
        <f>VLOOKUP(SALIDAS6[[#This Row],[N° DE LOTE ]],ALMACEN[],3,FALSE)</f>
        <v>#N/A</v>
      </c>
      <c r="F555" s="318"/>
      <c r="G555" t="e">
        <f>VLOOKUP(SALIDAS6[[#This Row],[N° DE LOTE ]],ALMACEN[],7,)</f>
        <v>#N/A</v>
      </c>
    </row>
    <row r="556" spans="1:7" x14ac:dyDescent="0.25">
      <c r="A556" s="179"/>
      <c r="C556" s="169" t="e">
        <f>VLOOKUP(SALIDAS6[[#This Row],[N° DE LOTE ]],ALMACEN[],2,FALSE)</f>
        <v>#N/A</v>
      </c>
      <c r="D556" s="169" t="e">
        <f>VLOOKUP(SALIDAS6[[#This Row],[N° DE LOTE ]],ALMACEN[],4,FALSE)</f>
        <v>#N/A</v>
      </c>
      <c r="E556" t="e">
        <f>VLOOKUP(SALIDAS6[[#This Row],[N° DE LOTE ]],ALMACEN[],3,FALSE)</f>
        <v>#N/A</v>
      </c>
      <c r="F556" s="318"/>
      <c r="G556" t="e">
        <f>VLOOKUP(SALIDAS6[[#This Row],[N° DE LOTE ]],ALMACEN[],7,)</f>
        <v>#N/A</v>
      </c>
    </row>
    <row r="557" spans="1:7" x14ac:dyDescent="0.25">
      <c r="A557" s="179"/>
      <c r="C557" s="169" t="e">
        <f>VLOOKUP(SALIDAS6[[#This Row],[N° DE LOTE ]],ALMACEN[],2,FALSE)</f>
        <v>#N/A</v>
      </c>
      <c r="D557" s="169" t="e">
        <f>VLOOKUP(SALIDAS6[[#This Row],[N° DE LOTE ]],ALMACEN[],4,FALSE)</f>
        <v>#N/A</v>
      </c>
      <c r="E557" t="e">
        <f>VLOOKUP(SALIDAS6[[#This Row],[N° DE LOTE ]],ALMACEN[],3,FALSE)</f>
        <v>#N/A</v>
      </c>
      <c r="F557" s="318"/>
      <c r="G557" t="e">
        <f>VLOOKUP(SALIDAS6[[#This Row],[N° DE LOTE ]],ALMACEN[],7,)</f>
        <v>#N/A</v>
      </c>
    </row>
    <row r="558" spans="1:7" x14ac:dyDescent="0.25">
      <c r="A558" s="179"/>
      <c r="C558" s="169" t="e">
        <f>VLOOKUP(SALIDAS6[[#This Row],[N° DE LOTE ]],ALMACEN[],2,FALSE)</f>
        <v>#N/A</v>
      </c>
      <c r="D558" s="169" t="e">
        <f>VLOOKUP(SALIDAS6[[#This Row],[N° DE LOTE ]],ALMACEN[],4,FALSE)</f>
        <v>#N/A</v>
      </c>
      <c r="E558" t="e">
        <f>VLOOKUP(SALIDAS6[[#This Row],[N° DE LOTE ]],ALMACEN[],3,FALSE)</f>
        <v>#N/A</v>
      </c>
      <c r="F558" s="320"/>
      <c r="G558" t="e">
        <f>VLOOKUP(SALIDAS6[[#This Row],[N° DE LOTE ]],ALMACEN[],7,)</f>
        <v>#N/A</v>
      </c>
    </row>
    <row r="559" spans="1:7" x14ac:dyDescent="0.25">
      <c r="A559" s="185"/>
      <c r="C559" s="169" t="e">
        <f>VLOOKUP(SALIDAS6[[#This Row],[N° DE LOTE ]],ALMACEN[],2,FALSE)</f>
        <v>#N/A</v>
      </c>
      <c r="D559" s="169" t="e">
        <f>VLOOKUP(SALIDAS6[[#This Row],[N° DE LOTE ]],ALMACEN[],4,FALSE)</f>
        <v>#N/A</v>
      </c>
      <c r="E559" t="e">
        <f>VLOOKUP(SALIDAS6[[#This Row],[N° DE LOTE ]],ALMACEN[],3,FALSE)</f>
        <v>#N/A</v>
      </c>
      <c r="F559" s="326"/>
      <c r="G559" t="e">
        <f>VLOOKUP(SALIDAS6[[#This Row],[N° DE LOTE ]],ALMACEN[],7,)</f>
        <v>#N/A</v>
      </c>
    </row>
    <row r="560" spans="1:7" x14ac:dyDescent="0.25">
      <c r="A560" s="179"/>
      <c r="C560" s="169" t="e">
        <f>VLOOKUP(SALIDAS6[[#This Row],[N° DE LOTE ]],ALMACEN[],2,FALSE)</f>
        <v>#N/A</v>
      </c>
      <c r="D560" s="169" t="e">
        <f>VLOOKUP(SALIDAS6[[#This Row],[N° DE LOTE ]],ALMACEN[],4,FALSE)</f>
        <v>#N/A</v>
      </c>
      <c r="E560" t="e">
        <f>VLOOKUP(SALIDAS6[[#This Row],[N° DE LOTE ]],ALMACEN[],3,FALSE)</f>
        <v>#N/A</v>
      </c>
      <c r="F560" s="318"/>
      <c r="G560" t="e">
        <f>VLOOKUP(SALIDAS6[[#This Row],[N° DE LOTE ]],ALMACEN[],7,)</f>
        <v>#N/A</v>
      </c>
    </row>
    <row r="561" spans="1:7" x14ac:dyDescent="0.25">
      <c r="A561" s="179"/>
      <c r="C561" s="169" t="e">
        <f>VLOOKUP(SALIDAS6[[#This Row],[N° DE LOTE ]],ALMACEN[],2,FALSE)</f>
        <v>#N/A</v>
      </c>
      <c r="D561" s="169" t="e">
        <f>VLOOKUP(SALIDAS6[[#This Row],[N° DE LOTE ]],ALMACEN[],4,FALSE)</f>
        <v>#N/A</v>
      </c>
      <c r="E561" t="e">
        <f>VLOOKUP(SALIDAS6[[#This Row],[N° DE LOTE ]],ALMACEN[],3,FALSE)</f>
        <v>#N/A</v>
      </c>
      <c r="F561" s="318"/>
      <c r="G561" t="e">
        <f>VLOOKUP(SALIDAS6[[#This Row],[N° DE LOTE ]],ALMACEN[],7,)</f>
        <v>#N/A</v>
      </c>
    </row>
    <row r="562" spans="1:7" x14ac:dyDescent="0.25">
      <c r="A562" s="179"/>
      <c r="C562" s="169" t="e">
        <f>VLOOKUP(SALIDAS6[[#This Row],[N° DE LOTE ]],ALMACEN[],2,FALSE)</f>
        <v>#N/A</v>
      </c>
      <c r="D562" s="169" t="e">
        <f>VLOOKUP(SALIDAS6[[#This Row],[N° DE LOTE ]],ALMACEN[],4,FALSE)</f>
        <v>#N/A</v>
      </c>
      <c r="E562" t="e">
        <f>VLOOKUP(SALIDAS6[[#This Row],[N° DE LOTE ]],ALMACEN[],3,FALSE)</f>
        <v>#N/A</v>
      </c>
      <c r="F562" s="318"/>
      <c r="G562" t="e">
        <f>VLOOKUP(SALIDAS6[[#This Row],[N° DE LOTE ]],ALMACEN[],7,)</f>
        <v>#N/A</v>
      </c>
    </row>
    <row r="563" spans="1:7" x14ac:dyDescent="0.25">
      <c r="A563" s="179"/>
      <c r="C563" s="169" t="e">
        <f>VLOOKUP(SALIDAS6[[#This Row],[N° DE LOTE ]],ALMACEN[],2,FALSE)</f>
        <v>#N/A</v>
      </c>
      <c r="D563" s="169" t="e">
        <f>VLOOKUP(SALIDAS6[[#This Row],[N° DE LOTE ]],ALMACEN[],4,FALSE)</f>
        <v>#N/A</v>
      </c>
      <c r="E563" t="e">
        <f>VLOOKUP(SALIDAS6[[#This Row],[N° DE LOTE ]],ALMACEN[],3,FALSE)</f>
        <v>#N/A</v>
      </c>
      <c r="F563" s="320"/>
      <c r="G563" t="e">
        <f>VLOOKUP(SALIDAS6[[#This Row],[N° DE LOTE ]],ALMACEN[],7,)</f>
        <v>#N/A</v>
      </c>
    </row>
    <row r="564" spans="1:7" x14ac:dyDescent="0.25">
      <c r="A564" s="185"/>
      <c r="C564" s="169" t="e">
        <f>VLOOKUP(SALIDAS6[[#This Row],[N° DE LOTE ]],ALMACEN[],2,FALSE)</f>
        <v>#N/A</v>
      </c>
      <c r="D564" s="169" t="e">
        <f>VLOOKUP(SALIDAS6[[#This Row],[N° DE LOTE ]],ALMACEN[],4,FALSE)</f>
        <v>#N/A</v>
      </c>
      <c r="E564" t="e">
        <f>VLOOKUP(SALIDAS6[[#This Row],[N° DE LOTE ]],ALMACEN[],3,FALSE)</f>
        <v>#N/A</v>
      </c>
      <c r="F564" s="340"/>
      <c r="G564" t="e">
        <f>VLOOKUP(SALIDAS6[[#This Row],[N° DE LOTE ]],ALMACEN[],7,)</f>
        <v>#N/A</v>
      </c>
    </row>
    <row r="565" spans="1:7" x14ac:dyDescent="0.25">
      <c r="A565" s="185"/>
      <c r="C565" s="169" t="e">
        <f>VLOOKUP(SALIDAS6[[#This Row],[N° DE LOTE ]],ALMACEN[],2,FALSE)</f>
        <v>#N/A</v>
      </c>
      <c r="D565" s="169" t="e">
        <f>VLOOKUP(SALIDAS6[[#This Row],[N° DE LOTE ]],ALMACEN[],4,FALSE)</f>
        <v>#N/A</v>
      </c>
      <c r="E565" t="e">
        <f>VLOOKUP(SALIDAS6[[#This Row],[N° DE LOTE ]],ALMACEN[],3,FALSE)</f>
        <v>#N/A</v>
      </c>
      <c r="F565" s="839"/>
      <c r="G565" t="e">
        <f>VLOOKUP(SALIDAS6[[#This Row],[N° DE LOTE ]],ALMACEN[],7,)</f>
        <v>#N/A</v>
      </c>
    </row>
    <row r="566" spans="1:7" x14ac:dyDescent="0.25">
      <c r="A566" s="179"/>
      <c r="C566" s="169" t="e">
        <f>VLOOKUP(SALIDAS6[[#This Row],[N° DE LOTE ]],ALMACEN[],2,FALSE)</f>
        <v>#N/A</v>
      </c>
      <c r="D566" s="169" t="e">
        <f>VLOOKUP(SALIDAS6[[#This Row],[N° DE LOTE ]],ALMACEN[],4,FALSE)</f>
        <v>#N/A</v>
      </c>
      <c r="E566" t="e">
        <f>VLOOKUP(SALIDAS6[[#This Row],[N° DE LOTE ]],ALMACEN[],3,FALSE)</f>
        <v>#N/A</v>
      </c>
      <c r="F566" s="318"/>
      <c r="G566" t="e">
        <f>VLOOKUP(SALIDAS6[[#This Row],[N° DE LOTE ]],ALMACEN[],7,)</f>
        <v>#N/A</v>
      </c>
    </row>
    <row r="567" spans="1:7" x14ac:dyDescent="0.25">
      <c r="A567" s="179"/>
      <c r="C567" s="169" t="e">
        <f>VLOOKUP(SALIDAS6[[#This Row],[N° DE LOTE ]],ALMACEN[],2,FALSE)</f>
        <v>#N/A</v>
      </c>
      <c r="D567" s="169" t="e">
        <f>VLOOKUP(SALIDAS6[[#This Row],[N° DE LOTE ]],ALMACEN[],4,FALSE)</f>
        <v>#N/A</v>
      </c>
      <c r="E567" t="e">
        <f>VLOOKUP(SALIDAS6[[#This Row],[N° DE LOTE ]],ALMACEN[],3,FALSE)</f>
        <v>#N/A</v>
      </c>
      <c r="F567" s="318"/>
      <c r="G567" t="e">
        <f>VLOOKUP(SALIDAS6[[#This Row],[N° DE LOTE ]],ALMACEN[],7,)</f>
        <v>#N/A</v>
      </c>
    </row>
    <row r="568" spans="1:7" x14ac:dyDescent="0.25">
      <c r="A568" s="179"/>
      <c r="C568" s="169" t="e">
        <f>VLOOKUP(SALIDAS6[[#This Row],[N° DE LOTE ]],ALMACEN[],2,FALSE)</f>
        <v>#N/A</v>
      </c>
      <c r="D568" s="169" t="e">
        <f>VLOOKUP(SALIDAS6[[#This Row],[N° DE LOTE ]],ALMACEN[],4,FALSE)</f>
        <v>#N/A</v>
      </c>
      <c r="E568" t="e">
        <f>VLOOKUP(SALIDAS6[[#This Row],[N° DE LOTE ]],ALMACEN[],3,FALSE)</f>
        <v>#N/A</v>
      </c>
      <c r="F568" s="318"/>
      <c r="G568" t="e">
        <f>VLOOKUP(SALIDAS6[[#This Row],[N° DE LOTE ]],ALMACEN[],7,)</f>
        <v>#N/A</v>
      </c>
    </row>
    <row r="569" spans="1:7" x14ac:dyDescent="0.25">
      <c r="A569" s="179"/>
      <c r="C569" s="169" t="e">
        <f>VLOOKUP(SALIDAS6[[#This Row],[N° DE LOTE ]],ALMACEN[],2,FALSE)</f>
        <v>#N/A</v>
      </c>
      <c r="D569" s="169" t="e">
        <f>VLOOKUP(SALIDAS6[[#This Row],[N° DE LOTE ]],ALMACEN[],4,FALSE)</f>
        <v>#N/A</v>
      </c>
      <c r="E569" t="e">
        <f>VLOOKUP(SALIDAS6[[#This Row],[N° DE LOTE ]],ALMACEN[],3,FALSE)</f>
        <v>#N/A</v>
      </c>
      <c r="F569" s="318"/>
      <c r="G569" t="e">
        <f>VLOOKUP(SALIDAS6[[#This Row],[N° DE LOTE ]],ALMACEN[],7,)</f>
        <v>#N/A</v>
      </c>
    </row>
    <row r="570" spans="1:7" x14ac:dyDescent="0.25">
      <c r="A570" s="179"/>
      <c r="C570" s="169" t="e">
        <f>VLOOKUP(SALIDAS6[[#This Row],[N° DE LOTE ]],ALMACEN[],2,FALSE)</f>
        <v>#N/A</v>
      </c>
      <c r="D570" s="169" t="e">
        <f>VLOOKUP(SALIDAS6[[#This Row],[N° DE LOTE ]],ALMACEN[],4,FALSE)</f>
        <v>#N/A</v>
      </c>
      <c r="E570" t="e">
        <f>VLOOKUP(SALIDAS6[[#This Row],[N° DE LOTE ]],ALMACEN[],3,FALSE)</f>
        <v>#N/A</v>
      </c>
      <c r="F570" s="320"/>
      <c r="G570" t="e">
        <f>VLOOKUP(SALIDAS6[[#This Row],[N° DE LOTE ]],ALMACEN[],7,)</f>
        <v>#N/A</v>
      </c>
    </row>
    <row r="571" spans="1:7" x14ac:dyDescent="0.25">
      <c r="A571" s="185"/>
      <c r="C571" s="169" t="e">
        <f>VLOOKUP(SALIDAS6[[#This Row],[N° DE LOTE ]],ALMACEN[],2,FALSE)</f>
        <v>#N/A</v>
      </c>
      <c r="D571" s="169" t="e">
        <f>VLOOKUP(SALIDAS6[[#This Row],[N° DE LOTE ]],ALMACEN[],4,FALSE)</f>
        <v>#N/A</v>
      </c>
      <c r="E571" t="e">
        <f>VLOOKUP(SALIDAS6[[#This Row],[N° DE LOTE ]],ALMACEN[],3,FALSE)</f>
        <v>#N/A</v>
      </c>
      <c r="F571" s="326"/>
      <c r="G571" t="e">
        <f>VLOOKUP(SALIDAS6[[#This Row],[N° DE LOTE ]],ALMACEN[],7,)</f>
        <v>#N/A</v>
      </c>
    </row>
    <row r="572" spans="1:7" x14ac:dyDescent="0.25">
      <c r="A572" s="179"/>
      <c r="C572" s="169" t="e">
        <f>VLOOKUP(SALIDAS6[[#This Row],[N° DE LOTE ]],ALMACEN[],2,FALSE)</f>
        <v>#N/A</v>
      </c>
      <c r="D572" s="169" t="e">
        <f>VLOOKUP(SALIDAS6[[#This Row],[N° DE LOTE ]],ALMACEN[],4,FALSE)</f>
        <v>#N/A</v>
      </c>
      <c r="E572" t="e">
        <f>VLOOKUP(SALIDAS6[[#This Row],[N° DE LOTE ]],ALMACEN[],3,FALSE)</f>
        <v>#N/A</v>
      </c>
      <c r="F572" s="320"/>
      <c r="G572" t="e">
        <f>VLOOKUP(SALIDAS6[[#This Row],[N° DE LOTE ]],ALMACEN[],7,)</f>
        <v>#N/A</v>
      </c>
    </row>
    <row r="573" spans="1:7" x14ac:dyDescent="0.25">
      <c r="A573" s="183"/>
      <c r="C573" s="169" t="e">
        <f>VLOOKUP(SALIDAS6[[#This Row],[N° DE LOTE ]],ALMACEN[],2,FALSE)</f>
        <v>#N/A</v>
      </c>
      <c r="D573" s="169" t="e">
        <f>VLOOKUP(SALIDAS6[[#This Row],[N° DE LOTE ]],ALMACEN[],4,FALSE)</f>
        <v>#N/A</v>
      </c>
      <c r="E573" t="e">
        <f>VLOOKUP(SALIDAS6[[#This Row],[N° DE LOTE ]],ALMACEN[],3,FALSE)</f>
        <v>#N/A</v>
      </c>
      <c r="F573" s="839"/>
      <c r="G573" t="e">
        <f>VLOOKUP(SALIDAS6[[#This Row],[N° DE LOTE ]],ALMACEN[],7,)</f>
        <v>#N/A</v>
      </c>
    </row>
    <row r="574" spans="1:7" x14ac:dyDescent="0.25">
      <c r="A574" s="179"/>
      <c r="C574" s="169" t="e">
        <f>VLOOKUP(SALIDAS6[[#This Row],[N° DE LOTE ]],ALMACEN[],2,FALSE)</f>
        <v>#N/A</v>
      </c>
      <c r="D574" s="169" t="e">
        <f>VLOOKUP(SALIDAS6[[#This Row],[N° DE LOTE ]],ALMACEN[],4,FALSE)</f>
        <v>#N/A</v>
      </c>
      <c r="E574" t="e">
        <f>VLOOKUP(SALIDAS6[[#This Row],[N° DE LOTE ]],ALMACEN[],3,FALSE)</f>
        <v>#N/A</v>
      </c>
      <c r="F574" s="318"/>
      <c r="G574" t="e">
        <f>VLOOKUP(SALIDAS6[[#This Row],[N° DE LOTE ]],ALMACEN[],7,)</f>
        <v>#N/A</v>
      </c>
    </row>
    <row r="575" spans="1:7" x14ac:dyDescent="0.25">
      <c r="A575" s="179"/>
      <c r="C575" s="169" t="e">
        <f>VLOOKUP(SALIDAS6[[#This Row],[N° DE LOTE ]],ALMACEN[],2,FALSE)</f>
        <v>#N/A</v>
      </c>
      <c r="D575" s="169" t="e">
        <f>VLOOKUP(SALIDAS6[[#This Row],[N° DE LOTE ]],ALMACEN[],4,FALSE)</f>
        <v>#N/A</v>
      </c>
      <c r="E575" t="e">
        <f>VLOOKUP(SALIDAS6[[#This Row],[N° DE LOTE ]],ALMACEN[],3,FALSE)</f>
        <v>#N/A</v>
      </c>
      <c r="F575" s="318"/>
      <c r="G575" t="e">
        <f>VLOOKUP(SALIDAS6[[#This Row],[N° DE LOTE ]],ALMACEN[],7,)</f>
        <v>#N/A</v>
      </c>
    </row>
    <row r="576" spans="1:7" x14ac:dyDescent="0.25">
      <c r="A576" s="179"/>
      <c r="C576" s="169" t="e">
        <f>VLOOKUP(SALIDAS6[[#This Row],[N° DE LOTE ]],ALMACEN[],2,FALSE)</f>
        <v>#N/A</v>
      </c>
      <c r="D576" s="169" t="e">
        <f>VLOOKUP(SALIDAS6[[#This Row],[N° DE LOTE ]],ALMACEN[],4,FALSE)</f>
        <v>#N/A</v>
      </c>
      <c r="E576" t="e">
        <f>VLOOKUP(SALIDAS6[[#This Row],[N° DE LOTE ]],ALMACEN[],3,FALSE)</f>
        <v>#N/A</v>
      </c>
      <c r="F576" s="320"/>
      <c r="G576" t="e">
        <f>VLOOKUP(SALIDAS6[[#This Row],[N° DE LOTE ]],ALMACEN[],7,)</f>
        <v>#N/A</v>
      </c>
    </row>
    <row r="577" spans="1:7" x14ac:dyDescent="0.25">
      <c r="A577" s="185"/>
      <c r="C577" s="169" t="e">
        <f>VLOOKUP(SALIDAS6[[#This Row],[N° DE LOTE ]],ALMACEN[],2,FALSE)</f>
        <v>#N/A</v>
      </c>
      <c r="D577" s="169" t="e">
        <f>VLOOKUP(SALIDAS6[[#This Row],[N° DE LOTE ]],ALMACEN[],4,FALSE)</f>
        <v>#N/A</v>
      </c>
      <c r="E577" t="e">
        <f>VLOOKUP(SALIDAS6[[#This Row],[N° DE LOTE ]],ALMACEN[],3,FALSE)</f>
        <v>#N/A</v>
      </c>
      <c r="F577" s="839"/>
      <c r="G577" t="e">
        <f>VLOOKUP(SALIDAS6[[#This Row],[N° DE LOTE ]],ALMACEN[],7,)</f>
        <v>#N/A</v>
      </c>
    </row>
    <row r="578" spans="1:7" x14ac:dyDescent="0.25">
      <c r="A578" s="179"/>
      <c r="C578" s="169" t="e">
        <f>VLOOKUP(SALIDAS6[[#This Row],[N° DE LOTE ]],ALMACEN[],2,FALSE)</f>
        <v>#N/A</v>
      </c>
      <c r="D578" s="169" t="e">
        <f>VLOOKUP(SALIDAS6[[#This Row],[N° DE LOTE ]],ALMACEN[],4,FALSE)</f>
        <v>#N/A</v>
      </c>
      <c r="E578" t="e">
        <f>VLOOKUP(SALIDAS6[[#This Row],[N° DE LOTE ]],ALMACEN[],3,FALSE)</f>
        <v>#N/A</v>
      </c>
      <c r="F578" s="320"/>
      <c r="G578" t="e">
        <f>VLOOKUP(SALIDAS6[[#This Row],[N° DE LOTE ]],ALMACEN[],7,)</f>
        <v>#N/A</v>
      </c>
    </row>
    <row r="579" spans="1:7" x14ac:dyDescent="0.25">
      <c r="A579" s="185"/>
      <c r="C579" s="169" t="e">
        <f>VLOOKUP(SALIDAS6[[#This Row],[N° DE LOTE ]],ALMACEN[],2,FALSE)</f>
        <v>#N/A</v>
      </c>
      <c r="D579" s="169" t="e">
        <f>VLOOKUP(SALIDAS6[[#This Row],[N° DE LOTE ]],ALMACEN[],4,FALSE)</f>
        <v>#N/A</v>
      </c>
      <c r="E579" t="e">
        <f>VLOOKUP(SALIDAS6[[#This Row],[N° DE LOTE ]],ALMACEN[],3,FALSE)</f>
        <v>#N/A</v>
      </c>
      <c r="F579" s="321"/>
      <c r="G579" t="e">
        <f>VLOOKUP(SALIDAS6[[#This Row],[N° DE LOTE ]],ALMACEN[],7,)</f>
        <v>#N/A</v>
      </c>
    </row>
    <row r="580" spans="1:7" x14ac:dyDescent="0.25">
      <c r="A580" s="185"/>
      <c r="C580" s="169" t="e">
        <f>VLOOKUP(SALIDAS6[[#This Row],[N° DE LOTE ]],ALMACEN[],2,FALSE)</f>
        <v>#N/A</v>
      </c>
      <c r="D580" s="169" t="e">
        <f>VLOOKUP(SALIDAS6[[#This Row],[N° DE LOTE ]],ALMACEN[],4,FALSE)</f>
        <v>#N/A</v>
      </c>
      <c r="E580" t="e">
        <f>VLOOKUP(SALIDAS6[[#This Row],[N° DE LOTE ]],ALMACEN[],3,FALSE)</f>
        <v>#N/A</v>
      </c>
      <c r="F580" s="340"/>
      <c r="G580" t="e">
        <f>VLOOKUP(SALIDAS6[[#This Row],[N° DE LOTE ]],ALMACEN[],7,)</f>
        <v>#N/A</v>
      </c>
    </row>
    <row r="581" spans="1:7" x14ac:dyDescent="0.25">
      <c r="A581" s="185"/>
      <c r="C581" s="169" t="e">
        <f>VLOOKUP(SALIDAS6[[#This Row],[N° DE LOTE ]],ALMACEN[],2,FALSE)</f>
        <v>#N/A</v>
      </c>
      <c r="D581" s="169" t="e">
        <f>VLOOKUP(SALIDAS6[[#This Row],[N° DE LOTE ]],ALMACEN[],4,FALSE)</f>
        <v>#N/A</v>
      </c>
      <c r="E581" t="e">
        <f>VLOOKUP(SALIDAS6[[#This Row],[N° DE LOTE ]],ALMACEN[],3,FALSE)</f>
        <v>#N/A</v>
      </c>
      <c r="F581" s="340"/>
      <c r="G581" t="e">
        <f>VLOOKUP(SALIDAS6[[#This Row],[N° DE LOTE ]],ALMACEN[],7,)</f>
        <v>#N/A</v>
      </c>
    </row>
    <row r="582" spans="1:7" x14ac:dyDescent="0.25">
      <c r="A582" s="185"/>
      <c r="C582" s="169" t="e">
        <f>VLOOKUP(SALIDAS6[[#This Row],[N° DE LOTE ]],ALMACEN[],2,FALSE)</f>
        <v>#N/A</v>
      </c>
      <c r="D582" s="169" t="e">
        <f>VLOOKUP(SALIDAS6[[#This Row],[N° DE LOTE ]],ALMACEN[],4,FALSE)</f>
        <v>#N/A</v>
      </c>
      <c r="E582" t="e">
        <f>VLOOKUP(SALIDAS6[[#This Row],[N° DE LOTE ]],ALMACEN[],3,FALSE)</f>
        <v>#N/A</v>
      </c>
      <c r="F582" s="839"/>
      <c r="G582" t="e">
        <f>VLOOKUP(SALIDAS6[[#This Row],[N° DE LOTE ]],ALMACEN[],7,)</f>
        <v>#N/A</v>
      </c>
    </row>
    <row r="583" spans="1:7" x14ac:dyDescent="0.25">
      <c r="A583" s="179"/>
      <c r="C583" s="169" t="e">
        <f>VLOOKUP(SALIDAS6[[#This Row],[N° DE LOTE ]],ALMACEN[],2,FALSE)</f>
        <v>#N/A</v>
      </c>
      <c r="D583" s="169" t="e">
        <f>VLOOKUP(SALIDAS6[[#This Row],[N° DE LOTE ]],ALMACEN[],4,FALSE)</f>
        <v>#N/A</v>
      </c>
      <c r="E583" t="e">
        <f>VLOOKUP(SALIDAS6[[#This Row],[N° DE LOTE ]],ALMACEN[],3,FALSE)</f>
        <v>#N/A</v>
      </c>
      <c r="F583" s="318"/>
      <c r="G583" t="e">
        <f>VLOOKUP(SALIDAS6[[#This Row],[N° DE LOTE ]],ALMACEN[],7,)</f>
        <v>#N/A</v>
      </c>
    </row>
    <row r="584" spans="1:7" x14ac:dyDescent="0.25">
      <c r="A584" s="179"/>
      <c r="C584" s="169" t="e">
        <f>VLOOKUP(SALIDAS6[[#This Row],[N° DE LOTE ]],ALMACEN[],2,FALSE)</f>
        <v>#N/A</v>
      </c>
      <c r="D584" s="169" t="e">
        <f>VLOOKUP(SALIDAS6[[#This Row],[N° DE LOTE ]],ALMACEN[],4,FALSE)</f>
        <v>#N/A</v>
      </c>
      <c r="E584" t="e">
        <f>VLOOKUP(SALIDAS6[[#This Row],[N° DE LOTE ]],ALMACEN[],3,FALSE)</f>
        <v>#N/A</v>
      </c>
      <c r="F584" s="320"/>
      <c r="G584" t="e">
        <f>VLOOKUP(SALIDAS6[[#This Row],[N° DE LOTE ]],ALMACEN[],7,)</f>
        <v>#N/A</v>
      </c>
    </row>
    <row r="585" spans="1:7" x14ac:dyDescent="0.25">
      <c r="A585" s="185"/>
      <c r="C585" s="169" t="e">
        <f>VLOOKUP(SALIDAS6[[#This Row],[N° DE LOTE ]],ALMACEN[],2,FALSE)</f>
        <v>#N/A</v>
      </c>
      <c r="D585" s="169" t="e">
        <f>VLOOKUP(SALIDAS6[[#This Row],[N° DE LOTE ]],ALMACEN[],4,FALSE)</f>
        <v>#N/A</v>
      </c>
      <c r="E585" t="e">
        <f>VLOOKUP(SALIDAS6[[#This Row],[N° DE LOTE ]],ALMACEN[],3,FALSE)</f>
        <v>#N/A</v>
      </c>
      <c r="F585" s="321"/>
      <c r="G585" t="e">
        <f>VLOOKUP(SALIDAS6[[#This Row],[N° DE LOTE ]],ALMACEN[],7,)</f>
        <v>#N/A</v>
      </c>
    </row>
    <row r="586" spans="1:7" x14ac:dyDescent="0.25">
      <c r="A586" s="185"/>
      <c r="C586" s="169" t="e">
        <f>VLOOKUP(SALIDAS6[[#This Row],[N° DE LOTE ]],ALMACEN[],2,FALSE)</f>
        <v>#N/A</v>
      </c>
      <c r="D586" s="169" t="e">
        <f>VLOOKUP(SALIDAS6[[#This Row],[N° DE LOTE ]],ALMACEN[],4,FALSE)</f>
        <v>#N/A</v>
      </c>
      <c r="E586" t="e">
        <f>VLOOKUP(SALIDAS6[[#This Row],[N° DE LOTE ]],ALMACEN[],3,FALSE)</f>
        <v>#N/A</v>
      </c>
      <c r="F586" s="321"/>
      <c r="G586" t="e">
        <f>VLOOKUP(SALIDAS6[[#This Row],[N° DE LOTE ]],ALMACEN[],7,)</f>
        <v>#N/A</v>
      </c>
    </row>
    <row r="587" spans="1:7" x14ac:dyDescent="0.25">
      <c r="A587" s="185"/>
      <c r="C587" s="169" t="e">
        <f>VLOOKUP(SALIDAS6[[#This Row],[N° DE LOTE ]],ALMACEN[],2,FALSE)</f>
        <v>#N/A</v>
      </c>
      <c r="D587" s="169" t="e">
        <f>VLOOKUP(SALIDAS6[[#This Row],[N° DE LOTE ]],ALMACEN[],4,FALSE)</f>
        <v>#N/A</v>
      </c>
      <c r="E587" t="e">
        <f>VLOOKUP(SALIDAS6[[#This Row],[N° DE LOTE ]],ALMACEN[],3,FALSE)</f>
        <v>#N/A</v>
      </c>
      <c r="F587" s="321"/>
      <c r="G587" t="e">
        <f>VLOOKUP(SALIDAS6[[#This Row],[N° DE LOTE ]],ALMACEN[],7,)</f>
        <v>#N/A</v>
      </c>
    </row>
    <row r="588" spans="1:7" x14ac:dyDescent="0.25">
      <c r="A588" s="185"/>
      <c r="C588" s="169" t="e">
        <f>VLOOKUP(SALIDAS6[[#This Row],[N° DE LOTE ]],ALMACEN[],2,FALSE)</f>
        <v>#N/A</v>
      </c>
      <c r="D588" s="169" t="e">
        <f>VLOOKUP(SALIDAS6[[#This Row],[N° DE LOTE ]],ALMACEN[],4,FALSE)</f>
        <v>#N/A</v>
      </c>
      <c r="E588" t="e">
        <f>VLOOKUP(SALIDAS6[[#This Row],[N° DE LOTE ]],ALMACEN[],3,FALSE)</f>
        <v>#N/A</v>
      </c>
      <c r="F588" s="326"/>
      <c r="G588" t="e">
        <f>VLOOKUP(SALIDAS6[[#This Row],[N° DE LOTE ]],ALMACEN[],7,)</f>
        <v>#N/A</v>
      </c>
    </row>
    <row r="589" spans="1:7" x14ac:dyDescent="0.25">
      <c r="A589" s="179"/>
      <c r="C589" s="169" t="e">
        <f>VLOOKUP(SALIDAS6[[#This Row],[N° DE LOTE ]],ALMACEN[],2,FALSE)</f>
        <v>#N/A</v>
      </c>
      <c r="D589" s="169" t="e">
        <f>VLOOKUP(SALIDAS6[[#This Row],[N° DE LOTE ]],ALMACEN[],4,FALSE)</f>
        <v>#N/A</v>
      </c>
      <c r="E589" t="e">
        <f>VLOOKUP(SALIDAS6[[#This Row],[N° DE LOTE ]],ALMACEN[],3,FALSE)</f>
        <v>#N/A</v>
      </c>
      <c r="F589" s="318"/>
      <c r="G589" t="e">
        <f>VLOOKUP(SALIDAS6[[#This Row],[N° DE LOTE ]],ALMACEN[],7,)</f>
        <v>#N/A</v>
      </c>
    </row>
    <row r="590" spans="1:7" x14ac:dyDescent="0.25">
      <c r="A590" s="179"/>
      <c r="C590" s="169" t="e">
        <f>VLOOKUP(SALIDAS6[[#This Row],[N° DE LOTE ]],ALMACEN[],2,FALSE)</f>
        <v>#N/A</v>
      </c>
      <c r="D590" s="169" t="e">
        <f>VLOOKUP(SALIDAS6[[#This Row],[N° DE LOTE ]],ALMACEN[],4,FALSE)</f>
        <v>#N/A</v>
      </c>
      <c r="E590" t="e">
        <f>VLOOKUP(SALIDAS6[[#This Row],[N° DE LOTE ]],ALMACEN[],3,FALSE)</f>
        <v>#N/A</v>
      </c>
      <c r="F590" s="320"/>
      <c r="G590" t="e">
        <f>VLOOKUP(SALIDAS6[[#This Row],[N° DE LOTE ]],ALMACEN[],7,)</f>
        <v>#N/A</v>
      </c>
    </row>
    <row r="591" spans="1:7" x14ac:dyDescent="0.25">
      <c r="A591" s="185"/>
      <c r="C591" s="169" t="e">
        <f>VLOOKUP(SALIDAS6[[#This Row],[N° DE LOTE ]],ALMACEN[],2,FALSE)</f>
        <v>#N/A</v>
      </c>
      <c r="D591" s="169" t="e">
        <f>VLOOKUP(SALIDAS6[[#This Row],[N° DE LOTE ]],ALMACEN[],4,FALSE)</f>
        <v>#N/A</v>
      </c>
      <c r="E591" t="e">
        <f>VLOOKUP(SALIDAS6[[#This Row],[N° DE LOTE ]],ALMACEN[],3,FALSE)</f>
        <v>#N/A</v>
      </c>
      <c r="F591" s="321"/>
      <c r="G591" t="e">
        <f>VLOOKUP(SALIDAS6[[#This Row],[N° DE LOTE ]],ALMACEN[],7,)</f>
        <v>#N/A</v>
      </c>
    </row>
    <row r="592" spans="1:7" x14ac:dyDescent="0.25">
      <c r="A592" s="185"/>
      <c r="C592" s="169" t="e">
        <f>VLOOKUP(SALIDAS6[[#This Row],[N° DE LOTE ]],ALMACEN[],2,FALSE)</f>
        <v>#N/A</v>
      </c>
      <c r="D592" s="169" t="e">
        <f>VLOOKUP(SALIDAS6[[#This Row],[N° DE LOTE ]],ALMACEN[],4,FALSE)</f>
        <v>#N/A</v>
      </c>
      <c r="E592" t="e">
        <f>VLOOKUP(SALIDAS6[[#This Row],[N° DE LOTE ]],ALMACEN[],3,FALSE)</f>
        <v>#N/A</v>
      </c>
      <c r="F592" s="321"/>
      <c r="G592" t="e">
        <f>VLOOKUP(SALIDAS6[[#This Row],[N° DE LOTE ]],ALMACEN[],7,)</f>
        <v>#N/A</v>
      </c>
    </row>
    <row r="593" spans="1:7" x14ac:dyDescent="0.25">
      <c r="A593" s="185"/>
      <c r="C593" s="169" t="e">
        <f>VLOOKUP(SALIDAS6[[#This Row],[N° DE LOTE ]],ALMACEN[],2,FALSE)</f>
        <v>#N/A</v>
      </c>
      <c r="D593" s="169" t="e">
        <f>VLOOKUP(SALIDAS6[[#This Row],[N° DE LOTE ]],ALMACEN[],4,FALSE)</f>
        <v>#N/A</v>
      </c>
      <c r="E593" t="e">
        <f>VLOOKUP(SALIDAS6[[#This Row],[N° DE LOTE ]],ALMACEN[],3,FALSE)</f>
        <v>#N/A</v>
      </c>
      <c r="F593" s="321"/>
      <c r="G593" t="e">
        <f>VLOOKUP(SALIDAS6[[#This Row],[N° DE LOTE ]],ALMACEN[],7,)</f>
        <v>#N/A</v>
      </c>
    </row>
    <row r="594" spans="1:7" x14ac:dyDescent="0.25">
      <c r="A594" s="185"/>
      <c r="C594" s="169" t="e">
        <f>VLOOKUP(SALIDAS6[[#This Row],[N° DE LOTE ]],ALMACEN[],2,FALSE)</f>
        <v>#N/A</v>
      </c>
      <c r="D594" s="169" t="e">
        <f>VLOOKUP(SALIDAS6[[#This Row],[N° DE LOTE ]],ALMACEN[],4,FALSE)</f>
        <v>#N/A</v>
      </c>
      <c r="E594" t="e">
        <f>VLOOKUP(SALIDAS6[[#This Row],[N° DE LOTE ]],ALMACEN[],3,FALSE)</f>
        <v>#N/A</v>
      </c>
      <c r="F594" s="321"/>
      <c r="G594" t="e">
        <f>VLOOKUP(SALIDAS6[[#This Row],[N° DE LOTE ]],ALMACEN[],7,)</f>
        <v>#N/A</v>
      </c>
    </row>
    <row r="595" spans="1:7" x14ac:dyDescent="0.25">
      <c r="A595" s="185"/>
      <c r="C595" s="169" t="e">
        <f>VLOOKUP(SALIDAS6[[#This Row],[N° DE LOTE ]],ALMACEN[],2,FALSE)</f>
        <v>#N/A</v>
      </c>
      <c r="D595" s="169" t="e">
        <f>VLOOKUP(SALIDAS6[[#This Row],[N° DE LOTE ]],ALMACEN[],4,FALSE)</f>
        <v>#N/A</v>
      </c>
      <c r="E595" t="e">
        <f>VLOOKUP(SALIDAS6[[#This Row],[N° DE LOTE ]],ALMACEN[],3,FALSE)</f>
        <v>#N/A</v>
      </c>
      <c r="F595" s="340"/>
      <c r="G595" t="e">
        <f>VLOOKUP(SALIDAS6[[#This Row],[N° DE LOTE ]],ALMACEN[],7,)</f>
        <v>#N/A</v>
      </c>
    </row>
    <row r="596" spans="1:7" x14ac:dyDescent="0.25">
      <c r="A596" s="185"/>
      <c r="C596" s="169" t="e">
        <f>VLOOKUP(SALIDAS6[[#This Row],[N° DE LOTE ]],ALMACEN[],2,FALSE)</f>
        <v>#N/A</v>
      </c>
      <c r="D596" s="169" t="e">
        <f>VLOOKUP(SALIDAS6[[#This Row],[N° DE LOTE ]],ALMACEN[],4,FALSE)</f>
        <v>#N/A</v>
      </c>
      <c r="E596" t="e">
        <f>VLOOKUP(SALIDAS6[[#This Row],[N° DE LOTE ]],ALMACEN[],3,FALSE)</f>
        <v>#N/A</v>
      </c>
      <c r="F596" s="326"/>
      <c r="G596" t="e">
        <f>VLOOKUP(SALIDAS6[[#This Row],[N° DE LOTE ]],ALMACEN[],7,)</f>
        <v>#N/A</v>
      </c>
    </row>
    <row r="597" spans="1:7" x14ac:dyDescent="0.25">
      <c r="A597" s="179"/>
      <c r="C597" s="169" t="e">
        <f>VLOOKUP(SALIDAS6[[#This Row],[N° DE LOTE ]],ALMACEN[],2,FALSE)</f>
        <v>#N/A</v>
      </c>
      <c r="D597" s="169" t="e">
        <f>VLOOKUP(SALIDAS6[[#This Row],[N° DE LOTE ]],ALMACEN[],4,FALSE)</f>
        <v>#N/A</v>
      </c>
      <c r="E597" t="e">
        <f>VLOOKUP(SALIDAS6[[#This Row],[N° DE LOTE ]],ALMACEN[],3,FALSE)</f>
        <v>#N/A</v>
      </c>
      <c r="F597" s="318"/>
      <c r="G597" t="e">
        <f>VLOOKUP(SALIDAS6[[#This Row],[N° DE LOTE ]],ALMACEN[],7,)</f>
        <v>#N/A</v>
      </c>
    </row>
    <row r="598" spans="1:7" x14ac:dyDescent="0.25">
      <c r="A598" s="179"/>
      <c r="C598" s="169" t="e">
        <f>VLOOKUP(SALIDAS6[[#This Row],[N° DE LOTE ]],ALMACEN[],2,FALSE)</f>
        <v>#N/A</v>
      </c>
      <c r="D598" s="169" t="e">
        <f>VLOOKUP(SALIDAS6[[#This Row],[N° DE LOTE ]],ALMACEN[],4,FALSE)</f>
        <v>#N/A</v>
      </c>
      <c r="E598" t="e">
        <f>VLOOKUP(SALIDAS6[[#This Row],[N° DE LOTE ]],ALMACEN[],3,FALSE)</f>
        <v>#N/A</v>
      </c>
      <c r="F598" s="320"/>
      <c r="G598" t="e">
        <f>VLOOKUP(SALIDAS6[[#This Row],[N° DE LOTE ]],ALMACEN[],7,)</f>
        <v>#N/A</v>
      </c>
    </row>
    <row r="599" spans="1:7" x14ac:dyDescent="0.25">
      <c r="A599" s="185"/>
      <c r="C599" s="169" t="e">
        <f>VLOOKUP(SALIDAS6[[#This Row],[N° DE LOTE ]],ALMACEN[],2,FALSE)</f>
        <v>#N/A</v>
      </c>
      <c r="D599" s="169" t="e">
        <f>VLOOKUP(SALIDAS6[[#This Row],[N° DE LOTE ]],ALMACEN[],4,FALSE)</f>
        <v>#N/A</v>
      </c>
      <c r="E599" t="e">
        <f>VLOOKUP(SALIDAS6[[#This Row],[N° DE LOTE ]],ALMACEN[],3,FALSE)</f>
        <v>#N/A</v>
      </c>
      <c r="F599" s="326"/>
      <c r="G599" t="e">
        <f>VLOOKUP(SALIDAS6[[#This Row],[N° DE LOTE ]],ALMACEN[],7,)</f>
        <v>#N/A</v>
      </c>
    </row>
    <row r="600" spans="1:7" x14ac:dyDescent="0.25">
      <c r="A600" s="179"/>
      <c r="C600" s="169" t="e">
        <f>VLOOKUP(SALIDAS6[[#This Row],[N° DE LOTE ]],ALMACEN[],2,FALSE)</f>
        <v>#N/A</v>
      </c>
      <c r="D600" s="169" t="e">
        <f>VLOOKUP(SALIDAS6[[#This Row],[N° DE LOTE ]],ALMACEN[],4,FALSE)</f>
        <v>#N/A</v>
      </c>
      <c r="E600" t="e">
        <f>VLOOKUP(SALIDAS6[[#This Row],[N° DE LOTE ]],ALMACEN[],3,FALSE)</f>
        <v>#N/A</v>
      </c>
      <c r="F600" s="320"/>
      <c r="G600" t="e">
        <f>VLOOKUP(SALIDAS6[[#This Row],[N° DE LOTE ]],ALMACEN[],7,)</f>
        <v>#N/A</v>
      </c>
    </row>
    <row r="601" spans="1:7" x14ac:dyDescent="0.25">
      <c r="A601" s="185"/>
      <c r="C601" s="169" t="e">
        <f>VLOOKUP(SALIDAS6[[#This Row],[N° DE LOTE ]],ALMACEN[],2,FALSE)</f>
        <v>#N/A</v>
      </c>
      <c r="D601" s="169" t="e">
        <f>VLOOKUP(SALIDAS6[[#This Row],[N° DE LOTE ]],ALMACEN[],4,FALSE)</f>
        <v>#N/A</v>
      </c>
      <c r="E601" t="e">
        <f>VLOOKUP(SALIDAS6[[#This Row],[N° DE LOTE ]],ALMACEN[],3,FALSE)</f>
        <v>#N/A</v>
      </c>
      <c r="F601" s="326"/>
      <c r="G601" t="e">
        <f>VLOOKUP(SALIDAS6[[#This Row],[N° DE LOTE ]],ALMACEN[],7,)</f>
        <v>#N/A</v>
      </c>
    </row>
    <row r="602" spans="1:7" x14ac:dyDescent="0.25">
      <c r="A602" s="179"/>
      <c r="C602" s="169" t="e">
        <f>VLOOKUP(SALIDAS6[[#This Row],[N° DE LOTE ]],ALMACEN[],2,FALSE)</f>
        <v>#N/A</v>
      </c>
      <c r="D602" s="169" t="e">
        <f>VLOOKUP(SALIDAS6[[#This Row],[N° DE LOTE ]],ALMACEN[],4,FALSE)</f>
        <v>#N/A</v>
      </c>
      <c r="E602" t="e">
        <f>VLOOKUP(SALIDAS6[[#This Row],[N° DE LOTE ]],ALMACEN[],3,FALSE)</f>
        <v>#N/A</v>
      </c>
      <c r="F602" s="318"/>
      <c r="G602" t="e">
        <f>VLOOKUP(SALIDAS6[[#This Row],[N° DE LOTE ]],ALMACEN[],7,)</f>
        <v>#N/A</v>
      </c>
    </row>
    <row r="603" spans="1:7" x14ac:dyDescent="0.25">
      <c r="A603" s="179"/>
      <c r="C603" s="169" t="e">
        <f>VLOOKUP(SALIDAS6[[#This Row],[N° DE LOTE ]],ALMACEN[],2,FALSE)</f>
        <v>#N/A</v>
      </c>
      <c r="D603" s="169" t="e">
        <f>VLOOKUP(SALIDAS6[[#This Row],[N° DE LOTE ]],ALMACEN[],4,FALSE)</f>
        <v>#N/A</v>
      </c>
      <c r="E603" t="e">
        <f>VLOOKUP(SALIDAS6[[#This Row],[N° DE LOTE ]],ALMACEN[],3,FALSE)</f>
        <v>#N/A</v>
      </c>
      <c r="F603" s="320"/>
      <c r="G603" t="e">
        <f>VLOOKUP(SALIDAS6[[#This Row],[N° DE LOTE ]],ALMACEN[],7,)</f>
        <v>#N/A</v>
      </c>
    </row>
    <row r="604" spans="1:7" x14ac:dyDescent="0.25">
      <c r="A604" s="185"/>
      <c r="C604" s="169" t="e">
        <f>VLOOKUP(SALIDAS6[[#This Row],[N° DE LOTE ]],ALMACEN[],2,FALSE)</f>
        <v>#N/A</v>
      </c>
      <c r="D604" s="169" t="e">
        <f>VLOOKUP(SALIDAS6[[#This Row],[N° DE LOTE ]],ALMACEN[],4,FALSE)</f>
        <v>#N/A</v>
      </c>
      <c r="E604" t="e">
        <f>VLOOKUP(SALIDAS6[[#This Row],[N° DE LOTE ]],ALMACEN[],3,FALSE)</f>
        <v>#N/A</v>
      </c>
      <c r="F604" s="839"/>
      <c r="G604" t="e">
        <f>VLOOKUP(SALIDAS6[[#This Row],[N° DE LOTE ]],ALMACEN[],7,)</f>
        <v>#N/A</v>
      </c>
    </row>
    <row r="605" spans="1:7" x14ac:dyDescent="0.25">
      <c r="A605" s="179"/>
      <c r="C605" s="169" t="e">
        <f>VLOOKUP(SALIDAS6[[#This Row],[N° DE LOTE ]],ALMACEN[],2,FALSE)</f>
        <v>#N/A</v>
      </c>
      <c r="D605" s="169" t="e">
        <f>VLOOKUP(SALIDAS6[[#This Row],[N° DE LOTE ]],ALMACEN[],4,FALSE)</f>
        <v>#N/A</v>
      </c>
      <c r="E605" t="e">
        <f>VLOOKUP(SALIDAS6[[#This Row],[N° DE LOTE ]],ALMACEN[],3,FALSE)</f>
        <v>#N/A</v>
      </c>
      <c r="F605" s="318"/>
      <c r="G605" t="e">
        <f>VLOOKUP(SALIDAS6[[#This Row],[N° DE LOTE ]],ALMACEN[],7,)</f>
        <v>#N/A</v>
      </c>
    </row>
    <row r="606" spans="1:7" x14ac:dyDescent="0.25">
      <c r="A606" s="179"/>
      <c r="C606" s="169" t="e">
        <f>VLOOKUP(SALIDAS6[[#This Row],[N° DE LOTE ]],ALMACEN[],2,FALSE)</f>
        <v>#N/A</v>
      </c>
      <c r="D606" s="169" t="e">
        <f>VLOOKUP(SALIDAS6[[#This Row],[N° DE LOTE ]],ALMACEN[],4,FALSE)</f>
        <v>#N/A</v>
      </c>
      <c r="E606" t="e">
        <f>VLOOKUP(SALIDAS6[[#This Row],[N° DE LOTE ]],ALMACEN[],3,FALSE)</f>
        <v>#N/A</v>
      </c>
      <c r="F606" s="347"/>
      <c r="G606" t="e">
        <f>VLOOKUP(SALIDAS6[[#This Row],[N° DE LOTE ]],ALMACEN[],7,)</f>
        <v>#N/A</v>
      </c>
    </row>
    <row r="607" spans="1:7" x14ac:dyDescent="0.25">
      <c r="A607" s="179"/>
      <c r="C607" s="169" t="e">
        <f>VLOOKUP(SALIDAS6[[#This Row],[N° DE LOTE ]],ALMACEN[],2,FALSE)</f>
        <v>#N/A</v>
      </c>
      <c r="D607" s="169" t="e">
        <f>VLOOKUP(SALIDAS6[[#This Row],[N° DE LOTE ]],ALMACEN[],4,FALSE)</f>
        <v>#N/A</v>
      </c>
      <c r="E607" t="e">
        <f>VLOOKUP(SALIDAS6[[#This Row],[N° DE LOTE ]],ALMACEN[],3,FALSE)</f>
        <v>#N/A</v>
      </c>
      <c r="F607" s="318"/>
      <c r="G607" t="e">
        <f>VLOOKUP(SALIDAS6[[#This Row],[N° DE LOTE ]],ALMACEN[],7,)</f>
        <v>#N/A</v>
      </c>
    </row>
    <row r="608" spans="1:7" x14ac:dyDescent="0.25">
      <c r="A608" s="179"/>
      <c r="C608" s="169" t="e">
        <f>VLOOKUP(SALIDAS6[[#This Row],[N° DE LOTE ]],ALMACEN[],2,FALSE)</f>
        <v>#N/A</v>
      </c>
      <c r="D608" s="169" t="e">
        <f>VLOOKUP(SALIDAS6[[#This Row],[N° DE LOTE ]],ALMACEN[],4,FALSE)</f>
        <v>#N/A</v>
      </c>
      <c r="E608" t="e">
        <f>VLOOKUP(SALIDAS6[[#This Row],[N° DE LOTE ]],ALMACEN[],3,FALSE)</f>
        <v>#N/A</v>
      </c>
      <c r="F608" s="320"/>
      <c r="G608" t="e">
        <f>VLOOKUP(SALIDAS6[[#This Row],[N° DE LOTE ]],ALMACEN[],7,)</f>
        <v>#N/A</v>
      </c>
    </row>
    <row r="609" spans="1:7" x14ac:dyDescent="0.25">
      <c r="A609" s="185"/>
      <c r="C609" s="169" t="e">
        <f>VLOOKUP(SALIDAS6[[#This Row],[N° DE LOTE ]],ALMACEN[],2,FALSE)</f>
        <v>#N/A</v>
      </c>
      <c r="D609" s="169" t="e">
        <f>VLOOKUP(SALIDAS6[[#This Row],[N° DE LOTE ]],ALMACEN[],4,FALSE)</f>
        <v>#N/A</v>
      </c>
      <c r="E609" t="e">
        <f>VLOOKUP(SALIDAS6[[#This Row],[N° DE LOTE ]],ALMACEN[],3,FALSE)</f>
        <v>#N/A</v>
      </c>
      <c r="F609" s="839"/>
      <c r="G609" t="e">
        <f>VLOOKUP(SALIDAS6[[#This Row],[N° DE LOTE ]],ALMACEN[],7,)</f>
        <v>#N/A</v>
      </c>
    </row>
    <row r="610" spans="1:7" x14ac:dyDescent="0.25">
      <c r="A610" s="185"/>
      <c r="C610" s="169" t="e">
        <f>VLOOKUP(SALIDAS6[[#This Row],[N° DE LOTE ]],ALMACEN[],2,FALSE)</f>
        <v>#N/A</v>
      </c>
      <c r="D610" s="169" t="e">
        <f>VLOOKUP(SALIDAS6[[#This Row],[N° DE LOTE ]],ALMACEN[],4,FALSE)</f>
        <v>#N/A</v>
      </c>
      <c r="E610" t="e">
        <f>VLOOKUP(SALIDAS6[[#This Row],[N° DE LOTE ]],ALMACEN[],3,FALSE)</f>
        <v>#N/A</v>
      </c>
      <c r="F610" s="318"/>
      <c r="G610" t="e">
        <f>VLOOKUP(SALIDAS6[[#This Row],[N° DE LOTE ]],ALMACEN[],7,)</f>
        <v>#N/A</v>
      </c>
    </row>
    <row r="611" spans="1:7" x14ac:dyDescent="0.25">
      <c r="A611" s="348"/>
      <c r="C611" s="169" t="e">
        <f>VLOOKUP(SALIDAS6[[#This Row],[N° DE LOTE ]],ALMACEN[],2,FALSE)</f>
        <v>#N/A</v>
      </c>
      <c r="D611" s="169" t="e">
        <f>VLOOKUP(SALIDAS6[[#This Row],[N° DE LOTE ]],ALMACEN[],4,FALSE)</f>
        <v>#N/A</v>
      </c>
      <c r="E611" t="e">
        <f>VLOOKUP(SALIDAS6[[#This Row],[N° DE LOTE ]],ALMACEN[],3,FALSE)</f>
        <v>#N/A</v>
      </c>
      <c r="F611" s="349"/>
      <c r="G611" t="e">
        <f>VLOOKUP(SALIDAS6[[#This Row],[N° DE LOTE ]],ALMACEN[],7,)</f>
        <v>#N/A</v>
      </c>
    </row>
    <row r="612" spans="1:7" x14ac:dyDescent="0.25">
      <c r="A612" s="179"/>
      <c r="C612" s="169" t="e">
        <f>VLOOKUP(SALIDAS6[[#This Row],[N° DE LOTE ]],ALMACEN[],2,FALSE)</f>
        <v>#N/A</v>
      </c>
      <c r="D612" s="169" t="e">
        <f>VLOOKUP(SALIDAS6[[#This Row],[N° DE LOTE ]],ALMACEN[],4,FALSE)</f>
        <v>#N/A</v>
      </c>
      <c r="E612" t="e">
        <f>VLOOKUP(SALIDAS6[[#This Row],[N° DE LOTE ]],ALMACEN[],3,FALSE)</f>
        <v>#N/A</v>
      </c>
      <c r="F612" s="318"/>
      <c r="G612" t="e">
        <f>VLOOKUP(SALIDAS6[[#This Row],[N° DE LOTE ]],ALMACEN[],7,)</f>
        <v>#N/A</v>
      </c>
    </row>
    <row r="613" spans="1:7" x14ac:dyDescent="0.25">
      <c r="A613" s="179"/>
      <c r="C613" s="169" t="e">
        <f>VLOOKUP(SALIDAS6[[#This Row],[N° DE LOTE ]],ALMACEN[],2,FALSE)</f>
        <v>#N/A</v>
      </c>
      <c r="D613" s="169" t="e">
        <f>VLOOKUP(SALIDAS6[[#This Row],[N° DE LOTE ]],ALMACEN[],4,FALSE)</f>
        <v>#N/A</v>
      </c>
      <c r="E613" t="e">
        <f>VLOOKUP(SALIDAS6[[#This Row],[N° DE LOTE ]],ALMACEN[],3,FALSE)</f>
        <v>#N/A</v>
      </c>
      <c r="F613" s="318"/>
      <c r="G613" t="e">
        <f>VLOOKUP(SALIDAS6[[#This Row],[N° DE LOTE ]],ALMACEN[],7,)</f>
        <v>#N/A</v>
      </c>
    </row>
    <row r="614" spans="1:7" x14ac:dyDescent="0.25">
      <c r="A614" s="179"/>
      <c r="C614" s="169" t="e">
        <f>VLOOKUP(SALIDAS6[[#This Row],[N° DE LOTE ]],ALMACEN[],2,FALSE)</f>
        <v>#N/A</v>
      </c>
      <c r="D614" s="169" t="e">
        <f>VLOOKUP(SALIDAS6[[#This Row],[N° DE LOTE ]],ALMACEN[],4,FALSE)</f>
        <v>#N/A</v>
      </c>
      <c r="E614" t="e">
        <f>VLOOKUP(SALIDAS6[[#This Row],[N° DE LOTE ]],ALMACEN[],3,FALSE)</f>
        <v>#N/A</v>
      </c>
      <c r="F614" s="318"/>
      <c r="G614" t="e">
        <f>VLOOKUP(SALIDAS6[[#This Row],[N° DE LOTE ]],ALMACEN[],7,)</f>
        <v>#N/A</v>
      </c>
    </row>
    <row r="615" spans="1:7" x14ac:dyDescent="0.25">
      <c r="A615" s="179"/>
      <c r="C615" s="169" t="e">
        <f>VLOOKUP(SALIDAS6[[#This Row],[N° DE LOTE ]],ALMACEN[],2,FALSE)</f>
        <v>#N/A</v>
      </c>
      <c r="D615" s="169" t="e">
        <f>VLOOKUP(SALIDAS6[[#This Row],[N° DE LOTE ]],ALMACEN[],4,FALSE)</f>
        <v>#N/A</v>
      </c>
      <c r="E615" t="e">
        <f>VLOOKUP(SALIDAS6[[#This Row],[N° DE LOTE ]],ALMACEN[],3,FALSE)</f>
        <v>#N/A</v>
      </c>
      <c r="F615" s="318"/>
      <c r="G615" t="e">
        <f>VLOOKUP(SALIDAS6[[#This Row],[N° DE LOTE ]],ALMACEN[],7,)</f>
        <v>#N/A</v>
      </c>
    </row>
    <row r="616" spans="1:7" x14ac:dyDescent="0.25">
      <c r="A616" s="179"/>
      <c r="C616" s="169" t="e">
        <f>VLOOKUP(SALIDAS6[[#This Row],[N° DE LOTE ]],ALMACEN[],2,FALSE)</f>
        <v>#N/A</v>
      </c>
      <c r="D616" s="169" t="e">
        <f>VLOOKUP(SALIDAS6[[#This Row],[N° DE LOTE ]],ALMACEN[],4,FALSE)</f>
        <v>#N/A</v>
      </c>
      <c r="E616" t="e">
        <f>VLOOKUP(SALIDAS6[[#This Row],[N° DE LOTE ]],ALMACEN[],3,FALSE)</f>
        <v>#N/A</v>
      </c>
      <c r="F616" s="318"/>
      <c r="G616" t="e">
        <f>VLOOKUP(SALIDAS6[[#This Row],[N° DE LOTE ]],ALMACEN[],7,)</f>
        <v>#N/A</v>
      </c>
    </row>
    <row r="617" spans="1:7" x14ac:dyDescent="0.25">
      <c r="A617" s="179"/>
      <c r="C617" s="169" t="e">
        <f>VLOOKUP(SALIDAS6[[#This Row],[N° DE LOTE ]],ALMACEN[],2,FALSE)</f>
        <v>#N/A</v>
      </c>
      <c r="D617" s="169" t="e">
        <f>VLOOKUP(SALIDAS6[[#This Row],[N° DE LOTE ]],ALMACEN[],4,FALSE)</f>
        <v>#N/A</v>
      </c>
      <c r="E617" t="e">
        <f>VLOOKUP(SALIDAS6[[#This Row],[N° DE LOTE ]],ALMACEN[],3,FALSE)</f>
        <v>#N/A</v>
      </c>
      <c r="F617" s="318"/>
      <c r="G617" t="e">
        <f>VLOOKUP(SALIDAS6[[#This Row],[N° DE LOTE ]],ALMACEN[],7,)</f>
        <v>#N/A</v>
      </c>
    </row>
    <row r="618" spans="1:7" x14ac:dyDescent="0.25">
      <c r="A618" s="179"/>
      <c r="C618" s="169" t="e">
        <f>VLOOKUP(SALIDAS6[[#This Row],[N° DE LOTE ]],ALMACEN[],2,FALSE)</f>
        <v>#N/A</v>
      </c>
      <c r="D618" s="169" t="e">
        <f>VLOOKUP(SALIDAS6[[#This Row],[N° DE LOTE ]],ALMACEN[],4,FALSE)</f>
        <v>#N/A</v>
      </c>
      <c r="E618" t="e">
        <f>VLOOKUP(SALIDAS6[[#This Row],[N° DE LOTE ]],ALMACEN[],3,FALSE)</f>
        <v>#N/A</v>
      </c>
      <c r="F618" s="318"/>
      <c r="G618" t="e">
        <f>VLOOKUP(SALIDAS6[[#This Row],[N° DE LOTE ]],ALMACEN[],7,)</f>
        <v>#N/A</v>
      </c>
    </row>
    <row r="619" spans="1:7" x14ac:dyDescent="0.25">
      <c r="A619" s="179"/>
      <c r="C619" s="169" t="e">
        <f>VLOOKUP(SALIDAS6[[#This Row],[N° DE LOTE ]],ALMACEN[],2,FALSE)</f>
        <v>#N/A</v>
      </c>
      <c r="D619" s="169" t="e">
        <f>VLOOKUP(SALIDAS6[[#This Row],[N° DE LOTE ]],ALMACEN[],4,FALSE)</f>
        <v>#N/A</v>
      </c>
      <c r="E619" t="e">
        <f>VLOOKUP(SALIDAS6[[#This Row],[N° DE LOTE ]],ALMACEN[],3,FALSE)</f>
        <v>#N/A</v>
      </c>
      <c r="F619" s="320"/>
      <c r="G619" t="e">
        <f>VLOOKUP(SALIDAS6[[#This Row],[N° DE LOTE ]],ALMACEN[],7,)</f>
        <v>#N/A</v>
      </c>
    </row>
    <row r="620" spans="1:7" x14ac:dyDescent="0.25">
      <c r="A620" s="185"/>
      <c r="C620" s="169" t="e">
        <f>VLOOKUP(SALIDAS6[[#This Row],[N° DE LOTE ]],ALMACEN[],2,FALSE)</f>
        <v>#N/A</v>
      </c>
      <c r="D620" s="169" t="e">
        <f>VLOOKUP(SALIDAS6[[#This Row],[N° DE LOTE ]],ALMACEN[],4,FALSE)</f>
        <v>#N/A</v>
      </c>
      <c r="E620" t="e">
        <f>VLOOKUP(SALIDAS6[[#This Row],[N° DE LOTE ]],ALMACEN[],3,FALSE)</f>
        <v>#N/A</v>
      </c>
      <c r="F620" s="340"/>
      <c r="G620" t="e">
        <f>VLOOKUP(SALIDAS6[[#This Row],[N° DE LOTE ]],ALMACEN[],7,)</f>
        <v>#N/A</v>
      </c>
    </row>
    <row r="621" spans="1:7" x14ac:dyDescent="0.25">
      <c r="A621" s="185"/>
      <c r="C621" s="169" t="e">
        <f>VLOOKUP(SALIDAS6[[#This Row],[N° DE LOTE ]],ALMACEN[],2,FALSE)</f>
        <v>#N/A</v>
      </c>
      <c r="D621" s="169" t="e">
        <f>VLOOKUP(SALIDAS6[[#This Row],[N° DE LOTE ]],ALMACEN[],4,FALSE)</f>
        <v>#N/A</v>
      </c>
      <c r="E621" t="e">
        <f>VLOOKUP(SALIDAS6[[#This Row],[N° DE LOTE ]],ALMACEN[],3,FALSE)</f>
        <v>#N/A</v>
      </c>
      <c r="F621" s="839"/>
      <c r="G621" t="e">
        <f>VLOOKUP(SALIDAS6[[#This Row],[N° DE LOTE ]],ALMACEN[],7,)</f>
        <v>#N/A</v>
      </c>
    </row>
    <row r="622" spans="1:7" x14ac:dyDescent="0.25">
      <c r="A622" s="179"/>
      <c r="C622" s="169" t="e">
        <f>VLOOKUP(SALIDAS6[[#This Row],[N° DE LOTE ]],ALMACEN[],2,FALSE)</f>
        <v>#N/A</v>
      </c>
      <c r="D622" s="169" t="e">
        <f>VLOOKUP(SALIDAS6[[#This Row],[N° DE LOTE ]],ALMACEN[],4,FALSE)</f>
        <v>#N/A</v>
      </c>
      <c r="E622" t="e">
        <f>VLOOKUP(SALIDAS6[[#This Row],[N° DE LOTE ]],ALMACEN[],3,FALSE)</f>
        <v>#N/A</v>
      </c>
      <c r="F622" s="318"/>
      <c r="G622" t="e">
        <f>VLOOKUP(SALIDAS6[[#This Row],[N° DE LOTE ]],ALMACEN[],7,)</f>
        <v>#N/A</v>
      </c>
    </row>
    <row r="623" spans="1:7" x14ac:dyDescent="0.25">
      <c r="A623" s="179"/>
      <c r="C623" s="169" t="e">
        <f>VLOOKUP(SALIDAS6[[#This Row],[N° DE LOTE ]],ALMACEN[],2,FALSE)</f>
        <v>#N/A</v>
      </c>
      <c r="D623" s="169" t="e">
        <f>VLOOKUP(SALIDAS6[[#This Row],[N° DE LOTE ]],ALMACEN[],4,FALSE)</f>
        <v>#N/A</v>
      </c>
      <c r="E623" t="e">
        <f>VLOOKUP(SALIDAS6[[#This Row],[N° DE LOTE ]],ALMACEN[],3,FALSE)</f>
        <v>#N/A</v>
      </c>
      <c r="F623" s="318"/>
      <c r="G623" t="e">
        <f>VLOOKUP(SALIDAS6[[#This Row],[N° DE LOTE ]],ALMACEN[],7,)</f>
        <v>#N/A</v>
      </c>
    </row>
    <row r="624" spans="1:7" x14ac:dyDescent="0.25">
      <c r="A624" s="179"/>
      <c r="C624" s="169" t="e">
        <f>VLOOKUP(SALIDAS6[[#This Row],[N° DE LOTE ]],ALMACEN[],2,FALSE)</f>
        <v>#N/A</v>
      </c>
      <c r="D624" s="169" t="e">
        <f>VLOOKUP(SALIDAS6[[#This Row],[N° DE LOTE ]],ALMACEN[],4,FALSE)</f>
        <v>#N/A</v>
      </c>
      <c r="E624" t="e">
        <f>VLOOKUP(SALIDAS6[[#This Row],[N° DE LOTE ]],ALMACEN[],3,FALSE)</f>
        <v>#N/A</v>
      </c>
      <c r="F624" s="318"/>
      <c r="G624" t="e">
        <f>VLOOKUP(SALIDAS6[[#This Row],[N° DE LOTE ]],ALMACEN[],7,)</f>
        <v>#N/A</v>
      </c>
    </row>
    <row r="625" spans="1:7" x14ac:dyDescent="0.25">
      <c r="A625" s="179"/>
      <c r="C625" s="169" t="e">
        <f>VLOOKUP(SALIDAS6[[#This Row],[N° DE LOTE ]],ALMACEN[],2,FALSE)</f>
        <v>#N/A</v>
      </c>
      <c r="D625" s="169" t="e">
        <f>VLOOKUP(SALIDAS6[[#This Row],[N° DE LOTE ]],ALMACEN[],4,FALSE)</f>
        <v>#N/A</v>
      </c>
      <c r="E625" t="e">
        <f>VLOOKUP(SALIDAS6[[#This Row],[N° DE LOTE ]],ALMACEN[],3,FALSE)</f>
        <v>#N/A</v>
      </c>
      <c r="F625" s="320"/>
      <c r="G625" t="e">
        <f>VLOOKUP(SALIDAS6[[#This Row],[N° DE LOTE ]],ALMACEN[],7,)</f>
        <v>#N/A</v>
      </c>
    </row>
    <row r="626" spans="1:7" x14ac:dyDescent="0.25">
      <c r="A626" s="185"/>
      <c r="C626" s="169" t="e">
        <f>VLOOKUP(SALIDAS6[[#This Row],[N° DE LOTE ]],ALMACEN[],2,FALSE)</f>
        <v>#N/A</v>
      </c>
      <c r="D626" s="169" t="e">
        <f>VLOOKUP(SALIDAS6[[#This Row],[N° DE LOTE ]],ALMACEN[],4,FALSE)</f>
        <v>#N/A</v>
      </c>
      <c r="E626" t="e">
        <f>VLOOKUP(SALIDAS6[[#This Row],[N° DE LOTE ]],ALMACEN[],3,FALSE)</f>
        <v>#N/A</v>
      </c>
      <c r="F626" s="326"/>
      <c r="G626" t="e">
        <f>VLOOKUP(SALIDAS6[[#This Row],[N° DE LOTE ]],ALMACEN[],7,)</f>
        <v>#N/A</v>
      </c>
    </row>
    <row r="627" spans="1:7" x14ac:dyDescent="0.25">
      <c r="A627" s="179"/>
      <c r="C627" s="169" t="e">
        <f>VLOOKUP(SALIDAS6[[#This Row],[N° DE LOTE ]],ALMACEN[],2,FALSE)</f>
        <v>#N/A</v>
      </c>
      <c r="D627" s="169" t="e">
        <f>VLOOKUP(SALIDAS6[[#This Row],[N° DE LOTE ]],ALMACEN[],4,FALSE)</f>
        <v>#N/A</v>
      </c>
      <c r="E627" t="e">
        <f>VLOOKUP(SALIDAS6[[#This Row],[N° DE LOTE ]],ALMACEN[],3,FALSE)</f>
        <v>#N/A</v>
      </c>
      <c r="F627" s="320"/>
      <c r="G627" t="e">
        <f>VLOOKUP(SALIDAS6[[#This Row],[N° DE LOTE ]],ALMACEN[],7,)</f>
        <v>#N/A</v>
      </c>
    </row>
    <row r="628" spans="1:7" x14ac:dyDescent="0.25">
      <c r="A628" s="185"/>
      <c r="C628" s="169" t="e">
        <f>VLOOKUP(SALIDAS6[[#This Row],[N° DE LOTE ]],ALMACEN[],2,FALSE)</f>
        <v>#N/A</v>
      </c>
      <c r="D628" s="169" t="e">
        <f>VLOOKUP(SALIDAS6[[#This Row],[N° DE LOTE ]],ALMACEN[],4,FALSE)</f>
        <v>#N/A</v>
      </c>
      <c r="E628" t="e">
        <f>VLOOKUP(SALIDAS6[[#This Row],[N° DE LOTE ]],ALMACEN[],3,FALSE)</f>
        <v>#N/A</v>
      </c>
      <c r="F628" s="340"/>
      <c r="G628" t="e">
        <f>VLOOKUP(SALIDAS6[[#This Row],[N° DE LOTE ]],ALMACEN[],7,)</f>
        <v>#N/A</v>
      </c>
    </row>
    <row r="629" spans="1:7" x14ac:dyDescent="0.25">
      <c r="A629" s="185"/>
      <c r="C629" s="169" t="e">
        <f>VLOOKUP(SALIDAS6[[#This Row],[N° DE LOTE ]],ALMACEN[],2,FALSE)</f>
        <v>#N/A</v>
      </c>
      <c r="D629" s="169" t="e">
        <f>VLOOKUP(SALIDAS6[[#This Row],[N° DE LOTE ]],ALMACEN[],4,FALSE)</f>
        <v>#N/A</v>
      </c>
      <c r="E629" t="e">
        <f>VLOOKUP(SALIDAS6[[#This Row],[N° DE LOTE ]],ALMACEN[],3,FALSE)</f>
        <v>#N/A</v>
      </c>
      <c r="F629" s="340"/>
      <c r="G629" t="e">
        <f>VLOOKUP(SALIDAS6[[#This Row],[N° DE LOTE ]],ALMACEN[],7,)</f>
        <v>#N/A</v>
      </c>
    </row>
    <row r="630" spans="1:7" x14ac:dyDescent="0.25">
      <c r="A630" s="185"/>
      <c r="C630" s="169" t="e">
        <f>VLOOKUP(SALIDAS6[[#This Row],[N° DE LOTE ]],ALMACEN[],2,FALSE)</f>
        <v>#N/A</v>
      </c>
      <c r="D630" s="169" t="e">
        <f>VLOOKUP(SALIDAS6[[#This Row],[N° DE LOTE ]],ALMACEN[],4,FALSE)</f>
        <v>#N/A</v>
      </c>
      <c r="E630" t="e">
        <f>VLOOKUP(SALIDAS6[[#This Row],[N° DE LOTE ]],ALMACEN[],3,FALSE)</f>
        <v>#N/A</v>
      </c>
      <c r="F630" s="340"/>
      <c r="G630" t="e">
        <f>VLOOKUP(SALIDAS6[[#This Row],[N° DE LOTE ]],ALMACEN[],7,)</f>
        <v>#N/A</v>
      </c>
    </row>
    <row r="631" spans="1:7" x14ac:dyDescent="0.25">
      <c r="A631" s="185"/>
      <c r="C631" s="169" t="e">
        <f>VLOOKUP(SALIDAS6[[#This Row],[N° DE LOTE ]],ALMACEN[],2,FALSE)</f>
        <v>#N/A</v>
      </c>
      <c r="D631" s="169" t="e">
        <f>VLOOKUP(SALIDAS6[[#This Row],[N° DE LOTE ]],ALMACEN[],4,FALSE)</f>
        <v>#N/A</v>
      </c>
      <c r="E631" t="e">
        <f>VLOOKUP(SALIDAS6[[#This Row],[N° DE LOTE ]],ALMACEN[],3,FALSE)</f>
        <v>#N/A</v>
      </c>
      <c r="F631" s="340"/>
      <c r="G631" t="e">
        <f>VLOOKUP(SALIDAS6[[#This Row],[N° DE LOTE ]],ALMACEN[],7,)</f>
        <v>#N/A</v>
      </c>
    </row>
    <row r="632" spans="1:7" x14ac:dyDescent="0.25">
      <c r="A632" s="185"/>
      <c r="C632" s="169" t="e">
        <f>VLOOKUP(SALIDAS6[[#This Row],[N° DE LOTE ]],ALMACEN[],2,FALSE)</f>
        <v>#N/A</v>
      </c>
      <c r="D632" s="169" t="e">
        <f>VLOOKUP(SALIDAS6[[#This Row],[N° DE LOTE ]],ALMACEN[],4,FALSE)</f>
        <v>#N/A</v>
      </c>
      <c r="E632" t="e">
        <f>VLOOKUP(SALIDAS6[[#This Row],[N° DE LOTE ]],ALMACEN[],3,FALSE)</f>
        <v>#N/A</v>
      </c>
      <c r="F632" s="326"/>
      <c r="G632" t="e">
        <f>VLOOKUP(SALIDAS6[[#This Row],[N° DE LOTE ]],ALMACEN[],7,)</f>
        <v>#N/A</v>
      </c>
    </row>
    <row r="633" spans="1:7" x14ac:dyDescent="0.25">
      <c r="A633" s="179"/>
      <c r="C633" s="169" t="e">
        <f>VLOOKUP(SALIDAS6[[#This Row],[N° DE LOTE ]],ALMACEN[],2,FALSE)</f>
        <v>#N/A</v>
      </c>
      <c r="D633" s="169" t="e">
        <f>VLOOKUP(SALIDAS6[[#This Row],[N° DE LOTE ]],ALMACEN[],4,FALSE)</f>
        <v>#N/A</v>
      </c>
      <c r="E633" t="e">
        <f>VLOOKUP(SALIDAS6[[#This Row],[N° DE LOTE ]],ALMACEN[],3,FALSE)</f>
        <v>#N/A</v>
      </c>
      <c r="F633" s="320"/>
      <c r="G633" t="e">
        <f>VLOOKUP(SALIDAS6[[#This Row],[N° DE LOTE ]],ALMACEN[],7,)</f>
        <v>#N/A</v>
      </c>
    </row>
    <row r="634" spans="1:7" x14ac:dyDescent="0.25">
      <c r="A634" s="185"/>
      <c r="C634" s="169" t="e">
        <f>VLOOKUP(SALIDAS6[[#This Row],[N° DE LOTE ]],ALMACEN[],2,FALSE)</f>
        <v>#N/A</v>
      </c>
      <c r="D634" s="169" t="e">
        <f>VLOOKUP(SALIDAS6[[#This Row],[N° DE LOTE ]],ALMACEN[],4,FALSE)</f>
        <v>#N/A</v>
      </c>
      <c r="E634" t="e">
        <f>VLOOKUP(SALIDAS6[[#This Row],[N° DE LOTE ]],ALMACEN[],3,FALSE)</f>
        <v>#N/A</v>
      </c>
      <c r="F634" s="839"/>
      <c r="G634" t="e">
        <f>VLOOKUP(SALIDAS6[[#This Row],[N° DE LOTE ]],ALMACEN[],7,)</f>
        <v>#N/A</v>
      </c>
    </row>
    <row r="635" spans="1:7" x14ac:dyDescent="0.25">
      <c r="A635" s="179"/>
      <c r="C635" s="169" t="e">
        <f>VLOOKUP(SALIDAS6[[#This Row],[N° DE LOTE ]],ALMACEN[],2,FALSE)</f>
        <v>#N/A</v>
      </c>
      <c r="D635" s="169" t="e">
        <f>VLOOKUP(SALIDAS6[[#This Row],[N° DE LOTE ]],ALMACEN[],4,FALSE)</f>
        <v>#N/A</v>
      </c>
      <c r="E635" t="e">
        <f>VLOOKUP(SALIDAS6[[#This Row],[N° DE LOTE ]],ALMACEN[],3,FALSE)</f>
        <v>#N/A</v>
      </c>
      <c r="F635" s="320"/>
      <c r="G635" t="e">
        <f>VLOOKUP(SALIDAS6[[#This Row],[N° DE LOTE ]],ALMACEN[],7,)</f>
        <v>#N/A</v>
      </c>
    </row>
    <row r="636" spans="1:7" x14ac:dyDescent="0.25">
      <c r="A636" s="185"/>
      <c r="C636" s="169" t="e">
        <f>VLOOKUP(SALIDAS6[[#This Row],[N° DE LOTE ]],ALMACEN[],2,FALSE)</f>
        <v>#N/A</v>
      </c>
      <c r="D636" s="169" t="e">
        <f>VLOOKUP(SALIDAS6[[#This Row],[N° DE LOTE ]],ALMACEN[],4,FALSE)</f>
        <v>#N/A</v>
      </c>
      <c r="E636" t="e">
        <f>VLOOKUP(SALIDAS6[[#This Row],[N° DE LOTE ]],ALMACEN[],3,FALSE)</f>
        <v>#N/A</v>
      </c>
      <c r="F636" s="326"/>
      <c r="G636" t="e">
        <f>VLOOKUP(SALIDAS6[[#This Row],[N° DE LOTE ]],ALMACEN[],7,)</f>
        <v>#N/A</v>
      </c>
    </row>
    <row r="637" spans="1:7" x14ac:dyDescent="0.25">
      <c r="A637" s="179"/>
      <c r="C637" s="169" t="e">
        <f>VLOOKUP(SALIDAS6[[#This Row],[N° DE LOTE ]],ALMACEN[],2,FALSE)</f>
        <v>#N/A</v>
      </c>
      <c r="D637" s="169" t="e">
        <f>VLOOKUP(SALIDAS6[[#This Row],[N° DE LOTE ]],ALMACEN[],4,FALSE)</f>
        <v>#N/A</v>
      </c>
      <c r="E637" t="e">
        <f>VLOOKUP(SALIDAS6[[#This Row],[N° DE LOTE ]],ALMACEN[],3,FALSE)</f>
        <v>#N/A</v>
      </c>
      <c r="F637" s="318"/>
      <c r="G637" t="e">
        <f>VLOOKUP(SALIDAS6[[#This Row],[N° DE LOTE ]],ALMACEN[],7,)</f>
        <v>#N/A</v>
      </c>
    </row>
    <row r="638" spans="1:7" x14ac:dyDescent="0.25">
      <c r="A638" s="179"/>
      <c r="C638" s="169" t="e">
        <f>VLOOKUP(SALIDAS6[[#This Row],[N° DE LOTE ]],ALMACEN[],2,FALSE)</f>
        <v>#N/A</v>
      </c>
      <c r="D638" s="169" t="e">
        <f>VLOOKUP(SALIDAS6[[#This Row],[N° DE LOTE ]],ALMACEN[],4,FALSE)</f>
        <v>#N/A</v>
      </c>
      <c r="E638" t="e">
        <f>VLOOKUP(SALIDAS6[[#This Row],[N° DE LOTE ]],ALMACEN[],3,FALSE)</f>
        <v>#N/A</v>
      </c>
      <c r="F638" s="320"/>
      <c r="G638" t="e">
        <f>VLOOKUP(SALIDAS6[[#This Row],[N° DE LOTE ]],ALMACEN[],7,)</f>
        <v>#N/A</v>
      </c>
    </row>
    <row r="639" spans="1:7" x14ac:dyDescent="0.25">
      <c r="A639" s="185"/>
      <c r="C639" s="169" t="e">
        <f>VLOOKUP(SALIDAS6[[#This Row],[N° DE LOTE ]],ALMACEN[],2,FALSE)</f>
        <v>#N/A</v>
      </c>
      <c r="D639" s="169" t="e">
        <f>VLOOKUP(SALIDAS6[[#This Row],[N° DE LOTE ]],ALMACEN[],4,FALSE)</f>
        <v>#N/A</v>
      </c>
      <c r="E639" t="e">
        <f>VLOOKUP(SALIDAS6[[#This Row],[N° DE LOTE ]],ALMACEN[],3,FALSE)</f>
        <v>#N/A</v>
      </c>
      <c r="F639" s="839"/>
      <c r="G639" t="e">
        <f>VLOOKUP(SALIDAS6[[#This Row],[N° DE LOTE ]],ALMACEN[],7,)</f>
        <v>#N/A</v>
      </c>
    </row>
    <row r="640" spans="1:7" x14ac:dyDescent="0.25">
      <c r="A640" s="179"/>
      <c r="C640" s="169" t="e">
        <f>VLOOKUP(SALIDAS6[[#This Row],[N° DE LOTE ]],ALMACEN[],2,FALSE)</f>
        <v>#N/A</v>
      </c>
      <c r="D640" s="169" t="e">
        <f>VLOOKUP(SALIDAS6[[#This Row],[N° DE LOTE ]],ALMACEN[],4,FALSE)</f>
        <v>#N/A</v>
      </c>
      <c r="E640" t="e">
        <f>VLOOKUP(SALIDAS6[[#This Row],[N° DE LOTE ]],ALMACEN[],3,FALSE)</f>
        <v>#N/A</v>
      </c>
      <c r="F640" s="318"/>
      <c r="G640" t="e">
        <f>VLOOKUP(SALIDAS6[[#This Row],[N° DE LOTE ]],ALMACEN[],7,)</f>
        <v>#N/A</v>
      </c>
    </row>
    <row r="641" spans="1:7" x14ac:dyDescent="0.25">
      <c r="A641" s="179"/>
      <c r="C641" s="169" t="e">
        <f>VLOOKUP(SALIDAS6[[#This Row],[N° DE LOTE ]],ALMACEN[],2,FALSE)</f>
        <v>#N/A</v>
      </c>
      <c r="D641" s="169" t="e">
        <f>VLOOKUP(SALIDAS6[[#This Row],[N° DE LOTE ]],ALMACEN[],4,FALSE)</f>
        <v>#N/A</v>
      </c>
      <c r="E641" t="e">
        <f>VLOOKUP(SALIDAS6[[#This Row],[N° DE LOTE ]],ALMACEN[],3,FALSE)</f>
        <v>#N/A</v>
      </c>
      <c r="F641" s="318"/>
      <c r="G641" t="e">
        <f>VLOOKUP(SALIDAS6[[#This Row],[N° DE LOTE ]],ALMACEN[],7,)</f>
        <v>#N/A</v>
      </c>
    </row>
    <row r="642" spans="1:7" x14ac:dyDescent="0.25">
      <c r="A642" s="179"/>
      <c r="C642" s="169" t="e">
        <f>VLOOKUP(SALIDAS6[[#This Row],[N° DE LOTE ]],ALMACEN[],2,FALSE)</f>
        <v>#N/A</v>
      </c>
      <c r="D642" s="169" t="e">
        <f>VLOOKUP(SALIDAS6[[#This Row],[N° DE LOTE ]],ALMACEN[],4,FALSE)</f>
        <v>#N/A</v>
      </c>
      <c r="E642" t="e">
        <f>VLOOKUP(SALIDAS6[[#This Row],[N° DE LOTE ]],ALMACEN[],3,FALSE)</f>
        <v>#N/A</v>
      </c>
      <c r="F642" s="320"/>
      <c r="G642" t="e">
        <f>VLOOKUP(SALIDAS6[[#This Row],[N° DE LOTE ]],ALMACEN[],7,)</f>
        <v>#N/A</v>
      </c>
    </row>
    <row r="643" spans="1:7" x14ac:dyDescent="0.25">
      <c r="A643" s="185"/>
      <c r="C643" s="169" t="e">
        <f>VLOOKUP(SALIDAS6[[#This Row],[N° DE LOTE ]],ALMACEN[],2,FALSE)</f>
        <v>#N/A</v>
      </c>
      <c r="D643" s="169" t="e">
        <f>VLOOKUP(SALIDAS6[[#This Row],[N° DE LOTE ]],ALMACEN[],4,FALSE)</f>
        <v>#N/A</v>
      </c>
      <c r="E643" t="e">
        <f>VLOOKUP(SALIDAS6[[#This Row],[N° DE LOTE ]],ALMACEN[],3,FALSE)</f>
        <v>#N/A</v>
      </c>
      <c r="F643" s="839"/>
      <c r="G643" t="e">
        <f>VLOOKUP(SALIDAS6[[#This Row],[N° DE LOTE ]],ALMACEN[],7,)</f>
        <v>#N/A</v>
      </c>
    </row>
    <row r="644" spans="1:7" x14ac:dyDescent="0.25">
      <c r="A644" s="179"/>
      <c r="C644" s="169" t="e">
        <f>VLOOKUP(SALIDAS6[[#This Row],[N° DE LOTE ]],ALMACEN[],2,FALSE)</f>
        <v>#N/A</v>
      </c>
      <c r="D644" s="169" t="e">
        <f>VLOOKUP(SALIDAS6[[#This Row],[N° DE LOTE ]],ALMACEN[],4,FALSE)</f>
        <v>#N/A</v>
      </c>
      <c r="E644" t="e">
        <f>VLOOKUP(SALIDAS6[[#This Row],[N° DE LOTE ]],ALMACEN[],3,FALSE)</f>
        <v>#N/A</v>
      </c>
      <c r="F644" s="320"/>
      <c r="G644" t="e">
        <f>VLOOKUP(SALIDAS6[[#This Row],[N° DE LOTE ]],ALMACEN[],7,)</f>
        <v>#N/A</v>
      </c>
    </row>
    <row r="645" spans="1:7" x14ac:dyDescent="0.25">
      <c r="A645" s="185"/>
      <c r="C645" s="169" t="e">
        <f>VLOOKUP(SALIDAS6[[#This Row],[N° DE LOTE ]],ALMACEN[],2,FALSE)</f>
        <v>#N/A</v>
      </c>
      <c r="D645" s="169" t="e">
        <f>VLOOKUP(SALIDAS6[[#This Row],[N° DE LOTE ]],ALMACEN[],4,FALSE)</f>
        <v>#N/A</v>
      </c>
      <c r="E645" t="e">
        <f>VLOOKUP(SALIDAS6[[#This Row],[N° DE LOTE ]],ALMACEN[],3,FALSE)</f>
        <v>#N/A</v>
      </c>
      <c r="F645" s="321"/>
      <c r="G645" t="e">
        <f>VLOOKUP(SALIDAS6[[#This Row],[N° DE LOTE ]],ALMACEN[],7,)</f>
        <v>#N/A</v>
      </c>
    </row>
    <row r="646" spans="1:7" x14ac:dyDescent="0.25">
      <c r="A646" s="185"/>
      <c r="C646" s="169" t="e">
        <f>VLOOKUP(SALIDAS6[[#This Row],[N° DE LOTE ]],ALMACEN[],2,FALSE)</f>
        <v>#N/A</v>
      </c>
      <c r="D646" s="169" t="e">
        <f>VLOOKUP(SALIDAS6[[#This Row],[N° DE LOTE ]],ALMACEN[],4,FALSE)</f>
        <v>#N/A</v>
      </c>
      <c r="E646" t="e">
        <f>VLOOKUP(SALIDAS6[[#This Row],[N° DE LOTE ]],ALMACEN[],3,FALSE)</f>
        <v>#N/A</v>
      </c>
      <c r="F646" s="326"/>
      <c r="G646" t="e">
        <f>VLOOKUP(SALIDAS6[[#This Row],[N° DE LOTE ]],ALMACEN[],7,)</f>
        <v>#N/A</v>
      </c>
    </row>
    <row r="647" spans="1:7" x14ac:dyDescent="0.25">
      <c r="A647" s="179"/>
      <c r="C647" s="169" t="e">
        <f>VLOOKUP(SALIDAS6[[#This Row],[N° DE LOTE ]],ALMACEN[],2,FALSE)</f>
        <v>#N/A</v>
      </c>
      <c r="D647" s="169" t="e">
        <f>VLOOKUP(SALIDAS6[[#This Row],[N° DE LOTE ]],ALMACEN[],4,FALSE)</f>
        <v>#N/A</v>
      </c>
      <c r="E647" t="e">
        <f>VLOOKUP(SALIDAS6[[#This Row],[N° DE LOTE ]],ALMACEN[],3,FALSE)</f>
        <v>#N/A</v>
      </c>
      <c r="F647" s="320"/>
      <c r="G647" t="e">
        <f>VLOOKUP(SALIDAS6[[#This Row],[N° DE LOTE ]],ALMACEN[],7,)</f>
        <v>#N/A</v>
      </c>
    </row>
    <row r="648" spans="1:7" x14ac:dyDescent="0.25">
      <c r="A648" s="185"/>
      <c r="C648" s="169" t="e">
        <f>VLOOKUP(SALIDAS6[[#This Row],[N° DE LOTE ]],ALMACEN[],2,FALSE)</f>
        <v>#N/A</v>
      </c>
      <c r="D648" s="169" t="e">
        <f>VLOOKUP(SALIDAS6[[#This Row],[N° DE LOTE ]],ALMACEN[],4,FALSE)</f>
        <v>#N/A</v>
      </c>
      <c r="E648" t="e">
        <f>VLOOKUP(SALIDAS6[[#This Row],[N° DE LOTE ]],ALMACEN[],3,FALSE)</f>
        <v>#N/A</v>
      </c>
      <c r="F648" s="839"/>
      <c r="G648" t="e">
        <f>VLOOKUP(SALIDAS6[[#This Row],[N° DE LOTE ]],ALMACEN[],7,)</f>
        <v>#N/A</v>
      </c>
    </row>
    <row r="649" spans="1:7" x14ac:dyDescent="0.25">
      <c r="A649" s="179"/>
      <c r="C649" s="169" t="e">
        <f>VLOOKUP(SALIDAS6[[#This Row],[N° DE LOTE ]],ALMACEN[],2,FALSE)</f>
        <v>#N/A</v>
      </c>
      <c r="D649" s="169" t="e">
        <f>VLOOKUP(SALIDAS6[[#This Row],[N° DE LOTE ]],ALMACEN[],4,FALSE)</f>
        <v>#N/A</v>
      </c>
      <c r="E649" t="e">
        <f>VLOOKUP(SALIDAS6[[#This Row],[N° DE LOTE ]],ALMACEN[],3,FALSE)</f>
        <v>#N/A</v>
      </c>
      <c r="F649" s="318"/>
      <c r="G649" t="e">
        <f>VLOOKUP(SALIDAS6[[#This Row],[N° DE LOTE ]],ALMACEN[],7,)</f>
        <v>#N/A</v>
      </c>
    </row>
    <row r="650" spans="1:7" x14ac:dyDescent="0.25">
      <c r="A650" s="179"/>
      <c r="C650" s="169" t="e">
        <f>VLOOKUP(SALIDAS6[[#This Row],[N° DE LOTE ]],ALMACEN[],2,FALSE)</f>
        <v>#N/A</v>
      </c>
      <c r="D650" s="169" t="e">
        <f>VLOOKUP(SALIDAS6[[#This Row],[N° DE LOTE ]],ALMACEN[],4,FALSE)</f>
        <v>#N/A</v>
      </c>
      <c r="E650" t="e">
        <f>VLOOKUP(SALIDAS6[[#This Row],[N° DE LOTE ]],ALMACEN[],3,FALSE)</f>
        <v>#N/A</v>
      </c>
      <c r="F650" s="320"/>
      <c r="G650" t="e">
        <f>VLOOKUP(SALIDAS6[[#This Row],[N° DE LOTE ]],ALMACEN[],7,)</f>
        <v>#N/A</v>
      </c>
    </row>
    <row r="651" spans="1:7" x14ac:dyDescent="0.25">
      <c r="A651" s="185"/>
      <c r="C651" s="169" t="e">
        <f>VLOOKUP(SALIDAS6[[#This Row],[N° DE LOTE ]],ALMACEN[],2,FALSE)</f>
        <v>#N/A</v>
      </c>
      <c r="D651" s="169" t="e">
        <f>VLOOKUP(SALIDAS6[[#This Row],[N° DE LOTE ]],ALMACEN[],4,FALSE)</f>
        <v>#N/A</v>
      </c>
      <c r="E651" t="e">
        <f>VLOOKUP(SALIDAS6[[#This Row],[N° DE LOTE ]],ALMACEN[],3,FALSE)</f>
        <v>#N/A</v>
      </c>
      <c r="F651" s="326"/>
      <c r="G651" t="e">
        <f>VLOOKUP(SALIDAS6[[#This Row],[N° DE LOTE ]],ALMACEN[],7,)</f>
        <v>#N/A</v>
      </c>
    </row>
    <row r="652" spans="1:7" x14ac:dyDescent="0.25">
      <c r="A652" s="179"/>
      <c r="C652" s="169" t="e">
        <f>VLOOKUP(SALIDAS6[[#This Row],[N° DE LOTE ]],ALMACEN[],2,FALSE)</f>
        <v>#N/A</v>
      </c>
      <c r="D652" s="169" t="e">
        <f>VLOOKUP(SALIDAS6[[#This Row],[N° DE LOTE ]],ALMACEN[],4,FALSE)</f>
        <v>#N/A</v>
      </c>
      <c r="E652" t="e">
        <f>VLOOKUP(SALIDAS6[[#This Row],[N° DE LOTE ]],ALMACEN[],3,FALSE)</f>
        <v>#N/A</v>
      </c>
      <c r="F652" s="320"/>
      <c r="G652" t="e">
        <f>VLOOKUP(SALIDAS6[[#This Row],[N° DE LOTE ]],ALMACEN[],7,)</f>
        <v>#N/A</v>
      </c>
    </row>
    <row r="653" spans="1:7" x14ac:dyDescent="0.25">
      <c r="A653" s="185"/>
      <c r="C653" s="169" t="e">
        <f>VLOOKUP(SALIDAS6[[#This Row],[N° DE LOTE ]],ALMACEN[],2,FALSE)</f>
        <v>#N/A</v>
      </c>
      <c r="D653" s="169" t="e">
        <f>VLOOKUP(SALIDAS6[[#This Row],[N° DE LOTE ]],ALMACEN[],4,FALSE)</f>
        <v>#N/A</v>
      </c>
      <c r="E653" t="e">
        <f>VLOOKUP(SALIDAS6[[#This Row],[N° DE LOTE ]],ALMACEN[],3,FALSE)</f>
        <v>#N/A</v>
      </c>
      <c r="F653" s="321"/>
      <c r="G653" t="e">
        <f>VLOOKUP(SALIDAS6[[#This Row],[N° DE LOTE ]],ALMACEN[],7,)</f>
        <v>#N/A</v>
      </c>
    </row>
    <row r="654" spans="1:7" x14ac:dyDescent="0.25">
      <c r="A654" s="185"/>
      <c r="C654" s="169" t="e">
        <f>VLOOKUP(SALIDAS6[[#This Row],[N° DE LOTE ]],ALMACEN[],2,FALSE)</f>
        <v>#N/A</v>
      </c>
      <c r="D654" s="169" t="e">
        <f>VLOOKUP(SALIDAS6[[#This Row],[N° DE LOTE ]],ALMACEN[],4,FALSE)</f>
        <v>#N/A</v>
      </c>
      <c r="E654" t="e">
        <f>VLOOKUP(SALIDAS6[[#This Row],[N° DE LOTE ]],ALMACEN[],3,FALSE)</f>
        <v>#N/A</v>
      </c>
      <c r="F654" s="326"/>
      <c r="G654" t="e">
        <f>VLOOKUP(SALIDAS6[[#This Row],[N° DE LOTE ]],ALMACEN[],7,)</f>
        <v>#N/A</v>
      </c>
    </row>
    <row r="655" spans="1:7" x14ac:dyDescent="0.25">
      <c r="A655" s="179"/>
      <c r="C655" s="169" t="e">
        <f>VLOOKUP(SALIDAS6[[#This Row],[N° DE LOTE ]],ALMACEN[],2,FALSE)</f>
        <v>#N/A</v>
      </c>
      <c r="D655" s="169" t="e">
        <f>VLOOKUP(SALIDAS6[[#This Row],[N° DE LOTE ]],ALMACEN[],4,FALSE)</f>
        <v>#N/A</v>
      </c>
      <c r="E655" t="e">
        <f>VLOOKUP(SALIDAS6[[#This Row],[N° DE LOTE ]],ALMACEN[],3,FALSE)</f>
        <v>#N/A</v>
      </c>
      <c r="F655" s="320"/>
      <c r="G655" t="e">
        <f>VLOOKUP(SALIDAS6[[#This Row],[N° DE LOTE ]],ALMACEN[],7,)</f>
        <v>#N/A</v>
      </c>
    </row>
    <row r="656" spans="1:7" x14ac:dyDescent="0.25">
      <c r="A656" s="185"/>
      <c r="C656" s="169" t="e">
        <f>VLOOKUP(SALIDAS6[[#This Row],[N° DE LOTE ]],ALMACEN[],2,FALSE)</f>
        <v>#N/A</v>
      </c>
      <c r="D656" s="169" t="e">
        <f>VLOOKUP(SALIDAS6[[#This Row],[N° DE LOTE ]],ALMACEN[],4,FALSE)</f>
        <v>#N/A</v>
      </c>
      <c r="E656" t="e">
        <f>VLOOKUP(SALIDAS6[[#This Row],[N° DE LOTE ]],ALMACEN[],3,FALSE)</f>
        <v>#N/A</v>
      </c>
      <c r="F656" s="326"/>
      <c r="G656" t="e">
        <f>VLOOKUP(SALIDAS6[[#This Row],[N° DE LOTE ]],ALMACEN[],7,)</f>
        <v>#N/A</v>
      </c>
    </row>
    <row r="657" spans="1:7" x14ac:dyDescent="0.25">
      <c r="A657" s="179"/>
      <c r="C657" s="169" t="e">
        <f>VLOOKUP(SALIDAS6[[#This Row],[N° DE LOTE ]],ALMACEN[],2,FALSE)</f>
        <v>#N/A</v>
      </c>
      <c r="D657" s="169" t="e">
        <f>VLOOKUP(SALIDAS6[[#This Row],[N° DE LOTE ]],ALMACEN[],4,FALSE)</f>
        <v>#N/A</v>
      </c>
      <c r="E657" t="e">
        <f>VLOOKUP(SALIDAS6[[#This Row],[N° DE LOTE ]],ALMACEN[],3,FALSE)</f>
        <v>#N/A</v>
      </c>
      <c r="F657" s="318"/>
      <c r="G657" t="e">
        <f>VLOOKUP(SALIDAS6[[#This Row],[N° DE LOTE ]],ALMACEN[],7,)</f>
        <v>#N/A</v>
      </c>
    </row>
    <row r="658" spans="1:7" x14ac:dyDescent="0.25">
      <c r="A658" s="179"/>
      <c r="C658" s="169" t="e">
        <f>VLOOKUP(SALIDAS6[[#This Row],[N° DE LOTE ]],ALMACEN[],2,FALSE)</f>
        <v>#N/A</v>
      </c>
      <c r="D658" s="169" t="e">
        <f>VLOOKUP(SALIDAS6[[#This Row],[N° DE LOTE ]],ALMACEN[],4,FALSE)</f>
        <v>#N/A</v>
      </c>
      <c r="E658" t="e">
        <f>VLOOKUP(SALIDAS6[[#This Row],[N° DE LOTE ]],ALMACEN[],3,FALSE)</f>
        <v>#N/A</v>
      </c>
      <c r="F658" s="318"/>
      <c r="G658" t="e">
        <f>VLOOKUP(SALIDAS6[[#This Row],[N° DE LOTE ]],ALMACEN[],7,)</f>
        <v>#N/A</v>
      </c>
    </row>
    <row r="659" spans="1:7" x14ac:dyDescent="0.25">
      <c r="A659" s="179"/>
      <c r="C659" s="169" t="e">
        <f>VLOOKUP(SALIDAS6[[#This Row],[N° DE LOTE ]],ALMACEN[],2,FALSE)</f>
        <v>#N/A</v>
      </c>
      <c r="D659" s="169" t="e">
        <f>VLOOKUP(SALIDAS6[[#This Row],[N° DE LOTE ]],ALMACEN[],4,FALSE)</f>
        <v>#N/A</v>
      </c>
      <c r="E659" t="e">
        <f>VLOOKUP(SALIDAS6[[#This Row],[N° DE LOTE ]],ALMACEN[],3,FALSE)</f>
        <v>#N/A</v>
      </c>
      <c r="F659" s="320"/>
      <c r="G659" t="e">
        <f>VLOOKUP(SALIDAS6[[#This Row],[N° DE LOTE ]],ALMACEN[],7,)</f>
        <v>#N/A</v>
      </c>
    </row>
    <row r="660" spans="1:7" x14ac:dyDescent="0.25">
      <c r="A660" s="838"/>
      <c r="C660" s="169" t="e">
        <f>VLOOKUP(SALIDAS6[[#This Row],[N° DE LOTE ]],ALMACEN[],2,FALSE)</f>
        <v>#N/A</v>
      </c>
      <c r="D660" s="169" t="e">
        <f>VLOOKUP(SALIDAS6[[#This Row],[N° DE LOTE ]],ALMACEN[],4,FALSE)</f>
        <v>#N/A</v>
      </c>
      <c r="E660" t="e">
        <f>VLOOKUP(SALIDAS6[[#This Row],[N° DE LOTE ]],ALMACEN[],3,FALSE)</f>
        <v>#N/A</v>
      </c>
      <c r="F660" s="839"/>
      <c r="G660" t="e">
        <f>VLOOKUP(SALIDAS6[[#This Row],[N° DE LOTE ]],ALMACEN[],7,)</f>
        <v>#N/A</v>
      </c>
    </row>
    <row r="661" spans="1:7" x14ac:dyDescent="0.25">
      <c r="A661" s="350"/>
      <c r="B661" s="351"/>
      <c r="C661" s="169" t="e">
        <f>VLOOKUP(SALIDAS6[[#This Row],[N° DE LOTE ]],ALMACEN[],2,FALSE)</f>
        <v>#N/A</v>
      </c>
      <c r="D661" s="169" t="e">
        <f>VLOOKUP(SALIDAS6[[#This Row],[N° DE LOTE ]],ALMACEN[],4,FALSE)</f>
        <v>#N/A</v>
      </c>
      <c r="E661" t="e">
        <f>VLOOKUP(SALIDAS6[[#This Row],[N° DE LOTE ]],ALMACEN[],3,FALSE)</f>
        <v>#N/A</v>
      </c>
      <c r="F661" s="349"/>
      <c r="G661" t="e">
        <f>VLOOKUP(SALIDAS6[[#This Row],[N° DE LOTE ]],ALMACEN[],7,)</f>
        <v>#N/A</v>
      </c>
    </row>
    <row r="662" spans="1:7" x14ac:dyDescent="0.25">
      <c r="A662" s="360"/>
      <c r="B662" s="351"/>
      <c r="C662" s="169" t="e">
        <f>VLOOKUP(SALIDAS6[[#This Row],[N° DE LOTE ]],ALMACEN[],2,FALSE)</f>
        <v>#N/A</v>
      </c>
      <c r="D662" s="169" t="e">
        <f>VLOOKUP(SALIDAS6[[#This Row],[N° DE LOTE ]],ALMACEN[],4,FALSE)</f>
        <v>#N/A</v>
      </c>
      <c r="E662" t="e">
        <f>VLOOKUP(SALIDAS6[[#This Row],[N° DE LOTE ]],ALMACEN[],3,FALSE)</f>
        <v>#N/A</v>
      </c>
      <c r="F662" s="359"/>
      <c r="G662" t="e">
        <f>VLOOKUP(SALIDAS6[[#This Row],[N° DE LOTE ]],ALMACEN[],7,)</f>
        <v>#N/A</v>
      </c>
    </row>
    <row r="663" spans="1:7" x14ac:dyDescent="0.25">
      <c r="A663" s="360"/>
      <c r="B663" s="351"/>
      <c r="C663" s="169" t="e">
        <f>VLOOKUP(SALIDAS6[[#This Row],[N° DE LOTE ]],ALMACEN[],2,FALSE)</f>
        <v>#N/A</v>
      </c>
      <c r="D663" s="169" t="e">
        <f>VLOOKUP(SALIDAS6[[#This Row],[N° DE LOTE ]],ALMACEN[],4,FALSE)</f>
        <v>#N/A</v>
      </c>
      <c r="E663" t="e">
        <f>VLOOKUP(SALIDAS6[[#This Row],[N° DE LOTE ]],ALMACEN[],3,FALSE)</f>
        <v>#N/A</v>
      </c>
      <c r="F663" s="359"/>
      <c r="G663" t="e">
        <f>VLOOKUP(SALIDAS6[[#This Row],[N° DE LOTE ]],ALMACEN[],7,)</f>
        <v>#N/A</v>
      </c>
    </row>
    <row r="664" spans="1:7" x14ac:dyDescent="0.25">
      <c r="A664" s="360"/>
      <c r="B664" s="351"/>
      <c r="C664" s="169" t="e">
        <f>VLOOKUP(SALIDAS6[[#This Row],[N° DE LOTE ]],ALMACEN[],2,FALSE)</f>
        <v>#N/A</v>
      </c>
      <c r="D664" s="169" t="e">
        <f>VLOOKUP(SALIDAS6[[#This Row],[N° DE LOTE ]],ALMACEN[],4,FALSE)</f>
        <v>#N/A</v>
      </c>
      <c r="E664" t="e">
        <f>VLOOKUP(SALIDAS6[[#This Row],[N° DE LOTE ]],ALMACEN[],3,FALSE)</f>
        <v>#N/A</v>
      </c>
      <c r="F664" s="359"/>
      <c r="G664" t="e">
        <f>VLOOKUP(SALIDAS6[[#This Row],[N° DE LOTE ]],ALMACEN[],7,)</f>
        <v>#N/A</v>
      </c>
    </row>
    <row r="665" spans="1:7" x14ac:dyDescent="0.25">
      <c r="A665" s="360"/>
      <c r="B665" s="351"/>
      <c r="C665" s="169" t="e">
        <f>VLOOKUP(SALIDAS6[[#This Row],[N° DE LOTE ]],ALMACEN[],2,FALSE)</f>
        <v>#N/A</v>
      </c>
      <c r="D665" s="169" t="e">
        <f>VLOOKUP(SALIDAS6[[#This Row],[N° DE LOTE ]],ALMACEN[],4,FALSE)</f>
        <v>#N/A</v>
      </c>
      <c r="E665" t="e">
        <f>VLOOKUP(SALIDAS6[[#This Row],[N° DE LOTE ]],ALMACEN[],3,FALSE)</f>
        <v>#N/A</v>
      </c>
      <c r="F665" s="359"/>
      <c r="G665" t="e">
        <f>VLOOKUP(SALIDAS6[[#This Row],[N° DE LOTE ]],ALMACEN[],7,)</f>
        <v>#N/A</v>
      </c>
    </row>
    <row r="666" spans="1:7" x14ac:dyDescent="0.25">
      <c r="A666" s="360"/>
      <c r="B666" s="351"/>
      <c r="C666" s="169" t="e">
        <f>VLOOKUP(SALIDAS6[[#This Row],[N° DE LOTE ]],ALMACEN[],2,FALSE)</f>
        <v>#N/A</v>
      </c>
      <c r="D666" s="169" t="e">
        <f>VLOOKUP(SALIDAS6[[#This Row],[N° DE LOTE ]],ALMACEN[],4,FALSE)</f>
        <v>#N/A</v>
      </c>
      <c r="E666" t="e">
        <f>VLOOKUP(SALIDAS6[[#This Row],[N° DE LOTE ]],ALMACEN[],3,FALSE)</f>
        <v>#N/A</v>
      </c>
      <c r="F666" s="359"/>
      <c r="G666" t="e">
        <f>VLOOKUP(SALIDAS6[[#This Row],[N° DE LOTE ]],ALMACEN[],7,)</f>
        <v>#N/A</v>
      </c>
    </row>
    <row r="667" spans="1:7" x14ac:dyDescent="0.25">
      <c r="A667" s="360"/>
      <c r="B667" s="351"/>
      <c r="C667" s="169" t="e">
        <f>VLOOKUP(SALIDAS6[[#This Row],[N° DE LOTE ]],ALMACEN[],2,FALSE)</f>
        <v>#N/A</v>
      </c>
      <c r="D667" s="169" t="e">
        <f>VLOOKUP(SALIDAS6[[#This Row],[N° DE LOTE ]],ALMACEN[],4,FALSE)</f>
        <v>#N/A</v>
      </c>
      <c r="E667" t="e">
        <f>VLOOKUP(SALIDAS6[[#This Row],[N° DE LOTE ]],ALMACEN[],3,FALSE)</f>
        <v>#N/A</v>
      </c>
      <c r="F667" s="359"/>
      <c r="G667" t="e">
        <f>VLOOKUP(SALIDAS6[[#This Row],[N° DE LOTE ]],ALMACEN[],7,)</f>
        <v>#N/A</v>
      </c>
    </row>
    <row r="668" spans="1:7" x14ac:dyDescent="0.25">
      <c r="A668" s="360"/>
      <c r="B668" s="351"/>
      <c r="C668" s="169" t="e">
        <f>VLOOKUP(SALIDAS6[[#This Row],[N° DE LOTE ]],ALMACEN[],2,FALSE)</f>
        <v>#N/A</v>
      </c>
      <c r="D668" s="169" t="e">
        <f>VLOOKUP(SALIDAS6[[#This Row],[N° DE LOTE ]],ALMACEN[],4,FALSE)</f>
        <v>#N/A</v>
      </c>
      <c r="E668" t="e">
        <f>VLOOKUP(SALIDAS6[[#This Row],[N° DE LOTE ]],ALMACEN[],3,FALSE)</f>
        <v>#N/A</v>
      </c>
      <c r="F668" s="359"/>
      <c r="G668" t="e">
        <f>VLOOKUP(SALIDAS6[[#This Row],[N° DE LOTE ]],ALMACEN[],7,)</f>
        <v>#N/A</v>
      </c>
    </row>
    <row r="669" spans="1:7" x14ac:dyDescent="0.25">
      <c r="A669" s="360"/>
      <c r="B669" s="351"/>
      <c r="C669" s="169" t="e">
        <f>VLOOKUP(SALIDAS6[[#This Row],[N° DE LOTE ]],ALMACEN[],2,FALSE)</f>
        <v>#N/A</v>
      </c>
      <c r="D669" s="169" t="e">
        <f>VLOOKUP(SALIDAS6[[#This Row],[N° DE LOTE ]],ALMACEN[],4,FALSE)</f>
        <v>#N/A</v>
      </c>
      <c r="E669" t="e">
        <f>VLOOKUP(SALIDAS6[[#This Row],[N° DE LOTE ]],ALMACEN[],3,FALSE)</f>
        <v>#N/A</v>
      </c>
      <c r="F669" s="359"/>
      <c r="G669" t="e">
        <f>VLOOKUP(SALIDAS6[[#This Row],[N° DE LOTE ]],ALMACEN[],7,)</f>
        <v>#N/A</v>
      </c>
    </row>
    <row r="670" spans="1:7" x14ac:dyDescent="0.25">
      <c r="A670" s="360"/>
      <c r="B670" s="351"/>
      <c r="C670" s="169" t="e">
        <f>VLOOKUP(SALIDAS6[[#This Row],[N° DE LOTE ]],ALMACEN[],2,FALSE)</f>
        <v>#N/A</v>
      </c>
      <c r="D670" s="169" t="e">
        <f>VLOOKUP(SALIDAS6[[#This Row],[N° DE LOTE ]],ALMACEN[],4,FALSE)</f>
        <v>#N/A</v>
      </c>
      <c r="E670" t="e">
        <f>VLOOKUP(SALIDAS6[[#This Row],[N° DE LOTE ]],ALMACEN[],3,FALSE)</f>
        <v>#N/A</v>
      </c>
      <c r="F670" s="359"/>
      <c r="G670" t="e">
        <f>VLOOKUP(SALIDAS6[[#This Row],[N° DE LOTE ]],ALMACEN[],7,)</f>
        <v>#N/A</v>
      </c>
    </row>
    <row r="671" spans="1:7" x14ac:dyDescent="0.25">
      <c r="A671" s="360"/>
      <c r="B671" s="351"/>
      <c r="C671" s="169" t="e">
        <f>VLOOKUP(SALIDAS6[[#This Row],[N° DE LOTE ]],ALMACEN[],2,FALSE)</f>
        <v>#N/A</v>
      </c>
      <c r="D671" s="169" t="e">
        <f>VLOOKUP(SALIDAS6[[#This Row],[N° DE LOTE ]],ALMACEN[],4,FALSE)</f>
        <v>#N/A</v>
      </c>
      <c r="E671" t="e">
        <f>VLOOKUP(SALIDAS6[[#This Row],[N° DE LOTE ]],ALMACEN[],3,FALSE)</f>
        <v>#N/A</v>
      </c>
      <c r="F671" s="359"/>
      <c r="G671" t="e">
        <f>VLOOKUP(SALIDAS6[[#This Row],[N° DE LOTE ]],ALMACEN[],7,)</f>
        <v>#N/A</v>
      </c>
    </row>
    <row r="672" spans="1:7" x14ac:dyDescent="0.25">
      <c r="A672" s="358"/>
      <c r="B672" s="351"/>
      <c r="C672" s="169" t="e">
        <f>VLOOKUP(SALIDAS6[[#This Row],[N° DE LOTE ]],ALMACEN[],2,FALSE)</f>
        <v>#N/A</v>
      </c>
      <c r="D672" s="169" t="e">
        <f>VLOOKUP(SALIDAS6[[#This Row],[N° DE LOTE ]],ALMACEN[],4,FALSE)</f>
        <v>#N/A</v>
      </c>
      <c r="E672" t="e">
        <f>VLOOKUP(SALIDAS6[[#This Row],[N° DE LOTE ]],ALMACEN[],3,FALSE)</f>
        <v>#N/A</v>
      </c>
      <c r="F672" s="359"/>
      <c r="G672" t="e">
        <f>VLOOKUP(SALIDAS6[[#This Row],[N° DE LOTE ]],ALMACEN[],7,)</f>
        <v>#N/A</v>
      </c>
    </row>
    <row r="673" spans="1:7" x14ac:dyDescent="0.25">
      <c r="A673" s="358"/>
      <c r="C673" s="169" t="e">
        <f>VLOOKUP(SALIDAS6[[#This Row],[N° DE LOTE ]],ALMACEN[],2,FALSE)</f>
        <v>#N/A</v>
      </c>
      <c r="D673" s="169" t="e">
        <f>VLOOKUP(SALIDAS6[[#This Row],[N° DE LOTE ]],ALMACEN[],4,FALSE)</f>
        <v>#N/A</v>
      </c>
      <c r="E673" t="e">
        <f>VLOOKUP(SALIDAS6[[#This Row],[N° DE LOTE ]],ALMACEN[],3,FALSE)</f>
        <v>#N/A</v>
      </c>
      <c r="F673" s="361"/>
      <c r="G673" t="e">
        <f>VLOOKUP(SALIDAS6[[#This Row],[N° DE LOTE ]],ALMACEN[],7,)</f>
        <v>#N/A</v>
      </c>
    </row>
    <row r="674" spans="1:7" x14ac:dyDescent="0.25">
      <c r="A674" s="358"/>
      <c r="C674" s="169" t="e">
        <f>VLOOKUP(SALIDAS6[[#This Row],[N° DE LOTE ]],ALMACEN[],2,FALSE)</f>
        <v>#N/A</v>
      </c>
      <c r="D674" s="169" t="e">
        <f>VLOOKUP(SALIDAS6[[#This Row],[N° DE LOTE ]],ALMACEN[],4,FALSE)</f>
        <v>#N/A</v>
      </c>
      <c r="E674" t="e">
        <f>VLOOKUP(SALIDAS6[[#This Row],[N° DE LOTE ]],ALMACEN[],3,FALSE)</f>
        <v>#N/A</v>
      </c>
      <c r="F674" s="361"/>
      <c r="G674" t="e">
        <f>VLOOKUP(SALIDAS6[[#This Row],[N° DE LOTE ]],ALMACEN[],7,)</f>
        <v>#N/A</v>
      </c>
    </row>
    <row r="675" spans="1:7" x14ac:dyDescent="0.25">
      <c r="A675" s="358"/>
      <c r="C675" s="169" t="e">
        <f>VLOOKUP(SALIDAS6[[#This Row],[N° DE LOTE ]],ALMACEN[],2,FALSE)</f>
        <v>#N/A</v>
      </c>
      <c r="D675" s="169" t="e">
        <f>VLOOKUP(SALIDAS6[[#This Row],[N° DE LOTE ]],ALMACEN[],4,FALSE)</f>
        <v>#N/A</v>
      </c>
      <c r="E675" t="e">
        <f>VLOOKUP(SALIDAS6[[#This Row],[N° DE LOTE ]],ALMACEN[],3,FALSE)</f>
        <v>#N/A</v>
      </c>
      <c r="F675" s="361"/>
      <c r="G675" t="e">
        <f>VLOOKUP(SALIDAS6[[#This Row],[N° DE LOTE ]],ALMACEN[],7,)</f>
        <v>#N/A</v>
      </c>
    </row>
    <row r="676" spans="1:7" x14ac:dyDescent="0.25">
      <c r="A676" s="358"/>
      <c r="C676" s="169" t="e">
        <f>VLOOKUP(SALIDAS6[[#This Row],[N° DE LOTE ]],ALMACEN[],2,FALSE)</f>
        <v>#N/A</v>
      </c>
      <c r="D676" s="169" t="e">
        <f>VLOOKUP(SALIDAS6[[#This Row],[N° DE LOTE ]],ALMACEN[],4,FALSE)</f>
        <v>#N/A</v>
      </c>
      <c r="E676" t="e">
        <f>VLOOKUP(SALIDAS6[[#This Row],[N° DE LOTE ]],ALMACEN[],3,FALSE)</f>
        <v>#N/A</v>
      </c>
      <c r="F676" s="361"/>
      <c r="G676" t="e">
        <f>VLOOKUP(SALIDAS6[[#This Row],[N° DE LOTE ]],ALMACEN[],7,)</f>
        <v>#N/A</v>
      </c>
    </row>
    <row r="677" spans="1:7" x14ac:dyDescent="0.25">
      <c r="A677" s="358"/>
      <c r="C677" s="169" t="e">
        <f>VLOOKUP(SALIDAS6[[#This Row],[N° DE LOTE ]],ALMACEN[],2,FALSE)</f>
        <v>#N/A</v>
      </c>
      <c r="D677" s="169" t="e">
        <f>VLOOKUP(SALIDAS6[[#This Row],[N° DE LOTE ]],ALMACEN[],4,FALSE)</f>
        <v>#N/A</v>
      </c>
      <c r="E677" t="e">
        <f>VLOOKUP(SALIDAS6[[#This Row],[N° DE LOTE ]],ALMACEN[],3,FALSE)</f>
        <v>#N/A</v>
      </c>
      <c r="F677" s="361"/>
      <c r="G677" t="e">
        <f>VLOOKUP(SALIDAS6[[#This Row],[N° DE LOTE ]],ALMACEN[],7,)</f>
        <v>#N/A</v>
      </c>
    </row>
    <row r="678" spans="1:7" x14ac:dyDescent="0.25">
      <c r="A678" s="360"/>
      <c r="C678" s="169" t="e">
        <f>VLOOKUP(SALIDAS6[[#This Row],[N° DE LOTE ]],ALMACEN[],2,FALSE)</f>
        <v>#N/A</v>
      </c>
      <c r="D678" s="169" t="e">
        <f>VLOOKUP(SALIDAS6[[#This Row],[N° DE LOTE ]],ALMACEN[],4,FALSE)</f>
        <v>#N/A</v>
      </c>
      <c r="E678" t="e">
        <f>VLOOKUP(SALIDAS6[[#This Row],[N° DE LOTE ]],ALMACEN[],3,FALSE)</f>
        <v>#N/A</v>
      </c>
      <c r="F678" s="359"/>
      <c r="G678" t="e">
        <f>VLOOKUP(SALIDAS6[[#This Row],[N° DE LOTE ]],ALMACEN[],7,)</f>
        <v>#N/A</v>
      </c>
    </row>
    <row r="679" spans="1:7" x14ac:dyDescent="0.25">
      <c r="A679" s="358"/>
      <c r="B679" s="351"/>
      <c r="C679" s="169" t="e">
        <f>VLOOKUP(SALIDAS6[[#This Row],[N° DE LOTE ]],ALMACEN[],2,FALSE)</f>
        <v>#N/A</v>
      </c>
      <c r="D679" s="169" t="e">
        <f>VLOOKUP(SALIDAS6[[#This Row],[N° DE LOTE ]],ALMACEN[],4,FALSE)</f>
        <v>#N/A</v>
      </c>
      <c r="E679" t="e">
        <f>VLOOKUP(SALIDAS6[[#This Row],[N° DE LOTE ]],ALMACEN[],3,FALSE)</f>
        <v>#N/A</v>
      </c>
      <c r="F679" s="359"/>
      <c r="G679" t="e">
        <f>VLOOKUP(SALIDAS6[[#This Row],[N° DE LOTE ]],ALMACEN[],7,)</f>
        <v>#N/A</v>
      </c>
    </row>
    <row r="680" spans="1:7" x14ac:dyDescent="0.25">
      <c r="A680" s="358"/>
      <c r="C680" s="169" t="e">
        <f>VLOOKUP(SALIDAS6[[#This Row],[N° DE LOTE ]],ALMACEN[],2,FALSE)</f>
        <v>#N/A</v>
      </c>
      <c r="D680" s="169" t="e">
        <f>VLOOKUP(SALIDAS6[[#This Row],[N° DE LOTE ]],ALMACEN[],4,FALSE)</f>
        <v>#N/A</v>
      </c>
      <c r="E680" t="e">
        <f>VLOOKUP(SALIDAS6[[#This Row],[N° DE LOTE ]],ALMACEN[],3,FALSE)</f>
        <v>#N/A</v>
      </c>
      <c r="F680" s="361"/>
      <c r="G680" t="e">
        <f>VLOOKUP(SALIDAS6[[#This Row],[N° DE LOTE ]],ALMACEN[],7,)</f>
        <v>#N/A</v>
      </c>
    </row>
    <row r="681" spans="1:7" x14ac:dyDescent="0.25">
      <c r="A681" s="358"/>
      <c r="C681" s="169" t="e">
        <f>VLOOKUP(SALIDAS6[[#This Row],[N° DE LOTE ]],ALMACEN[],2,FALSE)</f>
        <v>#N/A</v>
      </c>
      <c r="D681" s="169" t="e">
        <f>VLOOKUP(SALIDAS6[[#This Row],[N° DE LOTE ]],ALMACEN[],4,FALSE)</f>
        <v>#N/A</v>
      </c>
      <c r="E681" t="e">
        <f>VLOOKUP(SALIDAS6[[#This Row],[N° DE LOTE ]],ALMACEN[],3,FALSE)</f>
        <v>#N/A</v>
      </c>
      <c r="F681" s="361"/>
      <c r="G681" t="e">
        <f>VLOOKUP(SALIDAS6[[#This Row],[N° DE LOTE ]],ALMACEN[],7,)</f>
        <v>#N/A</v>
      </c>
    </row>
    <row r="682" spans="1:7" x14ac:dyDescent="0.25">
      <c r="A682" s="358"/>
      <c r="C682" s="169" t="e">
        <f>VLOOKUP(SALIDAS6[[#This Row],[N° DE LOTE ]],ALMACEN[],2,FALSE)</f>
        <v>#N/A</v>
      </c>
      <c r="D682" s="169" t="e">
        <f>VLOOKUP(SALIDAS6[[#This Row],[N° DE LOTE ]],ALMACEN[],4,FALSE)</f>
        <v>#N/A</v>
      </c>
      <c r="E682" t="e">
        <f>VLOOKUP(SALIDAS6[[#This Row],[N° DE LOTE ]],ALMACEN[],3,FALSE)</f>
        <v>#N/A</v>
      </c>
      <c r="F682" s="361"/>
      <c r="G682" t="e">
        <f>VLOOKUP(SALIDAS6[[#This Row],[N° DE LOTE ]],ALMACEN[],7,)</f>
        <v>#N/A</v>
      </c>
    </row>
    <row r="683" spans="1:7" x14ac:dyDescent="0.25">
      <c r="A683" s="358"/>
      <c r="C683" s="169" t="e">
        <f>VLOOKUP(SALIDAS6[[#This Row],[N° DE LOTE ]],ALMACEN[],2,FALSE)</f>
        <v>#N/A</v>
      </c>
      <c r="D683" s="169" t="e">
        <f>VLOOKUP(SALIDAS6[[#This Row],[N° DE LOTE ]],ALMACEN[],4,FALSE)</f>
        <v>#N/A</v>
      </c>
      <c r="E683" t="e">
        <f>VLOOKUP(SALIDAS6[[#This Row],[N° DE LOTE ]],ALMACEN[],3,FALSE)</f>
        <v>#N/A</v>
      </c>
      <c r="F683" s="361"/>
      <c r="G683" t="e">
        <f>VLOOKUP(SALIDAS6[[#This Row],[N° DE LOTE ]],ALMACEN[],7,)</f>
        <v>#N/A</v>
      </c>
    </row>
    <row r="684" spans="1:7" x14ac:dyDescent="0.25">
      <c r="A684" s="358"/>
      <c r="C684" s="169" t="e">
        <f>VLOOKUP(SALIDAS6[[#This Row],[N° DE LOTE ]],ALMACEN[],2,FALSE)</f>
        <v>#N/A</v>
      </c>
      <c r="D684" s="169" t="e">
        <f>VLOOKUP(SALIDAS6[[#This Row],[N° DE LOTE ]],ALMACEN[],4,FALSE)</f>
        <v>#N/A</v>
      </c>
      <c r="E684" t="e">
        <f>VLOOKUP(SALIDAS6[[#This Row],[N° DE LOTE ]],ALMACEN[],3,FALSE)</f>
        <v>#N/A</v>
      </c>
      <c r="F684" s="361"/>
      <c r="G684" t="e">
        <f>VLOOKUP(SALIDAS6[[#This Row],[N° DE LOTE ]],ALMACEN[],7,)</f>
        <v>#N/A</v>
      </c>
    </row>
    <row r="685" spans="1:7" x14ac:dyDescent="0.25">
      <c r="A685" s="360"/>
      <c r="C685" s="169" t="e">
        <f>VLOOKUP(SALIDAS6[[#This Row],[N° DE LOTE ]],ALMACEN[],2,FALSE)</f>
        <v>#N/A</v>
      </c>
      <c r="D685" s="169" t="e">
        <f>VLOOKUP(SALIDAS6[[#This Row],[N° DE LOTE ]],ALMACEN[],4,FALSE)</f>
        <v>#N/A</v>
      </c>
      <c r="E685" t="e">
        <f>VLOOKUP(SALIDAS6[[#This Row],[N° DE LOTE ]],ALMACEN[],3,FALSE)</f>
        <v>#N/A</v>
      </c>
      <c r="F685" s="359"/>
      <c r="G685" t="e">
        <f>VLOOKUP(SALIDAS6[[#This Row],[N° DE LOTE ]],ALMACEN[],7,)</f>
        <v>#N/A</v>
      </c>
    </row>
    <row r="686" spans="1:7" x14ac:dyDescent="0.25">
      <c r="A686" s="363"/>
      <c r="B686" s="351"/>
      <c r="C686" s="169" t="e">
        <f>VLOOKUP(SALIDAS6[[#This Row],[N° DE LOTE ]],ALMACEN[],2,FALSE)</f>
        <v>#N/A</v>
      </c>
      <c r="D686" s="169" t="e">
        <f>VLOOKUP(SALIDAS6[[#This Row],[N° DE LOTE ]],ALMACEN[],4,FALSE)</f>
        <v>#N/A</v>
      </c>
      <c r="E686" t="e">
        <f>VLOOKUP(SALIDAS6[[#This Row],[N° DE LOTE ]],ALMACEN[],3,FALSE)</f>
        <v>#N/A</v>
      </c>
      <c r="F686" s="347"/>
      <c r="G686" t="e">
        <f>VLOOKUP(SALIDAS6[[#This Row],[N° DE LOTE ]],ALMACEN[],7,)</f>
        <v>#N/A</v>
      </c>
    </row>
    <row r="687" spans="1:7" x14ac:dyDescent="0.25">
      <c r="A687" s="363"/>
      <c r="B687" s="351"/>
      <c r="C687" s="169" t="e">
        <f>VLOOKUP(SALIDAS6[[#This Row],[N° DE LOTE ]],ALMACEN[],2,FALSE)</f>
        <v>#N/A</v>
      </c>
      <c r="D687" s="169" t="e">
        <f>VLOOKUP(SALIDAS6[[#This Row],[N° DE LOTE ]],ALMACEN[],4,FALSE)</f>
        <v>#N/A</v>
      </c>
      <c r="E687" t="e">
        <f>VLOOKUP(SALIDAS6[[#This Row],[N° DE LOTE ]],ALMACEN[],3,FALSE)</f>
        <v>#N/A</v>
      </c>
      <c r="F687" s="347"/>
      <c r="G687" t="e">
        <f>VLOOKUP(SALIDAS6[[#This Row],[N° DE LOTE ]],ALMACEN[],7,)</f>
        <v>#N/A</v>
      </c>
    </row>
    <row r="688" spans="1:7" x14ac:dyDescent="0.25">
      <c r="A688" s="363"/>
      <c r="B688" s="351"/>
      <c r="C688" s="169" t="e">
        <f>VLOOKUP(SALIDAS6[[#This Row],[N° DE LOTE ]],ALMACEN[],2,FALSE)</f>
        <v>#N/A</v>
      </c>
      <c r="D688" s="169" t="e">
        <f>VLOOKUP(SALIDAS6[[#This Row],[N° DE LOTE ]],ALMACEN[],4,FALSE)</f>
        <v>#N/A</v>
      </c>
      <c r="E688" t="e">
        <f>VLOOKUP(SALIDAS6[[#This Row],[N° DE LOTE ]],ALMACEN[],3,FALSE)</f>
        <v>#N/A</v>
      </c>
      <c r="F688" s="347"/>
      <c r="G688" t="e">
        <f>VLOOKUP(SALIDAS6[[#This Row],[N° DE LOTE ]],ALMACEN[],7,)</f>
        <v>#N/A</v>
      </c>
    </row>
    <row r="689" spans="1:7" x14ac:dyDescent="0.25">
      <c r="A689" s="363"/>
      <c r="B689" s="351"/>
      <c r="C689" s="169" t="e">
        <f>VLOOKUP(SALIDAS6[[#This Row],[N° DE LOTE ]],ALMACEN[],2,FALSE)</f>
        <v>#N/A</v>
      </c>
      <c r="D689" s="169" t="e">
        <f>VLOOKUP(SALIDAS6[[#This Row],[N° DE LOTE ]],ALMACEN[],4,FALSE)</f>
        <v>#N/A</v>
      </c>
      <c r="E689" t="e">
        <f>VLOOKUP(SALIDAS6[[#This Row],[N° DE LOTE ]],ALMACEN[],3,FALSE)</f>
        <v>#N/A</v>
      </c>
      <c r="F689" s="347"/>
      <c r="G689" t="e">
        <f>VLOOKUP(SALIDAS6[[#This Row],[N° DE LOTE ]],ALMACEN[],7,)</f>
        <v>#N/A</v>
      </c>
    </row>
    <row r="690" spans="1:7" x14ac:dyDescent="0.25">
      <c r="A690" s="363"/>
      <c r="B690" s="351"/>
      <c r="C690" s="169" t="e">
        <f>VLOOKUP(SALIDAS6[[#This Row],[N° DE LOTE ]],ALMACEN[],2,FALSE)</f>
        <v>#N/A</v>
      </c>
      <c r="D690" s="169" t="e">
        <f>VLOOKUP(SALIDAS6[[#This Row],[N° DE LOTE ]],ALMACEN[],4,FALSE)</f>
        <v>#N/A</v>
      </c>
      <c r="E690" t="e">
        <f>VLOOKUP(SALIDAS6[[#This Row],[N° DE LOTE ]],ALMACEN[],3,FALSE)</f>
        <v>#N/A</v>
      </c>
      <c r="F690" s="347"/>
      <c r="G690" t="e">
        <f>VLOOKUP(SALIDAS6[[#This Row],[N° DE LOTE ]],ALMACEN[],7,)</f>
        <v>#N/A</v>
      </c>
    </row>
    <row r="691" spans="1:7" x14ac:dyDescent="0.25">
      <c r="A691" s="363"/>
      <c r="B691" s="351"/>
      <c r="C691" s="169" t="e">
        <f>VLOOKUP(SALIDAS6[[#This Row],[N° DE LOTE ]],ALMACEN[],2,FALSE)</f>
        <v>#N/A</v>
      </c>
      <c r="D691" s="169" t="e">
        <f>VLOOKUP(SALIDAS6[[#This Row],[N° DE LOTE ]],ALMACEN[],4,FALSE)</f>
        <v>#N/A</v>
      </c>
      <c r="E691" t="e">
        <f>VLOOKUP(SALIDAS6[[#This Row],[N° DE LOTE ]],ALMACEN[],3,FALSE)</f>
        <v>#N/A</v>
      </c>
      <c r="F691" s="347"/>
      <c r="G691" t="e">
        <f>VLOOKUP(SALIDAS6[[#This Row],[N° DE LOTE ]],ALMACEN[],7,)</f>
        <v>#N/A</v>
      </c>
    </row>
    <row r="692" spans="1:7" x14ac:dyDescent="0.25">
      <c r="A692" s="363"/>
      <c r="B692" s="351"/>
      <c r="C692" s="169" t="e">
        <f>VLOOKUP(SALIDAS6[[#This Row],[N° DE LOTE ]],ALMACEN[],2,FALSE)</f>
        <v>#N/A</v>
      </c>
      <c r="D692" s="169" t="e">
        <f>VLOOKUP(SALIDAS6[[#This Row],[N° DE LOTE ]],ALMACEN[],4,FALSE)</f>
        <v>#N/A</v>
      </c>
      <c r="E692" t="e">
        <f>VLOOKUP(SALIDAS6[[#This Row],[N° DE LOTE ]],ALMACEN[],3,FALSE)</f>
        <v>#N/A</v>
      </c>
      <c r="F692" s="347"/>
      <c r="G692" t="e">
        <f>VLOOKUP(SALIDAS6[[#This Row],[N° DE LOTE ]],ALMACEN[],7,)</f>
        <v>#N/A</v>
      </c>
    </row>
    <row r="693" spans="1:7" x14ac:dyDescent="0.25">
      <c r="A693" s="363"/>
      <c r="B693" s="351"/>
      <c r="C693" s="169" t="e">
        <f>VLOOKUP(SALIDAS6[[#This Row],[N° DE LOTE ]],ALMACEN[],2,FALSE)</f>
        <v>#N/A</v>
      </c>
      <c r="D693" s="169" t="e">
        <f>VLOOKUP(SALIDAS6[[#This Row],[N° DE LOTE ]],ALMACEN[],4,FALSE)</f>
        <v>#N/A</v>
      </c>
      <c r="E693" t="e">
        <f>VLOOKUP(SALIDAS6[[#This Row],[N° DE LOTE ]],ALMACEN[],3,FALSE)</f>
        <v>#N/A</v>
      </c>
      <c r="F693" s="347"/>
      <c r="G693" t="e">
        <f>VLOOKUP(SALIDAS6[[#This Row],[N° DE LOTE ]],ALMACEN[],7,)</f>
        <v>#N/A</v>
      </c>
    </row>
    <row r="694" spans="1:7" x14ac:dyDescent="0.25">
      <c r="A694" s="363"/>
      <c r="B694" s="351"/>
      <c r="C694" s="169" t="e">
        <f>VLOOKUP(SALIDAS6[[#This Row],[N° DE LOTE ]],ALMACEN[],2,FALSE)</f>
        <v>#N/A</v>
      </c>
      <c r="D694" s="169" t="e">
        <f>VLOOKUP(SALIDAS6[[#This Row],[N° DE LOTE ]],ALMACEN[],4,FALSE)</f>
        <v>#N/A</v>
      </c>
      <c r="E694" t="e">
        <f>VLOOKUP(SALIDAS6[[#This Row],[N° DE LOTE ]],ALMACEN[],3,FALSE)</f>
        <v>#N/A</v>
      </c>
      <c r="F694" s="347"/>
      <c r="G694" t="e">
        <f>VLOOKUP(SALIDAS6[[#This Row],[N° DE LOTE ]],ALMACEN[],7,)</f>
        <v>#N/A</v>
      </c>
    </row>
    <row r="695" spans="1:7" x14ac:dyDescent="0.25">
      <c r="A695" s="363"/>
      <c r="B695" s="351"/>
      <c r="C695" s="169" t="e">
        <f>VLOOKUP(SALIDAS6[[#This Row],[N° DE LOTE ]],ALMACEN[],2,FALSE)</f>
        <v>#N/A</v>
      </c>
      <c r="D695" s="169" t="e">
        <f>VLOOKUP(SALIDAS6[[#This Row],[N° DE LOTE ]],ALMACEN[],4,FALSE)</f>
        <v>#N/A</v>
      </c>
      <c r="E695" t="e">
        <f>VLOOKUP(SALIDAS6[[#This Row],[N° DE LOTE ]],ALMACEN[],3,FALSE)</f>
        <v>#N/A</v>
      </c>
      <c r="F695" s="347"/>
      <c r="G695" t="e">
        <f>VLOOKUP(SALIDAS6[[#This Row],[N° DE LOTE ]],ALMACEN[],7,)</f>
        <v>#N/A</v>
      </c>
    </row>
    <row r="696" spans="1:7" x14ac:dyDescent="0.25">
      <c r="A696" s="363"/>
      <c r="B696" s="351"/>
      <c r="C696" s="169" t="e">
        <f>VLOOKUP(SALIDAS6[[#This Row],[N° DE LOTE ]],ALMACEN[],2,FALSE)</f>
        <v>#N/A</v>
      </c>
      <c r="D696" s="169" t="e">
        <f>VLOOKUP(SALIDAS6[[#This Row],[N° DE LOTE ]],ALMACEN[],4,FALSE)</f>
        <v>#N/A</v>
      </c>
      <c r="E696" t="e">
        <f>VLOOKUP(SALIDAS6[[#This Row],[N° DE LOTE ]],ALMACEN[],3,FALSE)</f>
        <v>#N/A</v>
      </c>
      <c r="F696" s="347"/>
      <c r="G696" t="e">
        <f>VLOOKUP(SALIDAS6[[#This Row],[N° DE LOTE ]],ALMACEN[],7,)</f>
        <v>#N/A</v>
      </c>
    </row>
    <row r="697" spans="1:7" x14ac:dyDescent="0.25">
      <c r="A697" s="363"/>
      <c r="B697" s="351"/>
      <c r="C697" s="169" t="e">
        <f>VLOOKUP(SALIDAS6[[#This Row],[N° DE LOTE ]],ALMACEN[],2,FALSE)</f>
        <v>#N/A</v>
      </c>
      <c r="D697" s="169" t="e">
        <f>VLOOKUP(SALIDAS6[[#This Row],[N° DE LOTE ]],ALMACEN[],4,FALSE)</f>
        <v>#N/A</v>
      </c>
      <c r="E697" t="e">
        <f>VLOOKUP(SALIDAS6[[#This Row],[N° DE LOTE ]],ALMACEN[],3,FALSE)</f>
        <v>#N/A</v>
      </c>
      <c r="F697" s="347"/>
      <c r="G697" t="e">
        <f>VLOOKUP(SALIDAS6[[#This Row],[N° DE LOTE ]],ALMACEN[],7,)</f>
        <v>#N/A</v>
      </c>
    </row>
    <row r="698" spans="1:7" x14ac:dyDescent="0.25">
      <c r="A698" s="363"/>
      <c r="B698" s="351"/>
      <c r="C698" s="169" t="e">
        <f>VLOOKUP(SALIDAS6[[#This Row],[N° DE LOTE ]],ALMACEN[],2,FALSE)</f>
        <v>#N/A</v>
      </c>
      <c r="D698" s="169" t="e">
        <f>VLOOKUP(SALIDAS6[[#This Row],[N° DE LOTE ]],ALMACEN[],4,FALSE)</f>
        <v>#N/A</v>
      </c>
      <c r="E698" t="e">
        <f>VLOOKUP(SALIDAS6[[#This Row],[N° DE LOTE ]],ALMACEN[],3,FALSE)</f>
        <v>#N/A</v>
      </c>
      <c r="F698" s="347"/>
      <c r="G698" t="e">
        <f>VLOOKUP(SALIDAS6[[#This Row],[N° DE LOTE ]],ALMACEN[],7,)</f>
        <v>#N/A</v>
      </c>
    </row>
    <row r="699" spans="1:7" x14ac:dyDescent="0.25">
      <c r="A699" s="363"/>
      <c r="B699" s="351"/>
      <c r="C699" s="169" t="e">
        <f>VLOOKUP(SALIDAS6[[#This Row],[N° DE LOTE ]],ALMACEN[],2,FALSE)</f>
        <v>#N/A</v>
      </c>
      <c r="D699" s="169" t="e">
        <f>VLOOKUP(SALIDAS6[[#This Row],[N° DE LOTE ]],ALMACEN[],4,FALSE)</f>
        <v>#N/A</v>
      </c>
      <c r="E699" t="e">
        <f>VLOOKUP(SALIDAS6[[#This Row],[N° DE LOTE ]],ALMACEN[],3,FALSE)</f>
        <v>#N/A</v>
      </c>
      <c r="F699" s="347"/>
      <c r="G699" t="e">
        <f>VLOOKUP(SALIDAS6[[#This Row],[N° DE LOTE ]],ALMACEN[],7,)</f>
        <v>#N/A</v>
      </c>
    </row>
    <row r="700" spans="1:7" x14ac:dyDescent="0.25">
      <c r="A700" s="363"/>
      <c r="B700" s="351"/>
      <c r="C700" s="169" t="e">
        <f>VLOOKUP(SALIDAS6[[#This Row],[N° DE LOTE ]],ALMACEN[],2,FALSE)</f>
        <v>#N/A</v>
      </c>
      <c r="D700" s="169" t="e">
        <f>VLOOKUP(SALIDAS6[[#This Row],[N° DE LOTE ]],ALMACEN[],4,FALSE)</f>
        <v>#N/A</v>
      </c>
      <c r="E700" t="e">
        <f>VLOOKUP(SALIDAS6[[#This Row],[N° DE LOTE ]],ALMACEN[],3,FALSE)</f>
        <v>#N/A</v>
      </c>
      <c r="F700" s="347"/>
      <c r="G700" t="e">
        <f>VLOOKUP(SALIDAS6[[#This Row],[N° DE LOTE ]],ALMACEN[],7,)</f>
        <v>#N/A</v>
      </c>
    </row>
    <row r="701" spans="1:7" x14ac:dyDescent="0.25">
      <c r="A701" s="363"/>
      <c r="B701" s="351"/>
      <c r="C701" s="169" t="e">
        <f>VLOOKUP(SALIDAS6[[#This Row],[N° DE LOTE ]],ALMACEN[],2,FALSE)</f>
        <v>#N/A</v>
      </c>
      <c r="D701" s="169" t="e">
        <f>VLOOKUP(SALIDAS6[[#This Row],[N° DE LOTE ]],ALMACEN[],4,FALSE)</f>
        <v>#N/A</v>
      </c>
      <c r="E701" t="e">
        <f>VLOOKUP(SALIDAS6[[#This Row],[N° DE LOTE ]],ALMACEN[],3,FALSE)</f>
        <v>#N/A</v>
      </c>
      <c r="F701" s="347"/>
      <c r="G701" t="e">
        <f>VLOOKUP(SALIDAS6[[#This Row],[N° DE LOTE ]],ALMACEN[],7,)</f>
        <v>#N/A</v>
      </c>
    </row>
    <row r="702" spans="1:7" x14ac:dyDescent="0.25">
      <c r="A702" s="179"/>
      <c r="B702" s="351"/>
      <c r="C702" s="169" t="e">
        <f>VLOOKUP(SALIDAS6[[#This Row],[N° DE LOTE ]],ALMACEN[],2,FALSE)</f>
        <v>#N/A</v>
      </c>
      <c r="D702" s="169" t="e">
        <f>VLOOKUP(SALIDAS6[[#This Row],[N° DE LOTE ]],ALMACEN[],4,FALSE)</f>
        <v>#N/A</v>
      </c>
      <c r="E702" t="e">
        <f>VLOOKUP(SALIDAS6[[#This Row],[N° DE LOTE ]],ALMACEN[],3,FALSE)</f>
        <v>#N/A</v>
      </c>
      <c r="F702" s="347"/>
      <c r="G702" t="e">
        <f>VLOOKUP(SALIDAS6[[#This Row],[N° DE LOTE ]],ALMACEN[],7,)</f>
        <v>#N/A</v>
      </c>
    </row>
    <row r="703" spans="1:7" x14ac:dyDescent="0.25">
      <c r="A703" s="179"/>
      <c r="C703" s="169" t="e">
        <f>VLOOKUP(SALIDAS6[[#This Row],[N° DE LOTE ]],ALMACEN[],2,FALSE)</f>
        <v>#N/A</v>
      </c>
      <c r="D703" s="169" t="e">
        <f>VLOOKUP(SALIDAS6[[#This Row],[N° DE LOTE ]],ALMACEN[],4,FALSE)</f>
        <v>#N/A</v>
      </c>
      <c r="E703" t="e">
        <f>VLOOKUP(SALIDAS6[[#This Row],[N° DE LOTE ]],ALMACEN[],3,FALSE)</f>
        <v>#N/A</v>
      </c>
      <c r="F703" s="367"/>
      <c r="G703" t="e">
        <f>VLOOKUP(SALIDAS6[[#This Row],[N° DE LOTE ]],ALMACEN[],7,)</f>
        <v>#N/A</v>
      </c>
    </row>
    <row r="704" spans="1:7" x14ac:dyDescent="0.25">
      <c r="A704" s="179"/>
      <c r="C704" s="169" t="e">
        <f>VLOOKUP(SALIDAS6[[#This Row],[N° DE LOTE ]],ALMACEN[],2,FALSE)</f>
        <v>#N/A</v>
      </c>
      <c r="D704" s="169" t="e">
        <f>VLOOKUP(SALIDAS6[[#This Row],[N° DE LOTE ]],ALMACEN[],4,FALSE)</f>
        <v>#N/A</v>
      </c>
      <c r="E704" t="e">
        <f>VLOOKUP(SALIDAS6[[#This Row],[N° DE LOTE ]],ALMACEN[],3,FALSE)</f>
        <v>#N/A</v>
      </c>
      <c r="F704" s="367"/>
      <c r="G704" t="e">
        <f>VLOOKUP(SALIDAS6[[#This Row],[N° DE LOTE ]],ALMACEN[],7,)</f>
        <v>#N/A</v>
      </c>
    </row>
    <row r="705" spans="1:7" x14ac:dyDescent="0.25">
      <c r="A705" s="179"/>
      <c r="C705" s="169" t="e">
        <f>VLOOKUP(SALIDAS6[[#This Row],[N° DE LOTE ]],ALMACEN[],2,FALSE)</f>
        <v>#N/A</v>
      </c>
      <c r="D705" s="169" t="e">
        <f>VLOOKUP(SALIDAS6[[#This Row],[N° DE LOTE ]],ALMACEN[],4,FALSE)</f>
        <v>#N/A</v>
      </c>
      <c r="E705" t="e">
        <f>VLOOKUP(SALIDAS6[[#This Row],[N° DE LOTE ]],ALMACEN[],3,FALSE)</f>
        <v>#N/A</v>
      </c>
      <c r="F705" s="367"/>
      <c r="G705" t="e">
        <f>VLOOKUP(SALIDAS6[[#This Row],[N° DE LOTE ]],ALMACEN[],7,)</f>
        <v>#N/A</v>
      </c>
    </row>
    <row r="706" spans="1:7" x14ac:dyDescent="0.25">
      <c r="A706" s="179"/>
      <c r="C706" s="169" t="e">
        <f>VLOOKUP(SALIDAS6[[#This Row],[N° DE LOTE ]],ALMACEN[],2,FALSE)</f>
        <v>#N/A</v>
      </c>
      <c r="D706" s="169" t="e">
        <f>VLOOKUP(SALIDAS6[[#This Row],[N° DE LOTE ]],ALMACEN[],4,FALSE)</f>
        <v>#N/A</v>
      </c>
      <c r="E706" t="e">
        <f>VLOOKUP(SALIDAS6[[#This Row],[N° DE LOTE ]],ALMACEN[],3,FALSE)</f>
        <v>#N/A</v>
      </c>
      <c r="F706" s="367"/>
      <c r="G706" t="e">
        <f>VLOOKUP(SALIDAS6[[#This Row],[N° DE LOTE ]],ALMACEN[],7,)</f>
        <v>#N/A</v>
      </c>
    </row>
    <row r="707" spans="1:7" x14ac:dyDescent="0.25">
      <c r="A707" s="179"/>
      <c r="C707" s="169" t="e">
        <f>VLOOKUP(SALIDAS6[[#This Row],[N° DE LOTE ]],ALMACEN[],2,FALSE)</f>
        <v>#N/A</v>
      </c>
      <c r="D707" s="169" t="e">
        <f>VLOOKUP(SALIDAS6[[#This Row],[N° DE LOTE ]],ALMACEN[],4,FALSE)</f>
        <v>#N/A</v>
      </c>
      <c r="E707" t="e">
        <f>VLOOKUP(SALIDAS6[[#This Row],[N° DE LOTE ]],ALMACEN[],3,FALSE)</f>
        <v>#N/A</v>
      </c>
      <c r="F707" s="367"/>
      <c r="G707" t="e">
        <f>VLOOKUP(SALIDAS6[[#This Row],[N° DE LOTE ]],ALMACEN[],7,)</f>
        <v>#N/A</v>
      </c>
    </row>
    <row r="708" spans="1:7" x14ac:dyDescent="0.25">
      <c r="A708" s="179"/>
      <c r="C708" s="169" t="e">
        <f>VLOOKUP(SALIDAS6[[#This Row],[N° DE LOTE ]],ALMACEN[],2,FALSE)</f>
        <v>#N/A</v>
      </c>
      <c r="D708" s="169" t="e">
        <f>VLOOKUP(SALIDAS6[[#This Row],[N° DE LOTE ]],ALMACEN[],4,FALSE)</f>
        <v>#N/A</v>
      </c>
      <c r="E708" t="e">
        <f>VLOOKUP(SALIDAS6[[#This Row],[N° DE LOTE ]],ALMACEN[],3,FALSE)</f>
        <v>#N/A</v>
      </c>
      <c r="F708" s="367"/>
      <c r="G708" t="e">
        <f>VLOOKUP(SALIDAS6[[#This Row],[N° DE LOTE ]],ALMACEN[],7,)</f>
        <v>#N/A</v>
      </c>
    </row>
    <row r="709" spans="1:7" x14ac:dyDescent="0.25">
      <c r="A709" s="179"/>
      <c r="C709" s="169" t="e">
        <f>VLOOKUP(SALIDAS6[[#This Row],[N° DE LOTE ]],ALMACEN[],2,FALSE)</f>
        <v>#N/A</v>
      </c>
      <c r="D709" s="169" t="e">
        <f>VLOOKUP(SALIDAS6[[#This Row],[N° DE LOTE ]],ALMACEN[],4,FALSE)</f>
        <v>#N/A</v>
      </c>
      <c r="E709" t="e">
        <f>VLOOKUP(SALIDAS6[[#This Row],[N° DE LOTE ]],ALMACEN[],3,FALSE)</f>
        <v>#N/A</v>
      </c>
      <c r="F709" s="367"/>
      <c r="G709" t="e">
        <f>VLOOKUP(SALIDAS6[[#This Row],[N° DE LOTE ]],ALMACEN[],7,)</f>
        <v>#N/A</v>
      </c>
    </row>
    <row r="710" spans="1:7" x14ac:dyDescent="0.25">
      <c r="A710" s="363"/>
      <c r="C710" s="169" t="e">
        <f>VLOOKUP(SALIDAS6[[#This Row],[N° DE LOTE ]],ALMACEN[],2,FALSE)</f>
        <v>#N/A</v>
      </c>
      <c r="D710" s="169" t="e">
        <f>VLOOKUP(SALIDAS6[[#This Row],[N° DE LOTE ]],ALMACEN[],4,FALSE)</f>
        <v>#N/A</v>
      </c>
      <c r="E710" t="e">
        <f>VLOOKUP(SALIDAS6[[#This Row],[N° DE LOTE ]],ALMACEN[],3,FALSE)</f>
        <v>#N/A</v>
      </c>
      <c r="F710" s="347"/>
      <c r="G710" t="e">
        <f>VLOOKUP(SALIDAS6[[#This Row],[N° DE LOTE ]],ALMACEN[],7,)</f>
        <v>#N/A</v>
      </c>
    </row>
    <row r="711" spans="1:7" x14ac:dyDescent="0.25">
      <c r="A711" s="558"/>
      <c r="B711" s="351"/>
      <c r="C711" s="169" t="e">
        <f>VLOOKUP(SALIDAS6[[#This Row],[N° DE LOTE ]],ALMACEN[],2,FALSE)</f>
        <v>#N/A</v>
      </c>
      <c r="D711" s="169" t="e">
        <f>VLOOKUP(SALIDAS6[[#This Row],[N° DE LOTE ]],ALMACEN[],4,FALSE)</f>
        <v>#N/A</v>
      </c>
      <c r="E711" t="e">
        <f>VLOOKUP(SALIDAS6[[#This Row],[N° DE LOTE ]],ALMACEN[],3,FALSE)</f>
        <v>#N/A</v>
      </c>
      <c r="F711" s="557"/>
      <c r="G711" t="e">
        <f>VLOOKUP(SALIDAS6[[#This Row],[N° DE LOTE ]],ALMACEN[],7,)</f>
        <v>#N/A</v>
      </c>
    </row>
    <row r="712" spans="1:7" x14ac:dyDescent="0.25">
      <c r="A712" s="558"/>
      <c r="B712" s="351"/>
      <c r="C712" s="169" t="e">
        <f>VLOOKUP(SALIDAS6[[#This Row],[N° DE LOTE ]],ALMACEN[],2,FALSE)</f>
        <v>#N/A</v>
      </c>
      <c r="D712" s="169" t="e">
        <f>VLOOKUP(SALIDAS6[[#This Row],[N° DE LOTE ]],ALMACEN[],4,FALSE)</f>
        <v>#N/A</v>
      </c>
      <c r="E712" t="e">
        <f>VLOOKUP(SALIDAS6[[#This Row],[N° DE LOTE ]],ALMACEN[],3,FALSE)</f>
        <v>#N/A</v>
      </c>
      <c r="F712" s="557"/>
      <c r="G712" t="e">
        <f>VLOOKUP(SALIDAS6[[#This Row],[N° DE LOTE ]],ALMACEN[],7,)</f>
        <v>#N/A</v>
      </c>
    </row>
    <row r="713" spans="1:7" x14ac:dyDescent="0.25">
      <c r="A713" s="558"/>
      <c r="B713" s="351"/>
      <c r="C713" s="169" t="e">
        <f>VLOOKUP(SALIDAS6[[#This Row],[N° DE LOTE ]],ALMACEN[],2,FALSE)</f>
        <v>#N/A</v>
      </c>
      <c r="D713" s="169" t="e">
        <f>VLOOKUP(SALIDAS6[[#This Row],[N° DE LOTE ]],ALMACEN[],4,FALSE)</f>
        <v>#N/A</v>
      </c>
      <c r="E713" t="e">
        <f>VLOOKUP(SALIDAS6[[#This Row],[N° DE LOTE ]],ALMACEN[],3,FALSE)</f>
        <v>#N/A</v>
      </c>
      <c r="F713" s="557"/>
      <c r="G713" t="e">
        <f>VLOOKUP(SALIDAS6[[#This Row],[N° DE LOTE ]],ALMACEN[],7,)</f>
        <v>#N/A</v>
      </c>
    </row>
    <row r="714" spans="1:7" x14ac:dyDescent="0.25">
      <c r="A714" s="558"/>
      <c r="B714" s="351"/>
      <c r="C714" s="169" t="e">
        <f>VLOOKUP(SALIDAS6[[#This Row],[N° DE LOTE ]],ALMACEN[],2,FALSE)</f>
        <v>#N/A</v>
      </c>
      <c r="D714" s="169" t="e">
        <f>VLOOKUP(SALIDAS6[[#This Row],[N° DE LOTE ]],ALMACEN[],4,FALSE)</f>
        <v>#N/A</v>
      </c>
      <c r="E714" t="e">
        <f>VLOOKUP(SALIDAS6[[#This Row],[N° DE LOTE ]],ALMACEN[],3,FALSE)</f>
        <v>#N/A</v>
      </c>
      <c r="F714" s="557"/>
      <c r="G714" t="e">
        <f>VLOOKUP(SALIDAS6[[#This Row],[N° DE LOTE ]],ALMACEN[],7,)</f>
        <v>#N/A</v>
      </c>
    </row>
    <row r="715" spans="1:7" x14ac:dyDescent="0.25">
      <c r="A715" s="558"/>
      <c r="B715" s="351"/>
      <c r="C715" s="169" t="e">
        <f>VLOOKUP(SALIDAS6[[#This Row],[N° DE LOTE ]],ALMACEN[],2,FALSE)</f>
        <v>#N/A</v>
      </c>
      <c r="D715" s="169" t="e">
        <f>VLOOKUP(SALIDAS6[[#This Row],[N° DE LOTE ]],ALMACEN[],4,FALSE)</f>
        <v>#N/A</v>
      </c>
      <c r="E715" t="e">
        <f>VLOOKUP(SALIDAS6[[#This Row],[N° DE LOTE ]],ALMACEN[],3,FALSE)</f>
        <v>#N/A</v>
      </c>
      <c r="F715" s="557"/>
      <c r="G715" t="e">
        <f>VLOOKUP(SALIDAS6[[#This Row],[N° DE LOTE ]],ALMACEN[],7,)</f>
        <v>#N/A</v>
      </c>
    </row>
    <row r="716" spans="1:7" x14ac:dyDescent="0.25">
      <c r="A716" s="558"/>
      <c r="B716" s="351"/>
      <c r="C716" s="169" t="e">
        <f>VLOOKUP(SALIDAS6[[#This Row],[N° DE LOTE ]],ALMACEN[],2,FALSE)</f>
        <v>#N/A</v>
      </c>
      <c r="D716" s="169" t="e">
        <f>VLOOKUP(SALIDAS6[[#This Row],[N° DE LOTE ]],ALMACEN[],4,FALSE)</f>
        <v>#N/A</v>
      </c>
      <c r="E716" t="e">
        <f>VLOOKUP(SALIDAS6[[#This Row],[N° DE LOTE ]],ALMACEN[],3,FALSE)</f>
        <v>#N/A</v>
      </c>
      <c r="F716" s="557"/>
      <c r="G716" t="e">
        <f>VLOOKUP(SALIDAS6[[#This Row],[N° DE LOTE ]],ALMACEN[],7,)</f>
        <v>#N/A</v>
      </c>
    </row>
    <row r="717" spans="1:7" x14ac:dyDescent="0.25">
      <c r="A717" s="558"/>
      <c r="B717" s="351"/>
      <c r="C717" s="169" t="e">
        <f>VLOOKUP(SALIDAS6[[#This Row],[N° DE LOTE ]],ALMACEN[],2,FALSE)</f>
        <v>#N/A</v>
      </c>
      <c r="D717" s="169" t="e">
        <f>VLOOKUP(SALIDAS6[[#This Row],[N° DE LOTE ]],ALMACEN[],4,FALSE)</f>
        <v>#N/A</v>
      </c>
      <c r="E717" t="e">
        <f>VLOOKUP(SALIDAS6[[#This Row],[N° DE LOTE ]],ALMACEN[],3,FALSE)</f>
        <v>#N/A</v>
      </c>
      <c r="F717" s="557"/>
      <c r="G717" t="e">
        <f>VLOOKUP(SALIDAS6[[#This Row],[N° DE LOTE ]],ALMACEN[],7,)</f>
        <v>#N/A</v>
      </c>
    </row>
    <row r="718" spans="1:7" x14ac:dyDescent="0.25">
      <c r="A718" s="558"/>
      <c r="B718" s="351"/>
      <c r="C718" s="169" t="e">
        <f>VLOOKUP(SALIDAS6[[#This Row],[N° DE LOTE ]],ALMACEN[],2,FALSE)</f>
        <v>#N/A</v>
      </c>
      <c r="D718" s="169" t="e">
        <f>VLOOKUP(SALIDAS6[[#This Row],[N° DE LOTE ]],ALMACEN[],4,FALSE)</f>
        <v>#N/A</v>
      </c>
      <c r="E718" t="e">
        <f>VLOOKUP(SALIDAS6[[#This Row],[N° DE LOTE ]],ALMACEN[],3,FALSE)</f>
        <v>#N/A</v>
      </c>
      <c r="F718" s="557"/>
      <c r="G718" t="e">
        <f>VLOOKUP(SALIDAS6[[#This Row],[N° DE LOTE ]],ALMACEN[],7,)</f>
        <v>#N/A</v>
      </c>
    </row>
    <row r="719" spans="1:7" x14ac:dyDescent="0.25">
      <c r="A719" s="558"/>
      <c r="B719" s="351"/>
      <c r="C719" s="169" t="e">
        <f>VLOOKUP(SALIDAS6[[#This Row],[N° DE LOTE ]],ALMACEN[],2,FALSE)</f>
        <v>#N/A</v>
      </c>
      <c r="D719" s="169" t="e">
        <f>VLOOKUP(SALIDAS6[[#This Row],[N° DE LOTE ]],ALMACEN[],4,FALSE)</f>
        <v>#N/A</v>
      </c>
      <c r="E719" t="e">
        <f>VLOOKUP(SALIDAS6[[#This Row],[N° DE LOTE ]],ALMACEN[],3,FALSE)</f>
        <v>#N/A</v>
      </c>
      <c r="F719" s="557"/>
      <c r="G719" t="e">
        <f>VLOOKUP(SALIDAS6[[#This Row],[N° DE LOTE ]],ALMACEN[],7,)</f>
        <v>#N/A</v>
      </c>
    </row>
    <row r="720" spans="1:7" x14ac:dyDescent="0.25">
      <c r="A720" s="558"/>
      <c r="B720" s="351"/>
      <c r="C720" s="169" t="e">
        <f>VLOOKUP(SALIDAS6[[#This Row],[N° DE LOTE ]],ALMACEN[],2,FALSE)</f>
        <v>#N/A</v>
      </c>
      <c r="D720" s="169" t="e">
        <f>VLOOKUP(SALIDAS6[[#This Row],[N° DE LOTE ]],ALMACEN[],4,FALSE)</f>
        <v>#N/A</v>
      </c>
      <c r="E720" t="e">
        <f>VLOOKUP(SALIDAS6[[#This Row],[N° DE LOTE ]],ALMACEN[],3,FALSE)</f>
        <v>#N/A</v>
      </c>
      <c r="F720" s="557"/>
      <c r="G720" t="e">
        <f>VLOOKUP(SALIDAS6[[#This Row],[N° DE LOTE ]],ALMACEN[],7,)</f>
        <v>#N/A</v>
      </c>
    </row>
    <row r="721" spans="1:7" x14ac:dyDescent="0.25">
      <c r="A721" s="558"/>
      <c r="B721" s="351"/>
      <c r="C721" s="169" t="e">
        <f>VLOOKUP(SALIDAS6[[#This Row],[N° DE LOTE ]],ALMACEN[],2,FALSE)</f>
        <v>#N/A</v>
      </c>
      <c r="D721" s="169" t="e">
        <f>VLOOKUP(SALIDAS6[[#This Row],[N° DE LOTE ]],ALMACEN[],4,FALSE)</f>
        <v>#N/A</v>
      </c>
      <c r="E721" t="e">
        <f>VLOOKUP(SALIDAS6[[#This Row],[N° DE LOTE ]],ALMACEN[],3,FALSE)</f>
        <v>#N/A</v>
      </c>
      <c r="F721" s="557"/>
      <c r="G721" t="e">
        <f>VLOOKUP(SALIDAS6[[#This Row],[N° DE LOTE ]],ALMACEN[],7,)</f>
        <v>#N/A</v>
      </c>
    </row>
    <row r="722" spans="1:7" x14ac:dyDescent="0.25">
      <c r="A722" s="558"/>
      <c r="B722" s="351"/>
      <c r="C722" s="169" t="e">
        <f>VLOOKUP(SALIDAS6[[#This Row],[N° DE LOTE ]],ALMACEN[],2,FALSE)</f>
        <v>#N/A</v>
      </c>
      <c r="D722" s="169" t="e">
        <f>VLOOKUP(SALIDAS6[[#This Row],[N° DE LOTE ]],ALMACEN[],4,FALSE)</f>
        <v>#N/A</v>
      </c>
      <c r="E722" t="e">
        <f>VLOOKUP(SALIDAS6[[#This Row],[N° DE LOTE ]],ALMACEN[],3,FALSE)</f>
        <v>#N/A</v>
      </c>
      <c r="F722" s="557"/>
      <c r="G722" t="e">
        <f>VLOOKUP(SALIDAS6[[#This Row],[N° DE LOTE ]],ALMACEN[],7,)</f>
        <v>#N/A</v>
      </c>
    </row>
    <row r="723" spans="1:7" x14ac:dyDescent="0.25">
      <c r="A723" s="558"/>
      <c r="B723" s="351"/>
      <c r="C723" s="169" t="e">
        <f>VLOOKUP(SALIDAS6[[#This Row],[N° DE LOTE ]],ALMACEN[],2,FALSE)</f>
        <v>#N/A</v>
      </c>
      <c r="D723" s="169" t="e">
        <f>VLOOKUP(SALIDAS6[[#This Row],[N° DE LOTE ]],ALMACEN[],4,FALSE)</f>
        <v>#N/A</v>
      </c>
      <c r="E723" t="e">
        <f>VLOOKUP(SALIDAS6[[#This Row],[N° DE LOTE ]],ALMACEN[],3,FALSE)</f>
        <v>#N/A</v>
      </c>
      <c r="F723" s="557"/>
      <c r="G723" t="e">
        <f>VLOOKUP(SALIDAS6[[#This Row],[N° DE LOTE ]],ALMACEN[],7,)</f>
        <v>#N/A</v>
      </c>
    </row>
    <row r="724" spans="1:7" x14ac:dyDescent="0.25">
      <c r="A724" s="558"/>
      <c r="B724" s="351"/>
      <c r="C724" s="169" t="e">
        <f>VLOOKUP(SALIDAS6[[#This Row],[N° DE LOTE ]],ALMACEN[],2,FALSE)</f>
        <v>#N/A</v>
      </c>
      <c r="D724" s="169" t="e">
        <f>VLOOKUP(SALIDAS6[[#This Row],[N° DE LOTE ]],ALMACEN[],4,FALSE)</f>
        <v>#N/A</v>
      </c>
      <c r="E724" t="e">
        <f>VLOOKUP(SALIDAS6[[#This Row],[N° DE LOTE ]],ALMACEN[],3,FALSE)</f>
        <v>#N/A</v>
      </c>
      <c r="F724" s="557"/>
      <c r="G724" t="e">
        <f>VLOOKUP(SALIDAS6[[#This Row],[N° DE LOTE ]],ALMACEN[],7,)</f>
        <v>#N/A</v>
      </c>
    </row>
    <row r="725" spans="1:7" x14ac:dyDescent="0.25">
      <c r="A725" s="558"/>
      <c r="B725" s="351"/>
      <c r="C725" s="169" t="e">
        <f>VLOOKUP(SALIDAS6[[#This Row],[N° DE LOTE ]],ALMACEN[],2,FALSE)</f>
        <v>#N/A</v>
      </c>
      <c r="D725" s="169" t="e">
        <f>VLOOKUP(SALIDAS6[[#This Row],[N° DE LOTE ]],ALMACEN[],4,FALSE)</f>
        <v>#N/A</v>
      </c>
      <c r="E725" t="e">
        <f>VLOOKUP(SALIDAS6[[#This Row],[N° DE LOTE ]],ALMACEN[],3,FALSE)</f>
        <v>#N/A</v>
      </c>
      <c r="F725" s="557"/>
      <c r="G725" t="e">
        <f>VLOOKUP(SALIDAS6[[#This Row],[N° DE LOTE ]],ALMACEN[],7,)</f>
        <v>#N/A</v>
      </c>
    </row>
    <row r="726" spans="1:7" x14ac:dyDescent="0.25">
      <c r="A726" s="558"/>
      <c r="B726" s="351"/>
      <c r="C726" s="169" t="e">
        <f>VLOOKUP(SALIDAS6[[#This Row],[N° DE LOTE ]],ALMACEN[],2,FALSE)</f>
        <v>#N/A</v>
      </c>
      <c r="D726" s="169" t="e">
        <f>VLOOKUP(SALIDAS6[[#This Row],[N° DE LOTE ]],ALMACEN[],4,FALSE)</f>
        <v>#N/A</v>
      </c>
      <c r="E726" t="e">
        <f>VLOOKUP(SALIDAS6[[#This Row],[N° DE LOTE ]],ALMACEN[],3,FALSE)</f>
        <v>#N/A</v>
      </c>
      <c r="F726" s="557"/>
      <c r="G726" t="e">
        <f>VLOOKUP(SALIDAS6[[#This Row],[N° DE LOTE ]],ALMACEN[],7,)</f>
        <v>#N/A</v>
      </c>
    </row>
    <row r="727" spans="1:7" x14ac:dyDescent="0.25">
      <c r="A727" s="558"/>
      <c r="B727" s="351"/>
      <c r="C727" s="169" t="e">
        <f>VLOOKUP(SALIDAS6[[#This Row],[N° DE LOTE ]],ALMACEN[],2,FALSE)</f>
        <v>#N/A</v>
      </c>
      <c r="D727" s="169" t="e">
        <f>VLOOKUP(SALIDAS6[[#This Row],[N° DE LOTE ]],ALMACEN[],4,FALSE)</f>
        <v>#N/A</v>
      </c>
      <c r="E727" t="e">
        <f>VLOOKUP(SALIDAS6[[#This Row],[N° DE LOTE ]],ALMACEN[],3,FALSE)</f>
        <v>#N/A</v>
      </c>
      <c r="F727" s="557"/>
      <c r="G727" t="e">
        <f>VLOOKUP(SALIDAS6[[#This Row],[N° DE LOTE ]],ALMACEN[],7,)</f>
        <v>#N/A</v>
      </c>
    </row>
    <row r="728" spans="1:7" x14ac:dyDescent="0.25">
      <c r="A728" s="558"/>
      <c r="B728" s="351"/>
      <c r="C728" s="169" t="e">
        <f>VLOOKUP(SALIDAS6[[#This Row],[N° DE LOTE ]],ALMACEN[],2,FALSE)</f>
        <v>#N/A</v>
      </c>
      <c r="D728" s="169" t="e">
        <f>VLOOKUP(SALIDAS6[[#This Row],[N° DE LOTE ]],ALMACEN[],4,FALSE)</f>
        <v>#N/A</v>
      </c>
      <c r="E728" t="e">
        <f>VLOOKUP(SALIDAS6[[#This Row],[N° DE LOTE ]],ALMACEN[],3,FALSE)</f>
        <v>#N/A</v>
      </c>
      <c r="F728" s="557"/>
      <c r="G728" t="e">
        <f>VLOOKUP(SALIDAS6[[#This Row],[N° DE LOTE ]],ALMACEN[],7,)</f>
        <v>#N/A</v>
      </c>
    </row>
    <row r="729" spans="1:7" x14ac:dyDescent="0.25">
      <c r="A729" s="558"/>
      <c r="B729" s="351"/>
      <c r="C729" s="169" t="e">
        <f>VLOOKUP(SALIDAS6[[#This Row],[N° DE LOTE ]],ALMACEN[],2,FALSE)</f>
        <v>#N/A</v>
      </c>
      <c r="D729" s="169" t="e">
        <f>VLOOKUP(SALIDAS6[[#This Row],[N° DE LOTE ]],ALMACEN[],4,FALSE)</f>
        <v>#N/A</v>
      </c>
      <c r="E729" t="e">
        <f>VLOOKUP(SALIDAS6[[#This Row],[N° DE LOTE ]],ALMACEN[],3,FALSE)</f>
        <v>#N/A</v>
      </c>
      <c r="F729" s="557"/>
      <c r="G729" t="e">
        <f>VLOOKUP(SALIDAS6[[#This Row],[N° DE LOTE ]],ALMACEN[],7,)</f>
        <v>#N/A</v>
      </c>
    </row>
    <row r="730" spans="1:7" x14ac:dyDescent="0.25">
      <c r="A730" s="558"/>
      <c r="B730" s="351"/>
      <c r="C730" s="169" t="e">
        <f>VLOOKUP(SALIDAS6[[#This Row],[N° DE LOTE ]],ALMACEN[],2,FALSE)</f>
        <v>#N/A</v>
      </c>
      <c r="D730" s="169" t="e">
        <f>VLOOKUP(SALIDAS6[[#This Row],[N° DE LOTE ]],ALMACEN[],4,FALSE)</f>
        <v>#N/A</v>
      </c>
      <c r="E730" t="e">
        <f>VLOOKUP(SALIDAS6[[#This Row],[N° DE LOTE ]],ALMACEN[],3,FALSE)</f>
        <v>#N/A</v>
      </c>
      <c r="F730" s="557"/>
      <c r="G730" t="e">
        <f>VLOOKUP(SALIDAS6[[#This Row],[N° DE LOTE ]],ALMACEN[],7,)</f>
        <v>#N/A</v>
      </c>
    </row>
    <row r="731" spans="1:7" x14ac:dyDescent="0.25">
      <c r="A731" s="558"/>
      <c r="B731" s="351"/>
      <c r="C731" s="169" t="e">
        <f>VLOOKUP(SALIDAS6[[#This Row],[N° DE LOTE ]],ALMACEN[],2,FALSE)</f>
        <v>#N/A</v>
      </c>
      <c r="D731" s="169" t="e">
        <f>VLOOKUP(SALIDAS6[[#This Row],[N° DE LOTE ]],ALMACEN[],4,FALSE)</f>
        <v>#N/A</v>
      </c>
      <c r="E731" t="e">
        <f>VLOOKUP(SALIDAS6[[#This Row],[N° DE LOTE ]],ALMACEN[],3,FALSE)</f>
        <v>#N/A</v>
      </c>
      <c r="F731" s="557"/>
      <c r="G731" t="e">
        <f>VLOOKUP(SALIDAS6[[#This Row],[N° DE LOTE ]],ALMACEN[],7,)</f>
        <v>#N/A</v>
      </c>
    </row>
    <row r="732" spans="1:7" x14ac:dyDescent="0.25">
      <c r="A732" s="402"/>
      <c r="B732" s="351"/>
      <c r="C732" s="169" t="e">
        <f>VLOOKUP(SALIDAS6[[#This Row],[N° DE LOTE ]],ALMACEN[],2,FALSE)</f>
        <v>#N/A</v>
      </c>
      <c r="D732" s="169" t="e">
        <f>VLOOKUP(SALIDAS6[[#This Row],[N° DE LOTE ]],ALMACEN[],4,FALSE)</f>
        <v>#N/A</v>
      </c>
      <c r="E732" t="e">
        <f>VLOOKUP(SALIDAS6[[#This Row],[N° DE LOTE ]],ALMACEN[],3,FALSE)</f>
        <v>#N/A</v>
      </c>
      <c r="F732" s="557"/>
      <c r="G732" t="e">
        <f>VLOOKUP(SALIDAS6[[#This Row],[N° DE LOTE ]],ALMACEN[],7,)</f>
        <v>#N/A</v>
      </c>
    </row>
    <row r="733" spans="1:7" x14ac:dyDescent="0.25">
      <c r="A733" s="402"/>
      <c r="C733" s="169" t="e">
        <f>VLOOKUP(SALIDAS6[[#This Row],[N° DE LOTE ]],ALMACEN[],2,FALSE)</f>
        <v>#N/A</v>
      </c>
      <c r="D733" s="169" t="e">
        <f>VLOOKUP(SALIDAS6[[#This Row],[N° DE LOTE ]],ALMACEN[],4,FALSE)</f>
        <v>#N/A</v>
      </c>
      <c r="E733" t="e">
        <f>VLOOKUP(SALIDAS6[[#This Row],[N° DE LOTE ]],ALMACEN[],3,FALSE)</f>
        <v>#N/A</v>
      </c>
      <c r="F733" s="561"/>
      <c r="G733" t="e">
        <f>VLOOKUP(SALIDAS6[[#This Row],[N° DE LOTE ]],ALMACEN[],7,)</f>
        <v>#N/A</v>
      </c>
    </row>
    <row r="734" spans="1:7" x14ac:dyDescent="0.25">
      <c r="A734" s="402"/>
      <c r="C734" s="169" t="e">
        <f>VLOOKUP(SALIDAS6[[#This Row],[N° DE LOTE ]],ALMACEN[],2,FALSE)</f>
        <v>#N/A</v>
      </c>
      <c r="D734" s="169" t="e">
        <f>VLOOKUP(SALIDAS6[[#This Row],[N° DE LOTE ]],ALMACEN[],4,FALSE)</f>
        <v>#N/A</v>
      </c>
      <c r="E734" t="e">
        <f>VLOOKUP(SALIDAS6[[#This Row],[N° DE LOTE ]],ALMACEN[],3,FALSE)</f>
        <v>#N/A</v>
      </c>
      <c r="F734" s="561"/>
      <c r="G734" t="e">
        <f>VLOOKUP(SALIDAS6[[#This Row],[N° DE LOTE ]],ALMACEN[],7,)</f>
        <v>#N/A</v>
      </c>
    </row>
    <row r="735" spans="1:7" x14ac:dyDescent="0.25">
      <c r="A735" s="402"/>
      <c r="C735" s="169" t="e">
        <f>VLOOKUP(SALIDAS6[[#This Row],[N° DE LOTE ]],ALMACEN[],2,FALSE)</f>
        <v>#N/A</v>
      </c>
      <c r="D735" s="169" t="e">
        <f>VLOOKUP(SALIDAS6[[#This Row],[N° DE LOTE ]],ALMACEN[],4,FALSE)</f>
        <v>#N/A</v>
      </c>
      <c r="E735" t="e">
        <f>VLOOKUP(SALIDAS6[[#This Row],[N° DE LOTE ]],ALMACEN[],3,FALSE)</f>
        <v>#N/A</v>
      </c>
      <c r="F735" s="561"/>
      <c r="G735" t="e">
        <f>VLOOKUP(SALIDAS6[[#This Row],[N° DE LOTE ]],ALMACEN[],7,)</f>
        <v>#N/A</v>
      </c>
    </row>
    <row r="736" spans="1:7" x14ac:dyDescent="0.25">
      <c r="A736" s="402"/>
      <c r="C736" s="169" t="e">
        <f>VLOOKUP(SALIDAS6[[#This Row],[N° DE LOTE ]],ALMACEN[],2,FALSE)</f>
        <v>#N/A</v>
      </c>
      <c r="D736" s="169" t="e">
        <f>VLOOKUP(SALIDAS6[[#This Row],[N° DE LOTE ]],ALMACEN[],4,FALSE)</f>
        <v>#N/A</v>
      </c>
      <c r="E736" t="e">
        <f>VLOOKUP(SALIDAS6[[#This Row],[N° DE LOTE ]],ALMACEN[],3,FALSE)</f>
        <v>#N/A</v>
      </c>
      <c r="F736" s="561"/>
      <c r="G736" t="e">
        <f>VLOOKUP(SALIDAS6[[#This Row],[N° DE LOTE ]],ALMACEN[],7,)</f>
        <v>#N/A</v>
      </c>
    </row>
    <row r="737" spans="1:7" x14ac:dyDescent="0.25">
      <c r="A737" s="402"/>
      <c r="C737" s="169" t="e">
        <f>VLOOKUP(SALIDAS6[[#This Row],[N° DE LOTE ]],ALMACEN[],2,FALSE)</f>
        <v>#N/A</v>
      </c>
      <c r="D737" s="169" t="e">
        <f>VLOOKUP(SALIDAS6[[#This Row],[N° DE LOTE ]],ALMACEN[],4,FALSE)</f>
        <v>#N/A</v>
      </c>
      <c r="E737" t="e">
        <f>VLOOKUP(SALIDAS6[[#This Row],[N° DE LOTE ]],ALMACEN[],3,FALSE)</f>
        <v>#N/A</v>
      </c>
      <c r="F737" s="561"/>
      <c r="G737" t="e">
        <f>VLOOKUP(SALIDAS6[[#This Row],[N° DE LOTE ]],ALMACEN[],7,)</f>
        <v>#N/A</v>
      </c>
    </row>
    <row r="738" spans="1:7" x14ac:dyDescent="0.25">
      <c r="A738" s="402"/>
      <c r="C738" s="169" t="e">
        <f>VLOOKUP(SALIDAS6[[#This Row],[N° DE LOTE ]],ALMACEN[],2,FALSE)</f>
        <v>#N/A</v>
      </c>
      <c r="D738" s="169" t="e">
        <f>VLOOKUP(SALIDAS6[[#This Row],[N° DE LOTE ]],ALMACEN[],4,FALSE)</f>
        <v>#N/A</v>
      </c>
      <c r="E738" t="e">
        <f>VLOOKUP(SALIDAS6[[#This Row],[N° DE LOTE ]],ALMACEN[],3,FALSE)</f>
        <v>#N/A</v>
      </c>
      <c r="F738" s="561"/>
      <c r="G738" t="e">
        <f>VLOOKUP(SALIDAS6[[#This Row],[N° DE LOTE ]],ALMACEN[],7,)</f>
        <v>#N/A</v>
      </c>
    </row>
    <row r="739" spans="1:7" x14ac:dyDescent="0.25">
      <c r="A739" s="402"/>
      <c r="C739" s="169" t="e">
        <f>VLOOKUP(SALIDAS6[[#This Row],[N° DE LOTE ]],ALMACEN[],2,FALSE)</f>
        <v>#N/A</v>
      </c>
      <c r="D739" s="169" t="e">
        <f>VLOOKUP(SALIDAS6[[#This Row],[N° DE LOTE ]],ALMACEN[],4,FALSE)</f>
        <v>#N/A</v>
      </c>
      <c r="E739" t="e">
        <f>VLOOKUP(SALIDAS6[[#This Row],[N° DE LOTE ]],ALMACEN[],3,FALSE)</f>
        <v>#N/A</v>
      </c>
      <c r="F739" s="561"/>
      <c r="G739" t="e">
        <f>VLOOKUP(SALIDAS6[[#This Row],[N° DE LOTE ]],ALMACEN[],7,)</f>
        <v>#N/A</v>
      </c>
    </row>
    <row r="740" spans="1:7" x14ac:dyDescent="0.25">
      <c r="A740" s="402"/>
      <c r="C740" s="169" t="e">
        <f>VLOOKUP(SALIDAS6[[#This Row],[N° DE LOTE ]],ALMACEN[],2,FALSE)</f>
        <v>#N/A</v>
      </c>
      <c r="D740" s="169" t="e">
        <f>VLOOKUP(SALIDAS6[[#This Row],[N° DE LOTE ]],ALMACEN[],4,FALSE)</f>
        <v>#N/A</v>
      </c>
      <c r="E740" t="e">
        <f>VLOOKUP(SALIDAS6[[#This Row],[N° DE LOTE ]],ALMACEN[],3,FALSE)</f>
        <v>#N/A</v>
      </c>
      <c r="F740" s="561"/>
      <c r="G740" t="e">
        <f>VLOOKUP(SALIDAS6[[#This Row],[N° DE LOTE ]],ALMACEN[],7,)</f>
        <v>#N/A</v>
      </c>
    </row>
    <row r="741" spans="1:7" x14ac:dyDescent="0.25">
      <c r="A741" s="402"/>
      <c r="C741" s="169" t="e">
        <f>VLOOKUP(SALIDAS6[[#This Row],[N° DE LOTE ]],ALMACEN[],2,FALSE)</f>
        <v>#N/A</v>
      </c>
      <c r="D741" s="169" t="e">
        <f>VLOOKUP(SALIDAS6[[#This Row],[N° DE LOTE ]],ALMACEN[],4,FALSE)</f>
        <v>#N/A</v>
      </c>
      <c r="E741" t="e">
        <f>VLOOKUP(SALIDAS6[[#This Row],[N° DE LOTE ]],ALMACEN[],3,FALSE)</f>
        <v>#N/A</v>
      </c>
      <c r="F741" s="561"/>
      <c r="G741" t="e">
        <f>VLOOKUP(SALIDAS6[[#This Row],[N° DE LOTE ]],ALMACEN[],7,)</f>
        <v>#N/A</v>
      </c>
    </row>
    <row r="742" spans="1:7" x14ac:dyDescent="0.25">
      <c r="A742" s="402"/>
      <c r="C742" s="169" t="e">
        <f>VLOOKUP(SALIDAS6[[#This Row],[N° DE LOTE ]],ALMACEN[],2,FALSE)</f>
        <v>#N/A</v>
      </c>
      <c r="D742" s="169" t="e">
        <f>VLOOKUP(SALIDAS6[[#This Row],[N° DE LOTE ]],ALMACEN[],4,FALSE)</f>
        <v>#N/A</v>
      </c>
      <c r="E742" t="e">
        <f>VLOOKUP(SALIDAS6[[#This Row],[N° DE LOTE ]],ALMACEN[],3,FALSE)</f>
        <v>#N/A</v>
      </c>
      <c r="F742" s="561"/>
      <c r="G742" t="e">
        <f>VLOOKUP(SALIDAS6[[#This Row],[N° DE LOTE ]],ALMACEN[],7,)</f>
        <v>#N/A</v>
      </c>
    </row>
    <row r="743" spans="1:7" x14ac:dyDescent="0.25">
      <c r="A743" s="402"/>
      <c r="C743" s="169" t="e">
        <f>VLOOKUP(SALIDAS6[[#This Row],[N° DE LOTE ]],ALMACEN[],2,FALSE)</f>
        <v>#N/A</v>
      </c>
      <c r="D743" s="169" t="e">
        <f>VLOOKUP(SALIDAS6[[#This Row],[N° DE LOTE ]],ALMACEN[],4,FALSE)</f>
        <v>#N/A</v>
      </c>
      <c r="E743" t="e">
        <f>VLOOKUP(SALIDAS6[[#This Row],[N° DE LOTE ]],ALMACEN[],3,FALSE)</f>
        <v>#N/A</v>
      </c>
      <c r="F743" s="561"/>
      <c r="G743" t="e">
        <f>VLOOKUP(SALIDAS6[[#This Row],[N° DE LOTE ]],ALMACEN[],7,)</f>
        <v>#N/A</v>
      </c>
    </row>
    <row r="744" spans="1:7" x14ac:dyDescent="0.25">
      <c r="A744" s="402"/>
      <c r="C744" s="169" t="e">
        <f>VLOOKUP(SALIDAS6[[#This Row],[N° DE LOTE ]],ALMACEN[],2,FALSE)</f>
        <v>#N/A</v>
      </c>
      <c r="D744" s="169" t="e">
        <f>VLOOKUP(SALIDAS6[[#This Row],[N° DE LOTE ]],ALMACEN[],4,FALSE)</f>
        <v>#N/A</v>
      </c>
      <c r="E744" t="e">
        <f>VLOOKUP(SALIDAS6[[#This Row],[N° DE LOTE ]],ALMACEN[],3,FALSE)</f>
        <v>#N/A</v>
      </c>
      <c r="F744" s="561"/>
      <c r="G744" t="e">
        <f>VLOOKUP(SALIDAS6[[#This Row],[N° DE LOTE ]],ALMACEN[],7,)</f>
        <v>#N/A</v>
      </c>
    </row>
    <row r="745" spans="1:7" x14ac:dyDescent="0.25">
      <c r="A745" s="402"/>
      <c r="C745" s="169" t="e">
        <f>VLOOKUP(SALIDAS6[[#This Row],[N° DE LOTE ]],ALMACEN[],2,FALSE)</f>
        <v>#N/A</v>
      </c>
      <c r="D745" s="169" t="e">
        <f>VLOOKUP(SALIDAS6[[#This Row],[N° DE LOTE ]],ALMACEN[],4,FALSE)</f>
        <v>#N/A</v>
      </c>
      <c r="E745" t="e">
        <f>VLOOKUP(SALIDAS6[[#This Row],[N° DE LOTE ]],ALMACEN[],3,FALSE)</f>
        <v>#N/A</v>
      </c>
      <c r="F745" s="561"/>
      <c r="G745" t="e">
        <f>VLOOKUP(SALIDAS6[[#This Row],[N° DE LOTE ]],ALMACEN[],7,)</f>
        <v>#N/A</v>
      </c>
    </row>
    <row r="746" spans="1:7" x14ac:dyDescent="0.25">
      <c r="A746" s="402"/>
      <c r="C746" s="169" t="e">
        <f>VLOOKUP(SALIDAS6[[#This Row],[N° DE LOTE ]],ALMACEN[],2,FALSE)</f>
        <v>#N/A</v>
      </c>
      <c r="D746" s="169" t="e">
        <f>VLOOKUP(SALIDAS6[[#This Row],[N° DE LOTE ]],ALMACEN[],4,FALSE)</f>
        <v>#N/A</v>
      </c>
      <c r="E746" t="e">
        <f>VLOOKUP(SALIDAS6[[#This Row],[N° DE LOTE ]],ALMACEN[],3,FALSE)</f>
        <v>#N/A</v>
      </c>
      <c r="F746" s="561"/>
      <c r="G746" t="e">
        <f>VLOOKUP(SALIDAS6[[#This Row],[N° DE LOTE ]],ALMACEN[],7,)</f>
        <v>#N/A</v>
      </c>
    </row>
    <row r="747" spans="1:7" x14ac:dyDescent="0.25">
      <c r="A747" s="402"/>
      <c r="C747" s="169" t="e">
        <f>VLOOKUP(SALIDAS6[[#This Row],[N° DE LOTE ]],ALMACEN[],2,FALSE)</f>
        <v>#N/A</v>
      </c>
      <c r="D747" s="169" t="e">
        <f>VLOOKUP(SALIDAS6[[#This Row],[N° DE LOTE ]],ALMACEN[],4,FALSE)</f>
        <v>#N/A</v>
      </c>
      <c r="E747" t="e">
        <f>VLOOKUP(SALIDAS6[[#This Row],[N° DE LOTE ]],ALMACEN[],3,FALSE)</f>
        <v>#N/A</v>
      </c>
      <c r="F747" s="561"/>
      <c r="G747" t="e">
        <f>VLOOKUP(SALIDAS6[[#This Row],[N° DE LOTE ]],ALMACEN[],7,)</f>
        <v>#N/A</v>
      </c>
    </row>
    <row r="748" spans="1:7" x14ac:dyDescent="0.25">
      <c r="A748" s="402"/>
      <c r="C748" s="169" t="e">
        <f>VLOOKUP(SALIDAS6[[#This Row],[N° DE LOTE ]],ALMACEN[],2,FALSE)</f>
        <v>#N/A</v>
      </c>
      <c r="D748" s="169" t="e">
        <f>VLOOKUP(SALIDAS6[[#This Row],[N° DE LOTE ]],ALMACEN[],4,FALSE)</f>
        <v>#N/A</v>
      </c>
      <c r="E748" t="e">
        <f>VLOOKUP(SALIDAS6[[#This Row],[N° DE LOTE ]],ALMACEN[],3,FALSE)</f>
        <v>#N/A</v>
      </c>
      <c r="F748" s="561"/>
      <c r="G748" t="e">
        <f>VLOOKUP(SALIDAS6[[#This Row],[N° DE LOTE ]],ALMACEN[],7,)</f>
        <v>#N/A</v>
      </c>
    </row>
    <row r="749" spans="1:7" x14ac:dyDescent="0.25">
      <c r="A749" s="402"/>
      <c r="C749" s="169" t="e">
        <f>VLOOKUP(SALIDAS6[[#This Row],[N° DE LOTE ]],ALMACEN[],2,FALSE)</f>
        <v>#N/A</v>
      </c>
      <c r="D749" s="169" t="e">
        <f>VLOOKUP(SALIDAS6[[#This Row],[N° DE LOTE ]],ALMACEN[],4,FALSE)</f>
        <v>#N/A</v>
      </c>
      <c r="E749" t="e">
        <f>VLOOKUP(SALIDAS6[[#This Row],[N° DE LOTE ]],ALMACEN[],3,FALSE)</f>
        <v>#N/A</v>
      </c>
      <c r="F749" s="561"/>
      <c r="G749" t="e">
        <f>VLOOKUP(SALIDAS6[[#This Row],[N° DE LOTE ]],ALMACEN[],7,)</f>
        <v>#N/A</v>
      </c>
    </row>
    <row r="750" spans="1:7" x14ac:dyDescent="0.25">
      <c r="A750" s="402"/>
      <c r="C750" s="169" t="e">
        <f>VLOOKUP(SALIDAS6[[#This Row],[N° DE LOTE ]],ALMACEN[],2,FALSE)</f>
        <v>#N/A</v>
      </c>
      <c r="D750" s="169" t="e">
        <f>VLOOKUP(SALIDAS6[[#This Row],[N° DE LOTE ]],ALMACEN[],4,FALSE)</f>
        <v>#N/A</v>
      </c>
      <c r="E750" t="e">
        <f>VLOOKUP(SALIDAS6[[#This Row],[N° DE LOTE ]],ALMACEN[],3,FALSE)</f>
        <v>#N/A</v>
      </c>
      <c r="F750" s="561"/>
      <c r="G750" t="e">
        <f>VLOOKUP(SALIDAS6[[#This Row],[N° DE LOTE ]],ALMACEN[],7,)</f>
        <v>#N/A</v>
      </c>
    </row>
    <row r="751" spans="1:7" x14ac:dyDescent="0.25">
      <c r="A751" s="402"/>
      <c r="C751" s="169" t="e">
        <f>VLOOKUP(SALIDAS6[[#This Row],[N° DE LOTE ]],ALMACEN[],2,FALSE)</f>
        <v>#N/A</v>
      </c>
      <c r="D751" s="169" t="e">
        <f>VLOOKUP(SALIDAS6[[#This Row],[N° DE LOTE ]],ALMACEN[],4,FALSE)</f>
        <v>#N/A</v>
      </c>
      <c r="E751" t="e">
        <f>VLOOKUP(SALIDAS6[[#This Row],[N° DE LOTE ]],ALMACEN[],3,FALSE)</f>
        <v>#N/A</v>
      </c>
      <c r="F751" s="561"/>
      <c r="G751" t="e">
        <f>VLOOKUP(SALIDAS6[[#This Row],[N° DE LOTE ]],ALMACEN[],7,)</f>
        <v>#N/A</v>
      </c>
    </row>
    <row r="752" spans="1:7" x14ac:dyDescent="0.25">
      <c r="A752" s="402"/>
      <c r="C752" s="169" t="e">
        <f>VLOOKUP(SALIDAS6[[#This Row],[N° DE LOTE ]],ALMACEN[],2,FALSE)</f>
        <v>#N/A</v>
      </c>
      <c r="D752" s="169" t="e">
        <f>VLOOKUP(SALIDAS6[[#This Row],[N° DE LOTE ]],ALMACEN[],4,FALSE)</f>
        <v>#N/A</v>
      </c>
      <c r="E752" t="e">
        <f>VLOOKUP(SALIDAS6[[#This Row],[N° DE LOTE ]],ALMACEN[],3,FALSE)</f>
        <v>#N/A</v>
      </c>
      <c r="F752" s="561"/>
      <c r="G752" t="e">
        <f>VLOOKUP(SALIDAS6[[#This Row],[N° DE LOTE ]],ALMACEN[],7,)</f>
        <v>#N/A</v>
      </c>
    </row>
    <row r="753" spans="1:7" x14ac:dyDescent="0.25">
      <c r="A753" s="402"/>
      <c r="C753" s="169" t="e">
        <f>VLOOKUP(SALIDAS6[[#This Row],[N° DE LOTE ]],ALMACEN[],2,FALSE)</f>
        <v>#N/A</v>
      </c>
      <c r="D753" s="169" t="e">
        <f>VLOOKUP(SALIDAS6[[#This Row],[N° DE LOTE ]],ALMACEN[],4,FALSE)</f>
        <v>#N/A</v>
      </c>
      <c r="E753" t="e">
        <f>VLOOKUP(SALIDAS6[[#This Row],[N° DE LOTE ]],ALMACEN[],3,FALSE)</f>
        <v>#N/A</v>
      </c>
      <c r="F753" s="561"/>
      <c r="G753" t="e">
        <f>VLOOKUP(SALIDAS6[[#This Row],[N° DE LOTE ]],ALMACEN[],7,)</f>
        <v>#N/A</v>
      </c>
    </row>
    <row r="754" spans="1:7" x14ac:dyDescent="0.25">
      <c r="A754" s="402"/>
      <c r="C754" s="169" t="e">
        <f>VLOOKUP(SALIDAS6[[#This Row],[N° DE LOTE ]],ALMACEN[],2,FALSE)</f>
        <v>#N/A</v>
      </c>
      <c r="D754" s="169" t="e">
        <f>VLOOKUP(SALIDAS6[[#This Row],[N° DE LOTE ]],ALMACEN[],4,FALSE)</f>
        <v>#N/A</v>
      </c>
      <c r="E754" t="e">
        <f>VLOOKUP(SALIDAS6[[#This Row],[N° DE LOTE ]],ALMACEN[],3,FALSE)</f>
        <v>#N/A</v>
      </c>
      <c r="F754" s="561"/>
      <c r="G754" t="e">
        <f>VLOOKUP(SALIDAS6[[#This Row],[N° DE LOTE ]],ALMACEN[],7,)</f>
        <v>#N/A</v>
      </c>
    </row>
    <row r="755" spans="1:7" x14ac:dyDescent="0.25">
      <c r="A755" s="402"/>
      <c r="C755" s="169" t="e">
        <f>VLOOKUP(SALIDAS6[[#This Row],[N° DE LOTE ]],ALMACEN[],2,FALSE)</f>
        <v>#N/A</v>
      </c>
      <c r="D755" s="169" t="e">
        <f>VLOOKUP(SALIDAS6[[#This Row],[N° DE LOTE ]],ALMACEN[],4,FALSE)</f>
        <v>#N/A</v>
      </c>
      <c r="E755" t="e">
        <f>VLOOKUP(SALIDAS6[[#This Row],[N° DE LOTE ]],ALMACEN[],3,FALSE)</f>
        <v>#N/A</v>
      </c>
      <c r="F755" s="557"/>
      <c r="G755" t="e">
        <f>VLOOKUP(SALIDAS6[[#This Row],[N° DE LOTE ]],ALMACEN[],7,)</f>
        <v>#N/A</v>
      </c>
    </row>
    <row r="756" spans="1:7" x14ac:dyDescent="0.25">
      <c r="A756" s="402"/>
      <c r="C756" s="169" t="e">
        <f>VLOOKUP(SALIDAS6[[#This Row],[N° DE LOTE ]],ALMACEN[],2,FALSE)</f>
        <v>#N/A</v>
      </c>
      <c r="D756" s="169" t="e">
        <f>VLOOKUP(SALIDAS6[[#This Row],[N° DE LOTE ]],ALMACEN[],4,FALSE)</f>
        <v>#N/A</v>
      </c>
      <c r="E756" t="e">
        <f>VLOOKUP(SALIDAS6[[#This Row],[N° DE LOTE ]],ALMACEN[],3,FALSE)</f>
        <v>#N/A</v>
      </c>
      <c r="F756" s="561"/>
      <c r="G756" t="e">
        <f>VLOOKUP(SALIDAS6[[#This Row],[N° DE LOTE ]],ALMACEN[],7,)</f>
        <v>#N/A</v>
      </c>
    </row>
    <row r="757" spans="1:7" x14ac:dyDescent="0.25">
      <c r="A757" s="402"/>
      <c r="C757" s="169" t="e">
        <f>VLOOKUP(SALIDAS6[[#This Row],[N° DE LOTE ]],ALMACEN[],2,FALSE)</f>
        <v>#N/A</v>
      </c>
      <c r="D757" s="169" t="e">
        <f>VLOOKUP(SALIDAS6[[#This Row],[N° DE LOTE ]],ALMACEN[],4,FALSE)</f>
        <v>#N/A</v>
      </c>
      <c r="E757" t="e">
        <f>VLOOKUP(SALIDAS6[[#This Row],[N° DE LOTE ]],ALMACEN[],3,FALSE)</f>
        <v>#N/A</v>
      </c>
      <c r="F757" s="561"/>
      <c r="G757" t="e">
        <f>VLOOKUP(SALIDAS6[[#This Row],[N° DE LOTE ]],ALMACEN[],7,)</f>
        <v>#N/A</v>
      </c>
    </row>
    <row r="758" spans="1:7" x14ac:dyDescent="0.25">
      <c r="A758" s="402"/>
      <c r="C758" s="169" t="e">
        <f>VLOOKUP(SALIDAS6[[#This Row],[N° DE LOTE ]],ALMACEN[],2,FALSE)</f>
        <v>#N/A</v>
      </c>
      <c r="D758" s="169" t="e">
        <f>VLOOKUP(SALIDAS6[[#This Row],[N° DE LOTE ]],ALMACEN[],4,FALSE)</f>
        <v>#N/A</v>
      </c>
      <c r="E758" t="e">
        <f>VLOOKUP(SALIDAS6[[#This Row],[N° DE LOTE ]],ALMACEN[],3,FALSE)</f>
        <v>#N/A</v>
      </c>
      <c r="F758" s="561"/>
      <c r="G758" t="e">
        <f>VLOOKUP(SALIDAS6[[#This Row],[N° DE LOTE ]],ALMACEN[],7,)</f>
        <v>#N/A</v>
      </c>
    </row>
    <row r="759" spans="1:7" x14ac:dyDescent="0.25">
      <c r="A759" s="402"/>
      <c r="C759" s="169" t="e">
        <f>VLOOKUP(SALIDAS6[[#This Row],[N° DE LOTE ]],ALMACEN[],2,FALSE)</f>
        <v>#N/A</v>
      </c>
      <c r="D759" s="169" t="e">
        <f>VLOOKUP(SALIDAS6[[#This Row],[N° DE LOTE ]],ALMACEN[],4,FALSE)</f>
        <v>#N/A</v>
      </c>
      <c r="E759" t="e">
        <f>VLOOKUP(SALIDAS6[[#This Row],[N° DE LOTE ]],ALMACEN[],3,FALSE)</f>
        <v>#N/A</v>
      </c>
      <c r="F759" s="561"/>
      <c r="G759" t="e">
        <f>VLOOKUP(SALIDAS6[[#This Row],[N° DE LOTE ]],ALMACEN[],7,)</f>
        <v>#N/A</v>
      </c>
    </row>
    <row r="760" spans="1:7" x14ac:dyDescent="0.25">
      <c r="A760" s="402"/>
      <c r="C760" s="169" t="e">
        <f>VLOOKUP(SALIDAS6[[#This Row],[N° DE LOTE ]],ALMACEN[],2,FALSE)</f>
        <v>#N/A</v>
      </c>
      <c r="D760" s="169" t="e">
        <f>VLOOKUP(SALIDAS6[[#This Row],[N° DE LOTE ]],ALMACEN[],4,FALSE)</f>
        <v>#N/A</v>
      </c>
      <c r="E760" t="e">
        <f>VLOOKUP(SALIDAS6[[#This Row],[N° DE LOTE ]],ALMACEN[],3,FALSE)</f>
        <v>#N/A</v>
      </c>
      <c r="F760" s="561"/>
      <c r="G760" t="e">
        <f>VLOOKUP(SALIDAS6[[#This Row],[N° DE LOTE ]],ALMACEN[],7,)</f>
        <v>#N/A</v>
      </c>
    </row>
    <row r="761" spans="1:7" x14ac:dyDescent="0.25">
      <c r="A761" s="402"/>
      <c r="C761" s="169" t="e">
        <f>VLOOKUP(SALIDAS6[[#This Row],[N° DE LOTE ]],ALMACEN[],2,FALSE)</f>
        <v>#N/A</v>
      </c>
      <c r="D761" s="169" t="e">
        <f>VLOOKUP(SALIDAS6[[#This Row],[N° DE LOTE ]],ALMACEN[],4,FALSE)</f>
        <v>#N/A</v>
      </c>
      <c r="E761" t="e">
        <f>VLOOKUP(SALIDAS6[[#This Row],[N° DE LOTE ]],ALMACEN[],3,FALSE)</f>
        <v>#N/A</v>
      </c>
      <c r="F761" s="561"/>
      <c r="G761" t="e">
        <f>VLOOKUP(SALIDAS6[[#This Row],[N° DE LOTE ]],ALMACEN[],7,)</f>
        <v>#N/A</v>
      </c>
    </row>
    <row r="762" spans="1:7" x14ac:dyDescent="0.25">
      <c r="A762" s="402"/>
      <c r="C762" s="169" t="e">
        <f>VLOOKUP(SALIDAS6[[#This Row],[N° DE LOTE ]],ALMACEN[],2,FALSE)</f>
        <v>#N/A</v>
      </c>
      <c r="D762" s="169" t="e">
        <f>VLOOKUP(SALIDAS6[[#This Row],[N° DE LOTE ]],ALMACEN[],4,FALSE)</f>
        <v>#N/A</v>
      </c>
      <c r="E762" t="e">
        <f>VLOOKUP(SALIDAS6[[#This Row],[N° DE LOTE ]],ALMACEN[],3,FALSE)</f>
        <v>#N/A</v>
      </c>
      <c r="F762" s="561"/>
      <c r="G762" t="e">
        <f>VLOOKUP(SALIDAS6[[#This Row],[N° DE LOTE ]],ALMACEN[],7,)</f>
        <v>#N/A</v>
      </c>
    </row>
    <row r="763" spans="1:7" x14ac:dyDescent="0.25">
      <c r="A763" s="402"/>
      <c r="C763" s="169" t="e">
        <f>VLOOKUP(SALIDAS6[[#This Row],[N° DE LOTE ]],ALMACEN[],2,FALSE)</f>
        <v>#N/A</v>
      </c>
      <c r="D763" s="169" t="e">
        <f>VLOOKUP(SALIDAS6[[#This Row],[N° DE LOTE ]],ALMACEN[],4,FALSE)</f>
        <v>#N/A</v>
      </c>
      <c r="E763" t="e">
        <f>VLOOKUP(SALIDAS6[[#This Row],[N° DE LOTE ]],ALMACEN[],3,FALSE)</f>
        <v>#N/A</v>
      </c>
      <c r="F763" s="561"/>
      <c r="G763" t="e">
        <f>VLOOKUP(SALIDAS6[[#This Row],[N° DE LOTE ]],ALMACEN[],7,)</f>
        <v>#N/A</v>
      </c>
    </row>
    <row r="764" spans="1:7" x14ac:dyDescent="0.25">
      <c r="A764" s="402"/>
      <c r="C764" s="169" t="e">
        <f>VLOOKUP(SALIDAS6[[#This Row],[N° DE LOTE ]],ALMACEN[],2,FALSE)</f>
        <v>#N/A</v>
      </c>
      <c r="D764" s="169" t="e">
        <f>VLOOKUP(SALIDAS6[[#This Row],[N° DE LOTE ]],ALMACEN[],4,FALSE)</f>
        <v>#N/A</v>
      </c>
      <c r="E764" t="e">
        <f>VLOOKUP(SALIDAS6[[#This Row],[N° DE LOTE ]],ALMACEN[],3,FALSE)</f>
        <v>#N/A</v>
      </c>
      <c r="F764" s="561"/>
      <c r="G764" t="e">
        <f>VLOOKUP(SALIDAS6[[#This Row],[N° DE LOTE ]],ALMACEN[],7,)</f>
        <v>#N/A</v>
      </c>
    </row>
    <row r="765" spans="1:7" x14ac:dyDescent="0.25">
      <c r="A765" s="402"/>
      <c r="C765" s="169" t="e">
        <f>VLOOKUP(SALIDAS6[[#This Row],[N° DE LOTE ]],ALMACEN[],2,FALSE)</f>
        <v>#N/A</v>
      </c>
      <c r="D765" s="169" t="e">
        <f>VLOOKUP(SALIDAS6[[#This Row],[N° DE LOTE ]],ALMACEN[],4,FALSE)</f>
        <v>#N/A</v>
      </c>
      <c r="E765" t="e">
        <f>VLOOKUP(SALIDAS6[[#This Row],[N° DE LOTE ]],ALMACEN[],3,FALSE)</f>
        <v>#N/A</v>
      </c>
      <c r="F765" s="561"/>
      <c r="G765" t="e">
        <f>VLOOKUP(SALIDAS6[[#This Row],[N° DE LOTE ]],ALMACEN[],7,)</f>
        <v>#N/A</v>
      </c>
    </row>
    <row r="766" spans="1:7" x14ac:dyDescent="0.25">
      <c r="A766" s="402"/>
      <c r="C766" s="169" t="e">
        <f>VLOOKUP(SALIDAS6[[#This Row],[N° DE LOTE ]],ALMACEN[],2,FALSE)</f>
        <v>#N/A</v>
      </c>
      <c r="D766" s="169" t="e">
        <f>VLOOKUP(SALIDAS6[[#This Row],[N° DE LOTE ]],ALMACEN[],4,FALSE)</f>
        <v>#N/A</v>
      </c>
      <c r="E766" t="e">
        <f>VLOOKUP(SALIDAS6[[#This Row],[N° DE LOTE ]],ALMACEN[],3,FALSE)</f>
        <v>#N/A</v>
      </c>
      <c r="F766" s="561"/>
      <c r="G766" t="e">
        <f>VLOOKUP(SALIDAS6[[#This Row],[N° DE LOTE ]],ALMACEN[],7,)</f>
        <v>#N/A</v>
      </c>
    </row>
    <row r="767" spans="1:7" x14ac:dyDescent="0.25">
      <c r="A767" s="402"/>
      <c r="C767" s="169" t="e">
        <f>VLOOKUP(SALIDAS6[[#This Row],[N° DE LOTE ]],ALMACEN[],2,FALSE)</f>
        <v>#N/A</v>
      </c>
      <c r="D767" s="169" t="e">
        <f>VLOOKUP(SALIDAS6[[#This Row],[N° DE LOTE ]],ALMACEN[],4,FALSE)</f>
        <v>#N/A</v>
      </c>
      <c r="E767" t="e">
        <f>VLOOKUP(SALIDAS6[[#This Row],[N° DE LOTE ]],ALMACEN[],3,FALSE)</f>
        <v>#N/A</v>
      </c>
      <c r="F767" s="561"/>
      <c r="G767" t="e">
        <f>VLOOKUP(SALIDAS6[[#This Row],[N° DE LOTE ]],ALMACEN[],7,)</f>
        <v>#N/A</v>
      </c>
    </row>
    <row r="768" spans="1:7" x14ac:dyDescent="0.25">
      <c r="A768" s="402"/>
      <c r="C768" s="169" t="e">
        <f>VLOOKUP(SALIDAS6[[#This Row],[N° DE LOTE ]],ALMACEN[],2,FALSE)</f>
        <v>#N/A</v>
      </c>
      <c r="D768" s="169" t="e">
        <f>VLOOKUP(SALIDAS6[[#This Row],[N° DE LOTE ]],ALMACEN[],4,FALSE)</f>
        <v>#N/A</v>
      </c>
      <c r="E768" t="e">
        <f>VLOOKUP(SALIDAS6[[#This Row],[N° DE LOTE ]],ALMACEN[],3,FALSE)</f>
        <v>#N/A</v>
      </c>
      <c r="F768" s="561"/>
      <c r="G768" t="e">
        <f>VLOOKUP(SALIDAS6[[#This Row],[N° DE LOTE ]],ALMACEN[],7,)</f>
        <v>#N/A</v>
      </c>
    </row>
    <row r="769" spans="1:7" x14ac:dyDescent="0.25">
      <c r="A769" s="402"/>
      <c r="C769" s="169" t="e">
        <f>VLOOKUP(SALIDAS6[[#This Row],[N° DE LOTE ]],ALMACEN[],2,FALSE)</f>
        <v>#N/A</v>
      </c>
      <c r="D769" s="169" t="e">
        <f>VLOOKUP(SALIDAS6[[#This Row],[N° DE LOTE ]],ALMACEN[],4,FALSE)</f>
        <v>#N/A</v>
      </c>
      <c r="E769" t="e">
        <f>VLOOKUP(SALIDAS6[[#This Row],[N° DE LOTE ]],ALMACEN[],3,FALSE)</f>
        <v>#N/A</v>
      </c>
      <c r="F769" s="561"/>
      <c r="G769" t="e">
        <f>VLOOKUP(SALIDAS6[[#This Row],[N° DE LOTE ]],ALMACEN[],7,)</f>
        <v>#N/A</v>
      </c>
    </row>
    <row r="770" spans="1:7" x14ac:dyDescent="0.25">
      <c r="A770" s="402"/>
      <c r="C770" s="169" t="e">
        <f>VLOOKUP(SALIDAS6[[#This Row],[N° DE LOTE ]],ALMACEN[],2,FALSE)</f>
        <v>#N/A</v>
      </c>
      <c r="D770" s="169" t="e">
        <f>VLOOKUP(SALIDAS6[[#This Row],[N° DE LOTE ]],ALMACEN[],4,FALSE)</f>
        <v>#N/A</v>
      </c>
      <c r="E770" t="e">
        <f>VLOOKUP(SALIDAS6[[#This Row],[N° DE LOTE ]],ALMACEN[],3,FALSE)</f>
        <v>#N/A</v>
      </c>
      <c r="F770" s="561"/>
      <c r="G770" t="e">
        <f>VLOOKUP(SALIDAS6[[#This Row],[N° DE LOTE ]],ALMACEN[],7,)</f>
        <v>#N/A</v>
      </c>
    </row>
    <row r="771" spans="1:7" x14ac:dyDescent="0.25">
      <c r="A771" s="402"/>
      <c r="C771" s="169" t="e">
        <f>VLOOKUP(SALIDAS6[[#This Row],[N° DE LOTE ]],ALMACEN[],2,FALSE)</f>
        <v>#N/A</v>
      </c>
      <c r="D771" s="169" t="e">
        <f>VLOOKUP(SALIDAS6[[#This Row],[N° DE LOTE ]],ALMACEN[],4,FALSE)</f>
        <v>#N/A</v>
      </c>
      <c r="E771" t="e">
        <f>VLOOKUP(SALIDAS6[[#This Row],[N° DE LOTE ]],ALMACEN[],3,FALSE)</f>
        <v>#N/A</v>
      </c>
      <c r="F771" s="557"/>
      <c r="G771" t="e">
        <f>VLOOKUP(SALIDAS6[[#This Row],[N° DE LOTE ]],ALMACEN[],7,)</f>
        <v>#N/A</v>
      </c>
    </row>
    <row r="772" spans="1:7" x14ac:dyDescent="0.25">
      <c r="A772" s="402"/>
      <c r="C772" s="169" t="e">
        <f>VLOOKUP(SALIDAS6[[#This Row],[N° DE LOTE ]],ALMACEN[],2,FALSE)</f>
        <v>#N/A</v>
      </c>
      <c r="D772" s="169" t="e">
        <f>VLOOKUP(SALIDAS6[[#This Row],[N° DE LOTE ]],ALMACEN[],4,FALSE)</f>
        <v>#N/A</v>
      </c>
      <c r="E772" t="e">
        <f>VLOOKUP(SALIDAS6[[#This Row],[N° DE LOTE ]],ALMACEN[],3,FALSE)</f>
        <v>#N/A</v>
      </c>
      <c r="F772" s="561"/>
      <c r="G772" t="e">
        <f>VLOOKUP(SALIDAS6[[#This Row],[N° DE LOTE ]],ALMACEN[],7,)</f>
        <v>#N/A</v>
      </c>
    </row>
    <row r="773" spans="1:7" x14ac:dyDescent="0.25">
      <c r="A773" s="402"/>
      <c r="C773" s="169" t="e">
        <f>VLOOKUP(SALIDAS6[[#This Row],[N° DE LOTE ]],ALMACEN[],2,FALSE)</f>
        <v>#N/A</v>
      </c>
      <c r="D773" s="169" t="e">
        <f>VLOOKUP(SALIDAS6[[#This Row],[N° DE LOTE ]],ALMACEN[],4,FALSE)</f>
        <v>#N/A</v>
      </c>
      <c r="E773" t="e">
        <f>VLOOKUP(SALIDAS6[[#This Row],[N° DE LOTE ]],ALMACEN[],3,FALSE)</f>
        <v>#N/A</v>
      </c>
      <c r="F773" s="561"/>
      <c r="G773" t="e">
        <f>VLOOKUP(SALIDAS6[[#This Row],[N° DE LOTE ]],ALMACEN[],7,)</f>
        <v>#N/A</v>
      </c>
    </row>
    <row r="774" spans="1:7" x14ac:dyDescent="0.25">
      <c r="A774" s="402"/>
      <c r="C774" s="169" t="e">
        <f>VLOOKUP(SALIDAS6[[#This Row],[N° DE LOTE ]],ALMACEN[],2,FALSE)</f>
        <v>#N/A</v>
      </c>
      <c r="D774" s="169" t="e">
        <f>VLOOKUP(SALIDAS6[[#This Row],[N° DE LOTE ]],ALMACEN[],4,FALSE)</f>
        <v>#N/A</v>
      </c>
      <c r="E774" t="e">
        <f>VLOOKUP(SALIDAS6[[#This Row],[N° DE LOTE ]],ALMACEN[],3,FALSE)</f>
        <v>#N/A</v>
      </c>
      <c r="F774" s="561"/>
      <c r="G774" t="e">
        <f>VLOOKUP(SALIDAS6[[#This Row],[N° DE LOTE ]],ALMACEN[],7,)</f>
        <v>#N/A</v>
      </c>
    </row>
    <row r="775" spans="1:7" x14ac:dyDescent="0.25">
      <c r="A775" s="402"/>
      <c r="C775" s="169" t="e">
        <f>VLOOKUP(SALIDAS6[[#This Row],[N° DE LOTE ]],ALMACEN[],2,FALSE)</f>
        <v>#N/A</v>
      </c>
      <c r="D775" s="169" t="e">
        <f>VLOOKUP(SALIDAS6[[#This Row],[N° DE LOTE ]],ALMACEN[],4,FALSE)</f>
        <v>#N/A</v>
      </c>
      <c r="E775" t="e">
        <f>VLOOKUP(SALIDAS6[[#This Row],[N° DE LOTE ]],ALMACEN[],3,FALSE)</f>
        <v>#N/A</v>
      </c>
      <c r="F775" s="561"/>
      <c r="G775" t="e">
        <f>VLOOKUP(SALIDAS6[[#This Row],[N° DE LOTE ]],ALMACEN[],7,)</f>
        <v>#N/A</v>
      </c>
    </row>
    <row r="776" spans="1:7" x14ac:dyDescent="0.25">
      <c r="A776" s="402"/>
      <c r="C776" s="169" t="e">
        <f>VLOOKUP(SALIDAS6[[#This Row],[N° DE LOTE ]],ALMACEN[],2,FALSE)</f>
        <v>#N/A</v>
      </c>
      <c r="D776" s="169" t="e">
        <f>VLOOKUP(SALIDAS6[[#This Row],[N° DE LOTE ]],ALMACEN[],4,FALSE)</f>
        <v>#N/A</v>
      </c>
      <c r="E776" t="e">
        <f>VLOOKUP(SALIDAS6[[#This Row],[N° DE LOTE ]],ALMACEN[],3,FALSE)</f>
        <v>#N/A</v>
      </c>
      <c r="F776" s="561"/>
      <c r="G776" t="e">
        <f>VLOOKUP(SALIDAS6[[#This Row],[N° DE LOTE ]],ALMACEN[],7,)</f>
        <v>#N/A</v>
      </c>
    </row>
    <row r="777" spans="1:7" x14ac:dyDescent="0.25">
      <c r="A777" s="402"/>
      <c r="C777" s="169" t="e">
        <f>VLOOKUP(SALIDAS6[[#This Row],[N° DE LOTE ]],ALMACEN[],2,FALSE)</f>
        <v>#N/A</v>
      </c>
      <c r="D777" s="169" t="e">
        <f>VLOOKUP(SALIDAS6[[#This Row],[N° DE LOTE ]],ALMACEN[],4,FALSE)</f>
        <v>#N/A</v>
      </c>
      <c r="E777" t="e">
        <f>VLOOKUP(SALIDAS6[[#This Row],[N° DE LOTE ]],ALMACEN[],3,FALSE)</f>
        <v>#N/A</v>
      </c>
      <c r="F777" s="561"/>
      <c r="G777" t="e">
        <f>VLOOKUP(SALIDAS6[[#This Row],[N° DE LOTE ]],ALMACEN[],7,)</f>
        <v>#N/A</v>
      </c>
    </row>
    <row r="778" spans="1:7" x14ac:dyDescent="0.25">
      <c r="A778" s="402"/>
      <c r="C778" s="169" t="e">
        <f>VLOOKUP(SALIDAS6[[#This Row],[N° DE LOTE ]],ALMACEN[],2,FALSE)</f>
        <v>#N/A</v>
      </c>
      <c r="D778" s="169" t="e">
        <f>VLOOKUP(SALIDAS6[[#This Row],[N° DE LOTE ]],ALMACEN[],4,FALSE)</f>
        <v>#N/A</v>
      </c>
      <c r="E778" t="e">
        <f>VLOOKUP(SALIDAS6[[#This Row],[N° DE LOTE ]],ALMACEN[],3,FALSE)</f>
        <v>#N/A</v>
      </c>
      <c r="F778" s="561"/>
      <c r="G778" t="e">
        <f>VLOOKUP(SALIDAS6[[#This Row],[N° DE LOTE ]],ALMACEN[],7,)</f>
        <v>#N/A</v>
      </c>
    </row>
    <row r="779" spans="1:7" x14ac:dyDescent="0.25">
      <c r="A779" s="402"/>
      <c r="C779" s="169" t="e">
        <f>VLOOKUP(SALIDAS6[[#This Row],[N° DE LOTE ]],ALMACEN[],2,FALSE)</f>
        <v>#N/A</v>
      </c>
      <c r="D779" s="169" t="e">
        <f>VLOOKUP(SALIDAS6[[#This Row],[N° DE LOTE ]],ALMACEN[],4,FALSE)</f>
        <v>#N/A</v>
      </c>
      <c r="E779" t="e">
        <f>VLOOKUP(SALIDAS6[[#This Row],[N° DE LOTE ]],ALMACEN[],3,FALSE)</f>
        <v>#N/A</v>
      </c>
      <c r="F779" s="561"/>
      <c r="G779" t="e">
        <f>VLOOKUP(SALIDAS6[[#This Row],[N° DE LOTE ]],ALMACEN[],7,)</f>
        <v>#N/A</v>
      </c>
    </row>
    <row r="780" spans="1:7" x14ac:dyDescent="0.25">
      <c r="A780" s="402"/>
      <c r="C780" s="169" t="e">
        <f>VLOOKUP(SALIDAS6[[#This Row],[N° DE LOTE ]],ALMACEN[],2,FALSE)</f>
        <v>#N/A</v>
      </c>
      <c r="D780" s="169" t="e">
        <f>VLOOKUP(SALIDAS6[[#This Row],[N° DE LOTE ]],ALMACEN[],4,FALSE)</f>
        <v>#N/A</v>
      </c>
      <c r="E780" t="e">
        <f>VLOOKUP(SALIDAS6[[#This Row],[N° DE LOTE ]],ALMACEN[],3,FALSE)</f>
        <v>#N/A</v>
      </c>
      <c r="F780" s="561"/>
      <c r="G780" t="e">
        <f>VLOOKUP(SALIDAS6[[#This Row],[N° DE LOTE ]],ALMACEN[],7,)</f>
        <v>#N/A</v>
      </c>
    </row>
    <row r="781" spans="1:7" x14ac:dyDescent="0.25">
      <c r="A781" s="402"/>
      <c r="C781" s="169" t="e">
        <f>VLOOKUP(SALIDAS6[[#This Row],[N° DE LOTE ]],ALMACEN[],2,FALSE)</f>
        <v>#N/A</v>
      </c>
      <c r="D781" s="169" t="e">
        <f>VLOOKUP(SALIDAS6[[#This Row],[N° DE LOTE ]],ALMACEN[],4,FALSE)</f>
        <v>#N/A</v>
      </c>
      <c r="E781" t="e">
        <f>VLOOKUP(SALIDAS6[[#This Row],[N° DE LOTE ]],ALMACEN[],3,FALSE)</f>
        <v>#N/A</v>
      </c>
      <c r="F781" s="561"/>
      <c r="G781" t="e">
        <f>VLOOKUP(SALIDAS6[[#This Row],[N° DE LOTE ]],ALMACEN[],7,)</f>
        <v>#N/A</v>
      </c>
    </row>
    <row r="782" spans="1:7" x14ac:dyDescent="0.25">
      <c r="A782" s="402"/>
      <c r="C782" s="169" t="e">
        <f>VLOOKUP(SALIDAS6[[#This Row],[N° DE LOTE ]],ALMACEN[],2,FALSE)</f>
        <v>#N/A</v>
      </c>
      <c r="D782" s="169" t="e">
        <f>VLOOKUP(SALIDAS6[[#This Row],[N° DE LOTE ]],ALMACEN[],4,FALSE)</f>
        <v>#N/A</v>
      </c>
      <c r="E782" t="e">
        <f>VLOOKUP(SALIDAS6[[#This Row],[N° DE LOTE ]],ALMACEN[],3,FALSE)</f>
        <v>#N/A</v>
      </c>
      <c r="F782" s="561"/>
      <c r="G782" t="e">
        <f>VLOOKUP(SALIDAS6[[#This Row],[N° DE LOTE ]],ALMACEN[],7,)</f>
        <v>#N/A</v>
      </c>
    </row>
    <row r="783" spans="1:7" x14ac:dyDescent="0.25">
      <c r="A783" s="402"/>
      <c r="C783" s="169" t="e">
        <f>VLOOKUP(SALIDAS6[[#This Row],[N° DE LOTE ]],ALMACEN[],2,FALSE)</f>
        <v>#N/A</v>
      </c>
      <c r="D783" s="169" t="e">
        <f>VLOOKUP(SALIDAS6[[#This Row],[N° DE LOTE ]],ALMACEN[],4,FALSE)</f>
        <v>#N/A</v>
      </c>
      <c r="E783" t="e">
        <f>VLOOKUP(SALIDAS6[[#This Row],[N° DE LOTE ]],ALMACEN[],3,FALSE)</f>
        <v>#N/A</v>
      </c>
      <c r="F783" s="561"/>
      <c r="G783" t="e">
        <f>VLOOKUP(SALIDAS6[[#This Row],[N° DE LOTE ]],ALMACEN[],7,)</f>
        <v>#N/A</v>
      </c>
    </row>
    <row r="784" spans="1:7" x14ac:dyDescent="0.25">
      <c r="A784" s="402"/>
      <c r="C784" s="169" t="e">
        <f>VLOOKUP(SALIDAS6[[#This Row],[N° DE LOTE ]],ALMACEN[],2,FALSE)</f>
        <v>#N/A</v>
      </c>
      <c r="D784" s="169" t="e">
        <f>VLOOKUP(SALIDAS6[[#This Row],[N° DE LOTE ]],ALMACEN[],4,FALSE)</f>
        <v>#N/A</v>
      </c>
      <c r="E784" t="e">
        <f>VLOOKUP(SALIDAS6[[#This Row],[N° DE LOTE ]],ALMACEN[],3,FALSE)</f>
        <v>#N/A</v>
      </c>
      <c r="F784" s="561"/>
      <c r="G784" t="e">
        <f>VLOOKUP(SALIDAS6[[#This Row],[N° DE LOTE ]],ALMACEN[],7,)</f>
        <v>#N/A</v>
      </c>
    </row>
    <row r="785" spans="1:8" x14ac:dyDescent="0.25">
      <c r="A785" s="402"/>
      <c r="C785" s="169" t="e">
        <f>VLOOKUP(SALIDAS6[[#This Row],[N° DE LOTE ]],ALMACEN[],2,FALSE)</f>
        <v>#N/A</v>
      </c>
      <c r="D785" s="169" t="e">
        <f>VLOOKUP(SALIDAS6[[#This Row],[N° DE LOTE ]],ALMACEN[],4,FALSE)</f>
        <v>#N/A</v>
      </c>
      <c r="E785" t="e">
        <f>VLOOKUP(SALIDAS6[[#This Row],[N° DE LOTE ]],ALMACEN[],3,FALSE)</f>
        <v>#N/A</v>
      </c>
      <c r="F785" s="561"/>
      <c r="G785" t="e">
        <f>VLOOKUP(SALIDAS6[[#This Row],[N° DE LOTE ]],ALMACEN[],7,)</f>
        <v>#N/A</v>
      </c>
    </row>
    <row r="786" spans="1:8" x14ac:dyDescent="0.25">
      <c r="A786" s="402"/>
      <c r="C786" s="169" t="e">
        <f>VLOOKUP(SALIDAS6[[#This Row],[N° DE LOTE ]],ALMACEN[],2,FALSE)</f>
        <v>#N/A</v>
      </c>
      <c r="D786" s="169" t="e">
        <f>VLOOKUP(SALIDAS6[[#This Row],[N° DE LOTE ]],ALMACEN[],4,FALSE)</f>
        <v>#N/A</v>
      </c>
      <c r="E786" t="e">
        <f>VLOOKUP(SALIDAS6[[#This Row],[N° DE LOTE ]],ALMACEN[],3,FALSE)</f>
        <v>#N/A</v>
      </c>
      <c r="F786" s="561"/>
      <c r="G786" t="e">
        <f>VLOOKUP(SALIDAS6[[#This Row],[N° DE LOTE ]],ALMACEN[],7,)</f>
        <v>#N/A</v>
      </c>
    </row>
    <row r="787" spans="1:8" x14ac:dyDescent="0.25">
      <c r="A787" s="402"/>
      <c r="C787" s="169" t="e">
        <f>VLOOKUP(SALIDAS6[[#This Row],[N° DE LOTE ]],ALMACEN[],2,FALSE)</f>
        <v>#N/A</v>
      </c>
      <c r="D787" s="169" t="e">
        <f>VLOOKUP(SALIDAS6[[#This Row],[N° DE LOTE ]],ALMACEN[],4,FALSE)</f>
        <v>#N/A</v>
      </c>
      <c r="E787" t="e">
        <f>VLOOKUP(SALIDAS6[[#This Row],[N° DE LOTE ]],ALMACEN[],3,FALSE)</f>
        <v>#N/A</v>
      </c>
      <c r="F787" s="561"/>
      <c r="G787" t="e">
        <f>VLOOKUP(SALIDAS6[[#This Row],[N° DE LOTE ]],ALMACEN[],7,)</f>
        <v>#N/A</v>
      </c>
    </row>
    <row r="788" spans="1:8" x14ac:dyDescent="0.25">
      <c r="A788" s="402"/>
      <c r="C788" s="169" t="e">
        <f>VLOOKUP(SALIDAS6[[#This Row],[N° DE LOTE ]],ALMACEN[],2,FALSE)</f>
        <v>#N/A</v>
      </c>
      <c r="D788" s="169" t="e">
        <f>VLOOKUP(SALIDAS6[[#This Row],[N° DE LOTE ]],ALMACEN[],4,FALSE)</f>
        <v>#N/A</v>
      </c>
      <c r="E788" t="e">
        <f>VLOOKUP(SALIDAS6[[#This Row],[N° DE LOTE ]],ALMACEN[],3,FALSE)</f>
        <v>#N/A</v>
      </c>
      <c r="F788" s="561"/>
      <c r="G788" t="e">
        <f>VLOOKUP(SALIDAS6[[#This Row],[N° DE LOTE ]],ALMACEN[],7,)</f>
        <v>#N/A</v>
      </c>
    </row>
    <row r="789" spans="1:8" x14ac:dyDescent="0.25">
      <c r="A789" s="402"/>
      <c r="C789" s="169" t="e">
        <f>VLOOKUP(SALIDAS6[[#This Row],[N° DE LOTE ]],ALMACEN[],2,FALSE)</f>
        <v>#N/A</v>
      </c>
      <c r="D789" s="169" t="e">
        <f>VLOOKUP(SALIDAS6[[#This Row],[N° DE LOTE ]],ALMACEN[],4,FALSE)</f>
        <v>#N/A</v>
      </c>
      <c r="E789" t="e">
        <f>VLOOKUP(SALIDAS6[[#This Row],[N° DE LOTE ]],ALMACEN[],3,FALSE)</f>
        <v>#N/A</v>
      </c>
      <c r="F789" s="561"/>
      <c r="G789" t="e">
        <f>VLOOKUP(SALIDAS6[[#This Row],[N° DE LOTE ]],ALMACEN[],7,)</f>
        <v>#N/A</v>
      </c>
    </row>
    <row r="790" spans="1:8" x14ac:dyDescent="0.25">
      <c r="A790" s="402"/>
      <c r="C790" s="169" t="e">
        <f>VLOOKUP(SALIDAS6[[#This Row],[N° DE LOTE ]],ALMACEN[],2,FALSE)</f>
        <v>#N/A</v>
      </c>
      <c r="D790" s="169" t="e">
        <f>VLOOKUP(SALIDAS6[[#This Row],[N° DE LOTE ]],ALMACEN[],4,FALSE)</f>
        <v>#N/A</v>
      </c>
      <c r="E790" t="e">
        <f>VLOOKUP(SALIDAS6[[#This Row],[N° DE LOTE ]],ALMACEN[],3,FALSE)</f>
        <v>#N/A</v>
      </c>
      <c r="F790" s="561"/>
      <c r="G790" t="e">
        <f>VLOOKUP(SALIDAS6[[#This Row],[N° DE LOTE ]],ALMACEN[],7,)</f>
        <v>#N/A</v>
      </c>
    </row>
    <row r="791" spans="1:8" x14ac:dyDescent="0.25">
      <c r="A791" s="402"/>
      <c r="C791" s="169" t="e">
        <f>VLOOKUP(SALIDAS6[[#This Row],[N° DE LOTE ]],ALMACEN[],2,FALSE)</f>
        <v>#N/A</v>
      </c>
      <c r="D791" s="169" t="e">
        <f>VLOOKUP(SALIDAS6[[#This Row],[N° DE LOTE ]],ALMACEN[],4,FALSE)</f>
        <v>#N/A</v>
      </c>
      <c r="E791" t="e">
        <f>VLOOKUP(SALIDAS6[[#This Row],[N° DE LOTE ]],ALMACEN[],3,FALSE)</f>
        <v>#N/A</v>
      </c>
      <c r="F791" s="561"/>
      <c r="G791" t="e">
        <f>VLOOKUP(SALIDAS6[[#This Row],[N° DE LOTE ]],ALMACEN[],7,)</f>
        <v>#N/A</v>
      </c>
    </row>
    <row r="792" spans="1:8" x14ac:dyDescent="0.25">
      <c r="A792" s="558"/>
      <c r="C792" s="169" t="e">
        <f>VLOOKUP(SALIDAS6[[#This Row],[N° DE LOTE ]],ALMACEN[],2,FALSE)</f>
        <v>#N/A</v>
      </c>
      <c r="D792" s="169" t="e">
        <f>VLOOKUP(SALIDAS6[[#This Row],[N° DE LOTE ]],ALMACEN[],4,FALSE)</f>
        <v>#N/A</v>
      </c>
      <c r="E792" t="e">
        <f>VLOOKUP(SALIDAS6[[#This Row],[N° DE LOTE ]],ALMACEN[],3,FALSE)</f>
        <v>#N/A</v>
      </c>
      <c r="F792" s="557"/>
      <c r="G792" t="e">
        <f>VLOOKUP(SALIDAS6[[#This Row],[N° DE LOTE ]],ALMACEN[],7,)</f>
        <v>#N/A</v>
      </c>
    </row>
    <row r="793" spans="1:8" x14ac:dyDescent="0.25">
      <c r="A793" s="402"/>
      <c r="B793" s="351"/>
      <c r="C793" s="169" t="e">
        <f>VLOOKUP(SALIDAS6[[#This Row],[N° DE LOTE ]],ALMACEN[],2,FALSE)</f>
        <v>#N/A</v>
      </c>
      <c r="D793" s="169" t="e">
        <f>VLOOKUP(SALIDAS6[[#This Row],[N° DE LOTE ]],ALMACEN[],4,FALSE)</f>
        <v>#N/A</v>
      </c>
      <c r="E793" t="e">
        <f>VLOOKUP(SALIDAS6[[#This Row],[N° DE LOTE ]],ALMACEN[],3,FALSE)</f>
        <v>#N/A</v>
      </c>
      <c r="F793" s="557"/>
      <c r="G793" s="16" t="e">
        <f>VLOOKUP(SALIDAS6[[#This Row],[N° DE LOTE ]],ALMACEN[],7,)</f>
        <v>#N/A</v>
      </c>
      <c r="H793" s="16"/>
    </row>
    <row r="794" spans="1:8" x14ac:dyDescent="0.25">
      <c r="A794" s="402"/>
      <c r="C794" s="169" t="e">
        <f>VLOOKUP(SALIDAS6[[#This Row],[N° DE LOTE ]],ALMACEN[],2,FALSE)</f>
        <v>#N/A</v>
      </c>
      <c r="D794" s="169" t="e">
        <f>VLOOKUP(SALIDAS6[[#This Row],[N° DE LOTE ]],ALMACEN[],4,FALSE)</f>
        <v>#N/A</v>
      </c>
      <c r="E794" t="e">
        <f>VLOOKUP(SALIDAS6[[#This Row],[N° DE LOTE ]],ALMACEN[],3,FALSE)</f>
        <v>#N/A</v>
      </c>
      <c r="F794" s="561"/>
      <c r="G794" t="e">
        <f>VLOOKUP(SALIDAS6[[#This Row],[N° DE LOTE ]],ALMACEN[],7,)</f>
        <v>#N/A</v>
      </c>
    </row>
    <row r="795" spans="1:8" x14ac:dyDescent="0.25">
      <c r="A795" s="402"/>
      <c r="C795" s="169" t="e">
        <f>VLOOKUP(SALIDAS6[[#This Row],[N° DE LOTE ]],ALMACEN[],2,FALSE)</f>
        <v>#N/A</v>
      </c>
      <c r="D795" s="169" t="e">
        <f>VLOOKUP(SALIDAS6[[#This Row],[N° DE LOTE ]],ALMACEN[],4,FALSE)</f>
        <v>#N/A</v>
      </c>
      <c r="E795" t="e">
        <f>VLOOKUP(SALIDAS6[[#This Row],[N° DE LOTE ]],ALMACEN[],3,FALSE)</f>
        <v>#N/A</v>
      </c>
      <c r="F795" s="561"/>
      <c r="G795" t="e">
        <f>VLOOKUP(SALIDAS6[[#This Row],[N° DE LOTE ]],ALMACEN[],7,)</f>
        <v>#N/A</v>
      </c>
    </row>
    <row r="796" spans="1:8" x14ac:dyDescent="0.25">
      <c r="A796" s="402"/>
      <c r="C796" s="169" t="e">
        <f>VLOOKUP(SALIDAS6[[#This Row],[N° DE LOTE ]],ALMACEN[],2,FALSE)</f>
        <v>#N/A</v>
      </c>
      <c r="D796" s="169" t="e">
        <f>VLOOKUP(SALIDAS6[[#This Row],[N° DE LOTE ]],ALMACEN[],4,FALSE)</f>
        <v>#N/A</v>
      </c>
      <c r="E796" t="e">
        <f>VLOOKUP(SALIDAS6[[#This Row],[N° DE LOTE ]],ALMACEN[],3,FALSE)</f>
        <v>#N/A</v>
      </c>
      <c r="F796" s="561"/>
      <c r="G796" t="e">
        <f>VLOOKUP(SALIDAS6[[#This Row],[N° DE LOTE ]],ALMACEN[],7,)</f>
        <v>#N/A</v>
      </c>
    </row>
    <row r="797" spans="1:8" x14ac:dyDescent="0.25">
      <c r="A797" s="402"/>
      <c r="C797" s="169" t="e">
        <f>VLOOKUP(SALIDAS6[[#This Row],[N° DE LOTE ]],ALMACEN[],2,FALSE)</f>
        <v>#N/A</v>
      </c>
      <c r="D797" s="169" t="e">
        <f>VLOOKUP(SALIDAS6[[#This Row],[N° DE LOTE ]],ALMACEN[],4,FALSE)</f>
        <v>#N/A</v>
      </c>
      <c r="E797" t="e">
        <f>VLOOKUP(SALIDAS6[[#This Row],[N° DE LOTE ]],ALMACEN[],3,FALSE)</f>
        <v>#N/A</v>
      </c>
      <c r="F797" s="561"/>
      <c r="G797" t="e">
        <f>VLOOKUP(SALIDAS6[[#This Row],[N° DE LOTE ]],ALMACEN[],7,)</f>
        <v>#N/A</v>
      </c>
    </row>
    <row r="798" spans="1:8" x14ac:dyDescent="0.25">
      <c r="A798" s="402"/>
      <c r="C798" s="169" t="e">
        <f>VLOOKUP(SALIDAS6[[#This Row],[N° DE LOTE ]],ALMACEN[],2,FALSE)</f>
        <v>#N/A</v>
      </c>
      <c r="D798" s="169" t="e">
        <f>VLOOKUP(SALIDAS6[[#This Row],[N° DE LOTE ]],ALMACEN[],4,FALSE)</f>
        <v>#N/A</v>
      </c>
      <c r="E798" t="e">
        <f>VLOOKUP(SALIDAS6[[#This Row],[N° DE LOTE ]],ALMACEN[],3,FALSE)</f>
        <v>#N/A</v>
      </c>
      <c r="F798" s="561"/>
      <c r="G798" t="e">
        <f>VLOOKUP(SALIDAS6[[#This Row],[N° DE LOTE ]],ALMACEN[],7,)</f>
        <v>#N/A</v>
      </c>
    </row>
    <row r="799" spans="1:8" x14ac:dyDescent="0.25">
      <c r="A799" s="402"/>
      <c r="C799" s="169" t="e">
        <f>VLOOKUP(SALIDAS6[[#This Row],[N° DE LOTE ]],ALMACEN[],2,FALSE)</f>
        <v>#N/A</v>
      </c>
      <c r="D799" s="169" t="e">
        <f>VLOOKUP(SALIDAS6[[#This Row],[N° DE LOTE ]],ALMACEN[],4,FALSE)</f>
        <v>#N/A</v>
      </c>
      <c r="E799" t="e">
        <f>VLOOKUP(SALIDAS6[[#This Row],[N° DE LOTE ]],ALMACEN[],3,FALSE)</f>
        <v>#N/A</v>
      </c>
      <c r="F799" s="561"/>
      <c r="G799" t="e">
        <f>VLOOKUP(SALIDAS6[[#This Row],[N° DE LOTE ]],ALMACEN[],7,)</f>
        <v>#N/A</v>
      </c>
    </row>
    <row r="800" spans="1:8" x14ac:dyDescent="0.25">
      <c r="A800" s="402"/>
      <c r="C800" s="169" t="e">
        <f>VLOOKUP(SALIDAS6[[#This Row],[N° DE LOTE ]],ALMACEN[],2,FALSE)</f>
        <v>#N/A</v>
      </c>
      <c r="D800" s="169" t="e">
        <f>VLOOKUP(SALIDAS6[[#This Row],[N° DE LOTE ]],ALMACEN[],4,FALSE)</f>
        <v>#N/A</v>
      </c>
      <c r="E800" t="e">
        <f>VLOOKUP(SALIDAS6[[#This Row],[N° DE LOTE ]],ALMACEN[],3,FALSE)</f>
        <v>#N/A</v>
      </c>
      <c r="F800" s="561"/>
      <c r="G800" t="e">
        <f>VLOOKUP(SALIDAS6[[#This Row],[N° DE LOTE ]],ALMACEN[],7,)</f>
        <v>#N/A</v>
      </c>
    </row>
    <row r="801" spans="1:8" x14ac:dyDescent="0.25">
      <c r="A801" s="402"/>
      <c r="C801" s="169" t="e">
        <f>VLOOKUP(SALIDAS6[[#This Row],[N° DE LOTE ]],ALMACEN[],2,FALSE)</f>
        <v>#N/A</v>
      </c>
      <c r="D801" s="169" t="e">
        <f>VLOOKUP(SALIDAS6[[#This Row],[N° DE LOTE ]],ALMACEN[],4,FALSE)</f>
        <v>#N/A</v>
      </c>
      <c r="E801" t="e">
        <f>VLOOKUP(SALIDAS6[[#This Row],[N° DE LOTE ]],ALMACEN[],3,FALSE)</f>
        <v>#N/A</v>
      </c>
      <c r="F801" s="561"/>
      <c r="G801" t="e">
        <f>VLOOKUP(SALIDAS6[[#This Row],[N° DE LOTE ]],ALMACEN[],7,)</f>
        <v>#N/A</v>
      </c>
    </row>
    <row r="802" spans="1:8" x14ac:dyDescent="0.25">
      <c r="A802" s="558"/>
      <c r="C802" s="169" t="e">
        <f>VLOOKUP(SALIDAS6[[#This Row],[N° DE LOTE ]],ALMACEN[],2,FALSE)</f>
        <v>#N/A</v>
      </c>
      <c r="D802" s="169" t="e">
        <f>VLOOKUP(SALIDAS6[[#This Row],[N° DE LOTE ]],ALMACEN[],4,FALSE)</f>
        <v>#N/A</v>
      </c>
      <c r="E802" t="e">
        <f>VLOOKUP(SALIDAS6[[#This Row],[N° DE LOTE ]],ALMACEN[],3,FALSE)</f>
        <v>#N/A</v>
      </c>
      <c r="F802" s="557"/>
      <c r="G802" t="e">
        <f>VLOOKUP(SALIDAS6[[#This Row],[N° DE LOTE ]],ALMACEN[],7,)</f>
        <v>#N/A</v>
      </c>
    </row>
    <row r="803" spans="1:8" x14ac:dyDescent="0.25">
      <c r="A803" s="558"/>
      <c r="B803" s="351"/>
      <c r="C803" s="169" t="e">
        <f>VLOOKUP(SALIDAS6[[#This Row],[N° DE LOTE ]],ALMACEN[],2,FALSE)</f>
        <v>#N/A</v>
      </c>
      <c r="D803" s="169" t="e">
        <f>VLOOKUP(SALIDAS6[[#This Row],[N° DE LOTE ]],ALMACEN[],4,FALSE)</f>
        <v>#N/A</v>
      </c>
      <c r="E803" t="e">
        <f>VLOOKUP(SALIDAS6[[#This Row],[N° DE LOTE ]],ALMACEN[],3,FALSE)</f>
        <v>#N/A</v>
      </c>
      <c r="F803" s="557"/>
      <c r="G803" s="16" t="e">
        <f>VLOOKUP(SALIDAS6[[#This Row],[N° DE LOTE ]],ALMACEN[],7,)</f>
        <v>#N/A</v>
      </c>
      <c r="H803" s="16"/>
    </row>
    <row r="804" spans="1:8" x14ac:dyDescent="0.25">
      <c r="A804" s="402"/>
      <c r="B804" s="351"/>
      <c r="C804" s="169" t="e">
        <f>VLOOKUP(SALIDAS6[[#This Row],[N° DE LOTE ]],ALMACEN[],2,FALSE)</f>
        <v>#N/A</v>
      </c>
      <c r="D804" s="169" t="e">
        <f>VLOOKUP(SALIDAS6[[#This Row],[N° DE LOTE ]],ALMACEN[],4,FALSE)</f>
        <v>#N/A</v>
      </c>
      <c r="E804" t="e">
        <f>VLOOKUP(SALIDAS6[[#This Row],[N° DE LOTE ]],ALMACEN[],3,FALSE)</f>
        <v>#N/A</v>
      </c>
      <c r="F804" s="557"/>
      <c r="G804" s="16" t="e">
        <f>VLOOKUP(SALIDAS6[[#This Row],[N° DE LOTE ]],ALMACEN[],7,)</f>
        <v>#N/A</v>
      </c>
      <c r="H804" s="16"/>
    </row>
    <row r="805" spans="1:8" x14ac:dyDescent="0.25">
      <c r="A805" s="402"/>
      <c r="C805" s="169" t="e">
        <f>VLOOKUP(SALIDAS6[[#This Row],[N° DE LOTE ]],ALMACEN[],2,FALSE)</f>
        <v>#N/A</v>
      </c>
      <c r="D805" s="169" t="e">
        <f>VLOOKUP(SALIDAS6[[#This Row],[N° DE LOTE ]],ALMACEN[],4,FALSE)</f>
        <v>#N/A</v>
      </c>
      <c r="E805" t="e">
        <f>VLOOKUP(SALIDAS6[[#This Row],[N° DE LOTE ]],ALMACEN[],3,FALSE)</f>
        <v>#N/A</v>
      </c>
      <c r="F805" s="561"/>
      <c r="G805" t="e">
        <f>VLOOKUP(SALIDAS6[[#This Row],[N° DE LOTE ]],ALMACEN[],7,)</f>
        <v>#N/A</v>
      </c>
    </row>
    <row r="806" spans="1:8" x14ac:dyDescent="0.25">
      <c r="A806" s="402"/>
      <c r="C806" s="169" t="e">
        <f>VLOOKUP(SALIDAS6[[#This Row],[N° DE LOTE ]],ALMACEN[],2,FALSE)</f>
        <v>#N/A</v>
      </c>
      <c r="D806" s="169" t="e">
        <f>VLOOKUP(SALIDAS6[[#This Row],[N° DE LOTE ]],ALMACEN[],4,FALSE)</f>
        <v>#N/A</v>
      </c>
      <c r="E806" t="e">
        <f>VLOOKUP(SALIDAS6[[#This Row],[N° DE LOTE ]],ALMACEN[],3,FALSE)</f>
        <v>#N/A</v>
      </c>
      <c r="F806" s="561"/>
      <c r="G806" t="e">
        <f>VLOOKUP(SALIDAS6[[#This Row],[N° DE LOTE ]],ALMACEN[],7,)</f>
        <v>#N/A</v>
      </c>
    </row>
    <row r="807" spans="1:8" x14ac:dyDescent="0.25">
      <c r="A807" s="402"/>
      <c r="C807" s="169" t="e">
        <f>VLOOKUP(SALIDAS6[[#This Row],[N° DE LOTE ]],ALMACEN[],2,FALSE)</f>
        <v>#N/A</v>
      </c>
      <c r="D807" s="169" t="e">
        <f>VLOOKUP(SALIDAS6[[#This Row],[N° DE LOTE ]],ALMACEN[],4,FALSE)</f>
        <v>#N/A</v>
      </c>
      <c r="E807" t="e">
        <f>VLOOKUP(SALIDAS6[[#This Row],[N° DE LOTE ]],ALMACEN[],3,FALSE)</f>
        <v>#N/A</v>
      </c>
      <c r="F807" s="561"/>
      <c r="G807" t="e">
        <f>VLOOKUP(SALIDAS6[[#This Row],[N° DE LOTE ]],ALMACEN[],7,)</f>
        <v>#N/A</v>
      </c>
    </row>
    <row r="808" spans="1:8" x14ac:dyDescent="0.25">
      <c r="A808" s="402"/>
      <c r="C808" s="169" t="e">
        <f>VLOOKUP(SALIDAS6[[#This Row],[N° DE LOTE ]],ALMACEN[],2,FALSE)</f>
        <v>#N/A</v>
      </c>
      <c r="D808" s="169" t="e">
        <f>VLOOKUP(SALIDAS6[[#This Row],[N° DE LOTE ]],ALMACEN[],4,FALSE)</f>
        <v>#N/A</v>
      </c>
      <c r="E808" t="e">
        <f>VLOOKUP(SALIDAS6[[#This Row],[N° DE LOTE ]],ALMACEN[],3,FALSE)</f>
        <v>#N/A</v>
      </c>
      <c r="F808" s="561"/>
      <c r="G808" t="e">
        <f>VLOOKUP(SALIDAS6[[#This Row],[N° DE LOTE ]],ALMACEN[],7,)</f>
        <v>#N/A</v>
      </c>
    </row>
    <row r="809" spans="1:8" x14ac:dyDescent="0.25">
      <c r="A809" s="402"/>
      <c r="C809" s="169" t="e">
        <f>VLOOKUP(SALIDAS6[[#This Row],[N° DE LOTE ]],ALMACEN[],2,FALSE)</f>
        <v>#N/A</v>
      </c>
      <c r="D809" s="169" t="e">
        <f>VLOOKUP(SALIDAS6[[#This Row],[N° DE LOTE ]],ALMACEN[],4,FALSE)</f>
        <v>#N/A</v>
      </c>
      <c r="E809" t="e">
        <f>VLOOKUP(SALIDAS6[[#This Row],[N° DE LOTE ]],ALMACEN[],3,FALSE)</f>
        <v>#N/A</v>
      </c>
      <c r="F809" s="561"/>
      <c r="G809" t="e">
        <f>VLOOKUP(SALIDAS6[[#This Row],[N° DE LOTE ]],ALMACEN[],7,)</f>
        <v>#N/A</v>
      </c>
    </row>
    <row r="810" spans="1:8" x14ac:dyDescent="0.25">
      <c r="A810" s="402"/>
      <c r="C810" s="169" t="e">
        <f>VLOOKUP(SALIDAS6[[#This Row],[N° DE LOTE ]],ALMACEN[],2,FALSE)</f>
        <v>#N/A</v>
      </c>
      <c r="D810" s="169" t="e">
        <f>VLOOKUP(SALIDAS6[[#This Row],[N° DE LOTE ]],ALMACEN[],4,FALSE)</f>
        <v>#N/A</v>
      </c>
      <c r="E810" t="e">
        <f>VLOOKUP(SALIDAS6[[#This Row],[N° DE LOTE ]],ALMACEN[],3,FALSE)</f>
        <v>#N/A</v>
      </c>
      <c r="F810" s="561"/>
      <c r="G810" t="e">
        <f>VLOOKUP(SALIDAS6[[#This Row],[N° DE LOTE ]],ALMACEN[],7,)</f>
        <v>#N/A</v>
      </c>
    </row>
    <row r="811" spans="1:8" x14ac:dyDescent="0.25">
      <c r="A811" s="402"/>
      <c r="C811" s="169" t="e">
        <f>VLOOKUP(SALIDAS6[[#This Row],[N° DE LOTE ]],ALMACEN[],2,FALSE)</f>
        <v>#N/A</v>
      </c>
      <c r="D811" s="169" t="e">
        <f>VLOOKUP(SALIDAS6[[#This Row],[N° DE LOTE ]],ALMACEN[],4,FALSE)</f>
        <v>#N/A</v>
      </c>
      <c r="E811" t="e">
        <f>VLOOKUP(SALIDAS6[[#This Row],[N° DE LOTE ]],ALMACEN[],3,FALSE)</f>
        <v>#N/A</v>
      </c>
      <c r="F811" s="561"/>
      <c r="G811" t="e">
        <f>VLOOKUP(SALIDAS6[[#This Row],[N° DE LOTE ]],ALMACEN[],7,)</f>
        <v>#N/A</v>
      </c>
    </row>
    <row r="812" spans="1:8" x14ac:dyDescent="0.25">
      <c r="A812" s="402"/>
      <c r="C812" s="169" t="e">
        <f>VLOOKUP(SALIDAS6[[#This Row],[N° DE LOTE ]],ALMACEN[],2,FALSE)</f>
        <v>#N/A</v>
      </c>
      <c r="D812" s="169" t="e">
        <f>VLOOKUP(SALIDAS6[[#This Row],[N° DE LOTE ]],ALMACEN[],4,FALSE)</f>
        <v>#N/A</v>
      </c>
      <c r="E812" t="e">
        <f>VLOOKUP(SALIDAS6[[#This Row],[N° DE LOTE ]],ALMACEN[],3,FALSE)</f>
        <v>#N/A</v>
      </c>
      <c r="F812" s="561"/>
      <c r="G812" t="e">
        <f>VLOOKUP(SALIDAS6[[#This Row],[N° DE LOTE ]],ALMACEN[],7,)</f>
        <v>#N/A</v>
      </c>
    </row>
    <row r="813" spans="1:8" x14ac:dyDescent="0.25">
      <c r="A813" s="402"/>
      <c r="C813" s="169" t="e">
        <f>VLOOKUP(SALIDAS6[[#This Row],[N° DE LOTE ]],ALMACEN[],2,FALSE)</f>
        <v>#N/A</v>
      </c>
      <c r="D813" s="169" t="e">
        <f>VLOOKUP(SALIDAS6[[#This Row],[N° DE LOTE ]],ALMACEN[],4,FALSE)</f>
        <v>#N/A</v>
      </c>
      <c r="E813" t="e">
        <f>VLOOKUP(SALIDAS6[[#This Row],[N° DE LOTE ]],ALMACEN[],3,FALSE)</f>
        <v>#N/A</v>
      </c>
      <c r="F813" s="561"/>
      <c r="G813" t="e">
        <f>VLOOKUP(SALIDAS6[[#This Row],[N° DE LOTE ]],ALMACEN[],7,)</f>
        <v>#N/A</v>
      </c>
    </row>
    <row r="814" spans="1:8" x14ac:dyDescent="0.25">
      <c r="A814" s="402"/>
      <c r="C814" s="169" t="e">
        <f>VLOOKUP(SALIDAS6[[#This Row],[N° DE LOTE ]],ALMACEN[],2,FALSE)</f>
        <v>#N/A</v>
      </c>
      <c r="D814" s="169" t="e">
        <f>VLOOKUP(SALIDAS6[[#This Row],[N° DE LOTE ]],ALMACEN[],4,FALSE)</f>
        <v>#N/A</v>
      </c>
      <c r="E814" t="e">
        <f>VLOOKUP(SALIDAS6[[#This Row],[N° DE LOTE ]],ALMACEN[],3,FALSE)</f>
        <v>#N/A</v>
      </c>
      <c r="F814" s="561"/>
      <c r="G814" t="e">
        <f>VLOOKUP(SALIDAS6[[#This Row],[N° DE LOTE ]],ALMACEN[],7,)</f>
        <v>#N/A</v>
      </c>
    </row>
    <row r="815" spans="1:8" x14ac:dyDescent="0.25">
      <c r="A815" s="402"/>
      <c r="C815" s="169" t="e">
        <f>VLOOKUP(SALIDAS6[[#This Row],[N° DE LOTE ]],ALMACEN[],2,FALSE)</f>
        <v>#N/A</v>
      </c>
      <c r="D815" s="169" t="e">
        <f>VLOOKUP(SALIDAS6[[#This Row],[N° DE LOTE ]],ALMACEN[],4,FALSE)</f>
        <v>#N/A</v>
      </c>
      <c r="E815" t="e">
        <f>VLOOKUP(SALIDAS6[[#This Row],[N° DE LOTE ]],ALMACEN[],3,FALSE)</f>
        <v>#N/A</v>
      </c>
      <c r="F815" s="561"/>
      <c r="G815" t="e">
        <f>VLOOKUP(SALIDAS6[[#This Row],[N° DE LOTE ]],ALMACEN[],7,)</f>
        <v>#N/A</v>
      </c>
    </row>
    <row r="816" spans="1:8" x14ac:dyDescent="0.25">
      <c r="A816" s="402"/>
      <c r="C816" s="169" t="e">
        <f>VLOOKUP(SALIDAS6[[#This Row],[N° DE LOTE ]],ALMACEN[],2,FALSE)</f>
        <v>#N/A</v>
      </c>
      <c r="D816" s="169" t="e">
        <f>VLOOKUP(SALIDAS6[[#This Row],[N° DE LOTE ]],ALMACEN[],4,FALSE)</f>
        <v>#N/A</v>
      </c>
      <c r="E816" t="e">
        <f>VLOOKUP(SALIDAS6[[#This Row],[N° DE LOTE ]],ALMACEN[],3,FALSE)</f>
        <v>#N/A</v>
      </c>
      <c r="F816" s="561"/>
      <c r="G816" t="e">
        <f>VLOOKUP(SALIDAS6[[#This Row],[N° DE LOTE ]],ALMACEN[],7,)</f>
        <v>#N/A</v>
      </c>
    </row>
    <row r="817" spans="1:7" x14ac:dyDescent="0.25">
      <c r="A817" s="402"/>
      <c r="C817" s="169" t="e">
        <f>VLOOKUP(SALIDAS6[[#This Row],[N° DE LOTE ]],ALMACEN[],2,FALSE)</f>
        <v>#N/A</v>
      </c>
      <c r="D817" s="169" t="e">
        <f>VLOOKUP(SALIDAS6[[#This Row],[N° DE LOTE ]],ALMACEN[],4,FALSE)</f>
        <v>#N/A</v>
      </c>
      <c r="E817" t="e">
        <f>VLOOKUP(SALIDAS6[[#This Row],[N° DE LOTE ]],ALMACEN[],3,FALSE)</f>
        <v>#N/A</v>
      </c>
      <c r="F817" s="561"/>
      <c r="G817" t="e">
        <f>VLOOKUP(SALIDAS6[[#This Row],[N° DE LOTE ]],ALMACEN[],7,)</f>
        <v>#N/A</v>
      </c>
    </row>
    <row r="818" spans="1:7" x14ac:dyDescent="0.25">
      <c r="A818" s="402"/>
      <c r="C818" s="169" t="e">
        <f>VLOOKUP(SALIDAS6[[#This Row],[N° DE LOTE ]],ALMACEN[],2,FALSE)</f>
        <v>#N/A</v>
      </c>
      <c r="D818" s="169" t="e">
        <f>VLOOKUP(SALIDAS6[[#This Row],[N° DE LOTE ]],ALMACEN[],4,FALSE)</f>
        <v>#N/A</v>
      </c>
      <c r="E818" t="e">
        <f>VLOOKUP(SALIDAS6[[#This Row],[N° DE LOTE ]],ALMACEN[],3,FALSE)</f>
        <v>#N/A</v>
      </c>
      <c r="F818" s="561"/>
      <c r="G818" t="e">
        <f>VLOOKUP(SALIDAS6[[#This Row],[N° DE LOTE ]],ALMACEN[],7,)</f>
        <v>#N/A</v>
      </c>
    </row>
    <row r="819" spans="1:7" x14ac:dyDescent="0.25">
      <c r="A819" s="402"/>
      <c r="C819" s="169" t="e">
        <f>VLOOKUP(SALIDAS6[[#This Row],[N° DE LOTE ]],ALMACEN[],2,FALSE)</f>
        <v>#N/A</v>
      </c>
      <c r="D819" s="169" t="e">
        <f>VLOOKUP(SALIDAS6[[#This Row],[N° DE LOTE ]],ALMACEN[],4,FALSE)</f>
        <v>#N/A</v>
      </c>
      <c r="E819" t="e">
        <f>VLOOKUP(SALIDAS6[[#This Row],[N° DE LOTE ]],ALMACEN[],3,FALSE)</f>
        <v>#N/A</v>
      </c>
      <c r="F819" s="561"/>
      <c r="G819" t="e">
        <f>VLOOKUP(SALIDAS6[[#This Row],[N° DE LOTE ]],ALMACEN[],7,)</f>
        <v>#N/A</v>
      </c>
    </row>
    <row r="820" spans="1:7" x14ac:dyDescent="0.25">
      <c r="A820" s="402"/>
      <c r="C820" s="169" t="e">
        <f>VLOOKUP(SALIDAS6[[#This Row],[N° DE LOTE ]],ALMACEN[],2,FALSE)</f>
        <v>#N/A</v>
      </c>
      <c r="D820" s="169" t="e">
        <f>VLOOKUP(SALIDAS6[[#This Row],[N° DE LOTE ]],ALMACEN[],4,FALSE)</f>
        <v>#N/A</v>
      </c>
      <c r="E820" t="e">
        <f>VLOOKUP(SALIDAS6[[#This Row],[N° DE LOTE ]],ALMACEN[],3,FALSE)</f>
        <v>#N/A</v>
      </c>
      <c r="F820" s="561"/>
      <c r="G820" t="e">
        <f>VLOOKUP(SALIDAS6[[#This Row],[N° DE LOTE ]],ALMACEN[],7,)</f>
        <v>#N/A</v>
      </c>
    </row>
    <row r="821" spans="1:7" x14ac:dyDescent="0.25">
      <c r="A821" s="402"/>
      <c r="C821" s="169" t="e">
        <f>VLOOKUP(SALIDAS6[[#This Row],[N° DE LOTE ]],ALMACEN[],2,FALSE)</f>
        <v>#N/A</v>
      </c>
      <c r="D821" s="169" t="e">
        <f>VLOOKUP(SALIDAS6[[#This Row],[N° DE LOTE ]],ALMACEN[],4,FALSE)</f>
        <v>#N/A</v>
      </c>
      <c r="E821" t="e">
        <f>VLOOKUP(SALIDAS6[[#This Row],[N° DE LOTE ]],ALMACEN[],3,FALSE)</f>
        <v>#N/A</v>
      </c>
      <c r="F821" s="561"/>
      <c r="G821" t="e">
        <f>VLOOKUP(SALIDAS6[[#This Row],[N° DE LOTE ]],ALMACEN[],7,)</f>
        <v>#N/A</v>
      </c>
    </row>
    <row r="822" spans="1:7" x14ac:dyDescent="0.25">
      <c r="A822" s="402"/>
      <c r="C822" s="169" t="e">
        <f>VLOOKUP(SALIDAS6[[#This Row],[N° DE LOTE ]],ALMACEN[],2,FALSE)</f>
        <v>#N/A</v>
      </c>
      <c r="D822" s="169" t="e">
        <f>VLOOKUP(SALIDAS6[[#This Row],[N° DE LOTE ]],ALMACEN[],4,FALSE)</f>
        <v>#N/A</v>
      </c>
      <c r="E822" t="e">
        <f>VLOOKUP(SALIDAS6[[#This Row],[N° DE LOTE ]],ALMACEN[],3,FALSE)</f>
        <v>#N/A</v>
      </c>
      <c r="F822" s="561"/>
      <c r="G822" t="e">
        <f>VLOOKUP(SALIDAS6[[#This Row],[N° DE LOTE ]],ALMACEN[],7,)</f>
        <v>#N/A</v>
      </c>
    </row>
    <row r="823" spans="1:7" x14ac:dyDescent="0.25">
      <c r="A823" s="402"/>
      <c r="C823" s="169" t="e">
        <f>VLOOKUP(SALIDAS6[[#This Row],[N° DE LOTE ]],ALMACEN[],2,FALSE)</f>
        <v>#N/A</v>
      </c>
      <c r="D823" s="169" t="e">
        <f>VLOOKUP(SALIDAS6[[#This Row],[N° DE LOTE ]],ALMACEN[],4,FALSE)</f>
        <v>#N/A</v>
      </c>
      <c r="E823" t="e">
        <f>VLOOKUP(SALIDAS6[[#This Row],[N° DE LOTE ]],ALMACEN[],3,FALSE)</f>
        <v>#N/A</v>
      </c>
      <c r="F823" s="561"/>
      <c r="G823" t="e">
        <f>VLOOKUP(SALIDAS6[[#This Row],[N° DE LOTE ]],ALMACEN[],7,)</f>
        <v>#N/A</v>
      </c>
    </row>
    <row r="824" spans="1:7" x14ac:dyDescent="0.25">
      <c r="A824" s="402"/>
      <c r="C824" s="169" t="e">
        <f>VLOOKUP(SALIDAS6[[#This Row],[N° DE LOTE ]],ALMACEN[],2,FALSE)</f>
        <v>#N/A</v>
      </c>
      <c r="D824" s="169" t="e">
        <f>VLOOKUP(SALIDAS6[[#This Row],[N° DE LOTE ]],ALMACEN[],4,FALSE)</f>
        <v>#N/A</v>
      </c>
      <c r="E824" t="e">
        <f>VLOOKUP(SALIDAS6[[#This Row],[N° DE LOTE ]],ALMACEN[],3,FALSE)</f>
        <v>#N/A</v>
      </c>
      <c r="F824" s="561"/>
      <c r="G824" t="e">
        <f>VLOOKUP(SALIDAS6[[#This Row],[N° DE LOTE ]],ALMACEN[],7,)</f>
        <v>#N/A</v>
      </c>
    </row>
    <row r="825" spans="1:7" x14ac:dyDescent="0.25">
      <c r="A825" s="402"/>
      <c r="C825" s="169" t="e">
        <f>VLOOKUP(SALIDAS6[[#This Row],[N° DE LOTE ]],ALMACEN[],2,FALSE)</f>
        <v>#N/A</v>
      </c>
      <c r="D825" s="169" t="e">
        <f>VLOOKUP(SALIDAS6[[#This Row],[N° DE LOTE ]],ALMACEN[],4,FALSE)</f>
        <v>#N/A</v>
      </c>
      <c r="E825" t="e">
        <f>VLOOKUP(SALIDAS6[[#This Row],[N° DE LOTE ]],ALMACEN[],3,FALSE)</f>
        <v>#N/A</v>
      </c>
      <c r="F825" s="561"/>
      <c r="G825" t="e">
        <f>VLOOKUP(SALIDAS6[[#This Row],[N° DE LOTE ]],ALMACEN[],7,)</f>
        <v>#N/A</v>
      </c>
    </row>
  </sheetData>
  <mergeCells count="1">
    <mergeCell ref="A7:G7"/>
  </mergeCells>
  <conditionalFormatting sqref="F427">
    <cfRule type="iconSet" priority="14">
      <iconSet>
        <cfvo type="percent" val="0"/>
        <cfvo type="num" val="20"/>
        <cfvo type="num" val="50"/>
      </iconSet>
    </cfRule>
    <cfRule type="iconSet" priority="15">
      <iconSet>
        <cfvo type="percent" val="0"/>
        <cfvo type="percent" val="20"/>
        <cfvo type="percent" val="80"/>
      </iconSet>
    </cfRule>
  </conditionalFormatting>
  <conditionalFormatting sqref="F193:F426 F428:F659">
    <cfRule type="iconSet" priority="17">
      <iconSet>
        <cfvo type="percent" val="0"/>
        <cfvo type="num" val="20"/>
        <cfvo type="num" val="50"/>
      </iconSet>
    </cfRule>
    <cfRule type="iconSet" priority="18">
      <iconSet>
        <cfvo type="percent" val="0"/>
        <cfvo type="percent" val="20"/>
        <cfvo type="percent" val="80"/>
      </iconSet>
    </cfRule>
  </conditionalFormatting>
  <conditionalFormatting sqref="F193:F825">
    <cfRule type="iconSet" priority="19">
      <iconSet>
        <cfvo type="percent" val="0"/>
        <cfvo type="num" val="25"/>
        <cfvo type="num" val="50"/>
      </iconSet>
    </cfRule>
    <cfRule type="iconSet" priority="20">
      <iconSet>
        <cfvo type="percent" val="0"/>
        <cfvo type="num" val="0"/>
        <cfvo type="num" val="50"/>
      </iconSet>
    </cfRule>
  </conditionalFormatting>
  <conditionalFormatting sqref="F148:F192 F119:F146">
    <cfRule type="iconSet" priority="10">
      <iconSet>
        <cfvo type="percent" val="0"/>
        <cfvo type="num" val="20"/>
        <cfvo type="num" val="50"/>
      </iconSet>
    </cfRule>
    <cfRule type="iconSet" priority="11">
      <iconSet>
        <cfvo type="percent" val="0"/>
        <cfvo type="percent" val="20"/>
        <cfvo type="percent" val="80"/>
      </iconSet>
    </cfRule>
  </conditionalFormatting>
  <conditionalFormatting sqref="F119:F192">
    <cfRule type="iconSet" priority="12">
      <iconSet>
        <cfvo type="percent" val="0"/>
        <cfvo type="num" val="25"/>
        <cfvo type="num" val="50"/>
      </iconSet>
    </cfRule>
    <cfRule type="iconSet" priority="13">
      <iconSet>
        <cfvo type="percent" val="0"/>
        <cfvo type="num" val="0"/>
        <cfvo type="num" val="50"/>
      </iconSet>
    </cfRule>
  </conditionalFormatting>
  <conditionalFormatting sqref="F147">
    <cfRule type="iconSet" priority="7">
      <iconSet>
        <cfvo type="percent" val="0"/>
        <cfvo type="num" val="20"/>
        <cfvo type="num" val="50"/>
      </iconSet>
    </cfRule>
    <cfRule type="iconSet" priority="8">
      <iconSet>
        <cfvo type="percent" val="0"/>
        <cfvo type="percent" val="20"/>
        <cfvo type="percent" val="80"/>
      </iconSet>
    </cfRule>
  </conditionalFormatting>
  <conditionalFormatting sqref="F116:F118">
    <cfRule type="iconSet" priority="3">
      <iconSet>
        <cfvo type="percent" val="0"/>
        <cfvo type="num" val="20"/>
        <cfvo type="num" val="50"/>
      </iconSet>
    </cfRule>
    <cfRule type="iconSet" priority="4">
      <iconSet>
        <cfvo type="percent" val="0"/>
        <cfvo type="percent" val="20"/>
        <cfvo type="percent" val="80"/>
      </iconSet>
    </cfRule>
  </conditionalFormatting>
  <conditionalFormatting sqref="F116:F118">
    <cfRule type="iconSet" priority="5">
      <iconSet>
        <cfvo type="percent" val="0"/>
        <cfvo type="num" val="25"/>
        <cfvo type="num" val="50"/>
      </iconSet>
    </cfRule>
    <cfRule type="iconSet" priority="6">
      <iconSet>
        <cfvo type="percent" val="0"/>
        <cfvo type="num" val="0"/>
        <cfvo type="num" val="50"/>
      </iconSet>
    </cfRule>
  </conditionalFormatting>
  <conditionalFormatting sqref="F15:F115">
    <cfRule type="iconSet" priority="1">
      <iconSet>
        <cfvo type="percent" val="0"/>
        <cfvo type="num" val="20"/>
        <cfvo type="num" val="50"/>
      </iconSet>
    </cfRule>
  </conditionalFormatting>
  <pageMargins left="0.7" right="0.7" top="0.75" bottom="0.75" header="0.3" footer="0.3"/>
  <pageSetup paperSize="9" orientation="portrait" r:id="rId1"/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>
          <x14:formula1>
            <xm:f>ALMACEN!$A$11:$A$866</xm:f>
          </x14:formula1>
          <xm:sqref>A15:A18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143"/>
  <sheetViews>
    <sheetView workbookViewId="0">
      <pane ySplit="8" topLeftCell="A21" activePane="bottomLeft" state="frozen"/>
      <selection pane="bottomLeft" activeCell="G41" sqref="G41"/>
    </sheetView>
  </sheetViews>
  <sheetFormatPr baseColWidth="10" defaultRowHeight="15" x14ac:dyDescent="0.25"/>
  <cols>
    <col min="1" max="1" width="5.7109375" style="84" customWidth="1"/>
    <col min="2" max="2" width="44.7109375" style="132" customWidth="1"/>
    <col min="3" max="4" width="15.7109375" style="84" customWidth="1"/>
    <col min="5" max="6" width="11.42578125" style="84"/>
    <col min="7" max="7" width="20" style="84" customWidth="1"/>
    <col min="8" max="8" width="14.140625" style="84" bestFit="1" customWidth="1"/>
    <col min="10" max="10" width="23.5703125" customWidth="1"/>
  </cols>
  <sheetData>
    <row r="2" spans="1:18" ht="44.25" x14ac:dyDescent="0.25">
      <c r="B2" s="1111" t="s">
        <v>327</v>
      </c>
      <c r="C2" s="1111"/>
      <c r="D2" s="1111"/>
      <c r="E2" s="1111"/>
      <c r="F2" s="1111"/>
      <c r="G2" s="1111"/>
      <c r="H2" s="1111"/>
      <c r="I2" s="128"/>
      <c r="J2" s="128"/>
      <c r="K2" s="128"/>
      <c r="L2" s="128"/>
      <c r="M2" s="128"/>
      <c r="N2" s="128"/>
      <c r="O2" s="128"/>
      <c r="P2" s="128"/>
      <c r="Q2" s="128"/>
      <c r="R2" s="128"/>
    </row>
    <row r="3" spans="1:18" ht="25.5" x14ac:dyDescent="0.25">
      <c r="C3" s="1112" t="s">
        <v>328</v>
      </c>
      <c r="D3" s="1112"/>
      <c r="E3" s="129"/>
      <c r="F3" s="129"/>
      <c r="G3" s="129"/>
      <c r="H3" s="129"/>
      <c r="I3" s="129"/>
      <c r="J3" s="129"/>
      <c r="K3" s="129"/>
      <c r="L3" s="129"/>
      <c r="M3" s="129"/>
      <c r="N3" s="129"/>
      <c r="O3" s="129"/>
      <c r="P3" s="129"/>
      <c r="Q3" s="129"/>
      <c r="R3" s="129"/>
    </row>
    <row r="5" spans="1:18" x14ac:dyDescent="0.25">
      <c r="C5" s="84" t="s">
        <v>869</v>
      </c>
    </row>
    <row r="7" spans="1:18" ht="15.75" thickBot="1" x14ac:dyDescent="0.3"/>
    <row r="8" spans="1:18" ht="21.75" thickBot="1" x14ac:dyDescent="0.4">
      <c r="A8" s="103" t="s">
        <v>0</v>
      </c>
      <c r="B8" s="133" t="s">
        <v>1</v>
      </c>
      <c r="C8" s="103" t="s">
        <v>2</v>
      </c>
      <c r="D8" s="103" t="s">
        <v>3</v>
      </c>
      <c r="E8" s="104" t="s">
        <v>4</v>
      </c>
      <c r="F8" s="105" t="s">
        <v>5</v>
      </c>
      <c r="G8" s="106" t="s">
        <v>725</v>
      </c>
      <c r="H8" s="107" t="s">
        <v>340</v>
      </c>
      <c r="J8" s="82"/>
    </row>
    <row r="9" spans="1:18" ht="15.75" thickTop="1" x14ac:dyDescent="0.25">
      <c r="A9" s="108">
        <v>165</v>
      </c>
      <c r="B9" s="126" t="s">
        <v>392</v>
      </c>
      <c r="C9" s="120" t="s">
        <v>213</v>
      </c>
      <c r="D9" s="120" t="s">
        <v>11</v>
      </c>
      <c r="E9" s="100">
        <v>45078</v>
      </c>
      <c r="F9" s="101">
        <v>0.41</v>
      </c>
      <c r="G9" s="98">
        <v>27</v>
      </c>
      <c r="H9" s="118">
        <f>F9*G9</f>
        <v>11.069999999999999</v>
      </c>
    </row>
    <row r="10" spans="1:18" x14ac:dyDescent="0.25">
      <c r="A10" s="108"/>
      <c r="B10" s="126" t="s">
        <v>874</v>
      </c>
      <c r="C10" s="120" t="s">
        <v>213</v>
      </c>
      <c r="D10" s="120" t="s">
        <v>11</v>
      </c>
      <c r="E10" s="100">
        <v>45017</v>
      </c>
      <c r="F10" s="101">
        <v>-0.51</v>
      </c>
      <c r="G10" s="98">
        <v>174</v>
      </c>
      <c r="H10" s="118">
        <f>+F10*G10</f>
        <v>-88.74</v>
      </c>
    </row>
    <row r="11" spans="1:18" x14ac:dyDescent="0.25">
      <c r="A11" s="108">
        <v>177</v>
      </c>
      <c r="B11" s="126" t="s">
        <v>859</v>
      </c>
      <c r="C11" s="109" t="s">
        <v>614</v>
      </c>
      <c r="D11" s="120" t="s">
        <v>11</v>
      </c>
      <c r="E11" s="100">
        <v>45017</v>
      </c>
      <c r="F11" s="101">
        <v>0.49</v>
      </c>
      <c r="G11" s="98">
        <v>471</v>
      </c>
      <c r="H11" s="118">
        <f>F11*G11</f>
        <v>230.79</v>
      </c>
    </row>
    <row r="12" spans="1:18" x14ac:dyDescent="0.25">
      <c r="A12" s="114">
        <v>178</v>
      </c>
      <c r="B12" s="125" t="s">
        <v>858</v>
      </c>
      <c r="C12" s="109" t="s">
        <v>614</v>
      </c>
      <c r="D12" s="109" t="s">
        <v>11</v>
      </c>
      <c r="E12" s="110">
        <v>44986</v>
      </c>
      <c r="F12" s="111">
        <v>0.13</v>
      </c>
      <c r="G12" s="99"/>
      <c r="H12" s="112">
        <f>F12*G12</f>
        <v>0</v>
      </c>
    </row>
    <row r="13" spans="1:18" x14ac:dyDescent="0.25">
      <c r="A13" s="114"/>
      <c r="B13" s="126" t="s">
        <v>859</v>
      </c>
      <c r="C13" s="109" t="s">
        <v>582</v>
      </c>
      <c r="D13" s="109" t="s">
        <v>11</v>
      </c>
      <c r="E13" s="110">
        <v>45139</v>
      </c>
      <c r="F13" s="111"/>
      <c r="G13" s="99">
        <v>15</v>
      </c>
      <c r="H13" s="112"/>
    </row>
    <row r="14" spans="1:18" x14ac:dyDescent="0.25">
      <c r="A14" s="108">
        <v>179</v>
      </c>
      <c r="B14" s="124" t="s">
        <v>860</v>
      </c>
      <c r="C14" s="115" t="s">
        <v>861</v>
      </c>
      <c r="D14" s="109" t="s">
        <v>11</v>
      </c>
      <c r="E14" s="116">
        <v>45017</v>
      </c>
      <c r="F14" s="117">
        <v>4.45</v>
      </c>
      <c r="G14" s="98">
        <v>41</v>
      </c>
      <c r="H14" s="118">
        <f>F14*G14</f>
        <v>182.45000000000002</v>
      </c>
    </row>
    <row r="15" spans="1:18" ht="45" x14ac:dyDescent="0.25">
      <c r="A15" s="108"/>
      <c r="B15" s="23" t="s">
        <v>881</v>
      </c>
      <c r="C15" s="22" t="s">
        <v>203</v>
      </c>
      <c r="D15" s="22" t="s">
        <v>878</v>
      </c>
      <c r="E15" s="130">
        <v>45078</v>
      </c>
      <c r="F15" s="123">
        <v>1.8</v>
      </c>
      <c r="G15" s="131">
        <v>33</v>
      </c>
      <c r="H15" s="118">
        <f>+F15*G15</f>
        <v>59.4</v>
      </c>
      <c r="J15" s="140" t="s">
        <v>882</v>
      </c>
    </row>
    <row r="16" spans="1:18" x14ac:dyDescent="0.25">
      <c r="A16" s="108"/>
      <c r="B16" s="126" t="s">
        <v>876</v>
      </c>
      <c r="C16" s="120" t="s">
        <v>220</v>
      </c>
      <c r="D16" s="22" t="s">
        <v>341</v>
      </c>
      <c r="E16" s="121">
        <v>44562</v>
      </c>
      <c r="F16" s="122"/>
      <c r="G16" s="98">
        <v>26</v>
      </c>
      <c r="H16" s="118">
        <f>F16*G16</f>
        <v>0</v>
      </c>
    </row>
    <row r="17" spans="1:8" x14ac:dyDescent="0.25">
      <c r="A17" s="108"/>
      <c r="B17" s="126" t="s">
        <v>17623</v>
      </c>
      <c r="C17" s="120" t="s">
        <v>203</v>
      </c>
      <c r="D17" s="642" t="s">
        <v>11</v>
      </c>
      <c r="E17" s="121" t="s">
        <v>17624</v>
      </c>
      <c r="F17" s="122"/>
      <c r="G17" s="98">
        <v>10</v>
      </c>
      <c r="H17" s="118">
        <f>F17*G17</f>
        <v>0</v>
      </c>
    </row>
    <row r="18" spans="1:8" x14ac:dyDescent="0.25">
      <c r="A18" s="108"/>
      <c r="B18" s="126" t="s">
        <v>17623</v>
      </c>
      <c r="C18" s="120" t="s">
        <v>17625</v>
      </c>
      <c r="D18" s="642" t="s">
        <v>11</v>
      </c>
      <c r="E18" s="121" t="s">
        <v>17626</v>
      </c>
      <c r="F18" s="122"/>
      <c r="G18" s="98">
        <v>30</v>
      </c>
      <c r="H18" s="118">
        <f>F18*G18</f>
        <v>0</v>
      </c>
    </row>
    <row r="19" spans="1:8" x14ac:dyDescent="0.25">
      <c r="A19" s="108"/>
      <c r="B19" s="126" t="s">
        <v>365</v>
      </c>
      <c r="C19" s="120" t="s">
        <v>203</v>
      </c>
      <c r="D19" s="642" t="s">
        <v>11</v>
      </c>
      <c r="E19" s="121">
        <v>45078</v>
      </c>
      <c r="F19" s="122"/>
      <c r="G19" s="98"/>
      <c r="H19" s="118"/>
    </row>
    <row r="20" spans="1:8" x14ac:dyDescent="0.25">
      <c r="A20" s="108"/>
      <c r="B20" s="126" t="s">
        <v>17627</v>
      </c>
      <c r="C20" s="120" t="s">
        <v>203</v>
      </c>
      <c r="D20" s="642" t="s">
        <v>11</v>
      </c>
      <c r="E20" s="121">
        <v>45078</v>
      </c>
      <c r="F20" s="122"/>
      <c r="G20" s="98">
        <v>15</v>
      </c>
      <c r="H20" s="118"/>
    </row>
    <row r="21" spans="1:8" x14ac:dyDescent="0.25">
      <c r="A21" s="108"/>
      <c r="B21" s="126" t="s">
        <v>17628</v>
      </c>
      <c r="C21" s="120" t="s">
        <v>17629</v>
      </c>
      <c r="D21" s="642" t="s">
        <v>11</v>
      </c>
      <c r="E21" s="121">
        <v>44986</v>
      </c>
      <c r="F21" s="122"/>
      <c r="G21" s="98">
        <v>22</v>
      </c>
      <c r="H21" s="118"/>
    </row>
    <row r="22" spans="1:8" x14ac:dyDescent="0.25">
      <c r="A22" s="108"/>
      <c r="B22" s="126" t="s">
        <v>17630</v>
      </c>
      <c r="C22" s="120" t="s">
        <v>17629</v>
      </c>
      <c r="D22" s="642" t="s">
        <v>11</v>
      </c>
      <c r="E22" s="121">
        <v>45078</v>
      </c>
      <c r="F22" s="122"/>
      <c r="G22" s="98">
        <v>26</v>
      </c>
      <c r="H22" s="118"/>
    </row>
    <row r="23" spans="1:8" x14ac:dyDescent="0.25">
      <c r="A23" s="108"/>
      <c r="B23" s="126" t="s">
        <v>17631</v>
      </c>
      <c r="C23" s="120" t="s">
        <v>17632</v>
      </c>
      <c r="D23" s="642" t="s">
        <v>11</v>
      </c>
      <c r="E23" s="121">
        <v>45962</v>
      </c>
      <c r="F23" s="122"/>
      <c r="G23" s="98">
        <v>50</v>
      </c>
      <c r="H23" s="118"/>
    </row>
    <row r="24" spans="1:8" x14ac:dyDescent="0.25">
      <c r="A24" s="108"/>
      <c r="B24" s="126" t="s">
        <v>871</v>
      </c>
      <c r="C24" s="120"/>
      <c r="D24" s="642"/>
      <c r="E24" s="121"/>
      <c r="F24" s="122"/>
      <c r="G24" s="98"/>
      <c r="H24" s="118"/>
    </row>
    <row r="25" spans="1:8" x14ac:dyDescent="0.25">
      <c r="A25" s="108"/>
      <c r="B25" s="126" t="s">
        <v>17634</v>
      </c>
      <c r="C25" s="120" t="s">
        <v>17633</v>
      </c>
      <c r="D25" s="642" t="s">
        <v>11</v>
      </c>
      <c r="E25" s="121">
        <v>45108</v>
      </c>
      <c r="F25" s="122"/>
      <c r="G25" s="98">
        <v>85</v>
      </c>
      <c r="H25" s="118"/>
    </row>
    <row r="26" spans="1:8" x14ac:dyDescent="0.25">
      <c r="A26" s="108"/>
      <c r="B26" s="126" t="s">
        <v>17635</v>
      </c>
      <c r="C26" s="120" t="s">
        <v>17636</v>
      </c>
      <c r="D26" s="642" t="s">
        <v>11</v>
      </c>
      <c r="E26" s="121">
        <v>44682</v>
      </c>
      <c r="F26" s="122"/>
      <c r="G26" s="98">
        <v>5</v>
      </c>
      <c r="H26" s="118"/>
    </row>
    <row r="27" spans="1:8" x14ac:dyDescent="0.25">
      <c r="A27" s="108"/>
      <c r="B27" s="126" t="s">
        <v>17637</v>
      </c>
      <c r="C27" s="120" t="s">
        <v>17629</v>
      </c>
      <c r="D27" s="642" t="s">
        <v>11</v>
      </c>
      <c r="E27" s="121">
        <v>45047</v>
      </c>
      <c r="F27" s="122"/>
      <c r="G27" s="98">
        <v>10</v>
      </c>
      <c r="H27" s="118"/>
    </row>
    <row r="28" spans="1:8" x14ac:dyDescent="0.25">
      <c r="A28" s="108"/>
      <c r="B28" s="126" t="s">
        <v>17638</v>
      </c>
      <c r="C28" s="120"/>
      <c r="D28" s="642" t="s">
        <v>11</v>
      </c>
      <c r="E28" s="121">
        <v>44805</v>
      </c>
      <c r="F28" s="122"/>
      <c r="G28" s="98">
        <v>33</v>
      </c>
      <c r="H28" s="118"/>
    </row>
    <row r="29" spans="1:8" x14ac:dyDescent="0.25">
      <c r="A29" s="108"/>
      <c r="B29" s="126" t="s">
        <v>17639</v>
      </c>
      <c r="C29" s="120" t="s">
        <v>17629</v>
      </c>
      <c r="D29" s="642" t="s">
        <v>11</v>
      </c>
      <c r="E29" s="121">
        <v>44105</v>
      </c>
      <c r="F29" s="122"/>
      <c r="G29" s="98">
        <v>75</v>
      </c>
      <c r="H29" s="118"/>
    </row>
    <row r="30" spans="1:8" x14ac:dyDescent="0.25">
      <c r="A30" s="108"/>
      <c r="B30" s="126" t="s">
        <v>17640</v>
      </c>
      <c r="C30" s="120" t="s">
        <v>17642</v>
      </c>
      <c r="D30" s="642" t="s">
        <v>11</v>
      </c>
      <c r="E30" s="121">
        <v>45047</v>
      </c>
      <c r="F30" s="122"/>
      <c r="G30" s="98">
        <v>10</v>
      </c>
      <c r="H30" s="118"/>
    </row>
    <row r="31" spans="1:8" x14ac:dyDescent="0.25">
      <c r="A31" s="108"/>
      <c r="B31" s="126" t="s">
        <v>17641</v>
      </c>
      <c r="C31" s="120" t="s">
        <v>222</v>
      </c>
      <c r="D31" s="642" t="s">
        <v>11</v>
      </c>
      <c r="E31" s="121">
        <v>44287</v>
      </c>
      <c r="F31" s="122"/>
      <c r="G31" s="98">
        <v>5</v>
      </c>
      <c r="H31" s="118"/>
    </row>
    <row r="32" spans="1:8" x14ac:dyDescent="0.25">
      <c r="A32" s="108"/>
      <c r="B32" s="126" t="s">
        <v>17643</v>
      </c>
      <c r="C32" s="120" t="s">
        <v>710</v>
      </c>
      <c r="D32" s="642" t="s">
        <v>11</v>
      </c>
      <c r="E32" s="121">
        <v>44896</v>
      </c>
      <c r="F32" s="122"/>
      <c r="G32" s="98">
        <v>1</v>
      </c>
      <c r="H32" s="118"/>
    </row>
    <row r="33" spans="1:9" x14ac:dyDescent="0.25">
      <c r="A33" s="108"/>
      <c r="B33" s="126" t="s">
        <v>1013</v>
      </c>
      <c r="C33" s="120" t="s">
        <v>17644</v>
      </c>
      <c r="D33" s="642" t="s">
        <v>11</v>
      </c>
      <c r="E33" s="121">
        <v>45139</v>
      </c>
      <c r="F33" s="122"/>
      <c r="G33" s="98">
        <v>7</v>
      </c>
      <c r="H33" s="118"/>
      <c r="I33" t="s">
        <v>17654</v>
      </c>
    </row>
    <row r="34" spans="1:9" x14ac:dyDescent="0.25">
      <c r="A34" s="108"/>
      <c r="B34" s="126" t="s">
        <v>17645</v>
      </c>
      <c r="C34" s="120" t="s">
        <v>17646</v>
      </c>
      <c r="D34" s="642" t="s">
        <v>11</v>
      </c>
      <c r="E34" s="121">
        <v>43586</v>
      </c>
      <c r="F34" s="122"/>
      <c r="G34" s="98">
        <v>30</v>
      </c>
      <c r="H34" s="118"/>
    </row>
    <row r="35" spans="1:9" x14ac:dyDescent="0.25">
      <c r="A35" s="108"/>
      <c r="B35" s="126" t="s">
        <v>17647</v>
      </c>
      <c r="C35" s="120" t="s">
        <v>203</v>
      </c>
      <c r="D35" s="642" t="s">
        <v>11</v>
      </c>
      <c r="E35" s="121">
        <v>44774</v>
      </c>
      <c r="F35" s="122"/>
      <c r="G35" s="98">
        <v>6</v>
      </c>
      <c r="H35" s="118"/>
    </row>
    <row r="36" spans="1:9" x14ac:dyDescent="0.25">
      <c r="A36" s="108"/>
      <c r="B36" s="126" t="s">
        <v>17648</v>
      </c>
      <c r="C36" s="120" t="s">
        <v>17649</v>
      </c>
      <c r="D36" s="642" t="s">
        <v>11</v>
      </c>
      <c r="E36" s="121">
        <v>45108</v>
      </c>
      <c r="F36" s="122"/>
      <c r="G36" s="98">
        <v>10</v>
      </c>
      <c r="H36" s="118"/>
    </row>
    <row r="37" spans="1:9" x14ac:dyDescent="0.25">
      <c r="A37" s="108"/>
      <c r="B37" s="126" t="s">
        <v>1014</v>
      </c>
      <c r="C37" s="120" t="s">
        <v>17644</v>
      </c>
      <c r="D37" s="642" t="s">
        <v>11</v>
      </c>
      <c r="E37" s="121">
        <v>45047</v>
      </c>
      <c r="F37" s="122"/>
      <c r="G37" s="98">
        <v>6</v>
      </c>
      <c r="H37" s="118"/>
    </row>
    <row r="38" spans="1:9" x14ac:dyDescent="0.25">
      <c r="A38" s="108"/>
      <c r="B38" s="126" t="s">
        <v>17650</v>
      </c>
      <c r="C38" s="120" t="s">
        <v>864</v>
      </c>
      <c r="D38" s="642" t="s">
        <v>11</v>
      </c>
      <c r="E38" s="121">
        <v>45017</v>
      </c>
      <c r="F38" s="122"/>
      <c r="G38" s="98">
        <v>4</v>
      </c>
      <c r="H38" s="118"/>
    </row>
    <row r="39" spans="1:9" x14ac:dyDescent="0.25">
      <c r="A39" s="108"/>
      <c r="B39" s="126" t="s">
        <v>17651</v>
      </c>
      <c r="C39" s="120" t="s">
        <v>17652</v>
      </c>
      <c r="D39" s="642" t="s">
        <v>11</v>
      </c>
      <c r="E39" s="121">
        <v>44774</v>
      </c>
      <c r="F39" s="122"/>
      <c r="G39" s="98">
        <v>24</v>
      </c>
      <c r="H39" s="118"/>
    </row>
    <row r="40" spans="1:9" x14ac:dyDescent="0.25">
      <c r="A40" s="108"/>
      <c r="B40" s="126" t="s">
        <v>17653</v>
      </c>
      <c r="C40" s="120" t="s">
        <v>17652</v>
      </c>
      <c r="D40" s="642" t="s">
        <v>11</v>
      </c>
      <c r="E40" s="121">
        <v>44805</v>
      </c>
      <c r="F40" s="122"/>
      <c r="G40" s="98">
        <v>23</v>
      </c>
      <c r="H40" s="118"/>
    </row>
    <row r="41" spans="1:9" x14ac:dyDescent="0.25">
      <c r="A41" s="108"/>
      <c r="B41" s="126" t="s">
        <v>17813</v>
      </c>
      <c r="C41" s="120" t="s">
        <v>17633</v>
      </c>
      <c r="D41" s="642" t="s">
        <v>11</v>
      </c>
      <c r="E41" s="121">
        <v>45139</v>
      </c>
      <c r="F41" s="122"/>
      <c r="G41" s="98">
        <v>15</v>
      </c>
      <c r="H41" s="118"/>
    </row>
    <row r="42" spans="1:9" x14ac:dyDescent="0.25">
      <c r="A42" s="1139" t="s">
        <v>335</v>
      </c>
      <c r="B42" s="1140"/>
      <c r="C42" s="1140"/>
      <c r="D42" s="1140"/>
      <c r="E42" s="1140"/>
      <c r="F42" s="1140"/>
      <c r="G42" s="1140"/>
      <c r="H42" s="1141"/>
    </row>
    <row r="43" spans="1:9" ht="25.5" customHeight="1" x14ac:dyDescent="0.25">
      <c r="A43" s="114"/>
      <c r="B43" s="125" t="s">
        <v>17655</v>
      </c>
      <c r="C43" s="109" t="s">
        <v>194</v>
      </c>
      <c r="D43" s="109" t="s">
        <v>335</v>
      </c>
      <c r="E43" s="110">
        <v>45108</v>
      </c>
      <c r="F43" s="111"/>
      <c r="G43" s="99">
        <v>10</v>
      </c>
      <c r="H43" s="112">
        <f>F43*G43</f>
        <v>0</v>
      </c>
    </row>
    <row r="44" spans="1:9" ht="25.5" customHeight="1" x14ac:dyDescent="0.25">
      <c r="A44" s="114"/>
      <c r="B44" s="125"/>
      <c r="C44" s="109"/>
      <c r="D44" s="109"/>
      <c r="E44" s="110"/>
      <c r="F44" s="111"/>
      <c r="G44" s="99"/>
      <c r="H44" s="112"/>
    </row>
    <row r="45" spans="1:9" ht="25.5" customHeight="1" x14ac:dyDescent="0.25">
      <c r="A45" s="1136" t="s">
        <v>336</v>
      </c>
      <c r="B45" s="1137"/>
      <c r="C45" s="1137"/>
      <c r="D45" s="1137"/>
      <c r="E45" s="1137"/>
      <c r="F45" s="1137"/>
      <c r="G45" s="1137"/>
      <c r="H45" s="1138"/>
    </row>
    <row r="46" spans="1:9" ht="25.5" customHeight="1" x14ac:dyDescent="0.25">
      <c r="A46" s="643"/>
      <c r="B46" s="643" t="s">
        <v>17656</v>
      </c>
      <c r="C46" s="127" t="s">
        <v>615</v>
      </c>
      <c r="D46" s="643" t="s">
        <v>336</v>
      </c>
      <c r="E46" s="641">
        <v>45108</v>
      </c>
      <c r="F46" s="643"/>
      <c r="G46" s="643">
        <v>5</v>
      </c>
      <c r="H46" s="643"/>
    </row>
    <row r="47" spans="1:9" ht="25.5" customHeight="1" x14ac:dyDescent="0.25">
      <c r="A47" s="643"/>
      <c r="B47" s="644" t="s">
        <v>17657</v>
      </c>
      <c r="C47" s="127" t="s">
        <v>615</v>
      </c>
      <c r="D47" s="643" t="s">
        <v>336</v>
      </c>
      <c r="E47" s="641">
        <v>45109</v>
      </c>
      <c r="F47" s="645"/>
      <c r="G47" s="645">
        <v>3</v>
      </c>
      <c r="H47" s="643"/>
    </row>
    <row r="48" spans="1:9" ht="25.5" customHeight="1" x14ac:dyDescent="0.25">
      <c r="A48" s="643"/>
      <c r="B48" s="644" t="s">
        <v>17834</v>
      </c>
      <c r="C48" s="21" t="s">
        <v>17832</v>
      </c>
      <c r="D48" s="645" t="s">
        <v>17833</v>
      </c>
      <c r="E48" s="28">
        <v>45139</v>
      </c>
      <c r="F48" s="645"/>
      <c r="G48" s="645">
        <v>3</v>
      </c>
      <c r="H48" s="643"/>
    </row>
    <row r="49" spans="1:8" ht="25.5" customHeight="1" x14ac:dyDescent="0.25">
      <c r="A49" s="643"/>
      <c r="B49" s="644" t="s">
        <v>17831</v>
      </c>
      <c r="C49" s="21" t="s">
        <v>17832</v>
      </c>
      <c r="D49" s="645" t="s">
        <v>17833</v>
      </c>
      <c r="E49" s="28">
        <v>45139</v>
      </c>
      <c r="F49" s="645"/>
      <c r="G49" s="645">
        <v>4</v>
      </c>
      <c r="H49" s="643"/>
    </row>
    <row r="50" spans="1:8" ht="25.5" customHeight="1" x14ac:dyDescent="0.25">
      <c r="A50" s="1142" t="s">
        <v>1079</v>
      </c>
      <c r="B50" s="1143"/>
      <c r="C50" s="1143"/>
      <c r="D50" s="1143"/>
      <c r="E50" s="1143"/>
      <c r="F50" s="1143"/>
      <c r="G50" s="1143"/>
      <c r="H50" s="1144"/>
    </row>
    <row r="51" spans="1:8" ht="25.5" x14ac:dyDescent="0.25">
      <c r="A51" s="114">
        <v>204</v>
      </c>
      <c r="B51" s="125" t="s">
        <v>863</v>
      </c>
      <c r="C51" s="115" t="s">
        <v>866</v>
      </c>
      <c r="D51" s="109" t="s">
        <v>867</v>
      </c>
      <c r="E51" s="116">
        <v>45047</v>
      </c>
      <c r="F51" s="111">
        <v>2.0699999999999998</v>
      </c>
      <c r="G51" s="99">
        <v>19</v>
      </c>
      <c r="H51" s="112">
        <f>F51*G51</f>
        <v>39.33</v>
      </c>
    </row>
    <row r="52" spans="1:8" x14ac:dyDescent="0.25">
      <c r="A52" s="114">
        <v>214</v>
      </c>
      <c r="B52" s="125" t="s">
        <v>872</v>
      </c>
      <c r="C52" s="109" t="s">
        <v>231</v>
      </c>
      <c r="D52" s="109" t="s">
        <v>873</v>
      </c>
      <c r="E52" s="110">
        <v>45047</v>
      </c>
      <c r="F52" s="111">
        <v>13.31</v>
      </c>
      <c r="G52" s="99">
        <v>4</v>
      </c>
      <c r="H52" s="112">
        <f>F52*G52</f>
        <v>53.24</v>
      </c>
    </row>
    <row r="53" spans="1:8" x14ac:dyDescent="0.25">
      <c r="A53" s="114"/>
      <c r="B53" s="125"/>
      <c r="C53" s="109"/>
      <c r="D53" s="109"/>
      <c r="E53" s="110"/>
      <c r="F53" s="111"/>
      <c r="G53" s="99"/>
      <c r="H53" s="112"/>
    </row>
    <row r="54" spans="1:8" x14ac:dyDescent="0.25">
      <c r="A54" s="1136" t="s">
        <v>12</v>
      </c>
      <c r="B54" s="1137"/>
      <c r="C54" s="1137"/>
      <c r="D54" s="1137"/>
      <c r="E54" s="1137"/>
      <c r="F54" s="1137"/>
      <c r="G54" s="1137"/>
      <c r="H54" s="1138"/>
    </row>
    <row r="55" spans="1:8" x14ac:dyDescent="0.25">
      <c r="A55" s="114"/>
      <c r="B55" s="125" t="s">
        <v>17658</v>
      </c>
      <c r="C55" s="109" t="s">
        <v>736</v>
      </c>
      <c r="D55" s="109" t="s">
        <v>12</v>
      </c>
      <c r="E55" s="110">
        <v>45078</v>
      </c>
      <c r="F55" s="111"/>
      <c r="G55" s="99">
        <v>5</v>
      </c>
      <c r="H55" s="112"/>
    </row>
    <row r="56" spans="1:8" x14ac:dyDescent="0.25">
      <c r="A56" s="114"/>
      <c r="B56" s="125" t="s">
        <v>17659</v>
      </c>
      <c r="C56" s="109" t="s">
        <v>865</v>
      </c>
      <c r="D56" s="109" t="s">
        <v>12</v>
      </c>
      <c r="E56" s="110">
        <v>44682</v>
      </c>
      <c r="F56" s="111"/>
      <c r="G56" s="99">
        <v>2</v>
      </c>
      <c r="H56" s="112"/>
    </row>
    <row r="57" spans="1:8" x14ac:dyDescent="0.25">
      <c r="A57" s="114"/>
      <c r="B57" s="125" t="s">
        <v>17827</v>
      </c>
      <c r="C57" s="109" t="s">
        <v>198</v>
      </c>
      <c r="D57" s="109" t="s">
        <v>12</v>
      </c>
      <c r="E57" s="110">
        <v>45139</v>
      </c>
      <c r="F57" s="111"/>
      <c r="G57" s="99">
        <v>12</v>
      </c>
      <c r="H57" s="112"/>
    </row>
    <row r="58" spans="1:8" x14ac:dyDescent="0.25">
      <c r="A58" s="114"/>
      <c r="B58" s="737" t="s">
        <v>17829</v>
      </c>
      <c r="C58" s="738" t="s">
        <v>195</v>
      </c>
      <c r="D58" s="738" t="s">
        <v>12</v>
      </c>
      <c r="E58" s="739">
        <v>45139</v>
      </c>
      <c r="F58" s="740"/>
      <c r="G58" s="741">
        <v>2</v>
      </c>
      <c r="H58" s="112"/>
    </row>
    <row r="59" spans="1:8" x14ac:dyDescent="0.25">
      <c r="A59" s="1136" t="s">
        <v>17660</v>
      </c>
      <c r="B59" s="1137"/>
      <c r="C59" s="1137"/>
      <c r="D59" s="1137"/>
      <c r="E59" s="1137"/>
      <c r="F59" s="1137"/>
      <c r="G59" s="1137"/>
      <c r="H59" s="1138"/>
    </row>
    <row r="60" spans="1:8" x14ac:dyDescent="0.25">
      <c r="A60" s="114"/>
      <c r="B60" s="125" t="s">
        <v>17662</v>
      </c>
      <c r="C60" s="109" t="s">
        <v>17661</v>
      </c>
      <c r="D60" s="109" t="s">
        <v>10</v>
      </c>
      <c r="E60" s="110">
        <v>44774</v>
      </c>
      <c r="F60" s="111"/>
      <c r="G60" s="99">
        <v>10</v>
      </c>
      <c r="H60" s="112">
        <f t="shared" ref="H60:H83" si="0">F60*G60</f>
        <v>0</v>
      </c>
    </row>
    <row r="61" spans="1:8" x14ac:dyDescent="0.25">
      <c r="A61" s="114"/>
      <c r="B61" s="125" t="s">
        <v>17664</v>
      </c>
      <c r="C61" s="109" t="s">
        <v>17663</v>
      </c>
      <c r="D61" s="109" t="s">
        <v>10</v>
      </c>
      <c r="E61" s="110">
        <v>45078</v>
      </c>
      <c r="F61" s="111"/>
      <c r="G61" s="99">
        <v>7</v>
      </c>
      <c r="H61" s="112">
        <f t="shared" si="0"/>
        <v>0</v>
      </c>
    </row>
    <row r="62" spans="1:8" x14ac:dyDescent="0.25">
      <c r="A62" s="114"/>
      <c r="B62" s="125" t="s">
        <v>17669</v>
      </c>
      <c r="C62" s="109" t="s">
        <v>17670</v>
      </c>
      <c r="D62" s="109" t="s">
        <v>10</v>
      </c>
      <c r="E62" s="110">
        <v>44774</v>
      </c>
      <c r="F62" s="111"/>
      <c r="G62" s="99">
        <v>1</v>
      </c>
      <c r="H62" s="112">
        <f t="shared" si="0"/>
        <v>0</v>
      </c>
    </row>
    <row r="63" spans="1:8" x14ac:dyDescent="0.25">
      <c r="A63" s="114"/>
      <c r="B63" s="125" t="s">
        <v>17664</v>
      </c>
      <c r="C63" s="109" t="s">
        <v>877</v>
      </c>
      <c r="D63" s="109" t="s">
        <v>10</v>
      </c>
      <c r="E63" s="110">
        <v>44835</v>
      </c>
      <c r="F63" s="111"/>
      <c r="G63" s="99">
        <v>2</v>
      </c>
      <c r="H63" s="112">
        <f t="shared" si="0"/>
        <v>0</v>
      </c>
    </row>
    <row r="64" spans="1:8" x14ac:dyDescent="0.25">
      <c r="A64" s="114"/>
      <c r="B64" s="125" t="s">
        <v>17666</v>
      </c>
      <c r="C64" s="109" t="s">
        <v>875</v>
      </c>
      <c r="D64" s="109" t="s">
        <v>10</v>
      </c>
      <c r="E64" s="110">
        <v>44743</v>
      </c>
      <c r="F64" s="111"/>
      <c r="G64" s="99">
        <v>3</v>
      </c>
      <c r="H64" s="112">
        <f t="shared" si="0"/>
        <v>0</v>
      </c>
    </row>
    <row r="65" spans="1:8" x14ac:dyDescent="0.25">
      <c r="A65" s="114"/>
      <c r="B65" s="125" t="s">
        <v>17665</v>
      </c>
      <c r="C65" s="109" t="s">
        <v>877</v>
      </c>
      <c r="D65" s="109" t="s">
        <v>10</v>
      </c>
      <c r="E65" s="110">
        <v>44866</v>
      </c>
      <c r="F65" s="111"/>
      <c r="G65" s="99">
        <v>13</v>
      </c>
      <c r="H65" s="112">
        <f t="shared" si="0"/>
        <v>0</v>
      </c>
    </row>
    <row r="66" spans="1:8" x14ac:dyDescent="0.25">
      <c r="A66" s="114"/>
      <c r="B66" s="125" t="s">
        <v>17667</v>
      </c>
      <c r="C66" s="109" t="s">
        <v>865</v>
      </c>
      <c r="D66" s="109" t="s">
        <v>10</v>
      </c>
      <c r="E66" s="110">
        <v>44652</v>
      </c>
      <c r="F66" s="111"/>
      <c r="G66" s="99">
        <v>24</v>
      </c>
      <c r="H66" s="112">
        <f t="shared" si="0"/>
        <v>0</v>
      </c>
    </row>
    <row r="67" spans="1:8" x14ac:dyDescent="0.25">
      <c r="A67" s="114"/>
      <c r="B67" s="125" t="s">
        <v>17677</v>
      </c>
      <c r="C67" s="109" t="s">
        <v>575</v>
      </c>
      <c r="D67" s="109" t="s">
        <v>10</v>
      </c>
      <c r="E67" s="110">
        <v>45108</v>
      </c>
      <c r="F67" s="111"/>
      <c r="G67" s="99">
        <v>10</v>
      </c>
      <c r="H67" s="112">
        <f t="shared" si="0"/>
        <v>0</v>
      </c>
    </row>
    <row r="68" spans="1:8" x14ac:dyDescent="0.25">
      <c r="A68" s="114"/>
      <c r="B68" s="125" t="s">
        <v>17668</v>
      </c>
      <c r="C68" s="109" t="s">
        <v>194</v>
      </c>
      <c r="D68" s="109" t="s">
        <v>10</v>
      </c>
      <c r="E68" s="110">
        <v>44986</v>
      </c>
      <c r="F68" s="111"/>
      <c r="G68" s="99">
        <v>1</v>
      </c>
      <c r="H68" s="112">
        <f t="shared" si="0"/>
        <v>0</v>
      </c>
    </row>
    <row r="69" spans="1:8" x14ac:dyDescent="0.25">
      <c r="A69" s="114"/>
      <c r="B69" s="125" t="s">
        <v>17673</v>
      </c>
      <c r="C69" s="109" t="s">
        <v>206</v>
      </c>
      <c r="D69" s="109" t="s">
        <v>10</v>
      </c>
      <c r="E69" s="110">
        <v>44958</v>
      </c>
      <c r="F69" s="111"/>
      <c r="G69" s="99">
        <v>13</v>
      </c>
      <c r="H69" s="112">
        <f t="shared" si="0"/>
        <v>0</v>
      </c>
    </row>
    <row r="70" spans="1:8" x14ac:dyDescent="0.25">
      <c r="A70" s="114"/>
      <c r="B70" s="125" t="s">
        <v>17684</v>
      </c>
      <c r="C70" s="109" t="s">
        <v>17685</v>
      </c>
      <c r="D70" s="109" t="s">
        <v>10</v>
      </c>
      <c r="E70" s="110">
        <v>44835</v>
      </c>
      <c r="F70" s="111"/>
      <c r="G70" s="99">
        <v>9</v>
      </c>
      <c r="H70" s="112">
        <f t="shared" si="0"/>
        <v>0</v>
      </c>
    </row>
    <row r="71" spans="1:8" x14ac:dyDescent="0.25">
      <c r="A71" s="114"/>
      <c r="B71" s="125" t="s">
        <v>17671</v>
      </c>
      <c r="C71" s="109" t="s">
        <v>865</v>
      </c>
      <c r="D71" s="109" t="s">
        <v>10</v>
      </c>
      <c r="E71" s="110">
        <v>44835</v>
      </c>
      <c r="F71" s="111"/>
      <c r="G71" s="99">
        <v>27</v>
      </c>
      <c r="H71" s="112">
        <f t="shared" si="0"/>
        <v>0</v>
      </c>
    </row>
    <row r="72" spans="1:8" x14ac:dyDescent="0.25">
      <c r="A72" s="114"/>
      <c r="B72" s="125" t="s">
        <v>17692</v>
      </c>
      <c r="C72" s="109" t="s">
        <v>868</v>
      </c>
      <c r="D72" s="109" t="s">
        <v>10</v>
      </c>
      <c r="E72" s="110">
        <v>44986</v>
      </c>
      <c r="F72" s="111"/>
      <c r="G72" s="99">
        <v>10</v>
      </c>
      <c r="H72" s="112">
        <f t="shared" si="0"/>
        <v>0</v>
      </c>
    </row>
    <row r="73" spans="1:8" x14ac:dyDescent="0.25">
      <c r="A73" s="114"/>
      <c r="B73" s="125" t="s">
        <v>99</v>
      </c>
      <c r="C73" s="109" t="s">
        <v>875</v>
      </c>
      <c r="D73" s="109" t="s">
        <v>10</v>
      </c>
      <c r="E73" s="110">
        <v>45108</v>
      </c>
      <c r="F73" s="111"/>
      <c r="G73" s="99">
        <v>3</v>
      </c>
      <c r="H73" s="112">
        <f t="shared" si="0"/>
        <v>0</v>
      </c>
    </row>
    <row r="74" spans="1:8" x14ac:dyDescent="0.25">
      <c r="A74" s="114"/>
      <c r="B74" s="125" t="s">
        <v>17672</v>
      </c>
      <c r="C74" s="109" t="s">
        <v>214</v>
      </c>
      <c r="D74" s="109" t="s">
        <v>10</v>
      </c>
      <c r="E74" s="110">
        <v>44805</v>
      </c>
      <c r="F74" s="111"/>
      <c r="G74" s="99">
        <v>4</v>
      </c>
      <c r="H74" s="112">
        <f t="shared" si="0"/>
        <v>0</v>
      </c>
    </row>
    <row r="75" spans="1:8" x14ac:dyDescent="0.25">
      <c r="A75" s="114"/>
      <c r="B75" s="125" t="s">
        <v>17674</v>
      </c>
      <c r="C75" s="109" t="s">
        <v>575</v>
      </c>
      <c r="D75" s="109" t="s">
        <v>10</v>
      </c>
      <c r="E75" s="110">
        <v>44986</v>
      </c>
      <c r="F75" s="111"/>
      <c r="G75" s="99">
        <v>10</v>
      </c>
      <c r="H75" s="112">
        <f t="shared" si="0"/>
        <v>0</v>
      </c>
    </row>
    <row r="76" spans="1:8" x14ac:dyDescent="0.25">
      <c r="A76" s="114"/>
      <c r="B76" s="125" t="s">
        <v>17674</v>
      </c>
      <c r="C76" s="109" t="s">
        <v>198</v>
      </c>
      <c r="D76" s="109" t="s">
        <v>10</v>
      </c>
      <c r="E76" s="110">
        <v>45108</v>
      </c>
      <c r="F76" s="111"/>
      <c r="G76" s="99">
        <v>1</v>
      </c>
      <c r="H76" s="112">
        <f t="shared" si="0"/>
        <v>0</v>
      </c>
    </row>
    <row r="77" spans="1:8" x14ac:dyDescent="0.25">
      <c r="A77" s="114"/>
      <c r="B77" s="125" t="s">
        <v>17672</v>
      </c>
      <c r="C77" s="109" t="s">
        <v>17675</v>
      </c>
      <c r="D77" s="109" t="s">
        <v>10</v>
      </c>
      <c r="E77" s="110">
        <v>44805</v>
      </c>
      <c r="F77" s="111"/>
      <c r="G77" s="99">
        <v>6</v>
      </c>
      <c r="H77" s="112">
        <f t="shared" si="0"/>
        <v>0</v>
      </c>
    </row>
    <row r="78" spans="1:8" x14ac:dyDescent="0.25">
      <c r="A78" s="114"/>
      <c r="B78" s="125" t="s">
        <v>17676</v>
      </c>
      <c r="C78" s="109" t="s">
        <v>875</v>
      </c>
      <c r="D78" s="109" t="s">
        <v>10</v>
      </c>
      <c r="E78" s="110">
        <v>44713</v>
      </c>
      <c r="F78" s="111"/>
      <c r="G78" s="99">
        <v>1</v>
      </c>
      <c r="H78" s="112">
        <f t="shared" si="0"/>
        <v>0</v>
      </c>
    </row>
    <row r="79" spans="1:8" x14ac:dyDescent="0.25">
      <c r="A79" s="114"/>
      <c r="B79" s="125" t="s">
        <v>17694</v>
      </c>
      <c r="C79" s="109" t="s">
        <v>17695</v>
      </c>
      <c r="D79" s="109" t="s">
        <v>10</v>
      </c>
      <c r="E79" s="110">
        <v>45078</v>
      </c>
      <c r="F79" s="111"/>
      <c r="G79" s="99">
        <v>2</v>
      </c>
      <c r="H79" s="112">
        <f t="shared" si="0"/>
        <v>0</v>
      </c>
    </row>
    <row r="80" spans="1:8" x14ac:dyDescent="0.25">
      <c r="A80" s="114"/>
      <c r="B80" s="125" t="s">
        <v>17697</v>
      </c>
      <c r="C80" s="109" t="s">
        <v>17685</v>
      </c>
      <c r="D80" s="109" t="s">
        <v>10</v>
      </c>
      <c r="E80" s="110">
        <v>44713</v>
      </c>
      <c r="F80" s="111"/>
      <c r="G80" s="99">
        <v>2</v>
      </c>
      <c r="H80" s="112">
        <f t="shared" si="0"/>
        <v>0</v>
      </c>
    </row>
    <row r="81" spans="1:8" x14ac:dyDescent="0.25">
      <c r="A81" s="114"/>
      <c r="B81" s="125" t="s">
        <v>17678</v>
      </c>
      <c r="C81" s="109" t="s">
        <v>865</v>
      </c>
      <c r="D81" s="109" t="s">
        <v>10</v>
      </c>
      <c r="E81" s="110">
        <v>44986</v>
      </c>
      <c r="F81" s="111"/>
      <c r="G81" s="99">
        <v>39</v>
      </c>
      <c r="H81" s="112">
        <f t="shared" si="0"/>
        <v>0</v>
      </c>
    </row>
    <row r="82" spans="1:8" x14ac:dyDescent="0.25">
      <c r="A82" s="114"/>
      <c r="B82" s="125" t="s">
        <v>17679</v>
      </c>
      <c r="C82" s="109" t="s">
        <v>17680</v>
      </c>
      <c r="D82" s="109" t="s">
        <v>10</v>
      </c>
      <c r="E82" s="110">
        <v>45047</v>
      </c>
      <c r="F82" s="111"/>
      <c r="G82" s="99">
        <v>2</v>
      </c>
      <c r="H82" s="112">
        <f t="shared" si="0"/>
        <v>0</v>
      </c>
    </row>
    <row r="83" spans="1:8" x14ac:dyDescent="0.25">
      <c r="A83" s="114"/>
      <c r="B83" s="125" t="s">
        <v>17681</v>
      </c>
      <c r="C83" s="109" t="s">
        <v>865</v>
      </c>
      <c r="D83" s="109" t="s">
        <v>10</v>
      </c>
      <c r="E83" s="110">
        <v>45017</v>
      </c>
      <c r="F83" s="111"/>
      <c r="G83" s="99">
        <v>1</v>
      </c>
      <c r="H83" s="112">
        <f t="shared" si="0"/>
        <v>0</v>
      </c>
    </row>
    <row r="84" spans="1:8" ht="25.5" customHeight="1" x14ac:dyDescent="0.25">
      <c r="A84" s="114">
        <v>198</v>
      </c>
      <c r="B84" s="125" t="s">
        <v>862</v>
      </c>
      <c r="C84" s="109" t="s">
        <v>865</v>
      </c>
      <c r="D84" s="109" t="s">
        <v>10</v>
      </c>
      <c r="E84" s="110">
        <v>44805</v>
      </c>
      <c r="F84" s="111">
        <v>7.085</v>
      </c>
      <c r="G84" s="99">
        <v>27</v>
      </c>
      <c r="H84" s="112">
        <f t="shared" ref="H84:H105" si="1">F84*G84</f>
        <v>191.29499999999999</v>
      </c>
    </row>
    <row r="85" spans="1:8" ht="25.5" customHeight="1" x14ac:dyDescent="0.25">
      <c r="A85" s="114"/>
      <c r="B85" s="125" t="s">
        <v>17682</v>
      </c>
      <c r="C85" s="109" t="s">
        <v>865</v>
      </c>
      <c r="D85" s="109" t="s">
        <v>10</v>
      </c>
      <c r="E85" s="110">
        <v>44805</v>
      </c>
      <c r="F85" s="111"/>
      <c r="G85" s="99">
        <v>7</v>
      </c>
      <c r="H85" s="112">
        <f t="shared" si="1"/>
        <v>0</v>
      </c>
    </row>
    <row r="86" spans="1:8" ht="25.5" customHeight="1" x14ac:dyDescent="0.25">
      <c r="A86" s="114"/>
      <c r="B86" s="125" t="s">
        <v>17683</v>
      </c>
      <c r="C86" s="109" t="s">
        <v>877</v>
      </c>
      <c r="D86" s="109" t="s">
        <v>10</v>
      </c>
      <c r="E86" s="110">
        <v>45017</v>
      </c>
      <c r="F86" s="111"/>
      <c r="G86" s="99">
        <v>10</v>
      </c>
      <c r="H86" s="112">
        <f t="shared" si="1"/>
        <v>0</v>
      </c>
    </row>
    <row r="87" spans="1:8" ht="25.5" customHeight="1" x14ac:dyDescent="0.25">
      <c r="A87" s="114"/>
      <c r="B87" s="125" t="s">
        <v>17693</v>
      </c>
      <c r="C87" s="109" t="s">
        <v>868</v>
      </c>
      <c r="D87" s="109" t="s">
        <v>10</v>
      </c>
      <c r="E87" s="110">
        <v>45078</v>
      </c>
      <c r="F87" s="111"/>
      <c r="G87" s="99">
        <v>3</v>
      </c>
      <c r="H87" s="112">
        <f t="shared" si="1"/>
        <v>0</v>
      </c>
    </row>
    <row r="88" spans="1:8" ht="25.5" customHeight="1" x14ac:dyDescent="0.25">
      <c r="A88" s="114"/>
      <c r="B88" s="125" t="s">
        <v>17686</v>
      </c>
      <c r="C88" s="109" t="s">
        <v>1007</v>
      </c>
      <c r="D88" s="109" t="s">
        <v>10</v>
      </c>
      <c r="E88" s="110">
        <v>44896</v>
      </c>
      <c r="F88" s="111"/>
      <c r="G88" s="99">
        <v>9</v>
      </c>
      <c r="H88" s="112">
        <f t="shared" si="1"/>
        <v>0</v>
      </c>
    </row>
    <row r="89" spans="1:8" ht="25.5" customHeight="1" x14ac:dyDescent="0.25">
      <c r="A89" s="114"/>
      <c r="B89" s="125" t="s">
        <v>17703</v>
      </c>
      <c r="C89" s="109" t="s">
        <v>222</v>
      </c>
      <c r="D89" s="109" t="s">
        <v>10</v>
      </c>
      <c r="E89" s="110">
        <v>45078</v>
      </c>
      <c r="F89" s="111"/>
      <c r="G89" s="99">
        <v>23</v>
      </c>
      <c r="H89" s="112">
        <f t="shared" si="1"/>
        <v>0</v>
      </c>
    </row>
    <row r="90" spans="1:8" ht="25.5" customHeight="1" x14ac:dyDescent="0.25">
      <c r="A90" s="114"/>
      <c r="B90" s="125" t="s">
        <v>17828</v>
      </c>
      <c r="C90" s="109" t="s">
        <v>17663</v>
      </c>
      <c r="D90" s="109" t="s">
        <v>10</v>
      </c>
      <c r="E90" s="110">
        <v>45108</v>
      </c>
      <c r="F90" s="111"/>
      <c r="G90" s="99">
        <v>7</v>
      </c>
      <c r="H90" s="112">
        <f t="shared" si="1"/>
        <v>0</v>
      </c>
    </row>
    <row r="91" spans="1:8" ht="25.5" customHeight="1" x14ac:dyDescent="0.25">
      <c r="A91" s="114"/>
      <c r="B91" s="125" t="s">
        <v>17811</v>
      </c>
      <c r="C91" s="109" t="s">
        <v>17812</v>
      </c>
      <c r="D91" s="109" t="s">
        <v>10</v>
      </c>
      <c r="E91" s="110">
        <v>44993</v>
      </c>
      <c r="F91" s="111"/>
      <c r="G91" s="99">
        <v>4</v>
      </c>
      <c r="H91" s="112">
        <f t="shared" si="1"/>
        <v>0</v>
      </c>
    </row>
    <row r="92" spans="1:8" ht="25.5" customHeight="1" x14ac:dyDescent="0.25">
      <c r="A92" s="114"/>
      <c r="B92" s="125" t="s">
        <v>17701</v>
      </c>
      <c r="C92" s="109" t="s">
        <v>1223</v>
      </c>
      <c r="D92" s="109" t="s">
        <v>10</v>
      </c>
      <c r="E92" s="110">
        <v>43739</v>
      </c>
      <c r="F92" s="111"/>
      <c r="G92" s="99">
        <v>28</v>
      </c>
      <c r="H92" s="112">
        <f t="shared" si="1"/>
        <v>0</v>
      </c>
    </row>
    <row r="93" spans="1:8" x14ac:dyDescent="0.25">
      <c r="A93" s="114">
        <v>212</v>
      </c>
      <c r="B93" s="125" t="s">
        <v>870</v>
      </c>
      <c r="C93" s="109" t="s">
        <v>241</v>
      </c>
      <c r="D93" s="109" t="s">
        <v>10</v>
      </c>
      <c r="E93" s="110">
        <v>44682</v>
      </c>
      <c r="F93" s="111">
        <v>0.92</v>
      </c>
      <c r="G93" s="99">
        <v>9</v>
      </c>
      <c r="H93" s="112">
        <f t="shared" si="1"/>
        <v>8.2800000000000011</v>
      </c>
    </row>
    <row r="94" spans="1:8" ht="25.5" customHeight="1" x14ac:dyDescent="0.25">
      <c r="A94" s="114"/>
      <c r="B94" s="125" t="s">
        <v>17687</v>
      </c>
      <c r="C94" s="109" t="s">
        <v>17688</v>
      </c>
      <c r="D94" s="109" t="s">
        <v>10</v>
      </c>
      <c r="E94" s="110">
        <v>45047</v>
      </c>
      <c r="F94" s="111"/>
      <c r="G94" s="99">
        <v>2</v>
      </c>
      <c r="H94" s="112">
        <f t="shared" si="1"/>
        <v>0</v>
      </c>
    </row>
    <row r="95" spans="1:8" ht="25.5" customHeight="1" x14ac:dyDescent="0.25">
      <c r="A95" s="114"/>
      <c r="B95" s="125" t="s">
        <v>17691</v>
      </c>
      <c r="C95" s="109" t="s">
        <v>17685</v>
      </c>
      <c r="D95" s="109" t="s">
        <v>10</v>
      </c>
      <c r="E95" s="110">
        <v>44501</v>
      </c>
      <c r="F95" s="111"/>
      <c r="G95" s="99">
        <v>1</v>
      </c>
      <c r="H95" s="112">
        <f t="shared" si="1"/>
        <v>0</v>
      </c>
    </row>
    <row r="96" spans="1:8" ht="25.5" customHeight="1" x14ac:dyDescent="0.25">
      <c r="A96" s="114"/>
      <c r="B96" s="125" t="s">
        <v>17702</v>
      </c>
      <c r="C96" s="109" t="s">
        <v>736</v>
      </c>
      <c r="D96" s="109" t="s">
        <v>10</v>
      </c>
      <c r="E96" s="110">
        <v>45108</v>
      </c>
      <c r="F96" s="111"/>
      <c r="G96" s="99">
        <v>1</v>
      </c>
      <c r="H96" s="112">
        <f t="shared" si="1"/>
        <v>0</v>
      </c>
    </row>
    <row r="97" spans="1:8" ht="25.5" customHeight="1" x14ac:dyDescent="0.25">
      <c r="A97" s="114"/>
      <c r="B97" s="125" t="s">
        <v>17704</v>
      </c>
      <c r="C97" s="109" t="s">
        <v>575</v>
      </c>
      <c r="D97" s="109" t="s">
        <v>10</v>
      </c>
      <c r="E97" s="110"/>
      <c r="F97" s="111"/>
      <c r="G97" s="99"/>
      <c r="H97" s="112">
        <f t="shared" si="1"/>
        <v>0</v>
      </c>
    </row>
    <row r="98" spans="1:8" ht="25.5" customHeight="1" x14ac:dyDescent="0.25">
      <c r="A98" s="114"/>
      <c r="B98" s="125" t="s">
        <v>17835</v>
      </c>
      <c r="C98" s="109" t="s">
        <v>868</v>
      </c>
      <c r="D98" s="109" t="s">
        <v>10</v>
      </c>
      <c r="E98" s="110">
        <v>45139</v>
      </c>
      <c r="F98" s="111"/>
      <c r="G98" s="99">
        <v>20</v>
      </c>
      <c r="H98" s="112"/>
    </row>
    <row r="99" spans="1:8" x14ac:dyDescent="0.25">
      <c r="A99" s="114">
        <v>200</v>
      </c>
      <c r="B99" s="125" t="s">
        <v>17689</v>
      </c>
      <c r="C99" s="115" t="s">
        <v>879</v>
      </c>
      <c r="D99" s="109" t="s">
        <v>10</v>
      </c>
      <c r="E99" s="116">
        <v>44958</v>
      </c>
      <c r="F99" s="111">
        <v>0.98</v>
      </c>
      <c r="G99" s="99">
        <v>20</v>
      </c>
      <c r="H99" s="112">
        <f t="shared" si="1"/>
        <v>19.600000000000001</v>
      </c>
    </row>
    <row r="100" spans="1:8" x14ac:dyDescent="0.25">
      <c r="A100" s="114"/>
      <c r="B100" s="125" t="s">
        <v>17700</v>
      </c>
      <c r="C100" s="115" t="s">
        <v>865</v>
      </c>
      <c r="D100" s="109" t="s">
        <v>10</v>
      </c>
      <c r="E100" s="116"/>
      <c r="F100" s="111"/>
      <c r="G100" s="99"/>
      <c r="H100" s="112">
        <f t="shared" si="1"/>
        <v>0</v>
      </c>
    </row>
    <row r="101" spans="1:8" x14ac:dyDescent="0.25">
      <c r="A101" s="114"/>
      <c r="B101" s="125" t="s">
        <v>17690</v>
      </c>
      <c r="C101" s="115" t="s">
        <v>877</v>
      </c>
      <c r="D101" s="109" t="s">
        <v>10</v>
      </c>
      <c r="E101" s="116">
        <v>45078</v>
      </c>
      <c r="F101" s="111"/>
      <c r="G101" s="99">
        <v>1</v>
      </c>
      <c r="H101" s="112">
        <f t="shared" si="1"/>
        <v>0</v>
      </c>
    </row>
    <row r="102" spans="1:8" x14ac:dyDescent="0.25">
      <c r="A102" s="114"/>
      <c r="B102" s="125" t="s">
        <v>17698</v>
      </c>
      <c r="C102" s="115" t="s">
        <v>17699</v>
      </c>
      <c r="D102" s="109" t="s">
        <v>10</v>
      </c>
      <c r="E102" s="116">
        <v>44743</v>
      </c>
      <c r="F102" s="111"/>
      <c r="G102" s="99">
        <v>2</v>
      </c>
      <c r="H102" s="112">
        <f t="shared" si="1"/>
        <v>0</v>
      </c>
    </row>
    <row r="103" spans="1:8" x14ac:dyDescent="0.25">
      <c r="A103" s="114"/>
      <c r="B103" s="125" t="s">
        <v>17696</v>
      </c>
      <c r="C103" s="115" t="s">
        <v>868</v>
      </c>
      <c r="D103" s="109" t="s">
        <v>10</v>
      </c>
      <c r="E103" s="116">
        <v>45017</v>
      </c>
      <c r="F103" s="111"/>
      <c r="G103" s="99">
        <v>7</v>
      </c>
      <c r="H103" s="112">
        <f t="shared" si="1"/>
        <v>0</v>
      </c>
    </row>
    <row r="104" spans="1:8" x14ac:dyDescent="0.25">
      <c r="A104" s="114"/>
      <c r="B104" s="125" t="s">
        <v>896</v>
      </c>
      <c r="C104" s="115" t="s">
        <v>875</v>
      </c>
      <c r="D104" s="109" t="s">
        <v>10</v>
      </c>
      <c r="E104" s="116">
        <v>45108</v>
      </c>
      <c r="F104" s="111"/>
      <c r="G104" s="99">
        <v>49</v>
      </c>
      <c r="H104" s="112">
        <f t="shared" si="1"/>
        <v>0</v>
      </c>
    </row>
    <row r="105" spans="1:8" x14ac:dyDescent="0.25">
      <c r="A105" s="114"/>
      <c r="B105" s="125" t="s">
        <v>1072</v>
      </c>
      <c r="C105" s="109" t="s">
        <v>206</v>
      </c>
      <c r="D105" s="109" t="s">
        <v>10</v>
      </c>
      <c r="E105" s="116">
        <v>45078</v>
      </c>
      <c r="F105" s="111"/>
      <c r="G105" s="99">
        <v>20</v>
      </c>
      <c r="H105" s="112">
        <f t="shared" si="1"/>
        <v>0</v>
      </c>
    </row>
    <row r="106" spans="1:8" x14ac:dyDescent="0.25">
      <c r="A106" s="114"/>
      <c r="B106" s="125" t="s">
        <v>104</v>
      </c>
      <c r="C106" s="109" t="s">
        <v>575</v>
      </c>
      <c r="D106" s="109" t="s">
        <v>10</v>
      </c>
      <c r="E106" s="116">
        <v>45078</v>
      </c>
      <c r="F106" s="111"/>
      <c r="G106" s="99">
        <v>128</v>
      </c>
      <c r="H106" s="112">
        <f t="shared" ref="H106:H112" si="2">F106*G106</f>
        <v>0</v>
      </c>
    </row>
    <row r="107" spans="1:8" x14ac:dyDescent="0.25">
      <c r="A107" s="114"/>
      <c r="B107" s="125" t="s">
        <v>17830</v>
      </c>
      <c r="C107" s="109" t="s">
        <v>198</v>
      </c>
      <c r="D107" s="109" t="s">
        <v>10</v>
      </c>
      <c r="E107" s="116">
        <v>45139</v>
      </c>
      <c r="F107" s="111"/>
      <c r="G107" s="99">
        <v>20</v>
      </c>
      <c r="H107" s="112">
        <f t="shared" si="2"/>
        <v>0</v>
      </c>
    </row>
    <row r="108" spans="1:8" x14ac:dyDescent="0.25">
      <c r="A108" s="114"/>
      <c r="B108" s="125" t="s">
        <v>17705</v>
      </c>
      <c r="C108" s="109" t="s">
        <v>868</v>
      </c>
      <c r="D108" s="109" t="s">
        <v>10</v>
      </c>
      <c r="E108" s="116">
        <v>45078</v>
      </c>
      <c r="F108" s="111"/>
      <c r="G108" s="99">
        <v>11</v>
      </c>
      <c r="H108" s="112">
        <f t="shared" si="2"/>
        <v>0</v>
      </c>
    </row>
    <row r="109" spans="1:8" x14ac:dyDescent="0.25">
      <c r="A109" s="114"/>
      <c r="B109" s="125" t="s">
        <v>17706</v>
      </c>
      <c r="C109" s="109" t="s">
        <v>736</v>
      </c>
      <c r="D109" s="109" t="s">
        <v>10</v>
      </c>
      <c r="E109" s="116">
        <v>45078</v>
      </c>
      <c r="F109" s="111"/>
      <c r="G109" s="99">
        <v>4</v>
      </c>
      <c r="H109" s="112">
        <f t="shared" si="2"/>
        <v>0</v>
      </c>
    </row>
    <row r="110" spans="1:8" x14ac:dyDescent="0.25">
      <c r="A110" s="114"/>
      <c r="B110" s="125" t="s">
        <v>17707</v>
      </c>
      <c r="C110" s="109" t="s">
        <v>17675</v>
      </c>
      <c r="D110" s="109" t="s">
        <v>10</v>
      </c>
      <c r="E110" s="116">
        <v>45108</v>
      </c>
      <c r="F110" s="111"/>
      <c r="G110" s="99">
        <v>21</v>
      </c>
      <c r="H110" s="112">
        <f t="shared" si="2"/>
        <v>0</v>
      </c>
    </row>
    <row r="111" spans="1:8" x14ac:dyDescent="0.25">
      <c r="A111" s="114"/>
      <c r="B111" s="125" t="s">
        <v>17708</v>
      </c>
      <c r="C111" s="109" t="s">
        <v>736</v>
      </c>
      <c r="D111" s="109" t="s">
        <v>10</v>
      </c>
      <c r="E111" s="116">
        <v>45108</v>
      </c>
      <c r="F111" s="111"/>
      <c r="G111" s="99">
        <v>97</v>
      </c>
      <c r="H111" s="112">
        <f t="shared" si="2"/>
        <v>0</v>
      </c>
    </row>
    <row r="112" spans="1:8" x14ac:dyDescent="0.25">
      <c r="A112" s="114"/>
      <c r="B112" s="125" t="s">
        <v>17709</v>
      </c>
      <c r="C112" s="109" t="s">
        <v>875</v>
      </c>
      <c r="D112" s="109" t="s">
        <v>10</v>
      </c>
      <c r="E112" s="116">
        <v>45108</v>
      </c>
      <c r="F112" s="111">
        <v>3.65</v>
      </c>
      <c r="G112" s="99">
        <v>265</v>
      </c>
      <c r="H112" s="118">
        <f t="shared" si="2"/>
        <v>967.25</v>
      </c>
    </row>
    <row r="113" spans="1:1" x14ac:dyDescent="0.25">
      <c r="A113" s="113"/>
    </row>
    <row r="114" spans="1:1" x14ac:dyDescent="0.25">
      <c r="A114" s="119"/>
    </row>
    <row r="115" spans="1:1" x14ac:dyDescent="0.25">
      <c r="A115" s="113"/>
    </row>
    <row r="116" spans="1:1" x14ac:dyDescent="0.25">
      <c r="A116" s="119"/>
    </row>
    <row r="117" spans="1:1" x14ac:dyDescent="0.25">
      <c r="A117" s="113"/>
    </row>
    <row r="118" spans="1:1" x14ac:dyDescent="0.25">
      <c r="A118" s="119"/>
    </row>
    <row r="119" spans="1:1" x14ac:dyDescent="0.25">
      <c r="A119" s="113"/>
    </row>
    <row r="120" spans="1:1" x14ac:dyDescent="0.25">
      <c r="A120" s="119"/>
    </row>
    <row r="121" spans="1:1" x14ac:dyDescent="0.25">
      <c r="A121" s="113"/>
    </row>
    <row r="122" spans="1:1" x14ac:dyDescent="0.25">
      <c r="A122" s="119"/>
    </row>
    <row r="123" spans="1:1" x14ac:dyDescent="0.25">
      <c r="A123" s="113"/>
    </row>
    <row r="124" spans="1:1" x14ac:dyDescent="0.25">
      <c r="A124" s="119"/>
    </row>
    <row r="125" spans="1:1" x14ac:dyDescent="0.25">
      <c r="A125" s="113"/>
    </row>
    <row r="126" spans="1:1" x14ac:dyDescent="0.25">
      <c r="A126" s="119"/>
    </row>
    <row r="127" spans="1:1" x14ac:dyDescent="0.25">
      <c r="A127" s="113"/>
    </row>
    <row r="128" spans="1:1" x14ac:dyDescent="0.25">
      <c r="A128" s="119"/>
    </row>
    <row r="129" spans="1:1" x14ac:dyDescent="0.25">
      <c r="A129" s="113"/>
    </row>
    <row r="130" spans="1:1" x14ac:dyDescent="0.25">
      <c r="A130" s="119"/>
    </row>
    <row r="131" spans="1:1" x14ac:dyDescent="0.25">
      <c r="A131" s="113"/>
    </row>
    <row r="132" spans="1:1" x14ac:dyDescent="0.25">
      <c r="A132" s="119"/>
    </row>
    <row r="133" spans="1:1" x14ac:dyDescent="0.25">
      <c r="A133" s="113"/>
    </row>
    <row r="134" spans="1:1" x14ac:dyDescent="0.25">
      <c r="A134" s="119"/>
    </row>
    <row r="135" spans="1:1" x14ac:dyDescent="0.25">
      <c r="A135" s="113"/>
    </row>
    <row r="136" spans="1:1" x14ac:dyDescent="0.25">
      <c r="A136" s="119"/>
    </row>
    <row r="137" spans="1:1" x14ac:dyDescent="0.25">
      <c r="A137" s="113"/>
    </row>
    <row r="138" spans="1:1" x14ac:dyDescent="0.25">
      <c r="A138" s="119"/>
    </row>
    <row r="139" spans="1:1" x14ac:dyDescent="0.25">
      <c r="A139" s="113"/>
    </row>
    <row r="140" spans="1:1" x14ac:dyDescent="0.25">
      <c r="A140" s="119"/>
    </row>
    <row r="141" spans="1:1" x14ac:dyDescent="0.25">
      <c r="A141" s="113"/>
    </row>
    <row r="142" spans="1:1" x14ac:dyDescent="0.25">
      <c r="A142" s="119"/>
    </row>
    <row r="143" spans="1:1" x14ac:dyDescent="0.25">
      <c r="A143" s="113"/>
    </row>
  </sheetData>
  <autoFilter ref="A8:H112"/>
  <mergeCells count="7">
    <mergeCell ref="A54:H54"/>
    <mergeCell ref="A59:H59"/>
    <mergeCell ref="B2:H2"/>
    <mergeCell ref="C3:D3"/>
    <mergeCell ref="A42:H42"/>
    <mergeCell ref="A45:H45"/>
    <mergeCell ref="A50:H50"/>
  </mergeCells>
  <conditionalFormatting sqref="G84:G92 G94:G98">
    <cfRule type="iconSet" priority="1">
      <iconSet>
        <cfvo type="percent" val="0"/>
        <cfvo type="num" val="20"/>
        <cfvo type="num" val="50"/>
      </iconSet>
    </cfRule>
    <cfRule type="iconSet" priority="2">
      <iconSet>
        <cfvo type="percent" val="0"/>
        <cfvo type="percent" val="20"/>
        <cfvo type="percent" val="80"/>
      </iconSet>
    </cfRule>
  </conditionalFormatting>
  <conditionalFormatting sqref="G84:G92 G94:G98">
    <cfRule type="iconSet" priority="3">
      <iconSet>
        <cfvo type="percent" val="0"/>
        <cfvo type="num" val="25"/>
        <cfvo type="num" val="50"/>
      </iconSet>
    </cfRule>
    <cfRule type="iconSet" priority="4">
      <iconSet>
        <cfvo type="percent" val="0"/>
        <cfvo type="num" val="0"/>
        <cfvo type="num" val="50"/>
      </iconSet>
    </cfRule>
  </conditionalFormatting>
  <conditionalFormatting sqref="G9:G41 G43:G44 G99:G112 G93 G51:G53 G55:G58 G60:G83">
    <cfRule type="iconSet" priority="4274">
      <iconSet>
        <cfvo type="percent" val="0"/>
        <cfvo type="num" val="20"/>
        <cfvo type="num" val="50"/>
      </iconSet>
    </cfRule>
    <cfRule type="iconSet" priority="4275">
      <iconSet>
        <cfvo type="percent" val="0"/>
        <cfvo type="percent" val="20"/>
        <cfvo type="percent" val="80"/>
      </iconSet>
    </cfRule>
  </conditionalFormatting>
  <conditionalFormatting sqref="G9:G41 G43:G44 G99:G112 G93 G51:G53 G55:G58 G60:G83">
    <cfRule type="iconSet" priority="4288">
      <iconSet>
        <cfvo type="percent" val="0"/>
        <cfvo type="num" val="25"/>
        <cfvo type="num" val="50"/>
      </iconSet>
    </cfRule>
    <cfRule type="iconSet" priority="4289">
      <iconSet>
        <cfvo type="percent" val="0"/>
        <cfvo type="num" val="0"/>
        <cfvo type="num" val="50"/>
      </iconSet>
    </cfRule>
  </conditionalFormatting>
  <pageMargins left="0.7" right="0.7" top="0.75" bottom="0.75" header="0.3" footer="0.3"/>
  <pageSetup paperSize="9"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17"/>
  <sheetViews>
    <sheetView zoomScale="70" zoomScaleNormal="70" workbookViewId="0">
      <selection activeCell="G126" sqref="G126"/>
    </sheetView>
  </sheetViews>
  <sheetFormatPr baseColWidth="10" defaultRowHeight="15" x14ac:dyDescent="0.25"/>
  <cols>
    <col min="1" max="1" width="12" style="371" customWidth="1"/>
    <col min="2" max="2" width="46.140625" style="200" customWidth="1"/>
    <col min="3" max="3" width="12.85546875" style="132" customWidth="1"/>
    <col min="4" max="4" width="14.42578125" style="132" customWidth="1"/>
    <col min="5" max="5" width="20.7109375" style="132" customWidth="1"/>
    <col min="6" max="6" width="12.140625" style="224" customWidth="1"/>
    <col min="7" max="7" width="15.7109375" style="218" customWidth="1"/>
    <col min="8" max="8" width="15.7109375" style="200" customWidth="1"/>
    <col min="9" max="9" width="15.7109375" style="324" customWidth="1"/>
    <col min="10" max="10" width="15.7109375" style="218" customWidth="1"/>
    <col min="11" max="11" width="15.7109375" style="132" customWidth="1"/>
    <col min="12" max="12" width="15.7109375" style="218" customWidth="1"/>
    <col min="13" max="13" width="15.7109375" style="132" customWidth="1"/>
    <col min="14" max="14" width="15.7109375" style="218" customWidth="1"/>
    <col min="15" max="15" width="15.7109375" style="132" customWidth="1"/>
    <col min="16" max="16" width="15.7109375" style="218" customWidth="1"/>
    <col min="17" max="17" width="19" style="132" customWidth="1"/>
    <col min="18" max="18" width="19" style="218" customWidth="1"/>
    <col min="19" max="20" width="14.140625" customWidth="1"/>
    <col min="21" max="22" width="13.140625" customWidth="1"/>
    <col min="23" max="23" width="14" customWidth="1"/>
    <col min="26" max="26" width="29.85546875" customWidth="1"/>
  </cols>
  <sheetData>
    <row r="1" spans="1:23" x14ac:dyDescent="0.25">
      <c r="A1" s="368"/>
      <c r="B1" s="199"/>
      <c r="C1" s="18"/>
      <c r="D1" s="18"/>
      <c r="E1" s="18"/>
      <c r="F1" s="18"/>
      <c r="G1" s="217"/>
      <c r="H1" s="18"/>
      <c r="I1" s="323"/>
      <c r="J1" s="18"/>
      <c r="K1" s="18"/>
      <c r="L1" s="18"/>
      <c r="M1" s="18"/>
      <c r="N1" s="18"/>
      <c r="O1" s="18"/>
      <c r="P1" s="18"/>
      <c r="Q1" s="18"/>
    </row>
    <row r="2" spans="1:23" ht="44.25" x14ac:dyDescent="0.25">
      <c r="A2" s="1126" t="s">
        <v>327</v>
      </c>
      <c r="B2" s="1126"/>
      <c r="C2" s="1126"/>
      <c r="D2" s="1126"/>
      <c r="E2" s="1126"/>
      <c r="F2" s="1126"/>
      <c r="G2" s="1126"/>
      <c r="H2" s="1126"/>
      <c r="I2" s="1126"/>
      <c r="J2" s="1126"/>
      <c r="K2" s="1126"/>
      <c r="L2" s="1126"/>
      <c r="M2" s="1126"/>
      <c r="N2" s="1126"/>
      <c r="O2" s="1126"/>
      <c r="P2" s="1126"/>
      <c r="Q2" s="1126"/>
    </row>
    <row r="3" spans="1:23" ht="25.5" x14ac:dyDescent="0.25">
      <c r="A3" s="1112" t="s">
        <v>328</v>
      </c>
      <c r="B3" s="1112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2"/>
      <c r="O3" s="1112"/>
      <c r="P3" s="1112"/>
      <c r="Q3" s="1112"/>
      <c r="R3" s="1112"/>
      <c r="S3" s="129"/>
      <c r="T3" s="129"/>
      <c r="U3" s="129"/>
      <c r="V3" s="129"/>
      <c r="W3" s="129"/>
    </row>
    <row r="4" spans="1:23" ht="24" thickBot="1" x14ac:dyDescent="0.3">
      <c r="A4" s="1127" t="s">
        <v>18004</v>
      </c>
      <c r="B4" s="1127"/>
      <c r="C4" s="1127"/>
      <c r="D4" s="1127"/>
      <c r="E4" s="1127"/>
      <c r="F4" s="1127"/>
      <c r="G4" s="1127"/>
      <c r="H4" s="1127"/>
      <c r="I4" s="1127"/>
      <c r="J4" s="1127"/>
      <c r="K4" s="1127"/>
      <c r="L4" s="1127"/>
      <c r="M4" s="1127"/>
      <c r="N4" s="1127"/>
      <c r="O4" s="1127"/>
      <c r="P4" s="1127"/>
      <c r="Q4" s="1127"/>
    </row>
    <row r="5" spans="1:23" ht="21.75" thickBot="1" x14ac:dyDescent="0.4">
      <c r="A5" s="369"/>
      <c r="B5" s="199"/>
      <c r="C5" s="20"/>
      <c r="D5" s="20"/>
      <c r="E5" s="20"/>
      <c r="F5" s="20"/>
      <c r="H5" s="334"/>
      <c r="I5" s="220" t="s">
        <v>329</v>
      </c>
      <c r="J5" s="221">
        <f>J800</f>
        <v>611.55000000000007</v>
      </c>
      <c r="K5" s="222"/>
      <c r="L5" s="221">
        <f>L800</f>
        <v>0</v>
      </c>
      <c r="M5" s="222"/>
      <c r="N5" s="221">
        <f>N800</f>
        <v>0</v>
      </c>
      <c r="O5" s="222"/>
      <c r="P5" s="221">
        <f>P800</f>
        <v>0</v>
      </c>
      <c r="Q5" s="222"/>
      <c r="R5" s="370">
        <f>R800</f>
        <v>0</v>
      </c>
      <c r="V5" s="138">
        <f>V800</f>
        <v>0</v>
      </c>
      <c r="W5" s="138">
        <f>SUM(W800)</f>
        <v>0</v>
      </c>
    </row>
    <row r="6" spans="1:23" x14ac:dyDescent="0.25">
      <c r="A6" s="368"/>
      <c r="B6" s="199"/>
      <c r="C6" s="18"/>
      <c r="D6" s="18"/>
      <c r="E6" s="18"/>
      <c r="F6" s="18"/>
      <c r="G6" s="223"/>
      <c r="H6" s="1114"/>
      <c r="I6" s="1114"/>
      <c r="J6" s="1114"/>
      <c r="K6" s="18"/>
      <c r="L6" s="18"/>
      <c r="M6" s="18"/>
      <c r="N6" s="18"/>
      <c r="O6" s="18"/>
      <c r="P6" s="18"/>
      <c r="Q6" s="18"/>
    </row>
    <row r="7" spans="1:23" x14ac:dyDescent="0.25">
      <c r="G7" s="219"/>
      <c r="H7" s="335"/>
      <c r="I7" s="274"/>
      <c r="J7" s="219"/>
      <c r="K7" s="225"/>
      <c r="M7" s="218"/>
    </row>
    <row r="8" spans="1:23" ht="19.5" thickBot="1" x14ac:dyDescent="0.35">
      <c r="I8" s="715"/>
      <c r="J8" s="279"/>
      <c r="K8" s="710">
        <v>45170</v>
      </c>
      <c r="L8" s="279"/>
      <c r="M8" s="412">
        <v>45177</v>
      </c>
      <c r="N8" s="284"/>
      <c r="O8" s="686">
        <v>45184</v>
      </c>
      <c r="P8" s="451"/>
      <c r="Q8" s="559">
        <v>45191</v>
      </c>
      <c r="R8" s="451"/>
      <c r="S8" s="891">
        <v>45198</v>
      </c>
    </row>
    <row r="9" spans="1:23" s="79" customFormat="1" ht="30.75" thickBot="1" x14ac:dyDescent="0.3">
      <c r="A9" s="372" t="s">
        <v>905</v>
      </c>
      <c r="B9" s="210" t="s">
        <v>1</v>
      </c>
      <c r="C9" s="189" t="s">
        <v>2</v>
      </c>
      <c r="D9" s="189" t="s">
        <v>3</v>
      </c>
      <c r="E9" s="189" t="s">
        <v>258</v>
      </c>
      <c r="F9" s="226" t="s">
        <v>4</v>
      </c>
      <c r="G9" s="227" t="s">
        <v>5</v>
      </c>
      <c r="H9" s="336" t="s">
        <v>793</v>
      </c>
      <c r="I9" s="325" t="s">
        <v>725</v>
      </c>
      <c r="J9" s="228" t="s">
        <v>340</v>
      </c>
      <c r="K9" s="229" t="s">
        <v>6</v>
      </c>
      <c r="L9" s="228" t="s">
        <v>721</v>
      </c>
      <c r="M9" s="229" t="s">
        <v>7</v>
      </c>
      <c r="N9" s="228" t="s">
        <v>722</v>
      </c>
      <c r="O9" s="229" t="s">
        <v>8</v>
      </c>
      <c r="P9" s="373" t="s">
        <v>723</v>
      </c>
      <c r="Q9" s="374" t="s">
        <v>9</v>
      </c>
      <c r="R9" s="375" t="s">
        <v>724</v>
      </c>
      <c r="S9" s="374" t="s">
        <v>17975</v>
      </c>
      <c r="T9" s="375" t="s">
        <v>1287</v>
      </c>
      <c r="U9" s="79" t="s">
        <v>331</v>
      </c>
      <c r="V9" s="79" t="s">
        <v>797</v>
      </c>
      <c r="W9" s="79" t="s">
        <v>902</v>
      </c>
    </row>
    <row r="10" spans="1:23" x14ac:dyDescent="0.25">
      <c r="A10" s="179">
        <v>1</v>
      </c>
      <c r="B10" s="201" t="s">
        <v>14</v>
      </c>
      <c r="C10" s="14" t="s">
        <v>241</v>
      </c>
      <c r="D10" s="14" t="s">
        <v>10</v>
      </c>
      <c r="E10" s="14" t="s">
        <v>259</v>
      </c>
      <c r="F10" s="15">
        <v>45689</v>
      </c>
      <c r="G10" s="37">
        <v>0.66</v>
      </c>
      <c r="H10" s="337"/>
      <c r="I10" s="83"/>
      <c r="J10" s="85">
        <f>G10*I10</f>
        <v>0</v>
      </c>
      <c r="K10" s="83"/>
      <c r="L10" s="85">
        <f>G10*K10</f>
        <v>0</v>
      </c>
      <c r="M10" s="83"/>
      <c r="N10" s="85">
        <f>G10*M10</f>
        <v>0</v>
      </c>
      <c r="O10" s="83"/>
      <c r="P10" s="85">
        <f>G10*O10</f>
        <v>0</v>
      </c>
      <c r="Q10" s="83"/>
      <c r="R10" s="377">
        <f>G10*Q10</f>
        <v>0</v>
      </c>
      <c r="S10" s="905"/>
      <c r="T10" s="905"/>
      <c r="V10" s="174"/>
      <c r="W10" s="176"/>
    </row>
    <row r="11" spans="1:23" ht="28.5" x14ac:dyDescent="0.25">
      <c r="A11" s="179">
        <v>2</v>
      </c>
      <c r="B11" s="201" t="s">
        <v>15</v>
      </c>
      <c r="C11" s="14" t="s">
        <v>194</v>
      </c>
      <c r="D11" s="14" t="s">
        <v>10</v>
      </c>
      <c r="E11" s="14" t="s">
        <v>259</v>
      </c>
      <c r="F11" s="15">
        <v>45505</v>
      </c>
      <c r="G11" s="37">
        <v>1.43</v>
      </c>
      <c r="H11" s="337"/>
      <c r="I11" s="83"/>
      <c r="J11" s="85">
        <f t="shared" ref="J11:J92" si="0">G11*I11</f>
        <v>0</v>
      </c>
      <c r="K11" s="83"/>
      <c r="L11" s="85">
        <f t="shared" ref="L11:L111" si="1">G11*K11</f>
        <v>0</v>
      </c>
      <c r="M11" s="83"/>
      <c r="N11" s="85">
        <f t="shared" ref="N11:N111" si="2">G11*M11</f>
        <v>0</v>
      </c>
      <c r="O11" s="83"/>
      <c r="P11" s="85">
        <f t="shared" ref="P11:P111" si="3">G11*O11</f>
        <v>0</v>
      </c>
      <c r="Q11" s="83"/>
      <c r="R11" s="377">
        <f t="shared" ref="R11:R111" si="4">G11*Q11</f>
        <v>0</v>
      </c>
      <c r="S11" s="905"/>
      <c r="T11" s="905"/>
      <c r="V11" s="174"/>
      <c r="W11" s="176"/>
    </row>
    <row r="12" spans="1:23" ht="28.5" x14ac:dyDescent="0.25">
      <c r="A12" s="179">
        <v>3</v>
      </c>
      <c r="B12" s="201" t="s">
        <v>1034</v>
      </c>
      <c r="C12" s="14" t="s">
        <v>198</v>
      </c>
      <c r="D12" s="14" t="s">
        <v>10</v>
      </c>
      <c r="E12" s="14" t="s">
        <v>259</v>
      </c>
      <c r="F12" s="15"/>
      <c r="G12" s="37">
        <v>1.1399999999999999</v>
      </c>
      <c r="H12" s="337"/>
      <c r="I12" s="83"/>
      <c r="J12" s="85">
        <f t="shared" si="0"/>
        <v>0</v>
      </c>
      <c r="K12" s="83"/>
      <c r="L12" s="85">
        <f>G12*K12</f>
        <v>0</v>
      </c>
      <c r="M12" s="83"/>
      <c r="N12" s="85">
        <f>G12*M12</f>
        <v>0</v>
      </c>
      <c r="O12" s="83"/>
      <c r="P12" s="85">
        <f>G12*O12</f>
        <v>0</v>
      </c>
      <c r="Q12" s="83"/>
      <c r="R12" s="377">
        <f>G12*Q12</f>
        <v>0</v>
      </c>
      <c r="S12" s="905"/>
      <c r="T12" s="905"/>
      <c r="V12" s="174"/>
      <c r="W12" s="176"/>
    </row>
    <row r="13" spans="1:23" x14ac:dyDescent="0.25">
      <c r="A13" s="179">
        <v>4</v>
      </c>
      <c r="B13" s="201" t="s">
        <v>1033</v>
      </c>
      <c r="C13" s="14" t="s">
        <v>195</v>
      </c>
      <c r="D13" s="14" t="s">
        <v>10</v>
      </c>
      <c r="E13" s="14" t="s">
        <v>259</v>
      </c>
      <c r="F13" s="15">
        <v>45413</v>
      </c>
      <c r="G13" s="37">
        <v>1.32</v>
      </c>
      <c r="H13" s="337"/>
      <c r="I13" s="83"/>
      <c r="J13" s="85">
        <f t="shared" si="0"/>
        <v>0</v>
      </c>
      <c r="K13" s="83"/>
      <c r="L13" s="85">
        <f t="shared" si="1"/>
        <v>0</v>
      </c>
      <c r="M13" s="83"/>
      <c r="N13" s="85">
        <f t="shared" si="2"/>
        <v>0</v>
      </c>
      <c r="O13" s="83"/>
      <c r="P13" s="85">
        <f t="shared" si="3"/>
        <v>0</v>
      </c>
      <c r="Q13" s="83"/>
      <c r="R13" s="377">
        <f t="shared" si="4"/>
        <v>0</v>
      </c>
      <c r="S13" s="905"/>
      <c r="T13" s="905"/>
      <c r="V13" s="174"/>
      <c r="W13" s="176"/>
    </row>
    <row r="14" spans="1:23" ht="15.75" x14ac:dyDescent="0.25">
      <c r="A14" s="179">
        <v>5</v>
      </c>
      <c r="B14" s="184" t="s">
        <v>17614</v>
      </c>
      <c r="C14" s="203" t="s">
        <v>1128</v>
      </c>
      <c r="D14" s="14" t="s">
        <v>10</v>
      </c>
      <c r="E14" s="14" t="s">
        <v>259</v>
      </c>
      <c r="F14" s="576">
        <v>45566</v>
      </c>
      <c r="G14" s="577">
        <v>0.66</v>
      </c>
      <c r="H14" s="337"/>
      <c r="I14" s="233">
        <v>3</v>
      </c>
      <c r="J14" s="85">
        <f t="shared" si="0"/>
        <v>1.98</v>
      </c>
      <c r="K14" s="233"/>
      <c r="L14" s="232">
        <f>G14*K14</f>
        <v>0</v>
      </c>
      <c r="M14" s="83"/>
      <c r="N14" s="232">
        <f>G14*M14</f>
        <v>0</v>
      </c>
      <c r="O14" s="233"/>
      <c r="P14" s="232">
        <f>G14*O14</f>
        <v>0</v>
      </c>
      <c r="Q14" s="233"/>
      <c r="R14" s="377">
        <f>G14*Q14</f>
        <v>0</v>
      </c>
      <c r="S14" s="905"/>
      <c r="T14" s="905"/>
      <c r="V14" s="174"/>
      <c r="W14" s="176"/>
    </row>
    <row r="15" spans="1:23" ht="30" x14ac:dyDescent="0.25">
      <c r="A15" s="179">
        <v>684</v>
      </c>
      <c r="B15" s="273" t="s">
        <v>17746</v>
      </c>
      <c r="C15" s="660" t="s">
        <v>736</v>
      </c>
      <c r="D15" s="14" t="s">
        <v>10</v>
      </c>
      <c r="E15" s="14" t="s">
        <v>325</v>
      </c>
      <c r="F15" s="586">
        <v>45839</v>
      </c>
      <c r="G15" s="652">
        <v>0.75</v>
      </c>
      <c r="H15" s="337"/>
      <c r="I15" s="233"/>
      <c r="J15" s="85">
        <f>G15*I15</f>
        <v>0</v>
      </c>
      <c r="K15" s="83"/>
      <c r="L15" s="232">
        <f>G15*K15</f>
        <v>0</v>
      </c>
      <c r="M15" s="83"/>
      <c r="N15" s="232">
        <f>G15*M15</f>
        <v>0</v>
      </c>
      <c r="O15" s="233"/>
      <c r="P15" s="232">
        <f>G15*O15</f>
        <v>0</v>
      </c>
      <c r="Q15" s="233"/>
      <c r="R15" s="377">
        <f>G15*Q15</f>
        <v>0</v>
      </c>
      <c r="S15" s="905"/>
      <c r="T15" s="905"/>
      <c r="V15" s="174"/>
      <c r="W15" s="176"/>
    </row>
    <row r="16" spans="1:23" ht="28.5" x14ac:dyDescent="0.25">
      <c r="A16" s="179"/>
      <c r="B16" s="201" t="s">
        <v>17934</v>
      </c>
      <c r="C16" s="660" t="s">
        <v>736</v>
      </c>
      <c r="D16" s="14" t="s">
        <v>10</v>
      </c>
      <c r="E16" s="14" t="s">
        <v>325</v>
      </c>
      <c r="F16" s="586">
        <v>45992</v>
      </c>
      <c r="G16" s="652">
        <v>0.81</v>
      </c>
      <c r="H16" s="337"/>
      <c r="I16" s="233">
        <v>10</v>
      </c>
      <c r="J16" s="85">
        <f>G16*I16</f>
        <v>8.1000000000000014</v>
      </c>
      <c r="K16" s="83"/>
      <c r="L16" s="232">
        <f>G16*K16</f>
        <v>0</v>
      </c>
      <c r="M16" s="233"/>
      <c r="N16" s="232">
        <f>G16*M16</f>
        <v>0</v>
      </c>
      <c r="O16" s="233"/>
      <c r="P16" s="232">
        <f>G16*O16</f>
        <v>0</v>
      </c>
      <c r="Q16" s="233"/>
      <c r="R16" s="377">
        <f>G16*Q16</f>
        <v>0</v>
      </c>
      <c r="S16" s="905"/>
      <c r="T16" s="905"/>
      <c r="V16" s="174"/>
      <c r="W16" s="176"/>
    </row>
    <row r="17" spans="1:23" ht="28.5" x14ac:dyDescent="0.25">
      <c r="A17" s="179"/>
      <c r="B17" s="201" t="s">
        <v>17935</v>
      </c>
      <c r="C17" s="660" t="s">
        <v>736</v>
      </c>
      <c r="D17" s="14" t="s">
        <v>10</v>
      </c>
      <c r="E17" s="14" t="s">
        <v>325</v>
      </c>
      <c r="F17" s="586">
        <v>45870</v>
      </c>
      <c r="G17" s="652">
        <v>0.81</v>
      </c>
      <c r="H17" s="337"/>
      <c r="I17" s="233">
        <v>10</v>
      </c>
      <c r="J17" s="85">
        <f>G17*I17</f>
        <v>8.1000000000000014</v>
      </c>
      <c r="K17" s="83"/>
      <c r="L17" s="232">
        <f>G17*K17</f>
        <v>0</v>
      </c>
      <c r="M17" s="233"/>
      <c r="N17" s="232">
        <f>G17*M17</f>
        <v>0</v>
      </c>
      <c r="O17" s="233"/>
      <c r="P17" s="232">
        <f>G17*O17</f>
        <v>0</v>
      </c>
      <c r="Q17" s="233"/>
      <c r="R17" s="377">
        <f>G17*Q17</f>
        <v>0</v>
      </c>
      <c r="S17" s="905"/>
      <c r="T17" s="905"/>
      <c r="V17" s="174"/>
      <c r="W17" s="176"/>
    </row>
    <row r="18" spans="1:23" ht="28.5" x14ac:dyDescent="0.25">
      <c r="A18" s="179">
        <v>6</v>
      </c>
      <c r="B18" s="201" t="s">
        <v>16</v>
      </c>
      <c r="C18" s="14" t="s">
        <v>194</v>
      </c>
      <c r="D18" s="14" t="s">
        <v>10</v>
      </c>
      <c r="E18" s="14" t="s">
        <v>260</v>
      </c>
      <c r="F18" s="15">
        <v>45566</v>
      </c>
      <c r="G18" s="37">
        <v>7.65</v>
      </c>
      <c r="H18" s="337"/>
      <c r="I18" s="83"/>
      <c r="J18" s="85">
        <f t="shared" si="0"/>
        <v>0</v>
      </c>
      <c r="K18" s="83"/>
      <c r="L18" s="85">
        <f t="shared" si="1"/>
        <v>0</v>
      </c>
      <c r="M18" s="83"/>
      <c r="N18" s="85">
        <f t="shared" si="2"/>
        <v>0</v>
      </c>
      <c r="O18" s="83"/>
      <c r="P18" s="85">
        <f t="shared" si="3"/>
        <v>0</v>
      </c>
      <c r="Q18" s="83"/>
      <c r="R18" s="377">
        <f t="shared" si="4"/>
        <v>0</v>
      </c>
      <c r="S18" s="905"/>
      <c r="T18" s="905"/>
      <c r="V18" s="174"/>
      <c r="W18" s="176"/>
    </row>
    <row r="19" spans="1:23" ht="28.5" x14ac:dyDescent="0.25">
      <c r="A19" s="179">
        <v>7</v>
      </c>
      <c r="B19" s="201" t="s">
        <v>17</v>
      </c>
      <c r="C19" s="14" t="s">
        <v>194</v>
      </c>
      <c r="D19" s="14" t="s">
        <v>10</v>
      </c>
      <c r="E19" s="14" t="s">
        <v>261</v>
      </c>
      <c r="F19" s="15">
        <v>45474</v>
      </c>
      <c r="G19" s="37">
        <v>4.0999999999999996</v>
      </c>
      <c r="H19" s="337"/>
      <c r="I19" s="83"/>
      <c r="J19" s="85">
        <f t="shared" si="0"/>
        <v>0</v>
      </c>
      <c r="K19" s="83"/>
      <c r="L19" s="85">
        <f t="shared" si="1"/>
        <v>0</v>
      </c>
      <c r="M19" s="83"/>
      <c r="N19" s="85">
        <f t="shared" si="2"/>
        <v>0</v>
      </c>
      <c r="O19" s="83"/>
      <c r="P19" s="85">
        <f t="shared" si="3"/>
        <v>0</v>
      </c>
      <c r="Q19" s="83"/>
      <c r="R19" s="377">
        <f t="shared" si="4"/>
        <v>0</v>
      </c>
      <c r="S19" s="905"/>
      <c r="T19" s="905"/>
      <c r="V19" s="174"/>
      <c r="W19" s="176"/>
    </row>
    <row r="20" spans="1:23" ht="28.5" x14ac:dyDescent="0.25">
      <c r="A20" s="179">
        <v>8</v>
      </c>
      <c r="B20" s="201" t="s">
        <v>18</v>
      </c>
      <c r="C20" s="14" t="s">
        <v>196</v>
      </c>
      <c r="D20" s="14" t="s">
        <v>10</v>
      </c>
      <c r="E20" s="14" t="s">
        <v>262</v>
      </c>
      <c r="F20" s="15">
        <v>45474</v>
      </c>
      <c r="G20" s="37">
        <v>1.64</v>
      </c>
      <c r="H20" s="337"/>
      <c r="I20" s="83"/>
      <c r="J20" s="85">
        <f t="shared" si="0"/>
        <v>0</v>
      </c>
      <c r="K20" s="83"/>
      <c r="L20" s="85">
        <f t="shared" si="1"/>
        <v>0</v>
      </c>
      <c r="M20" s="83"/>
      <c r="N20" s="85">
        <f t="shared" si="2"/>
        <v>0</v>
      </c>
      <c r="O20" s="83"/>
      <c r="P20" s="85">
        <f t="shared" si="3"/>
        <v>0</v>
      </c>
      <c r="Q20" s="83"/>
      <c r="R20" s="377">
        <f t="shared" si="4"/>
        <v>0</v>
      </c>
      <c r="S20" s="905"/>
      <c r="T20" s="905"/>
      <c r="V20" s="174"/>
      <c r="W20" s="176"/>
    </row>
    <row r="21" spans="1:23" ht="25.5" x14ac:dyDescent="0.25">
      <c r="A21" s="179">
        <v>9</v>
      </c>
      <c r="B21" s="201" t="s">
        <v>19</v>
      </c>
      <c r="C21" s="14" t="s">
        <v>197</v>
      </c>
      <c r="D21" s="14" t="s">
        <v>10</v>
      </c>
      <c r="E21" s="14" t="s">
        <v>263</v>
      </c>
      <c r="F21" s="15">
        <v>45261</v>
      </c>
      <c r="G21" s="37">
        <v>2.5499999999999998</v>
      </c>
      <c r="H21" s="337"/>
      <c r="I21" s="83"/>
      <c r="J21" s="85">
        <f t="shared" si="0"/>
        <v>0</v>
      </c>
      <c r="K21" s="83"/>
      <c r="L21" s="85">
        <f t="shared" si="1"/>
        <v>0</v>
      </c>
      <c r="M21" s="83"/>
      <c r="N21" s="85">
        <f t="shared" si="2"/>
        <v>0</v>
      </c>
      <c r="O21" s="83"/>
      <c r="P21" s="85">
        <f t="shared" si="3"/>
        <v>0</v>
      </c>
      <c r="Q21" s="83"/>
      <c r="R21" s="377">
        <f t="shared" si="4"/>
        <v>0</v>
      </c>
      <c r="S21" s="905"/>
      <c r="T21" s="905"/>
      <c r="V21" s="174"/>
      <c r="W21" s="176"/>
    </row>
    <row r="22" spans="1:23" x14ac:dyDescent="0.25">
      <c r="A22" s="179">
        <v>685</v>
      </c>
      <c r="B22" s="201" t="s">
        <v>17747</v>
      </c>
      <c r="C22" s="14" t="s">
        <v>17748</v>
      </c>
      <c r="D22" s="14" t="s">
        <v>10</v>
      </c>
      <c r="E22" s="14" t="s">
        <v>263</v>
      </c>
      <c r="F22" s="15">
        <v>45566</v>
      </c>
      <c r="G22" s="37">
        <v>2.5499999999999998</v>
      </c>
      <c r="H22" s="337"/>
      <c r="I22" s="83"/>
      <c r="J22" s="85">
        <f>G22*I22</f>
        <v>0</v>
      </c>
      <c r="K22" s="83"/>
      <c r="L22" s="85">
        <f>G22*K22</f>
        <v>0</v>
      </c>
      <c r="M22" s="83"/>
      <c r="N22" s="85">
        <f>G22*M22</f>
        <v>0</v>
      </c>
      <c r="O22" s="83"/>
      <c r="P22" s="85">
        <f>G22*O22</f>
        <v>0</v>
      </c>
      <c r="Q22" s="83"/>
      <c r="R22" s="377">
        <f>G22*Q22</f>
        <v>0</v>
      </c>
      <c r="S22" s="905"/>
      <c r="T22" s="905"/>
      <c r="V22" s="174"/>
      <c r="W22" s="176"/>
    </row>
    <row r="23" spans="1:23" x14ac:dyDescent="0.25">
      <c r="A23" s="179">
        <v>10</v>
      </c>
      <c r="B23" s="201" t="s">
        <v>20</v>
      </c>
      <c r="C23" s="14" t="s">
        <v>198</v>
      </c>
      <c r="D23" s="14" t="s">
        <v>10</v>
      </c>
      <c r="E23" s="14" t="s">
        <v>263</v>
      </c>
      <c r="F23" s="15">
        <v>45536</v>
      </c>
      <c r="G23" s="37">
        <v>2.09</v>
      </c>
      <c r="H23" s="337"/>
      <c r="I23" s="83"/>
      <c r="J23" s="85">
        <f t="shared" si="0"/>
        <v>0</v>
      </c>
      <c r="K23" s="83"/>
      <c r="L23" s="85">
        <f t="shared" si="1"/>
        <v>0</v>
      </c>
      <c r="M23" s="83"/>
      <c r="N23" s="85">
        <f t="shared" si="2"/>
        <v>0</v>
      </c>
      <c r="O23" s="83"/>
      <c r="P23" s="85">
        <f t="shared" si="3"/>
        <v>0</v>
      </c>
      <c r="Q23" s="83"/>
      <c r="R23" s="377">
        <f t="shared" si="4"/>
        <v>0</v>
      </c>
      <c r="S23" s="905"/>
      <c r="T23" s="905"/>
      <c r="V23" s="174"/>
      <c r="W23" s="176"/>
    </row>
    <row r="24" spans="1:23" x14ac:dyDescent="0.25">
      <c r="A24" s="179">
        <v>11</v>
      </c>
      <c r="B24" s="201" t="s">
        <v>21</v>
      </c>
      <c r="C24" s="14" t="s">
        <v>199</v>
      </c>
      <c r="D24" s="14" t="s">
        <v>10</v>
      </c>
      <c r="E24" s="14" t="s">
        <v>264</v>
      </c>
      <c r="F24" s="15">
        <v>45139</v>
      </c>
      <c r="G24" s="37">
        <v>0.72</v>
      </c>
      <c r="H24" s="337"/>
      <c r="I24" s="83"/>
      <c r="J24" s="85">
        <f t="shared" si="0"/>
        <v>0</v>
      </c>
      <c r="K24" s="83"/>
      <c r="L24" s="85">
        <f t="shared" si="1"/>
        <v>0</v>
      </c>
      <c r="M24" s="83"/>
      <c r="N24" s="85">
        <f t="shared" si="2"/>
        <v>0</v>
      </c>
      <c r="O24" s="83"/>
      <c r="P24" s="85">
        <f t="shared" si="3"/>
        <v>0</v>
      </c>
      <c r="Q24" s="83"/>
      <c r="R24" s="377">
        <f t="shared" si="4"/>
        <v>0</v>
      </c>
      <c r="S24" s="905"/>
      <c r="T24" s="905"/>
      <c r="V24" s="174"/>
      <c r="W24" s="176"/>
    </row>
    <row r="25" spans="1:23" ht="25.5" x14ac:dyDescent="0.25">
      <c r="A25" s="179">
        <v>12</v>
      </c>
      <c r="B25" s="201" t="s">
        <v>22</v>
      </c>
      <c r="C25" s="14" t="s">
        <v>200</v>
      </c>
      <c r="D25" s="14" t="s">
        <v>10</v>
      </c>
      <c r="E25" s="14" t="s">
        <v>265</v>
      </c>
      <c r="F25" s="15">
        <v>45505</v>
      </c>
      <c r="G25" s="37">
        <v>0.77</v>
      </c>
      <c r="H25" s="337"/>
      <c r="I25" s="83"/>
      <c r="J25" s="85">
        <f t="shared" si="0"/>
        <v>0</v>
      </c>
      <c r="K25" s="83"/>
      <c r="L25" s="85">
        <f t="shared" si="1"/>
        <v>0</v>
      </c>
      <c r="M25" s="83"/>
      <c r="N25" s="85">
        <f t="shared" si="2"/>
        <v>0</v>
      </c>
      <c r="O25" s="83"/>
      <c r="P25" s="85">
        <f t="shared" si="3"/>
        <v>0</v>
      </c>
      <c r="Q25" s="83"/>
      <c r="R25" s="377">
        <f t="shared" si="4"/>
        <v>0</v>
      </c>
      <c r="S25" s="905"/>
      <c r="T25" s="905"/>
      <c r="V25" s="174"/>
      <c r="W25" s="176"/>
    </row>
    <row r="26" spans="1:23" ht="25.5" x14ac:dyDescent="0.25">
      <c r="A26" s="179">
        <v>13</v>
      </c>
      <c r="B26" s="201" t="s">
        <v>22</v>
      </c>
      <c r="C26" s="14" t="s">
        <v>201</v>
      </c>
      <c r="D26" s="14" t="s">
        <v>10</v>
      </c>
      <c r="E26" s="14" t="s">
        <v>265</v>
      </c>
      <c r="F26" s="15">
        <v>45505</v>
      </c>
      <c r="G26" s="37">
        <v>0.77</v>
      </c>
      <c r="H26" s="337"/>
      <c r="I26" s="83"/>
      <c r="J26" s="85">
        <f t="shared" si="0"/>
        <v>0</v>
      </c>
      <c r="K26" s="83"/>
      <c r="L26" s="85">
        <f t="shared" si="1"/>
        <v>0</v>
      </c>
      <c r="M26" s="83"/>
      <c r="N26" s="85">
        <f t="shared" si="2"/>
        <v>0</v>
      </c>
      <c r="O26" s="83"/>
      <c r="P26" s="85">
        <f t="shared" si="3"/>
        <v>0</v>
      </c>
      <c r="Q26" s="83"/>
      <c r="R26" s="377">
        <f t="shared" si="4"/>
        <v>0</v>
      </c>
      <c r="S26" s="905"/>
      <c r="T26" s="905"/>
      <c r="V26" s="174"/>
      <c r="W26" s="176"/>
    </row>
    <row r="27" spans="1:23" x14ac:dyDescent="0.25">
      <c r="A27" s="179">
        <v>14</v>
      </c>
      <c r="B27" s="201" t="s">
        <v>1068</v>
      </c>
      <c r="C27" s="14" t="s">
        <v>1223</v>
      </c>
      <c r="D27" s="14" t="s">
        <v>10</v>
      </c>
      <c r="E27" s="14" t="s">
        <v>266</v>
      </c>
      <c r="F27" s="15">
        <v>45538</v>
      </c>
      <c r="G27" s="37">
        <v>1.06</v>
      </c>
      <c r="H27" s="337"/>
      <c r="I27" s="83">
        <v>9</v>
      </c>
      <c r="J27" s="85">
        <f t="shared" si="0"/>
        <v>9.5400000000000009</v>
      </c>
      <c r="K27" s="83"/>
      <c r="L27" s="85">
        <f t="shared" si="1"/>
        <v>0</v>
      </c>
      <c r="M27" s="83"/>
      <c r="N27" s="85">
        <f>G27*M27</f>
        <v>0</v>
      </c>
      <c r="O27" s="83"/>
      <c r="P27" s="85">
        <f t="shared" si="3"/>
        <v>0</v>
      </c>
      <c r="Q27" s="83"/>
      <c r="R27" s="377">
        <f t="shared" si="4"/>
        <v>0</v>
      </c>
      <c r="S27" s="905"/>
      <c r="T27" s="905"/>
      <c r="V27" s="174"/>
      <c r="W27" s="176"/>
    </row>
    <row r="28" spans="1:23" x14ac:dyDescent="0.25">
      <c r="A28" s="179">
        <v>15</v>
      </c>
      <c r="B28" s="201" t="s">
        <v>1126</v>
      </c>
      <c r="C28" s="14" t="s">
        <v>202</v>
      </c>
      <c r="D28" s="14" t="s">
        <v>10</v>
      </c>
      <c r="E28" s="14" t="s">
        <v>266</v>
      </c>
      <c r="F28" s="15">
        <v>45475</v>
      </c>
      <c r="G28" s="37">
        <v>1.99</v>
      </c>
      <c r="H28" s="337"/>
      <c r="I28" s="83"/>
      <c r="J28" s="85">
        <f t="shared" si="0"/>
        <v>0</v>
      </c>
      <c r="K28" s="83"/>
      <c r="L28" s="85">
        <f>G28*K28</f>
        <v>0</v>
      </c>
      <c r="M28" s="83"/>
      <c r="N28" s="85">
        <f>G28*M28</f>
        <v>0</v>
      </c>
      <c r="O28" s="83"/>
      <c r="P28" s="85">
        <f>G28*O28</f>
        <v>0</v>
      </c>
      <c r="Q28" s="83"/>
      <c r="R28" s="377">
        <f>G28*Q28</f>
        <v>0</v>
      </c>
      <c r="S28" s="905"/>
      <c r="T28" s="905"/>
      <c r="V28" s="174"/>
      <c r="W28" s="176"/>
    </row>
    <row r="29" spans="1:23" x14ac:dyDescent="0.25">
      <c r="A29" s="179">
        <v>16</v>
      </c>
      <c r="B29" s="201" t="s">
        <v>24</v>
      </c>
      <c r="C29" s="14" t="s">
        <v>575</v>
      </c>
      <c r="D29" s="14" t="s">
        <v>10</v>
      </c>
      <c r="E29" s="14" t="s">
        <v>266</v>
      </c>
      <c r="F29" s="15">
        <v>45323</v>
      </c>
      <c r="G29" s="37">
        <v>0.55000000000000004</v>
      </c>
      <c r="H29" s="337"/>
      <c r="I29" s="83"/>
      <c r="J29" s="85">
        <f t="shared" si="0"/>
        <v>0</v>
      </c>
      <c r="K29" s="83"/>
      <c r="L29" s="85">
        <f t="shared" si="1"/>
        <v>0</v>
      </c>
      <c r="M29" s="83"/>
      <c r="N29" s="85">
        <f t="shared" si="2"/>
        <v>0</v>
      </c>
      <c r="O29" s="83"/>
      <c r="P29" s="85">
        <f t="shared" si="3"/>
        <v>0</v>
      </c>
      <c r="Q29" s="83"/>
      <c r="R29" s="377">
        <f t="shared" si="4"/>
        <v>0</v>
      </c>
      <c r="S29" s="905"/>
      <c r="T29" s="905"/>
      <c r="V29" s="174"/>
      <c r="W29" s="176"/>
    </row>
    <row r="30" spans="1:23" x14ac:dyDescent="0.25">
      <c r="A30" s="179">
        <v>17</v>
      </c>
      <c r="B30" s="201" t="s">
        <v>25</v>
      </c>
      <c r="C30" s="14" t="s">
        <v>204</v>
      </c>
      <c r="D30" s="14" t="s">
        <v>10</v>
      </c>
      <c r="E30" s="14" t="s">
        <v>266</v>
      </c>
      <c r="F30" s="15">
        <v>45505</v>
      </c>
      <c r="G30" s="37">
        <v>2.63</v>
      </c>
      <c r="H30" s="337"/>
      <c r="I30" s="83"/>
      <c r="J30" s="85">
        <f t="shared" si="0"/>
        <v>0</v>
      </c>
      <c r="K30" s="83"/>
      <c r="L30" s="85">
        <f t="shared" si="1"/>
        <v>0</v>
      </c>
      <c r="M30" s="83"/>
      <c r="N30" s="85">
        <f t="shared" si="2"/>
        <v>0</v>
      </c>
      <c r="O30" s="83"/>
      <c r="P30" s="85">
        <f t="shared" si="3"/>
        <v>0</v>
      </c>
      <c r="Q30" s="83"/>
      <c r="R30" s="377">
        <f t="shared" si="4"/>
        <v>0</v>
      </c>
      <c r="S30" s="905"/>
      <c r="T30" s="905"/>
      <c r="V30" s="174"/>
      <c r="W30" s="176"/>
    </row>
    <row r="31" spans="1:23" x14ac:dyDescent="0.25">
      <c r="A31" s="179">
        <v>18</v>
      </c>
      <c r="B31" s="201" t="s">
        <v>26</v>
      </c>
      <c r="C31" s="14" t="s">
        <v>812</v>
      </c>
      <c r="D31" s="14" t="s">
        <v>10</v>
      </c>
      <c r="E31" s="14" t="s">
        <v>267</v>
      </c>
      <c r="F31" s="15">
        <v>45658</v>
      </c>
      <c r="G31" s="37">
        <v>2.9</v>
      </c>
      <c r="H31" s="337"/>
      <c r="I31" s="83"/>
      <c r="J31" s="85">
        <f t="shared" si="0"/>
        <v>0</v>
      </c>
      <c r="K31" s="83"/>
      <c r="L31" s="85">
        <f t="shared" si="1"/>
        <v>0</v>
      </c>
      <c r="M31" s="83"/>
      <c r="N31" s="85">
        <f t="shared" si="2"/>
        <v>0</v>
      </c>
      <c r="O31" s="83"/>
      <c r="P31" s="85">
        <f t="shared" si="3"/>
        <v>0</v>
      </c>
      <c r="Q31" s="83"/>
      <c r="R31" s="377">
        <f t="shared" si="4"/>
        <v>0</v>
      </c>
      <c r="S31" s="905"/>
      <c r="T31" s="905"/>
      <c r="V31" s="174"/>
      <c r="W31" s="176"/>
    </row>
    <row r="32" spans="1:23" x14ac:dyDescent="0.25">
      <c r="A32" s="179">
        <v>19</v>
      </c>
      <c r="B32" s="201" t="s">
        <v>26</v>
      </c>
      <c r="C32" s="14" t="s">
        <v>203</v>
      </c>
      <c r="D32" s="14" t="s">
        <v>10</v>
      </c>
      <c r="E32" s="14" t="s">
        <v>267</v>
      </c>
      <c r="F32" s="15">
        <v>45078</v>
      </c>
      <c r="G32" s="37">
        <v>2.9</v>
      </c>
      <c r="H32" s="337"/>
      <c r="I32" s="83"/>
      <c r="J32" s="85">
        <f t="shared" si="0"/>
        <v>0</v>
      </c>
      <c r="K32" s="83"/>
      <c r="L32" s="85">
        <f t="shared" si="1"/>
        <v>0</v>
      </c>
      <c r="M32" s="83"/>
      <c r="N32" s="85">
        <f t="shared" si="2"/>
        <v>0</v>
      </c>
      <c r="O32" s="83"/>
      <c r="P32" s="85">
        <f t="shared" si="3"/>
        <v>0</v>
      </c>
      <c r="Q32" s="83"/>
      <c r="R32" s="377">
        <f t="shared" si="4"/>
        <v>0</v>
      </c>
      <c r="S32" s="905"/>
      <c r="T32" s="905"/>
      <c r="V32" s="174"/>
      <c r="W32" s="176"/>
    </row>
    <row r="33" spans="1:23" x14ac:dyDescent="0.25">
      <c r="A33" s="179">
        <v>20</v>
      </c>
      <c r="B33" s="201" t="s">
        <v>27</v>
      </c>
      <c r="C33" s="14" t="s">
        <v>1223</v>
      </c>
      <c r="D33" s="14" t="s">
        <v>10</v>
      </c>
      <c r="E33" s="14" t="s">
        <v>268</v>
      </c>
      <c r="F33" s="15">
        <v>45961</v>
      </c>
      <c r="G33" s="37">
        <v>0.82</v>
      </c>
      <c r="H33" s="337"/>
      <c r="I33" s="83"/>
      <c r="J33" s="85">
        <f t="shared" si="0"/>
        <v>0</v>
      </c>
      <c r="K33" s="83"/>
      <c r="L33" s="85">
        <f t="shared" si="1"/>
        <v>0</v>
      </c>
      <c r="M33" s="83"/>
      <c r="N33" s="85">
        <f t="shared" si="2"/>
        <v>0</v>
      </c>
      <c r="O33" s="83"/>
      <c r="P33" s="85">
        <f t="shared" si="3"/>
        <v>0</v>
      </c>
      <c r="Q33" s="83"/>
      <c r="R33" s="377">
        <f t="shared" si="4"/>
        <v>0</v>
      </c>
      <c r="S33" s="905"/>
      <c r="T33" s="905"/>
      <c r="V33" s="174"/>
      <c r="W33" s="176"/>
    </row>
    <row r="34" spans="1:23" x14ac:dyDescent="0.25">
      <c r="A34" s="179">
        <v>21</v>
      </c>
      <c r="B34" s="201" t="s">
        <v>28</v>
      </c>
      <c r="C34" s="14" t="s">
        <v>203</v>
      </c>
      <c r="D34" s="14" t="s">
        <v>10</v>
      </c>
      <c r="E34" s="14" t="s">
        <v>269</v>
      </c>
      <c r="F34" s="15">
        <v>12510</v>
      </c>
      <c r="G34" s="37">
        <v>5.88</v>
      </c>
      <c r="H34" s="337"/>
      <c r="I34" s="83">
        <v>3</v>
      </c>
      <c r="J34" s="85">
        <f t="shared" si="0"/>
        <v>17.64</v>
      </c>
      <c r="K34" s="83"/>
      <c r="L34" s="85">
        <f t="shared" si="1"/>
        <v>0</v>
      </c>
      <c r="M34" s="83"/>
      <c r="N34" s="85">
        <f t="shared" si="2"/>
        <v>0</v>
      </c>
      <c r="O34" s="83"/>
      <c r="P34" s="85">
        <f t="shared" si="3"/>
        <v>0</v>
      </c>
      <c r="Q34" s="83"/>
      <c r="R34" s="377">
        <f t="shared" si="4"/>
        <v>0</v>
      </c>
      <c r="S34" s="905"/>
      <c r="T34" s="905"/>
      <c r="V34" s="174"/>
      <c r="W34" s="176"/>
    </row>
    <row r="35" spans="1:23" x14ac:dyDescent="0.25">
      <c r="A35" s="179">
        <v>22</v>
      </c>
      <c r="B35" s="201" t="s">
        <v>28</v>
      </c>
      <c r="C35" s="14" t="s">
        <v>247</v>
      </c>
      <c r="D35" s="14" t="s">
        <v>10</v>
      </c>
      <c r="E35" s="14" t="s">
        <v>269</v>
      </c>
      <c r="F35" s="15">
        <v>45536</v>
      </c>
      <c r="G35" s="37">
        <v>2.09</v>
      </c>
      <c r="H35" s="337"/>
      <c r="I35" s="83"/>
      <c r="J35" s="85">
        <f t="shared" si="0"/>
        <v>0</v>
      </c>
      <c r="K35" s="83"/>
      <c r="L35" s="85">
        <f t="shared" si="1"/>
        <v>0</v>
      </c>
      <c r="M35" s="83"/>
      <c r="N35" s="85">
        <f t="shared" si="2"/>
        <v>0</v>
      </c>
      <c r="O35" s="83"/>
      <c r="P35" s="85">
        <f t="shared" si="3"/>
        <v>0</v>
      </c>
      <c r="Q35" s="83"/>
      <c r="R35" s="377">
        <f t="shared" si="4"/>
        <v>0</v>
      </c>
      <c r="S35" s="905"/>
      <c r="T35" s="905"/>
      <c r="V35" s="174"/>
      <c r="W35" s="176"/>
    </row>
    <row r="36" spans="1:23" x14ac:dyDescent="0.25">
      <c r="A36" s="179">
        <v>23</v>
      </c>
      <c r="B36" s="201" t="s">
        <v>30</v>
      </c>
      <c r="C36" s="14" t="s">
        <v>209</v>
      </c>
      <c r="D36" s="14" t="s">
        <v>10</v>
      </c>
      <c r="E36" s="14" t="s">
        <v>270</v>
      </c>
      <c r="F36" s="15">
        <v>45658</v>
      </c>
      <c r="G36" s="37">
        <v>3.49</v>
      </c>
      <c r="H36" s="337"/>
      <c r="I36" s="83"/>
      <c r="J36" s="85">
        <f t="shared" si="0"/>
        <v>0</v>
      </c>
      <c r="K36" s="83"/>
      <c r="L36" s="85">
        <f>G36*K36</f>
        <v>0</v>
      </c>
      <c r="M36" s="83"/>
      <c r="N36" s="85">
        <f>G36*M36</f>
        <v>0</v>
      </c>
      <c r="O36" s="83"/>
      <c r="P36" s="85">
        <f>G36*O36</f>
        <v>0</v>
      </c>
      <c r="Q36" s="83"/>
      <c r="R36" s="377">
        <f>G36*Q36</f>
        <v>0</v>
      </c>
      <c r="S36" s="905"/>
      <c r="T36" s="905"/>
      <c r="V36" s="174"/>
      <c r="W36" s="176"/>
    </row>
    <row r="37" spans="1:23" x14ac:dyDescent="0.25">
      <c r="A37" s="179">
        <v>24</v>
      </c>
      <c r="B37" s="201" t="s">
        <v>30</v>
      </c>
      <c r="C37" s="14" t="s">
        <v>207</v>
      </c>
      <c r="D37" s="14" t="s">
        <v>10</v>
      </c>
      <c r="E37" s="14" t="s">
        <v>270</v>
      </c>
      <c r="F37" s="15">
        <v>45352</v>
      </c>
      <c r="G37" s="37">
        <v>4.49</v>
      </c>
      <c r="H37" s="337"/>
      <c r="I37" s="83"/>
      <c r="J37" s="85">
        <f t="shared" si="0"/>
        <v>0</v>
      </c>
      <c r="K37" s="83"/>
      <c r="L37" s="85">
        <f t="shared" si="1"/>
        <v>0</v>
      </c>
      <c r="M37" s="83"/>
      <c r="N37" s="85">
        <f t="shared" si="2"/>
        <v>0</v>
      </c>
      <c r="O37" s="83"/>
      <c r="P37" s="85">
        <f t="shared" si="3"/>
        <v>0</v>
      </c>
      <c r="Q37" s="83"/>
      <c r="R37" s="377">
        <f t="shared" si="4"/>
        <v>0</v>
      </c>
      <c r="S37" s="905"/>
      <c r="T37" s="905"/>
      <c r="V37" s="174"/>
      <c r="W37" s="176"/>
    </row>
    <row r="38" spans="1:23" x14ac:dyDescent="0.25">
      <c r="A38" s="179">
        <v>25</v>
      </c>
      <c r="B38" s="201" t="s">
        <v>903</v>
      </c>
      <c r="C38" s="14" t="s">
        <v>209</v>
      </c>
      <c r="D38" s="14" t="s">
        <v>10</v>
      </c>
      <c r="E38" s="14" t="s">
        <v>270</v>
      </c>
      <c r="F38" s="15"/>
      <c r="G38" s="37"/>
      <c r="H38" s="337"/>
      <c r="I38" s="83"/>
      <c r="J38" s="85">
        <f t="shared" si="0"/>
        <v>0</v>
      </c>
      <c r="K38" s="83"/>
      <c r="L38" s="85">
        <f>G38*K38</f>
        <v>0</v>
      </c>
      <c r="M38" s="83"/>
      <c r="N38" s="85">
        <f>G38*M38</f>
        <v>0</v>
      </c>
      <c r="O38" s="83"/>
      <c r="P38" s="85">
        <f>G38*O38</f>
        <v>0</v>
      </c>
      <c r="Q38" s="83"/>
      <c r="R38" s="377">
        <f>G38*Q38</f>
        <v>0</v>
      </c>
      <c r="S38" s="905"/>
      <c r="T38" s="905"/>
      <c r="V38" s="174"/>
      <c r="W38" s="176"/>
    </row>
    <row r="39" spans="1:23" x14ac:dyDescent="0.25">
      <c r="A39" s="179">
        <v>26</v>
      </c>
      <c r="B39" s="201" t="s">
        <v>31</v>
      </c>
      <c r="C39" s="14" t="s">
        <v>208</v>
      </c>
      <c r="D39" s="14" t="s">
        <v>10</v>
      </c>
      <c r="E39" s="14" t="s">
        <v>268</v>
      </c>
      <c r="F39" s="15">
        <v>45901</v>
      </c>
      <c r="G39" s="37">
        <v>0.96</v>
      </c>
      <c r="H39" s="337"/>
      <c r="I39" s="83"/>
      <c r="J39" s="85">
        <f t="shared" si="0"/>
        <v>0</v>
      </c>
      <c r="K39" s="83"/>
      <c r="L39" s="85">
        <f t="shared" si="1"/>
        <v>0</v>
      </c>
      <c r="M39" s="83"/>
      <c r="N39" s="85">
        <f t="shared" si="2"/>
        <v>0</v>
      </c>
      <c r="O39" s="83"/>
      <c r="P39" s="85">
        <f t="shared" si="3"/>
        <v>0</v>
      </c>
      <c r="Q39" s="83"/>
      <c r="R39" s="377">
        <f t="shared" si="4"/>
        <v>0</v>
      </c>
      <c r="S39" s="905"/>
      <c r="T39" s="905"/>
      <c r="V39" s="174"/>
      <c r="W39" s="176"/>
    </row>
    <row r="40" spans="1:23" x14ac:dyDescent="0.25">
      <c r="A40" s="179">
        <v>676</v>
      </c>
      <c r="B40" s="201" t="s">
        <v>27</v>
      </c>
      <c r="C40" s="13" t="s">
        <v>241</v>
      </c>
      <c r="D40" s="14" t="s">
        <v>10</v>
      </c>
      <c r="E40" s="14" t="s">
        <v>268</v>
      </c>
      <c r="F40" s="15">
        <v>45323</v>
      </c>
      <c r="G40" s="37">
        <v>0.82</v>
      </c>
      <c r="H40" s="337"/>
      <c r="I40" s="83">
        <v>20</v>
      </c>
      <c r="J40" s="85">
        <f t="shared" si="0"/>
        <v>16.399999999999999</v>
      </c>
      <c r="K40" s="83"/>
      <c r="L40" s="85">
        <f t="shared" si="1"/>
        <v>0</v>
      </c>
      <c r="M40" s="83"/>
      <c r="N40" s="85">
        <f t="shared" si="2"/>
        <v>0</v>
      </c>
      <c r="O40" s="83"/>
      <c r="P40" s="85">
        <f t="shared" si="3"/>
        <v>0</v>
      </c>
      <c r="Q40" s="83"/>
      <c r="R40" s="377">
        <f t="shared" si="4"/>
        <v>0</v>
      </c>
      <c r="S40" s="905"/>
      <c r="T40" s="905"/>
      <c r="V40" s="174"/>
      <c r="W40" s="176"/>
    </row>
    <row r="41" spans="1:23" x14ac:dyDescent="0.25">
      <c r="A41" s="179">
        <v>27</v>
      </c>
      <c r="B41" s="608" t="s">
        <v>1023</v>
      </c>
      <c r="C41" s="578" t="s">
        <v>736</v>
      </c>
      <c r="D41" s="14" t="s">
        <v>10</v>
      </c>
      <c r="E41" s="14" t="s">
        <v>268</v>
      </c>
      <c r="F41" s="576">
        <v>45505</v>
      </c>
      <c r="G41" s="37">
        <v>2.09</v>
      </c>
      <c r="H41" s="337"/>
      <c r="I41" s="593">
        <v>9</v>
      </c>
      <c r="J41" s="85">
        <f t="shared" si="0"/>
        <v>18.809999999999999</v>
      </c>
      <c r="K41" s="83"/>
      <c r="L41" s="879">
        <f>G41*K41</f>
        <v>0</v>
      </c>
      <c r="M41" s="593"/>
      <c r="N41" s="879">
        <f>G41*M41</f>
        <v>0</v>
      </c>
      <c r="O41" s="593"/>
      <c r="P41" s="879">
        <f>G41*O41</f>
        <v>0</v>
      </c>
      <c r="Q41" s="593"/>
      <c r="R41" s="377">
        <f>G41*Q41</f>
        <v>0</v>
      </c>
      <c r="S41" s="905"/>
      <c r="T41" s="905"/>
      <c r="V41" s="174"/>
      <c r="W41" s="176"/>
    </row>
    <row r="42" spans="1:23" x14ac:dyDescent="0.25">
      <c r="A42" s="179">
        <v>686</v>
      </c>
      <c r="B42" s="273" t="s">
        <v>17749</v>
      </c>
      <c r="C42" s="273" t="s">
        <v>1128</v>
      </c>
      <c r="D42" s="14" t="s">
        <v>10</v>
      </c>
      <c r="E42" s="14"/>
      <c r="F42" s="586">
        <v>45689</v>
      </c>
      <c r="G42" s="37">
        <v>1.91</v>
      </c>
      <c r="H42" s="337"/>
      <c r="I42" s="593"/>
      <c r="J42" s="85">
        <f>G42*I42</f>
        <v>0</v>
      </c>
      <c r="K42" s="83"/>
      <c r="L42" s="879">
        <f>G42*K42</f>
        <v>0</v>
      </c>
      <c r="M42" s="83"/>
      <c r="N42" s="879">
        <f>G42*M42</f>
        <v>0</v>
      </c>
      <c r="O42" s="593"/>
      <c r="P42" s="879">
        <f>G42*O42</f>
        <v>0</v>
      </c>
      <c r="Q42" s="593"/>
      <c r="R42" s="377">
        <f>G42*Q42</f>
        <v>0</v>
      </c>
      <c r="S42" s="905"/>
      <c r="T42" s="905"/>
      <c r="V42" s="174"/>
      <c r="W42" s="176"/>
    </row>
    <row r="43" spans="1:23" ht="28.5" x14ac:dyDescent="0.25">
      <c r="A43" s="179">
        <v>28</v>
      </c>
      <c r="B43" s="201" t="s">
        <v>32</v>
      </c>
      <c r="C43" s="14" t="s">
        <v>209</v>
      </c>
      <c r="D43" s="14" t="s">
        <v>10</v>
      </c>
      <c r="E43" s="14" t="s">
        <v>271</v>
      </c>
      <c r="F43" s="15">
        <v>45627</v>
      </c>
      <c r="G43" s="37">
        <v>5.67</v>
      </c>
      <c r="H43" s="337"/>
      <c r="I43" s="83"/>
      <c r="J43" s="85">
        <f t="shared" si="0"/>
        <v>0</v>
      </c>
      <c r="K43" s="83"/>
      <c r="L43" s="85">
        <f t="shared" si="1"/>
        <v>0</v>
      </c>
      <c r="M43" s="83"/>
      <c r="N43" s="85">
        <f t="shared" si="2"/>
        <v>0</v>
      </c>
      <c r="O43" s="83"/>
      <c r="P43" s="85">
        <f t="shared" si="3"/>
        <v>0</v>
      </c>
      <c r="Q43" s="83"/>
      <c r="R43" s="377">
        <f t="shared" si="4"/>
        <v>0</v>
      </c>
      <c r="S43" s="905"/>
      <c r="T43" s="905"/>
      <c r="V43" s="174"/>
      <c r="W43" s="176"/>
    </row>
    <row r="44" spans="1:23" ht="25.5" x14ac:dyDescent="0.25">
      <c r="A44" s="179">
        <v>29</v>
      </c>
      <c r="B44" s="201" t="s">
        <v>33</v>
      </c>
      <c r="C44" s="14" t="s">
        <v>206</v>
      </c>
      <c r="D44" s="14" t="s">
        <v>10</v>
      </c>
      <c r="E44" s="14" t="s">
        <v>272</v>
      </c>
      <c r="F44" s="15">
        <v>45352</v>
      </c>
      <c r="G44" s="37">
        <v>2.33</v>
      </c>
      <c r="H44" s="337"/>
      <c r="I44" s="83"/>
      <c r="J44" s="85">
        <f t="shared" si="0"/>
        <v>0</v>
      </c>
      <c r="K44" s="83"/>
      <c r="L44" s="85">
        <f t="shared" si="1"/>
        <v>0</v>
      </c>
      <c r="M44" s="83"/>
      <c r="N44" s="85">
        <f t="shared" si="2"/>
        <v>0</v>
      </c>
      <c r="O44" s="83"/>
      <c r="P44" s="85">
        <f t="shared" si="3"/>
        <v>0</v>
      </c>
      <c r="Q44" s="83"/>
      <c r="R44" s="377">
        <f t="shared" si="4"/>
        <v>0</v>
      </c>
      <c r="S44" s="905"/>
      <c r="T44" s="905"/>
      <c r="V44" s="174"/>
      <c r="W44" s="176"/>
    </row>
    <row r="45" spans="1:23" x14ac:dyDescent="0.25">
      <c r="A45" s="179">
        <v>30</v>
      </c>
      <c r="B45" s="201" t="s">
        <v>34</v>
      </c>
      <c r="C45" s="14" t="s">
        <v>210</v>
      </c>
      <c r="D45" s="14" t="s">
        <v>10</v>
      </c>
      <c r="E45" s="14" t="s">
        <v>272</v>
      </c>
      <c r="F45" s="15">
        <v>45504</v>
      </c>
      <c r="G45" s="37">
        <v>2.31</v>
      </c>
      <c r="H45" s="337"/>
      <c r="I45" s="83"/>
      <c r="J45" s="85">
        <f t="shared" si="0"/>
        <v>0</v>
      </c>
      <c r="K45" s="83"/>
      <c r="L45" s="85">
        <f t="shared" si="1"/>
        <v>0</v>
      </c>
      <c r="M45" s="83"/>
      <c r="N45" s="85">
        <f t="shared" si="2"/>
        <v>0</v>
      </c>
      <c r="O45" s="83"/>
      <c r="P45" s="85">
        <f t="shared" si="3"/>
        <v>0</v>
      </c>
      <c r="Q45" s="83"/>
      <c r="R45" s="377">
        <f t="shared" si="4"/>
        <v>0</v>
      </c>
      <c r="S45" s="905"/>
      <c r="T45" s="905"/>
      <c r="V45" s="174"/>
      <c r="W45" s="176"/>
    </row>
    <row r="46" spans="1:23" ht="28.5" x14ac:dyDescent="0.25">
      <c r="A46" s="179">
        <v>31</v>
      </c>
      <c r="B46" s="201" t="s">
        <v>35</v>
      </c>
      <c r="C46" s="14" t="s">
        <v>211</v>
      </c>
      <c r="D46" s="14" t="s">
        <v>10</v>
      </c>
      <c r="E46" s="14" t="s">
        <v>272</v>
      </c>
      <c r="F46" s="15">
        <v>45717</v>
      </c>
      <c r="G46" s="37">
        <v>8.8000000000000007</v>
      </c>
      <c r="H46" s="337"/>
      <c r="I46" s="83">
        <v>1</v>
      </c>
      <c r="J46" s="85">
        <f t="shared" si="0"/>
        <v>8.8000000000000007</v>
      </c>
      <c r="K46" s="83"/>
      <c r="L46" s="85">
        <f t="shared" si="1"/>
        <v>0</v>
      </c>
      <c r="M46" s="83"/>
      <c r="N46" s="85">
        <f t="shared" si="2"/>
        <v>0</v>
      </c>
      <c r="O46" s="83"/>
      <c r="P46" s="85">
        <f t="shared" si="3"/>
        <v>0</v>
      </c>
      <c r="Q46" s="83"/>
      <c r="R46" s="377">
        <f t="shared" si="4"/>
        <v>0</v>
      </c>
      <c r="S46" s="905"/>
      <c r="T46" s="905"/>
      <c r="V46" s="174"/>
      <c r="W46" s="176"/>
    </row>
    <row r="47" spans="1:23" ht="28.5" x14ac:dyDescent="0.25">
      <c r="A47" s="179">
        <v>687</v>
      </c>
      <c r="B47" s="201" t="s">
        <v>17750</v>
      </c>
      <c r="C47" s="14" t="s">
        <v>17751</v>
      </c>
      <c r="D47" s="14" t="s">
        <v>10</v>
      </c>
      <c r="E47" s="14" t="s">
        <v>272</v>
      </c>
      <c r="F47" s="15">
        <v>45231</v>
      </c>
      <c r="G47" s="37">
        <v>9.8000000000000007</v>
      </c>
      <c r="H47" s="337"/>
      <c r="I47" s="83"/>
      <c r="J47" s="85">
        <f>G47*I47</f>
        <v>0</v>
      </c>
      <c r="K47" s="83"/>
      <c r="L47" s="85">
        <f>G47*K47</f>
        <v>0</v>
      </c>
      <c r="M47" s="83"/>
      <c r="N47" s="85">
        <f>G47*M47</f>
        <v>0</v>
      </c>
      <c r="O47" s="83"/>
      <c r="P47" s="85">
        <f>G47*O47</f>
        <v>0</v>
      </c>
      <c r="Q47" s="83"/>
      <c r="R47" s="377">
        <f>G47*Q47</f>
        <v>0</v>
      </c>
      <c r="S47" s="905"/>
      <c r="T47" s="905"/>
      <c r="V47" s="174"/>
      <c r="W47" s="176"/>
    </row>
    <row r="48" spans="1:23" ht="28.5" x14ac:dyDescent="0.25">
      <c r="A48" s="179">
        <v>32</v>
      </c>
      <c r="B48" s="201" t="s">
        <v>36</v>
      </c>
      <c r="C48" s="14" t="s">
        <v>212</v>
      </c>
      <c r="D48" s="14" t="s">
        <v>10</v>
      </c>
      <c r="E48" s="14" t="s">
        <v>272</v>
      </c>
      <c r="F48" s="15">
        <v>45292</v>
      </c>
      <c r="G48" s="37">
        <v>8.6</v>
      </c>
      <c r="H48" s="337"/>
      <c r="I48" s="83"/>
      <c r="J48" s="85">
        <f t="shared" si="0"/>
        <v>0</v>
      </c>
      <c r="K48" s="83"/>
      <c r="L48" s="85">
        <f t="shared" si="1"/>
        <v>0</v>
      </c>
      <c r="M48" s="83"/>
      <c r="N48" s="85">
        <f t="shared" si="2"/>
        <v>0</v>
      </c>
      <c r="O48" s="83"/>
      <c r="P48" s="85">
        <f t="shared" si="3"/>
        <v>0</v>
      </c>
      <c r="Q48" s="83"/>
      <c r="R48" s="377">
        <f t="shared" si="4"/>
        <v>0</v>
      </c>
      <c r="S48" s="905"/>
      <c r="T48" s="905"/>
      <c r="V48" s="174"/>
      <c r="W48" s="176"/>
    </row>
    <row r="49" spans="1:23" x14ac:dyDescent="0.25">
      <c r="A49" s="179">
        <v>33</v>
      </c>
      <c r="B49" s="201" t="s">
        <v>37</v>
      </c>
      <c r="C49" s="14" t="s">
        <v>203</v>
      </c>
      <c r="D49" s="14" t="s">
        <v>10</v>
      </c>
      <c r="E49" s="14" t="s">
        <v>273</v>
      </c>
      <c r="F49" s="15">
        <v>45352</v>
      </c>
      <c r="G49" s="37">
        <v>0.74</v>
      </c>
      <c r="H49" s="337"/>
      <c r="I49" s="83">
        <v>4</v>
      </c>
      <c r="J49" s="85">
        <f t="shared" si="0"/>
        <v>2.96</v>
      </c>
      <c r="K49" s="83"/>
      <c r="L49" s="85">
        <f t="shared" si="1"/>
        <v>0</v>
      </c>
      <c r="M49" s="83"/>
      <c r="N49" s="85">
        <f t="shared" si="2"/>
        <v>0</v>
      </c>
      <c r="O49" s="83"/>
      <c r="P49" s="85">
        <f t="shared" si="3"/>
        <v>0</v>
      </c>
      <c r="Q49" s="83"/>
      <c r="R49" s="377">
        <f t="shared" si="4"/>
        <v>0</v>
      </c>
      <c r="S49" s="905"/>
      <c r="T49" s="905"/>
      <c r="V49" s="174"/>
      <c r="W49" s="176"/>
    </row>
    <row r="50" spans="1:23" x14ac:dyDescent="0.25">
      <c r="A50" s="179">
        <v>34</v>
      </c>
      <c r="B50" s="201" t="s">
        <v>37</v>
      </c>
      <c r="C50" s="14" t="s">
        <v>234</v>
      </c>
      <c r="D50" s="14" t="s">
        <v>10</v>
      </c>
      <c r="E50" s="14" t="s">
        <v>273</v>
      </c>
      <c r="F50" s="15">
        <v>45627</v>
      </c>
      <c r="G50" s="37">
        <v>0.74</v>
      </c>
      <c r="H50" s="337"/>
      <c r="I50" s="83"/>
      <c r="J50" s="85">
        <f t="shared" si="0"/>
        <v>0</v>
      </c>
      <c r="K50" s="83"/>
      <c r="L50" s="85">
        <f>G50*K50</f>
        <v>0</v>
      </c>
      <c r="M50" s="83"/>
      <c r="N50" s="85">
        <f>G50*M50</f>
        <v>0</v>
      </c>
      <c r="O50" s="83"/>
      <c r="P50" s="85">
        <f>G50*O50</f>
        <v>0</v>
      </c>
      <c r="Q50" s="83"/>
      <c r="R50" s="377">
        <f>G50*Q50</f>
        <v>0</v>
      </c>
      <c r="S50" s="905"/>
      <c r="T50" s="905"/>
      <c r="V50" s="174"/>
      <c r="W50" s="176"/>
    </row>
    <row r="51" spans="1:23" x14ac:dyDescent="0.25">
      <c r="A51" s="179">
        <v>35</v>
      </c>
      <c r="B51" s="201" t="s">
        <v>38</v>
      </c>
      <c r="C51" s="14" t="s">
        <v>203</v>
      </c>
      <c r="D51" s="14" t="s">
        <v>10</v>
      </c>
      <c r="E51" s="14" t="s">
        <v>273</v>
      </c>
      <c r="F51" s="15">
        <v>45352</v>
      </c>
      <c r="G51" s="37">
        <v>0.92</v>
      </c>
      <c r="H51" s="570"/>
      <c r="I51" s="83"/>
      <c r="J51" s="85">
        <f t="shared" si="0"/>
        <v>0</v>
      </c>
      <c r="K51" s="83"/>
      <c r="L51" s="85">
        <f t="shared" si="1"/>
        <v>0</v>
      </c>
      <c r="M51" s="83"/>
      <c r="N51" s="85">
        <f t="shared" si="2"/>
        <v>0</v>
      </c>
      <c r="O51" s="83"/>
      <c r="P51" s="85">
        <f t="shared" si="3"/>
        <v>0</v>
      </c>
      <c r="Q51" s="83"/>
      <c r="R51" s="377">
        <f t="shared" si="4"/>
        <v>0</v>
      </c>
      <c r="S51" s="905"/>
      <c r="T51" s="905"/>
      <c r="V51" s="174"/>
      <c r="W51" s="176"/>
    </row>
    <row r="52" spans="1:23" x14ac:dyDescent="0.25">
      <c r="A52" s="179">
        <v>36</v>
      </c>
      <c r="B52" s="201" t="s">
        <v>39</v>
      </c>
      <c r="C52" s="14" t="s">
        <v>213</v>
      </c>
      <c r="D52" s="14" t="s">
        <v>10</v>
      </c>
      <c r="E52" s="14" t="s">
        <v>273</v>
      </c>
      <c r="F52" s="15">
        <v>45108</v>
      </c>
      <c r="G52" s="37">
        <v>0.88</v>
      </c>
      <c r="H52" s="570"/>
      <c r="I52" s="83"/>
      <c r="J52" s="85">
        <f t="shared" si="0"/>
        <v>0</v>
      </c>
      <c r="K52" s="83"/>
      <c r="L52" s="85">
        <f t="shared" si="1"/>
        <v>0</v>
      </c>
      <c r="M52" s="83"/>
      <c r="N52" s="85">
        <f t="shared" si="2"/>
        <v>0</v>
      </c>
      <c r="O52" s="83"/>
      <c r="P52" s="85">
        <f t="shared" si="3"/>
        <v>0</v>
      </c>
      <c r="Q52" s="83"/>
      <c r="R52" s="377">
        <f t="shared" si="4"/>
        <v>0</v>
      </c>
      <c r="S52" s="905"/>
      <c r="T52" s="905"/>
      <c r="V52" s="174"/>
      <c r="W52" s="176"/>
    </row>
    <row r="53" spans="1:23" ht="30" x14ac:dyDescent="0.25">
      <c r="A53" s="179">
        <v>37</v>
      </c>
      <c r="B53" s="608" t="s">
        <v>1109</v>
      </c>
      <c r="C53" s="578" t="s">
        <v>1110</v>
      </c>
      <c r="D53" s="14" t="s">
        <v>10</v>
      </c>
      <c r="E53" s="14" t="s">
        <v>274</v>
      </c>
      <c r="F53" s="576"/>
      <c r="G53" s="603"/>
      <c r="H53" s="609"/>
      <c r="I53" s="593"/>
      <c r="J53" s="599">
        <f>G53*I53</f>
        <v>0</v>
      </c>
      <c r="K53" s="83"/>
      <c r="L53" s="879">
        <f>G53*K53</f>
        <v>0</v>
      </c>
      <c r="M53" s="83"/>
      <c r="N53" s="879">
        <f>G53*M53</f>
        <v>0</v>
      </c>
      <c r="O53" s="593"/>
      <c r="P53" s="879">
        <f>G53*O53</f>
        <v>0</v>
      </c>
      <c r="Q53" s="593"/>
      <c r="R53" s="377">
        <f>G53*Q53</f>
        <v>0</v>
      </c>
      <c r="S53" s="905"/>
      <c r="T53" s="905"/>
      <c r="V53" s="174"/>
      <c r="W53" s="176"/>
    </row>
    <row r="54" spans="1:23" x14ac:dyDescent="0.25">
      <c r="A54" s="179">
        <v>38</v>
      </c>
      <c r="B54" s="201" t="s">
        <v>40</v>
      </c>
      <c r="C54" s="14" t="s">
        <v>209</v>
      </c>
      <c r="D54" s="14" t="s">
        <v>10</v>
      </c>
      <c r="E54" s="14" t="s">
        <v>274</v>
      </c>
      <c r="F54" s="15">
        <v>45627</v>
      </c>
      <c r="G54" s="37">
        <v>2.83</v>
      </c>
      <c r="H54" s="570"/>
      <c r="I54" s="83"/>
      <c r="J54" s="85">
        <f t="shared" si="0"/>
        <v>0</v>
      </c>
      <c r="K54" s="83"/>
      <c r="L54" s="85">
        <f t="shared" si="1"/>
        <v>0</v>
      </c>
      <c r="M54" s="83"/>
      <c r="N54" s="85">
        <f t="shared" si="2"/>
        <v>0</v>
      </c>
      <c r="O54" s="83"/>
      <c r="P54" s="85">
        <f t="shared" si="3"/>
        <v>0</v>
      </c>
      <c r="Q54" s="83"/>
      <c r="R54" s="377">
        <f t="shared" si="4"/>
        <v>0</v>
      </c>
      <c r="S54" s="905"/>
      <c r="T54" s="905"/>
      <c r="V54" s="174"/>
      <c r="W54" s="176"/>
    </row>
    <row r="55" spans="1:23" x14ac:dyDescent="0.25">
      <c r="A55" s="179">
        <v>39</v>
      </c>
      <c r="B55" s="201" t="s">
        <v>40</v>
      </c>
      <c r="C55" s="14" t="s">
        <v>209</v>
      </c>
      <c r="D55" s="14" t="s">
        <v>10</v>
      </c>
      <c r="E55" s="14" t="s">
        <v>274</v>
      </c>
      <c r="F55" s="15">
        <v>45444</v>
      </c>
      <c r="G55" s="37">
        <v>2.83</v>
      </c>
      <c r="H55" s="570"/>
      <c r="I55" s="83"/>
      <c r="J55" s="85">
        <f t="shared" si="0"/>
        <v>0</v>
      </c>
      <c r="K55" s="83"/>
      <c r="L55" s="85">
        <f t="shared" si="1"/>
        <v>0</v>
      </c>
      <c r="M55" s="83"/>
      <c r="N55" s="85">
        <f t="shared" si="2"/>
        <v>0</v>
      </c>
      <c r="O55" s="83"/>
      <c r="P55" s="85">
        <f t="shared" si="3"/>
        <v>0</v>
      </c>
      <c r="Q55" s="83"/>
      <c r="R55" s="377">
        <f t="shared" si="4"/>
        <v>0</v>
      </c>
      <c r="S55" s="905"/>
      <c r="T55" s="905"/>
      <c r="V55" s="174"/>
      <c r="W55" s="176"/>
    </row>
    <row r="56" spans="1:23" ht="25.5" x14ac:dyDescent="0.25">
      <c r="A56" s="179">
        <v>40</v>
      </c>
      <c r="B56" s="201" t="s">
        <v>41</v>
      </c>
      <c r="C56" s="14" t="s">
        <v>200</v>
      </c>
      <c r="D56" s="14" t="s">
        <v>10</v>
      </c>
      <c r="E56" s="14" t="s">
        <v>274</v>
      </c>
      <c r="F56" s="15">
        <v>45658</v>
      </c>
      <c r="G56" s="37">
        <v>2.15</v>
      </c>
      <c r="H56" s="337"/>
      <c r="I56" s="83"/>
      <c r="J56" s="85">
        <f t="shared" si="0"/>
        <v>0</v>
      </c>
      <c r="K56" s="83"/>
      <c r="L56" s="85">
        <f t="shared" si="1"/>
        <v>0</v>
      </c>
      <c r="M56" s="83"/>
      <c r="N56" s="85">
        <f t="shared" si="2"/>
        <v>0</v>
      </c>
      <c r="O56" s="83"/>
      <c r="P56" s="85">
        <f t="shared" si="3"/>
        <v>0</v>
      </c>
      <c r="Q56" s="83"/>
      <c r="R56" s="377">
        <f t="shared" si="4"/>
        <v>0</v>
      </c>
      <c r="S56" s="905"/>
      <c r="T56" s="905"/>
      <c r="V56" s="174"/>
      <c r="W56" s="176"/>
    </row>
    <row r="57" spans="1:23" x14ac:dyDescent="0.25">
      <c r="A57" s="179">
        <v>688</v>
      </c>
      <c r="B57" s="201" t="s">
        <v>41</v>
      </c>
      <c r="C57" s="14" t="s">
        <v>203</v>
      </c>
      <c r="D57" s="14" t="s">
        <v>10</v>
      </c>
      <c r="E57" s="14" t="s">
        <v>274</v>
      </c>
      <c r="F57" s="15">
        <v>45689</v>
      </c>
      <c r="G57" s="37">
        <v>3.61</v>
      </c>
      <c r="H57" s="337"/>
      <c r="I57" s="83"/>
      <c r="J57" s="85">
        <f>G57*I57</f>
        <v>0</v>
      </c>
      <c r="K57" s="83"/>
      <c r="L57" s="85">
        <f>G57*K57</f>
        <v>0</v>
      </c>
      <c r="M57" s="83"/>
      <c r="N57" s="85">
        <f>G57*M57</f>
        <v>0</v>
      </c>
      <c r="O57" s="83"/>
      <c r="P57" s="85">
        <f>G57*O57</f>
        <v>0</v>
      </c>
      <c r="Q57" s="83"/>
      <c r="R57" s="377">
        <f>G57*Q57</f>
        <v>0</v>
      </c>
      <c r="S57" s="905"/>
      <c r="T57" s="905"/>
      <c r="V57" s="174"/>
      <c r="W57" s="176"/>
    </row>
    <row r="58" spans="1:23" x14ac:dyDescent="0.25">
      <c r="A58" s="179">
        <v>677</v>
      </c>
      <c r="B58" s="201" t="s">
        <v>40</v>
      </c>
      <c r="C58" s="14" t="s">
        <v>17670</v>
      </c>
      <c r="D58" s="14" t="s">
        <v>10</v>
      </c>
      <c r="E58" s="14" t="s">
        <v>274</v>
      </c>
      <c r="F58" s="15">
        <v>45536</v>
      </c>
      <c r="G58" s="37">
        <v>2.99</v>
      </c>
      <c r="H58" s="337"/>
      <c r="I58" s="83">
        <v>2</v>
      </c>
      <c r="J58" s="85">
        <f>G58*I58</f>
        <v>5.98</v>
      </c>
      <c r="K58" s="83"/>
      <c r="L58" s="85">
        <f>G58*K58</f>
        <v>0</v>
      </c>
      <c r="M58" s="83"/>
      <c r="N58" s="85">
        <f>G58*M58</f>
        <v>0</v>
      </c>
      <c r="O58" s="83"/>
      <c r="P58" s="85">
        <f>G58*O58</f>
        <v>0</v>
      </c>
      <c r="Q58" s="83"/>
      <c r="R58" s="377">
        <f>G58*Q58</f>
        <v>0</v>
      </c>
      <c r="S58" s="905"/>
      <c r="T58" s="905"/>
      <c r="V58" s="174"/>
      <c r="W58" s="176"/>
    </row>
    <row r="59" spans="1:23" x14ac:dyDescent="0.25">
      <c r="A59" s="179"/>
      <c r="B59" s="201" t="s">
        <v>40</v>
      </c>
      <c r="C59" s="14" t="s">
        <v>17936</v>
      </c>
      <c r="D59" s="14" t="s">
        <v>10</v>
      </c>
      <c r="E59" s="14" t="s">
        <v>274</v>
      </c>
      <c r="F59" s="15">
        <v>45537</v>
      </c>
      <c r="G59" s="37">
        <v>2.99</v>
      </c>
      <c r="H59" s="337"/>
      <c r="I59" s="83"/>
      <c r="J59" s="85">
        <f>G59*I59</f>
        <v>0</v>
      </c>
      <c r="K59" s="83"/>
      <c r="L59" s="85">
        <f>G59*K59</f>
        <v>0</v>
      </c>
      <c r="M59" s="83"/>
      <c r="N59" s="85">
        <f>G59*M59</f>
        <v>0</v>
      </c>
      <c r="O59" s="83"/>
      <c r="P59" s="85">
        <f>G59*O59</f>
        <v>0</v>
      </c>
      <c r="Q59" s="83"/>
      <c r="R59" s="377">
        <f>G59*Q59</f>
        <v>0</v>
      </c>
      <c r="S59" s="905"/>
      <c r="T59" s="905"/>
      <c r="V59" s="174"/>
      <c r="W59" s="176"/>
    </row>
    <row r="60" spans="1:23" x14ac:dyDescent="0.25">
      <c r="A60" s="179">
        <v>41</v>
      </c>
      <c r="B60" s="201" t="s">
        <v>803</v>
      </c>
      <c r="C60" s="14" t="s">
        <v>203</v>
      </c>
      <c r="D60" s="14" t="s">
        <v>10</v>
      </c>
      <c r="E60" s="14" t="s">
        <v>274</v>
      </c>
      <c r="F60" s="15">
        <v>45689</v>
      </c>
      <c r="G60" s="37">
        <v>1.3</v>
      </c>
      <c r="H60" s="337"/>
      <c r="I60" s="83"/>
      <c r="J60" s="85">
        <f t="shared" si="0"/>
        <v>0</v>
      </c>
      <c r="K60" s="83"/>
      <c r="L60" s="85">
        <f t="shared" si="1"/>
        <v>0</v>
      </c>
      <c r="M60" s="83"/>
      <c r="N60" s="85">
        <f t="shared" si="2"/>
        <v>0</v>
      </c>
      <c r="O60" s="83"/>
      <c r="P60" s="85">
        <f t="shared" si="3"/>
        <v>0</v>
      </c>
      <c r="Q60" s="83"/>
      <c r="R60" s="377">
        <f t="shared" si="4"/>
        <v>0</v>
      </c>
      <c r="S60" s="905"/>
      <c r="T60" s="905"/>
      <c r="V60" s="174"/>
      <c r="W60" s="176"/>
    </row>
    <row r="61" spans="1:23" ht="42.75" x14ac:dyDescent="0.25">
      <c r="A61" s="179">
        <v>42</v>
      </c>
      <c r="B61" s="201" t="s">
        <v>726</v>
      </c>
      <c r="C61" s="14" t="s">
        <v>727</v>
      </c>
      <c r="D61" s="14" t="s">
        <v>10</v>
      </c>
      <c r="E61" s="14" t="s">
        <v>728</v>
      </c>
      <c r="F61" s="15">
        <v>45386</v>
      </c>
      <c r="G61" s="37">
        <v>3.81</v>
      </c>
      <c r="H61" s="337"/>
      <c r="I61" s="83"/>
      <c r="J61" s="85">
        <f t="shared" si="0"/>
        <v>0</v>
      </c>
      <c r="K61" s="83"/>
      <c r="L61" s="85">
        <f>G61*K61</f>
        <v>0</v>
      </c>
      <c r="M61" s="83"/>
      <c r="N61" s="85">
        <f>G61*M61</f>
        <v>0</v>
      </c>
      <c r="O61" s="83"/>
      <c r="P61" s="85">
        <f>G61*O61</f>
        <v>0</v>
      </c>
      <c r="Q61" s="83"/>
      <c r="R61" s="377">
        <f>G61*Q61</f>
        <v>0</v>
      </c>
      <c r="S61" s="905"/>
      <c r="T61" s="905"/>
      <c r="V61" s="174"/>
      <c r="W61" s="176"/>
    </row>
    <row r="62" spans="1:23" x14ac:dyDescent="0.25">
      <c r="A62" s="179">
        <v>43</v>
      </c>
      <c r="B62" s="201" t="s">
        <v>1027</v>
      </c>
      <c r="C62" s="14" t="s">
        <v>209</v>
      </c>
      <c r="D62" s="14" t="s">
        <v>10</v>
      </c>
      <c r="E62" s="14" t="s">
        <v>272</v>
      </c>
      <c r="F62" s="15">
        <v>45627</v>
      </c>
      <c r="G62" s="37">
        <v>5.72</v>
      </c>
      <c r="H62" s="337"/>
      <c r="I62" s="83"/>
      <c r="J62" s="85">
        <f t="shared" si="0"/>
        <v>0</v>
      </c>
      <c r="K62" s="83"/>
      <c r="L62" s="85">
        <f t="shared" si="1"/>
        <v>0</v>
      </c>
      <c r="M62" s="83"/>
      <c r="N62" s="85">
        <f t="shared" si="2"/>
        <v>0</v>
      </c>
      <c r="O62" s="83"/>
      <c r="P62" s="85">
        <f t="shared" si="3"/>
        <v>0</v>
      </c>
      <c r="Q62" s="83"/>
      <c r="R62" s="377">
        <f t="shared" si="4"/>
        <v>0</v>
      </c>
      <c r="S62" s="905"/>
      <c r="T62" s="905"/>
      <c r="V62" s="174"/>
      <c r="W62" s="176"/>
    </row>
    <row r="63" spans="1:23" x14ac:dyDescent="0.25">
      <c r="A63" s="179">
        <v>44</v>
      </c>
      <c r="B63" s="201" t="s">
        <v>1221</v>
      </c>
      <c r="C63" s="14" t="s">
        <v>1223</v>
      </c>
      <c r="D63" s="14" t="s">
        <v>10</v>
      </c>
      <c r="E63" s="14" t="s">
        <v>272</v>
      </c>
      <c r="F63" s="15">
        <v>45350</v>
      </c>
      <c r="G63" s="37">
        <v>3.39</v>
      </c>
      <c r="H63" s="337"/>
      <c r="I63" s="83">
        <v>5</v>
      </c>
      <c r="J63" s="85">
        <f>G63*I63</f>
        <v>16.95</v>
      </c>
      <c r="K63" s="83"/>
      <c r="L63" s="85">
        <f>G63*K63</f>
        <v>0</v>
      </c>
      <c r="M63" s="83"/>
      <c r="N63" s="85">
        <f>G63*M63</f>
        <v>0</v>
      </c>
      <c r="O63" s="83"/>
      <c r="P63" s="85">
        <f>G63*O63</f>
        <v>0</v>
      </c>
      <c r="Q63" s="83"/>
      <c r="R63" s="377">
        <f>G63*Q63</f>
        <v>0</v>
      </c>
      <c r="S63" s="905"/>
      <c r="T63" s="905"/>
      <c r="V63" s="174"/>
      <c r="W63" s="176"/>
    </row>
    <row r="64" spans="1:23" x14ac:dyDescent="0.25">
      <c r="A64" s="179"/>
      <c r="B64" s="201" t="s">
        <v>1027</v>
      </c>
      <c r="C64" s="14" t="s">
        <v>203</v>
      </c>
      <c r="D64" s="14" t="s">
        <v>10</v>
      </c>
      <c r="E64" s="14" t="s">
        <v>272</v>
      </c>
      <c r="F64" s="15">
        <v>45351</v>
      </c>
      <c r="G64" s="37">
        <v>3</v>
      </c>
      <c r="H64" s="337"/>
      <c r="I64" s="83">
        <v>10</v>
      </c>
      <c r="J64" s="85">
        <f>G64*I64</f>
        <v>30</v>
      </c>
      <c r="K64" s="83"/>
      <c r="L64" s="85">
        <f>G64*K64</f>
        <v>0</v>
      </c>
      <c r="M64" s="83"/>
      <c r="N64" s="85">
        <f>G64*M64</f>
        <v>0</v>
      </c>
      <c r="O64" s="83"/>
      <c r="P64" s="85">
        <f>G64*O64</f>
        <v>0</v>
      </c>
      <c r="Q64" s="83"/>
      <c r="R64" s="377">
        <f>G64*Q64</f>
        <v>0</v>
      </c>
      <c r="S64" s="905"/>
      <c r="T64" s="905"/>
      <c r="V64" s="174"/>
      <c r="W64" s="176"/>
    </row>
    <row r="65" spans="1:23" x14ac:dyDescent="0.25">
      <c r="A65" s="179">
        <v>45</v>
      </c>
      <c r="B65" s="201" t="s">
        <v>774</v>
      </c>
      <c r="C65" s="14" t="s">
        <v>216</v>
      </c>
      <c r="D65" s="14" t="s">
        <v>10</v>
      </c>
      <c r="E65" s="14" t="s">
        <v>272</v>
      </c>
      <c r="F65" s="15">
        <v>45689</v>
      </c>
      <c r="G65" s="37">
        <v>3</v>
      </c>
      <c r="H65" s="337"/>
      <c r="I65" s="83"/>
      <c r="J65" s="85">
        <f t="shared" si="0"/>
        <v>0</v>
      </c>
      <c r="K65" s="83"/>
      <c r="L65" s="85">
        <f>G65*K65</f>
        <v>0</v>
      </c>
      <c r="M65" s="83"/>
      <c r="N65" s="85">
        <f>G65*M65</f>
        <v>0</v>
      </c>
      <c r="O65" s="83"/>
      <c r="P65" s="85">
        <f>G65*O65</f>
        <v>0</v>
      </c>
      <c r="Q65" s="83"/>
      <c r="R65" s="377">
        <f>G65*Q65</f>
        <v>0</v>
      </c>
      <c r="S65" s="905"/>
      <c r="T65" s="905"/>
      <c r="V65" s="174"/>
      <c r="W65" s="176"/>
    </row>
    <row r="66" spans="1:23" x14ac:dyDescent="0.25">
      <c r="A66" s="179">
        <v>46</v>
      </c>
      <c r="B66" s="201" t="s">
        <v>42</v>
      </c>
      <c r="C66" s="14" t="s">
        <v>209</v>
      </c>
      <c r="D66" s="14" t="s">
        <v>10</v>
      </c>
      <c r="E66" s="14" t="s">
        <v>275</v>
      </c>
      <c r="F66" s="15">
        <v>45474</v>
      </c>
      <c r="G66" s="37">
        <v>2.15</v>
      </c>
      <c r="H66" s="337"/>
      <c r="I66" s="83"/>
      <c r="J66" s="85">
        <f t="shared" si="0"/>
        <v>0</v>
      </c>
      <c r="K66" s="83"/>
      <c r="L66" s="85">
        <f t="shared" si="1"/>
        <v>0</v>
      </c>
      <c r="M66" s="83"/>
      <c r="N66" s="85">
        <f t="shared" si="2"/>
        <v>0</v>
      </c>
      <c r="O66" s="83"/>
      <c r="P66" s="85">
        <f t="shared" si="3"/>
        <v>0</v>
      </c>
      <c r="Q66" s="83"/>
      <c r="R66" s="377">
        <f t="shared" si="4"/>
        <v>0</v>
      </c>
      <c r="S66" s="905"/>
      <c r="T66" s="905"/>
      <c r="V66" s="174"/>
      <c r="W66" s="176"/>
    </row>
    <row r="67" spans="1:23" x14ac:dyDescent="0.25">
      <c r="A67" s="179">
        <v>47</v>
      </c>
      <c r="B67" s="201" t="s">
        <v>43</v>
      </c>
      <c r="C67" s="14" t="s">
        <v>214</v>
      </c>
      <c r="D67" s="14" t="s">
        <v>10</v>
      </c>
      <c r="E67" s="14" t="s">
        <v>276</v>
      </c>
      <c r="F67" s="15">
        <v>45505</v>
      </c>
      <c r="G67" s="37">
        <v>2.7</v>
      </c>
      <c r="H67" s="337"/>
      <c r="I67" s="83"/>
      <c r="J67" s="85">
        <f t="shared" si="0"/>
        <v>0</v>
      </c>
      <c r="K67" s="83"/>
      <c r="L67" s="85">
        <f t="shared" si="1"/>
        <v>0</v>
      </c>
      <c r="M67" s="83"/>
      <c r="N67" s="85">
        <f t="shared" si="2"/>
        <v>0</v>
      </c>
      <c r="O67" s="83"/>
      <c r="P67" s="85">
        <f t="shared" si="3"/>
        <v>0</v>
      </c>
      <c r="Q67" s="83"/>
      <c r="R67" s="377">
        <f t="shared" si="4"/>
        <v>0</v>
      </c>
      <c r="S67" s="905"/>
      <c r="T67" s="905"/>
      <c r="V67" s="174"/>
      <c r="W67" s="176"/>
    </row>
    <row r="68" spans="1:23" x14ac:dyDescent="0.25">
      <c r="A68" s="179">
        <v>48</v>
      </c>
      <c r="B68" s="201" t="s">
        <v>44</v>
      </c>
      <c r="C68" s="14" t="s">
        <v>203</v>
      </c>
      <c r="D68" s="14" t="s">
        <v>10</v>
      </c>
      <c r="E68" s="14" t="s">
        <v>273</v>
      </c>
      <c r="F68" s="15">
        <v>45778</v>
      </c>
      <c r="G68" s="37">
        <v>1.32</v>
      </c>
      <c r="H68" s="337"/>
      <c r="I68" s="83"/>
      <c r="J68" s="85">
        <f t="shared" si="0"/>
        <v>0</v>
      </c>
      <c r="K68" s="83"/>
      <c r="L68" s="85">
        <f t="shared" si="1"/>
        <v>0</v>
      </c>
      <c r="M68" s="83"/>
      <c r="N68" s="85">
        <f t="shared" si="2"/>
        <v>0</v>
      </c>
      <c r="O68" s="83"/>
      <c r="P68" s="85">
        <f t="shared" si="3"/>
        <v>0</v>
      </c>
      <c r="Q68" s="83"/>
      <c r="R68" s="377">
        <f t="shared" si="4"/>
        <v>0</v>
      </c>
      <c r="S68" s="905"/>
      <c r="T68" s="905"/>
      <c r="V68" s="174"/>
      <c r="W68" s="176"/>
    </row>
    <row r="69" spans="1:23" ht="38.25" x14ac:dyDescent="0.25">
      <c r="A69" s="179">
        <v>49</v>
      </c>
      <c r="B69" s="201" t="s">
        <v>1011</v>
      </c>
      <c r="C69" s="14" t="s">
        <v>1012</v>
      </c>
      <c r="D69" s="14" t="s">
        <v>10</v>
      </c>
      <c r="E69" s="14" t="s">
        <v>277</v>
      </c>
      <c r="F69" s="15">
        <v>45322</v>
      </c>
      <c r="G69" s="37">
        <v>2.2999999999999998</v>
      </c>
      <c r="H69" s="337"/>
      <c r="I69" s="83"/>
      <c r="J69" s="85">
        <f t="shared" si="0"/>
        <v>0</v>
      </c>
      <c r="K69" s="83"/>
      <c r="L69" s="85">
        <f t="shared" si="1"/>
        <v>0</v>
      </c>
      <c r="M69" s="83"/>
      <c r="N69" s="85">
        <f t="shared" si="2"/>
        <v>0</v>
      </c>
      <c r="O69" s="83"/>
      <c r="P69" s="85">
        <f t="shared" si="3"/>
        <v>0</v>
      </c>
      <c r="Q69" s="83"/>
      <c r="R69" s="377">
        <f t="shared" si="4"/>
        <v>0</v>
      </c>
      <c r="S69" s="905"/>
      <c r="T69" s="905"/>
      <c r="V69" s="174"/>
      <c r="W69" s="176"/>
    </row>
    <row r="70" spans="1:23" x14ac:dyDescent="0.25">
      <c r="A70" s="179">
        <v>50</v>
      </c>
      <c r="B70" s="201" t="s">
        <v>45</v>
      </c>
      <c r="C70" s="14" t="s">
        <v>216</v>
      </c>
      <c r="D70" s="14" t="s">
        <v>10</v>
      </c>
      <c r="E70" s="14" t="s">
        <v>277</v>
      </c>
      <c r="F70" s="15">
        <v>45444</v>
      </c>
      <c r="G70" s="37">
        <v>5.26</v>
      </c>
      <c r="H70" s="337"/>
      <c r="I70" s="83"/>
      <c r="J70" s="85">
        <f t="shared" si="0"/>
        <v>0</v>
      </c>
      <c r="K70" s="83"/>
      <c r="L70" s="85">
        <f t="shared" si="1"/>
        <v>0</v>
      </c>
      <c r="M70" s="83"/>
      <c r="N70" s="85">
        <f t="shared" si="2"/>
        <v>0</v>
      </c>
      <c r="O70" s="83"/>
      <c r="P70" s="85">
        <f t="shared" si="3"/>
        <v>0</v>
      </c>
      <c r="Q70" s="83"/>
      <c r="R70" s="377">
        <f t="shared" si="4"/>
        <v>0</v>
      </c>
      <c r="S70" s="905"/>
      <c r="T70" s="905"/>
      <c r="V70" s="174"/>
      <c r="W70" s="176"/>
    </row>
    <row r="71" spans="1:23" x14ac:dyDescent="0.25">
      <c r="A71" s="179">
        <v>51</v>
      </c>
      <c r="B71" s="575" t="s">
        <v>1077</v>
      </c>
      <c r="C71" s="575" t="s">
        <v>1078</v>
      </c>
      <c r="D71" s="14" t="s">
        <v>10</v>
      </c>
      <c r="E71" s="152"/>
      <c r="F71" s="576"/>
      <c r="G71" s="603"/>
      <c r="H71" s="337"/>
      <c r="I71" s="593"/>
      <c r="J71" s="599">
        <f>G71*I71</f>
        <v>0</v>
      </c>
      <c r="K71" s="83"/>
      <c r="L71" s="879">
        <f>G71*K71</f>
        <v>0</v>
      </c>
      <c r="M71" s="83"/>
      <c r="N71" s="879">
        <f>G71*M71</f>
        <v>0</v>
      </c>
      <c r="O71" s="593"/>
      <c r="P71" s="879">
        <f>G71*O71</f>
        <v>0</v>
      </c>
      <c r="Q71" s="593"/>
      <c r="R71" s="377">
        <f>G71*Q71</f>
        <v>0</v>
      </c>
      <c r="S71" s="905"/>
      <c r="T71" s="905"/>
      <c r="V71" s="174"/>
      <c r="W71" s="176"/>
    </row>
    <row r="72" spans="1:23" x14ac:dyDescent="0.25">
      <c r="A72" s="179">
        <v>52</v>
      </c>
      <c r="B72" s="575" t="s">
        <v>1067</v>
      </c>
      <c r="C72" s="575" t="s">
        <v>575</v>
      </c>
      <c r="D72" s="14" t="s">
        <v>10</v>
      </c>
      <c r="E72" s="152"/>
      <c r="F72" s="576"/>
      <c r="G72" s="603"/>
      <c r="H72" s="337"/>
      <c r="I72" s="593"/>
      <c r="J72" s="599">
        <f>G72*I72</f>
        <v>0</v>
      </c>
      <c r="K72" s="83"/>
      <c r="L72" s="879">
        <f>G72*K72</f>
        <v>0</v>
      </c>
      <c r="M72" s="83"/>
      <c r="N72" s="879">
        <f>G72*M72</f>
        <v>0</v>
      </c>
      <c r="O72" s="593"/>
      <c r="P72" s="879">
        <f>G72*O72</f>
        <v>0</v>
      </c>
      <c r="Q72" s="593"/>
      <c r="R72" s="377">
        <f>G72*Q72</f>
        <v>0</v>
      </c>
      <c r="S72" s="905"/>
      <c r="T72" s="905"/>
      <c r="V72" s="174"/>
      <c r="W72" s="176"/>
    </row>
    <row r="73" spans="1:23" x14ac:dyDescent="0.25">
      <c r="A73" s="179">
        <v>689</v>
      </c>
      <c r="B73" s="662" t="s">
        <v>17753</v>
      </c>
      <c r="C73" s="582" t="s">
        <v>217</v>
      </c>
      <c r="D73" s="14" t="s">
        <v>10</v>
      </c>
      <c r="E73" s="214"/>
      <c r="F73" s="586">
        <v>45689</v>
      </c>
      <c r="G73" s="651">
        <v>2.38</v>
      </c>
      <c r="H73" s="337"/>
      <c r="I73" s="593"/>
      <c r="J73" s="599">
        <f>G73*I73</f>
        <v>0</v>
      </c>
      <c r="K73" s="83"/>
      <c r="L73" s="879">
        <f>G73*K73</f>
        <v>0</v>
      </c>
      <c r="M73" s="83"/>
      <c r="N73" s="879">
        <f>G73*M73</f>
        <v>0</v>
      </c>
      <c r="O73" s="593"/>
      <c r="P73" s="879">
        <f>G73*O73</f>
        <v>0</v>
      </c>
      <c r="Q73" s="593"/>
      <c r="R73" s="377">
        <f>G73*Q73</f>
        <v>0</v>
      </c>
      <c r="S73" s="905"/>
      <c r="T73" s="905"/>
      <c r="V73" s="174"/>
      <c r="W73" s="176"/>
    </row>
    <row r="74" spans="1:23" x14ac:dyDescent="0.25">
      <c r="A74" s="179">
        <v>53</v>
      </c>
      <c r="B74" s="201" t="s">
        <v>46</v>
      </c>
      <c r="C74" s="14" t="s">
        <v>217</v>
      </c>
      <c r="D74" s="14" t="s">
        <v>10</v>
      </c>
      <c r="E74" s="14" t="s">
        <v>266</v>
      </c>
      <c r="F74" s="15">
        <v>45839</v>
      </c>
      <c r="G74" s="37">
        <v>6.72</v>
      </c>
      <c r="H74" s="337"/>
      <c r="I74" s="83"/>
      <c r="J74" s="85">
        <f t="shared" si="0"/>
        <v>0</v>
      </c>
      <c r="K74" s="83"/>
      <c r="L74" s="85">
        <f t="shared" si="1"/>
        <v>0</v>
      </c>
      <c r="M74" s="83"/>
      <c r="N74" s="85">
        <f t="shared" si="2"/>
        <v>0</v>
      </c>
      <c r="O74" s="83"/>
      <c r="P74" s="85">
        <f t="shared" si="3"/>
        <v>0</v>
      </c>
      <c r="Q74" s="83"/>
      <c r="R74" s="377">
        <f t="shared" si="4"/>
        <v>0</v>
      </c>
      <c r="S74" s="905"/>
      <c r="T74" s="905"/>
      <c r="V74" s="174"/>
      <c r="W74" s="176"/>
    </row>
    <row r="75" spans="1:23" x14ac:dyDescent="0.25">
      <c r="A75" s="179">
        <v>54</v>
      </c>
      <c r="B75" s="201" t="s">
        <v>17951</v>
      </c>
      <c r="C75" s="14" t="s">
        <v>17952</v>
      </c>
      <c r="D75" s="14" t="s">
        <v>10</v>
      </c>
      <c r="E75" s="14" t="s">
        <v>278</v>
      </c>
      <c r="F75" s="15">
        <v>45352</v>
      </c>
      <c r="G75" s="37">
        <v>10.84</v>
      </c>
      <c r="H75" s="337"/>
      <c r="I75" s="83">
        <v>4</v>
      </c>
      <c r="J75" s="85">
        <f t="shared" si="0"/>
        <v>43.36</v>
      </c>
      <c r="K75" s="83"/>
      <c r="L75" s="85">
        <f t="shared" si="1"/>
        <v>0</v>
      </c>
      <c r="M75" s="83"/>
      <c r="N75" s="85">
        <f t="shared" si="2"/>
        <v>0</v>
      </c>
      <c r="O75" s="83"/>
      <c r="P75" s="85">
        <f t="shared" si="3"/>
        <v>0</v>
      </c>
      <c r="Q75" s="83"/>
      <c r="R75" s="377">
        <f t="shared" si="4"/>
        <v>0</v>
      </c>
      <c r="S75" s="905"/>
      <c r="T75" s="905"/>
      <c r="V75" s="174"/>
      <c r="W75" s="176"/>
    </row>
    <row r="76" spans="1:23" ht="25.5" x14ac:dyDescent="0.25">
      <c r="A76" s="179">
        <v>690</v>
      </c>
      <c r="B76" s="201" t="s">
        <v>17754</v>
      </c>
      <c r="C76" s="14" t="s">
        <v>17751</v>
      </c>
      <c r="D76" s="14" t="s">
        <v>10</v>
      </c>
      <c r="E76" s="14" t="s">
        <v>278</v>
      </c>
      <c r="F76" s="15">
        <v>45474</v>
      </c>
      <c r="G76" s="37">
        <v>3.43</v>
      </c>
      <c r="H76" s="337"/>
      <c r="I76" s="83"/>
      <c r="J76" s="85">
        <f>G76*I76</f>
        <v>0</v>
      </c>
      <c r="K76" s="83"/>
      <c r="L76" s="85">
        <f>G76*K76</f>
        <v>0</v>
      </c>
      <c r="M76" s="83"/>
      <c r="N76" s="85">
        <f>G76*M76</f>
        <v>0</v>
      </c>
      <c r="O76" s="83"/>
      <c r="P76" s="85">
        <f>G76*O76</f>
        <v>0</v>
      </c>
      <c r="Q76" s="83"/>
      <c r="R76" s="377">
        <f>G76*Q76</f>
        <v>0</v>
      </c>
      <c r="S76" s="905"/>
      <c r="T76" s="905"/>
      <c r="V76" s="174"/>
      <c r="W76" s="176"/>
    </row>
    <row r="77" spans="1:23" ht="25.5" x14ac:dyDescent="0.25">
      <c r="A77" s="179">
        <v>55</v>
      </c>
      <c r="B77" s="201" t="s">
        <v>48</v>
      </c>
      <c r="C77" s="14" t="s">
        <v>196</v>
      </c>
      <c r="D77" s="14" t="s">
        <v>10</v>
      </c>
      <c r="E77" s="14" t="s">
        <v>279</v>
      </c>
      <c r="F77" s="15">
        <v>45444</v>
      </c>
      <c r="G77" s="37">
        <v>0.75</v>
      </c>
      <c r="H77" s="337"/>
      <c r="I77" s="83"/>
      <c r="J77" s="85">
        <f t="shared" si="0"/>
        <v>0</v>
      </c>
      <c r="K77" s="83"/>
      <c r="L77" s="85">
        <f t="shared" si="1"/>
        <v>0</v>
      </c>
      <c r="M77" s="83"/>
      <c r="N77" s="85">
        <f t="shared" si="2"/>
        <v>0</v>
      </c>
      <c r="O77" s="83"/>
      <c r="P77" s="85">
        <f t="shared" si="3"/>
        <v>0</v>
      </c>
      <c r="Q77" s="83"/>
      <c r="R77" s="377">
        <f t="shared" si="4"/>
        <v>0</v>
      </c>
      <c r="S77" s="905"/>
      <c r="T77" s="905"/>
      <c r="V77" s="174"/>
      <c r="W77" s="176"/>
    </row>
    <row r="78" spans="1:23" x14ac:dyDescent="0.25">
      <c r="A78" s="179">
        <v>56</v>
      </c>
      <c r="B78" s="201" t="s">
        <v>49</v>
      </c>
      <c r="C78" s="14" t="s">
        <v>203</v>
      </c>
      <c r="D78" s="14" t="s">
        <v>10</v>
      </c>
      <c r="E78" s="14" t="s">
        <v>266</v>
      </c>
      <c r="F78" s="15">
        <v>45108</v>
      </c>
      <c r="G78" s="37">
        <v>0.91</v>
      </c>
      <c r="H78" s="337"/>
      <c r="I78" s="83"/>
      <c r="J78" s="85">
        <f t="shared" si="0"/>
        <v>0</v>
      </c>
      <c r="K78" s="83"/>
      <c r="L78" s="85">
        <f t="shared" si="1"/>
        <v>0</v>
      </c>
      <c r="M78" s="83"/>
      <c r="N78" s="85">
        <f t="shared" si="2"/>
        <v>0</v>
      </c>
      <c r="O78" s="83"/>
      <c r="P78" s="85">
        <f t="shared" si="3"/>
        <v>0</v>
      </c>
      <c r="Q78" s="83"/>
      <c r="R78" s="377">
        <f t="shared" si="4"/>
        <v>0</v>
      </c>
      <c r="S78" s="905"/>
      <c r="T78" s="905"/>
      <c r="V78" s="174"/>
      <c r="W78" s="176"/>
    </row>
    <row r="79" spans="1:23" ht="25.5" x14ac:dyDescent="0.25">
      <c r="A79" s="179">
        <v>57</v>
      </c>
      <c r="B79" s="201" t="s">
        <v>50</v>
      </c>
      <c r="C79" s="14" t="s">
        <v>196</v>
      </c>
      <c r="D79" s="14" t="s">
        <v>10</v>
      </c>
      <c r="E79" s="14" t="s">
        <v>280</v>
      </c>
      <c r="F79" s="15">
        <v>45444</v>
      </c>
      <c r="G79" s="37">
        <v>1.57</v>
      </c>
      <c r="H79" s="337"/>
      <c r="I79" s="83"/>
      <c r="J79" s="85">
        <f t="shared" si="0"/>
        <v>0</v>
      </c>
      <c r="K79" s="83"/>
      <c r="L79" s="85">
        <f t="shared" si="1"/>
        <v>0</v>
      </c>
      <c r="M79" s="83"/>
      <c r="N79" s="85">
        <f t="shared" si="2"/>
        <v>0</v>
      </c>
      <c r="O79" s="83"/>
      <c r="P79" s="85">
        <f t="shared" si="3"/>
        <v>0</v>
      </c>
      <c r="Q79" s="83"/>
      <c r="R79" s="377">
        <f t="shared" si="4"/>
        <v>0</v>
      </c>
      <c r="S79" s="905"/>
      <c r="T79" s="905"/>
      <c r="V79" s="174"/>
      <c r="W79" s="176"/>
    </row>
    <row r="80" spans="1:23" ht="25.5" x14ac:dyDescent="0.25">
      <c r="A80" s="179">
        <v>58</v>
      </c>
      <c r="B80" s="201" t="s">
        <v>51</v>
      </c>
      <c r="C80" s="14" t="s">
        <v>200</v>
      </c>
      <c r="D80" s="14" t="s">
        <v>10</v>
      </c>
      <c r="E80" s="14" t="s">
        <v>273</v>
      </c>
      <c r="F80" s="15">
        <v>45748</v>
      </c>
      <c r="G80" s="37">
        <v>1.57</v>
      </c>
      <c r="H80" s="337"/>
      <c r="I80" s="83"/>
      <c r="J80" s="85">
        <f t="shared" si="0"/>
        <v>0</v>
      </c>
      <c r="K80" s="83"/>
      <c r="L80" s="85">
        <f t="shared" si="1"/>
        <v>0</v>
      </c>
      <c r="M80" s="83"/>
      <c r="N80" s="85">
        <f t="shared" si="2"/>
        <v>0</v>
      </c>
      <c r="O80" s="83"/>
      <c r="P80" s="85">
        <f t="shared" si="3"/>
        <v>0</v>
      </c>
      <c r="Q80" s="83"/>
      <c r="R80" s="377">
        <f t="shared" si="4"/>
        <v>0</v>
      </c>
      <c r="S80" s="905"/>
      <c r="T80" s="905"/>
      <c r="V80" s="174"/>
      <c r="W80" s="176"/>
    </row>
    <row r="81" spans="1:23" x14ac:dyDescent="0.25">
      <c r="A81" s="179">
        <v>59</v>
      </c>
      <c r="B81" s="201" t="s">
        <v>51</v>
      </c>
      <c r="C81" s="14" t="s">
        <v>219</v>
      </c>
      <c r="D81" s="14" t="s">
        <v>10</v>
      </c>
      <c r="E81" s="14" t="s">
        <v>273</v>
      </c>
      <c r="F81" s="15">
        <v>45748</v>
      </c>
      <c r="G81" s="37">
        <v>1.57</v>
      </c>
      <c r="H81" s="337"/>
      <c r="I81" s="83"/>
      <c r="J81" s="85">
        <f t="shared" si="0"/>
        <v>0</v>
      </c>
      <c r="K81" s="83"/>
      <c r="L81" s="85">
        <f t="shared" si="1"/>
        <v>0</v>
      </c>
      <c r="M81" s="83"/>
      <c r="N81" s="85">
        <f t="shared" si="2"/>
        <v>0</v>
      </c>
      <c r="O81" s="83"/>
      <c r="P81" s="85">
        <f t="shared" si="3"/>
        <v>0</v>
      </c>
      <c r="Q81" s="83"/>
      <c r="R81" s="377">
        <f t="shared" si="4"/>
        <v>0</v>
      </c>
      <c r="S81" s="905"/>
      <c r="T81" s="905"/>
      <c r="V81" s="174"/>
      <c r="W81" s="176"/>
    </row>
    <row r="82" spans="1:23" x14ac:dyDescent="0.25">
      <c r="A82" s="179">
        <v>60</v>
      </c>
      <c r="B82" s="201" t="s">
        <v>52</v>
      </c>
      <c r="C82" s="14" t="s">
        <v>894</v>
      </c>
      <c r="D82" s="14" t="s">
        <v>10</v>
      </c>
      <c r="E82" s="14" t="s">
        <v>273</v>
      </c>
      <c r="F82" s="15">
        <v>45597</v>
      </c>
      <c r="G82" s="37">
        <v>1.65</v>
      </c>
      <c r="H82" s="337"/>
      <c r="I82" s="83"/>
      <c r="J82" s="85">
        <f t="shared" si="0"/>
        <v>0</v>
      </c>
      <c r="K82" s="83"/>
      <c r="L82" s="85">
        <f t="shared" si="1"/>
        <v>0</v>
      </c>
      <c r="M82" s="83"/>
      <c r="N82" s="85">
        <f t="shared" si="2"/>
        <v>0</v>
      </c>
      <c r="O82" s="83"/>
      <c r="P82" s="85">
        <f t="shared" si="3"/>
        <v>0</v>
      </c>
      <c r="Q82" s="83"/>
      <c r="R82" s="377">
        <f t="shared" si="4"/>
        <v>0</v>
      </c>
      <c r="S82" s="905"/>
      <c r="T82" s="905"/>
      <c r="V82" s="174"/>
      <c r="W82" s="176"/>
    </row>
    <row r="83" spans="1:23" x14ac:dyDescent="0.25">
      <c r="A83" s="179">
        <v>61</v>
      </c>
      <c r="B83" s="201" t="s">
        <v>52</v>
      </c>
      <c r="C83" s="14" t="s">
        <v>221</v>
      </c>
      <c r="D83" s="14" t="s">
        <v>10</v>
      </c>
      <c r="E83" s="14" t="s">
        <v>273</v>
      </c>
      <c r="F83" s="15">
        <v>45566</v>
      </c>
      <c r="G83" s="37">
        <v>3.44</v>
      </c>
      <c r="H83" s="337"/>
      <c r="I83" s="83"/>
      <c r="J83" s="85">
        <f t="shared" si="0"/>
        <v>0</v>
      </c>
      <c r="K83" s="83"/>
      <c r="L83" s="85">
        <f t="shared" si="1"/>
        <v>0</v>
      </c>
      <c r="M83" s="83"/>
      <c r="N83" s="85">
        <f t="shared" si="2"/>
        <v>0</v>
      </c>
      <c r="O83" s="83"/>
      <c r="P83" s="85">
        <f t="shared" si="3"/>
        <v>0</v>
      </c>
      <c r="Q83" s="83"/>
      <c r="R83" s="377">
        <f t="shared" si="4"/>
        <v>0</v>
      </c>
      <c r="S83" s="905"/>
      <c r="T83" s="905"/>
      <c r="V83" s="174"/>
      <c r="W83" s="176"/>
    </row>
    <row r="84" spans="1:23" x14ac:dyDescent="0.25">
      <c r="A84" s="179">
        <v>62</v>
      </c>
      <c r="B84" s="201" t="s">
        <v>999</v>
      </c>
      <c r="C84" s="14" t="s">
        <v>234</v>
      </c>
      <c r="D84" s="14" t="s">
        <v>10</v>
      </c>
      <c r="E84" s="14" t="s">
        <v>273</v>
      </c>
      <c r="F84" s="15">
        <v>45567</v>
      </c>
      <c r="G84" s="37">
        <v>1.65</v>
      </c>
      <c r="H84" s="337"/>
      <c r="I84" s="83"/>
      <c r="J84" s="85">
        <f t="shared" si="0"/>
        <v>0</v>
      </c>
      <c r="K84" s="83"/>
      <c r="L84" s="85">
        <f>G84*K84</f>
        <v>0</v>
      </c>
      <c r="M84" s="83"/>
      <c r="N84" s="85">
        <f>G84*M84</f>
        <v>0</v>
      </c>
      <c r="O84" s="83"/>
      <c r="P84" s="85">
        <f>G84*O84</f>
        <v>0</v>
      </c>
      <c r="Q84" s="83"/>
      <c r="R84" s="377">
        <f>G84*Q84</f>
        <v>0</v>
      </c>
      <c r="S84" s="905"/>
      <c r="T84" s="905"/>
      <c r="V84" s="174"/>
      <c r="W84" s="176"/>
    </row>
    <row r="85" spans="1:23" x14ac:dyDescent="0.25">
      <c r="A85" s="179">
        <v>63</v>
      </c>
      <c r="B85" s="201" t="s">
        <v>53</v>
      </c>
      <c r="C85" s="14" t="s">
        <v>222</v>
      </c>
      <c r="D85" s="14" t="s">
        <v>10</v>
      </c>
      <c r="E85" s="14" t="s">
        <v>281</v>
      </c>
      <c r="F85" s="15">
        <v>45658</v>
      </c>
      <c r="G85" s="37">
        <v>2.67</v>
      </c>
      <c r="H85" s="337"/>
      <c r="I85" s="83"/>
      <c r="J85" s="85">
        <f t="shared" si="0"/>
        <v>0</v>
      </c>
      <c r="K85" s="83"/>
      <c r="L85" s="85">
        <f t="shared" si="1"/>
        <v>0</v>
      </c>
      <c r="M85" s="83"/>
      <c r="N85" s="85">
        <f t="shared" si="2"/>
        <v>0</v>
      </c>
      <c r="O85" s="83"/>
      <c r="P85" s="85">
        <f t="shared" si="3"/>
        <v>0</v>
      </c>
      <c r="Q85" s="83"/>
      <c r="R85" s="377">
        <f t="shared" si="4"/>
        <v>0</v>
      </c>
      <c r="S85" s="905"/>
      <c r="T85" s="905"/>
      <c r="V85" s="174"/>
      <c r="W85" s="176"/>
    </row>
    <row r="86" spans="1:23" ht="25.5" x14ac:dyDescent="0.25">
      <c r="A86" s="179">
        <v>64</v>
      </c>
      <c r="B86" s="201" t="s">
        <v>54</v>
      </c>
      <c r="C86" s="14" t="s">
        <v>729</v>
      </c>
      <c r="D86" s="14" t="s">
        <v>10</v>
      </c>
      <c r="E86" s="14" t="s">
        <v>281</v>
      </c>
      <c r="F86" s="15">
        <v>45323</v>
      </c>
      <c r="G86" s="37">
        <v>1.33</v>
      </c>
      <c r="H86" s="337"/>
      <c r="I86" s="83"/>
      <c r="J86" s="85">
        <f t="shared" si="0"/>
        <v>0</v>
      </c>
      <c r="K86" s="83"/>
      <c r="L86" s="85">
        <f t="shared" si="1"/>
        <v>0</v>
      </c>
      <c r="M86" s="83"/>
      <c r="N86" s="85">
        <f t="shared" si="2"/>
        <v>0</v>
      </c>
      <c r="O86" s="83"/>
      <c r="P86" s="85">
        <f t="shared" si="3"/>
        <v>0</v>
      </c>
      <c r="Q86" s="83"/>
      <c r="R86" s="377">
        <f t="shared" si="4"/>
        <v>0</v>
      </c>
      <c r="S86" s="905"/>
      <c r="T86" s="905"/>
      <c r="V86" s="174"/>
      <c r="W86" s="176"/>
    </row>
    <row r="87" spans="1:23" x14ac:dyDescent="0.25">
      <c r="A87" s="179">
        <v>65</v>
      </c>
      <c r="B87" s="201" t="s">
        <v>55</v>
      </c>
      <c r="C87" s="14" t="s">
        <v>205</v>
      </c>
      <c r="D87" s="14" t="s">
        <v>10</v>
      </c>
      <c r="E87" s="14" t="s">
        <v>281</v>
      </c>
      <c r="F87" s="15">
        <v>45566</v>
      </c>
      <c r="G87" s="37">
        <v>2.4300000000000002</v>
      </c>
      <c r="H87" s="337"/>
      <c r="I87" s="83"/>
      <c r="J87" s="85">
        <f t="shared" si="0"/>
        <v>0</v>
      </c>
      <c r="K87" s="83"/>
      <c r="L87" s="85">
        <f t="shared" si="1"/>
        <v>0</v>
      </c>
      <c r="M87" s="83"/>
      <c r="N87" s="85">
        <f t="shared" si="2"/>
        <v>0</v>
      </c>
      <c r="O87" s="83"/>
      <c r="P87" s="85">
        <f t="shared" si="3"/>
        <v>0</v>
      </c>
      <c r="Q87" s="83"/>
      <c r="R87" s="377">
        <f t="shared" si="4"/>
        <v>0</v>
      </c>
      <c r="S87" s="905"/>
      <c r="T87" s="905"/>
      <c r="V87" s="174"/>
      <c r="W87" s="176"/>
    </row>
    <row r="88" spans="1:23" x14ac:dyDescent="0.25">
      <c r="A88" s="179">
        <v>66</v>
      </c>
      <c r="B88" s="608" t="s">
        <v>1025</v>
      </c>
      <c r="C88" s="578" t="s">
        <v>198</v>
      </c>
      <c r="D88" s="14" t="s">
        <v>10</v>
      </c>
      <c r="E88" s="152"/>
      <c r="F88" s="576">
        <v>45474</v>
      </c>
      <c r="G88" s="577">
        <v>2.35</v>
      </c>
      <c r="H88" s="337"/>
      <c r="I88" s="593"/>
      <c r="J88" s="85">
        <f t="shared" si="0"/>
        <v>0</v>
      </c>
      <c r="K88" s="83"/>
      <c r="L88" s="879">
        <f>G88*K88</f>
        <v>0</v>
      </c>
      <c r="M88" s="83"/>
      <c r="N88" s="879">
        <f>G88*M88</f>
        <v>0</v>
      </c>
      <c r="O88" s="593"/>
      <c r="P88" s="879">
        <f>G88*O88</f>
        <v>0</v>
      </c>
      <c r="Q88" s="593"/>
      <c r="R88" s="377">
        <f>G88*Q88</f>
        <v>0</v>
      </c>
      <c r="S88" s="905"/>
      <c r="T88" s="905"/>
      <c r="V88" s="174"/>
      <c r="W88" s="176"/>
    </row>
    <row r="89" spans="1:23" ht="28.5" x14ac:dyDescent="0.25">
      <c r="A89" s="179">
        <v>67</v>
      </c>
      <c r="B89" s="201" t="s">
        <v>1117</v>
      </c>
      <c r="C89" s="14" t="s">
        <v>212</v>
      </c>
      <c r="D89" s="14" t="s">
        <v>10</v>
      </c>
      <c r="E89" s="14" t="s">
        <v>273</v>
      </c>
      <c r="F89" s="15">
        <v>45536</v>
      </c>
      <c r="G89" s="37">
        <v>2.89</v>
      </c>
      <c r="H89" s="337"/>
      <c r="I89" s="83"/>
      <c r="J89" s="85">
        <f t="shared" si="0"/>
        <v>0</v>
      </c>
      <c r="K89" s="83"/>
      <c r="L89" s="85">
        <f t="shared" si="1"/>
        <v>0</v>
      </c>
      <c r="M89" s="83"/>
      <c r="N89" s="85">
        <f t="shared" si="2"/>
        <v>0</v>
      </c>
      <c r="O89" s="83"/>
      <c r="P89" s="85">
        <f t="shared" si="3"/>
        <v>0</v>
      </c>
      <c r="Q89" s="83"/>
      <c r="R89" s="377">
        <f t="shared" si="4"/>
        <v>0</v>
      </c>
      <c r="S89" s="905"/>
      <c r="T89" s="905"/>
      <c r="V89" s="174"/>
      <c r="W89" s="176"/>
    </row>
    <row r="90" spans="1:23" x14ac:dyDescent="0.25">
      <c r="A90" s="179">
        <v>685</v>
      </c>
      <c r="B90" s="201" t="s">
        <v>17897</v>
      </c>
      <c r="C90" s="14" t="s">
        <v>17670</v>
      </c>
      <c r="D90" s="14" t="s">
        <v>10</v>
      </c>
      <c r="E90" s="14" t="s">
        <v>273</v>
      </c>
      <c r="F90" s="15">
        <v>45717</v>
      </c>
      <c r="G90" s="37">
        <v>1.32</v>
      </c>
      <c r="H90" s="337"/>
      <c r="I90" s="83"/>
      <c r="J90" s="85">
        <f>G90*I90</f>
        <v>0</v>
      </c>
      <c r="K90" s="83"/>
      <c r="L90" s="85">
        <f>G90*K90</f>
        <v>0</v>
      </c>
      <c r="M90" s="83"/>
      <c r="N90" s="85">
        <f>G90*M90</f>
        <v>0</v>
      </c>
      <c r="O90" s="83"/>
      <c r="P90" s="85">
        <f>G90*O90</f>
        <v>0</v>
      </c>
      <c r="Q90" s="83"/>
      <c r="R90" s="377">
        <f>G90*Q90</f>
        <v>0</v>
      </c>
      <c r="S90" s="905"/>
      <c r="T90" s="905"/>
      <c r="V90" s="174"/>
      <c r="W90" s="176"/>
    </row>
    <row r="91" spans="1:23" x14ac:dyDescent="0.25">
      <c r="A91" s="179">
        <v>68</v>
      </c>
      <c r="B91" s="201" t="s">
        <v>813</v>
      </c>
      <c r="C91" s="14" t="s">
        <v>205</v>
      </c>
      <c r="D91" s="14" t="s">
        <v>10</v>
      </c>
      <c r="E91" s="14" t="s">
        <v>273</v>
      </c>
      <c r="F91" s="15">
        <v>45292</v>
      </c>
      <c r="G91" s="37">
        <v>2.89</v>
      </c>
      <c r="H91" s="337"/>
      <c r="I91" s="83"/>
      <c r="J91" s="85">
        <f t="shared" si="0"/>
        <v>0</v>
      </c>
      <c r="K91" s="83"/>
      <c r="L91" s="85">
        <f t="shared" si="1"/>
        <v>0</v>
      </c>
      <c r="M91" s="83"/>
      <c r="N91" s="85">
        <f t="shared" si="2"/>
        <v>0</v>
      </c>
      <c r="O91" s="83"/>
      <c r="P91" s="85">
        <f t="shared" si="3"/>
        <v>0</v>
      </c>
      <c r="Q91" s="83"/>
      <c r="R91" s="377">
        <f t="shared" si="4"/>
        <v>0</v>
      </c>
      <c r="S91" s="905"/>
      <c r="T91" s="905"/>
      <c r="V91" s="174"/>
      <c r="W91" s="176"/>
    </row>
    <row r="92" spans="1:23" x14ac:dyDescent="0.25">
      <c r="A92" s="179">
        <v>69</v>
      </c>
      <c r="B92" s="608" t="s">
        <v>17937</v>
      </c>
      <c r="C92" s="578" t="s">
        <v>203</v>
      </c>
      <c r="D92" s="14" t="s">
        <v>10</v>
      </c>
      <c r="E92" s="14" t="s">
        <v>273</v>
      </c>
      <c r="F92" s="576">
        <v>45352</v>
      </c>
      <c r="G92" s="577">
        <v>1.32</v>
      </c>
      <c r="H92" s="337"/>
      <c r="I92" s="593">
        <v>10</v>
      </c>
      <c r="J92" s="85">
        <f t="shared" si="0"/>
        <v>13.200000000000001</v>
      </c>
      <c r="K92" s="83"/>
      <c r="L92" s="879">
        <f>G92*K92</f>
        <v>0</v>
      </c>
      <c r="M92" s="83"/>
      <c r="N92" s="879">
        <f>G92*M92</f>
        <v>0</v>
      </c>
      <c r="O92" s="593"/>
      <c r="P92" s="879">
        <f>G92*O92</f>
        <v>0</v>
      </c>
      <c r="Q92" s="593"/>
      <c r="R92" s="377">
        <f>G92*Q92</f>
        <v>0</v>
      </c>
      <c r="S92" s="905"/>
      <c r="T92" s="905"/>
      <c r="V92" s="174"/>
      <c r="W92" s="176"/>
    </row>
    <row r="93" spans="1:23" x14ac:dyDescent="0.25">
      <c r="A93" s="179">
        <v>70</v>
      </c>
      <c r="B93" s="201" t="s">
        <v>56</v>
      </c>
      <c r="C93" s="14" t="s">
        <v>205</v>
      </c>
      <c r="D93" s="14" t="s">
        <v>10</v>
      </c>
      <c r="E93" s="14" t="s">
        <v>273</v>
      </c>
      <c r="F93" s="15">
        <v>45444</v>
      </c>
      <c r="G93" s="37">
        <v>1.49</v>
      </c>
      <c r="H93" s="337"/>
      <c r="I93" s="83"/>
      <c r="J93" s="85">
        <f t="shared" ref="J93:J166" si="5">G93*I93</f>
        <v>0</v>
      </c>
      <c r="K93" s="83"/>
      <c r="L93" s="85">
        <f t="shared" si="1"/>
        <v>0</v>
      </c>
      <c r="M93" s="83"/>
      <c r="N93" s="85">
        <f t="shared" si="2"/>
        <v>0</v>
      </c>
      <c r="O93" s="83"/>
      <c r="P93" s="85">
        <f t="shared" si="3"/>
        <v>0</v>
      </c>
      <c r="Q93" s="83"/>
      <c r="R93" s="377">
        <f t="shared" si="4"/>
        <v>0</v>
      </c>
      <c r="S93" s="905"/>
      <c r="T93" s="905"/>
      <c r="V93" s="174"/>
      <c r="W93" s="176"/>
    </row>
    <row r="94" spans="1:23" x14ac:dyDescent="0.25">
      <c r="A94" s="179">
        <v>71</v>
      </c>
      <c r="B94" s="202" t="s">
        <v>57</v>
      </c>
      <c r="C94" s="14" t="s">
        <v>203</v>
      </c>
      <c r="D94" s="14" t="s">
        <v>10</v>
      </c>
      <c r="E94" s="14" t="s">
        <v>272</v>
      </c>
      <c r="F94" s="15">
        <v>45261</v>
      </c>
      <c r="G94" s="37">
        <v>4</v>
      </c>
      <c r="H94" s="337"/>
      <c r="I94" s="83">
        <v>2</v>
      </c>
      <c r="J94" s="85">
        <f t="shared" si="5"/>
        <v>8</v>
      </c>
      <c r="K94" s="83"/>
      <c r="L94" s="85">
        <f t="shared" si="1"/>
        <v>0</v>
      </c>
      <c r="M94" s="83"/>
      <c r="N94" s="85">
        <f t="shared" si="2"/>
        <v>0</v>
      </c>
      <c r="O94" s="83"/>
      <c r="P94" s="85">
        <f t="shared" si="3"/>
        <v>0</v>
      </c>
      <c r="Q94" s="83"/>
      <c r="R94" s="377">
        <f t="shared" si="4"/>
        <v>0</v>
      </c>
      <c r="S94" s="905"/>
      <c r="T94" s="905"/>
      <c r="V94" s="174"/>
      <c r="W94" s="176"/>
    </row>
    <row r="95" spans="1:23" x14ac:dyDescent="0.25">
      <c r="A95" s="179">
        <v>72</v>
      </c>
      <c r="B95" s="201" t="s">
        <v>58</v>
      </c>
      <c r="C95" s="14" t="s">
        <v>814</v>
      </c>
      <c r="D95" s="14" t="s">
        <v>10</v>
      </c>
      <c r="E95" s="14" t="s">
        <v>272</v>
      </c>
      <c r="F95" s="15">
        <v>45474</v>
      </c>
      <c r="G95" s="37">
        <v>5.58</v>
      </c>
      <c r="H95" s="337"/>
      <c r="I95" s="83"/>
      <c r="J95" s="85">
        <f t="shared" si="5"/>
        <v>0</v>
      </c>
      <c r="K95" s="83"/>
      <c r="L95" s="85">
        <f>G95*K95</f>
        <v>0</v>
      </c>
      <c r="M95" s="83"/>
      <c r="N95" s="85">
        <f>G95*M95</f>
        <v>0</v>
      </c>
      <c r="O95" s="83"/>
      <c r="P95" s="85">
        <f>G95*O95</f>
        <v>0</v>
      </c>
      <c r="Q95" s="83"/>
      <c r="R95" s="377">
        <f>G95*Q95</f>
        <v>0</v>
      </c>
      <c r="S95" s="905"/>
      <c r="T95" s="905"/>
      <c r="V95" s="174"/>
      <c r="W95" s="176"/>
    </row>
    <row r="96" spans="1:23" x14ac:dyDescent="0.25">
      <c r="A96" s="179">
        <v>73</v>
      </c>
      <c r="B96" s="201" t="s">
        <v>58</v>
      </c>
      <c r="C96" s="14" t="s">
        <v>222</v>
      </c>
      <c r="D96" s="14" t="s">
        <v>10</v>
      </c>
      <c r="E96" s="14" t="s">
        <v>272</v>
      </c>
      <c r="F96" s="15">
        <v>45444</v>
      </c>
      <c r="G96" s="37">
        <v>6.58</v>
      </c>
      <c r="H96" s="337"/>
      <c r="I96" s="83"/>
      <c r="J96" s="85">
        <f t="shared" si="5"/>
        <v>0</v>
      </c>
      <c r="K96" s="83"/>
      <c r="L96" s="85">
        <f t="shared" si="1"/>
        <v>0</v>
      </c>
      <c r="M96" s="83"/>
      <c r="N96" s="85">
        <f t="shared" si="2"/>
        <v>0</v>
      </c>
      <c r="O96" s="83"/>
      <c r="P96" s="85">
        <f t="shared" si="3"/>
        <v>0</v>
      </c>
      <c r="Q96" s="83"/>
      <c r="R96" s="377">
        <f t="shared" si="4"/>
        <v>0</v>
      </c>
      <c r="S96" s="905"/>
      <c r="T96" s="905"/>
      <c r="V96" s="174"/>
      <c r="W96" s="176"/>
    </row>
    <row r="97" spans="1:23" x14ac:dyDescent="0.25">
      <c r="A97" s="179">
        <v>74</v>
      </c>
      <c r="B97" s="201" t="s">
        <v>59</v>
      </c>
      <c r="C97" s="14" t="s">
        <v>210</v>
      </c>
      <c r="D97" s="14" t="s">
        <v>10</v>
      </c>
      <c r="E97" s="14" t="s">
        <v>282</v>
      </c>
      <c r="F97" s="15">
        <v>45748</v>
      </c>
      <c r="G97" s="37">
        <v>3.78</v>
      </c>
      <c r="H97" s="337"/>
      <c r="I97" s="83"/>
      <c r="J97" s="85">
        <f t="shared" si="5"/>
        <v>0</v>
      </c>
      <c r="K97" s="83"/>
      <c r="L97" s="85">
        <f t="shared" si="1"/>
        <v>0</v>
      </c>
      <c r="M97" s="83"/>
      <c r="N97" s="85">
        <f t="shared" si="2"/>
        <v>0</v>
      </c>
      <c r="O97" s="83"/>
      <c r="P97" s="85">
        <f t="shared" si="3"/>
        <v>0</v>
      </c>
      <c r="Q97" s="83"/>
      <c r="R97" s="377">
        <f t="shared" si="4"/>
        <v>0</v>
      </c>
      <c r="S97" s="905"/>
      <c r="T97" s="905"/>
      <c r="V97" s="174"/>
      <c r="W97" s="176"/>
    </row>
    <row r="98" spans="1:23" x14ac:dyDescent="0.25">
      <c r="A98" s="179">
        <v>75</v>
      </c>
      <c r="B98" s="201" t="s">
        <v>60</v>
      </c>
      <c r="C98" s="14" t="s">
        <v>223</v>
      </c>
      <c r="D98" s="14" t="s">
        <v>10</v>
      </c>
      <c r="E98" s="14" t="s">
        <v>283</v>
      </c>
      <c r="F98" s="15">
        <v>45170</v>
      </c>
      <c r="G98" s="37">
        <v>1.72</v>
      </c>
      <c r="H98" s="337"/>
      <c r="I98" s="83"/>
      <c r="J98" s="85">
        <f t="shared" si="5"/>
        <v>0</v>
      </c>
      <c r="K98" s="83"/>
      <c r="L98" s="85">
        <f t="shared" si="1"/>
        <v>0</v>
      </c>
      <c r="M98" s="83"/>
      <c r="N98" s="85">
        <f t="shared" si="2"/>
        <v>0</v>
      </c>
      <c r="O98" s="83"/>
      <c r="P98" s="85">
        <f t="shared" si="3"/>
        <v>0</v>
      </c>
      <c r="Q98" s="83"/>
      <c r="R98" s="377">
        <f t="shared" si="4"/>
        <v>0</v>
      </c>
      <c r="S98" s="905"/>
      <c r="T98" s="905"/>
      <c r="V98" s="174"/>
      <c r="W98" s="176"/>
    </row>
    <row r="99" spans="1:23" x14ac:dyDescent="0.25">
      <c r="A99" s="179"/>
      <c r="B99" s="201" t="s">
        <v>17938</v>
      </c>
      <c r="C99" s="14" t="s">
        <v>17939</v>
      </c>
      <c r="D99" s="14" t="s">
        <v>10</v>
      </c>
      <c r="E99" s="14" t="s">
        <v>283</v>
      </c>
      <c r="F99" s="15">
        <v>45474</v>
      </c>
      <c r="G99" s="37">
        <v>1.3</v>
      </c>
      <c r="H99" s="337"/>
      <c r="I99" s="83"/>
      <c r="J99" s="85">
        <f>G99*I99</f>
        <v>0</v>
      </c>
      <c r="K99" s="83"/>
      <c r="L99" s="85">
        <f>G99*K99</f>
        <v>0</v>
      </c>
      <c r="M99" s="83"/>
      <c r="N99" s="85">
        <f>G99*M99</f>
        <v>0</v>
      </c>
      <c r="O99" s="83"/>
      <c r="P99" s="85">
        <f>G99*O99</f>
        <v>0</v>
      </c>
      <c r="Q99" s="83"/>
      <c r="R99" s="377">
        <f>G99*Q99</f>
        <v>0</v>
      </c>
      <c r="S99" s="905"/>
      <c r="T99" s="905"/>
      <c r="V99" s="174"/>
      <c r="W99" s="176"/>
    </row>
    <row r="100" spans="1:23" x14ac:dyDescent="0.25">
      <c r="A100" s="179"/>
      <c r="B100" s="201" t="s">
        <v>17940</v>
      </c>
      <c r="C100" s="14" t="s">
        <v>203</v>
      </c>
      <c r="D100" s="14" t="s">
        <v>10</v>
      </c>
      <c r="E100" s="14" t="s">
        <v>283</v>
      </c>
      <c r="F100" s="15">
        <v>45443</v>
      </c>
      <c r="G100" s="37">
        <v>1.1000000000000001</v>
      </c>
      <c r="H100" s="337"/>
      <c r="I100" s="83">
        <v>10</v>
      </c>
      <c r="J100" s="85">
        <f>G100*I100</f>
        <v>11</v>
      </c>
      <c r="K100" s="83"/>
      <c r="L100" s="85">
        <f>G100*K100</f>
        <v>0</v>
      </c>
      <c r="M100" s="83"/>
      <c r="N100" s="85">
        <f>G100*M100</f>
        <v>0</v>
      </c>
      <c r="O100" s="83"/>
      <c r="P100" s="85">
        <f>G100*O100</f>
        <v>0</v>
      </c>
      <c r="Q100" s="83"/>
      <c r="R100" s="377">
        <f>G100*Q100</f>
        <v>0</v>
      </c>
      <c r="S100" s="905"/>
      <c r="T100" s="905"/>
      <c r="V100" s="174"/>
      <c r="W100" s="176"/>
    </row>
    <row r="101" spans="1:23" x14ac:dyDescent="0.25">
      <c r="A101" s="179">
        <v>679</v>
      </c>
      <c r="B101" s="201" t="s">
        <v>17891</v>
      </c>
      <c r="C101" s="14" t="s">
        <v>17890</v>
      </c>
      <c r="D101" s="14" t="s">
        <v>10</v>
      </c>
      <c r="E101" s="14" t="s">
        <v>283</v>
      </c>
      <c r="F101" s="15">
        <v>45444</v>
      </c>
      <c r="G101" s="37">
        <v>1.3</v>
      </c>
      <c r="H101" s="337"/>
      <c r="I101" s="83"/>
      <c r="J101" s="85">
        <f>G101*I101</f>
        <v>0</v>
      </c>
      <c r="K101" s="83"/>
      <c r="L101" s="85">
        <f>G101*K101</f>
        <v>0</v>
      </c>
      <c r="M101" s="83"/>
      <c r="N101" s="85">
        <f>G101*M101</f>
        <v>0</v>
      </c>
      <c r="O101" s="83"/>
      <c r="P101" s="85">
        <f>G101*O101</f>
        <v>0</v>
      </c>
      <c r="Q101" s="83"/>
      <c r="R101" s="377">
        <f>G101*Q101</f>
        <v>0</v>
      </c>
      <c r="S101" s="905"/>
      <c r="T101" s="905"/>
      <c r="V101" s="174"/>
      <c r="W101" s="176"/>
    </row>
    <row r="102" spans="1:23" x14ac:dyDescent="0.25">
      <c r="A102" s="179">
        <v>76</v>
      </c>
      <c r="B102" s="201" t="s">
        <v>61</v>
      </c>
      <c r="C102" s="14" t="s">
        <v>213</v>
      </c>
      <c r="D102" s="14" t="s">
        <v>10</v>
      </c>
      <c r="E102" s="14" t="s">
        <v>283</v>
      </c>
      <c r="F102" s="15">
        <v>45444</v>
      </c>
      <c r="G102" s="37">
        <v>1.1000000000000001</v>
      </c>
      <c r="H102" s="337"/>
      <c r="I102" s="83"/>
      <c r="J102" s="85">
        <f t="shared" si="5"/>
        <v>0</v>
      </c>
      <c r="K102" s="83"/>
      <c r="L102" s="85">
        <f t="shared" si="1"/>
        <v>0</v>
      </c>
      <c r="M102" s="83"/>
      <c r="N102" s="85">
        <f t="shared" si="2"/>
        <v>0</v>
      </c>
      <c r="O102" s="83"/>
      <c r="P102" s="85">
        <f t="shared" si="3"/>
        <v>0</v>
      </c>
      <c r="Q102" s="83"/>
      <c r="R102" s="377">
        <f t="shared" si="4"/>
        <v>0</v>
      </c>
      <c r="S102" s="905"/>
      <c r="T102" s="905"/>
      <c r="V102" s="174"/>
      <c r="W102" s="176"/>
    </row>
    <row r="103" spans="1:23" x14ac:dyDescent="0.25">
      <c r="A103" s="179">
        <v>77</v>
      </c>
      <c r="B103" s="201" t="s">
        <v>62</v>
      </c>
      <c r="C103" s="14" t="s">
        <v>209</v>
      </c>
      <c r="D103" s="14" t="s">
        <v>10</v>
      </c>
      <c r="E103" s="14" t="s">
        <v>283</v>
      </c>
      <c r="F103" s="15">
        <v>45474</v>
      </c>
      <c r="G103" s="37">
        <v>1.1000000000000001</v>
      </c>
      <c r="H103" s="337"/>
      <c r="I103" s="83"/>
      <c r="J103" s="85">
        <f t="shared" si="5"/>
        <v>0</v>
      </c>
      <c r="K103" s="83"/>
      <c r="L103" s="85">
        <f t="shared" si="1"/>
        <v>0</v>
      </c>
      <c r="M103" s="83"/>
      <c r="N103" s="85">
        <f t="shared" si="2"/>
        <v>0</v>
      </c>
      <c r="O103" s="83"/>
      <c r="P103" s="85">
        <f t="shared" si="3"/>
        <v>0</v>
      </c>
      <c r="Q103" s="83"/>
      <c r="R103" s="377">
        <f t="shared" si="4"/>
        <v>0</v>
      </c>
      <c r="S103" s="905"/>
      <c r="T103" s="905"/>
      <c r="V103" s="174"/>
      <c r="W103" s="176"/>
    </row>
    <row r="104" spans="1:23" x14ac:dyDescent="0.25">
      <c r="A104" s="179">
        <v>78</v>
      </c>
      <c r="B104" s="201" t="s">
        <v>63</v>
      </c>
      <c r="C104" s="14" t="s">
        <v>209</v>
      </c>
      <c r="D104" s="14" t="s">
        <v>10</v>
      </c>
      <c r="E104" s="14" t="s">
        <v>284</v>
      </c>
      <c r="F104" s="15">
        <v>45474</v>
      </c>
      <c r="G104" s="37">
        <v>6.5</v>
      </c>
      <c r="H104" s="337"/>
      <c r="I104" s="83"/>
      <c r="J104" s="85">
        <f t="shared" si="5"/>
        <v>0</v>
      </c>
      <c r="K104" s="83"/>
      <c r="L104" s="85">
        <f t="shared" si="1"/>
        <v>0</v>
      </c>
      <c r="M104" s="83"/>
      <c r="N104" s="85">
        <f t="shared" si="2"/>
        <v>0</v>
      </c>
      <c r="O104" s="83"/>
      <c r="P104" s="85">
        <f t="shared" si="3"/>
        <v>0</v>
      </c>
      <c r="Q104" s="83"/>
      <c r="R104" s="377">
        <f t="shared" si="4"/>
        <v>0</v>
      </c>
      <c r="S104" s="905"/>
      <c r="T104" s="905"/>
      <c r="V104" s="174"/>
      <c r="W104" s="176"/>
    </row>
    <row r="105" spans="1:23" x14ac:dyDescent="0.25">
      <c r="A105" s="179">
        <v>79</v>
      </c>
      <c r="B105" s="201" t="s">
        <v>775</v>
      </c>
      <c r="C105" s="14" t="s">
        <v>736</v>
      </c>
      <c r="D105" s="14" t="s">
        <v>10</v>
      </c>
      <c r="E105" s="14" t="s">
        <v>272</v>
      </c>
      <c r="F105" s="15">
        <v>45566</v>
      </c>
      <c r="G105" s="37">
        <v>2.1800000000000002</v>
      </c>
      <c r="H105" s="337"/>
      <c r="I105" s="83"/>
      <c r="J105" s="85">
        <f t="shared" si="5"/>
        <v>0</v>
      </c>
      <c r="K105" s="83"/>
      <c r="L105" s="85">
        <f>G105*K105</f>
        <v>0</v>
      </c>
      <c r="M105" s="83"/>
      <c r="N105" s="85">
        <f>G105*M105</f>
        <v>0</v>
      </c>
      <c r="O105" s="83"/>
      <c r="P105" s="85">
        <f>G105*O105</f>
        <v>0</v>
      </c>
      <c r="Q105" s="83"/>
      <c r="R105" s="377">
        <f>G105*Q105</f>
        <v>0</v>
      </c>
      <c r="S105" s="905"/>
      <c r="T105" s="905"/>
      <c r="V105" s="174"/>
      <c r="W105" s="176"/>
    </row>
    <row r="106" spans="1:23" x14ac:dyDescent="0.25">
      <c r="A106" s="179">
        <v>80</v>
      </c>
      <c r="B106" s="201" t="s">
        <v>775</v>
      </c>
      <c r="C106" s="578" t="s">
        <v>247</v>
      </c>
      <c r="D106" s="14" t="s">
        <v>10</v>
      </c>
      <c r="E106" s="14" t="s">
        <v>272</v>
      </c>
      <c r="F106" s="576">
        <v>45717</v>
      </c>
      <c r="G106" s="37">
        <v>3.43</v>
      </c>
      <c r="H106" s="337"/>
      <c r="I106" s="593">
        <v>9</v>
      </c>
      <c r="J106" s="85">
        <f t="shared" si="5"/>
        <v>30.87</v>
      </c>
      <c r="K106" s="83"/>
      <c r="L106" s="879">
        <f>G106*K106</f>
        <v>0</v>
      </c>
      <c r="M106" s="83"/>
      <c r="N106" s="879">
        <f>G106*M106</f>
        <v>0</v>
      </c>
      <c r="O106" s="593"/>
      <c r="P106" s="879">
        <f>G106*O106</f>
        <v>0</v>
      </c>
      <c r="Q106" s="593"/>
      <c r="R106" s="377">
        <f>G106*Q106</f>
        <v>0</v>
      </c>
      <c r="S106" s="905"/>
      <c r="T106" s="905"/>
      <c r="V106" s="174"/>
      <c r="W106" s="176"/>
    </row>
    <row r="107" spans="1:23" x14ac:dyDescent="0.25">
      <c r="A107" s="179">
        <v>81</v>
      </c>
      <c r="B107" s="201" t="s">
        <v>775</v>
      </c>
      <c r="C107" s="578" t="s">
        <v>666</v>
      </c>
      <c r="D107" s="14" t="s">
        <v>10</v>
      </c>
      <c r="E107" s="152"/>
      <c r="F107" s="576"/>
      <c r="G107" s="603"/>
      <c r="H107" s="609"/>
      <c r="I107" s="593"/>
      <c r="J107" s="599">
        <f>G107*I107</f>
        <v>0</v>
      </c>
      <c r="K107" s="83"/>
      <c r="L107" s="879">
        <f>G107*K107</f>
        <v>0</v>
      </c>
      <c r="M107" s="83"/>
      <c r="N107" s="879">
        <f>G107*M107</f>
        <v>0</v>
      </c>
      <c r="O107" s="593"/>
      <c r="P107" s="879">
        <f>G107*O107</f>
        <v>0</v>
      </c>
      <c r="Q107" s="593"/>
      <c r="R107" s="377">
        <f>G107*Q107</f>
        <v>0</v>
      </c>
      <c r="S107" s="905"/>
      <c r="T107" s="905"/>
      <c r="V107" s="174"/>
      <c r="W107" s="176"/>
    </row>
    <row r="108" spans="1:23" x14ac:dyDescent="0.25">
      <c r="A108" s="179">
        <v>82</v>
      </c>
      <c r="B108" s="201" t="s">
        <v>64</v>
      </c>
      <c r="C108" s="14" t="s">
        <v>196</v>
      </c>
      <c r="D108" s="14" t="s">
        <v>10</v>
      </c>
      <c r="E108" s="14" t="s">
        <v>285</v>
      </c>
      <c r="F108" s="15">
        <v>45505</v>
      </c>
      <c r="G108" s="37">
        <v>1.1200000000000001</v>
      </c>
      <c r="H108" s="337"/>
      <c r="I108" s="83">
        <v>2</v>
      </c>
      <c r="J108" s="85">
        <f t="shared" si="5"/>
        <v>2.2400000000000002</v>
      </c>
      <c r="K108" s="83"/>
      <c r="L108" s="85">
        <f t="shared" si="1"/>
        <v>0</v>
      </c>
      <c r="M108" s="83"/>
      <c r="N108" s="85">
        <f t="shared" si="2"/>
        <v>0</v>
      </c>
      <c r="O108" s="83"/>
      <c r="P108" s="85">
        <f t="shared" si="3"/>
        <v>0</v>
      </c>
      <c r="Q108" s="83"/>
      <c r="R108" s="377">
        <f t="shared" si="4"/>
        <v>0</v>
      </c>
      <c r="S108" s="905"/>
      <c r="T108" s="905"/>
      <c r="V108" s="174"/>
      <c r="W108" s="176"/>
    </row>
    <row r="109" spans="1:23" ht="25.5" x14ac:dyDescent="0.25">
      <c r="A109" s="179">
        <v>83</v>
      </c>
      <c r="B109" s="201" t="s">
        <v>892</v>
      </c>
      <c r="C109" s="14" t="s">
        <v>206</v>
      </c>
      <c r="D109" s="14" t="s">
        <v>10</v>
      </c>
      <c r="E109" s="14" t="s">
        <v>272</v>
      </c>
      <c r="F109" s="15">
        <v>45292</v>
      </c>
      <c r="G109" s="37">
        <v>6.95</v>
      </c>
      <c r="H109" s="337"/>
      <c r="I109" s="83"/>
      <c r="J109" s="85">
        <f t="shared" si="5"/>
        <v>0</v>
      </c>
      <c r="K109" s="83"/>
      <c r="L109" s="85">
        <f t="shared" si="1"/>
        <v>0</v>
      </c>
      <c r="M109" s="83"/>
      <c r="N109" s="85">
        <f t="shared" si="2"/>
        <v>0</v>
      </c>
      <c r="O109" s="83"/>
      <c r="P109" s="85">
        <f t="shared" si="3"/>
        <v>0</v>
      </c>
      <c r="Q109" s="83"/>
      <c r="R109" s="377">
        <f t="shared" si="4"/>
        <v>0</v>
      </c>
      <c r="S109" s="905"/>
      <c r="T109" s="905"/>
      <c r="V109" s="174"/>
      <c r="W109" s="176"/>
    </row>
    <row r="110" spans="1:23" ht="28.5" x14ac:dyDescent="0.25">
      <c r="A110" s="179">
        <v>84</v>
      </c>
      <c r="B110" s="201" t="s">
        <v>65</v>
      </c>
      <c r="C110" s="14" t="s">
        <v>223</v>
      </c>
      <c r="D110" s="14" t="s">
        <v>10</v>
      </c>
      <c r="E110" s="14" t="s">
        <v>266</v>
      </c>
      <c r="F110" s="15">
        <v>45352</v>
      </c>
      <c r="G110" s="37">
        <v>5.01</v>
      </c>
      <c r="H110" s="337"/>
      <c r="I110" s="83"/>
      <c r="J110" s="85">
        <f t="shared" si="5"/>
        <v>0</v>
      </c>
      <c r="K110" s="83"/>
      <c r="L110" s="85">
        <f t="shared" si="1"/>
        <v>0</v>
      </c>
      <c r="M110" s="83"/>
      <c r="N110" s="85">
        <f t="shared" si="2"/>
        <v>0</v>
      </c>
      <c r="O110" s="83"/>
      <c r="P110" s="85">
        <f t="shared" si="3"/>
        <v>0</v>
      </c>
      <c r="Q110" s="83"/>
      <c r="R110" s="377">
        <f t="shared" si="4"/>
        <v>0</v>
      </c>
      <c r="S110" s="905"/>
      <c r="T110" s="905"/>
      <c r="V110" s="174"/>
      <c r="W110" s="176"/>
    </row>
    <row r="111" spans="1:23" ht="28.5" x14ac:dyDescent="0.25">
      <c r="A111" s="179">
        <v>85</v>
      </c>
      <c r="B111" s="201" t="s">
        <v>66</v>
      </c>
      <c r="C111" s="14" t="s">
        <v>223</v>
      </c>
      <c r="D111" s="14" t="s">
        <v>10</v>
      </c>
      <c r="E111" s="14" t="s">
        <v>266</v>
      </c>
      <c r="F111" s="15">
        <v>45352</v>
      </c>
      <c r="G111" s="37">
        <v>5.01</v>
      </c>
      <c r="H111" s="337"/>
      <c r="I111" s="83"/>
      <c r="J111" s="85">
        <f t="shared" si="5"/>
        <v>0</v>
      </c>
      <c r="K111" s="83"/>
      <c r="L111" s="85">
        <f t="shared" si="1"/>
        <v>0</v>
      </c>
      <c r="M111" s="83"/>
      <c r="N111" s="85">
        <f t="shared" si="2"/>
        <v>0</v>
      </c>
      <c r="O111" s="83"/>
      <c r="P111" s="85">
        <f t="shared" si="3"/>
        <v>0</v>
      </c>
      <c r="Q111" s="83"/>
      <c r="R111" s="377">
        <f t="shared" si="4"/>
        <v>0</v>
      </c>
      <c r="S111" s="905"/>
      <c r="T111" s="905"/>
      <c r="V111" s="174"/>
      <c r="W111" s="176"/>
    </row>
    <row r="112" spans="1:23" x14ac:dyDescent="0.25">
      <c r="A112" s="179">
        <v>86</v>
      </c>
      <c r="B112" s="201" t="s">
        <v>67</v>
      </c>
      <c r="C112" s="14" t="s">
        <v>224</v>
      </c>
      <c r="D112" s="14" t="s">
        <v>10</v>
      </c>
      <c r="E112" s="14" t="s">
        <v>286</v>
      </c>
      <c r="F112" s="15">
        <v>45139</v>
      </c>
      <c r="G112" s="37">
        <v>0.92</v>
      </c>
      <c r="H112" s="337"/>
      <c r="I112" s="83"/>
      <c r="J112" s="85">
        <f t="shared" si="5"/>
        <v>0</v>
      </c>
      <c r="K112" s="83"/>
      <c r="L112" s="85">
        <f t="shared" ref="L112:L192" si="6">G112*K112</f>
        <v>0</v>
      </c>
      <c r="M112" s="83"/>
      <c r="N112" s="85">
        <f t="shared" ref="N112:N192" si="7">G112*M112</f>
        <v>0</v>
      </c>
      <c r="O112" s="83"/>
      <c r="P112" s="85">
        <f t="shared" ref="P112:P192" si="8">G112*O112</f>
        <v>0</v>
      </c>
      <c r="Q112" s="83"/>
      <c r="R112" s="377">
        <f t="shared" ref="R112:R192" si="9">G112*Q112</f>
        <v>0</v>
      </c>
      <c r="S112" s="905"/>
      <c r="T112" s="905"/>
      <c r="V112" s="174"/>
      <c r="W112" s="176"/>
    </row>
    <row r="113" spans="1:23" ht="25.5" x14ac:dyDescent="0.25">
      <c r="A113" s="179">
        <v>87</v>
      </c>
      <c r="B113" s="201" t="s">
        <v>68</v>
      </c>
      <c r="C113" s="14" t="s">
        <v>225</v>
      </c>
      <c r="D113" s="14" t="s">
        <v>10</v>
      </c>
      <c r="E113" s="14" t="s">
        <v>272</v>
      </c>
      <c r="F113" s="15">
        <v>45444</v>
      </c>
      <c r="G113" s="37">
        <v>5.39</v>
      </c>
      <c r="H113" s="337"/>
      <c r="I113" s="83"/>
      <c r="J113" s="85">
        <f t="shared" si="5"/>
        <v>0</v>
      </c>
      <c r="K113" s="83"/>
      <c r="L113" s="85">
        <f t="shared" si="6"/>
        <v>0</v>
      </c>
      <c r="M113" s="83"/>
      <c r="N113" s="85">
        <f t="shared" si="7"/>
        <v>0</v>
      </c>
      <c r="O113" s="83"/>
      <c r="P113" s="85">
        <f t="shared" si="8"/>
        <v>0</v>
      </c>
      <c r="Q113" s="83"/>
      <c r="R113" s="377">
        <f t="shared" si="9"/>
        <v>0</v>
      </c>
      <c r="S113" s="905"/>
      <c r="T113" s="905"/>
      <c r="V113" s="174"/>
      <c r="W113" s="176"/>
    </row>
    <row r="114" spans="1:23" ht="25.5" x14ac:dyDescent="0.25">
      <c r="A114" s="179">
        <v>88</v>
      </c>
      <c r="B114" s="201" t="s">
        <v>69</v>
      </c>
      <c r="C114" s="14" t="s">
        <v>815</v>
      </c>
      <c r="D114" s="14" t="s">
        <v>10</v>
      </c>
      <c r="E114" s="14" t="s">
        <v>265</v>
      </c>
      <c r="F114" s="15">
        <v>45350</v>
      </c>
      <c r="G114" s="37">
        <v>1.74</v>
      </c>
      <c r="H114" s="337"/>
      <c r="I114" s="83"/>
      <c r="J114" s="85">
        <f t="shared" si="5"/>
        <v>0</v>
      </c>
      <c r="K114" s="83"/>
      <c r="L114" s="85">
        <f>G114*K114</f>
        <v>0</v>
      </c>
      <c r="M114" s="83"/>
      <c r="N114" s="85">
        <f>G114*M114</f>
        <v>0</v>
      </c>
      <c r="O114" s="83"/>
      <c r="P114" s="85">
        <f>G114*O114</f>
        <v>0</v>
      </c>
      <c r="Q114" s="83"/>
      <c r="R114" s="377">
        <f>G114*Q114</f>
        <v>0</v>
      </c>
      <c r="S114" s="905"/>
      <c r="T114" s="905"/>
      <c r="V114" s="174"/>
      <c r="W114" s="176"/>
    </row>
    <row r="115" spans="1:23" ht="25.5" x14ac:dyDescent="0.25">
      <c r="A115" s="179">
        <v>89</v>
      </c>
      <c r="B115" s="201" t="s">
        <v>69</v>
      </c>
      <c r="C115" s="14" t="s">
        <v>220</v>
      </c>
      <c r="D115" s="14" t="s">
        <v>10</v>
      </c>
      <c r="E115" s="14" t="s">
        <v>265</v>
      </c>
      <c r="F115" s="15">
        <v>45292</v>
      </c>
      <c r="G115" s="37">
        <v>1.74</v>
      </c>
      <c r="H115" s="337"/>
      <c r="I115" s="83"/>
      <c r="J115" s="85">
        <f t="shared" si="5"/>
        <v>0</v>
      </c>
      <c r="K115" s="83"/>
      <c r="L115" s="85">
        <f>G115*K115</f>
        <v>0</v>
      </c>
      <c r="M115" s="83"/>
      <c r="N115" s="85">
        <f>G115*M115</f>
        <v>0</v>
      </c>
      <c r="O115" s="83"/>
      <c r="P115" s="85">
        <f>G115*O115</f>
        <v>0</v>
      </c>
      <c r="Q115" s="83"/>
      <c r="R115" s="377">
        <f>G115*Q115</f>
        <v>0</v>
      </c>
      <c r="S115" s="905"/>
      <c r="T115" s="905"/>
      <c r="V115" s="174"/>
      <c r="W115" s="176"/>
    </row>
    <row r="116" spans="1:23" ht="25.5" x14ac:dyDescent="0.25">
      <c r="A116" s="179">
        <v>90</v>
      </c>
      <c r="B116" s="201" t="s">
        <v>69</v>
      </c>
      <c r="C116" s="14" t="s">
        <v>205</v>
      </c>
      <c r="D116" s="14" t="s">
        <v>10</v>
      </c>
      <c r="E116" s="14" t="s">
        <v>265</v>
      </c>
      <c r="F116" s="15">
        <v>45352</v>
      </c>
      <c r="G116" s="37">
        <v>1.74</v>
      </c>
      <c r="H116" s="337"/>
      <c r="I116" s="83"/>
      <c r="J116" s="85">
        <f t="shared" si="5"/>
        <v>0</v>
      </c>
      <c r="K116" s="83"/>
      <c r="L116" s="85">
        <f t="shared" si="6"/>
        <v>0</v>
      </c>
      <c r="M116" s="83"/>
      <c r="N116" s="85">
        <f t="shared" si="7"/>
        <v>0</v>
      </c>
      <c r="O116" s="83"/>
      <c r="P116" s="85">
        <f t="shared" si="8"/>
        <v>0</v>
      </c>
      <c r="Q116" s="83"/>
      <c r="R116" s="377">
        <f t="shared" si="9"/>
        <v>0</v>
      </c>
      <c r="S116" s="905"/>
      <c r="T116" s="905"/>
      <c r="V116" s="174"/>
      <c r="W116" s="176"/>
    </row>
    <row r="117" spans="1:23" ht="25.5" x14ac:dyDescent="0.25">
      <c r="A117" s="179">
        <v>691</v>
      </c>
      <c r="B117" s="201" t="s">
        <v>69</v>
      </c>
      <c r="C117" s="14" t="s">
        <v>17755</v>
      </c>
      <c r="D117" s="14" t="s">
        <v>10</v>
      </c>
      <c r="E117" s="14" t="s">
        <v>265</v>
      </c>
      <c r="F117" s="15">
        <v>45444</v>
      </c>
      <c r="G117" s="37">
        <v>1.74</v>
      </c>
      <c r="H117" s="337"/>
      <c r="I117" s="83"/>
      <c r="J117" s="85">
        <f>G117*I117</f>
        <v>0</v>
      </c>
      <c r="K117" s="83"/>
      <c r="L117" s="85">
        <f>G117*K117</f>
        <v>0</v>
      </c>
      <c r="M117" s="83"/>
      <c r="N117" s="85">
        <f>G117*M117</f>
        <v>0</v>
      </c>
      <c r="O117" s="83"/>
      <c r="P117" s="85">
        <f>G117*O117</f>
        <v>0</v>
      </c>
      <c r="Q117" s="83"/>
      <c r="R117" s="377">
        <f>G117*Q117</f>
        <v>0</v>
      </c>
      <c r="S117" s="905"/>
      <c r="T117" s="905"/>
      <c r="V117" s="174"/>
      <c r="W117" s="176"/>
    </row>
    <row r="118" spans="1:23" ht="25.5" x14ac:dyDescent="0.25">
      <c r="A118" s="179">
        <v>91</v>
      </c>
      <c r="B118" s="201" t="s">
        <v>70</v>
      </c>
      <c r="C118" s="14" t="s">
        <v>206</v>
      </c>
      <c r="D118" s="14" t="s">
        <v>10</v>
      </c>
      <c r="E118" s="14" t="s">
        <v>283</v>
      </c>
      <c r="F118" s="15">
        <v>45170</v>
      </c>
      <c r="G118" s="37">
        <v>0.64</v>
      </c>
      <c r="H118" s="337"/>
      <c r="I118" s="83"/>
      <c r="J118" s="85">
        <f t="shared" si="5"/>
        <v>0</v>
      </c>
      <c r="K118" s="83"/>
      <c r="L118" s="85">
        <f t="shared" si="6"/>
        <v>0</v>
      </c>
      <c r="M118" s="83"/>
      <c r="N118" s="85">
        <f t="shared" si="7"/>
        <v>0</v>
      </c>
      <c r="O118" s="83"/>
      <c r="P118" s="85">
        <f t="shared" si="8"/>
        <v>0</v>
      </c>
      <c r="Q118" s="83"/>
      <c r="R118" s="377">
        <f t="shared" si="9"/>
        <v>0</v>
      </c>
      <c r="S118" s="905"/>
      <c r="T118" s="905"/>
      <c r="V118" s="174"/>
      <c r="W118" s="176"/>
    </row>
    <row r="119" spans="1:23" x14ac:dyDescent="0.25">
      <c r="A119" s="179">
        <v>92</v>
      </c>
      <c r="B119" s="201" t="s">
        <v>71</v>
      </c>
      <c r="C119" s="14" t="s">
        <v>203</v>
      </c>
      <c r="D119" s="14" t="s">
        <v>10</v>
      </c>
      <c r="E119" s="14" t="s">
        <v>287</v>
      </c>
      <c r="F119" s="15">
        <v>45383</v>
      </c>
      <c r="G119" s="37">
        <v>0.52</v>
      </c>
      <c r="H119" s="337"/>
      <c r="I119" s="83"/>
      <c r="J119" s="85">
        <f t="shared" si="5"/>
        <v>0</v>
      </c>
      <c r="K119" s="83"/>
      <c r="L119" s="85">
        <f t="shared" si="6"/>
        <v>0</v>
      </c>
      <c r="M119" s="83"/>
      <c r="N119" s="85">
        <f t="shared" si="7"/>
        <v>0</v>
      </c>
      <c r="O119" s="83"/>
      <c r="P119" s="85">
        <f t="shared" si="8"/>
        <v>0</v>
      </c>
      <c r="Q119" s="83"/>
      <c r="R119" s="377">
        <f t="shared" si="9"/>
        <v>0</v>
      </c>
      <c r="S119" s="905"/>
      <c r="T119" s="905"/>
      <c r="V119" s="174"/>
      <c r="W119" s="176"/>
    </row>
    <row r="120" spans="1:23" x14ac:dyDescent="0.25">
      <c r="A120" s="179">
        <v>93</v>
      </c>
      <c r="B120" s="201" t="s">
        <v>72</v>
      </c>
      <c r="C120" s="14" t="s">
        <v>203</v>
      </c>
      <c r="D120" s="14" t="s">
        <v>10</v>
      </c>
      <c r="E120" s="14" t="s">
        <v>287</v>
      </c>
      <c r="F120" s="15">
        <v>45383</v>
      </c>
      <c r="G120" s="37">
        <v>0.73</v>
      </c>
      <c r="H120" s="337"/>
      <c r="I120" s="83"/>
      <c r="J120" s="85">
        <f t="shared" si="5"/>
        <v>0</v>
      </c>
      <c r="K120" s="83"/>
      <c r="L120" s="85">
        <f t="shared" si="6"/>
        <v>0</v>
      </c>
      <c r="M120" s="83"/>
      <c r="N120" s="85">
        <f t="shared" si="7"/>
        <v>0</v>
      </c>
      <c r="O120" s="83"/>
      <c r="P120" s="85">
        <f t="shared" si="8"/>
        <v>0</v>
      </c>
      <c r="Q120" s="83"/>
      <c r="R120" s="377">
        <f t="shared" si="9"/>
        <v>0</v>
      </c>
      <c r="S120" s="905"/>
      <c r="T120" s="905"/>
      <c r="V120" s="174"/>
      <c r="W120" s="176"/>
    </row>
    <row r="121" spans="1:23" x14ac:dyDescent="0.25">
      <c r="A121" s="179">
        <v>94</v>
      </c>
      <c r="B121" s="201" t="s">
        <v>73</v>
      </c>
      <c r="C121" s="14" t="s">
        <v>203</v>
      </c>
      <c r="D121" s="14" t="s">
        <v>10</v>
      </c>
      <c r="E121" s="14" t="s">
        <v>287</v>
      </c>
      <c r="F121" s="15">
        <v>45689</v>
      </c>
      <c r="G121" s="37">
        <v>0.91</v>
      </c>
      <c r="H121" s="337"/>
      <c r="I121" s="83"/>
      <c r="J121" s="85">
        <f t="shared" si="5"/>
        <v>0</v>
      </c>
      <c r="K121" s="83"/>
      <c r="L121" s="85">
        <f t="shared" si="6"/>
        <v>0</v>
      </c>
      <c r="M121" s="83"/>
      <c r="N121" s="85">
        <f t="shared" si="7"/>
        <v>0</v>
      </c>
      <c r="O121" s="83"/>
      <c r="P121" s="85">
        <f t="shared" si="8"/>
        <v>0</v>
      </c>
      <c r="Q121" s="83"/>
      <c r="R121" s="377">
        <f t="shared" si="9"/>
        <v>0</v>
      </c>
      <c r="S121" s="905"/>
      <c r="T121" s="905"/>
      <c r="V121" s="174"/>
      <c r="W121" s="176"/>
    </row>
    <row r="122" spans="1:23" x14ac:dyDescent="0.25">
      <c r="A122" s="179">
        <v>95</v>
      </c>
      <c r="B122" s="201" t="s">
        <v>74</v>
      </c>
      <c r="C122" s="14" t="s">
        <v>210</v>
      </c>
      <c r="D122" s="14" t="s">
        <v>10</v>
      </c>
      <c r="E122" s="14" t="s">
        <v>287</v>
      </c>
      <c r="F122" s="15">
        <v>45689</v>
      </c>
      <c r="G122" s="37">
        <v>0.78</v>
      </c>
      <c r="H122" s="337"/>
      <c r="I122" s="83"/>
      <c r="J122" s="85">
        <f t="shared" si="5"/>
        <v>0</v>
      </c>
      <c r="K122" s="83"/>
      <c r="L122" s="85">
        <f t="shared" si="6"/>
        <v>0</v>
      </c>
      <c r="M122" s="83"/>
      <c r="N122" s="85">
        <f t="shared" si="7"/>
        <v>0</v>
      </c>
      <c r="O122" s="83"/>
      <c r="P122" s="85">
        <f t="shared" si="8"/>
        <v>0</v>
      </c>
      <c r="Q122" s="83"/>
      <c r="R122" s="377">
        <f t="shared" si="9"/>
        <v>0</v>
      </c>
      <c r="S122" s="905"/>
      <c r="T122" s="905"/>
      <c r="V122" s="174"/>
      <c r="W122" s="176"/>
    </row>
    <row r="123" spans="1:23" x14ac:dyDescent="0.25">
      <c r="A123" s="179">
        <v>96</v>
      </c>
      <c r="B123" s="201" t="s">
        <v>74</v>
      </c>
      <c r="C123" s="14" t="s">
        <v>736</v>
      </c>
      <c r="D123" s="14" t="s">
        <v>10</v>
      </c>
      <c r="E123" s="14" t="s">
        <v>287</v>
      </c>
      <c r="F123" s="15">
        <v>45690</v>
      </c>
      <c r="G123" s="37">
        <v>0.78</v>
      </c>
      <c r="H123" s="337"/>
      <c r="I123" s="83"/>
      <c r="J123" s="85">
        <f t="shared" si="5"/>
        <v>0</v>
      </c>
      <c r="K123" s="83"/>
      <c r="L123" s="85">
        <f>G123*K123</f>
        <v>0</v>
      </c>
      <c r="M123" s="83"/>
      <c r="N123" s="85">
        <f>G123*M123</f>
        <v>0</v>
      </c>
      <c r="O123" s="83"/>
      <c r="P123" s="85">
        <f>G123*O123</f>
        <v>0</v>
      </c>
      <c r="Q123" s="83"/>
      <c r="R123" s="377">
        <f>G123*Q123</f>
        <v>0</v>
      </c>
      <c r="S123" s="905"/>
      <c r="T123" s="905"/>
      <c r="V123" s="174"/>
      <c r="W123" s="176"/>
    </row>
    <row r="124" spans="1:23" x14ac:dyDescent="0.25">
      <c r="A124" s="179">
        <v>693</v>
      </c>
      <c r="B124" s="201" t="s">
        <v>17756</v>
      </c>
      <c r="C124" s="14" t="s">
        <v>1062</v>
      </c>
      <c r="D124" s="14" t="s">
        <v>10</v>
      </c>
      <c r="E124" s="14" t="s">
        <v>287</v>
      </c>
      <c r="F124" s="15">
        <v>45352</v>
      </c>
      <c r="G124" s="37">
        <v>1.45</v>
      </c>
      <c r="H124" s="337"/>
      <c r="I124" s="83"/>
      <c r="J124" s="85">
        <f>G124*I124</f>
        <v>0</v>
      </c>
      <c r="K124" s="83"/>
      <c r="L124" s="85">
        <f>G124*K124</f>
        <v>0</v>
      </c>
      <c r="M124" s="83"/>
      <c r="N124" s="85">
        <f>G124*M124</f>
        <v>0</v>
      </c>
      <c r="O124" s="83"/>
      <c r="P124" s="85">
        <f>G124*O124</f>
        <v>0</v>
      </c>
      <c r="Q124" s="83"/>
      <c r="R124" s="377">
        <f>G124*Q124</f>
        <v>0</v>
      </c>
      <c r="S124" s="905"/>
      <c r="T124" s="905"/>
      <c r="V124" s="174"/>
      <c r="W124" s="176"/>
    </row>
    <row r="125" spans="1:23" x14ac:dyDescent="0.25">
      <c r="A125" s="179">
        <v>694</v>
      </c>
      <c r="B125" s="201" t="s">
        <v>17757</v>
      </c>
      <c r="C125" s="14" t="s">
        <v>17758</v>
      </c>
      <c r="D125" s="14" t="s">
        <v>10</v>
      </c>
      <c r="E125" s="14" t="s">
        <v>287</v>
      </c>
      <c r="F125" s="15">
        <v>45748</v>
      </c>
      <c r="G125" s="37">
        <v>1.8</v>
      </c>
      <c r="H125" s="337"/>
      <c r="I125" s="83"/>
      <c r="J125" s="85">
        <f>G125*I125</f>
        <v>0</v>
      </c>
      <c r="K125" s="83"/>
      <c r="L125" s="85">
        <f>G125*K125</f>
        <v>0</v>
      </c>
      <c r="M125" s="83"/>
      <c r="N125" s="85">
        <f>G125*M125</f>
        <v>0</v>
      </c>
      <c r="O125" s="83"/>
      <c r="P125" s="85">
        <f>G125*O125</f>
        <v>0</v>
      </c>
      <c r="Q125" s="83"/>
      <c r="R125" s="377">
        <f>G125*Q125</f>
        <v>0</v>
      </c>
      <c r="S125" s="905"/>
      <c r="T125" s="905"/>
      <c r="V125" s="174"/>
      <c r="W125" s="176"/>
    </row>
    <row r="126" spans="1:23" ht="25.5" x14ac:dyDescent="0.25">
      <c r="A126" s="179">
        <v>97</v>
      </c>
      <c r="B126" s="201" t="s">
        <v>75</v>
      </c>
      <c r="C126" s="14" t="s">
        <v>227</v>
      </c>
      <c r="D126" s="14" t="s">
        <v>10</v>
      </c>
      <c r="E126" s="14" t="s">
        <v>288</v>
      </c>
      <c r="F126" s="15">
        <v>45323</v>
      </c>
      <c r="G126" s="37">
        <v>8.16</v>
      </c>
      <c r="H126" s="337"/>
      <c r="I126" s="83"/>
      <c r="J126" s="85">
        <f t="shared" si="5"/>
        <v>0</v>
      </c>
      <c r="K126" s="83"/>
      <c r="L126" s="85">
        <f t="shared" si="6"/>
        <v>0</v>
      </c>
      <c r="M126" s="83"/>
      <c r="N126" s="85">
        <f t="shared" si="7"/>
        <v>0</v>
      </c>
      <c r="O126" s="83"/>
      <c r="P126" s="85">
        <f t="shared" si="8"/>
        <v>0</v>
      </c>
      <c r="Q126" s="83"/>
      <c r="R126" s="377">
        <f t="shared" si="9"/>
        <v>0</v>
      </c>
      <c r="S126" s="905"/>
      <c r="T126" s="905"/>
      <c r="V126" s="174"/>
      <c r="W126" s="176"/>
    </row>
    <row r="127" spans="1:23" x14ac:dyDescent="0.25">
      <c r="A127" s="179">
        <v>98</v>
      </c>
      <c r="B127" s="201" t="s">
        <v>76</v>
      </c>
      <c r="C127" s="14" t="s">
        <v>203</v>
      </c>
      <c r="D127" s="14" t="s">
        <v>10</v>
      </c>
      <c r="E127" s="14" t="s">
        <v>288</v>
      </c>
      <c r="F127" s="15">
        <v>45689</v>
      </c>
      <c r="G127" s="37">
        <v>0.77</v>
      </c>
      <c r="H127" s="337"/>
      <c r="I127" s="83"/>
      <c r="J127" s="85">
        <f t="shared" si="5"/>
        <v>0</v>
      </c>
      <c r="K127" s="83"/>
      <c r="L127" s="85">
        <f t="shared" si="6"/>
        <v>0</v>
      </c>
      <c r="M127" s="83"/>
      <c r="N127" s="85">
        <f t="shared" si="7"/>
        <v>0</v>
      </c>
      <c r="O127" s="83"/>
      <c r="P127" s="85">
        <f t="shared" si="8"/>
        <v>0</v>
      </c>
      <c r="Q127" s="83"/>
      <c r="R127" s="377">
        <f t="shared" si="9"/>
        <v>0</v>
      </c>
      <c r="S127" s="905"/>
      <c r="T127" s="905"/>
      <c r="V127" s="174"/>
      <c r="W127" s="176"/>
    </row>
    <row r="128" spans="1:23" ht="25.5" x14ac:dyDescent="0.25">
      <c r="A128" s="179">
        <v>99</v>
      </c>
      <c r="B128" s="201" t="s">
        <v>77</v>
      </c>
      <c r="C128" s="14" t="s">
        <v>200</v>
      </c>
      <c r="D128" s="14" t="s">
        <v>10</v>
      </c>
      <c r="E128" s="14" t="s">
        <v>288</v>
      </c>
      <c r="F128" s="15">
        <v>45658</v>
      </c>
      <c r="G128" s="37">
        <v>1.72</v>
      </c>
      <c r="H128" s="337"/>
      <c r="I128" s="83"/>
      <c r="J128" s="85">
        <f t="shared" si="5"/>
        <v>0</v>
      </c>
      <c r="K128" s="83"/>
      <c r="L128" s="85">
        <f t="shared" si="6"/>
        <v>0</v>
      </c>
      <c r="M128" s="83"/>
      <c r="N128" s="85">
        <f t="shared" si="7"/>
        <v>0</v>
      </c>
      <c r="O128" s="83"/>
      <c r="P128" s="85">
        <f t="shared" si="8"/>
        <v>0</v>
      </c>
      <c r="Q128" s="83"/>
      <c r="R128" s="377">
        <f t="shared" si="9"/>
        <v>0</v>
      </c>
      <c r="S128" s="905"/>
      <c r="T128" s="905"/>
      <c r="V128" s="174"/>
      <c r="W128" s="176"/>
    </row>
    <row r="129" spans="1:23" x14ac:dyDescent="0.25">
      <c r="A129" s="179">
        <v>692</v>
      </c>
      <c r="B129" s="201" t="s">
        <v>77</v>
      </c>
      <c r="C129" s="14" t="s">
        <v>1128</v>
      </c>
      <c r="D129" s="14" t="s">
        <v>10</v>
      </c>
      <c r="E129" s="14" t="s">
        <v>288</v>
      </c>
      <c r="F129" s="15">
        <v>45689</v>
      </c>
      <c r="G129" s="37">
        <v>0.77</v>
      </c>
      <c r="H129" s="337"/>
      <c r="I129" s="83"/>
      <c r="J129" s="85">
        <f>G129*I129</f>
        <v>0</v>
      </c>
      <c r="K129" s="83"/>
      <c r="L129" s="85">
        <f>G129*K129</f>
        <v>0</v>
      </c>
      <c r="M129" s="83"/>
      <c r="N129" s="85">
        <f>G129*M129</f>
        <v>0</v>
      </c>
      <c r="O129" s="83"/>
      <c r="P129" s="85">
        <f>G129*O129</f>
        <v>0</v>
      </c>
      <c r="Q129" s="83"/>
      <c r="R129" s="377">
        <f>G129*Q129</f>
        <v>0</v>
      </c>
      <c r="S129" s="905"/>
      <c r="T129" s="905"/>
      <c r="V129" s="174"/>
      <c r="W129" s="176"/>
    </row>
    <row r="130" spans="1:23" x14ac:dyDescent="0.25">
      <c r="A130" s="179">
        <v>100</v>
      </c>
      <c r="B130" s="201" t="s">
        <v>78</v>
      </c>
      <c r="C130" s="14" t="s">
        <v>736</v>
      </c>
      <c r="D130" s="14" t="s">
        <v>10</v>
      </c>
      <c r="E130" s="14" t="s">
        <v>289</v>
      </c>
      <c r="F130" s="15">
        <v>45505</v>
      </c>
      <c r="G130" s="37">
        <v>1.69</v>
      </c>
      <c r="H130" s="337"/>
      <c r="I130" s="83"/>
      <c r="J130" s="85">
        <f t="shared" si="5"/>
        <v>0</v>
      </c>
      <c r="K130" s="83"/>
      <c r="L130" s="85">
        <f t="shared" si="6"/>
        <v>0</v>
      </c>
      <c r="M130" s="83"/>
      <c r="N130" s="85">
        <f t="shared" si="7"/>
        <v>0</v>
      </c>
      <c r="O130" s="83"/>
      <c r="P130" s="85">
        <f t="shared" si="8"/>
        <v>0</v>
      </c>
      <c r="Q130" s="83"/>
      <c r="R130" s="377">
        <f t="shared" si="9"/>
        <v>0</v>
      </c>
      <c r="S130" s="905"/>
      <c r="T130" s="905"/>
      <c r="V130" s="174"/>
      <c r="W130" s="176"/>
    </row>
    <row r="131" spans="1:23" x14ac:dyDescent="0.25">
      <c r="A131" s="179">
        <v>101</v>
      </c>
      <c r="B131" s="201" t="s">
        <v>78</v>
      </c>
      <c r="C131" s="14" t="s">
        <v>209</v>
      </c>
      <c r="D131" s="14" t="s">
        <v>10</v>
      </c>
      <c r="E131" s="14" t="s">
        <v>289</v>
      </c>
      <c r="F131" s="15">
        <v>45505</v>
      </c>
      <c r="G131" s="37">
        <v>1.69</v>
      </c>
      <c r="H131" s="337"/>
      <c r="I131" s="83"/>
      <c r="J131" s="85">
        <f t="shared" si="5"/>
        <v>0</v>
      </c>
      <c r="K131" s="83"/>
      <c r="L131" s="85">
        <f t="shared" si="6"/>
        <v>0</v>
      </c>
      <c r="M131" s="83"/>
      <c r="N131" s="85">
        <f t="shared" si="7"/>
        <v>0</v>
      </c>
      <c r="O131" s="83"/>
      <c r="P131" s="85">
        <f t="shared" si="8"/>
        <v>0</v>
      </c>
      <c r="Q131" s="83"/>
      <c r="R131" s="377">
        <f t="shared" si="9"/>
        <v>0</v>
      </c>
      <c r="S131" s="905"/>
      <c r="T131" s="905"/>
      <c r="V131" s="174"/>
      <c r="W131" s="176"/>
    </row>
    <row r="132" spans="1:23" ht="25.5" x14ac:dyDescent="0.25">
      <c r="A132" s="179">
        <v>102</v>
      </c>
      <c r="B132" s="201" t="s">
        <v>79</v>
      </c>
      <c r="C132" s="14" t="s">
        <v>736</v>
      </c>
      <c r="D132" s="14" t="s">
        <v>10</v>
      </c>
      <c r="E132" s="14" t="s">
        <v>290</v>
      </c>
      <c r="F132" s="15">
        <v>45536</v>
      </c>
      <c r="G132" s="37">
        <v>0.86</v>
      </c>
      <c r="H132" s="337"/>
      <c r="I132" s="83"/>
      <c r="J132" s="85">
        <f t="shared" si="5"/>
        <v>0</v>
      </c>
      <c r="K132" s="83"/>
      <c r="L132" s="85">
        <f t="shared" si="6"/>
        <v>0</v>
      </c>
      <c r="M132" s="83"/>
      <c r="N132" s="85">
        <f t="shared" si="7"/>
        <v>0</v>
      </c>
      <c r="O132" s="83"/>
      <c r="P132" s="85">
        <f t="shared" si="8"/>
        <v>0</v>
      </c>
      <c r="Q132" s="83"/>
      <c r="R132" s="377">
        <f t="shared" si="9"/>
        <v>0</v>
      </c>
      <c r="S132" s="905"/>
      <c r="T132" s="905"/>
      <c r="V132" s="174"/>
      <c r="W132" s="176"/>
    </row>
    <row r="133" spans="1:23" ht="25.5" x14ac:dyDescent="0.25">
      <c r="A133" s="179">
        <v>103</v>
      </c>
      <c r="B133" s="201" t="s">
        <v>79</v>
      </c>
      <c r="C133" s="14" t="s">
        <v>205</v>
      </c>
      <c r="D133" s="14" t="s">
        <v>10</v>
      </c>
      <c r="E133" s="14" t="s">
        <v>290</v>
      </c>
      <c r="F133" s="15">
        <v>45444</v>
      </c>
      <c r="G133" s="37">
        <v>0.86</v>
      </c>
      <c r="H133" s="337"/>
      <c r="I133" s="83"/>
      <c r="J133" s="85">
        <f t="shared" si="5"/>
        <v>0</v>
      </c>
      <c r="K133" s="83"/>
      <c r="L133" s="85">
        <f t="shared" si="6"/>
        <v>0</v>
      </c>
      <c r="M133" s="83"/>
      <c r="N133" s="85">
        <f t="shared" si="7"/>
        <v>0</v>
      </c>
      <c r="O133" s="83"/>
      <c r="P133" s="85">
        <f t="shared" si="8"/>
        <v>0</v>
      </c>
      <c r="Q133" s="83"/>
      <c r="R133" s="377">
        <f t="shared" si="9"/>
        <v>0</v>
      </c>
      <c r="S133" s="905"/>
      <c r="T133" s="905"/>
      <c r="V133" s="174"/>
      <c r="W133" s="176"/>
    </row>
    <row r="134" spans="1:23" ht="28.5" x14ac:dyDescent="0.25">
      <c r="A134" s="179">
        <v>104</v>
      </c>
      <c r="B134" s="201" t="s">
        <v>80</v>
      </c>
      <c r="C134" s="14" t="s">
        <v>222</v>
      </c>
      <c r="D134" s="14" t="s">
        <v>10</v>
      </c>
      <c r="E134" s="14" t="s">
        <v>291</v>
      </c>
      <c r="F134" s="15">
        <v>45689</v>
      </c>
      <c r="G134" s="37">
        <v>5.18</v>
      </c>
      <c r="H134" s="337"/>
      <c r="I134" s="83">
        <v>1</v>
      </c>
      <c r="J134" s="85">
        <f t="shared" si="5"/>
        <v>5.18</v>
      </c>
      <c r="K134" s="83"/>
      <c r="L134" s="85">
        <f t="shared" si="6"/>
        <v>0</v>
      </c>
      <c r="M134" s="83"/>
      <c r="N134" s="85">
        <f t="shared" si="7"/>
        <v>0</v>
      </c>
      <c r="O134" s="83"/>
      <c r="P134" s="85">
        <f t="shared" si="8"/>
        <v>0</v>
      </c>
      <c r="Q134" s="83"/>
      <c r="R134" s="377">
        <f t="shared" si="9"/>
        <v>0</v>
      </c>
      <c r="S134" s="905"/>
      <c r="T134" s="905"/>
      <c r="V134" s="174"/>
      <c r="W134" s="176"/>
    </row>
    <row r="135" spans="1:23" x14ac:dyDescent="0.25">
      <c r="A135" s="179">
        <v>105</v>
      </c>
      <c r="B135" s="201" t="s">
        <v>81</v>
      </c>
      <c r="C135" s="14" t="s">
        <v>209</v>
      </c>
      <c r="D135" s="14" t="s">
        <v>10</v>
      </c>
      <c r="E135" s="14" t="s">
        <v>291</v>
      </c>
      <c r="F135" s="15">
        <v>45200</v>
      </c>
      <c r="G135" s="37">
        <v>5.15</v>
      </c>
      <c r="H135" s="337"/>
      <c r="I135" s="83"/>
      <c r="J135" s="85">
        <f t="shared" si="5"/>
        <v>0</v>
      </c>
      <c r="K135" s="83"/>
      <c r="L135" s="85">
        <f t="shared" si="6"/>
        <v>0</v>
      </c>
      <c r="M135" s="83"/>
      <c r="N135" s="85">
        <f t="shared" si="7"/>
        <v>0</v>
      </c>
      <c r="O135" s="83"/>
      <c r="P135" s="85">
        <f t="shared" si="8"/>
        <v>0</v>
      </c>
      <c r="Q135" s="83"/>
      <c r="R135" s="377">
        <f t="shared" si="9"/>
        <v>0</v>
      </c>
      <c r="S135" s="905"/>
      <c r="T135" s="905"/>
      <c r="V135" s="174"/>
      <c r="W135" s="176"/>
    </row>
    <row r="136" spans="1:23" x14ac:dyDescent="0.25">
      <c r="A136" s="179">
        <v>106</v>
      </c>
      <c r="B136" s="201" t="s">
        <v>82</v>
      </c>
      <c r="C136" s="14" t="s">
        <v>228</v>
      </c>
      <c r="D136" s="14" t="s">
        <v>10</v>
      </c>
      <c r="E136" s="14" t="s">
        <v>292</v>
      </c>
      <c r="F136" s="15">
        <v>45778</v>
      </c>
      <c r="G136" s="37">
        <v>1.68</v>
      </c>
      <c r="H136" s="337"/>
      <c r="I136" s="83"/>
      <c r="J136" s="85">
        <f t="shared" si="5"/>
        <v>0</v>
      </c>
      <c r="K136" s="83"/>
      <c r="L136" s="85">
        <f t="shared" si="6"/>
        <v>0</v>
      </c>
      <c r="M136" s="83"/>
      <c r="N136" s="85">
        <f t="shared" si="7"/>
        <v>0</v>
      </c>
      <c r="O136" s="83"/>
      <c r="P136" s="85">
        <f t="shared" si="8"/>
        <v>0</v>
      </c>
      <c r="Q136" s="83"/>
      <c r="R136" s="377">
        <f t="shared" si="9"/>
        <v>0</v>
      </c>
      <c r="S136" s="905"/>
      <c r="T136" s="905"/>
      <c r="V136" s="174"/>
      <c r="W136" s="176"/>
    </row>
    <row r="137" spans="1:23" ht="28.5" x14ac:dyDescent="0.25">
      <c r="A137" s="179">
        <v>107</v>
      </c>
      <c r="B137" s="201" t="s">
        <v>83</v>
      </c>
      <c r="C137" s="14" t="s">
        <v>203</v>
      </c>
      <c r="D137" s="14" t="s">
        <v>10</v>
      </c>
      <c r="E137" s="14" t="s">
        <v>262</v>
      </c>
      <c r="F137" s="15">
        <v>45870</v>
      </c>
      <c r="G137" s="37">
        <v>2.0699999999999998</v>
      </c>
      <c r="H137" s="337"/>
      <c r="I137" s="83"/>
      <c r="J137" s="85">
        <f t="shared" si="5"/>
        <v>0</v>
      </c>
      <c r="K137" s="83"/>
      <c r="L137" s="85">
        <f t="shared" si="6"/>
        <v>0</v>
      </c>
      <c r="M137" s="83"/>
      <c r="N137" s="85">
        <f t="shared" si="7"/>
        <v>0</v>
      </c>
      <c r="O137" s="83"/>
      <c r="P137" s="85">
        <f t="shared" si="8"/>
        <v>0</v>
      </c>
      <c r="Q137" s="83"/>
      <c r="R137" s="377">
        <f t="shared" si="9"/>
        <v>0</v>
      </c>
      <c r="S137" s="905"/>
      <c r="T137" s="905"/>
      <c r="V137" s="174"/>
      <c r="W137" s="176"/>
    </row>
    <row r="138" spans="1:23" x14ac:dyDescent="0.25">
      <c r="A138" s="179">
        <v>108</v>
      </c>
      <c r="B138" s="201" t="s">
        <v>84</v>
      </c>
      <c r="C138" s="14" t="s">
        <v>1223</v>
      </c>
      <c r="D138" s="14" t="s">
        <v>10</v>
      </c>
      <c r="E138" s="14" t="s">
        <v>293</v>
      </c>
      <c r="F138" s="15">
        <v>45808</v>
      </c>
      <c r="G138" s="37">
        <v>3.77</v>
      </c>
      <c r="H138" s="337"/>
      <c r="I138" s="83">
        <v>1</v>
      </c>
      <c r="J138" s="85">
        <f t="shared" si="5"/>
        <v>3.77</v>
      </c>
      <c r="K138" s="83"/>
      <c r="L138" s="85">
        <f t="shared" si="6"/>
        <v>0</v>
      </c>
      <c r="M138" s="83"/>
      <c r="N138" s="85">
        <f t="shared" si="7"/>
        <v>0</v>
      </c>
      <c r="O138" s="83"/>
      <c r="P138" s="85">
        <f t="shared" si="8"/>
        <v>0</v>
      </c>
      <c r="Q138" s="83"/>
      <c r="R138" s="377">
        <f t="shared" si="9"/>
        <v>0</v>
      </c>
      <c r="S138" s="905"/>
      <c r="T138" s="905"/>
      <c r="V138" s="174"/>
      <c r="W138" s="176"/>
    </row>
    <row r="139" spans="1:23" ht="42.75" x14ac:dyDescent="0.25">
      <c r="A139" s="179">
        <v>109</v>
      </c>
      <c r="B139" s="201" t="s">
        <v>85</v>
      </c>
      <c r="C139" s="14" t="s">
        <v>219</v>
      </c>
      <c r="D139" s="14" t="s">
        <v>10</v>
      </c>
      <c r="E139" s="14" t="s">
        <v>262</v>
      </c>
      <c r="F139" s="15">
        <v>45413</v>
      </c>
      <c r="G139" s="37">
        <v>1.47</v>
      </c>
      <c r="H139" s="337"/>
      <c r="I139" s="83"/>
      <c r="J139" s="85">
        <f t="shared" si="5"/>
        <v>0</v>
      </c>
      <c r="K139" s="83"/>
      <c r="L139" s="85">
        <f t="shared" si="6"/>
        <v>0</v>
      </c>
      <c r="M139" s="83"/>
      <c r="N139" s="85">
        <f t="shared" si="7"/>
        <v>0</v>
      </c>
      <c r="O139" s="83"/>
      <c r="P139" s="85">
        <f t="shared" si="8"/>
        <v>0</v>
      </c>
      <c r="Q139" s="83"/>
      <c r="R139" s="377">
        <f t="shared" si="9"/>
        <v>0</v>
      </c>
      <c r="S139" s="905"/>
      <c r="T139" s="905"/>
      <c r="V139" s="174"/>
      <c r="W139" s="176"/>
    </row>
    <row r="140" spans="1:23" x14ac:dyDescent="0.25">
      <c r="A140" s="179">
        <v>110</v>
      </c>
      <c r="B140" s="201" t="s">
        <v>86</v>
      </c>
      <c r="C140" s="14" t="s">
        <v>736</v>
      </c>
      <c r="D140" s="14" t="s">
        <v>10</v>
      </c>
      <c r="E140" s="14" t="s">
        <v>272</v>
      </c>
      <c r="F140" s="15">
        <v>45383</v>
      </c>
      <c r="G140" s="37">
        <v>2.62</v>
      </c>
      <c r="H140" s="337"/>
      <c r="I140" s="83">
        <v>3</v>
      </c>
      <c r="J140" s="85">
        <f t="shared" si="5"/>
        <v>7.86</v>
      </c>
      <c r="K140" s="83"/>
      <c r="L140" s="85">
        <f t="shared" si="6"/>
        <v>0</v>
      </c>
      <c r="M140" s="83"/>
      <c r="N140" s="85">
        <f t="shared" si="7"/>
        <v>0</v>
      </c>
      <c r="O140" s="83"/>
      <c r="P140" s="85">
        <f t="shared" si="8"/>
        <v>0</v>
      </c>
      <c r="Q140" s="83"/>
      <c r="R140" s="377">
        <f t="shared" si="9"/>
        <v>0</v>
      </c>
      <c r="S140" s="905"/>
      <c r="T140" s="905"/>
      <c r="V140" s="174"/>
      <c r="W140" s="176"/>
    </row>
    <row r="141" spans="1:23" ht="25.5" x14ac:dyDescent="0.25">
      <c r="A141" s="179">
        <v>111</v>
      </c>
      <c r="B141" s="201" t="s">
        <v>87</v>
      </c>
      <c r="C141" s="14" t="s">
        <v>215</v>
      </c>
      <c r="D141" s="14" t="s">
        <v>10</v>
      </c>
      <c r="E141" s="14" t="s">
        <v>294</v>
      </c>
      <c r="F141" s="15">
        <v>45505</v>
      </c>
      <c r="G141" s="37">
        <v>0.73</v>
      </c>
      <c r="H141" s="337"/>
      <c r="I141" s="83"/>
      <c r="J141" s="85">
        <f t="shared" si="5"/>
        <v>0</v>
      </c>
      <c r="K141" s="83"/>
      <c r="L141" s="85">
        <f t="shared" si="6"/>
        <v>0</v>
      </c>
      <c r="M141" s="83"/>
      <c r="N141" s="85">
        <f t="shared" si="7"/>
        <v>0</v>
      </c>
      <c r="O141" s="83"/>
      <c r="P141" s="85">
        <f t="shared" si="8"/>
        <v>0</v>
      </c>
      <c r="Q141" s="83"/>
      <c r="R141" s="377">
        <f t="shared" si="9"/>
        <v>0</v>
      </c>
      <c r="S141" s="905"/>
      <c r="T141" s="905"/>
      <c r="V141" s="174"/>
      <c r="W141" s="176"/>
    </row>
    <row r="142" spans="1:23" x14ac:dyDescent="0.25">
      <c r="A142" s="179">
        <v>112</v>
      </c>
      <c r="B142" s="201" t="s">
        <v>88</v>
      </c>
      <c r="C142" s="14" t="s">
        <v>736</v>
      </c>
      <c r="D142" s="14" t="s">
        <v>10</v>
      </c>
      <c r="E142" s="14" t="s">
        <v>273</v>
      </c>
      <c r="F142" s="15">
        <v>45536</v>
      </c>
      <c r="G142" s="37">
        <v>0.65</v>
      </c>
      <c r="H142" s="337"/>
      <c r="I142" s="83"/>
      <c r="J142" s="85">
        <f t="shared" si="5"/>
        <v>0</v>
      </c>
      <c r="K142" s="83"/>
      <c r="L142" s="85">
        <f t="shared" si="6"/>
        <v>0</v>
      </c>
      <c r="M142" s="83"/>
      <c r="N142" s="85">
        <f t="shared" si="7"/>
        <v>0</v>
      </c>
      <c r="O142" s="83"/>
      <c r="P142" s="85">
        <f t="shared" si="8"/>
        <v>0</v>
      </c>
      <c r="Q142" s="83"/>
      <c r="R142" s="377">
        <f t="shared" si="9"/>
        <v>0</v>
      </c>
      <c r="S142" s="905"/>
      <c r="T142" s="905"/>
      <c r="V142" s="174"/>
      <c r="W142" s="176"/>
    </row>
    <row r="143" spans="1:23" x14ac:dyDescent="0.25">
      <c r="A143" s="179">
        <v>113</v>
      </c>
      <c r="B143" s="201" t="s">
        <v>17903</v>
      </c>
      <c r="C143" s="14" t="s">
        <v>205</v>
      </c>
      <c r="D143" s="14" t="s">
        <v>10</v>
      </c>
      <c r="E143" s="14" t="s">
        <v>273</v>
      </c>
      <c r="F143" s="15">
        <v>45444</v>
      </c>
      <c r="G143" s="37">
        <v>1.54</v>
      </c>
      <c r="H143" s="337"/>
      <c r="I143" s="83"/>
      <c r="J143" s="85">
        <f t="shared" si="5"/>
        <v>0</v>
      </c>
      <c r="K143" s="83"/>
      <c r="L143" s="85">
        <f>G143*K143</f>
        <v>0</v>
      </c>
      <c r="M143" s="83"/>
      <c r="N143" s="85">
        <f>G143*M143</f>
        <v>0</v>
      </c>
      <c r="O143" s="83"/>
      <c r="P143" s="85">
        <f>G143*O143</f>
        <v>0</v>
      </c>
      <c r="Q143" s="83"/>
      <c r="R143" s="377">
        <f>G143*Q143</f>
        <v>0</v>
      </c>
      <c r="S143" s="905"/>
      <c r="T143" s="905"/>
      <c r="V143" s="174"/>
      <c r="W143" s="176"/>
    </row>
    <row r="144" spans="1:23" ht="28.5" x14ac:dyDescent="0.25">
      <c r="A144" s="179">
        <v>114</v>
      </c>
      <c r="B144" s="201" t="s">
        <v>1036</v>
      </c>
      <c r="C144" s="14" t="s">
        <v>1035</v>
      </c>
      <c r="D144" s="14" t="s">
        <v>10</v>
      </c>
      <c r="E144" s="14"/>
      <c r="F144" s="15"/>
      <c r="G144" s="37"/>
      <c r="H144" s="337"/>
      <c r="I144" s="83"/>
      <c r="J144" s="85">
        <f t="shared" si="5"/>
        <v>0</v>
      </c>
      <c r="K144" s="83"/>
      <c r="L144" s="85">
        <f>G144*K144</f>
        <v>0</v>
      </c>
      <c r="M144" s="83"/>
      <c r="N144" s="85">
        <f>G144*M144</f>
        <v>0</v>
      </c>
      <c r="O144" s="83"/>
      <c r="P144" s="85">
        <f>G144*O144</f>
        <v>0</v>
      </c>
      <c r="Q144" s="83"/>
      <c r="R144" s="377">
        <f>G144*Q144</f>
        <v>0</v>
      </c>
      <c r="S144" s="905"/>
      <c r="T144" s="905"/>
      <c r="V144" s="174"/>
      <c r="W144" s="176"/>
    </row>
    <row r="145" spans="1:23" x14ac:dyDescent="0.25">
      <c r="A145" s="179">
        <v>115</v>
      </c>
      <c r="B145" s="201" t="s">
        <v>816</v>
      </c>
      <c r="C145" s="14" t="s">
        <v>224</v>
      </c>
      <c r="D145" s="14" t="s">
        <v>10</v>
      </c>
      <c r="E145" s="14" t="s">
        <v>273</v>
      </c>
      <c r="F145" s="15">
        <v>45231</v>
      </c>
      <c r="G145" s="37">
        <v>1.54</v>
      </c>
      <c r="H145" s="337"/>
      <c r="I145" s="83"/>
      <c r="J145" s="85">
        <f t="shared" si="5"/>
        <v>0</v>
      </c>
      <c r="K145" s="83"/>
      <c r="L145" s="85">
        <f t="shared" si="6"/>
        <v>0</v>
      </c>
      <c r="M145" s="83"/>
      <c r="N145" s="85">
        <f t="shared" si="7"/>
        <v>0</v>
      </c>
      <c r="O145" s="83"/>
      <c r="P145" s="85">
        <f t="shared" si="8"/>
        <v>0</v>
      </c>
      <c r="Q145" s="83"/>
      <c r="R145" s="377">
        <f t="shared" si="9"/>
        <v>0</v>
      </c>
      <c r="S145" s="905"/>
      <c r="T145" s="905"/>
      <c r="V145" s="174"/>
      <c r="W145" s="176"/>
    </row>
    <row r="146" spans="1:23" x14ac:dyDescent="0.25">
      <c r="A146" s="179">
        <v>116</v>
      </c>
      <c r="B146" s="201" t="s">
        <v>89</v>
      </c>
      <c r="C146" s="14" t="s">
        <v>736</v>
      </c>
      <c r="D146" s="14" t="s">
        <v>10</v>
      </c>
      <c r="E146" s="14" t="s">
        <v>273</v>
      </c>
      <c r="F146" s="15">
        <v>45444</v>
      </c>
      <c r="G146" s="37">
        <v>1</v>
      </c>
      <c r="H146" s="337"/>
      <c r="I146" s="83">
        <v>5</v>
      </c>
      <c r="J146" s="85">
        <f t="shared" si="5"/>
        <v>5</v>
      </c>
      <c r="K146" s="83"/>
      <c r="L146" s="85">
        <f t="shared" si="6"/>
        <v>0</v>
      </c>
      <c r="M146" s="83"/>
      <c r="N146" s="85">
        <f t="shared" si="7"/>
        <v>0</v>
      </c>
      <c r="O146" s="83"/>
      <c r="P146" s="85">
        <f t="shared" si="8"/>
        <v>0</v>
      </c>
      <c r="Q146" s="83"/>
      <c r="R146" s="377">
        <f t="shared" si="9"/>
        <v>0</v>
      </c>
      <c r="S146" s="905"/>
      <c r="T146" s="905"/>
      <c r="V146" s="174"/>
      <c r="W146" s="176"/>
    </row>
    <row r="147" spans="1:23" x14ac:dyDescent="0.25">
      <c r="A147" s="179">
        <v>117</v>
      </c>
      <c r="B147" s="201" t="s">
        <v>90</v>
      </c>
      <c r="C147" s="14" t="s">
        <v>226</v>
      </c>
      <c r="D147" s="14" t="s">
        <v>10</v>
      </c>
      <c r="E147" s="14" t="s">
        <v>295</v>
      </c>
      <c r="F147" s="15">
        <v>45352</v>
      </c>
      <c r="G147" s="37">
        <v>1.22</v>
      </c>
      <c r="H147" s="337"/>
      <c r="I147" s="83"/>
      <c r="J147" s="85">
        <f t="shared" si="5"/>
        <v>0</v>
      </c>
      <c r="K147" s="83"/>
      <c r="L147" s="85">
        <f t="shared" si="6"/>
        <v>0</v>
      </c>
      <c r="M147" s="83"/>
      <c r="N147" s="85">
        <f t="shared" si="7"/>
        <v>0</v>
      </c>
      <c r="O147" s="83"/>
      <c r="P147" s="85">
        <f t="shared" si="8"/>
        <v>0</v>
      </c>
      <c r="Q147" s="83"/>
      <c r="R147" s="377">
        <f t="shared" si="9"/>
        <v>0</v>
      </c>
      <c r="S147" s="905"/>
      <c r="T147" s="905"/>
      <c r="V147" s="174"/>
      <c r="W147" s="176"/>
    </row>
    <row r="148" spans="1:23" ht="25.5" x14ac:dyDescent="0.25">
      <c r="A148" s="179">
        <v>118</v>
      </c>
      <c r="B148" s="201" t="s">
        <v>90</v>
      </c>
      <c r="C148" s="14" t="s">
        <v>200</v>
      </c>
      <c r="D148" s="14" t="s">
        <v>10</v>
      </c>
      <c r="E148" s="14" t="s">
        <v>295</v>
      </c>
      <c r="F148" s="15">
        <v>45352</v>
      </c>
      <c r="G148" s="37">
        <v>1.22</v>
      </c>
      <c r="H148" s="337"/>
      <c r="I148" s="83"/>
      <c r="J148" s="85">
        <f t="shared" si="5"/>
        <v>0</v>
      </c>
      <c r="K148" s="83"/>
      <c r="L148" s="85">
        <f t="shared" si="6"/>
        <v>0</v>
      </c>
      <c r="M148" s="83"/>
      <c r="N148" s="85">
        <f t="shared" si="7"/>
        <v>0</v>
      </c>
      <c r="O148" s="83"/>
      <c r="P148" s="85">
        <f t="shared" si="8"/>
        <v>0</v>
      </c>
      <c r="Q148" s="83"/>
      <c r="R148" s="377">
        <f t="shared" si="9"/>
        <v>0</v>
      </c>
      <c r="S148" s="905"/>
      <c r="T148" s="905"/>
      <c r="V148" s="174"/>
      <c r="W148" s="176"/>
    </row>
    <row r="149" spans="1:23" x14ac:dyDescent="0.25">
      <c r="A149" s="179">
        <v>119</v>
      </c>
      <c r="B149" s="201" t="s">
        <v>90</v>
      </c>
      <c r="C149" s="14" t="s">
        <v>203</v>
      </c>
      <c r="D149" s="14" t="s">
        <v>10</v>
      </c>
      <c r="E149" s="14" t="s">
        <v>295</v>
      </c>
      <c r="F149" s="15">
        <v>45352</v>
      </c>
      <c r="G149" s="37">
        <v>1.22</v>
      </c>
      <c r="H149" s="337"/>
      <c r="I149" s="83"/>
      <c r="J149" s="85">
        <f t="shared" si="5"/>
        <v>0</v>
      </c>
      <c r="K149" s="83"/>
      <c r="L149" s="85">
        <f t="shared" si="6"/>
        <v>0</v>
      </c>
      <c r="M149" s="83"/>
      <c r="N149" s="85">
        <f t="shared" si="7"/>
        <v>0</v>
      </c>
      <c r="O149" s="83"/>
      <c r="P149" s="85">
        <f t="shared" si="8"/>
        <v>0</v>
      </c>
      <c r="Q149" s="83"/>
      <c r="R149" s="377">
        <f t="shared" si="9"/>
        <v>0</v>
      </c>
      <c r="S149" s="905"/>
      <c r="T149" s="905"/>
      <c r="V149" s="174"/>
      <c r="W149" s="176"/>
    </row>
    <row r="150" spans="1:23" x14ac:dyDescent="0.25">
      <c r="A150" s="179">
        <v>120</v>
      </c>
      <c r="B150" s="201" t="s">
        <v>91</v>
      </c>
      <c r="C150" s="14" t="s">
        <v>196</v>
      </c>
      <c r="D150" s="14" t="s">
        <v>10</v>
      </c>
      <c r="E150" s="14" t="s">
        <v>296</v>
      </c>
      <c r="F150" s="15">
        <v>45566</v>
      </c>
      <c r="G150" s="37">
        <v>3.19</v>
      </c>
      <c r="H150" s="337"/>
      <c r="I150" s="83"/>
      <c r="J150" s="85">
        <f t="shared" si="5"/>
        <v>0</v>
      </c>
      <c r="K150" s="83"/>
      <c r="L150" s="85">
        <f t="shared" si="6"/>
        <v>0</v>
      </c>
      <c r="M150" s="83"/>
      <c r="N150" s="85">
        <f t="shared" si="7"/>
        <v>0</v>
      </c>
      <c r="O150" s="83"/>
      <c r="P150" s="85">
        <f t="shared" si="8"/>
        <v>0</v>
      </c>
      <c r="Q150" s="83"/>
      <c r="R150" s="377">
        <f t="shared" si="9"/>
        <v>0</v>
      </c>
      <c r="S150" s="905"/>
      <c r="T150" s="905"/>
      <c r="V150" s="174"/>
      <c r="W150" s="176"/>
    </row>
    <row r="151" spans="1:23" x14ac:dyDescent="0.25">
      <c r="A151" s="179">
        <v>121</v>
      </c>
      <c r="B151" s="201" t="s">
        <v>884</v>
      </c>
      <c r="C151" s="14" t="s">
        <v>864</v>
      </c>
      <c r="D151" s="14" t="s">
        <v>10</v>
      </c>
      <c r="E151" s="14"/>
      <c r="F151" s="15">
        <v>45689</v>
      </c>
      <c r="G151" s="37">
        <v>7.02</v>
      </c>
      <c r="H151" s="337"/>
      <c r="I151" s="83"/>
      <c r="J151" s="85">
        <f t="shared" si="5"/>
        <v>0</v>
      </c>
      <c r="K151" s="83"/>
      <c r="L151" s="85">
        <f>G151*K151</f>
        <v>0</v>
      </c>
      <c r="M151" s="83"/>
      <c r="N151" s="85">
        <f>G151*M151</f>
        <v>0</v>
      </c>
      <c r="O151" s="83"/>
      <c r="P151" s="85">
        <f>G151*O151</f>
        <v>0</v>
      </c>
      <c r="Q151" s="83"/>
      <c r="R151" s="377">
        <f>G151*Q151</f>
        <v>0</v>
      </c>
      <c r="S151" s="905"/>
      <c r="T151" s="905"/>
      <c r="V151" s="174"/>
      <c r="W151" s="176"/>
    </row>
    <row r="152" spans="1:23" ht="28.5" x14ac:dyDescent="0.25">
      <c r="A152" s="179">
        <v>122</v>
      </c>
      <c r="B152" s="201" t="s">
        <v>92</v>
      </c>
      <c r="C152" s="14" t="s">
        <v>218</v>
      </c>
      <c r="D152" s="14" t="s">
        <v>10</v>
      </c>
      <c r="E152" s="14" t="s">
        <v>297</v>
      </c>
      <c r="F152" s="15">
        <v>45413</v>
      </c>
      <c r="G152" s="37">
        <v>3.85</v>
      </c>
      <c r="H152" s="337"/>
      <c r="I152" s="83"/>
      <c r="J152" s="85">
        <f t="shared" si="5"/>
        <v>0</v>
      </c>
      <c r="K152" s="83"/>
      <c r="L152" s="85">
        <f t="shared" si="6"/>
        <v>0</v>
      </c>
      <c r="M152" s="83"/>
      <c r="N152" s="85">
        <f t="shared" si="7"/>
        <v>0</v>
      </c>
      <c r="O152" s="83"/>
      <c r="P152" s="85">
        <f t="shared" si="8"/>
        <v>0</v>
      </c>
      <c r="Q152" s="83"/>
      <c r="R152" s="377">
        <f t="shared" si="9"/>
        <v>0</v>
      </c>
      <c r="S152" s="905"/>
      <c r="T152" s="905"/>
      <c r="V152" s="174"/>
      <c r="W152" s="176"/>
    </row>
    <row r="153" spans="1:23" x14ac:dyDescent="0.25">
      <c r="A153" s="179">
        <v>123</v>
      </c>
      <c r="B153" s="201" t="s">
        <v>93</v>
      </c>
      <c r="C153" s="14" t="s">
        <v>229</v>
      </c>
      <c r="D153" s="14" t="s">
        <v>10</v>
      </c>
      <c r="E153" s="14" t="s">
        <v>281</v>
      </c>
      <c r="F153" s="15">
        <v>45231</v>
      </c>
      <c r="G153" s="37">
        <v>1.75</v>
      </c>
      <c r="H153" s="337"/>
      <c r="I153" s="83"/>
      <c r="J153" s="85">
        <f t="shared" si="5"/>
        <v>0</v>
      </c>
      <c r="K153" s="83"/>
      <c r="L153" s="85">
        <f t="shared" si="6"/>
        <v>0</v>
      </c>
      <c r="M153" s="83"/>
      <c r="N153" s="85">
        <f t="shared" si="7"/>
        <v>0</v>
      </c>
      <c r="O153" s="83"/>
      <c r="P153" s="85">
        <f t="shared" si="8"/>
        <v>0</v>
      </c>
      <c r="Q153" s="83"/>
      <c r="R153" s="377">
        <f t="shared" si="9"/>
        <v>0</v>
      </c>
      <c r="S153" s="905"/>
      <c r="T153" s="905"/>
      <c r="V153" s="174"/>
      <c r="W153" s="176"/>
    </row>
    <row r="154" spans="1:23" x14ac:dyDescent="0.25">
      <c r="A154" s="179">
        <v>124</v>
      </c>
      <c r="B154" s="201" t="s">
        <v>94</v>
      </c>
      <c r="C154" s="14" t="s">
        <v>216</v>
      </c>
      <c r="D154" s="14" t="s">
        <v>10</v>
      </c>
      <c r="E154" s="14" t="s">
        <v>298</v>
      </c>
      <c r="F154" s="15">
        <v>45383</v>
      </c>
      <c r="G154" s="37">
        <v>3.62</v>
      </c>
      <c r="H154" s="337"/>
      <c r="I154" s="83"/>
      <c r="J154" s="85">
        <f t="shared" si="5"/>
        <v>0</v>
      </c>
      <c r="K154" s="83"/>
      <c r="L154" s="85">
        <f t="shared" si="6"/>
        <v>0</v>
      </c>
      <c r="M154" s="83"/>
      <c r="N154" s="85">
        <f t="shared" si="7"/>
        <v>0</v>
      </c>
      <c r="O154" s="83"/>
      <c r="P154" s="85">
        <f t="shared" si="8"/>
        <v>0</v>
      </c>
      <c r="Q154" s="83"/>
      <c r="R154" s="377">
        <f t="shared" si="9"/>
        <v>0</v>
      </c>
      <c r="S154" s="905"/>
      <c r="T154" s="905"/>
      <c r="V154" s="174"/>
      <c r="W154" s="176"/>
    </row>
    <row r="155" spans="1:23" x14ac:dyDescent="0.25">
      <c r="A155" s="179">
        <v>125</v>
      </c>
      <c r="B155" s="201" t="s">
        <v>95</v>
      </c>
      <c r="C155" s="14" t="s">
        <v>222</v>
      </c>
      <c r="D155" s="14" t="s">
        <v>10</v>
      </c>
      <c r="E155" s="14" t="s">
        <v>299</v>
      </c>
      <c r="F155" s="15">
        <v>45658</v>
      </c>
      <c r="G155" s="37">
        <v>3.72</v>
      </c>
      <c r="H155" s="337"/>
      <c r="I155" s="83"/>
      <c r="J155" s="85">
        <f t="shared" si="5"/>
        <v>0</v>
      </c>
      <c r="K155" s="83"/>
      <c r="L155" s="85">
        <f t="shared" si="6"/>
        <v>0</v>
      </c>
      <c r="M155" s="83"/>
      <c r="N155" s="85">
        <f t="shared" si="7"/>
        <v>0</v>
      </c>
      <c r="O155" s="83"/>
      <c r="P155" s="85">
        <f t="shared" si="8"/>
        <v>0</v>
      </c>
      <c r="Q155" s="83"/>
      <c r="R155" s="377">
        <f t="shared" si="9"/>
        <v>0</v>
      </c>
      <c r="S155" s="905"/>
      <c r="T155" s="905"/>
      <c r="V155" s="174"/>
      <c r="W155" s="176"/>
    </row>
    <row r="156" spans="1:23" ht="28.5" x14ac:dyDescent="0.25">
      <c r="A156" s="179">
        <v>126</v>
      </c>
      <c r="B156" s="201" t="s">
        <v>96</v>
      </c>
      <c r="C156" s="14" t="s">
        <v>230</v>
      </c>
      <c r="D156" s="14" t="s">
        <v>10</v>
      </c>
      <c r="E156" s="14" t="s">
        <v>299</v>
      </c>
      <c r="F156" s="15">
        <v>45047</v>
      </c>
      <c r="G156" s="37">
        <v>3.3</v>
      </c>
      <c r="H156" s="337"/>
      <c r="I156" s="83"/>
      <c r="J156" s="85">
        <f t="shared" si="5"/>
        <v>0</v>
      </c>
      <c r="K156" s="83"/>
      <c r="L156" s="85">
        <f t="shared" si="6"/>
        <v>0</v>
      </c>
      <c r="M156" s="83"/>
      <c r="N156" s="85">
        <f t="shared" si="7"/>
        <v>0</v>
      </c>
      <c r="O156" s="83"/>
      <c r="P156" s="85">
        <f t="shared" si="8"/>
        <v>0</v>
      </c>
      <c r="Q156" s="83"/>
      <c r="R156" s="377">
        <f t="shared" si="9"/>
        <v>0</v>
      </c>
      <c r="S156" s="905"/>
      <c r="T156" s="905"/>
      <c r="V156" s="174"/>
      <c r="W156" s="176"/>
    </row>
    <row r="157" spans="1:23" x14ac:dyDescent="0.25">
      <c r="A157" s="179">
        <v>695</v>
      </c>
      <c r="B157" s="201" t="s">
        <v>17759</v>
      </c>
      <c r="C157" s="14" t="s">
        <v>17755</v>
      </c>
      <c r="D157" s="14" t="s">
        <v>10</v>
      </c>
      <c r="E157" s="14" t="s">
        <v>299</v>
      </c>
      <c r="F157" s="15"/>
      <c r="G157" s="37">
        <v>3.65</v>
      </c>
      <c r="H157" s="337"/>
      <c r="I157" s="83"/>
      <c r="J157" s="85">
        <f>G157*I157</f>
        <v>0</v>
      </c>
      <c r="K157" s="83"/>
      <c r="L157" s="85">
        <f>G157*K157</f>
        <v>0</v>
      </c>
      <c r="M157" s="83"/>
      <c r="N157" s="85">
        <f>G157*M157</f>
        <v>0</v>
      </c>
      <c r="O157" s="83"/>
      <c r="P157" s="85">
        <f>G157*O157</f>
        <v>0</v>
      </c>
      <c r="Q157" s="83"/>
      <c r="R157" s="377">
        <f>G157*Q157</f>
        <v>0</v>
      </c>
      <c r="S157" s="905"/>
      <c r="T157" s="905"/>
      <c r="V157" s="174"/>
      <c r="W157" s="176"/>
    </row>
    <row r="158" spans="1:23" x14ac:dyDescent="0.25">
      <c r="A158" s="179">
        <v>127</v>
      </c>
      <c r="B158" s="201" t="s">
        <v>97</v>
      </c>
      <c r="C158" s="14" t="s">
        <v>209</v>
      </c>
      <c r="D158" s="14" t="s">
        <v>10</v>
      </c>
      <c r="E158" s="14" t="s">
        <v>299</v>
      </c>
      <c r="F158" s="15">
        <v>45627</v>
      </c>
      <c r="G158" s="37">
        <v>3.3</v>
      </c>
      <c r="H158" s="337"/>
      <c r="I158" s="83"/>
      <c r="J158" s="85">
        <f t="shared" si="5"/>
        <v>0</v>
      </c>
      <c r="K158" s="83"/>
      <c r="L158" s="85">
        <f t="shared" si="6"/>
        <v>0</v>
      </c>
      <c r="M158" s="83"/>
      <c r="N158" s="85">
        <f t="shared" si="7"/>
        <v>0</v>
      </c>
      <c r="O158" s="83"/>
      <c r="P158" s="85">
        <f t="shared" si="8"/>
        <v>0</v>
      </c>
      <c r="Q158" s="83"/>
      <c r="R158" s="377">
        <f t="shared" si="9"/>
        <v>0</v>
      </c>
      <c r="S158" s="905"/>
      <c r="T158" s="905"/>
      <c r="V158" s="174"/>
      <c r="W158" s="176"/>
    </row>
    <row r="159" spans="1:23" ht="25.5" x14ac:dyDescent="0.25">
      <c r="A159" s="179">
        <v>128</v>
      </c>
      <c r="B159" s="201" t="s">
        <v>98</v>
      </c>
      <c r="C159" s="14" t="s">
        <v>231</v>
      </c>
      <c r="D159" s="14" t="s">
        <v>10</v>
      </c>
      <c r="E159" s="14" t="s">
        <v>287</v>
      </c>
      <c r="F159" s="15">
        <v>45108</v>
      </c>
      <c r="G159" s="37">
        <v>11</v>
      </c>
      <c r="H159" s="337"/>
      <c r="I159" s="83"/>
      <c r="J159" s="85">
        <f t="shared" si="5"/>
        <v>0</v>
      </c>
      <c r="K159" s="83"/>
      <c r="L159" s="85">
        <f t="shared" si="6"/>
        <v>0</v>
      </c>
      <c r="M159" s="83"/>
      <c r="N159" s="85">
        <f t="shared" si="7"/>
        <v>0</v>
      </c>
      <c r="O159" s="83"/>
      <c r="P159" s="85">
        <f t="shared" si="8"/>
        <v>0</v>
      </c>
      <c r="Q159" s="83"/>
      <c r="R159" s="377">
        <f t="shared" si="9"/>
        <v>0</v>
      </c>
      <c r="S159" s="905"/>
      <c r="T159" s="905"/>
      <c r="V159" s="174"/>
      <c r="W159" s="176"/>
    </row>
    <row r="160" spans="1:23" x14ac:dyDescent="0.25">
      <c r="A160" s="179">
        <v>681</v>
      </c>
      <c r="B160" s="201" t="s">
        <v>17894</v>
      </c>
      <c r="C160" s="14" t="s">
        <v>666</v>
      </c>
      <c r="D160" s="14" t="s">
        <v>10</v>
      </c>
      <c r="E160" s="14" t="s">
        <v>269</v>
      </c>
      <c r="F160" s="15">
        <v>45839</v>
      </c>
      <c r="G160" s="37">
        <v>1.29</v>
      </c>
      <c r="H160" s="337"/>
      <c r="I160" s="83"/>
      <c r="J160" s="85">
        <f t="shared" si="5"/>
        <v>0</v>
      </c>
      <c r="K160" s="83"/>
      <c r="L160" s="85">
        <f t="shared" si="6"/>
        <v>0</v>
      </c>
      <c r="M160" s="83"/>
      <c r="N160" s="85">
        <f t="shared" si="7"/>
        <v>0</v>
      </c>
      <c r="O160" s="83"/>
      <c r="P160" s="85">
        <f t="shared" si="8"/>
        <v>0</v>
      </c>
      <c r="Q160" s="83"/>
      <c r="R160" s="377">
        <f t="shared" si="9"/>
        <v>0</v>
      </c>
      <c r="S160" s="905"/>
      <c r="T160" s="905"/>
      <c r="V160" s="174"/>
      <c r="W160" s="176"/>
    </row>
    <row r="161" spans="1:23" x14ac:dyDescent="0.25">
      <c r="A161" s="179">
        <v>129</v>
      </c>
      <c r="B161" s="201" t="s">
        <v>776</v>
      </c>
      <c r="C161" s="14" t="s">
        <v>736</v>
      </c>
      <c r="D161" s="14" t="s">
        <v>10</v>
      </c>
      <c r="E161" s="14"/>
      <c r="F161" s="15">
        <v>45992</v>
      </c>
      <c r="G161" s="37">
        <v>1.1299999999999999</v>
      </c>
      <c r="H161" s="337"/>
      <c r="I161" s="83"/>
      <c r="J161" s="85">
        <f t="shared" si="5"/>
        <v>0</v>
      </c>
      <c r="K161" s="83"/>
      <c r="L161" s="85">
        <f>G161*K161</f>
        <v>0</v>
      </c>
      <c r="M161" s="83"/>
      <c r="N161" s="85">
        <f>G161*M161</f>
        <v>0</v>
      </c>
      <c r="O161" s="83"/>
      <c r="P161" s="85">
        <f>G161*O161</f>
        <v>0</v>
      </c>
      <c r="Q161" s="83"/>
      <c r="R161" s="377">
        <f>G161*Q161</f>
        <v>0</v>
      </c>
      <c r="S161" s="905"/>
      <c r="T161" s="905"/>
      <c r="V161" s="174"/>
      <c r="W161" s="176"/>
    </row>
    <row r="162" spans="1:23" x14ac:dyDescent="0.25">
      <c r="A162" s="179">
        <v>130</v>
      </c>
      <c r="B162" s="201" t="s">
        <v>99</v>
      </c>
      <c r="C162" s="14" t="s">
        <v>216</v>
      </c>
      <c r="D162" s="14" t="s">
        <v>10</v>
      </c>
      <c r="E162" s="14" t="s">
        <v>300</v>
      </c>
      <c r="F162" s="15">
        <v>45108</v>
      </c>
      <c r="G162" s="37">
        <v>1.0900000000000001</v>
      </c>
      <c r="H162" s="337"/>
      <c r="I162" s="83"/>
      <c r="J162" s="85">
        <f t="shared" si="5"/>
        <v>0</v>
      </c>
      <c r="K162" s="83"/>
      <c r="L162" s="85">
        <f t="shared" si="6"/>
        <v>0</v>
      </c>
      <c r="M162" s="83"/>
      <c r="N162" s="85">
        <f t="shared" si="7"/>
        <v>0</v>
      </c>
      <c r="O162" s="83"/>
      <c r="P162" s="85">
        <f t="shared" si="8"/>
        <v>0</v>
      </c>
      <c r="Q162" s="83"/>
      <c r="R162" s="377">
        <f t="shared" si="9"/>
        <v>0</v>
      </c>
      <c r="S162" s="905"/>
      <c r="T162" s="905"/>
      <c r="V162" s="174"/>
      <c r="W162" s="176"/>
    </row>
    <row r="163" spans="1:23" x14ac:dyDescent="0.25">
      <c r="A163" s="179">
        <v>131</v>
      </c>
      <c r="B163" s="201" t="s">
        <v>895</v>
      </c>
      <c r="C163" s="14" t="s">
        <v>203</v>
      </c>
      <c r="D163" s="14" t="s">
        <v>10</v>
      </c>
      <c r="E163" s="14" t="s">
        <v>296</v>
      </c>
      <c r="F163" s="15">
        <v>45689</v>
      </c>
      <c r="G163" s="37">
        <v>0.39</v>
      </c>
      <c r="H163" s="337"/>
      <c r="I163" s="83"/>
      <c r="J163" s="85">
        <f t="shared" si="5"/>
        <v>0</v>
      </c>
      <c r="K163" s="83"/>
      <c r="L163" s="85">
        <f t="shared" si="6"/>
        <v>0</v>
      </c>
      <c r="M163" s="83"/>
      <c r="N163" s="85">
        <f t="shared" si="7"/>
        <v>0</v>
      </c>
      <c r="O163" s="83"/>
      <c r="P163" s="85">
        <f t="shared" si="8"/>
        <v>0</v>
      </c>
      <c r="Q163" s="83"/>
      <c r="R163" s="377">
        <f t="shared" si="9"/>
        <v>0</v>
      </c>
      <c r="S163" s="905"/>
      <c r="T163" s="905"/>
      <c r="V163" s="174"/>
      <c r="W163" s="176"/>
    </row>
    <row r="164" spans="1:23" x14ac:dyDescent="0.25">
      <c r="A164" s="179">
        <v>132</v>
      </c>
      <c r="B164" s="201" t="s">
        <v>100</v>
      </c>
      <c r="C164" s="14" t="s">
        <v>203</v>
      </c>
      <c r="D164" s="14" t="s">
        <v>10</v>
      </c>
      <c r="E164" s="14" t="s">
        <v>301</v>
      </c>
      <c r="F164" s="15">
        <v>45352</v>
      </c>
      <c r="G164" s="37">
        <v>0.5</v>
      </c>
      <c r="H164" s="337"/>
      <c r="I164" s="83">
        <v>5</v>
      </c>
      <c r="J164" s="85">
        <f t="shared" si="5"/>
        <v>2.5</v>
      </c>
      <c r="K164" s="83"/>
      <c r="L164" s="85">
        <f t="shared" si="6"/>
        <v>0</v>
      </c>
      <c r="M164" s="83"/>
      <c r="N164" s="85">
        <f t="shared" si="7"/>
        <v>0</v>
      </c>
      <c r="O164" s="83"/>
      <c r="P164" s="85">
        <f t="shared" si="8"/>
        <v>0</v>
      </c>
      <c r="Q164" s="83"/>
      <c r="R164" s="377">
        <f t="shared" si="9"/>
        <v>0</v>
      </c>
      <c r="S164" s="905"/>
      <c r="T164" s="905"/>
      <c r="V164" s="174"/>
      <c r="W164" s="176"/>
    </row>
    <row r="165" spans="1:23" x14ac:dyDescent="0.25">
      <c r="A165" s="179">
        <v>133</v>
      </c>
      <c r="B165" s="201" t="s">
        <v>896</v>
      </c>
      <c r="C165" s="14" t="s">
        <v>216</v>
      </c>
      <c r="D165" s="14" t="s">
        <v>10</v>
      </c>
      <c r="E165" s="14" t="s">
        <v>301</v>
      </c>
      <c r="F165" s="15">
        <v>45200</v>
      </c>
      <c r="G165" s="37">
        <v>2.4500000000000002</v>
      </c>
      <c r="H165" s="337"/>
      <c r="I165" s="83"/>
      <c r="J165" s="85">
        <f t="shared" si="5"/>
        <v>0</v>
      </c>
      <c r="K165" s="83"/>
      <c r="L165" s="85">
        <f t="shared" si="6"/>
        <v>0</v>
      </c>
      <c r="M165" s="83"/>
      <c r="N165" s="85">
        <f t="shared" si="7"/>
        <v>0</v>
      </c>
      <c r="O165" s="83"/>
      <c r="P165" s="85">
        <f t="shared" si="8"/>
        <v>0</v>
      </c>
      <c r="Q165" s="83"/>
      <c r="R165" s="377">
        <f t="shared" si="9"/>
        <v>0</v>
      </c>
      <c r="S165" s="905"/>
      <c r="T165" s="905"/>
      <c r="V165" s="174"/>
      <c r="W165" s="176"/>
    </row>
    <row r="166" spans="1:23" x14ac:dyDescent="0.25">
      <c r="A166" s="179">
        <v>134</v>
      </c>
      <c r="B166" s="201" t="s">
        <v>101</v>
      </c>
      <c r="C166" s="14" t="s">
        <v>196</v>
      </c>
      <c r="D166" s="14" t="s">
        <v>10</v>
      </c>
      <c r="E166" s="14" t="s">
        <v>302</v>
      </c>
      <c r="F166" s="15">
        <v>45139</v>
      </c>
      <c r="G166" s="37">
        <v>0.61</v>
      </c>
      <c r="H166" s="337"/>
      <c r="I166" s="83"/>
      <c r="J166" s="85">
        <f t="shared" si="5"/>
        <v>0</v>
      </c>
      <c r="K166" s="83"/>
      <c r="L166" s="85">
        <f t="shared" si="6"/>
        <v>0</v>
      </c>
      <c r="M166" s="83"/>
      <c r="N166" s="85">
        <f t="shared" si="7"/>
        <v>0</v>
      </c>
      <c r="O166" s="83"/>
      <c r="P166" s="85">
        <f t="shared" si="8"/>
        <v>0</v>
      </c>
      <c r="Q166" s="83"/>
      <c r="R166" s="377">
        <f t="shared" si="9"/>
        <v>0</v>
      </c>
      <c r="S166" s="905"/>
      <c r="T166" s="905"/>
      <c r="V166" s="174"/>
      <c r="W166" s="176"/>
    </row>
    <row r="167" spans="1:23" ht="25.5" x14ac:dyDescent="0.25">
      <c r="A167" s="179">
        <v>135</v>
      </c>
      <c r="B167" s="201" t="s">
        <v>102</v>
      </c>
      <c r="C167" s="14" t="s">
        <v>206</v>
      </c>
      <c r="D167" s="14" t="s">
        <v>10</v>
      </c>
      <c r="E167" s="14" t="s">
        <v>302</v>
      </c>
      <c r="F167" s="15">
        <v>46023</v>
      </c>
      <c r="G167" s="37">
        <v>0.61</v>
      </c>
      <c r="H167" s="337"/>
      <c r="I167" s="83"/>
      <c r="J167" s="85">
        <f t="shared" ref="J167:J236" si="10">G167*I167</f>
        <v>0</v>
      </c>
      <c r="K167" s="83"/>
      <c r="L167" s="85">
        <f t="shared" si="6"/>
        <v>0</v>
      </c>
      <c r="M167" s="83"/>
      <c r="N167" s="85">
        <f t="shared" si="7"/>
        <v>0</v>
      </c>
      <c r="O167" s="83"/>
      <c r="P167" s="85">
        <f t="shared" si="8"/>
        <v>0</v>
      </c>
      <c r="Q167" s="83"/>
      <c r="R167" s="377">
        <f t="shared" si="9"/>
        <v>0</v>
      </c>
      <c r="S167" s="905"/>
      <c r="T167" s="905"/>
      <c r="V167" s="174"/>
      <c r="W167" s="176"/>
    </row>
    <row r="168" spans="1:23" x14ac:dyDescent="0.25">
      <c r="A168" s="179">
        <v>136</v>
      </c>
      <c r="B168" s="201" t="s">
        <v>103</v>
      </c>
      <c r="C168" s="14" t="s">
        <v>226</v>
      </c>
      <c r="D168" s="14" t="s">
        <v>10</v>
      </c>
      <c r="E168" s="14" t="s">
        <v>296</v>
      </c>
      <c r="F168" s="15">
        <v>45536</v>
      </c>
      <c r="G168" s="37">
        <v>0.63</v>
      </c>
      <c r="H168" s="337"/>
      <c r="I168" s="83"/>
      <c r="J168" s="85">
        <f t="shared" si="10"/>
        <v>0</v>
      </c>
      <c r="K168" s="83"/>
      <c r="L168" s="85">
        <f t="shared" si="6"/>
        <v>0</v>
      </c>
      <c r="M168" s="83"/>
      <c r="N168" s="85">
        <f t="shared" si="7"/>
        <v>0</v>
      </c>
      <c r="O168" s="83"/>
      <c r="P168" s="85">
        <f t="shared" si="8"/>
        <v>0</v>
      </c>
      <c r="Q168" s="83"/>
      <c r="R168" s="377">
        <f t="shared" si="9"/>
        <v>0</v>
      </c>
      <c r="S168" s="905"/>
      <c r="T168" s="905"/>
      <c r="V168" s="174"/>
      <c r="W168" s="176"/>
    </row>
    <row r="169" spans="1:23" x14ac:dyDescent="0.25">
      <c r="A169" s="179">
        <v>137</v>
      </c>
      <c r="B169" s="201" t="s">
        <v>104</v>
      </c>
      <c r="C169" s="14" t="s">
        <v>233</v>
      </c>
      <c r="D169" s="14" t="s">
        <v>10</v>
      </c>
      <c r="E169" s="14" t="s">
        <v>296</v>
      </c>
      <c r="F169" s="15">
        <v>45078</v>
      </c>
      <c r="G169" s="37">
        <v>0.28999999999999998</v>
      </c>
      <c r="H169" s="337"/>
      <c r="I169" s="83"/>
      <c r="J169" s="85">
        <f t="shared" si="10"/>
        <v>0</v>
      </c>
      <c r="K169" s="83"/>
      <c r="L169" s="85">
        <f t="shared" si="6"/>
        <v>0</v>
      </c>
      <c r="M169" s="83"/>
      <c r="N169" s="85">
        <f t="shared" si="7"/>
        <v>0</v>
      </c>
      <c r="O169" s="83"/>
      <c r="P169" s="85">
        <f t="shared" si="8"/>
        <v>0</v>
      </c>
      <c r="Q169" s="83"/>
      <c r="R169" s="377">
        <f t="shared" si="9"/>
        <v>0</v>
      </c>
      <c r="S169" s="905"/>
      <c r="T169" s="905"/>
      <c r="V169" s="174"/>
      <c r="W169" s="176"/>
    </row>
    <row r="170" spans="1:23" x14ac:dyDescent="0.25">
      <c r="A170" s="179">
        <v>138</v>
      </c>
      <c r="B170" s="201" t="s">
        <v>1072</v>
      </c>
      <c r="C170" s="578" t="s">
        <v>1073</v>
      </c>
      <c r="D170" s="14" t="s">
        <v>10</v>
      </c>
      <c r="E170" s="152"/>
      <c r="F170" s="576"/>
      <c r="G170" s="603"/>
      <c r="H170" s="609"/>
      <c r="I170" s="593"/>
      <c r="J170" s="599">
        <f>G170*I170</f>
        <v>0</v>
      </c>
      <c r="K170" s="83"/>
      <c r="L170" s="879">
        <f>G170*K170</f>
        <v>0</v>
      </c>
      <c r="M170" s="83"/>
      <c r="N170" s="879">
        <f>G170*M170</f>
        <v>0</v>
      </c>
      <c r="O170" s="593"/>
      <c r="P170" s="879">
        <f>G170*O170</f>
        <v>0</v>
      </c>
      <c r="Q170" s="593"/>
      <c r="R170" s="377">
        <f>G170*Q170</f>
        <v>0</v>
      </c>
      <c r="S170" s="905"/>
      <c r="T170" s="905"/>
      <c r="V170" s="174"/>
      <c r="W170" s="176"/>
    </row>
    <row r="171" spans="1:23" x14ac:dyDescent="0.25">
      <c r="A171" s="179">
        <v>139</v>
      </c>
      <c r="B171" s="201" t="s">
        <v>105</v>
      </c>
      <c r="C171" s="14" t="s">
        <v>234</v>
      </c>
      <c r="D171" s="14" t="s">
        <v>10</v>
      </c>
      <c r="E171" s="14" t="s">
        <v>303</v>
      </c>
      <c r="F171" s="15">
        <v>45566</v>
      </c>
      <c r="G171" s="37">
        <v>3.3</v>
      </c>
      <c r="H171" s="337"/>
      <c r="I171" s="83"/>
      <c r="J171" s="85">
        <f t="shared" si="10"/>
        <v>0</v>
      </c>
      <c r="K171" s="83"/>
      <c r="L171" s="85">
        <f t="shared" si="6"/>
        <v>0</v>
      </c>
      <c r="M171" s="83"/>
      <c r="N171" s="85">
        <f t="shared" si="7"/>
        <v>0</v>
      </c>
      <c r="O171" s="83"/>
      <c r="P171" s="85">
        <f t="shared" si="8"/>
        <v>0</v>
      </c>
      <c r="Q171" s="83"/>
      <c r="R171" s="377">
        <f t="shared" si="9"/>
        <v>0</v>
      </c>
      <c r="S171" s="905"/>
      <c r="T171" s="905"/>
      <c r="V171" s="174"/>
      <c r="W171" s="176"/>
    </row>
    <row r="172" spans="1:23" x14ac:dyDescent="0.25">
      <c r="A172" s="179">
        <v>140</v>
      </c>
      <c r="B172" s="201" t="s">
        <v>17616</v>
      </c>
      <c r="C172" s="14" t="s">
        <v>1223</v>
      </c>
      <c r="D172" s="14" t="s">
        <v>10</v>
      </c>
      <c r="E172" s="14" t="s">
        <v>262</v>
      </c>
      <c r="F172" s="15">
        <v>45534</v>
      </c>
      <c r="G172" s="37">
        <v>1.88</v>
      </c>
      <c r="H172" s="337"/>
      <c r="I172" s="83"/>
      <c r="J172" s="85">
        <f>G172*I172</f>
        <v>0</v>
      </c>
      <c r="K172" s="83"/>
      <c r="L172" s="85">
        <f>G172*K172</f>
        <v>0</v>
      </c>
      <c r="M172" s="83"/>
      <c r="N172" s="85">
        <f>G172*M172</f>
        <v>0</v>
      </c>
      <c r="O172" s="83"/>
      <c r="P172" s="85">
        <f>G172*O172</f>
        <v>0</v>
      </c>
      <c r="Q172" s="83"/>
      <c r="R172" s="377">
        <f>G172*Q172</f>
        <v>0</v>
      </c>
      <c r="S172" s="905"/>
      <c r="T172" s="905"/>
      <c r="V172" s="174"/>
      <c r="W172" s="176"/>
    </row>
    <row r="173" spans="1:23" x14ac:dyDescent="0.25">
      <c r="A173" s="179">
        <v>141</v>
      </c>
      <c r="B173" s="201" t="s">
        <v>897</v>
      </c>
      <c r="C173" s="14" t="s">
        <v>226</v>
      </c>
      <c r="D173" s="14" t="s">
        <v>10</v>
      </c>
      <c r="E173" s="14" t="s">
        <v>262</v>
      </c>
      <c r="F173" s="15">
        <v>45505</v>
      </c>
      <c r="G173" s="37">
        <v>1.08</v>
      </c>
      <c r="H173" s="337"/>
      <c r="I173" s="83"/>
      <c r="J173" s="85">
        <f t="shared" si="10"/>
        <v>0</v>
      </c>
      <c r="K173" s="83"/>
      <c r="L173" s="85">
        <f t="shared" si="6"/>
        <v>0</v>
      </c>
      <c r="M173" s="83"/>
      <c r="N173" s="85">
        <f t="shared" si="7"/>
        <v>0</v>
      </c>
      <c r="O173" s="83"/>
      <c r="P173" s="85">
        <f t="shared" si="8"/>
        <v>0</v>
      </c>
      <c r="Q173" s="83"/>
      <c r="R173" s="377">
        <f t="shared" si="9"/>
        <v>0</v>
      </c>
      <c r="S173" s="905"/>
      <c r="T173" s="905"/>
      <c r="V173" s="174"/>
      <c r="W173" s="176"/>
    </row>
    <row r="174" spans="1:23" ht="28.5" x14ac:dyDescent="0.25">
      <c r="A174" s="179">
        <v>142</v>
      </c>
      <c r="B174" s="201" t="s">
        <v>106</v>
      </c>
      <c r="C174" s="14" t="s">
        <v>212</v>
      </c>
      <c r="D174" s="14" t="s">
        <v>10</v>
      </c>
      <c r="E174" s="14" t="s">
        <v>262</v>
      </c>
      <c r="F174" s="15">
        <v>45597</v>
      </c>
      <c r="G174" s="37">
        <v>1.86</v>
      </c>
      <c r="H174" s="337"/>
      <c r="I174" s="83"/>
      <c r="J174" s="85">
        <f t="shared" si="10"/>
        <v>0</v>
      </c>
      <c r="K174" s="83"/>
      <c r="L174" s="85">
        <f t="shared" si="6"/>
        <v>0</v>
      </c>
      <c r="M174" s="83"/>
      <c r="N174" s="85">
        <f t="shared" si="7"/>
        <v>0</v>
      </c>
      <c r="O174" s="83"/>
      <c r="P174" s="85">
        <f t="shared" si="8"/>
        <v>0</v>
      </c>
      <c r="Q174" s="83"/>
      <c r="R174" s="377">
        <f t="shared" si="9"/>
        <v>0</v>
      </c>
      <c r="S174" s="905"/>
      <c r="T174" s="905"/>
      <c r="V174" s="174"/>
      <c r="W174" s="176"/>
    </row>
    <row r="175" spans="1:23" x14ac:dyDescent="0.25">
      <c r="A175" s="179">
        <v>143</v>
      </c>
      <c r="B175" s="201" t="s">
        <v>107</v>
      </c>
      <c r="C175" s="14" t="s">
        <v>203</v>
      </c>
      <c r="D175" s="14" t="s">
        <v>10</v>
      </c>
      <c r="E175" s="14" t="s">
        <v>262</v>
      </c>
      <c r="F175" s="15">
        <v>45809</v>
      </c>
      <c r="G175" s="37">
        <v>1.01</v>
      </c>
      <c r="H175" s="337"/>
      <c r="I175" s="83"/>
      <c r="J175" s="85">
        <f t="shared" si="10"/>
        <v>0</v>
      </c>
      <c r="K175" s="83"/>
      <c r="L175" s="85">
        <f t="shared" si="6"/>
        <v>0</v>
      </c>
      <c r="M175" s="83"/>
      <c r="N175" s="85">
        <f t="shared" si="7"/>
        <v>0</v>
      </c>
      <c r="O175" s="83"/>
      <c r="P175" s="85">
        <f t="shared" si="8"/>
        <v>0</v>
      </c>
      <c r="Q175" s="83"/>
      <c r="R175" s="377">
        <f t="shared" si="9"/>
        <v>0</v>
      </c>
      <c r="S175" s="905"/>
      <c r="T175" s="905"/>
      <c r="V175" s="174"/>
      <c r="W175" s="176"/>
    </row>
    <row r="176" spans="1:23" x14ac:dyDescent="0.25">
      <c r="A176" s="179">
        <v>682</v>
      </c>
      <c r="B176" s="201" t="s">
        <v>109</v>
      </c>
      <c r="C176" s="14" t="s">
        <v>241</v>
      </c>
      <c r="D176" s="14" t="s">
        <v>10</v>
      </c>
      <c r="E176" s="14" t="s">
        <v>262</v>
      </c>
      <c r="F176" s="15">
        <v>45778</v>
      </c>
      <c r="G176" s="37">
        <v>1.79</v>
      </c>
      <c r="H176" s="337"/>
      <c r="I176" s="83"/>
      <c r="J176" s="85">
        <f>G176*I176</f>
        <v>0</v>
      </c>
      <c r="K176" s="83"/>
      <c r="L176" s="85">
        <f>G176*K176</f>
        <v>0</v>
      </c>
      <c r="M176" s="83"/>
      <c r="N176" s="85">
        <f>G176*M176</f>
        <v>0</v>
      </c>
      <c r="O176" s="83"/>
      <c r="P176" s="85">
        <f>G176*O176</f>
        <v>0</v>
      </c>
      <c r="Q176" s="83"/>
      <c r="R176" s="377">
        <f>G176*Q176</f>
        <v>0</v>
      </c>
      <c r="S176" s="905"/>
      <c r="T176" s="905"/>
      <c r="V176" s="174"/>
      <c r="W176" s="176"/>
    </row>
    <row r="177" spans="1:23" x14ac:dyDescent="0.25">
      <c r="A177" s="179">
        <v>144</v>
      </c>
      <c r="B177" s="201" t="s">
        <v>108</v>
      </c>
      <c r="C177" s="14" t="s">
        <v>575</v>
      </c>
      <c r="D177" s="14" t="s">
        <v>10</v>
      </c>
      <c r="E177" s="14" t="s">
        <v>262</v>
      </c>
      <c r="F177" s="15">
        <v>45566</v>
      </c>
      <c r="G177" s="37">
        <v>1.79</v>
      </c>
      <c r="H177" s="337"/>
      <c r="I177" s="83"/>
      <c r="J177" s="85">
        <f t="shared" si="10"/>
        <v>0</v>
      </c>
      <c r="K177" s="83"/>
      <c r="L177" s="85">
        <f t="shared" si="6"/>
        <v>0</v>
      </c>
      <c r="M177" s="83"/>
      <c r="N177" s="85">
        <f t="shared" si="7"/>
        <v>0</v>
      </c>
      <c r="O177" s="83"/>
      <c r="P177" s="85">
        <f t="shared" si="8"/>
        <v>0</v>
      </c>
      <c r="Q177" s="83"/>
      <c r="R177" s="377">
        <f t="shared" si="9"/>
        <v>0</v>
      </c>
      <c r="S177" s="905"/>
      <c r="T177" s="905"/>
      <c r="V177" s="174"/>
      <c r="W177" s="176"/>
    </row>
    <row r="178" spans="1:23" x14ac:dyDescent="0.25">
      <c r="A178" s="179">
        <v>145</v>
      </c>
      <c r="B178" s="201" t="s">
        <v>109</v>
      </c>
      <c r="C178" s="14" t="s">
        <v>203</v>
      </c>
      <c r="D178" s="14" t="s">
        <v>10</v>
      </c>
      <c r="E178" s="14" t="s">
        <v>262</v>
      </c>
      <c r="F178" s="15">
        <v>45809</v>
      </c>
      <c r="G178" s="37">
        <v>1.79</v>
      </c>
      <c r="H178" s="337"/>
      <c r="I178" s="83"/>
      <c r="J178" s="85">
        <f t="shared" si="10"/>
        <v>0</v>
      </c>
      <c r="K178" s="83"/>
      <c r="L178" s="85">
        <f t="shared" si="6"/>
        <v>0</v>
      </c>
      <c r="M178" s="83"/>
      <c r="N178" s="85">
        <f t="shared" si="7"/>
        <v>0</v>
      </c>
      <c r="O178" s="83"/>
      <c r="P178" s="85">
        <f t="shared" si="8"/>
        <v>0</v>
      </c>
      <c r="Q178" s="83"/>
      <c r="R178" s="377">
        <f t="shared" si="9"/>
        <v>0</v>
      </c>
      <c r="S178" s="905"/>
      <c r="T178" s="905"/>
      <c r="V178" s="174"/>
      <c r="W178" s="176"/>
    </row>
    <row r="179" spans="1:23" ht="28.5" x14ac:dyDescent="0.25">
      <c r="A179" s="179">
        <v>146</v>
      </c>
      <c r="B179" s="201" t="s">
        <v>110</v>
      </c>
      <c r="C179" s="14" t="s">
        <v>203</v>
      </c>
      <c r="D179" s="14" t="s">
        <v>10</v>
      </c>
      <c r="E179" s="14" t="s">
        <v>262</v>
      </c>
      <c r="F179" s="15">
        <v>45809</v>
      </c>
      <c r="G179" s="37">
        <v>3.81</v>
      </c>
      <c r="H179" s="337"/>
      <c r="I179" s="83"/>
      <c r="J179" s="85">
        <f t="shared" si="10"/>
        <v>0</v>
      </c>
      <c r="K179" s="83"/>
      <c r="L179" s="85">
        <f t="shared" si="6"/>
        <v>0</v>
      </c>
      <c r="M179" s="83"/>
      <c r="N179" s="85">
        <f t="shared" si="7"/>
        <v>0</v>
      </c>
      <c r="O179" s="83"/>
      <c r="P179" s="85">
        <f t="shared" si="8"/>
        <v>0</v>
      </c>
      <c r="Q179" s="83"/>
      <c r="R179" s="377">
        <f t="shared" si="9"/>
        <v>0</v>
      </c>
      <c r="S179" s="905"/>
      <c r="T179" s="905"/>
      <c r="V179" s="174"/>
      <c r="W179" s="176"/>
    </row>
    <row r="180" spans="1:23" x14ac:dyDescent="0.25">
      <c r="A180" s="179">
        <v>147</v>
      </c>
      <c r="B180" s="201" t="s">
        <v>111</v>
      </c>
      <c r="C180" s="14" t="s">
        <v>209</v>
      </c>
      <c r="D180" s="14" t="s">
        <v>10</v>
      </c>
      <c r="E180" s="14" t="s">
        <v>304</v>
      </c>
      <c r="F180" s="15">
        <v>45627</v>
      </c>
      <c r="G180" s="37">
        <v>4.53</v>
      </c>
      <c r="H180" s="337"/>
      <c r="I180" s="83"/>
      <c r="J180" s="85">
        <f t="shared" si="10"/>
        <v>0</v>
      </c>
      <c r="K180" s="83"/>
      <c r="L180" s="85">
        <f>G180*K180</f>
        <v>0</v>
      </c>
      <c r="M180" s="83"/>
      <c r="N180" s="85">
        <f>G180*M180</f>
        <v>0</v>
      </c>
      <c r="O180" s="83"/>
      <c r="P180" s="85">
        <f>G180*O180</f>
        <v>0</v>
      </c>
      <c r="Q180" s="83"/>
      <c r="R180" s="377">
        <f>G180*Q180</f>
        <v>0</v>
      </c>
      <c r="S180" s="905"/>
      <c r="T180" s="905"/>
      <c r="V180" s="174"/>
      <c r="W180" s="176"/>
    </row>
    <row r="181" spans="1:23" x14ac:dyDescent="0.25">
      <c r="A181" s="179">
        <v>148</v>
      </c>
      <c r="B181" s="201" t="s">
        <v>111</v>
      </c>
      <c r="C181" s="14" t="s">
        <v>216</v>
      </c>
      <c r="D181" s="14" t="s">
        <v>10</v>
      </c>
      <c r="E181" s="14" t="s">
        <v>304</v>
      </c>
      <c r="F181" s="15">
        <v>45108</v>
      </c>
      <c r="G181" s="37">
        <v>4.53</v>
      </c>
      <c r="H181" s="337"/>
      <c r="I181" s="83"/>
      <c r="J181" s="85">
        <f t="shared" si="10"/>
        <v>0</v>
      </c>
      <c r="K181" s="83"/>
      <c r="L181" s="85">
        <f t="shared" si="6"/>
        <v>0</v>
      </c>
      <c r="M181" s="83"/>
      <c r="N181" s="85">
        <f t="shared" si="7"/>
        <v>0</v>
      </c>
      <c r="O181" s="83"/>
      <c r="P181" s="85">
        <f t="shared" si="8"/>
        <v>0</v>
      </c>
      <c r="Q181" s="83"/>
      <c r="R181" s="377">
        <f t="shared" si="9"/>
        <v>0</v>
      </c>
      <c r="S181" s="905"/>
      <c r="T181" s="905"/>
      <c r="V181" s="174"/>
      <c r="W181" s="176"/>
    </row>
    <row r="182" spans="1:23" x14ac:dyDescent="0.25">
      <c r="A182" s="179">
        <v>149</v>
      </c>
      <c r="B182" s="201" t="s">
        <v>112</v>
      </c>
      <c r="C182" s="14" t="s">
        <v>224</v>
      </c>
      <c r="D182" s="14" t="s">
        <v>10</v>
      </c>
      <c r="E182" s="14" t="s">
        <v>305</v>
      </c>
      <c r="F182" s="15">
        <v>45078</v>
      </c>
      <c r="G182" s="37">
        <v>6</v>
      </c>
      <c r="H182" s="337"/>
      <c r="I182" s="83"/>
      <c r="J182" s="85">
        <f t="shared" si="10"/>
        <v>0</v>
      </c>
      <c r="K182" s="83"/>
      <c r="L182" s="85">
        <f t="shared" si="6"/>
        <v>0</v>
      </c>
      <c r="M182" s="83"/>
      <c r="N182" s="85">
        <f t="shared" si="7"/>
        <v>0</v>
      </c>
      <c r="O182" s="83"/>
      <c r="P182" s="85">
        <f t="shared" si="8"/>
        <v>0</v>
      </c>
      <c r="Q182" s="83"/>
      <c r="R182" s="377">
        <f t="shared" si="9"/>
        <v>0</v>
      </c>
      <c r="S182" s="905"/>
      <c r="T182" s="905"/>
      <c r="V182" s="174"/>
      <c r="W182" s="176"/>
    </row>
    <row r="183" spans="1:23" x14ac:dyDescent="0.25">
      <c r="A183" s="179">
        <v>150</v>
      </c>
      <c r="B183" s="201" t="s">
        <v>113</v>
      </c>
      <c r="C183" s="14" t="s">
        <v>223</v>
      </c>
      <c r="D183" s="14" t="s">
        <v>10</v>
      </c>
      <c r="E183" s="14" t="s">
        <v>262</v>
      </c>
      <c r="F183" s="15">
        <v>45870</v>
      </c>
      <c r="G183" s="37">
        <v>3.6</v>
      </c>
      <c r="H183" s="337"/>
      <c r="I183" s="83"/>
      <c r="J183" s="85">
        <f t="shared" si="10"/>
        <v>0</v>
      </c>
      <c r="K183" s="83"/>
      <c r="L183" s="85">
        <f t="shared" si="6"/>
        <v>0</v>
      </c>
      <c r="M183" s="83"/>
      <c r="N183" s="85">
        <f t="shared" si="7"/>
        <v>0</v>
      </c>
      <c r="O183" s="83"/>
      <c r="P183" s="85">
        <f t="shared" si="8"/>
        <v>0</v>
      </c>
      <c r="Q183" s="83"/>
      <c r="R183" s="377">
        <f t="shared" si="9"/>
        <v>0</v>
      </c>
      <c r="S183" s="905"/>
      <c r="T183" s="905"/>
      <c r="V183" s="174"/>
      <c r="W183" s="176"/>
    </row>
    <row r="184" spans="1:23" ht="28.5" x14ac:dyDescent="0.25">
      <c r="A184" s="179">
        <v>151</v>
      </c>
      <c r="B184" s="201" t="s">
        <v>114</v>
      </c>
      <c r="C184" s="14" t="s">
        <v>209</v>
      </c>
      <c r="D184" s="14" t="s">
        <v>10</v>
      </c>
      <c r="E184" s="14" t="s">
        <v>262</v>
      </c>
      <c r="F184" s="15">
        <v>45474</v>
      </c>
      <c r="G184" s="37">
        <v>1.25</v>
      </c>
      <c r="H184" s="337"/>
      <c r="I184" s="83"/>
      <c r="J184" s="85">
        <f t="shared" si="10"/>
        <v>0</v>
      </c>
      <c r="K184" s="83"/>
      <c r="L184" s="85">
        <f t="shared" si="6"/>
        <v>0</v>
      </c>
      <c r="M184" s="83"/>
      <c r="N184" s="85">
        <f t="shared" si="7"/>
        <v>0</v>
      </c>
      <c r="O184" s="83"/>
      <c r="P184" s="85">
        <f t="shared" si="8"/>
        <v>0</v>
      </c>
      <c r="Q184" s="83"/>
      <c r="R184" s="377">
        <f t="shared" si="9"/>
        <v>0</v>
      </c>
      <c r="S184" s="905"/>
      <c r="T184" s="905"/>
      <c r="V184" s="174"/>
      <c r="W184" s="176"/>
    </row>
    <row r="185" spans="1:23" x14ac:dyDescent="0.25">
      <c r="A185" s="179">
        <v>152</v>
      </c>
      <c r="B185" s="201" t="s">
        <v>115</v>
      </c>
      <c r="C185" s="14" t="s">
        <v>236</v>
      </c>
      <c r="D185" s="14" t="s">
        <v>10</v>
      </c>
      <c r="E185" s="14" t="s">
        <v>306</v>
      </c>
      <c r="F185" s="15">
        <v>45352</v>
      </c>
      <c r="G185" s="37">
        <v>2.25</v>
      </c>
      <c r="H185" s="337"/>
      <c r="I185" s="83"/>
      <c r="J185" s="85">
        <f t="shared" si="10"/>
        <v>0</v>
      </c>
      <c r="K185" s="83"/>
      <c r="L185" s="85">
        <f t="shared" si="6"/>
        <v>0</v>
      </c>
      <c r="M185" s="83"/>
      <c r="N185" s="85">
        <f t="shared" si="7"/>
        <v>0</v>
      </c>
      <c r="O185" s="83"/>
      <c r="P185" s="85">
        <f t="shared" si="8"/>
        <v>0</v>
      </c>
      <c r="Q185" s="83"/>
      <c r="R185" s="377">
        <f t="shared" si="9"/>
        <v>0</v>
      </c>
      <c r="S185" s="905"/>
      <c r="T185" s="905"/>
      <c r="V185" s="174"/>
      <c r="W185" s="176"/>
    </row>
    <row r="186" spans="1:23" x14ac:dyDescent="0.25">
      <c r="A186" s="179">
        <v>153</v>
      </c>
      <c r="B186" s="201" t="s">
        <v>116</v>
      </c>
      <c r="C186" s="14" t="s">
        <v>196</v>
      </c>
      <c r="D186" s="14" t="s">
        <v>10</v>
      </c>
      <c r="E186" s="14" t="s">
        <v>307</v>
      </c>
      <c r="F186" s="15">
        <v>45444</v>
      </c>
      <c r="G186" s="37">
        <v>1.07</v>
      </c>
      <c r="H186" s="337"/>
      <c r="I186" s="83"/>
      <c r="J186" s="85">
        <f t="shared" si="10"/>
        <v>0</v>
      </c>
      <c r="K186" s="83"/>
      <c r="L186" s="85">
        <f t="shared" si="6"/>
        <v>0</v>
      </c>
      <c r="M186" s="83"/>
      <c r="N186" s="85">
        <f t="shared" si="7"/>
        <v>0</v>
      </c>
      <c r="O186" s="83"/>
      <c r="P186" s="85">
        <f t="shared" si="8"/>
        <v>0</v>
      </c>
      <c r="Q186" s="83"/>
      <c r="R186" s="377">
        <f t="shared" si="9"/>
        <v>0</v>
      </c>
      <c r="S186" s="905"/>
      <c r="T186" s="905"/>
      <c r="V186" s="174"/>
      <c r="W186" s="176"/>
    </row>
    <row r="187" spans="1:23" x14ac:dyDescent="0.25">
      <c r="A187" s="179">
        <v>154</v>
      </c>
      <c r="B187" s="201" t="s">
        <v>117</v>
      </c>
      <c r="C187" s="14" t="s">
        <v>216</v>
      </c>
      <c r="D187" s="14" t="s">
        <v>10</v>
      </c>
      <c r="E187" s="14" t="s">
        <v>272</v>
      </c>
      <c r="F187" s="15">
        <v>45444</v>
      </c>
      <c r="G187" s="37">
        <v>3.6</v>
      </c>
      <c r="H187" s="337"/>
      <c r="I187" s="83"/>
      <c r="J187" s="85">
        <f t="shared" si="10"/>
        <v>0</v>
      </c>
      <c r="K187" s="83"/>
      <c r="L187" s="85">
        <f t="shared" si="6"/>
        <v>0</v>
      </c>
      <c r="M187" s="83"/>
      <c r="N187" s="85">
        <f t="shared" si="7"/>
        <v>0</v>
      </c>
      <c r="O187" s="83"/>
      <c r="P187" s="85">
        <f t="shared" si="8"/>
        <v>0</v>
      </c>
      <c r="Q187" s="83"/>
      <c r="R187" s="377">
        <f t="shared" si="9"/>
        <v>0</v>
      </c>
      <c r="S187" s="905"/>
      <c r="T187" s="905"/>
      <c r="V187" s="174"/>
      <c r="W187" s="176"/>
    </row>
    <row r="188" spans="1:23" x14ac:dyDescent="0.25">
      <c r="A188" s="179">
        <v>155</v>
      </c>
      <c r="B188" s="201" t="s">
        <v>118</v>
      </c>
      <c r="C188" s="14" t="s">
        <v>203</v>
      </c>
      <c r="D188" s="14" t="s">
        <v>10</v>
      </c>
      <c r="E188" s="14" t="s">
        <v>272</v>
      </c>
      <c r="F188" s="15">
        <v>45536</v>
      </c>
      <c r="G188" s="37">
        <v>2.71</v>
      </c>
      <c r="H188" s="337"/>
      <c r="I188" s="83">
        <v>5</v>
      </c>
      <c r="J188" s="85">
        <f t="shared" si="10"/>
        <v>13.55</v>
      </c>
      <c r="K188" s="83"/>
      <c r="L188" s="85">
        <f t="shared" si="6"/>
        <v>0</v>
      </c>
      <c r="M188" s="83"/>
      <c r="N188" s="85">
        <f t="shared" si="7"/>
        <v>0</v>
      </c>
      <c r="O188" s="83"/>
      <c r="P188" s="85">
        <f t="shared" si="8"/>
        <v>0</v>
      </c>
      <c r="Q188" s="83"/>
      <c r="R188" s="377">
        <f t="shared" si="9"/>
        <v>0</v>
      </c>
      <c r="S188" s="905"/>
      <c r="T188" s="905"/>
      <c r="V188" s="174"/>
      <c r="W188" s="176"/>
    </row>
    <row r="189" spans="1:23" x14ac:dyDescent="0.25">
      <c r="A189" s="179">
        <v>156</v>
      </c>
      <c r="B189" s="201" t="s">
        <v>119</v>
      </c>
      <c r="C189" s="14" t="s">
        <v>209</v>
      </c>
      <c r="D189" s="14" t="s">
        <v>10</v>
      </c>
      <c r="E189" s="14" t="s">
        <v>272</v>
      </c>
      <c r="F189" s="15">
        <v>45597</v>
      </c>
      <c r="G189" s="37">
        <v>2.64</v>
      </c>
      <c r="H189" s="337"/>
      <c r="I189" s="83"/>
      <c r="J189" s="85">
        <f t="shared" si="10"/>
        <v>0</v>
      </c>
      <c r="K189" s="83"/>
      <c r="L189" s="85">
        <f t="shared" si="6"/>
        <v>0</v>
      </c>
      <c r="M189" s="83"/>
      <c r="N189" s="85">
        <f t="shared" si="7"/>
        <v>0</v>
      </c>
      <c r="O189" s="83"/>
      <c r="P189" s="85">
        <f t="shared" si="8"/>
        <v>0</v>
      </c>
      <c r="Q189" s="83"/>
      <c r="R189" s="377">
        <f t="shared" si="9"/>
        <v>0</v>
      </c>
      <c r="S189" s="905"/>
      <c r="T189" s="905"/>
      <c r="V189" s="174"/>
      <c r="W189" s="176"/>
    </row>
    <row r="190" spans="1:23" x14ac:dyDescent="0.25">
      <c r="A190" s="179">
        <v>157</v>
      </c>
      <c r="B190" s="201" t="s">
        <v>898</v>
      </c>
      <c r="C190" s="14" t="s">
        <v>203</v>
      </c>
      <c r="D190" s="14" t="s">
        <v>10</v>
      </c>
      <c r="E190" s="14" t="s">
        <v>272</v>
      </c>
      <c r="F190" s="15">
        <v>45566</v>
      </c>
      <c r="G190" s="37">
        <v>4</v>
      </c>
      <c r="H190" s="337"/>
      <c r="I190" s="83"/>
      <c r="J190" s="85">
        <f t="shared" si="10"/>
        <v>0</v>
      </c>
      <c r="K190" s="83"/>
      <c r="L190" s="85">
        <f t="shared" si="6"/>
        <v>0</v>
      </c>
      <c r="M190" s="83"/>
      <c r="N190" s="85">
        <f t="shared" si="7"/>
        <v>0</v>
      </c>
      <c r="O190" s="83"/>
      <c r="P190" s="85">
        <f t="shared" si="8"/>
        <v>0</v>
      </c>
      <c r="Q190" s="83"/>
      <c r="R190" s="377">
        <f t="shared" si="9"/>
        <v>0</v>
      </c>
      <c r="S190" s="905"/>
      <c r="T190" s="905"/>
      <c r="V190" s="174"/>
      <c r="W190" s="176"/>
    </row>
    <row r="191" spans="1:23" x14ac:dyDescent="0.25">
      <c r="A191" s="179">
        <v>158</v>
      </c>
      <c r="B191" s="201" t="s">
        <v>120</v>
      </c>
      <c r="C191" s="14" t="s">
        <v>222</v>
      </c>
      <c r="D191" s="14" t="s">
        <v>10</v>
      </c>
      <c r="E191" s="14" t="s">
        <v>308</v>
      </c>
      <c r="F191" s="15">
        <v>45809</v>
      </c>
      <c r="G191" s="37">
        <v>3.25</v>
      </c>
      <c r="H191" s="337"/>
      <c r="I191" s="83"/>
      <c r="J191" s="85">
        <f t="shared" si="10"/>
        <v>0</v>
      </c>
      <c r="K191" s="83"/>
      <c r="L191" s="85">
        <f t="shared" si="6"/>
        <v>0</v>
      </c>
      <c r="M191" s="83"/>
      <c r="N191" s="85">
        <f t="shared" si="7"/>
        <v>0</v>
      </c>
      <c r="O191" s="83"/>
      <c r="P191" s="85">
        <f t="shared" si="8"/>
        <v>0</v>
      </c>
      <c r="Q191" s="83"/>
      <c r="R191" s="377">
        <f t="shared" si="9"/>
        <v>0</v>
      </c>
      <c r="S191" s="905"/>
      <c r="T191" s="905"/>
      <c r="V191" s="174"/>
      <c r="W191" s="176"/>
    </row>
    <row r="192" spans="1:23" ht="28.5" x14ac:dyDescent="0.25">
      <c r="A192" s="179">
        <v>159</v>
      </c>
      <c r="B192" s="201" t="s">
        <v>121</v>
      </c>
      <c r="C192" s="14" t="s">
        <v>237</v>
      </c>
      <c r="D192" s="14" t="s">
        <v>10</v>
      </c>
      <c r="E192" s="14" t="s">
        <v>308</v>
      </c>
      <c r="F192" s="15">
        <v>45962</v>
      </c>
      <c r="G192" s="37">
        <v>4.25</v>
      </c>
      <c r="H192" s="337"/>
      <c r="I192" s="83"/>
      <c r="J192" s="85">
        <f t="shared" si="10"/>
        <v>0</v>
      </c>
      <c r="K192" s="83"/>
      <c r="L192" s="85">
        <f t="shared" si="6"/>
        <v>0</v>
      </c>
      <c r="M192" s="83"/>
      <c r="N192" s="85">
        <f t="shared" si="7"/>
        <v>0</v>
      </c>
      <c r="O192" s="83"/>
      <c r="P192" s="85">
        <f t="shared" si="8"/>
        <v>0</v>
      </c>
      <c r="Q192" s="83"/>
      <c r="R192" s="377">
        <f t="shared" si="9"/>
        <v>0</v>
      </c>
      <c r="S192" s="905"/>
      <c r="T192" s="905"/>
      <c r="V192" s="174"/>
      <c r="W192" s="176"/>
    </row>
    <row r="193" spans="1:23" x14ac:dyDescent="0.25">
      <c r="A193" s="179">
        <v>160</v>
      </c>
      <c r="B193" s="201" t="s">
        <v>817</v>
      </c>
      <c r="C193" s="14" t="s">
        <v>232</v>
      </c>
      <c r="D193" s="14" t="s">
        <v>10</v>
      </c>
      <c r="E193" s="14" t="s">
        <v>308</v>
      </c>
      <c r="F193" s="15">
        <v>45627</v>
      </c>
      <c r="G193" s="37">
        <v>2.09</v>
      </c>
      <c r="H193" s="337"/>
      <c r="I193" s="83"/>
      <c r="J193" s="85">
        <f t="shared" si="10"/>
        <v>0</v>
      </c>
      <c r="K193" s="83"/>
      <c r="L193" s="85">
        <f>G193*K193</f>
        <v>0</v>
      </c>
      <c r="M193" s="83"/>
      <c r="N193" s="85">
        <f>G193*M193</f>
        <v>0</v>
      </c>
      <c r="O193" s="83"/>
      <c r="P193" s="85">
        <f>G193*O193</f>
        <v>0</v>
      </c>
      <c r="Q193" s="83"/>
      <c r="R193" s="377">
        <f>G193*Q193</f>
        <v>0</v>
      </c>
      <c r="S193" s="905"/>
      <c r="T193" s="905"/>
      <c r="V193" s="174"/>
      <c r="W193" s="176"/>
    </row>
    <row r="194" spans="1:23" ht="28.5" x14ac:dyDescent="0.25">
      <c r="A194" s="179">
        <v>161</v>
      </c>
      <c r="B194" s="201" t="s">
        <v>122</v>
      </c>
      <c r="C194" s="14" t="s">
        <v>205</v>
      </c>
      <c r="D194" s="14" t="s">
        <v>10</v>
      </c>
      <c r="E194" s="14" t="s">
        <v>308</v>
      </c>
      <c r="F194" s="15">
        <v>45627</v>
      </c>
      <c r="G194" s="37">
        <v>2.09</v>
      </c>
      <c r="H194" s="337"/>
      <c r="I194" s="83"/>
      <c r="J194" s="85">
        <f t="shared" si="10"/>
        <v>0</v>
      </c>
      <c r="K194" s="83"/>
      <c r="L194" s="85">
        <f t="shared" ref="L194:L283" si="11">G194*K194</f>
        <v>0</v>
      </c>
      <c r="M194" s="83"/>
      <c r="N194" s="85">
        <f t="shared" ref="N194:N283" si="12">G194*M194</f>
        <v>0</v>
      </c>
      <c r="O194" s="83"/>
      <c r="P194" s="85">
        <f t="shared" ref="P194:P283" si="13">G194*O194</f>
        <v>0</v>
      </c>
      <c r="Q194" s="83"/>
      <c r="R194" s="377">
        <f t="shared" ref="R194:R283" si="14">G194*Q194</f>
        <v>0</v>
      </c>
      <c r="S194" s="905"/>
      <c r="T194" s="905"/>
      <c r="V194" s="174"/>
      <c r="W194" s="176"/>
    </row>
    <row r="195" spans="1:23" ht="38.25" x14ac:dyDescent="0.25">
      <c r="A195" s="179">
        <v>162</v>
      </c>
      <c r="B195" s="201" t="s">
        <v>123</v>
      </c>
      <c r="C195" s="14" t="s">
        <v>238</v>
      </c>
      <c r="D195" s="14" t="s">
        <v>10</v>
      </c>
      <c r="E195" s="14" t="s">
        <v>308</v>
      </c>
      <c r="F195" s="15">
        <v>45444</v>
      </c>
      <c r="G195" s="37">
        <v>1.76</v>
      </c>
      <c r="H195" s="337"/>
      <c r="I195" s="83"/>
      <c r="J195" s="85">
        <f t="shared" si="10"/>
        <v>0</v>
      </c>
      <c r="K195" s="83"/>
      <c r="L195" s="85">
        <f t="shared" si="11"/>
        <v>0</v>
      </c>
      <c r="M195" s="83"/>
      <c r="N195" s="85">
        <f t="shared" si="12"/>
        <v>0</v>
      </c>
      <c r="O195" s="83"/>
      <c r="P195" s="85">
        <f t="shared" si="13"/>
        <v>0</v>
      </c>
      <c r="Q195" s="83"/>
      <c r="R195" s="377">
        <f t="shared" si="14"/>
        <v>0</v>
      </c>
      <c r="S195" s="905"/>
      <c r="T195" s="905"/>
      <c r="V195" s="174"/>
      <c r="W195" s="176"/>
    </row>
    <row r="196" spans="1:23" x14ac:dyDescent="0.25">
      <c r="A196" s="179">
        <v>163</v>
      </c>
      <c r="B196" s="13" t="s">
        <v>730</v>
      </c>
      <c r="C196" s="14" t="s">
        <v>232</v>
      </c>
      <c r="D196" s="14" t="s">
        <v>10</v>
      </c>
      <c r="E196" s="14" t="s">
        <v>308</v>
      </c>
      <c r="F196" s="15">
        <v>45444</v>
      </c>
      <c r="G196" s="37">
        <v>2.09</v>
      </c>
      <c r="H196" s="337"/>
      <c r="I196" s="593"/>
      <c r="J196" s="85">
        <f t="shared" si="10"/>
        <v>0</v>
      </c>
      <c r="K196" s="83"/>
      <c r="L196" s="879">
        <f>G196*K196</f>
        <v>0</v>
      </c>
      <c r="M196" s="83"/>
      <c r="N196" s="879">
        <f>G196*M196</f>
        <v>0</v>
      </c>
      <c r="O196" s="593"/>
      <c r="P196" s="879">
        <f>G196*O196</f>
        <v>0</v>
      </c>
      <c r="Q196" s="593"/>
      <c r="R196" s="377">
        <f>G196*Q196</f>
        <v>0</v>
      </c>
      <c r="S196" s="905"/>
      <c r="T196" s="905"/>
      <c r="V196" s="174"/>
      <c r="W196" s="176"/>
    </row>
    <row r="197" spans="1:23" x14ac:dyDescent="0.25">
      <c r="A197" s="179">
        <v>164</v>
      </c>
      <c r="B197" s="13" t="s">
        <v>883</v>
      </c>
      <c r="C197" s="14" t="s">
        <v>205</v>
      </c>
      <c r="D197" s="14" t="s">
        <v>10</v>
      </c>
      <c r="E197" s="14" t="s">
        <v>308</v>
      </c>
      <c r="F197" s="15">
        <v>45627</v>
      </c>
      <c r="G197" s="37">
        <v>2.09</v>
      </c>
      <c r="H197" s="337"/>
      <c r="I197" s="593"/>
      <c r="J197" s="85">
        <f t="shared" si="10"/>
        <v>0</v>
      </c>
      <c r="K197" s="83"/>
      <c r="L197" s="879">
        <f>G197*K197</f>
        <v>0</v>
      </c>
      <c r="M197" s="83"/>
      <c r="N197" s="879">
        <f>G197*M197</f>
        <v>0</v>
      </c>
      <c r="O197" s="593"/>
      <c r="P197" s="879">
        <f>G197*O197</f>
        <v>0</v>
      </c>
      <c r="Q197" s="593"/>
      <c r="R197" s="377">
        <f>G197*Q197</f>
        <v>0</v>
      </c>
      <c r="S197" s="905"/>
      <c r="T197" s="905"/>
      <c r="V197" s="174"/>
      <c r="W197" s="176"/>
    </row>
    <row r="198" spans="1:23" x14ac:dyDescent="0.25">
      <c r="A198" s="179">
        <v>165</v>
      </c>
      <c r="B198" s="201" t="s">
        <v>124</v>
      </c>
      <c r="C198" s="14" t="s">
        <v>232</v>
      </c>
      <c r="D198" s="14" t="s">
        <v>10</v>
      </c>
      <c r="E198" s="14" t="s">
        <v>288</v>
      </c>
      <c r="F198" s="15">
        <v>45444</v>
      </c>
      <c r="G198" s="37">
        <v>0.84</v>
      </c>
      <c r="H198" s="337"/>
      <c r="I198" s="83"/>
      <c r="J198" s="85">
        <f t="shared" si="10"/>
        <v>0</v>
      </c>
      <c r="K198" s="83"/>
      <c r="L198" s="85">
        <f t="shared" si="11"/>
        <v>0</v>
      </c>
      <c r="M198" s="83"/>
      <c r="N198" s="85">
        <f t="shared" si="12"/>
        <v>0</v>
      </c>
      <c r="O198" s="83"/>
      <c r="P198" s="85">
        <f t="shared" si="13"/>
        <v>0</v>
      </c>
      <c r="Q198" s="83"/>
      <c r="R198" s="377">
        <f t="shared" si="14"/>
        <v>0</v>
      </c>
      <c r="S198" s="905"/>
      <c r="T198" s="905"/>
      <c r="V198" s="174"/>
      <c r="W198" s="176"/>
    </row>
    <row r="199" spans="1:23" x14ac:dyDescent="0.25">
      <c r="A199" s="179">
        <v>166</v>
      </c>
      <c r="B199" s="201" t="s">
        <v>125</v>
      </c>
      <c r="C199" s="14" t="s">
        <v>1223</v>
      </c>
      <c r="D199" s="14" t="s">
        <v>10</v>
      </c>
      <c r="E199" s="14" t="s">
        <v>288</v>
      </c>
      <c r="F199" s="15">
        <v>45350</v>
      </c>
      <c r="G199" s="37">
        <v>0.92</v>
      </c>
      <c r="H199" s="337"/>
      <c r="I199" s="83"/>
      <c r="J199" s="85">
        <f t="shared" si="10"/>
        <v>0</v>
      </c>
      <c r="K199" s="83"/>
      <c r="L199" s="85">
        <f>G199*K199</f>
        <v>0</v>
      </c>
      <c r="M199" s="83"/>
      <c r="N199" s="85">
        <f>G199*M199</f>
        <v>0</v>
      </c>
      <c r="O199" s="83"/>
      <c r="P199" s="85">
        <f>G199*O199</f>
        <v>0</v>
      </c>
      <c r="Q199" s="83"/>
      <c r="R199" s="377">
        <f>G199*Q199</f>
        <v>0</v>
      </c>
      <c r="S199" s="905"/>
      <c r="T199" s="905"/>
      <c r="V199" s="174"/>
      <c r="W199" s="176"/>
    </row>
    <row r="200" spans="1:23" x14ac:dyDescent="0.25">
      <c r="A200" s="179">
        <v>167</v>
      </c>
      <c r="B200" s="201" t="s">
        <v>1019</v>
      </c>
      <c r="C200" s="578" t="s">
        <v>198</v>
      </c>
      <c r="D200" s="14" t="s">
        <v>10</v>
      </c>
      <c r="E200" s="14" t="s">
        <v>288</v>
      </c>
      <c r="F200" s="576">
        <v>46569</v>
      </c>
      <c r="G200" s="577">
        <v>0.92</v>
      </c>
      <c r="H200" s="337"/>
      <c r="I200" s="593"/>
      <c r="J200" s="85">
        <f t="shared" si="10"/>
        <v>0</v>
      </c>
      <c r="K200" s="83"/>
      <c r="L200" s="879">
        <f>G200*K200</f>
        <v>0</v>
      </c>
      <c r="M200" s="83"/>
      <c r="N200" s="879">
        <f>G200*M200</f>
        <v>0</v>
      </c>
      <c r="O200" s="593"/>
      <c r="P200" s="879">
        <f>G200*O200</f>
        <v>0</v>
      </c>
      <c r="Q200" s="593"/>
      <c r="R200" s="377">
        <f>G200*Q200</f>
        <v>0</v>
      </c>
      <c r="S200" s="905"/>
      <c r="T200" s="905"/>
      <c r="V200" s="174"/>
      <c r="W200" s="176"/>
    </row>
    <row r="201" spans="1:23" x14ac:dyDescent="0.25">
      <c r="A201" s="179"/>
      <c r="B201" s="201" t="s">
        <v>1019</v>
      </c>
      <c r="C201" s="578" t="s">
        <v>203</v>
      </c>
      <c r="D201" s="14" t="s">
        <v>10</v>
      </c>
      <c r="E201" s="14" t="s">
        <v>288</v>
      </c>
      <c r="F201" s="576">
        <v>45870</v>
      </c>
      <c r="G201" s="577">
        <v>0.92</v>
      </c>
      <c r="H201" s="337"/>
      <c r="I201" s="593"/>
      <c r="J201" s="85">
        <f>G201*I201</f>
        <v>0</v>
      </c>
      <c r="K201" s="83"/>
      <c r="L201" s="879">
        <f>G201*K201</f>
        <v>0</v>
      </c>
      <c r="M201" s="83"/>
      <c r="N201" s="879">
        <f>G201*M201</f>
        <v>0</v>
      </c>
      <c r="O201" s="593"/>
      <c r="P201" s="879">
        <f>G201*O201</f>
        <v>0</v>
      </c>
      <c r="Q201" s="593"/>
      <c r="R201" s="377">
        <f>G201*Q201</f>
        <v>0</v>
      </c>
      <c r="S201" s="905"/>
      <c r="T201" s="905"/>
      <c r="V201" s="174"/>
      <c r="W201" s="176"/>
    </row>
    <row r="202" spans="1:23" ht="25.5" x14ac:dyDescent="0.25">
      <c r="A202" s="179">
        <v>168</v>
      </c>
      <c r="B202" s="201" t="s">
        <v>125</v>
      </c>
      <c r="C202" s="14" t="s">
        <v>239</v>
      </c>
      <c r="D202" s="14" t="s">
        <v>10</v>
      </c>
      <c r="E202" s="14" t="s">
        <v>288</v>
      </c>
      <c r="F202" s="15">
        <v>45748</v>
      </c>
      <c r="G202" s="37">
        <v>0.92</v>
      </c>
      <c r="H202" s="337"/>
      <c r="I202" s="83"/>
      <c r="J202" s="85">
        <f t="shared" si="10"/>
        <v>0</v>
      </c>
      <c r="K202" s="83"/>
      <c r="L202" s="85">
        <f t="shared" si="11"/>
        <v>0</v>
      </c>
      <c r="M202" s="83"/>
      <c r="N202" s="85">
        <f t="shared" si="12"/>
        <v>0</v>
      </c>
      <c r="O202" s="83"/>
      <c r="P202" s="85">
        <f t="shared" si="13"/>
        <v>0</v>
      </c>
      <c r="Q202" s="83"/>
      <c r="R202" s="377">
        <f t="shared" si="14"/>
        <v>0</v>
      </c>
      <c r="S202" s="905"/>
      <c r="T202" s="905"/>
      <c r="V202" s="174"/>
      <c r="W202" s="176"/>
    </row>
    <row r="203" spans="1:23" x14ac:dyDescent="0.25">
      <c r="A203" s="179">
        <v>169</v>
      </c>
      <c r="B203" s="201" t="s">
        <v>126</v>
      </c>
      <c r="C203" s="14" t="s">
        <v>240</v>
      </c>
      <c r="D203" s="14" t="s">
        <v>10</v>
      </c>
      <c r="E203" s="14" t="s">
        <v>309</v>
      </c>
      <c r="F203" s="15">
        <v>45962</v>
      </c>
      <c r="G203" s="37">
        <v>1.37</v>
      </c>
      <c r="H203" s="337"/>
      <c r="I203" s="83"/>
      <c r="J203" s="85">
        <f t="shared" si="10"/>
        <v>0</v>
      </c>
      <c r="K203" s="83"/>
      <c r="L203" s="85">
        <f t="shared" si="11"/>
        <v>0</v>
      </c>
      <c r="M203" s="83"/>
      <c r="N203" s="85">
        <f t="shared" si="12"/>
        <v>0</v>
      </c>
      <c r="O203" s="83"/>
      <c r="P203" s="85">
        <f t="shared" si="13"/>
        <v>0</v>
      </c>
      <c r="Q203" s="83"/>
      <c r="R203" s="377">
        <f t="shared" si="14"/>
        <v>0</v>
      </c>
      <c r="S203" s="905"/>
      <c r="T203" s="905"/>
      <c r="V203" s="174"/>
      <c r="W203" s="176"/>
    </row>
    <row r="204" spans="1:23" x14ac:dyDescent="0.25">
      <c r="A204" s="179">
        <v>170</v>
      </c>
      <c r="B204" s="201" t="s">
        <v>126</v>
      </c>
      <c r="C204" s="14" t="s">
        <v>241</v>
      </c>
      <c r="D204" s="14" t="s">
        <v>10</v>
      </c>
      <c r="E204" s="14" t="s">
        <v>309</v>
      </c>
      <c r="F204" s="15">
        <v>45963</v>
      </c>
      <c r="G204" s="37">
        <v>0.81</v>
      </c>
      <c r="H204" s="337"/>
      <c r="I204" s="83">
        <v>4</v>
      </c>
      <c r="J204" s="85">
        <f t="shared" si="10"/>
        <v>3.24</v>
      </c>
      <c r="K204" s="83"/>
      <c r="L204" s="85">
        <f t="shared" si="11"/>
        <v>0</v>
      </c>
      <c r="M204" s="83"/>
      <c r="N204" s="85">
        <f t="shared" si="12"/>
        <v>0</v>
      </c>
      <c r="O204" s="308"/>
      <c r="P204" s="85">
        <f t="shared" si="13"/>
        <v>0</v>
      </c>
      <c r="Q204" s="83"/>
      <c r="R204" s="377">
        <f t="shared" si="14"/>
        <v>0</v>
      </c>
      <c r="S204" s="905"/>
      <c r="T204" s="905"/>
      <c r="V204" s="174"/>
      <c r="W204" s="176"/>
    </row>
    <row r="205" spans="1:23" x14ac:dyDescent="0.25">
      <c r="A205" s="179">
        <v>171</v>
      </c>
      <c r="B205" s="201" t="s">
        <v>127</v>
      </c>
      <c r="C205" s="14" t="s">
        <v>209</v>
      </c>
      <c r="D205" s="14" t="s">
        <v>10</v>
      </c>
      <c r="E205" s="14" t="s">
        <v>273</v>
      </c>
      <c r="F205" s="15">
        <v>45536</v>
      </c>
      <c r="G205" s="37">
        <v>2.2200000000000002</v>
      </c>
      <c r="H205" s="337"/>
      <c r="I205" s="83"/>
      <c r="J205" s="85">
        <f t="shared" si="10"/>
        <v>0</v>
      </c>
      <c r="K205" s="83"/>
      <c r="L205" s="85">
        <f t="shared" si="11"/>
        <v>0</v>
      </c>
      <c r="M205" s="83"/>
      <c r="N205" s="85">
        <f t="shared" si="12"/>
        <v>0</v>
      </c>
      <c r="O205" s="83"/>
      <c r="P205" s="85">
        <f t="shared" si="13"/>
        <v>0</v>
      </c>
      <c r="Q205" s="83"/>
      <c r="R205" s="377">
        <f t="shared" si="14"/>
        <v>0</v>
      </c>
      <c r="S205" s="905"/>
      <c r="T205" s="905"/>
      <c r="V205" s="174"/>
      <c r="W205" s="176"/>
    </row>
    <row r="206" spans="1:23" ht="28.5" x14ac:dyDescent="0.25">
      <c r="A206" s="179">
        <v>172</v>
      </c>
      <c r="B206" s="201" t="s">
        <v>128</v>
      </c>
      <c r="C206" s="14" t="s">
        <v>242</v>
      </c>
      <c r="D206" s="14" t="s">
        <v>10</v>
      </c>
      <c r="E206" s="14" t="s">
        <v>273</v>
      </c>
      <c r="F206" s="15">
        <v>45505</v>
      </c>
      <c r="G206" s="37">
        <v>2.2000000000000002</v>
      </c>
      <c r="H206" s="337"/>
      <c r="I206" s="83"/>
      <c r="J206" s="85">
        <f t="shared" si="10"/>
        <v>0</v>
      </c>
      <c r="K206" s="83"/>
      <c r="L206" s="85">
        <f t="shared" si="11"/>
        <v>0</v>
      </c>
      <c r="M206" s="83"/>
      <c r="N206" s="85">
        <f t="shared" si="12"/>
        <v>0</v>
      </c>
      <c r="O206" s="83"/>
      <c r="P206" s="85">
        <f t="shared" si="13"/>
        <v>0</v>
      </c>
      <c r="Q206" s="83"/>
      <c r="R206" s="377">
        <f t="shared" si="14"/>
        <v>0</v>
      </c>
      <c r="S206" s="905"/>
      <c r="T206" s="905"/>
      <c r="V206" s="174"/>
      <c r="W206" s="176"/>
    </row>
    <row r="207" spans="1:23" x14ac:dyDescent="0.25">
      <c r="A207" s="179">
        <v>696</v>
      </c>
      <c r="B207" s="201" t="s">
        <v>17760</v>
      </c>
      <c r="C207" s="14" t="s">
        <v>203</v>
      </c>
      <c r="D207" s="14" t="s">
        <v>10</v>
      </c>
      <c r="E207" s="14" t="s">
        <v>273</v>
      </c>
      <c r="F207" s="15">
        <v>45323</v>
      </c>
      <c r="G207" s="37">
        <v>1.08</v>
      </c>
      <c r="H207" s="337"/>
      <c r="I207" s="83"/>
      <c r="J207" s="85">
        <f>G207*I207</f>
        <v>0</v>
      </c>
      <c r="K207" s="83"/>
      <c r="L207" s="85">
        <f>G207*K207</f>
        <v>0</v>
      </c>
      <c r="M207" s="83"/>
      <c r="N207" s="85">
        <f>G207*M207</f>
        <v>0</v>
      </c>
      <c r="O207" s="83"/>
      <c r="P207" s="85">
        <f>G207*O207</f>
        <v>0</v>
      </c>
      <c r="Q207" s="83"/>
      <c r="R207" s="377">
        <f>G207*Q207</f>
        <v>0</v>
      </c>
      <c r="S207" s="905"/>
      <c r="T207" s="905"/>
      <c r="V207" s="174"/>
      <c r="W207" s="176"/>
    </row>
    <row r="208" spans="1:23" x14ac:dyDescent="0.25">
      <c r="A208" s="179">
        <v>173</v>
      </c>
      <c r="B208" s="201" t="s">
        <v>129</v>
      </c>
      <c r="C208" s="14" t="s">
        <v>203</v>
      </c>
      <c r="D208" s="14" t="s">
        <v>10</v>
      </c>
      <c r="E208" s="14" t="s">
        <v>273</v>
      </c>
      <c r="F208" s="15">
        <v>45505</v>
      </c>
      <c r="G208" s="37">
        <v>1.42</v>
      </c>
      <c r="H208" s="337"/>
      <c r="I208" s="83"/>
      <c r="J208" s="85">
        <f t="shared" si="10"/>
        <v>0</v>
      </c>
      <c r="K208" s="83"/>
      <c r="L208" s="85">
        <f t="shared" si="11"/>
        <v>0</v>
      </c>
      <c r="M208" s="83"/>
      <c r="N208" s="85">
        <f t="shared" si="12"/>
        <v>0</v>
      </c>
      <c r="O208" s="83"/>
      <c r="P208" s="85">
        <f t="shared" si="13"/>
        <v>0</v>
      </c>
      <c r="Q208" s="83"/>
      <c r="R208" s="377">
        <f t="shared" si="14"/>
        <v>0</v>
      </c>
      <c r="S208" s="905"/>
      <c r="T208" s="905"/>
      <c r="V208" s="174"/>
      <c r="W208" s="176"/>
    </row>
    <row r="209" spans="1:23" x14ac:dyDescent="0.25">
      <c r="A209" s="179">
        <v>174</v>
      </c>
      <c r="B209" s="201" t="s">
        <v>129</v>
      </c>
      <c r="C209" s="14" t="s">
        <v>213</v>
      </c>
      <c r="D209" s="14" t="s">
        <v>10</v>
      </c>
      <c r="E209" s="14" t="s">
        <v>273</v>
      </c>
      <c r="F209" s="15">
        <v>46143</v>
      </c>
      <c r="G209" s="37">
        <v>1.42</v>
      </c>
      <c r="H209" s="337"/>
      <c r="I209" s="83"/>
      <c r="J209" s="85">
        <f t="shared" si="10"/>
        <v>0</v>
      </c>
      <c r="K209" s="83"/>
      <c r="L209" s="85">
        <f t="shared" si="11"/>
        <v>0</v>
      </c>
      <c r="M209" s="83"/>
      <c r="N209" s="85">
        <f t="shared" si="12"/>
        <v>0</v>
      </c>
      <c r="O209" s="83"/>
      <c r="P209" s="85">
        <f t="shared" si="13"/>
        <v>0</v>
      </c>
      <c r="Q209" s="83"/>
      <c r="R209" s="377">
        <f t="shared" si="14"/>
        <v>0</v>
      </c>
      <c r="S209" s="905"/>
      <c r="T209" s="905"/>
      <c r="V209" s="174"/>
      <c r="W209" s="176"/>
    </row>
    <row r="210" spans="1:23" ht="28.5" x14ac:dyDescent="0.25">
      <c r="A210" s="179">
        <v>175</v>
      </c>
      <c r="B210" s="201" t="s">
        <v>1039</v>
      </c>
      <c r="C210" s="14" t="s">
        <v>1040</v>
      </c>
      <c r="D210" s="14" t="s">
        <v>10</v>
      </c>
      <c r="E210" s="14"/>
      <c r="F210" s="15">
        <v>45474</v>
      </c>
      <c r="G210" s="37">
        <v>0.83</v>
      </c>
      <c r="H210" s="337"/>
      <c r="I210" s="83"/>
      <c r="J210" s="85">
        <f t="shared" si="10"/>
        <v>0</v>
      </c>
      <c r="K210" s="83"/>
      <c r="L210" s="85">
        <f>G210*K210</f>
        <v>0</v>
      </c>
      <c r="M210" s="83"/>
      <c r="N210" s="85">
        <f>G210*M210</f>
        <v>0</v>
      </c>
      <c r="O210" s="83"/>
      <c r="P210" s="85">
        <f>G210*O210</f>
        <v>0</v>
      </c>
      <c r="Q210" s="83"/>
      <c r="R210" s="377">
        <f>G210*Q210</f>
        <v>0</v>
      </c>
      <c r="S210" s="905"/>
      <c r="T210" s="905"/>
      <c r="V210" s="174"/>
      <c r="W210" s="176"/>
    </row>
    <row r="211" spans="1:23" x14ac:dyDescent="0.25">
      <c r="A211" s="179">
        <v>176</v>
      </c>
      <c r="B211" s="201" t="s">
        <v>899</v>
      </c>
      <c r="C211" s="14" t="s">
        <v>736</v>
      </c>
      <c r="D211" s="14" t="s">
        <v>10</v>
      </c>
      <c r="E211" s="14" t="s">
        <v>273</v>
      </c>
      <c r="F211" s="15">
        <v>45323</v>
      </c>
      <c r="G211" s="37">
        <v>0.83</v>
      </c>
      <c r="H211" s="337"/>
      <c r="I211" s="83"/>
      <c r="J211" s="85">
        <f t="shared" si="10"/>
        <v>0</v>
      </c>
      <c r="K211" s="83"/>
      <c r="L211" s="85">
        <f>G211*K211</f>
        <v>0</v>
      </c>
      <c r="M211" s="83"/>
      <c r="N211" s="85">
        <f>G211*M211</f>
        <v>0</v>
      </c>
      <c r="O211" s="83"/>
      <c r="P211" s="85">
        <f>G211*O211</f>
        <v>0</v>
      </c>
      <c r="Q211" s="83"/>
      <c r="R211" s="377">
        <f>G211*Q211</f>
        <v>0</v>
      </c>
      <c r="S211" s="905"/>
      <c r="T211" s="905"/>
      <c r="V211" s="174"/>
      <c r="W211" s="176"/>
    </row>
    <row r="212" spans="1:23" ht="30" x14ac:dyDescent="0.25">
      <c r="A212" s="179">
        <v>177</v>
      </c>
      <c r="B212" s="97" t="s">
        <v>818</v>
      </c>
      <c r="C212" s="14" t="s">
        <v>237</v>
      </c>
      <c r="D212" s="14" t="s">
        <v>10</v>
      </c>
      <c r="E212" s="14" t="s">
        <v>282</v>
      </c>
      <c r="F212" s="15">
        <v>45444</v>
      </c>
      <c r="G212" s="37">
        <v>4</v>
      </c>
      <c r="H212" s="337"/>
      <c r="I212" s="83"/>
      <c r="J212" s="85">
        <f t="shared" si="10"/>
        <v>0</v>
      </c>
      <c r="K212" s="83"/>
      <c r="L212" s="85">
        <f>G212*K212</f>
        <v>0</v>
      </c>
      <c r="M212" s="83"/>
      <c r="N212" s="85">
        <f>G212*M212</f>
        <v>0</v>
      </c>
      <c r="O212" s="83"/>
      <c r="P212" s="85">
        <f>G212*O212</f>
        <v>0</v>
      </c>
      <c r="Q212" s="83"/>
      <c r="R212" s="377">
        <f>G212*Q212</f>
        <v>0</v>
      </c>
      <c r="S212" s="905"/>
      <c r="T212" s="905"/>
      <c r="V212" s="174"/>
      <c r="W212" s="176"/>
    </row>
    <row r="213" spans="1:23" ht="28.5" x14ac:dyDescent="0.25">
      <c r="A213" s="179">
        <v>178</v>
      </c>
      <c r="B213" s="201" t="s">
        <v>130</v>
      </c>
      <c r="C213" s="14" t="s">
        <v>203</v>
      </c>
      <c r="D213" s="14" t="s">
        <v>10</v>
      </c>
      <c r="E213" s="14"/>
      <c r="F213" s="15">
        <v>45383</v>
      </c>
      <c r="G213" s="37">
        <v>1.36</v>
      </c>
      <c r="H213" s="337"/>
      <c r="I213" s="83"/>
      <c r="J213" s="85">
        <f t="shared" si="10"/>
        <v>0</v>
      </c>
      <c r="K213" s="83"/>
      <c r="L213" s="85">
        <f>G213*K213</f>
        <v>0</v>
      </c>
      <c r="M213" s="83"/>
      <c r="N213" s="85">
        <f>G213*M213</f>
        <v>0</v>
      </c>
      <c r="O213" s="83"/>
      <c r="P213" s="85">
        <f>G213*O213</f>
        <v>0</v>
      </c>
      <c r="Q213" s="83"/>
      <c r="R213" s="377">
        <f>G213*Q213</f>
        <v>0</v>
      </c>
      <c r="S213" s="905"/>
      <c r="T213" s="905"/>
      <c r="V213" s="174"/>
      <c r="W213" s="176"/>
    </row>
    <row r="214" spans="1:23" ht="28.5" x14ac:dyDescent="0.25">
      <c r="A214" s="179">
        <v>179</v>
      </c>
      <c r="B214" s="201" t="s">
        <v>130</v>
      </c>
      <c r="C214" s="14" t="s">
        <v>196</v>
      </c>
      <c r="D214" s="14" t="s">
        <v>10</v>
      </c>
      <c r="E214" s="14" t="s">
        <v>273</v>
      </c>
      <c r="F214" s="15">
        <v>45505</v>
      </c>
      <c r="G214" s="37">
        <v>1.36</v>
      </c>
      <c r="H214" s="337"/>
      <c r="I214" s="83"/>
      <c r="J214" s="85">
        <f t="shared" si="10"/>
        <v>0</v>
      </c>
      <c r="K214" s="83"/>
      <c r="L214" s="85">
        <f>G214*K214</f>
        <v>0</v>
      </c>
      <c r="M214" s="83"/>
      <c r="N214" s="85">
        <f>G214*M214</f>
        <v>0</v>
      </c>
      <c r="O214" s="83"/>
      <c r="P214" s="85">
        <f>G214*O214</f>
        <v>0</v>
      </c>
      <c r="Q214" s="83"/>
      <c r="R214" s="377">
        <f>G214*Q214</f>
        <v>0</v>
      </c>
      <c r="S214" s="905"/>
      <c r="T214" s="905"/>
      <c r="V214" s="174"/>
      <c r="W214" s="176"/>
    </row>
    <row r="215" spans="1:23" x14ac:dyDescent="0.25">
      <c r="A215" s="179">
        <v>180</v>
      </c>
      <c r="B215" s="201" t="s">
        <v>131</v>
      </c>
      <c r="C215" s="14" t="s">
        <v>218</v>
      </c>
      <c r="D215" s="14" t="s">
        <v>10</v>
      </c>
      <c r="E215" s="14" t="s">
        <v>273</v>
      </c>
      <c r="F215" s="15">
        <v>45047</v>
      </c>
      <c r="G215" s="37">
        <v>2</v>
      </c>
      <c r="H215" s="337"/>
      <c r="I215" s="83"/>
      <c r="J215" s="85">
        <f t="shared" si="10"/>
        <v>0</v>
      </c>
      <c r="K215" s="83"/>
      <c r="L215" s="85">
        <f t="shared" si="11"/>
        <v>0</v>
      </c>
      <c r="M215" s="83"/>
      <c r="N215" s="85">
        <f t="shared" si="12"/>
        <v>0</v>
      </c>
      <c r="O215" s="83"/>
      <c r="P215" s="85">
        <f t="shared" si="13"/>
        <v>0</v>
      </c>
      <c r="Q215" s="83"/>
      <c r="R215" s="377">
        <f t="shared" si="14"/>
        <v>0</v>
      </c>
      <c r="S215" s="905"/>
      <c r="T215" s="905"/>
      <c r="V215" s="174"/>
      <c r="W215" s="176"/>
    </row>
    <row r="216" spans="1:23" x14ac:dyDescent="0.25">
      <c r="A216" s="179">
        <v>181</v>
      </c>
      <c r="B216" s="201" t="s">
        <v>132</v>
      </c>
      <c r="C216" s="14" t="s">
        <v>243</v>
      </c>
      <c r="D216" s="14" t="s">
        <v>10</v>
      </c>
      <c r="E216" s="14" t="s">
        <v>262</v>
      </c>
      <c r="F216" s="15">
        <v>45474</v>
      </c>
      <c r="G216" s="37">
        <v>1.18</v>
      </c>
      <c r="H216" s="337"/>
      <c r="I216" s="83"/>
      <c r="J216" s="85">
        <f t="shared" si="10"/>
        <v>0</v>
      </c>
      <c r="K216" s="83"/>
      <c r="L216" s="85">
        <f t="shared" si="11"/>
        <v>0</v>
      </c>
      <c r="M216" s="83"/>
      <c r="N216" s="85">
        <f t="shared" si="12"/>
        <v>0</v>
      </c>
      <c r="O216" s="83"/>
      <c r="P216" s="85">
        <f t="shared" si="13"/>
        <v>0</v>
      </c>
      <c r="Q216" s="83"/>
      <c r="R216" s="377">
        <f t="shared" si="14"/>
        <v>0</v>
      </c>
      <c r="S216" s="905"/>
      <c r="T216" s="905"/>
      <c r="V216" s="174"/>
      <c r="W216" s="176"/>
    </row>
    <row r="217" spans="1:23" x14ac:dyDescent="0.25">
      <c r="A217" s="179">
        <v>182</v>
      </c>
      <c r="B217" s="201" t="s">
        <v>132</v>
      </c>
      <c r="C217" s="14" t="s">
        <v>196</v>
      </c>
      <c r="D217" s="14" t="s">
        <v>10</v>
      </c>
      <c r="E217" s="14" t="s">
        <v>262</v>
      </c>
      <c r="F217" s="15">
        <v>45413</v>
      </c>
      <c r="G217" s="37">
        <v>1.18</v>
      </c>
      <c r="H217" s="337"/>
      <c r="I217" s="83"/>
      <c r="J217" s="85">
        <f t="shared" si="10"/>
        <v>0</v>
      </c>
      <c r="K217" s="83"/>
      <c r="L217" s="85">
        <f t="shared" si="11"/>
        <v>0</v>
      </c>
      <c r="M217" s="83"/>
      <c r="N217" s="85">
        <f t="shared" si="12"/>
        <v>0</v>
      </c>
      <c r="O217" s="83"/>
      <c r="P217" s="85">
        <f t="shared" si="13"/>
        <v>0</v>
      </c>
      <c r="Q217" s="83"/>
      <c r="R217" s="377">
        <f t="shared" si="14"/>
        <v>0</v>
      </c>
      <c r="S217" s="905"/>
      <c r="T217" s="905"/>
      <c r="V217" s="174"/>
      <c r="W217" s="176"/>
    </row>
    <row r="218" spans="1:23" x14ac:dyDescent="0.25">
      <c r="A218" s="179">
        <v>183</v>
      </c>
      <c r="B218" s="201" t="s">
        <v>132</v>
      </c>
      <c r="C218" s="14" t="s">
        <v>209</v>
      </c>
      <c r="D218" s="14" t="s">
        <v>10</v>
      </c>
      <c r="E218" s="14" t="s">
        <v>262</v>
      </c>
      <c r="F218" s="15">
        <v>45413</v>
      </c>
      <c r="G218" s="37">
        <v>1.18</v>
      </c>
      <c r="H218" s="337"/>
      <c r="I218" s="83"/>
      <c r="J218" s="85">
        <f t="shared" si="10"/>
        <v>0</v>
      </c>
      <c r="K218" s="83"/>
      <c r="L218" s="85">
        <f t="shared" si="11"/>
        <v>0</v>
      </c>
      <c r="M218" s="83"/>
      <c r="N218" s="85">
        <f t="shared" si="12"/>
        <v>0</v>
      </c>
      <c r="O218" s="83"/>
      <c r="P218" s="85">
        <f t="shared" si="13"/>
        <v>0</v>
      </c>
      <c r="Q218" s="83"/>
      <c r="R218" s="377">
        <f t="shared" si="14"/>
        <v>0</v>
      </c>
      <c r="S218" s="905"/>
      <c r="T218" s="905"/>
      <c r="V218" s="174"/>
      <c r="W218" s="176"/>
    </row>
    <row r="219" spans="1:23" x14ac:dyDescent="0.25">
      <c r="A219" s="179">
        <v>184</v>
      </c>
      <c r="B219" s="201" t="s">
        <v>132</v>
      </c>
      <c r="C219" s="578" t="s">
        <v>247</v>
      </c>
      <c r="D219" s="14" t="s">
        <v>10</v>
      </c>
      <c r="E219" s="152"/>
      <c r="F219" s="576"/>
      <c r="G219" s="603"/>
      <c r="H219" s="609"/>
      <c r="I219" s="593"/>
      <c r="J219" s="599">
        <f>G219*I219</f>
        <v>0</v>
      </c>
      <c r="K219" s="83"/>
      <c r="L219" s="879">
        <f>G219*K219</f>
        <v>0</v>
      </c>
      <c r="M219" s="83"/>
      <c r="N219" s="879">
        <f>G219*M219</f>
        <v>0</v>
      </c>
      <c r="O219" s="593"/>
      <c r="P219" s="879">
        <f>G219*O219</f>
        <v>0</v>
      </c>
      <c r="Q219" s="593"/>
      <c r="R219" s="377">
        <f>G219*Q219</f>
        <v>0</v>
      </c>
      <c r="S219" s="905"/>
      <c r="T219" s="905"/>
      <c r="V219" s="174"/>
      <c r="W219" s="176"/>
    </row>
    <row r="220" spans="1:23" x14ac:dyDescent="0.25">
      <c r="A220" s="179">
        <v>185</v>
      </c>
      <c r="B220" s="201" t="s">
        <v>900</v>
      </c>
      <c r="C220" s="14" t="s">
        <v>205</v>
      </c>
      <c r="D220" s="14" t="s">
        <v>10</v>
      </c>
      <c r="E220" s="14" t="s">
        <v>310</v>
      </c>
      <c r="F220" s="15">
        <v>45536</v>
      </c>
      <c r="G220" s="37">
        <v>1.44</v>
      </c>
      <c r="H220" s="337"/>
      <c r="I220" s="83"/>
      <c r="J220" s="85">
        <f t="shared" si="10"/>
        <v>0</v>
      </c>
      <c r="K220" s="83"/>
      <c r="L220" s="85">
        <f t="shared" si="11"/>
        <v>0</v>
      </c>
      <c r="M220" s="83"/>
      <c r="N220" s="85">
        <f t="shared" si="12"/>
        <v>0</v>
      </c>
      <c r="O220" s="83"/>
      <c r="P220" s="85">
        <f t="shared" si="13"/>
        <v>0</v>
      </c>
      <c r="Q220" s="83"/>
      <c r="R220" s="377">
        <f t="shared" si="14"/>
        <v>0</v>
      </c>
      <c r="S220" s="905"/>
      <c r="T220" s="905"/>
      <c r="V220" s="174"/>
      <c r="W220" s="176"/>
    </row>
    <row r="221" spans="1:23" x14ac:dyDescent="0.25">
      <c r="A221" s="179">
        <v>186</v>
      </c>
      <c r="B221" s="201" t="s">
        <v>133</v>
      </c>
      <c r="C221" s="14" t="s">
        <v>244</v>
      </c>
      <c r="D221" s="14" t="s">
        <v>10</v>
      </c>
      <c r="E221" s="14" t="s">
        <v>311</v>
      </c>
      <c r="F221" s="15">
        <v>45597</v>
      </c>
      <c r="G221" s="37">
        <v>2.2799999999999998</v>
      </c>
      <c r="H221" s="337"/>
      <c r="I221" s="83">
        <v>4</v>
      </c>
      <c r="J221" s="85">
        <f t="shared" si="10"/>
        <v>9.1199999999999992</v>
      </c>
      <c r="K221" s="83"/>
      <c r="L221" s="85">
        <f t="shared" si="11"/>
        <v>0</v>
      </c>
      <c r="M221" s="83"/>
      <c r="N221" s="85">
        <f t="shared" si="12"/>
        <v>0</v>
      </c>
      <c r="O221" s="83"/>
      <c r="P221" s="85">
        <f t="shared" si="13"/>
        <v>0</v>
      </c>
      <c r="Q221" s="83"/>
      <c r="R221" s="377">
        <f t="shared" si="14"/>
        <v>0</v>
      </c>
      <c r="S221" s="905"/>
      <c r="T221" s="905"/>
      <c r="V221" s="174"/>
      <c r="W221" s="176"/>
    </row>
    <row r="222" spans="1:23" ht="28.5" x14ac:dyDescent="0.25">
      <c r="A222" s="179">
        <v>187</v>
      </c>
      <c r="B222" s="201" t="s">
        <v>134</v>
      </c>
      <c r="C222" s="14" t="s">
        <v>820</v>
      </c>
      <c r="D222" s="14" t="s">
        <v>10</v>
      </c>
      <c r="E222" s="14" t="s">
        <v>312</v>
      </c>
      <c r="F222" s="15">
        <v>45444</v>
      </c>
      <c r="G222" s="37">
        <v>1.1000000000000001</v>
      </c>
      <c r="H222" s="337"/>
      <c r="I222" s="83"/>
      <c r="J222" s="85">
        <f t="shared" si="10"/>
        <v>0</v>
      </c>
      <c r="K222" s="83"/>
      <c r="L222" s="85">
        <f t="shared" si="11"/>
        <v>0</v>
      </c>
      <c r="M222" s="83"/>
      <c r="N222" s="85">
        <f t="shared" si="12"/>
        <v>0</v>
      </c>
      <c r="O222" s="83"/>
      <c r="P222" s="85">
        <f t="shared" si="13"/>
        <v>0</v>
      </c>
      <c r="Q222" s="83"/>
      <c r="R222" s="377">
        <f t="shared" si="14"/>
        <v>0</v>
      </c>
      <c r="S222" s="905"/>
      <c r="T222" s="905"/>
      <c r="V222" s="174"/>
      <c r="W222" s="176"/>
    </row>
    <row r="223" spans="1:23" ht="28.5" x14ac:dyDescent="0.25">
      <c r="A223" s="179">
        <v>188</v>
      </c>
      <c r="B223" s="201" t="s">
        <v>885</v>
      </c>
      <c r="C223" s="14" t="s">
        <v>235</v>
      </c>
      <c r="D223" s="14" t="s">
        <v>10</v>
      </c>
      <c r="E223" s="14" t="s">
        <v>312</v>
      </c>
      <c r="F223" s="15">
        <v>45445</v>
      </c>
      <c r="G223" s="37">
        <v>2.1</v>
      </c>
      <c r="H223" s="337"/>
      <c r="I223" s="83"/>
      <c r="J223" s="85">
        <f t="shared" si="10"/>
        <v>0</v>
      </c>
      <c r="K223" s="83"/>
      <c r="L223" s="85">
        <f>G223*K223</f>
        <v>0</v>
      </c>
      <c r="M223" s="83"/>
      <c r="N223" s="85">
        <f>G223*M223</f>
        <v>0</v>
      </c>
      <c r="O223" s="83"/>
      <c r="P223" s="85">
        <f>G223*O223</f>
        <v>0</v>
      </c>
      <c r="Q223" s="83"/>
      <c r="R223" s="377">
        <f>G223*Q223</f>
        <v>0</v>
      </c>
      <c r="S223" s="905"/>
      <c r="T223" s="905"/>
      <c r="V223" s="174"/>
      <c r="W223" s="176"/>
    </row>
    <row r="224" spans="1:23" x14ac:dyDescent="0.25">
      <c r="A224" s="179">
        <v>189</v>
      </c>
      <c r="B224" s="201" t="s">
        <v>819</v>
      </c>
      <c r="C224" s="14" t="s">
        <v>196</v>
      </c>
      <c r="D224" s="14" t="s">
        <v>10</v>
      </c>
      <c r="E224" s="14"/>
      <c r="F224" s="15">
        <v>45413</v>
      </c>
      <c r="G224" s="37">
        <v>1.02</v>
      </c>
      <c r="H224" s="337"/>
      <c r="I224" s="83"/>
      <c r="J224" s="85">
        <f t="shared" si="10"/>
        <v>0</v>
      </c>
      <c r="K224" s="83"/>
      <c r="L224" s="85">
        <f>G224*K224</f>
        <v>0</v>
      </c>
      <c r="M224" s="83"/>
      <c r="N224" s="85">
        <f>G224*M224</f>
        <v>0</v>
      </c>
      <c r="O224" s="83"/>
      <c r="P224" s="85">
        <f>G224*O224</f>
        <v>0</v>
      </c>
      <c r="Q224" s="83"/>
      <c r="R224" s="377">
        <f>G224*Q224</f>
        <v>0</v>
      </c>
      <c r="S224" s="905"/>
      <c r="T224" s="905"/>
      <c r="V224" s="174"/>
      <c r="W224" s="176"/>
    </row>
    <row r="225" spans="1:23" x14ac:dyDescent="0.25">
      <c r="A225" s="179">
        <v>190</v>
      </c>
      <c r="B225" s="201" t="s">
        <v>819</v>
      </c>
      <c r="C225" s="14" t="s">
        <v>243</v>
      </c>
      <c r="D225" s="14" t="s">
        <v>10</v>
      </c>
      <c r="E225" s="14" t="s">
        <v>312</v>
      </c>
      <c r="F225" s="15">
        <v>45689</v>
      </c>
      <c r="G225" s="37">
        <v>1.02</v>
      </c>
      <c r="H225" s="337"/>
      <c r="I225" s="83"/>
      <c r="J225" s="85">
        <f t="shared" si="10"/>
        <v>0</v>
      </c>
      <c r="K225" s="83"/>
      <c r="L225" s="85">
        <f t="shared" si="11"/>
        <v>0</v>
      </c>
      <c r="M225" s="83"/>
      <c r="N225" s="85">
        <f t="shared" si="12"/>
        <v>0</v>
      </c>
      <c r="O225" s="83"/>
      <c r="P225" s="85">
        <f t="shared" si="13"/>
        <v>0</v>
      </c>
      <c r="Q225" s="83"/>
      <c r="R225" s="377">
        <f t="shared" si="14"/>
        <v>0</v>
      </c>
      <c r="S225" s="905"/>
      <c r="T225" s="905"/>
      <c r="V225" s="174"/>
      <c r="W225" s="176"/>
    </row>
    <row r="226" spans="1:23" x14ac:dyDescent="0.25">
      <c r="A226" s="179">
        <v>191</v>
      </c>
      <c r="B226" s="201" t="s">
        <v>135</v>
      </c>
      <c r="C226" s="14" t="s">
        <v>235</v>
      </c>
      <c r="D226" s="14" t="s">
        <v>10</v>
      </c>
      <c r="E226" s="14" t="s">
        <v>312</v>
      </c>
      <c r="F226" s="15">
        <v>45139</v>
      </c>
      <c r="G226" s="37">
        <v>1.02</v>
      </c>
      <c r="H226" s="337"/>
      <c r="I226" s="83"/>
      <c r="J226" s="85">
        <f t="shared" si="10"/>
        <v>0</v>
      </c>
      <c r="K226" s="83"/>
      <c r="L226" s="85">
        <f t="shared" si="11"/>
        <v>0</v>
      </c>
      <c r="M226" s="83"/>
      <c r="N226" s="85">
        <f t="shared" si="12"/>
        <v>0</v>
      </c>
      <c r="O226" s="83"/>
      <c r="P226" s="85">
        <f t="shared" si="13"/>
        <v>0</v>
      </c>
      <c r="Q226" s="83"/>
      <c r="R226" s="377">
        <f t="shared" si="14"/>
        <v>0</v>
      </c>
      <c r="S226" s="905"/>
      <c r="T226" s="905"/>
      <c r="V226" s="174"/>
      <c r="W226" s="176"/>
    </row>
    <row r="227" spans="1:23" x14ac:dyDescent="0.25">
      <c r="A227" s="179">
        <v>192</v>
      </c>
      <c r="B227" s="201" t="s">
        <v>136</v>
      </c>
      <c r="C227" s="14" t="s">
        <v>236</v>
      </c>
      <c r="D227" s="14" t="s">
        <v>10</v>
      </c>
      <c r="E227" s="14" t="s">
        <v>312</v>
      </c>
      <c r="F227" s="15">
        <v>45962</v>
      </c>
      <c r="G227" s="37">
        <v>4.4000000000000004</v>
      </c>
      <c r="H227" s="337"/>
      <c r="I227" s="83"/>
      <c r="J227" s="85">
        <f t="shared" si="10"/>
        <v>0</v>
      </c>
      <c r="K227" s="83"/>
      <c r="L227" s="85">
        <f t="shared" si="11"/>
        <v>0</v>
      </c>
      <c r="M227" s="83"/>
      <c r="N227" s="85">
        <f t="shared" si="12"/>
        <v>0</v>
      </c>
      <c r="O227" s="83"/>
      <c r="P227" s="85">
        <f t="shared" si="13"/>
        <v>0</v>
      </c>
      <c r="Q227" s="83"/>
      <c r="R227" s="377">
        <f t="shared" si="14"/>
        <v>0</v>
      </c>
      <c r="S227" s="905"/>
      <c r="T227" s="905"/>
      <c r="V227" s="174"/>
      <c r="W227" s="176"/>
    </row>
    <row r="228" spans="1:23" x14ac:dyDescent="0.25">
      <c r="A228" s="179">
        <v>193</v>
      </c>
      <c r="B228" s="201" t="s">
        <v>137</v>
      </c>
      <c r="C228" s="14" t="s">
        <v>203</v>
      </c>
      <c r="D228" s="14" t="s">
        <v>10</v>
      </c>
      <c r="E228" s="14" t="s">
        <v>312</v>
      </c>
      <c r="F228" s="15">
        <v>45323</v>
      </c>
      <c r="G228" s="37">
        <v>1.02</v>
      </c>
      <c r="H228" s="337"/>
      <c r="I228" s="83"/>
      <c r="J228" s="85">
        <f t="shared" si="10"/>
        <v>0</v>
      </c>
      <c r="K228" s="83"/>
      <c r="L228" s="85">
        <f t="shared" si="11"/>
        <v>0</v>
      </c>
      <c r="M228" s="83"/>
      <c r="N228" s="85">
        <f t="shared" si="12"/>
        <v>0</v>
      </c>
      <c r="O228" s="83"/>
      <c r="P228" s="85">
        <f t="shared" si="13"/>
        <v>0</v>
      </c>
      <c r="Q228" s="83"/>
      <c r="R228" s="377">
        <f t="shared" si="14"/>
        <v>0</v>
      </c>
      <c r="S228" s="905"/>
      <c r="T228" s="905"/>
      <c r="V228" s="174"/>
      <c r="W228" s="176"/>
    </row>
    <row r="229" spans="1:23" ht="25.5" x14ac:dyDescent="0.25">
      <c r="A229" s="179">
        <v>194</v>
      </c>
      <c r="B229" s="201" t="s">
        <v>138</v>
      </c>
      <c r="C229" s="14" t="s">
        <v>239</v>
      </c>
      <c r="D229" s="14" t="s">
        <v>10</v>
      </c>
      <c r="E229" s="14" t="s">
        <v>313</v>
      </c>
      <c r="F229" s="15">
        <v>45717</v>
      </c>
      <c r="G229" s="37">
        <v>0.87</v>
      </c>
      <c r="H229" s="337"/>
      <c r="I229" s="83"/>
      <c r="J229" s="85">
        <f t="shared" si="10"/>
        <v>0</v>
      </c>
      <c r="K229" s="83"/>
      <c r="L229" s="85">
        <f t="shared" si="11"/>
        <v>0</v>
      </c>
      <c r="M229" s="83"/>
      <c r="N229" s="85">
        <f t="shared" si="12"/>
        <v>0</v>
      </c>
      <c r="O229" s="83"/>
      <c r="P229" s="85">
        <f t="shared" si="13"/>
        <v>0</v>
      </c>
      <c r="Q229" s="83"/>
      <c r="R229" s="377">
        <f t="shared" si="14"/>
        <v>0</v>
      </c>
      <c r="S229" s="905"/>
      <c r="T229" s="905"/>
      <c r="V229" s="174"/>
      <c r="W229" s="176"/>
    </row>
    <row r="230" spans="1:23" x14ac:dyDescent="0.25">
      <c r="A230" s="179">
        <v>195</v>
      </c>
      <c r="B230" s="201" t="s">
        <v>138</v>
      </c>
      <c r="C230" s="14" t="s">
        <v>226</v>
      </c>
      <c r="D230" s="14" t="s">
        <v>10</v>
      </c>
      <c r="E230" s="14" t="s">
        <v>313</v>
      </c>
      <c r="F230" s="15">
        <v>45689</v>
      </c>
      <c r="G230" s="37">
        <v>0.87</v>
      </c>
      <c r="H230" s="337"/>
      <c r="I230" s="83">
        <v>2</v>
      </c>
      <c r="J230" s="85">
        <f t="shared" si="10"/>
        <v>1.74</v>
      </c>
      <c r="K230" s="83"/>
      <c r="L230" s="85">
        <f t="shared" si="11"/>
        <v>0</v>
      </c>
      <c r="M230" s="83"/>
      <c r="N230" s="85">
        <f t="shared" si="12"/>
        <v>0</v>
      </c>
      <c r="O230" s="83"/>
      <c r="P230" s="85">
        <f t="shared" si="13"/>
        <v>0</v>
      </c>
      <c r="Q230" s="83"/>
      <c r="R230" s="377">
        <f t="shared" si="14"/>
        <v>0</v>
      </c>
      <c r="S230" s="905"/>
      <c r="T230" s="905"/>
      <c r="V230" s="174"/>
      <c r="W230" s="176"/>
    </row>
    <row r="231" spans="1:23" ht="38.25" x14ac:dyDescent="0.25">
      <c r="A231" s="179">
        <v>683</v>
      </c>
      <c r="B231" s="201" t="s">
        <v>17895</v>
      </c>
      <c r="C231" s="14" t="s">
        <v>1012</v>
      </c>
      <c r="D231" s="14" t="s">
        <v>10</v>
      </c>
      <c r="E231" s="14" t="s">
        <v>272</v>
      </c>
      <c r="F231" s="15">
        <v>45658</v>
      </c>
      <c r="G231" s="37">
        <v>1.18</v>
      </c>
      <c r="H231" s="337"/>
      <c r="I231" s="83"/>
      <c r="J231" s="85">
        <f>G231*I231</f>
        <v>0</v>
      </c>
      <c r="K231" s="83"/>
      <c r="L231" s="85">
        <f>G231*K231</f>
        <v>0</v>
      </c>
      <c r="M231" s="83"/>
      <c r="N231" s="85">
        <f>G231*M231</f>
        <v>0</v>
      </c>
      <c r="O231" s="83"/>
      <c r="P231" s="85">
        <f>G231*O231</f>
        <v>0</v>
      </c>
      <c r="Q231" s="83"/>
      <c r="R231" s="377">
        <f>G231*Q231</f>
        <v>0</v>
      </c>
      <c r="S231" s="905"/>
      <c r="T231" s="905"/>
      <c r="V231" s="174"/>
      <c r="W231" s="176"/>
    </row>
    <row r="232" spans="1:23" ht="25.5" x14ac:dyDescent="0.25">
      <c r="A232" s="179">
        <v>196</v>
      </c>
      <c r="B232" s="201" t="s">
        <v>139</v>
      </c>
      <c r="C232" s="14" t="s">
        <v>239</v>
      </c>
      <c r="D232" s="14" t="s">
        <v>10</v>
      </c>
      <c r="E232" s="14" t="s">
        <v>272</v>
      </c>
      <c r="F232" s="15">
        <v>45504</v>
      </c>
      <c r="G232" s="37">
        <v>0.18</v>
      </c>
      <c r="H232" s="337"/>
      <c r="I232" s="83"/>
      <c r="J232" s="85">
        <f t="shared" si="10"/>
        <v>0</v>
      </c>
      <c r="K232" s="83"/>
      <c r="L232" s="85">
        <f>G232*K232</f>
        <v>0</v>
      </c>
      <c r="M232" s="83"/>
      <c r="N232" s="85">
        <f>G232*M232</f>
        <v>0</v>
      </c>
      <c r="O232" s="83"/>
      <c r="P232" s="85">
        <f>G232*O232</f>
        <v>0</v>
      </c>
      <c r="Q232" s="83"/>
      <c r="R232" s="377">
        <f>G232*Q232</f>
        <v>0</v>
      </c>
      <c r="S232" s="905"/>
      <c r="T232" s="905"/>
      <c r="V232" s="174"/>
      <c r="W232" s="176"/>
    </row>
    <row r="233" spans="1:23" x14ac:dyDescent="0.25">
      <c r="A233" s="179">
        <v>197</v>
      </c>
      <c r="B233" s="201" t="s">
        <v>139</v>
      </c>
      <c r="C233" s="14" t="s">
        <v>226</v>
      </c>
      <c r="D233" s="14" t="s">
        <v>10</v>
      </c>
      <c r="E233" s="14" t="s">
        <v>272</v>
      </c>
      <c r="F233" s="15">
        <v>45505</v>
      </c>
      <c r="G233" s="37">
        <v>1.18</v>
      </c>
      <c r="H233" s="337"/>
      <c r="I233" s="83"/>
      <c r="J233" s="85">
        <f t="shared" si="10"/>
        <v>0</v>
      </c>
      <c r="K233" s="83"/>
      <c r="L233" s="85">
        <f t="shared" si="11"/>
        <v>0</v>
      </c>
      <c r="M233" s="83"/>
      <c r="N233" s="85">
        <f t="shared" si="12"/>
        <v>0</v>
      </c>
      <c r="O233" s="83"/>
      <c r="P233" s="85">
        <f t="shared" si="13"/>
        <v>0</v>
      </c>
      <c r="Q233" s="83"/>
      <c r="R233" s="377">
        <f t="shared" si="14"/>
        <v>0</v>
      </c>
      <c r="S233" s="905"/>
      <c r="T233" s="905"/>
      <c r="V233" s="174"/>
      <c r="W233" s="176"/>
    </row>
    <row r="234" spans="1:23" ht="25.5" x14ac:dyDescent="0.25">
      <c r="A234" s="179">
        <v>198</v>
      </c>
      <c r="B234" s="201" t="s">
        <v>139</v>
      </c>
      <c r="C234" s="14" t="s">
        <v>225</v>
      </c>
      <c r="D234" s="14" t="s">
        <v>10</v>
      </c>
      <c r="E234" s="14" t="s">
        <v>272</v>
      </c>
      <c r="F234" s="15">
        <v>45506</v>
      </c>
      <c r="G234" s="37">
        <v>1.18</v>
      </c>
      <c r="H234" s="337"/>
      <c r="I234" s="83"/>
      <c r="J234" s="85">
        <f t="shared" si="10"/>
        <v>0</v>
      </c>
      <c r="K234" s="83"/>
      <c r="L234" s="85">
        <f>G234*K234</f>
        <v>0</v>
      </c>
      <c r="M234" s="83"/>
      <c r="N234" s="85">
        <f>G234*M234</f>
        <v>0</v>
      </c>
      <c r="O234" s="83"/>
      <c r="P234" s="85">
        <f>G234*O234</f>
        <v>0</v>
      </c>
      <c r="Q234" s="83"/>
      <c r="R234" s="377">
        <f>G234*Q234</f>
        <v>0</v>
      </c>
      <c r="S234" s="905"/>
      <c r="T234" s="905"/>
      <c r="V234" s="174"/>
      <c r="W234" s="176"/>
    </row>
    <row r="235" spans="1:23" x14ac:dyDescent="0.25">
      <c r="A235" s="179">
        <v>681</v>
      </c>
      <c r="B235" s="201" t="s">
        <v>17738</v>
      </c>
      <c r="C235" s="14" t="s">
        <v>223</v>
      </c>
      <c r="D235" s="14" t="s">
        <v>10</v>
      </c>
      <c r="E235" s="14" t="s">
        <v>266</v>
      </c>
      <c r="F235" s="15">
        <v>45901</v>
      </c>
      <c r="G235" s="37">
        <v>4.18</v>
      </c>
      <c r="H235" s="337"/>
      <c r="I235" s="83"/>
      <c r="J235" s="85">
        <f>G235*I235</f>
        <v>0</v>
      </c>
      <c r="K235" s="83"/>
      <c r="L235" s="85">
        <f>G235*K235</f>
        <v>0</v>
      </c>
      <c r="M235" s="83"/>
      <c r="N235" s="85">
        <f>G235*M235</f>
        <v>0</v>
      </c>
      <c r="O235" s="83"/>
      <c r="P235" s="85">
        <f>G235*O235</f>
        <v>0</v>
      </c>
      <c r="Q235" s="83"/>
      <c r="R235" s="377">
        <f>G235*Q235</f>
        <v>0</v>
      </c>
      <c r="S235" s="905"/>
      <c r="T235" s="905"/>
      <c r="V235" s="174"/>
      <c r="W235" s="176"/>
    </row>
    <row r="236" spans="1:23" x14ac:dyDescent="0.25">
      <c r="A236" s="179">
        <v>199</v>
      </c>
      <c r="B236" s="201" t="s">
        <v>140</v>
      </c>
      <c r="C236" s="14" t="s">
        <v>223</v>
      </c>
      <c r="D236" s="14" t="s">
        <v>10</v>
      </c>
      <c r="E236" s="14" t="s">
        <v>266</v>
      </c>
      <c r="F236" s="15">
        <v>45323</v>
      </c>
      <c r="G236" s="37">
        <v>7</v>
      </c>
      <c r="H236" s="337"/>
      <c r="I236" s="83"/>
      <c r="J236" s="85">
        <f t="shared" si="10"/>
        <v>0</v>
      </c>
      <c r="K236" s="83"/>
      <c r="L236" s="85">
        <f t="shared" si="11"/>
        <v>0</v>
      </c>
      <c r="M236" s="83"/>
      <c r="N236" s="85">
        <f t="shared" si="12"/>
        <v>0</v>
      </c>
      <c r="O236" s="83"/>
      <c r="P236" s="85">
        <f t="shared" si="13"/>
        <v>0</v>
      </c>
      <c r="Q236" s="83"/>
      <c r="R236" s="377">
        <f t="shared" si="14"/>
        <v>0</v>
      </c>
      <c r="S236" s="905"/>
      <c r="T236" s="905"/>
      <c r="V236" s="174"/>
      <c r="W236" s="176"/>
    </row>
    <row r="237" spans="1:23" ht="25.5" x14ac:dyDescent="0.25">
      <c r="A237" s="179">
        <v>200</v>
      </c>
      <c r="B237" s="201" t="s">
        <v>141</v>
      </c>
      <c r="C237" s="14" t="s">
        <v>246</v>
      </c>
      <c r="D237" s="14" t="s">
        <v>10</v>
      </c>
      <c r="E237" s="14" t="s">
        <v>272</v>
      </c>
      <c r="F237" s="15">
        <v>45444</v>
      </c>
      <c r="G237" s="37">
        <v>2.97</v>
      </c>
      <c r="H237" s="337"/>
      <c r="I237" s="83"/>
      <c r="J237" s="85">
        <f t="shared" ref="J237:J311" si="15">G237*I237</f>
        <v>0</v>
      </c>
      <c r="K237" s="83"/>
      <c r="L237" s="85">
        <f t="shared" si="11"/>
        <v>0</v>
      </c>
      <c r="M237" s="83"/>
      <c r="N237" s="85">
        <f t="shared" si="12"/>
        <v>0</v>
      </c>
      <c r="O237" s="83"/>
      <c r="P237" s="85">
        <f t="shared" si="13"/>
        <v>0</v>
      </c>
      <c r="Q237" s="83"/>
      <c r="R237" s="377">
        <f t="shared" si="14"/>
        <v>0</v>
      </c>
      <c r="S237" s="905"/>
      <c r="T237" s="905"/>
      <c r="V237" s="174"/>
      <c r="W237" s="176"/>
    </row>
    <row r="238" spans="1:23" x14ac:dyDescent="0.25">
      <c r="A238" s="179">
        <v>201</v>
      </c>
      <c r="B238" s="201" t="s">
        <v>142</v>
      </c>
      <c r="C238" s="14" t="s">
        <v>203</v>
      </c>
      <c r="D238" s="14" t="s">
        <v>10</v>
      </c>
      <c r="E238" s="14" t="s">
        <v>288</v>
      </c>
      <c r="F238" s="15">
        <v>45689</v>
      </c>
      <c r="G238" s="37">
        <v>1.83</v>
      </c>
      <c r="H238" s="337"/>
      <c r="I238" s="83"/>
      <c r="J238" s="85">
        <f t="shared" si="15"/>
        <v>0</v>
      </c>
      <c r="K238" s="83"/>
      <c r="L238" s="85">
        <f t="shared" si="11"/>
        <v>0</v>
      </c>
      <c r="M238" s="83"/>
      <c r="N238" s="85">
        <f t="shared" si="12"/>
        <v>0</v>
      </c>
      <c r="O238" s="83"/>
      <c r="P238" s="85">
        <f t="shared" si="13"/>
        <v>0</v>
      </c>
      <c r="Q238" s="83"/>
      <c r="R238" s="377">
        <f t="shared" si="14"/>
        <v>0</v>
      </c>
      <c r="S238" s="905"/>
      <c r="T238" s="905"/>
      <c r="V238" s="174"/>
      <c r="W238" s="176"/>
    </row>
    <row r="239" spans="1:23" ht="28.5" x14ac:dyDescent="0.25">
      <c r="A239" s="179">
        <v>202</v>
      </c>
      <c r="B239" s="201" t="s">
        <v>143</v>
      </c>
      <c r="C239" s="14" t="s">
        <v>212</v>
      </c>
      <c r="D239" s="14" t="s">
        <v>10</v>
      </c>
      <c r="E239" s="14" t="s">
        <v>288</v>
      </c>
      <c r="F239" s="15">
        <v>45323</v>
      </c>
      <c r="G239" s="37">
        <v>1.23</v>
      </c>
      <c r="H239" s="337"/>
      <c r="I239" s="83"/>
      <c r="J239" s="85">
        <f t="shared" si="15"/>
        <v>0</v>
      </c>
      <c r="K239" s="83"/>
      <c r="L239" s="85">
        <f t="shared" si="11"/>
        <v>0</v>
      </c>
      <c r="M239" s="83"/>
      <c r="N239" s="85">
        <f t="shared" si="12"/>
        <v>0</v>
      </c>
      <c r="O239" s="83"/>
      <c r="P239" s="85">
        <f t="shared" si="13"/>
        <v>0</v>
      </c>
      <c r="Q239" s="83"/>
      <c r="R239" s="377">
        <f t="shared" si="14"/>
        <v>0</v>
      </c>
      <c r="S239" s="905"/>
      <c r="T239" s="905"/>
      <c r="V239" s="174"/>
      <c r="W239" s="176"/>
    </row>
    <row r="240" spans="1:23" ht="25.5" x14ac:dyDescent="0.25">
      <c r="A240" s="457">
        <v>697</v>
      </c>
      <c r="B240" s="13" t="s">
        <v>144</v>
      </c>
      <c r="C240" s="14" t="s">
        <v>216</v>
      </c>
      <c r="D240" s="14" t="s">
        <v>10</v>
      </c>
      <c r="E240" s="14" t="s">
        <v>299</v>
      </c>
      <c r="F240" s="15">
        <v>45962</v>
      </c>
      <c r="G240" s="37">
        <v>3.83</v>
      </c>
      <c r="H240" s="337"/>
      <c r="I240" s="83">
        <v>2</v>
      </c>
      <c r="J240" s="85">
        <f>G240*I240</f>
        <v>7.66</v>
      </c>
      <c r="K240" s="83"/>
      <c r="L240" s="85">
        <f>G240*K240</f>
        <v>0</v>
      </c>
      <c r="M240" s="83"/>
      <c r="N240" s="85">
        <f>G240*M240</f>
        <v>0</v>
      </c>
      <c r="O240" s="83"/>
      <c r="P240" s="85">
        <f>G240*O240</f>
        <v>0</v>
      </c>
      <c r="Q240" s="83"/>
      <c r="R240" s="377">
        <f>G240*Q240</f>
        <v>0</v>
      </c>
      <c r="S240" s="905"/>
      <c r="T240" s="905"/>
      <c r="V240" s="174"/>
      <c r="W240" s="176"/>
    </row>
    <row r="241" spans="1:23" ht="28.5" x14ac:dyDescent="0.25">
      <c r="A241" s="179">
        <v>203</v>
      </c>
      <c r="B241" s="201" t="s">
        <v>144</v>
      </c>
      <c r="C241" s="14" t="s">
        <v>206</v>
      </c>
      <c r="D241" s="14" t="s">
        <v>10</v>
      </c>
      <c r="E241" s="14" t="s">
        <v>299</v>
      </c>
      <c r="F241" s="15">
        <v>45352</v>
      </c>
      <c r="G241" s="37">
        <v>3</v>
      </c>
      <c r="H241" s="337"/>
      <c r="I241" s="83"/>
      <c r="J241" s="85">
        <f t="shared" si="15"/>
        <v>0</v>
      </c>
      <c r="K241" s="83"/>
      <c r="L241" s="85">
        <f t="shared" si="11"/>
        <v>0</v>
      </c>
      <c r="M241" s="83"/>
      <c r="N241" s="85">
        <f t="shared" si="12"/>
        <v>0</v>
      </c>
      <c r="O241" s="83"/>
      <c r="P241" s="85">
        <f t="shared" si="13"/>
        <v>0</v>
      </c>
      <c r="Q241" s="83"/>
      <c r="R241" s="377">
        <f t="shared" si="14"/>
        <v>0</v>
      </c>
      <c r="S241" s="905"/>
      <c r="T241" s="905"/>
      <c r="V241" s="174"/>
      <c r="W241" s="176"/>
    </row>
    <row r="242" spans="1:23" ht="25.5" x14ac:dyDescent="0.25">
      <c r="A242" s="179">
        <v>204</v>
      </c>
      <c r="B242" s="201" t="s">
        <v>145</v>
      </c>
      <c r="C242" s="14" t="s">
        <v>206</v>
      </c>
      <c r="D242" s="14" t="s">
        <v>10</v>
      </c>
      <c r="E242" s="14" t="s">
        <v>262</v>
      </c>
      <c r="F242" s="15">
        <v>45717</v>
      </c>
      <c r="G242" s="37">
        <v>3.34</v>
      </c>
      <c r="H242" s="337"/>
      <c r="I242" s="83"/>
      <c r="J242" s="85">
        <f t="shared" si="15"/>
        <v>0</v>
      </c>
      <c r="K242" s="83"/>
      <c r="L242" s="85">
        <f t="shared" si="11"/>
        <v>0</v>
      </c>
      <c r="M242" s="83"/>
      <c r="N242" s="85">
        <f t="shared" si="12"/>
        <v>0</v>
      </c>
      <c r="O242" s="83"/>
      <c r="P242" s="85">
        <f t="shared" si="13"/>
        <v>0</v>
      </c>
      <c r="Q242" s="83"/>
      <c r="R242" s="377">
        <f t="shared" si="14"/>
        <v>0</v>
      </c>
      <c r="S242" s="905"/>
      <c r="T242" s="905"/>
      <c r="V242" s="174"/>
      <c r="W242" s="176"/>
    </row>
    <row r="243" spans="1:23" x14ac:dyDescent="0.25">
      <c r="A243" s="179">
        <v>205</v>
      </c>
      <c r="B243" s="201" t="s">
        <v>146</v>
      </c>
      <c r="C243" s="14" t="s">
        <v>203</v>
      </c>
      <c r="D243" s="14" t="s">
        <v>10</v>
      </c>
      <c r="E243" s="14" t="s">
        <v>273</v>
      </c>
      <c r="F243" s="15">
        <v>45689</v>
      </c>
      <c r="G243" s="37">
        <v>0.56000000000000005</v>
      </c>
      <c r="H243" s="337"/>
      <c r="I243" s="83"/>
      <c r="J243" s="85">
        <f t="shared" si="15"/>
        <v>0</v>
      </c>
      <c r="K243" s="83"/>
      <c r="L243" s="85">
        <f t="shared" si="11"/>
        <v>0</v>
      </c>
      <c r="M243" s="83"/>
      <c r="N243" s="85">
        <f t="shared" si="12"/>
        <v>0</v>
      </c>
      <c r="O243" s="83"/>
      <c r="P243" s="85">
        <f t="shared" si="13"/>
        <v>0</v>
      </c>
      <c r="Q243" s="83"/>
      <c r="R243" s="377">
        <f t="shared" si="14"/>
        <v>0</v>
      </c>
      <c r="S243" s="905"/>
      <c r="T243" s="905"/>
      <c r="V243" s="174"/>
      <c r="W243" s="176"/>
    </row>
    <row r="244" spans="1:23" x14ac:dyDescent="0.25">
      <c r="A244" s="179">
        <v>206</v>
      </c>
      <c r="B244" s="201" t="s">
        <v>147</v>
      </c>
      <c r="C244" s="14" t="s">
        <v>247</v>
      </c>
      <c r="D244" s="14" t="s">
        <v>10</v>
      </c>
      <c r="E244" s="14" t="s">
        <v>273</v>
      </c>
      <c r="F244" s="15">
        <v>45689</v>
      </c>
      <c r="G244" s="37">
        <v>0.56000000000000005</v>
      </c>
      <c r="H244" s="337"/>
      <c r="I244" s="83"/>
      <c r="J244" s="85">
        <f t="shared" si="15"/>
        <v>0</v>
      </c>
      <c r="K244" s="83"/>
      <c r="L244" s="85">
        <f t="shared" si="11"/>
        <v>0</v>
      </c>
      <c r="M244" s="83"/>
      <c r="N244" s="85">
        <f t="shared" si="12"/>
        <v>0</v>
      </c>
      <c r="O244" s="83"/>
      <c r="P244" s="85">
        <f t="shared" si="13"/>
        <v>0</v>
      </c>
      <c r="Q244" s="83"/>
      <c r="R244" s="377">
        <f t="shared" si="14"/>
        <v>0</v>
      </c>
      <c r="S244" s="905"/>
      <c r="T244" s="905"/>
      <c r="V244" s="174"/>
      <c r="W244" s="176"/>
    </row>
    <row r="245" spans="1:23" x14ac:dyDescent="0.25">
      <c r="A245" s="179">
        <v>207</v>
      </c>
      <c r="B245" s="201" t="s">
        <v>1218</v>
      </c>
      <c r="C245" s="14" t="s">
        <v>203</v>
      </c>
      <c r="D245" s="14" t="s">
        <v>10</v>
      </c>
      <c r="E245" s="14" t="s">
        <v>273</v>
      </c>
      <c r="F245" s="15">
        <v>45108</v>
      </c>
      <c r="G245" s="37">
        <v>0.71</v>
      </c>
      <c r="H245" s="337"/>
      <c r="I245" s="83"/>
      <c r="J245" s="85">
        <f t="shared" si="15"/>
        <v>0</v>
      </c>
      <c r="K245" s="83"/>
      <c r="L245" s="85">
        <f t="shared" si="11"/>
        <v>0</v>
      </c>
      <c r="M245" s="83"/>
      <c r="N245" s="85">
        <f t="shared" si="12"/>
        <v>0</v>
      </c>
      <c r="O245" s="83"/>
      <c r="P245" s="85">
        <f t="shared" si="13"/>
        <v>0</v>
      </c>
      <c r="Q245" s="83"/>
      <c r="R245" s="377">
        <f t="shared" si="14"/>
        <v>0</v>
      </c>
      <c r="S245" s="905"/>
      <c r="T245" s="905"/>
      <c r="V245" s="174"/>
      <c r="W245" s="176"/>
    </row>
    <row r="246" spans="1:23" x14ac:dyDescent="0.25">
      <c r="A246" s="179">
        <v>208</v>
      </c>
      <c r="B246" s="201" t="s">
        <v>149</v>
      </c>
      <c r="C246" s="14" t="s">
        <v>248</v>
      </c>
      <c r="D246" s="14" t="s">
        <v>10</v>
      </c>
      <c r="E246" s="14" t="s">
        <v>314</v>
      </c>
      <c r="F246" s="15">
        <v>45444</v>
      </c>
      <c r="G246" s="37">
        <v>9.3000000000000007</v>
      </c>
      <c r="H246" s="337"/>
      <c r="I246" s="83"/>
      <c r="J246" s="85">
        <f t="shared" si="15"/>
        <v>0</v>
      </c>
      <c r="K246" s="83"/>
      <c r="L246" s="85">
        <f t="shared" si="11"/>
        <v>0</v>
      </c>
      <c r="M246" s="83"/>
      <c r="N246" s="85">
        <f t="shared" si="12"/>
        <v>0</v>
      </c>
      <c r="O246" s="83"/>
      <c r="P246" s="85">
        <f t="shared" si="13"/>
        <v>0</v>
      </c>
      <c r="Q246" s="83"/>
      <c r="R246" s="377">
        <f t="shared" si="14"/>
        <v>0</v>
      </c>
      <c r="S246" s="905"/>
      <c r="T246" s="905"/>
      <c r="V246" s="174"/>
      <c r="W246" s="176"/>
    </row>
    <row r="247" spans="1:23" ht="42.75" x14ac:dyDescent="0.25">
      <c r="A247" s="179">
        <v>209</v>
      </c>
      <c r="B247" s="201" t="s">
        <v>150</v>
      </c>
      <c r="C247" s="14" t="s">
        <v>217</v>
      </c>
      <c r="D247" s="14" t="s">
        <v>10</v>
      </c>
      <c r="E247" s="14" t="s">
        <v>315</v>
      </c>
      <c r="F247" s="15">
        <v>45292</v>
      </c>
      <c r="G247" s="37">
        <v>4.29</v>
      </c>
      <c r="H247" s="337"/>
      <c r="I247" s="83"/>
      <c r="J247" s="85">
        <f t="shared" si="15"/>
        <v>0</v>
      </c>
      <c r="K247" s="83"/>
      <c r="L247" s="85">
        <f t="shared" si="11"/>
        <v>0</v>
      </c>
      <c r="M247" s="83"/>
      <c r="N247" s="85">
        <f t="shared" si="12"/>
        <v>0</v>
      </c>
      <c r="O247" s="83"/>
      <c r="P247" s="85">
        <f t="shared" si="13"/>
        <v>0</v>
      </c>
      <c r="Q247" s="83"/>
      <c r="R247" s="377">
        <f t="shared" si="14"/>
        <v>0</v>
      </c>
      <c r="S247" s="905"/>
      <c r="T247" s="905"/>
      <c r="V247" s="174"/>
      <c r="W247" s="176"/>
    </row>
    <row r="248" spans="1:23" x14ac:dyDescent="0.25">
      <c r="A248" s="179">
        <v>210</v>
      </c>
      <c r="B248" s="201" t="s">
        <v>151</v>
      </c>
      <c r="C248" s="14" t="s">
        <v>249</v>
      </c>
      <c r="D248" s="14" t="s">
        <v>10</v>
      </c>
      <c r="E248" s="14" t="s">
        <v>316</v>
      </c>
      <c r="F248" s="15">
        <v>45658</v>
      </c>
      <c r="G248" s="37">
        <v>4.6399999999999997</v>
      </c>
      <c r="H248" s="337"/>
      <c r="I248" s="83"/>
      <c r="J248" s="85">
        <f t="shared" si="15"/>
        <v>0</v>
      </c>
      <c r="K248" s="83"/>
      <c r="L248" s="85">
        <f t="shared" si="11"/>
        <v>0</v>
      </c>
      <c r="M248" s="83"/>
      <c r="N248" s="85">
        <f t="shared" si="12"/>
        <v>0</v>
      </c>
      <c r="O248" s="83"/>
      <c r="P248" s="85">
        <f t="shared" si="13"/>
        <v>0</v>
      </c>
      <c r="Q248" s="83"/>
      <c r="R248" s="377">
        <f t="shared" si="14"/>
        <v>0</v>
      </c>
      <c r="S248" s="905"/>
      <c r="T248" s="905"/>
      <c r="V248" s="174"/>
      <c r="W248" s="176"/>
    </row>
    <row r="249" spans="1:23" ht="28.5" x14ac:dyDescent="0.25">
      <c r="A249" s="179">
        <v>211</v>
      </c>
      <c r="B249" s="201" t="s">
        <v>152</v>
      </c>
      <c r="C249" s="14" t="s">
        <v>203</v>
      </c>
      <c r="D249" s="14" t="s">
        <v>10</v>
      </c>
      <c r="E249" s="14" t="s">
        <v>317</v>
      </c>
      <c r="F249" s="15">
        <v>45444</v>
      </c>
      <c r="G249" s="37">
        <v>2.52</v>
      </c>
      <c r="H249" s="337"/>
      <c r="I249" s="83"/>
      <c r="J249" s="85">
        <f t="shared" si="15"/>
        <v>0</v>
      </c>
      <c r="K249" s="83"/>
      <c r="L249" s="85">
        <f t="shared" si="11"/>
        <v>0</v>
      </c>
      <c r="M249" s="83"/>
      <c r="N249" s="85">
        <f t="shared" si="12"/>
        <v>0</v>
      </c>
      <c r="O249" s="83"/>
      <c r="P249" s="85">
        <f t="shared" si="13"/>
        <v>0</v>
      </c>
      <c r="Q249" s="83"/>
      <c r="R249" s="377">
        <f t="shared" si="14"/>
        <v>0</v>
      </c>
      <c r="S249" s="905"/>
      <c r="T249" s="905"/>
      <c r="V249" s="174"/>
      <c r="W249" s="176"/>
    </row>
    <row r="250" spans="1:23" x14ac:dyDescent="0.25">
      <c r="A250" s="179">
        <v>212</v>
      </c>
      <c r="B250" s="201" t="s">
        <v>153</v>
      </c>
      <c r="C250" s="14" t="s">
        <v>224</v>
      </c>
      <c r="D250" s="14" t="s">
        <v>10</v>
      </c>
      <c r="E250" s="14" t="s">
        <v>318</v>
      </c>
      <c r="F250" s="15">
        <v>45078</v>
      </c>
      <c r="G250" s="37">
        <v>2.5</v>
      </c>
      <c r="H250" s="337"/>
      <c r="I250" s="83"/>
      <c r="J250" s="85">
        <f t="shared" si="15"/>
        <v>0</v>
      </c>
      <c r="K250" s="83"/>
      <c r="L250" s="85">
        <f t="shared" si="11"/>
        <v>0</v>
      </c>
      <c r="M250" s="83"/>
      <c r="N250" s="85">
        <f t="shared" si="12"/>
        <v>0</v>
      </c>
      <c r="O250" s="83"/>
      <c r="P250" s="85">
        <f t="shared" si="13"/>
        <v>0</v>
      </c>
      <c r="Q250" s="83"/>
      <c r="R250" s="377">
        <f t="shared" si="14"/>
        <v>0</v>
      </c>
      <c r="S250" s="905"/>
      <c r="T250" s="905"/>
      <c r="V250" s="174"/>
      <c r="W250" s="176"/>
    </row>
    <row r="251" spans="1:23" ht="25.5" x14ac:dyDescent="0.25">
      <c r="A251" s="179">
        <v>213</v>
      </c>
      <c r="B251" s="201" t="s">
        <v>154</v>
      </c>
      <c r="C251" s="14" t="s">
        <v>246</v>
      </c>
      <c r="D251" s="14" t="s">
        <v>10</v>
      </c>
      <c r="E251" s="14" t="s">
        <v>318</v>
      </c>
      <c r="F251" s="15">
        <v>45444</v>
      </c>
      <c r="G251" s="37">
        <v>3.16</v>
      </c>
      <c r="H251" s="337"/>
      <c r="I251" s="83"/>
      <c r="J251" s="85">
        <f t="shared" si="15"/>
        <v>0</v>
      </c>
      <c r="K251" s="83"/>
      <c r="L251" s="85">
        <f t="shared" si="11"/>
        <v>0</v>
      </c>
      <c r="M251" s="83"/>
      <c r="N251" s="85">
        <f t="shared" si="12"/>
        <v>0</v>
      </c>
      <c r="O251" s="83"/>
      <c r="P251" s="85">
        <f t="shared" si="13"/>
        <v>0</v>
      </c>
      <c r="Q251" s="83"/>
      <c r="R251" s="377">
        <f t="shared" si="14"/>
        <v>0</v>
      </c>
      <c r="S251" s="905"/>
      <c r="T251" s="905"/>
      <c r="V251" s="174"/>
      <c r="W251" s="176"/>
    </row>
    <row r="252" spans="1:23" x14ac:dyDescent="0.25">
      <c r="A252" s="179">
        <v>214</v>
      </c>
      <c r="B252" s="201" t="s">
        <v>731</v>
      </c>
      <c r="C252" s="14" t="s">
        <v>732</v>
      </c>
      <c r="D252" s="14" t="s">
        <v>10</v>
      </c>
      <c r="E252" s="14" t="s">
        <v>733</v>
      </c>
      <c r="F252" s="15">
        <v>45627</v>
      </c>
      <c r="G252" s="37">
        <v>0.83</v>
      </c>
      <c r="H252" s="337"/>
      <c r="I252" s="83"/>
      <c r="J252" s="85">
        <f t="shared" si="15"/>
        <v>0</v>
      </c>
      <c r="K252" s="83"/>
      <c r="L252" s="85">
        <f>G252*K252</f>
        <v>0</v>
      </c>
      <c r="M252" s="83"/>
      <c r="N252" s="85">
        <f>G252*M252</f>
        <v>0</v>
      </c>
      <c r="O252" s="83"/>
      <c r="P252" s="85">
        <f>G252*O252</f>
        <v>0</v>
      </c>
      <c r="Q252" s="83"/>
      <c r="R252" s="377">
        <f>G252*Q252</f>
        <v>0</v>
      </c>
      <c r="S252" s="905"/>
      <c r="T252" s="905"/>
      <c r="V252" s="174"/>
      <c r="W252" s="176"/>
    </row>
    <row r="253" spans="1:23" x14ac:dyDescent="0.25">
      <c r="A253" s="179">
        <v>215</v>
      </c>
      <c r="B253" s="201" t="s">
        <v>901</v>
      </c>
      <c r="C253" s="14" t="s">
        <v>736</v>
      </c>
      <c r="D253" s="14" t="s">
        <v>10</v>
      </c>
      <c r="E253" s="14" t="s">
        <v>733</v>
      </c>
      <c r="F253" s="15">
        <v>45627</v>
      </c>
      <c r="G253" s="37">
        <v>0.56999999999999995</v>
      </c>
      <c r="H253" s="337"/>
      <c r="I253" s="235"/>
      <c r="J253" s="85">
        <f t="shared" si="15"/>
        <v>0</v>
      </c>
      <c r="K253" s="83"/>
      <c r="L253" s="234">
        <f>G253*K253</f>
        <v>0</v>
      </c>
      <c r="M253" s="83"/>
      <c r="N253" s="234">
        <f>G253*M253</f>
        <v>0</v>
      </c>
      <c r="O253" s="235"/>
      <c r="P253" s="234">
        <f>G253*O253</f>
        <v>0</v>
      </c>
      <c r="Q253" s="235"/>
      <c r="R253" s="895">
        <f>G253*Q253</f>
        <v>0</v>
      </c>
      <c r="S253" s="905"/>
      <c r="T253" s="905"/>
      <c r="U253" s="195"/>
      <c r="V253" s="196"/>
      <c r="W253" s="197"/>
    </row>
    <row r="254" spans="1:23" ht="38.25" x14ac:dyDescent="0.25">
      <c r="A254" s="179">
        <v>216</v>
      </c>
      <c r="B254" s="201" t="s">
        <v>155</v>
      </c>
      <c r="C254" s="14" t="s">
        <v>200</v>
      </c>
      <c r="D254" s="14" t="s">
        <v>10</v>
      </c>
      <c r="E254" s="14" t="s">
        <v>319</v>
      </c>
      <c r="F254" s="15">
        <v>45658</v>
      </c>
      <c r="G254" s="37">
        <v>1.22</v>
      </c>
      <c r="H254" s="337"/>
      <c r="I254" s="83"/>
      <c r="J254" s="85">
        <f t="shared" si="15"/>
        <v>0</v>
      </c>
      <c r="K254" s="83"/>
      <c r="L254" s="85">
        <f t="shared" si="11"/>
        <v>0</v>
      </c>
      <c r="M254" s="83"/>
      <c r="N254" s="85">
        <f t="shared" si="12"/>
        <v>0</v>
      </c>
      <c r="O254" s="83"/>
      <c r="P254" s="85">
        <f t="shared" si="13"/>
        <v>0</v>
      </c>
      <c r="Q254" s="83"/>
      <c r="R254" s="377">
        <f t="shared" si="14"/>
        <v>0</v>
      </c>
      <c r="S254" s="905"/>
      <c r="T254" s="905"/>
      <c r="V254" s="174"/>
      <c r="W254" s="176"/>
    </row>
    <row r="255" spans="1:23" ht="25.5" x14ac:dyDescent="0.25">
      <c r="A255" s="179">
        <v>217</v>
      </c>
      <c r="B255" s="201" t="s">
        <v>156</v>
      </c>
      <c r="C255" s="14" t="s">
        <v>250</v>
      </c>
      <c r="D255" s="14" t="s">
        <v>10</v>
      </c>
      <c r="E255" s="14" t="s">
        <v>268</v>
      </c>
      <c r="F255" s="15">
        <v>45200</v>
      </c>
      <c r="G255" s="37">
        <v>3.37</v>
      </c>
      <c r="H255" s="337"/>
      <c r="I255" s="83"/>
      <c r="J255" s="85">
        <f t="shared" si="15"/>
        <v>0</v>
      </c>
      <c r="K255" s="83"/>
      <c r="L255" s="85">
        <f t="shared" si="11"/>
        <v>0</v>
      </c>
      <c r="M255" s="83"/>
      <c r="N255" s="85">
        <f t="shared" si="12"/>
        <v>0</v>
      </c>
      <c r="O255" s="83"/>
      <c r="P255" s="85">
        <f t="shared" si="13"/>
        <v>0</v>
      </c>
      <c r="Q255" s="83"/>
      <c r="R255" s="377">
        <f t="shared" si="14"/>
        <v>0</v>
      </c>
      <c r="S255" s="905"/>
      <c r="T255" s="905"/>
      <c r="V255" s="174"/>
      <c r="W255" s="176"/>
    </row>
    <row r="256" spans="1:23" x14ac:dyDescent="0.25">
      <c r="A256" s="179">
        <v>218</v>
      </c>
      <c r="B256" s="201" t="s">
        <v>821</v>
      </c>
      <c r="C256" s="14" t="s">
        <v>887</v>
      </c>
      <c r="D256" s="14" t="s">
        <v>10</v>
      </c>
      <c r="E256" s="14" t="s">
        <v>680</v>
      </c>
      <c r="F256" s="15">
        <v>45200</v>
      </c>
      <c r="G256" s="37">
        <v>0.93</v>
      </c>
      <c r="H256" s="337"/>
      <c r="I256" s="83"/>
      <c r="J256" s="85">
        <f t="shared" si="15"/>
        <v>0</v>
      </c>
      <c r="K256" s="83"/>
      <c r="L256" s="85">
        <f>G256*K256</f>
        <v>0</v>
      </c>
      <c r="M256" s="83"/>
      <c r="N256" s="85">
        <f>G256*M256</f>
        <v>0</v>
      </c>
      <c r="O256" s="83"/>
      <c r="P256" s="85">
        <f>G256*O256</f>
        <v>0</v>
      </c>
      <c r="Q256" s="83"/>
      <c r="R256" s="377">
        <f>G256*Q256</f>
        <v>0</v>
      </c>
      <c r="S256" s="905"/>
      <c r="T256" s="905"/>
      <c r="V256" s="174"/>
      <c r="W256" s="176"/>
    </row>
    <row r="257" spans="1:23" x14ac:dyDescent="0.25">
      <c r="A257" s="179">
        <v>219</v>
      </c>
      <c r="B257" s="201" t="s">
        <v>886</v>
      </c>
      <c r="C257" s="14" t="s">
        <v>887</v>
      </c>
      <c r="D257" s="14" t="s">
        <v>10</v>
      </c>
      <c r="E257" s="14" t="s">
        <v>680</v>
      </c>
      <c r="F257" s="15">
        <v>45200</v>
      </c>
      <c r="G257" s="37">
        <v>0.93</v>
      </c>
      <c r="H257" s="337"/>
      <c r="I257" s="83"/>
      <c r="J257" s="85">
        <f t="shared" si="15"/>
        <v>0</v>
      </c>
      <c r="K257" s="83"/>
      <c r="L257" s="85">
        <f>G257*K257</f>
        <v>0</v>
      </c>
      <c r="M257" s="83"/>
      <c r="N257" s="85">
        <f>G257*M257</f>
        <v>0</v>
      </c>
      <c r="O257" s="83"/>
      <c r="P257" s="85">
        <f>G257*O257</f>
        <v>0</v>
      </c>
      <c r="Q257" s="83"/>
      <c r="R257" s="377">
        <f>G257*Q257</f>
        <v>0</v>
      </c>
      <c r="S257" s="905"/>
      <c r="T257" s="905"/>
      <c r="V257" s="174"/>
      <c r="W257" s="176"/>
    </row>
    <row r="258" spans="1:23" ht="28.5" x14ac:dyDescent="0.25">
      <c r="A258" s="179">
        <v>220</v>
      </c>
      <c r="B258" s="201" t="s">
        <v>157</v>
      </c>
      <c r="C258" s="14" t="s">
        <v>196</v>
      </c>
      <c r="D258" s="14" t="s">
        <v>10</v>
      </c>
      <c r="E258" s="14" t="s">
        <v>287</v>
      </c>
      <c r="F258" s="15">
        <v>45444</v>
      </c>
      <c r="G258" s="37">
        <v>1.1399999999999999</v>
      </c>
      <c r="H258" s="337"/>
      <c r="I258" s="83"/>
      <c r="J258" s="85">
        <f t="shared" si="15"/>
        <v>0</v>
      </c>
      <c r="K258" s="83"/>
      <c r="L258" s="85">
        <f t="shared" si="11"/>
        <v>0</v>
      </c>
      <c r="M258" s="83"/>
      <c r="N258" s="85">
        <f t="shared" si="12"/>
        <v>0</v>
      </c>
      <c r="O258" s="83"/>
      <c r="P258" s="85">
        <f t="shared" si="13"/>
        <v>0</v>
      </c>
      <c r="Q258" s="83"/>
      <c r="R258" s="377">
        <f t="shared" si="14"/>
        <v>0</v>
      </c>
      <c r="S258" s="905"/>
      <c r="T258" s="905"/>
      <c r="V258" s="174"/>
      <c r="W258" s="176"/>
    </row>
    <row r="259" spans="1:23" ht="25.5" x14ac:dyDescent="0.25">
      <c r="A259" s="179">
        <v>221</v>
      </c>
      <c r="B259" s="201" t="s">
        <v>158</v>
      </c>
      <c r="C259" s="14" t="s">
        <v>203</v>
      </c>
      <c r="D259" s="14" t="s">
        <v>10</v>
      </c>
      <c r="E259" s="14" t="s">
        <v>320</v>
      </c>
      <c r="F259" s="15">
        <v>45689</v>
      </c>
      <c r="G259" s="37">
        <v>0.9</v>
      </c>
      <c r="H259" s="337"/>
      <c r="I259" s="83"/>
      <c r="J259" s="85">
        <f t="shared" si="15"/>
        <v>0</v>
      </c>
      <c r="K259" s="83"/>
      <c r="L259" s="85">
        <f t="shared" si="11"/>
        <v>0</v>
      </c>
      <c r="M259" s="83"/>
      <c r="N259" s="85">
        <f t="shared" si="12"/>
        <v>0</v>
      </c>
      <c r="O259" s="83"/>
      <c r="P259" s="85">
        <f t="shared" si="13"/>
        <v>0</v>
      </c>
      <c r="Q259" s="83"/>
      <c r="R259" s="377">
        <f t="shared" si="14"/>
        <v>0</v>
      </c>
      <c r="S259" s="905"/>
      <c r="T259" s="905"/>
      <c r="V259" s="174"/>
      <c r="W259" s="176"/>
    </row>
    <row r="260" spans="1:23" x14ac:dyDescent="0.25">
      <c r="A260" s="179">
        <v>222</v>
      </c>
      <c r="B260" s="201" t="s">
        <v>159</v>
      </c>
      <c r="C260" s="14" t="s">
        <v>203</v>
      </c>
      <c r="D260" s="14" t="s">
        <v>10</v>
      </c>
      <c r="E260" s="14" t="s">
        <v>321</v>
      </c>
      <c r="F260" s="15">
        <v>45870</v>
      </c>
      <c r="G260" s="37">
        <v>3.78</v>
      </c>
      <c r="H260" s="337"/>
      <c r="I260" s="83">
        <v>1</v>
      </c>
      <c r="J260" s="85">
        <f t="shared" si="15"/>
        <v>3.78</v>
      </c>
      <c r="K260" s="83"/>
      <c r="L260" s="85">
        <f t="shared" si="11"/>
        <v>0</v>
      </c>
      <c r="M260" s="83"/>
      <c r="N260" s="85">
        <f t="shared" si="12"/>
        <v>0</v>
      </c>
      <c r="O260" s="83"/>
      <c r="P260" s="85">
        <f t="shared" si="13"/>
        <v>0</v>
      </c>
      <c r="Q260" s="83"/>
      <c r="R260" s="377">
        <f t="shared" si="14"/>
        <v>0</v>
      </c>
      <c r="S260" s="905"/>
      <c r="T260" s="905"/>
      <c r="V260" s="174"/>
      <c r="W260" s="176"/>
    </row>
    <row r="261" spans="1:23" ht="28.5" x14ac:dyDescent="0.25">
      <c r="A261" s="179"/>
      <c r="B261" s="201" t="s">
        <v>17941</v>
      </c>
      <c r="C261" s="14" t="s">
        <v>203</v>
      </c>
      <c r="D261" s="14" t="s">
        <v>10</v>
      </c>
      <c r="E261" s="14" t="s">
        <v>287</v>
      </c>
      <c r="F261" s="15">
        <v>45505</v>
      </c>
      <c r="G261" s="37">
        <v>1.1100000000000001</v>
      </c>
      <c r="H261" s="337"/>
      <c r="I261" s="83"/>
      <c r="J261" s="85">
        <f>G261*I261</f>
        <v>0</v>
      </c>
      <c r="K261" s="83"/>
      <c r="L261" s="85">
        <f>G261*K261</f>
        <v>0</v>
      </c>
      <c r="M261" s="83"/>
      <c r="N261" s="85">
        <f>G261*M261</f>
        <v>0</v>
      </c>
      <c r="O261" s="83"/>
      <c r="P261" s="85">
        <f>G261*O261</f>
        <v>0</v>
      </c>
      <c r="Q261" s="83"/>
      <c r="R261" s="377">
        <f>G261*Q261</f>
        <v>0</v>
      </c>
      <c r="S261" s="905"/>
      <c r="T261" s="905"/>
      <c r="V261" s="174"/>
      <c r="W261" s="176"/>
    </row>
    <row r="262" spans="1:23" ht="25.5" x14ac:dyDescent="0.25">
      <c r="A262" s="179">
        <v>223</v>
      </c>
      <c r="B262" s="201" t="s">
        <v>160</v>
      </c>
      <c r="C262" s="14" t="s">
        <v>215</v>
      </c>
      <c r="D262" s="14" t="s">
        <v>10</v>
      </c>
      <c r="E262" s="14" t="s">
        <v>287</v>
      </c>
      <c r="F262" s="15">
        <v>45352</v>
      </c>
      <c r="G262" s="37">
        <v>3.58</v>
      </c>
      <c r="H262" s="337"/>
      <c r="I262" s="83"/>
      <c r="J262" s="85">
        <f t="shared" si="15"/>
        <v>0</v>
      </c>
      <c r="K262" s="83"/>
      <c r="L262" s="85">
        <f t="shared" si="11"/>
        <v>0</v>
      </c>
      <c r="M262" s="83"/>
      <c r="N262" s="85">
        <f t="shared" si="12"/>
        <v>0</v>
      </c>
      <c r="O262" s="83"/>
      <c r="P262" s="85">
        <f t="shared" si="13"/>
        <v>0</v>
      </c>
      <c r="Q262" s="83"/>
      <c r="R262" s="377">
        <f t="shared" si="14"/>
        <v>0</v>
      </c>
      <c r="S262" s="905"/>
      <c r="T262" s="905"/>
      <c r="V262" s="174"/>
      <c r="W262" s="176"/>
    </row>
    <row r="263" spans="1:23" ht="25.5" x14ac:dyDescent="0.25">
      <c r="A263" s="179">
        <v>224</v>
      </c>
      <c r="B263" s="201" t="s">
        <v>161</v>
      </c>
      <c r="C263" s="14" t="s">
        <v>200</v>
      </c>
      <c r="D263" s="14" t="s">
        <v>10</v>
      </c>
      <c r="E263" s="14" t="s">
        <v>287</v>
      </c>
      <c r="F263" s="15">
        <v>45261</v>
      </c>
      <c r="G263" s="37">
        <v>0.97</v>
      </c>
      <c r="H263" s="337"/>
      <c r="I263" s="83"/>
      <c r="J263" s="85">
        <f t="shared" si="15"/>
        <v>0</v>
      </c>
      <c r="K263" s="83"/>
      <c r="L263" s="85">
        <f t="shared" si="11"/>
        <v>0</v>
      </c>
      <c r="M263" s="83"/>
      <c r="N263" s="85">
        <f t="shared" si="12"/>
        <v>0</v>
      </c>
      <c r="O263" s="83"/>
      <c r="P263" s="85">
        <f t="shared" si="13"/>
        <v>0</v>
      </c>
      <c r="Q263" s="83"/>
      <c r="R263" s="377">
        <f t="shared" si="14"/>
        <v>0</v>
      </c>
      <c r="S263" s="905"/>
      <c r="T263" s="905"/>
      <c r="V263" s="174"/>
      <c r="W263" s="176"/>
    </row>
    <row r="264" spans="1:23" x14ac:dyDescent="0.25">
      <c r="A264" s="179">
        <v>225</v>
      </c>
      <c r="B264" s="201" t="s">
        <v>162</v>
      </c>
      <c r="C264" s="14" t="s">
        <v>203</v>
      </c>
      <c r="D264" s="14" t="s">
        <v>10</v>
      </c>
      <c r="E264" s="14" t="s">
        <v>287</v>
      </c>
      <c r="F264" s="15">
        <v>45748</v>
      </c>
      <c r="G264" s="37">
        <v>3</v>
      </c>
      <c r="H264" s="337"/>
      <c r="I264" s="83">
        <v>3</v>
      </c>
      <c r="J264" s="85">
        <f t="shared" si="15"/>
        <v>9</v>
      </c>
      <c r="K264" s="83"/>
      <c r="L264" s="85">
        <f t="shared" si="11"/>
        <v>0</v>
      </c>
      <c r="M264" s="83"/>
      <c r="N264" s="85">
        <f t="shared" si="12"/>
        <v>0</v>
      </c>
      <c r="O264" s="83"/>
      <c r="P264" s="85">
        <f t="shared" si="13"/>
        <v>0</v>
      </c>
      <c r="Q264" s="83"/>
      <c r="R264" s="377">
        <f t="shared" si="14"/>
        <v>0</v>
      </c>
      <c r="S264" s="905"/>
      <c r="T264" s="905"/>
      <c r="V264" s="174"/>
      <c r="W264" s="176"/>
    </row>
    <row r="265" spans="1:23" ht="38.25" x14ac:dyDescent="0.25">
      <c r="A265" s="179">
        <v>226</v>
      </c>
      <c r="B265" s="201" t="s">
        <v>163</v>
      </c>
      <c r="C265" s="14" t="s">
        <v>251</v>
      </c>
      <c r="D265" s="14" t="s">
        <v>10</v>
      </c>
      <c r="E265" s="14" t="s">
        <v>287</v>
      </c>
      <c r="F265" s="15">
        <v>45748</v>
      </c>
      <c r="G265" s="37">
        <v>1.41</v>
      </c>
      <c r="H265" s="337"/>
      <c r="I265" s="83"/>
      <c r="J265" s="85">
        <f t="shared" si="15"/>
        <v>0</v>
      </c>
      <c r="K265" s="83"/>
      <c r="L265" s="85">
        <f t="shared" si="11"/>
        <v>0</v>
      </c>
      <c r="M265" s="83"/>
      <c r="N265" s="85">
        <f t="shared" si="12"/>
        <v>0</v>
      </c>
      <c r="O265" s="83"/>
      <c r="P265" s="85">
        <f t="shared" si="13"/>
        <v>0</v>
      </c>
      <c r="Q265" s="83"/>
      <c r="R265" s="377">
        <f t="shared" si="14"/>
        <v>0</v>
      </c>
      <c r="S265" s="905"/>
      <c r="T265" s="905"/>
      <c r="V265" s="174"/>
      <c r="W265" s="176"/>
    </row>
    <row r="266" spans="1:23" ht="25.5" x14ac:dyDescent="0.25">
      <c r="A266" s="179">
        <v>699</v>
      </c>
      <c r="B266" s="201" t="s">
        <v>163</v>
      </c>
      <c r="C266" s="14" t="s">
        <v>17751</v>
      </c>
      <c r="D266" s="14" t="s">
        <v>10</v>
      </c>
      <c r="E266" s="14" t="s">
        <v>287</v>
      </c>
      <c r="F266" s="15">
        <v>45536</v>
      </c>
      <c r="G266" s="37">
        <v>0.92</v>
      </c>
      <c r="H266" s="337"/>
      <c r="I266" s="83"/>
      <c r="J266" s="85">
        <f>G266*I266</f>
        <v>0</v>
      </c>
      <c r="K266" s="83"/>
      <c r="L266" s="85">
        <f>G266*K266</f>
        <v>0</v>
      </c>
      <c r="M266" s="83"/>
      <c r="N266" s="85">
        <f>G266*M266</f>
        <v>0</v>
      </c>
      <c r="O266" s="83"/>
      <c r="P266" s="85">
        <f>G266*O266</f>
        <v>0</v>
      </c>
      <c r="Q266" s="83"/>
      <c r="R266" s="377">
        <f>G266*Q266</f>
        <v>0</v>
      </c>
      <c r="S266" s="905"/>
      <c r="T266" s="905"/>
      <c r="V266" s="174"/>
      <c r="W266" s="176"/>
    </row>
    <row r="267" spans="1:23" ht="25.5" x14ac:dyDescent="0.25">
      <c r="A267" s="179">
        <v>227</v>
      </c>
      <c r="B267" s="201" t="s">
        <v>164</v>
      </c>
      <c r="C267" s="14" t="s">
        <v>252</v>
      </c>
      <c r="D267" s="14" t="s">
        <v>10</v>
      </c>
      <c r="E267" s="14" t="s">
        <v>286</v>
      </c>
      <c r="F267" s="15">
        <v>45505</v>
      </c>
      <c r="G267" s="37">
        <v>1.99</v>
      </c>
      <c r="H267" s="337"/>
      <c r="I267" s="83"/>
      <c r="J267" s="85">
        <f t="shared" si="15"/>
        <v>0</v>
      </c>
      <c r="K267" s="83"/>
      <c r="L267" s="85">
        <f t="shared" si="11"/>
        <v>0</v>
      </c>
      <c r="M267" s="83"/>
      <c r="N267" s="85">
        <f t="shared" si="12"/>
        <v>0</v>
      </c>
      <c r="O267" s="83"/>
      <c r="P267" s="85">
        <f t="shared" si="13"/>
        <v>0</v>
      </c>
      <c r="Q267" s="83"/>
      <c r="R267" s="377">
        <f t="shared" si="14"/>
        <v>0</v>
      </c>
      <c r="S267" s="905"/>
      <c r="T267" s="905"/>
      <c r="V267" s="174"/>
      <c r="W267" s="176"/>
    </row>
    <row r="268" spans="1:23" x14ac:dyDescent="0.25">
      <c r="A268" s="179">
        <v>228</v>
      </c>
      <c r="B268" s="201" t="s">
        <v>165</v>
      </c>
      <c r="C268" s="14" t="s">
        <v>253</v>
      </c>
      <c r="D268" s="14" t="s">
        <v>10</v>
      </c>
      <c r="E268" s="14" t="s">
        <v>286</v>
      </c>
      <c r="F268" s="15">
        <v>45505</v>
      </c>
      <c r="G268" s="37">
        <v>1.35</v>
      </c>
      <c r="H268" s="337"/>
      <c r="I268" s="83"/>
      <c r="J268" s="85">
        <f t="shared" si="15"/>
        <v>0</v>
      </c>
      <c r="K268" s="83"/>
      <c r="L268" s="85">
        <f t="shared" si="11"/>
        <v>0</v>
      </c>
      <c r="M268" s="83"/>
      <c r="N268" s="85">
        <f t="shared" si="12"/>
        <v>0</v>
      </c>
      <c r="O268" s="83"/>
      <c r="P268" s="85">
        <f t="shared" si="13"/>
        <v>0</v>
      </c>
      <c r="Q268" s="83"/>
      <c r="R268" s="377">
        <f t="shared" si="14"/>
        <v>0</v>
      </c>
      <c r="S268" s="905"/>
      <c r="T268" s="905"/>
      <c r="V268" s="174"/>
      <c r="W268" s="176"/>
    </row>
    <row r="269" spans="1:23" x14ac:dyDescent="0.25">
      <c r="A269" s="179">
        <v>229</v>
      </c>
      <c r="B269" s="201" t="s">
        <v>166</v>
      </c>
      <c r="C269" s="14" t="s">
        <v>209</v>
      </c>
      <c r="D269" s="14" t="s">
        <v>10</v>
      </c>
      <c r="E269" s="14" t="s">
        <v>318</v>
      </c>
      <c r="F269" s="15">
        <v>45474</v>
      </c>
      <c r="G269" s="37">
        <v>7.07</v>
      </c>
      <c r="H269" s="337"/>
      <c r="I269" s="83"/>
      <c r="J269" s="85">
        <f t="shared" si="15"/>
        <v>0</v>
      </c>
      <c r="K269" s="83"/>
      <c r="L269" s="85">
        <f t="shared" si="11"/>
        <v>0</v>
      </c>
      <c r="M269" s="83"/>
      <c r="N269" s="85">
        <f t="shared" si="12"/>
        <v>0</v>
      </c>
      <c r="O269" s="83"/>
      <c r="P269" s="85">
        <f t="shared" si="13"/>
        <v>0</v>
      </c>
      <c r="Q269" s="83"/>
      <c r="R269" s="377">
        <f t="shared" si="14"/>
        <v>0</v>
      </c>
      <c r="S269" s="905"/>
      <c r="T269" s="905"/>
      <c r="V269" s="174"/>
      <c r="W269" s="176"/>
    </row>
    <row r="270" spans="1:23" x14ac:dyDescent="0.25">
      <c r="A270" s="179">
        <v>230</v>
      </c>
      <c r="B270" s="201" t="s">
        <v>167</v>
      </c>
      <c r="C270" s="14" t="s">
        <v>223</v>
      </c>
      <c r="D270" s="14" t="s">
        <v>10</v>
      </c>
      <c r="E270" s="14" t="s">
        <v>287</v>
      </c>
      <c r="F270" s="15">
        <v>45108</v>
      </c>
      <c r="G270" s="37">
        <v>3.6</v>
      </c>
      <c r="H270" s="337"/>
      <c r="I270" s="83"/>
      <c r="J270" s="85">
        <f t="shared" si="15"/>
        <v>0</v>
      </c>
      <c r="K270" s="83"/>
      <c r="L270" s="85">
        <f t="shared" si="11"/>
        <v>0</v>
      </c>
      <c r="M270" s="83"/>
      <c r="N270" s="85">
        <f t="shared" si="12"/>
        <v>0</v>
      </c>
      <c r="O270" s="83"/>
      <c r="P270" s="85">
        <f t="shared" si="13"/>
        <v>0</v>
      </c>
      <c r="Q270" s="83"/>
      <c r="R270" s="377">
        <f t="shared" si="14"/>
        <v>0</v>
      </c>
      <c r="S270" s="905"/>
      <c r="T270" s="905"/>
      <c r="V270" s="174"/>
      <c r="W270" s="176"/>
    </row>
    <row r="271" spans="1:23" x14ac:dyDescent="0.25">
      <c r="A271" s="179">
        <v>232</v>
      </c>
      <c r="B271" s="201" t="s">
        <v>168</v>
      </c>
      <c r="C271" s="14" t="s">
        <v>209</v>
      </c>
      <c r="D271" s="14" t="s">
        <v>10</v>
      </c>
      <c r="E271" s="14" t="s">
        <v>302</v>
      </c>
      <c r="F271" s="15">
        <v>45261</v>
      </c>
      <c r="G271" s="37">
        <v>1.86</v>
      </c>
      <c r="H271" s="337"/>
      <c r="I271" s="83"/>
      <c r="J271" s="85">
        <f t="shared" si="15"/>
        <v>0</v>
      </c>
      <c r="K271" s="83"/>
      <c r="L271" s="85">
        <f t="shared" si="11"/>
        <v>0</v>
      </c>
      <c r="M271" s="83"/>
      <c r="N271" s="85">
        <f t="shared" si="12"/>
        <v>0</v>
      </c>
      <c r="O271" s="83"/>
      <c r="P271" s="85">
        <f t="shared" si="13"/>
        <v>0</v>
      </c>
      <c r="Q271" s="83"/>
      <c r="R271" s="377">
        <f t="shared" si="14"/>
        <v>0</v>
      </c>
      <c r="S271" s="905"/>
      <c r="T271" s="905"/>
      <c r="V271" s="174"/>
      <c r="W271" s="176"/>
    </row>
    <row r="272" spans="1:23" x14ac:dyDescent="0.25">
      <c r="A272" s="179">
        <v>233</v>
      </c>
      <c r="B272" s="201" t="s">
        <v>168</v>
      </c>
      <c r="C272" s="14" t="s">
        <v>209</v>
      </c>
      <c r="D272" s="14" t="s">
        <v>10</v>
      </c>
      <c r="E272" s="14" t="s">
        <v>302</v>
      </c>
      <c r="F272" s="15">
        <v>45474</v>
      </c>
      <c r="G272" s="37">
        <v>1.86</v>
      </c>
      <c r="H272" s="337"/>
      <c r="I272" s="83"/>
      <c r="J272" s="85">
        <f t="shared" si="15"/>
        <v>0</v>
      </c>
      <c r="K272" s="83"/>
      <c r="L272" s="85">
        <f>G272*K272</f>
        <v>0</v>
      </c>
      <c r="M272" s="83"/>
      <c r="N272" s="85">
        <f>G272*M272</f>
        <v>0</v>
      </c>
      <c r="O272" s="83"/>
      <c r="P272" s="85">
        <f>G272*O272</f>
        <v>0</v>
      </c>
      <c r="Q272" s="83"/>
      <c r="R272" s="377">
        <f>G272*Q272</f>
        <v>0</v>
      </c>
      <c r="S272" s="905"/>
      <c r="T272" s="905"/>
      <c r="V272" s="174"/>
      <c r="W272" s="176"/>
    </row>
    <row r="273" spans="1:23" x14ac:dyDescent="0.25">
      <c r="A273" s="179">
        <v>234</v>
      </c>
      <c r="B273" s="201" t="s">
        <v>169</v>
      </c>
      <c r="C273" s="14" t="s">
        <v>209</v>
      </c>
      <c r="D273" s="14" t="s">
        <v>10</v>
      </c>
      <c r="E273" s="14" t="s">
        <v>302</v>
      </c>
      <c r="F273" s="15">
        <v>45474</v>
      </c>
      <c r="G273" s="37">
        <v>2.2200000000000002</v>
      </c>
      <c r="H273" s="337"/>
      <c r="I273" s="83"/>
      <c r="J273" s="85">
        <f t="shared" si="15"/>
        <v>0</v>
      </c>
      <c r="K273" s="83"/>
      <c r="L273" s="85">
        <f t="shared" si="11"/>
        <v>0</v>
      </c>
      <c r="M273" s="83"/>
      <c r="N273" s="85">
        <f t="shared" si="12"/>
        <v>0</v>
      </c>
      <c r="O273" s="83"/>
      <c r="P273" s="85">
        <f t="shared" si="13"/>
        <v>0</v>
      </c>
      <c r="Q273" s="83"/>
      <c r="R273" s="377">
        <f t="shared" si="14"/>
        <v>0</v>
      </c>
      <c r="S273" s="905"/>
      <c r="T273" s="905"/>
      <c r="V273" s="174"/>
      <c r="W273" s="176"/>
    </row>
    <row r="274" spans="1:23" x14ac:dyDescent="0.25">
      <c r="A274" s="179">
        <v>235</v>
      </c>
      <c r="B274" s="201" t="s">
        <v>170</v>
      </c>
      <c r="C274" s="14" t="s">
        <v>216</v>
      </c>
      <c r="D274" s="14" t="s">
        <v>10</v>
      </c>
      <c r="E274" s="14" t="s">
        <v>274</v>
      </c>
      <c r="F274" s="15">
        <v>45108</v>
      </c>
      <c r="G274" s="37">
        <v>3.7</v>
      </c>
      <c r="H274" s="337"/>
      <c r="I274" s="83"/>
      <c r="J274" s="85">
        <f t="shared" si="15"/>
        <v>0</v>
      </c>
      <c r="K274" s="83"/>
      <c r="L274" s="85">
        <f t="shared" si="11"/>
        <v>0</v>
      </c>
      <c r="M274" s="83"/>
      <c r="N274" s="85">
        <f t="shared" si="12"/>
        <v>0</v>
      </c>
      <c r="O274" s="83"/>
      <c r="P274" s="85">
        <f t="shared" si="13"/>
        <v>0</v>
      </c>
      <c r="Q274" s="83"/>
      <c r="R274" s="377">
        <f t="shared" si="14"/>
        <v>0</v>
      </c>
      <c r="S274" s="905"/>
      <c r="T274" s="905"/>
      <c r="V274" s="174"/>
      <c r="W274" s="176"/>
    </row>
    <row r="275" spans="1:23" x14ac:dyDescent="0.25">
      <c r="A275" s="179">
        <v>236</v>
      </c>
      <c r="B275" s="201" t="s">
        <v>171</v>
      </c>
      <c r="C275" s="14" t="s">
        <v>226</v>
      </c>
      <c r="D275" s="14" t="s">
        <v>10</v>
      </c>
      <c r="E275" s="14" t="s">
        <v>274</v>
      </c>
      <c r="F275" s="15">
        <v>45200</v>
      </c>
      <c r="G275" s="37">
        <v>2.1</v>
      </c>
      <c r="H275" s="337"/>
      <c r="I275" s="83"/>
      <c r="J275" s="85">
        <f t="shared" si="15"/>
        <v>0</v>
      </c>
      <c r="K275" s="83"/>
      <c r="L275" s="85">
        <f t="shared" si="11"/>
        <v>0</v>
      </c>
      <c r="M275" s="83"/>
      <c r="N275" s="85">
        <f t="shared" si="12"/>
        <v>0</v>
      </c>
      <c r="O275" s="83"/>
      <c r="P275" s="85">
        <f t="shared" si="13"/>
        <v>0</v>
      </c>
      <c r="Q275" s="83"/>
      <c r="R275" s="377">
        <f t="shared" si="14"/>
        <v>0</v>
      </c>
      <c r="S275" s="905"/>
      <c r="T275" s="905"/>
      <c r="V275" s="174"/>
      <c r="W275" s="176"/>
    </row>
    <row r="276" spans="1:23" ht="25.5" x14ac:dyDescent="0.25">
      <c r="A276" s="179">
        <v>237</v>
      </c>
      <c r="B276" s="201" t="s">
        <v>172</v>
      </c>
      <c r="C276" s="14" t="s">
        <v>225</v>
      </c>
      <c r="D276" s="14" t="s">
        <v>10</v>
      </c>
      <c r="E276" s="14" t="s">
        <v>268</v>
      </c>
      <c r="F276" s="15">
        <v>45474</v>
      </c>
      <c r="G276" s="37">
        <v>1.29</v>
      </c>
      <c r="H276" s="337"/>
      <c r="I276" s="83"/>
      <c r="J276" s="85">
        <f t="shared" si="15"/>
        <v>0</v>
      </c>
      <c r="K276" s="83"/>
      <c r="L276" s="85">
        <f t="shared" si="11"/>
        <v>0</v>
      </c>
      <c r="M276" s="83"/>
      <c r="N276" s="85">
        <f t="shared" si="12"/>
        <v>0</v>
      </c>
      <c r="O276" s="83"/>
      <c r="P276" s="85">
        <f t="shared" si="13"/>
        <v>0</v>
      </c>
      <c r="Q276" s="83"/>
      <c r="R276" s="377">
        <f t="shared" si="14"/>
        <v>0</v>
      </c>
      <c r="S276" s="905"/>
      <c r="T276" s="905"/>
      <c r="V276" s="174"/>
      <c r="W276" s="176"/>
    </row>
    <row r="277" spans="1:23" ht="25.5" x14ac:dyDescent="0.25">
      <c r="A277" s="179">
        <v>700</v>
      </c>
      <c r="B277" s="201" t="s">
        <v>172</v>
      </c>
      <c r="C277" s="14" t="s">
        <v>250</v>
      </c>
      <c r="D277" s="14" t="s">
        <v>10</v>
      </c>
      <c r="E277" s="14" t="s">
        <v>268</v>
      </c>
      <c r="F277" s="15">
        <v>45658</v>
      </c>
      <c r="G277" s="37">
        <v>2.82</v>
      </c>
      <c r="H277" s="337"/>
      <c r="I277" s="83"/>
      <c r="J277" s="85">
        <f>G277*I277</f>
        <v>0</v>
      </c>
      <c r="K277" s="83"/>
      <c r="L277" s="85">
        <f>G277*K277</f>
        <v>0</v>
      </c>
      <c r="M277" s="83"/>
      <c r="N277" s="85">
        <f>G277*M277</f>
        <v>0</v>
      </c>
      <c r="O277" s="83"/>
      <c r="P277" s="85">
        <f>G277*O277</f>
        <v>0</v>
      </c>
      <c r="Q277" s="83"/>
      <c r="R277" s="377">
        <f>G277*Q277</f>
        <v>0</v>
      </c>
      <c r="S277" s="905"/>
      <c r="T277" s="905"/>
      <c r="V277" s="174"/>
      <c r="W277" s="176"/>
    </row>
    <row r="278" spans="1:23" x14ac:dyDescent="0.25">
      <c r="A278" s="179">
        <v>238</v>
      </c>
      <c r="B278" s="201" t="s">
        <v>173</v>
      </c>
      <c r="C278" s="14" t="s">
        <v>209</v>
      </c>
      <c r="D278" s="14" t="s">
        <v>10</v>
      </c>
      <c r="E278" s="14" t="s">
        <v>302</v>
      </c>
      <c r="F278" s="15">
        <v>45474</v>
      </c>
      <c r="G278" s="37">
        <v>2.2000000000000002</v>
      </c>
      <c r="H278" s="337"/>
      <c r="I278" s="83"/>
      <c r="J278" s="85">
        <f t="shared" si="15"/>
        <v>0</v>
      </c>
      <c r="K278" s="83"/>
      <c r="L278" s="85">
        <f t="shared" si="11"/>
        <v>0</v>
      </c>
      <c r="M278" s="83"/>
      <c r="N278" s="85">
        <f t="shared" si="12"/>
        <v>0</v>
      </c>
      <c r="O278" s="83"/>
      <c r="P278" s="85">
        <f t="shared" si="13"/>
        <v>0</v>
      </c>
      <c r="Q278" s="83"/>
      <c r="R278" s="377">
        <f t="shared" si="14"/>
        <v>0</v>
      </c>
      <c r="S278" s="905"/>
      <c r="T278" s="905"/>
      <c r="V278" s="174"/>
      <c r="W278" s="176"/>
    </row>
    <row r="279" spans="1:23" x14ac:dyDescent="0.25">
      <c r="A279" s="179">
        <v>239</v>
      </c>
      <c r="B279" s="201" t="s">
        <v>174</v>
      </c>
      <c r="C279" s="14" t="s">
        <v>203</v>
      </c>
      <c r="D279" s="14" t="s">
        <v>10</v>
      </c>
      <c r="E279" s="14" t="s">
        <v>294</v>
      </c>
      <c r="F279" s="15">
        <v>45383</v>
      </c>
      <c r="G279" s="37">
        <v>1.63</v>
      </c>
      <c r="H279" s="337"/>
      <c r="I279" s="83">
        <v>5</v>
      </c>
      <c r="J279" s="85">
        <f t="shared" si="15"/>
        <v>8.1499999999999986</v>
      </c>
      <c r="K279" s="83"/>
      <c r="L279" s="85">
        <f t="shared" si="11"/>
        <v>0</v>
      </c>
      <c r="M279" s="83"/>
      <c r="N279" s="85">
        <f t="shared" si="12"/>
        <v>0</v>
      </c>
      <c r="O279" s="83"/>
      <c r="P279" s="85">
        <f t="shared" si="13"/>
        <v>0</v>
      </c>
      <c r="Q279" s="83"/>
      <c r="R279" s="377">
        <f t="shared" si="14"/>
        <v>0</v>
      </c>
      <c r="S279" s="905"/>
      <c r="T279" s="905"/>
      <c r="V279" s="174"/>
      <c r="W279" s="176"/>
    </row>
    <row r="280" spans="1:23" x14ac:dyDescent="0.25">
      <c r="A280" s="179">
        <v>240</v>
      </c>
      <c r="B280" s="201" t="s">
        <v>175</v>
      </c>
      <c r="C280" s="14" t="s">
        <v>240</v>
      </c>
      <c r="D280" s="14" t="s">
        <v>10</v>
      </c>
      <c r="E280" s="14" t="s">
        <v>322</v>
      </c>
      <c r="F280" s="15">
        <v>45413</v>
      </c>
      <c r="G280" s="37">
        <v>0.55000000000000004</v>
      </c>
      <c r="H280" s="337"/>
      <c r="I280" s="83"/>
      <c r="J280" s="85">
        <f t="shared" si="15"/>
        <v>0</v>
      </c>
      <c r="K280" s="83"/>
      <c r="L280" s="85">
        <f t="shared" si="11"/>
        <v>0</v>
      </c>
      <c r="M280" s="83"/>
      <c r="N280" s="85">
        <f t="shared" si="12"/>
        <v>0</v>
      </c>
      <c r="O280" s="83"/>
      <c r="P280" s="85">
        <f t="shared" si="13"/>
        <v>0</v>
      </c>
      <c r="Q280" s="83"/>
      <c r="R280" s="377">
        <f t="shared" si="14"/>
        <v>0</v>
      </c>
      <c r="S280" s="905"/>
      <c r="T280" s="905"/>
      <c r="V280" s="174"/>
      <c r="W280" s="176"/>
    </row>
    <row r="281" spans="1:23" x14ac:dyDescent="0.25">
      <c r="A281" s="179"/>
      <c r="B281" s="201" t="s">
        <v>17942</v>
      </c>
      <c r="C281" s="14" t="s">
        <v>736</v>
      </c>
      <c r="D281" s="14" t="s">
        <v>10</v>
      </c>
      <c r="E281" s="14" t="s">
        <v>282</v>
      </c>
      <c r="F281" s="15">
        <v>45505</v>
      </c>
      <c r="G281" s="37">
        <v>13.64</v>
      </c>
      <c r="H281" s="337"/>
      <c r="I281" s="83"/>
      <c r="J281" s="85">
        <f>G281*I281</f>
        <v>0</v>
      </c>
      <c r="K281" s="83"/>
      <c r="L281" s="85">
        <f>G281*K281</f>
        <v>0</v>
      </c>
      <c r="M281" s="83"/>
      <c r="N281" s="85">
        <f>G281*M281</f>
        <v>0</v>
      </c>
      <c r="O281" s="83"/>
      <c r="P281" s="85">
        <f>G281*O281</f>
        <v>0</v>
      </c>
      <c r="Q281" s="83"/>
      <c r="R281" s="377">
        <f>G281*Q281</f>
        <v>0</v>
      </c>
      <c r="S281" s="905"/>
      <c r="T281" s="905"/>
      <c r="V281" s="174"/>
      <c r="W281" s="176"/>
    </row>
    <row r="282" spans="1:23" x14ac:dyDescent="0.25">
      <c r="A282" s="179">
        <v>241</v>
      </c>
      <c r="B282" s="201" t="s">
        <v>176</v>
      </c>
      <c r="C282" s="14" t="s">
        <v>213</v>
      </c>
      <c r="D282" s="14" t="s">
        <v>10</v>
      </c>
      <c r="E282" s="14" t="s">
        <v>274</v>
      </c>
      <c r="F282" s="15">
        <v>45323</v>
      </c>
      <c r="G282" s="37">
        <v>0.55000000000000004</v>
      </c>
      <c r="H282" s="337"/>
      <c r="I282" s="83"/>
      <c r="J282" s="85">
        <f t="shared" si="15"/>
        <v>0</v>
      </c>
      <c r="K282" s="83"/>
      <c r="L282" s="85">
        <f t="shared" si="11"/>
        <v>0</v>
      </c>
      <c r="M282" s="83"/>
      <c r="N282" s="85">
        <f t="shared" si="12"/>
        <v>0</v>
      </c>
      <c r="O282" s="83"/>
      <c r="P282" s="85">
        <f t="shared" si="13"/>
        <v>0</v>
      </c>
      <c r="Q282" s="83"/>
      <c r="R282" s="377">
        <f t="shared" si="14"/>
        <v>0</v>
      </c>
      <c r="S282" s="905"/>
      <c r="T282" s="905"/>
      <c r="V282" s="174"/>
      <c r="W282" s="176"/>
    </row>
    <row r="283" spans="1:23" ht="28.5" x14ac:dyDescent="0.25">
      <c r="A283" s="179">
        <v>242</v>
      </c>
      <c r="B283" s="201" t="s">
        <v>177</v>
      </c>
      <c r="C283" s="14" t="s">
        <v>1022</v>
      </c>
      <c r="D283" s="14" t="s">
        <v>10</v>
      </c>
      <c r="E283" s="14" t="s">
        <v>323</v>
      </c>
      <c r="F283" s="15">
        <v>45748</v>
      </c>
      <c r="G283" s="37">
        <v>1.84</v>
      </c>
      <c r="H283" s="337"/>
      <c r="I283" s="83"/>
      <c r="J283" s="85">
        <f t="shared" si="15"/>
        <v>0</v>
      </c>
      <c r="K283" s="83"/>
      <c r="L283" s="85">
        <f t="shared" si="11"/>
        <v>0</v>
      </c>
      <c r="M283" s="83"/>
      <c r="N283" s="85">
        <f t="shared" si="12"/>
        <v>0</v>
      </c>
      <c r="O283" s="83"/>
      <c r="P283" s="85">
        <f t="shared" si="13"/>
        <v>0</v>
      </c>
      <c r="Q283" s="83"/>
      <c r="R283" s="377">
        <f t="shared" si="14"/>
        <v>0</v>
      </c>
      <c r="S283" s="905"/>
      <c r="T283" s="905"/>
      <c r="V283" s="174"/>
      <c r="W283" s="176"/>
    </row>
    <row r="284" spans="1:23" ht="38.25" x14ac:dyDescent="0.25">
      <c r="A284" s="179">
        <v>243</v>
      </c>
      <c r="B284" s="201" t="s">
        <v>1021</v>
      </c>
      <c r="C284" s="14" t="s">
        <v>251</v>
      </c>
      <c r="D284" s="14" t="s">
        <v>10</v>
      </c>
      <c r="E284" s="14" t="s">
        <v>323</v>
      </c>
      <c r="F284" s="15">
        <v>45748</v>
      </c>
      <c r="G284" s="37">
        <v>1.87</v>
      </c>
      <c r="H284" s="337"/>
      <c r="I284" s="83"/>
      <c r="J284" s="85">
        <f t="shared" si="15"/>
        <v>0</v>
      </c>
      <c r="K284" s="83"/>
      <c r="L284" s="85">
        <f>G284*K284</f>
        <v>0</v>
      </c>
      <c r="M284" s="83"/>
      <c r="N284" s="85">
        <f>G284*M284</f>
        <v>0</v>
      </c>
      <c r="O284" s="83"/>
      <c r="P284" s="85">
        <f>G284*O284</f>
        <v>0</v>
      </c>
      <c r="Q284" s="83"/>
      <c r="R284" s="377">
        <f>G284*Q284</f>
        <v>0</v>
      </c>
      <c r="S284" s="905"/>
      <c r="T284" s="905"/>
      <c r="V284" s="174"/>
      <c r="W284" s="176"/>
    </row>
    <row r="285" spans="1:23" x14ac:dyDescent="0.25">
      <c r="A285" s="179">
        <v>244</v>
      </c>
      <c r="B285" s="201" t="s">
        <v>1219</v>
      </c>
      <c r="C285" s="14" t="s">
        <v>1022</v>
      </c>
      <c r="D285" s="14" t="s">
        <v>10</v>
      </c>
      <c r="E285" s="14" t="s">
        <v>323</v>
      </c>
      <c r="F285" s="15">
        <v>45748</v>
      </c>
      <c r="G285" s="37">
        <v>1.87</v>
      </c>
      <c r="H285" s="337"/>
      <c r="I285" s="83"/>
      <c r="J285" s="85">
        <f t="shared" si="15"/>
        <v>0</v>
      </c>
      <c r="K285" s="83"/>
      <c r="L285" s="85">
        <f t="shared" ref="L285:L375" si="16">G285*K285</f>
        <v>0</v>
      </c>
      <c r="M285" s="83"/>
      <c r="N285" s="85">
        <f t="shared" ref="N285:N375" si="17">G285*M285</f>
        <v>0</v>
      </c>
      <c r="O285" s="83"/>
      <c r="P285" s="85">
        <f t="shared" ref="P285:P375" si="18">G285*O285</f>
        <v>0</v>
      </c>
      <c r="Q285" s="83"/>
      <c r="R285" s="377">
        <f t="shared" ref="R285:R375" si="19">G285*Q285</f>
        <v>0</v>
      </c>
      <c r="S285" s="905"/>
      <c r="T285" s="905"/>
      <c r="V285" s="174"/>
      <c r="W285" s="176"/>
    </row>
    <row r="286" spans="1:23" ht="38.25" x14ac:dyDescent="0.25">
      <c r="A286" s="179">
        <v>245</v>
      </c>
      <c r="B286" s="201" t="s">
        <v>178</v>
      </c>
      <c r="C286" s="14" t="s">
        <v>251</v>
      </c>
      <c r="D286" s="14" t="s">
        <v>10</v>
      </c>
      <c r="E286" s="14" t="s">
        <v>294</v>
      </c>
      <c r="F286" s="15">
        <v>45413</v>
      </c>
      <c r="G286" s="37">
        <v>1.49</v>
      </c>
      <c r="H286" s="337"/>
      <c r="I286" s="83"/>
      <c r="J286" s="85">
        <f t="shared" si="15"/>
        <v>0</v>
      </c>
      <c r="K286" s="83"/>
      <c r="L286" s="85">
        <f t="shared" si="16"/>
        <v>0</v>
      </c>
      <c r="M286" s="83"/>
      <c r="N286" s="85">
        <f t="shared" si="17"/>
        <v>0</v>
      </c>
      <c r="O286" s="83"/>
      <c r="P286" s="85">
        <f t="shared" si="18"/>
        <v>0</v>
      </c>
      <c r="Q286" s="83"/>
      <c r="R286" s="377">
        <f t="shared" si="19"/>
        <v>0</v>
      </c>
      <c r="S286" s="905"/>
      <c r="T286" s="905"/>
      <c r="V286" s="174"/>
      <c r="W286" s="176"/>
    </row>
    <row r="287" spans="1:23" x14ac:dyDescent="0.25">
      <c r="A287" s="179">
        <v>701</v>
      </c>
      <c r="B287" s="201" t="s">
        <v>178</v>
      </c>
      <c r="C287" s="14" t="s">
        <v>736</v>
      </c>
      <c r="D287" s="14" t="s">
        <v>10</v>
      </c>
      <c r="E287" s="14" t="s">
        <v>294</v>
      </c>
      <c r="F287" s="15">
        <v>45870</v>
      </c>
      <c r="G287" s="37">
        <v>1.58</v>
      </c>
      <c r="H287" s="337"/>
      <c r="I287" s="83"/>
      <c r="J287" s="85">
        <f>G287*I287</f>
        <v>0</v>
      </c>
      <c r="K287" s="83"/>
      <c r="L287" s="85">
        <f>G287*K287</f>
        <v>0</v>
      </c>
      <c r="M287" s="83"/>
      <c r="N287" s="85">
        <f>G287*M287</f>
        <v>0</v>
      </c>
      <c r="O287" s="83"/>
      <c r="P287" s="85">
        <f>G287*O287</f>
        <v>0</v>
      </c>
      <c r="Q287" s="83"/>
      <c r="R287" s="377">
        <f>G287*Q287</f>
        <v>0</v>
      </c>
      <c r="S287" s="905"/>
      <c r="T287" s="905"/>
      <c r="V287" s="174"/>
      <c r="W287" s="176"/>
    </row>
    <row r="288" spans="1:23" ht="28.5" x14ac:dyDescent="0.25">
      <c r="A288" s="179">
        <v>246</v>
      </c>
      <c r="B288" s="201" t="s">
        <v>179</v>
      </c>
      <c r="C288" s="14" t="s">
        <v>255</v>
      </c>
      <c r="D288" s="14" t="s">
        <v>10</v>
      </c>
      <c r="E288" s="14" t="s">
        <v>324</v>
      </c>
      <c r="F288" s="15">
        <v>45809</v>
      </c>
      <c r="G288" s="37">
        <v>3.63</v>
      </c>
      <c r="H288" s="337"/>
      <c r="I288" s="83"/>
      <c r="J288" s="85">
        <f t="shared" si="15"/>
        <v>0</v>
      </c>
      <c r="K288" s="83"/>
      <c r="L288" s="85">
        <f t="shared" si="16"/>
        <v>0</v>
      </c>
      <c r="M288" s="83"/>
      <c r="N288" s="85">
        <f t="shared" si="17"/>
        <v>0</v>
      </c>
      <c r="O288" s="83"/>
      <c r="P288" s="85">
        <f t="shared" si="18"/>
        <v>0</v>
      </c>
      <c r="Q288" s="83"/>
      <c r="R288" s="377">
        <f t="shared" si="19"/>
        <v>0</v>
      </c>
      <c r="S288" s="905"/>
      <c r="T288" s="905"/>
      <c r="V288" s="174"/>
      <c r="W288" s="176"/>
    </row>
    <row r="289" spans="1:23" ht="28.5" x14ac:dyDescent="0.25">
      <c r="A289" s="179">
        <v>702</v>
      </c>
      <c r="B289" s="201" t="s">
        <v>17762</v>
      </c>
      <c r="C289" s="14" t="s">
        <v>17755</v>
      </c>
      <c r="D289" s="14" t="s">
        <v>10</v>
      </c>
      <c r="E289" s="14" t="s">
        <v>324</v>
      </c>
      <c r="F289" s="15">
        <v>45352</v>
      </c>
      <c r="G289" s="37">
        <v>4.05</v>
      </c>
      <c r="H289" s="337"/>
      <c r="I289" s="83"/>
      <c r="J289" s="85">
        <f>G289*I289</f>
        <v>0</v>
      </c>
      <c r="K289" s="83"/>
      <c r="L289" s="85">
        <f>G289*K289</f>
        <v>0</v>
      </c>
      <c r="M289" s="83"/>
      <c r="N289" s="85">
        <f>G289*M289</f>
        <v>0</v>
      </c>
      <c r="O289" s="83"/>
      <c r="P289" s="85">
        <f>G289*O289</f>
        <v>0</v>
      </c>
      <c r="Q289" s="83"/>
      <c r="R289" s="377">
        <f>G289*Q289</f>
        <v>0</v>
      </c>
      <c r="S289" s="905"/>
      <c r="T289" s="905"/>
      <c r="V289" s="174"/>
      <c r="W289" s="176"/>
    </row>
    <row r="290" spans="1:23" x14ac:dyDescent="0.25">
      <c r="A290" s="179">
        <v>247</v>
      </c>
      <c r="B290" s="201" t="s">
        <v>180</v>
      </c>
      <c r="C290" s="14" t="s">
        <v>213</v>
      </c>
      <c r="D290" s="14" t="s">
        <v>10</v>
      </c>
      <c r="E290" s="14" t="s">
        <v>268</v>
      </c>
      <c r="F290" s="15">
        <v>45292</v>
      </c>
      <c r="G290" s="37">
        <v>1.23</v>
      </c>
      <c r="H290" s="337"/>
      <c r="I290" s="83"/>
      <c r="J290" s="85">
        <f t="shared" si="15"/>
        <v>0</v>
      </c>
      <c r="K290" s="83"/>
      <c r="L290" s="85">
        <f t="shared" si="16"/>
        <v>0</v>
      </c>
      <c r="M290" s="83"/>
      <c r="N290" s="85">
        <f t="shared" si="17"/>
        <v>0</v>
      </c>
      <c r="O290" s="83"/>
      <c r="P290" s="85">
        <f t="shared" si="18"/>
        <v>0</v>
      </c>
      <c r="Q290" s="83"/>
      <c r="R290" s="377">
        <f t="shared" si="19"/>
        <v>0</v>
      </c>
      <c r="S290" s="905"/>
      <c r="T290" s="905"/>
      <c r="V290" s="174"/>
      <c r="W290" s="176"/>
    </row>
    <row r="291" spans="1:23" ht="28.5" x14ac:dyDescent="0.25">
      <c r="A291" s="179">
        <v>248</v>
      </c>
      <c r="B291" s="201" t="s">
        <v>181</v>
      </c>
      <c r="C291" s="14" t="s">
        <v>218</v>
      </c>
      <c r="D291" s="14" t="s">
        <v>10</v>
      </c>
      <c r="E291" s="14" t="s">
        <v>325</v>
      </c>
      <c r="F291" s="15">
        <v>45413</v>
      </c>
      <c r="G291" s="37">
        <v>5.3</v>
      </c>
      <c r="H291" s="337"/>
      <c r="I291" s="83"/>
      <c r="J291" s="85">
        <f t="shared" si="15"/>
        <v>0</v>
      </c>
      <c r="K291" s="83"/>
      <c r="L291" s="85">
        <f t="shared" si="16"/>
        <v>0</v>
      </c>
      <c r="M291" s="83"/>
      <c r="N291" s="85">
        <f t="shared" si="17"/>
        <v>0</v>
      </c>
      <c r="O291" s="83"/>
      <c r="P291" s="85">
        <f t="shared" si="18"/>
        <v>0</v>
      </c>
      <c r="Q291" s="83"/>
      <c r="R291" s="377">
        <f t="shared" si="19"/>
        <v>0</v>
      </c>
      <c r="S291" s="905"/>
      <c r="T291" s="905"/>
      <c r="V291" s="174"/>
      <c r="W291" s="176"/>
    </row>
    <row r="292" spans="1:23" ht="42.75" x14ac:dyDescent="0.25">
      <c r="A292" s="179">
        <v>703</v>
      </c>
      <c r="B292" s="201" t="s">
        <v>17763</v>
      </c>
      <c r="C292" s="14" t="s">
        <v>17764</v>
      </c>
      <c r="D292" s="14" t="s">
        <v>10</v>
      </c>
      <c r="E292" s="14" t="s">
        <v>325</v>
      </c>
      <c r="F292" s="15">
        <v>45383</v>
      </c>
      <c r="G292" s="37">
        <v>1.95</v>
      </c>
      <c r="H292" s="337"/>
      <c r="I292" s="83"/>
      <c r="J292" s="85">
        <f>G292*I292</f>
        <v>0</v>
      </c>
      <c r="K292" s="83"/>
      <c r="L292" s="85">
        <f>G292*K292</f>
        <v>0</v>
      </c>
      <c r="M292" s="83"/>
      <c r="N292" s="85">
        <f>G292*M292</f>
        <v>0</v>
      </c>
      <c r="O292" s="83"/>
      <c r="P292" s="85">
        <f>G292*O292</f>
        <v>0</v>
      </c>
      <c r="Q292" s="83"/>
      <c r="R292" s="377">
        <f>G292*Q292</f>
        <v>0</v>
      </c>
      <c r="S292" s="905"/>
      <c r="T292" s="905"/>
      <c r="V292" s="174"/>
      <c r="W292" s="176"/>
    </row>
    <row r="293" spans="1:23" ht="28.5" x14ac:dyDescent="0.25">
      <c r="A293" s="179">
        <v>249</v>
      </c>
      <c r="B293" s="201" t="s">
        <v>182</v>
      </c>
      <c r="C293" s="14" t="s">
        <v>217</v>
      </c>
      <c r="D293" s="14" t="s">
        <v>10</v>
      </c>
      <c r="E293" s="14" t="s">
        <v>293</v>
      </c>
      <c r="F293" s="15">
        <v>45323</v>
      </c>
      <c r="G293" s="37">
        <v>5.97</v>
      </c>
      <c r="H293" s="337"/>
      <c r="I293" s="83"/>
      <c r="J293" s="85">
        <f t="shared" si="15"/>
        <v>0</v>
      </c>
      <c r="K293" s="83"/>
      <c r="L293" s="85">
        <f t="shared" si="16"/>
        <v>0</v>
      </c>
      <c r="M293" s="83"/>
      <c r="N293" s="85">
        <f t="shared" si="17"/>
        <v>0</v>
      </c>
      <c r="O293" s="83"/>
      <c r="P293" s="85">
        <f t="shared" si="18"/>
        <v>0</v>
      </c>
      <c r="Q293" s="83"/>
      <c r="R293" s="377">
        <f t="shared" si="19"/>
        <v>0</v>
      </c>
      <c r="S293" s="905"/>
      <c r="T293" s="905"/>
      <c r="V293" s="174"/>
      <c r="W293" s="176"/>
    </row>
    <row r="294" spans="1:23" ht="28.5" x14ac:dyDescent="0.25">
      <c r="A294" s="179">
        <v>250</v>
      </c>
      <c r="B294" s="201" t="s">
        <v>183</v>
      </c>
      <c r="C294" s="14" t="s">
        <v>239</v>
      </c>
      <c r="D294" s="14" t="s">
        <v>10</v>
      </c>
      <c r="E294" s="14" t="s">
        <v>292</v>
      </c>
      <c r="F294" s="15">
        <v>45474</v>
      </c>
      <c r="G294" s="37">
        <v>4.6100000000000003</v>
      </c>
      <c r="H294" s="337"/>
      <c r="I294" s="83"/>
      <c r="J294" s="85">
        <f t="shared" si="15"/>
        <v>0</v>
      </c>
      <c r="K294" s="83"/>
      <c r="L294" s="85">
        <f t="shared" si="16"/>
        <v>0</v>
      </c>
      <c r="M294" s="83"/>
      <c r="N294" s="85">
        <f t="shared" si="17"/>
        <v>0</v>
      </c>
      <c r="O294" s="83"/>
      <c r="P294" s="85">
        <f t="shared" si="18"/>
        <v>0</v>
      </c>
      <c r="Q294" s="83"/>
      <c r="R294" s="377">
        <f t="shared" si="19"/>
        <v>0</v>
      </c>
      <c r="S294" s="905"/>
      <c r="T294" s="905"/>
      <c r="V294" s="174"/>
      <c r="W294" s="176"/>
    </row>
    <row r="295" spans="1:23" ht="28.5" x14ac:dyDescent="0.25">
      <c r="A295" s="179">
        <v>251</v>
      </c>
      <c r="B295" s="201" t="s">
        <v>17611</v>
      </c>
      <c r="C295" s="14" t="s">
        <v>213</v>
      </c>
      <c r="D295" s="14" t="s">
        <v>10</v>
      </c>
      <c r="E295" s="14" t="s">
        <v>272</v>
      </c>
      <c r="F295" s="15">
        <v>45536</v>
      </c>
      <c r="G295" s="37">
        <v>1.67</v>
      </c>
      <c r="H295" s="337"/>
      <c r="I295" s="83"/>
      <c r="J295" s="85">
        <f t="shared" si="15"/>
        <v>0</v>
      </c>
      <c r="K295" s="83"/>
      <c r="L295" s="85">
        <f t="shared" si="16"/>
        <v>0</v>
      </c>
      <c r="M295" s="83"/>
      <c r="N295" s="85">
        <f t="shared" si="17"/>
        <v>0</v>
      </c>
      <c r="O295" s="83"/>
      <c r="P295" s="85">
        <f t="shared" si="18"/>
        <v>0</v>
      </c>
      <c r="Q295" s="83"/>
      <c r="R295" s="377">
        <f t="shared" si="19"/>
        <v>0</v>
      </c>
      <c r="S295" s="905"/>
      <c r="T295" s="905"/>
      <c r="V295" s="174"/>
      <c r="W295" s="176"/>
    </row>
    <row r="296" spans="1:23" ht="28.5" x14ac:dyDescent="0.25">
      <c r="A296" s="179">
        <v>252</v>
      </c>
      <c r="B296" s="201" t="s">
        <v>185</v>
      </c>
      <c r="C296" s="14" t="s">
        <v>203</v>
      </c>
      <c r="D296" s="14" t="s">
        <v>10</v>
      </c>
      <c r="E296" s="14" t="s">
        <v>272</v>
      </c>
      <c r="F296" s="15">
        <v>45658</v>
      </c>
      <c r="G296" s="37">
        <v>1.67</v>
      </c>
      <c r="H296" s="337"/>
      <c r="I296" s="83">
        <v>2</v>
      </c>
      <c r="J296" s="85">
        <f t="shared" si="15"/>
        <v>3.34</v>
      </c>
      <c r="K296" s="83"/>
      <c r="L296" s="85">
        <f t="shared" si="16"/>
        <v>0</v>
      </c>
      <c r="M296" s="83"/>
      <c r="N296" s="85">
        <f t="shared" si="17"/>
        <v>0</v>
      </c>
      <c r="O296" s="83"/>
      <c r="P296" s="85">
        <f t="shared" si="18"/>
        <v>0</v>
      </c>
      <c r="Q296" s="83"/>
      <c r="R296" s="377">
        <f t="shared" si="19"/>
        <v>0</v>
      </c>
      <c r="S296" s="905"/>
      <c r="T296" s="905"/>
      <c r="V296" s="174"/>
      <c r="W296" s="176"/>
    </row>
    <row r="297" spans="1:23" ht="25.5" x14ac:dyDescent="0.25">
      <c r="A297" s="179">
        <v>253</v>
      </c>
      <c r="B297" s="201" t="s">
        <v>186</v>
      </c>
      <c r="C297" s="14" t="s">
        <v>256</v>
      </c>
      <c r="D297" s="14" t="s">
        <v>10</v>
      </c>
      <c r="E297" s="14" t="s">
        <v>326</v>
      </c>
      <c r="F297" s="15">
        <v>45108</v>
      </c>
      <c r="G297" s="37">
        <v>6.44</v>
      </c>
      <c r="H297" s="337"/>
      <c r="I297" s="83"/>
      <c r="J297" s="85">
        <f t="shared" si="15"/>
        <v>0</v>
      </c>
      <c r="K297" s="83"/>
      <c r="L297" s="85">
        <f t="shared" si="16"/>
        <v>0</v>
      </c>
      <c r="M297" s="83"/>
      <c r="N297" s="85">
        <f t="shared" si="17"/>
        <v>0</v>
      </c>
      <c r="O297" s="83"/>
      <c r="P297" s="85">
        <f t="shared" si="18"/>
        <v>0</v>
      </c>
      <c r="Q297" s="83"/>
      <c r="R297" s="377">
        <f t="shared" si="19"/>
        <v>0</v>
      </c>
      <c r="S297" s="905"/>
      <c r="T297" s="905"/>
      <c r="V297" s="174"/>
      <c r="W297" s="176"/>
    </row>
    <row r="298" spans="1:23" ht="38.25" x14ac:dyDescent="0.25">
      <c r="A298" s="179">
        <v>254</v>
      </c>
      <c r="B298" s="201" t="s">
        <v>187</v>
      </c>
      <c r="C298" s="14" t="s">
        <v>251</v>
      </c>
      <c r="D298" s="14" t="s">
        <v>10</v>
      </c>
      <c r="E298" s="14" t="s">
        <v>314</v>
      </c>
      <c r="F298" s="15">
        <v>45078</v>
      </c>
      <c r="G298" s="37">
        <v>1.24</v>
      </c>
      <c r="H298" s="337"/>
      <c r="I298" s="83"/>
      <c r="J298" s="85">
        <f t="shared" si="15"/>
        <v>0</v>
      </c>
      <c r="K298" s="83"/>
      <c r="L298" s="85">
        <f t="shared" si="16"/>
        <v>0</v>
      </c>
      <c r="M298" s="83"/>
      <c r="N298" s="85">
        <f t="shared" si="17"/>
        <v>0</v>
      </c>
      <c r="O298" s="83"/>
      <c r="P298" s="85">
        <f t="shared" si="18"/>
        <v>0</v>
      </c>
      <c r="Q298" s="83"/>
      <c r="R298" s="377">
        <f t="shared" si="19"/>
        <v>0</v>
      </c>
      <c r="S298" s="905"/>
      <c r="T298" s="905"/>
      <c r="V298" s="174"/>
      <c r="W298" s="176"/>
    </row>
    <row r="299" spans="1:23" x14ac:dyDescent="0.25">
      <c r="A299" s="179">
        <v>255</v>
      </c>
      <c r="B299" s="201" t="s">
        <v>734</v>
      </c>
      <c r="C299" s="14" t="s">
        <v>735</v>
      </c>
      <c r="D299" s="14" t="s">
        <v>10</v>
      </c>
      <c r="E299" s="14" t="s">
        <v>266</v>
      </c>
      <c r="F299" s="15">
        <v>45323</v>
      </c>
      <c r="G299" s="37">
        <v>5.97</v>
      </c>
      <c r="H299" s="337"/>
      <c r="I299" s="83"/>
      <c r="J299" s="85">
        <f t="shared" si="15"/>
        <v>0</v>
      </c>
      <c r="K299" s="83"/>
      <c r="L299" s="85">
        <f>G299*K299</f>
        <v>0</v>
      </c>
      <c r="M299" s="83"/>
      <c r="N299" s="85">
        <f>G299*M299</f>
        <v>0</v>
      </c>
      <c r="O299" s="83"/>
      <c r="P299" s="85">
        <f>G299*O299</f>
        <v>0</v>
      </c>
      <c r="Q299" s="83"/>
      <c r="R299" s="377">
        <f>G299*Q299</f>
        <v>0</v>
      </c>
      <c r="S299" s="905"/>
      <c r="T299" s="905"/>
      <c r="V299" s="174"/>
      <c r="W299" s="176"/>
    </row>
    <row r="300" spans="1:23" x14ac:dyDescent="0.25">
      <c r="A300" s="179">
        <v>256</v>
      </c>
      <c r="B300" s="201" t="s">
        <v>188</v>
      </c>
      <c r="C300" s="14" t="s">
        <v>203</v>
      </c>
      <c r="D300" s="14" t="s">
        <v>10</v>
      </c>
      <c r="E300" s="14" t="s">
        <v>266</v>
      </c>
      <c r="F300" s="15">
        <v>45200</v>
      </c>
      <c r="G300" s="37">
        <v>1.1000000000000001</v>
      </c>
      <c r="H300" s="337"/>
      <c r="I300" s="83"/>
      <c r="J300" s="85">
        <f t="shared" si="15"/>
        <v>0</v>
      </c>
      <c r="K300" s="83"/>
      <c r="L300" s="85">
        <f t="shared" si="16"/>
        <v>0</v>
      </c>
      <c r="M300" s="83"/>
      <c r="N300" s="85">
        <f t="shared" si="17"/>
        <v>0</v>
      </c>
      <c r="O300" s="83"/>
      <c r="P300" s="85">
        <f t="shared" si="18"/>
        <v>0</v>
      </c>
      <c r="Q300" s="83"/>
      <c r="R300" s="377">
        <f t="shared" si="19"/>
        <v>0</v>
      </c>
      <c r="S300" s="905"/>
      <c r="T300" s="905"/>
      <c r="V300" s="174"/>
      <c r="W300" s="176"/>
    </row>
    <row r="301" spans="1:23" x14ac:dyDescent="0.25">
      <c r="A301" s="179">
        <v>704</v>
      </c>
      <c r="B301" s="201" t="s">
        <v>189</v>
      </c>
      <c r="C301" s="14" t="s">
        <v>575</v>
      </c>
      <c r="D301" s="14" t="s">
        <v>10</v>
      </c>
      <c r="E301" s="14" t="s">
        <v>266</v>
      </c>
      <c r="F301" s="15">
        <v>45261</v>
      </c>
      <c r="G301" s="37">
        <v>3.39</v>
      </c>
      <c r="H301" s="337"/>
      <c r="I301" s="83"/>
      <c r="J301" s="85">
        <f>G301*I301</f>
        <v>0</v>
      </c>
      <c r="K301" s="83"/>
      <c r="L301" s="85">
        <f>G301*K301</f>
        <v>0</v>
      </c>
      <c r="M301" s="83"/>
      <c r="N301" s="85">
        <f>G301*M301</f>
        <v>0</v>
      </c>
      <c r="O301" s="83"/>
      <c r="P301" s="85">
        <f>G301*O301</f>
        <v>0</v>
      </c>
      <c r="Q301" s="83"/>
      <c r="R301" s="377">
        <f>G301*Q301</f>
        <v>0</v>
      </c>
      <c r="S301" s="905"/>
      <c r="T301" s="905"/>
      <c r="V301" s="174"/>
      <c r="W301" s="176"/>
    </row>
    <row r="302" spans="1:23" x14ac:dyDescent="0.25">
      <c r="A302" s="179">
        <v>257</v>
      </c>
      <c r="B302" s="201" t="s">
        <v>189</v>
      </c>
      <c r="C302" s="14" t="s">
        <v>257</v>
      </c>
      <c r="D302" s="14" t="s">
        <v>10</v>
      </c>
      <c r="E302" s="14" t="s">
        <v>266</v>
      </c>
      <c r="F302" s="15">
        <v>45078</v>
      </c>
      <c r="G302" s="37">
        <v>2.2000000000000002</v>
      </c>
      <c r="H302" s="337"/>
      <c r="I302" s="83"/>
      <c r="J302" s="85">
        <f t="shared" si="15"/>
        <v>0</v>
      </c>
      <c r="K302" s="83"/>
      <c r="L302" s="85">
        <f t="shared" si="16"/>
        <v>0</v>
      </c>
      <c r="M302" s="83"/>
      <c r="N302" s="85">
        <f t="shared" si="17"/>
        <v>0</v>
      </c>
      <c r="O302" s="83"/>
      <c r="P302" s="85">
        <f t="shared" si="18"/>
        <v>0</v>
      </c>
      <c r="Q302" s="83"/>
      <c r="R302" s="377">
        <f t="shared" si="19"/>
        <v>0</v>
      </c>
      <c r="S302" s="905"/>
      <c r="T302" s="905"/>
      <c r="V302" s="174"/>
      <c r="W302" s="176"/>
    </row>
    <row r="303" spans="1:23" x14ac:dyDescent="0.25">
      <c r="A303" s="179"/>
      <c r="B303" s="201" t="s">
        <v>190</v>
      </c>
      <c r="C303" s="14" t="s">
        <v>257</v>
      </c>
      <c r="D303" s="14" t="s">
        <v>10</v>
      </c>
      <c r="E303" s="14" t="s">
        <v>266</v>
      </c>
      <c r="F303" s="15">
        <v>45717</v>
      </c>
      <c r="G303" s="37">
        <v>1.7</v>
      </c>
      <c r="H303" s="337"/>
      <c r="I303" s="83">
        <v>6</v>
      </c>
      <c r="J303" s="85">
        <f>G303*I303</f>
        <v>10.199999999999999</v>
      </c>
      <c r="K303" s="83"/>
      <c r="L303" s="85">
        <f>G303*K303</f>
        <v>0</v>
      </c>
      <c r="M303" s="83"/>
      <c r="N303" s="85">
        <f>G303*M303</f>
        <v>0</v>
      </c>
      <c r="O303" s="83"/>
      <c r="P303" s="85">
        <f>G303*O303</f>
        <v>0</v>
      </c>
      <c r="Q303" s="83"/>
      <c r="R303" s="377">
        <f>G303*Q303</f>
        <v>0</v>
      </c>
      <c r="S303" s="905"/>
      <c r="T303" s="905"/>
      <c r="V303" s="174"/>
      <c r="W303" s="176"/>
    </row>
    <row r="304" spans="1:23" x14ac:dyDescent="0.25">
      <c r="A304" s="179">
        <v>258</v>
      </c>
      <c r="B304" s="201" t="s">
        <v>190</v>
      </c>
      <c r="C304" s="14" t="s">
        <v>226</v>
      </c>
      <c r="D304" s="14" t="s">
        <v>10</v>
      </c>
      <c r="E304" s="14" t="s">
        <v>266</v>
      </c>
      <c r="F304" s="15">
        <v>45689</v>
      </c>
      <c r="G304" s="37">
        <v>1.7</v>
      </c>
      <c r="H304" s="337"/>
      <c r="I304" s="83"/>
      <c r="J304" s="85">
        <f t="shared" si="15"/>
        <v>0</v>
      </c>
      <c r="K304" s="83"/>
      <c r="L304" s="85">
        <f t="shared" si="16"/>
        <v>0</v>
      </c>
      <c r="M304" s="83"/>
      <c r="N304" s="85">
        <f t="shared" si="17"/>
        <v>0</v>
      </c>
      <c r="O304" s="83"/>
      <c r="P304" s="85">
        <f t="shared" si="18"/>
        <v>0</v>
      </c>
      <c r="Q304" s="83"/>
      <c r="R304" s="377">
        <f t="shared" si="19"/>
        <v>0</v>
      </c>
      <c r="S304" s="905"/>
      <c r="T304" s="905"/>
      <c r="V304" s="174"/>
      <c r="W304" s="176"/>
    </row>
    <row r="305" spans="1:23" ht="28.5" x14ac:dyDescent="0.25">
      <c r="A305" s="179">
        <v>259</v>
      </c>
      <c r="B305" s="201" t="s">
        <v>191</v>
      </c>
      <c r="C305" s="14" t="s">
        <v>203</v>
      </c>
      <c r="D305" s="14" t="s">
        <v>10</v>
      </c>
      <c r="E305" s="14" t="s">
        <v>266</v>
      </c>
      <c r="F305" s="15">
        <v>45078</v>
      </c>
      <c r="G305" s="37">
        <v>4.72</v>
      </c>
      <c r="H305" s="337"/>
      <c r="I305" s="83"/>
      <c r="J305" s="85">
        <f t="shared" si="15"/>
        <v>0</v>
      </c>
      <c r="K305" s="83"/>
      <c r="L305" s="85">
        <f t="shared" si="16"/>
        <v>0</v>
      </c>
      <c r="M305" s="83"/>
      <c r="N305" s="85">
        <f t="shared" si="17"/>
        <v>0</v>
      </c>
      <c r="O305" s="83"/>
      <c r="P305" s="85">
        <f t="shared" si="18"/>
        <v>0</v>
      </c>
      <c r="Q305" s="83"/>
      <c r="R305" s="377">
        <f t="shared" si="19"/>
        <v>0</v>
      </c>
      <c r="S305" s="905"/>
      <c r="T305" s="905"/>
      <c r="V305" s="174"/>
      <c r="W305" s="176"/>
    </row>
    <row r="306" spans="1:23" x14ac:dyDescent="0.25">
      <c r="A306" s="179">
        <v>260</v>
      </c>
      <c r="B306" s="203" t="s">
        <v>822</v>
      </c>
      <c r="C306" s="24" t="s">
        <v>823</v>
      </c>
      <c r="D306" s="14" t="s">
        <v>10</v>
      </c>
      <c r="E306" s="24" t="s">
        <v>266</v>
      </c>
      <c r="F306" s="56">
        <v>45170</v>
      </c>
      <c r="G306" s="42">
        <v>1.3</v>
      </c>
      <c r="H306" s="337"/>
      <c r="I306" s="83"/>
      <c r="J306" s="85">
        <f t="shared" si="15"/>
        <v>0</v>
      </c>
      <c r="K306" s="83"/>
      <c r="L306" s="85">
        <f>G306*K306</f>
        <v>0</v>
      </c>
      <c r="M306" s="83"/>
      <c r="N306" s="85">
        <f>G306*M306</f>
        <v>0</v>
      </c>
      <c r="O306" s="83"/>
      <c r="P306" s="85">
        <f>G306*O306</f>
        <v>0</v>
      </c>
      <c r="Q306" s="83"/>
      <c r="R306" s="377">
        <f>G306*Q306</f>
        <v>0</v>
      </c>
      <c r="S306" s="905"/>
      <c r="T306" s="905"/>
      <c r="V306" s="174"/>
      <c r="W306" s="176"/>
    </row>
    <row r="307" spans="1:23" x14ac:dyDescent="0.25">
      <c r="A307" s="179">
        <v>261</v>
      </c>
      <c r="B307" s="203" t="s">
        <v>192</v>
      </c>
      <c r="C307" s="24" t="s">
        <v>223</v>
      </c>
      <c r="D307" s="14" t="s">
        <v>10</v>
      </c>
      <c r="E307" s="24" t="s">
        <v>266</v>
      </c>
      <c r="F307" s="56">
        <v>45108</v>
      </c>
      <c r="G307" s="42">
        <v>9.7200000000000006</v>
      </c>
      <c r="H307" s="337"/>
      <c r="I307" s="83">
        <v>1</v>
      </c>
      <c r="J307" s="85">
        <f t="shared" si="15"/>
        <v>9.7200000000000006</v>
      </c>
      <c r="K307" s="83"/>
      <c r="L307" s="85">
        <f t="shared" si="16"/>
        <v>0</v>
      </c>
      <c r="M307" s="83"/>
      <c r="N307" s="85">
        <f t="shared" si="17"/>
        <v>0</v>
      </c>
      <c r="O307" s="83"/>
      <c r="P307" s="85">
        <f t="shared" si="18"/>
        <v>0</v>
      </c>
      <c r="Q307" s="83"/>
      <c r="R307" s="377">
        <f t="shared" si="19"/>
        <v>0</v>
      </c>
      <c r="S307" s="905"/>
      <c r="T307" s="905"/>
      <c r="V307" s="174"/>
      <c r="W307" s="176"/>
    </row>
    <row r="308" spans="1:23" x14ac:dyDescent="0.25">
      <c r="A308" s="179">
        <v>262</v>
      </c>
      <c r="B308" s="204" t="s">
        <v>354</v>
      </c>
      <c r="C308" s="21" t="s">
        <v>576</v>
      </c>
      <c r="D308" s="21" t="s">
        <v>11</v>
      </c>
      <c r="E308" s="21" t="s">
        <v>321</v>
      </c>
      <c r="F308" s="27">
        <v>45748</v>
      </c>
      <c r="G308" s="38">
        <v>2.19</v>
      </c>
      <c r="H308" s="337"/>
      <c r="I308" s="83"/>
      <c r="J308" s="85">
        <f t="shared" si="15"/>
        <v>0</v>
      </c>
      <c r="K308" s="83"/>
      <c r="L308" s="85">
        <f t="shared" si="16"/>
        <v>0</v>
      </c>
      <c r="M308" s="83"/>
      <c r="N308" s="85">
        <f t="shared" si="17"/>
        <v>0</v>
      </c>
      <c r="O308" s="83"/>
      <c r="P308" s="85">
        <f t="shared" si="18"/>
        <v>0</v>
      </c>
      <c r="Q308" s="83"/>
      <c r="R308" s="377">
        <f t="shared" si="19"/>
        <v>0</v>
      </c>
      <c r="S308" s="905"/>
      <c r="T308" s="905"/>
      <c r="V308" s="174"/>
      <c r="W308" s="176"/>
    </row>
    <row r="309" spans="1:23" x14ac:dyDescent="0.25">
      <c r="A309" s="179">
        <v>263</v>
      </c>
      <c r="B309" s="610" t="s">
        <v>1074</v>
      </c>
      <c r="C309" s="581" t="s">
        <v>17823</v>
      </c>
      <c r="D309" s="21" t="s">
        <v>11</v>
      </c>
      <c r="E309" s="153" t="s">
        <v>266</v>
      </c>
      <c r="F309" s="579"/>
      <c r="G309" s="597"/>
      <c r="H309" s="337"/>
      <c r="I309" s="593"/>
      <c r="J309" s="599">
        <f>G309*I309</f>
        <v>0</v>
      </c>
      <c r="K309" s="593"/>
      <c r="L309" s="879">
        <f>G309*K309</f>
        <v>0</v>
      </c>
      <c r="M309" s="593"/>
      <c r="N309" s="879">
        <f>G309*M309</f>
        <v>0</v>
      </c>
      <c r="O309" s="593"/>
      <c r="P309" s="879">
        <f>G309*O309</f>
        <v>0</v>
      </c>
      <c r="Q309" s="593"/>
      <c r="R309" s="377">
        <f>G309*Q309</f>
        <v>0</v>
      </c>
      <c r="S309" s="905"/>
      <c r="T309" s="905"/>
      <c r="V309" s="174"/>
      <c r="W309" s="176"/>
    </row>
    <row r="310" spans="1:23" x14ac:dyDescent="0.25">
      <c r="A310" s="179"/>
      <c r="B310" s="610" t="s">
        <v>1074</v>
      </c>
      <c r="C310" s="21" t="s">
        <v>576</v>
      </c>
      <c r="D310" s="21" t="s">
        <v>11</v>
      </c>
      <c r="E310" s="153" t="s">
        <v>266</v>
      </c>
      <c r="F310" s="747"/>
      <c r="G310" s="748"/>
      <c r="H310" s="337"/>
      <c r="I310" s="593"/>
      <c r="J310" s="599">
        <f>G310*I310</f>
        <v>0</v>
      </c>
      <c r="K310" s="83"/>
      <c r="L310" s="879">
        <f>G310*K310</f>
        <v>0</v>
      </c>
      <c r="M310" s="83"/>
      <c r="N310" s="879">
        <f>G310*M310</f>
        <v>0</v>
      </c>
      <c r="O310" s="593"/>
      <c r="P310" s="879">
        <f>G310*O310</f>
        <v>0</v>
      </c>
      <c r="Q310" s="593"/>
      <c r="R310" s="377">
        <f>G310*Q310</f>
        <v>0</v>
      </c>
      <c r="S310" s="905"/>
      <c r="T310" s="905"/>
      <c r="V310" s="174"/>
      <c r="W310" s="176"/>
    </row>
    <row r="311" spans="1:23" ht="25.5" x14ac:dyDescent="0.25">
      <c r="A311" s="179">
        <v>264</v>
      </c>
      <c r="B311" s="204" t="s">
        <v>355</v>
      </c>
      <c r="C311" s="21" t="s">
        <v>234</v>
      </c>
      <c r="D311" s="21" t="s">
        <v>11</v>
      </c>
      <c r="E311" s="23" t="s">
        <v>675</v>
      </c>
      <c r="F311" s="27">
        <v>45292</v>
      </c>
      <c r="G311" s="38">
        <v>0.84</v>
      </c>
      <c r="H311" s="337"/>
      <c r="I311" s="83"/>
      <c r="J311" s="85">
        <f t="shared" si="15"/>
        <v>0</v>
      </c>
      <c r="K311" s="83"/>
      <c r="L311" s="85">
        <f t="shared" si="16"/>
        <v>0</v>
      </c>
      <c r="M311" s="83"/>
      <c r="N311" s="85">
        <f t="shared" si="17"/>
        <v>0</v>
      </c>
      <c r="O311" s="83"/>
      <c r="P311" s="85">
        <f t="shared" si="18"/>
        <v>0</v>
      </c>
      <c r="Q311" s="83"/>
      <c r="R311" s="377">
        <f t="shared" si="19"/>
        <v>0</v>
      </c>
      <c r="S311" s="905"/>
      <c r="T311" s="905"/>
      <c r="V311" s="174"/>
      <c r="W311" s="176"/>
    </row>
    <row r="312" spans="1:23" x14ac:dyDescent="0.25">
      <c r="A312" s="179">
        <v>265</v>
      </c>
      <c r="B312" s="204" t="s">
        <v>356</v>
      </c>
      <c r="C312" s="21" t="s">
        <v>573</v>
      </c>
      <c r="D312" s="21" t="s">
        <v>11</v>
      </c>
      <c r="E312" s="23" t="s">
        <v>282</v>
      </c>
      <c r="F312" s="27">
        <v>45078</v>
      </c>
      <c r="G312" s="38">
        <v>1.65</v>
      </c>
      <c r="H312" s="337"/>
      <c r="I312" s="83"/>
      <c r="J312" s="85">
        <f t="shared" ref="J312:J382" si="20">G312*I312</f>
        <v>0</v>
      </c>
      <c r="K312" s="83"/>
      <c r="L312" s="85">
        <f t="shared" si="16"/>
        <v>0</v>
      </c>
      <c r="M312" s="83"/>
      <c r="N312" s="85">
        <f t="shared" si="17"/>
        <v>0</v>
      </c>
      <c r="O312" s="83"/>
      <c r="P312" s="85">
        <f t="shared" si="18"/>
        <v>0</v>
      </c>
      <c r="Q312" s="83"/>
      <c r="R312" s="377">
        <f t="shared" si="19"/>
        <v>0</v>
      </c>
      <c r="S312" s="905"/>
      <c r="T312" s="905"/>
      <c r="V312" s="174"/>
      <c r="W312" s="176"/>
    </row>
    <row r="313" spans="1:23" x14ac:dyDescent="0.25">
      <c r="A313" s="179">
        <v>266</v>
      </c>
      <c r="B313" s="204" t="s">
        <v>828</v>
      </c>
      <c r="C313" s="21" t="s">
        <v>736</v>
      </c>
      <c r="D313" s="21" t="s">
        <v>11</v>
      </c>
      <c r="E313" s="21" t="s">
        <v>676</v>
      </c>
      <c r="F313" s="27">
        <v>45474</v>
      </c>
      <c r="G313" s="38">
        <v>1.8</v>
      </c>
      <c r="H313" s="337"/>
      <c r="I313" s="83"/>
      <c r="J313" s="85">
        <f t="shared" si="20"/>
        <v>0</v>
      </c>
      <c r="K313" s="83"/>
      <c r="L313" s="85">
        <f t="shared" si="16"/>
        <v>0</v>
      </c>
      <c r="M313" s="83"/>
      <c r="N313" s="85">
        <f t="shared" si="17"/>
        <v>0</v>
      </c>
      <c r="O313" s="83"/>
      <c r="P313" s="85">
        <f t="shared" si="18"/>
        <v>0</v>
      </c>
      <c r="Q313" s="83"/>
      <c r="R313" s="377">
        <f t="shared" si="19"/>
        <v>0</v>
      </c>
      <c r="S313" s="905"/>
      <c r="T313" s="905"/>
      <c r="V313" s="174"/>
      <c r="W313" s="176"/>
    </row>
    <row r="314" spans="1:23" x14ac:dyDescent="0.25">
      <c r="A314" s="179">
        <v>267</v>
      </c>
      <c r="B314" s="204" t="s">
        <v>357</v>
      </c>
      <c r="C314" s="21" t="s">
        <v>573</v>
      </c>
      <c r="D314" s="21" t="s">
        <v>11</v>
      </c>
      <c r="E314" s="21" t="s">
        <v>677</v>
      </c>
      <c r="F314" s="27">
        <v>45078</v>
      </c>
      <c r="G314" s="38">
        <v>1.1000000000000001</v>
      </c>
      <c r="H314" s="337"/>
      <c r="I314" s="83"/>
      <c r="J314" s="85">
        <f t="shared" si="20"/>
        <v>0</v>
      </c>
      <c r="K314" s="83"/>
      <c r="L314" s="85">
        <f t="shared" si="16"/>
        <v>0</v>
      </c>
      <c r="M314" s="83"/>
      <c r="N314" s="85">
        <f t="shared" si="17"/>
        <v>0</v>
      </c>
      <c r="O314" s="83"/>
      <c r="P314" s="85">
        <f t="shared" si="18"/>
        <v>0</v>
      </c>
      <c r="Q314" s="83"/>
      <c r="R314" s="377">
        <f t="shared" si="19"/>
        <v>0</v>
      </c>
      <c r="S314" s="905"/>
      <c r="T314" s="905"/>
      <c r="V314" s="174"/>
      <c r="W314" s="176"/>
    </row>
    <row r="315" spans="1:23" x14ac:dyDescent="0.25">
      <c r="A315" s="179">
        <v>268</v>
      </c>
      <c r="B315" s="204" t="s">
        <v>358</v>
      </c>
      <c r="C315" s="21" t="s">
        <v>574</v>
      </c>
      <c r="D315" s="21" t="s">
        <v>11</v>
      </c>
      <c r="E315" s="21" t="s">
        <v>282</v>
      </c>
      <c r="F315" s="27">
        <v>45689</v>
      </c>
      <c r="G315" s="38">
        <v>1.67</v>
      </c>
      <c r="H315" s="337"/>
      <c r="I315" s="83"/>
      <c r="J315" s="85">
        <f t="shared" si="20"/>
        <v>0</v>
      </c>
      <c r="K315" s="83"/>
      <c r="L315" s="85">
        <f t="shared" si="16"/>
        <v>0</v>
      </c>
      <c r="M315" s="83"/>
      <c r="N315" s="85">
        <f t="shared" si="17"/>
        <v>0</v>
      </c>
      <c r="O315" s="83"/>
      <c r="P315" s="85">
        <f t="shared" si="18"/>
        <v>0</v>
      </c>
      <c r="Q315" s="83"/>
      <c r="R315" s="377">
        <f t="shared" si="19"/>
        <v>0</v>
      </c>
      <c r="S315" s="905"/>
      <c r="T315" s="905"/>
      <c r="V315" s="174"/>
      <c r="W315" s="176"/>
    </row>
    <row r="316" spans="1:23" x14ac:dyDescent="0.25">
      <c r="A316" s="179">
        <v>269</v>
      </c>
      <c r="B316" s="204" t="s">
        <v>359</v>
      </c>
      <c r="C316" s="21" t="s">
        <v>575</v>
      </c>
      <c r="D316" s="21" t="s">
        <v>11</v>
      </c>
      <c r="E316" s="21" t="s">
        <v>282</v>
      </c>
      <c r="F316" s="27">
        <v>45231</v>
      </c>
      <c r="G316" s="38">
        <v>0.9</v>
      </c>
      <c r="H316" s="337"/>
      <c r="I316" s="83"/>
      <c r="J316" s="85">
        <f t="shared" si="20"/>
        <v>0</v>
      </c>
      <c r="K316" s="83"/>
      <c r="L316" s="85">
        <f t="shared" si="16"/>
        <v>0</v>
      </c>
      <c r="M316" s="83"/>
      <c r="N316" s="85">
        <f t="shared" si="17"/>
        <v>0</v>
      </c>
      <c r="O316" s="83"/>
      <c r="P316" s="85">
        <f t="shared" si="18"/>
        <v>0</v>
      </c>
      <c r="Q316" s="83"/>
      <c r="R316" s="377">
        <f t="shared" si="19"/>
        <v>0</v>
      </c>
      <c r="S316" s="905"/>
      <c r="T316" s="905"/>
      <c r="V316" s="174"/>
      <c r="W316" s="176"/>
    </row>
    <row r="317" spans="1:23" x14ac:dyDescent="0.25">
      <c r="A317" s="179"/>
      <c r="B317" s="204" t="s">
        <v>17943</v>
      </c>
      <c r="C317" s="21" t="s">
        <v>17932</v>
      </c>
      <c r="D317" s="21" t="s">
        <v>11</v>
      </c>
      <c r="E317" s="21" t="s">
        <v>278</v>
      </c>
      <c r="F317" s="27">
        <v>45505</v>
      </c>
      <c r="G317" s="38">
        <v>3.89</v>
      </c>
      <c r="H317" s="337"/>
      <c r="I317" s="83"/>
      <c r="J317" s="85">
        <f>G317*I317</f>
        <v>0</v>
      </c>
      <c r="K317" s="83"/>
      <c r="L317" s="85">
        <f>G317*K317</f>
        <v>0</v>
      </c>
      <c r="M317" s="83"/>
      <c r="N317" s="85">
        <f>G317*M317</f>
        <v>0</v>
      </c>
      <c r="O317" s="83"/>
      <c r="P317" s="85">
        <f>G317*O317</f>
        <v>0</v>
      </c>
      <c r="Q317" s="83"/>
      <c r="R317" s="377">
        <f>G317*Q317</f>
        <v>0</v>
      </c>
      <c r="S317" s="905"/>
      <c r="T317" s="905"/>
      <c r="V317" s="174"/>
      <c r="W317" s="176"/>
    </row>
    <row r="318" spans="1:23" ht="28.5" x14ac:dyDescent="0.25">
      <c r="A318" s="179">
        <v>270</v>
      </c>
      <c r="B318" s="204" t="s">
        <v>360</v>
      </c>
      <c r="C318" s="21" t="s">
        <v>576</v>
      </c>
      <c r="D318" s="21" t="s">
        <v>11</v>
      </c>
      <c r="E318" s="21" t="s">
        <v>278</v>
      </c>
      <c r="F318" s="27">
        <v>45170</v>
      </c>
      <c r="G318" s="38">
        <v>1.96</v>
      </c>
      <c r="H318" s="337"/>
      <c r="I318" s="83"/>
      <c r="J318" s="85">
        <f t="shared" si="20"/>
        <v>0</v>
      </c>
      <c r="K318" s="83"/>
      <c r="L318" s="85">
        <f t="shared" si="16"/>
        <v>0</v>
      </c>
      <c r="M318" s="83"/>
      <c r="N318" s="85">
        <f t="shared" si="17"/>
        <v>0</v>
      </c>
      <c r="O318" s="83"/>
      <c r="P318" s="85">
        <f t="shared" si="18"/>
        <v>0</v>
      </c>
      <c r="Q318" s="83"/>
      <c r="R318" s="377">
        <f t="shared" si="19"/>
        <v>0</v>
      </c>
      <c r="S318" s="905"/>
      <c r="T318" s="905"/>
      <c r="V318" s="174"/>
      <c r="W318" s="176"/>
    </row>
    <row r="319" spans="1:23" x14ac:dyDescent="0.25">
      <c r="A319" s="179">
        <v>271</v>
      </c>
      <c r="B319" s="204" t="s">
        <v>361</v>
      </c>
      <c r="C319" s="21" t="s">
        <v>577</v>
      </c>
      <c r="D319" s="21" t="s">
        <v>11</v>
      </c>
      <c r="E319" s="21" t="s">
        <v>289</v>
      </c>
      <c r="F319" s="27">
        <v>45717</v>
      </c>
      <c r="G319" s="38">
        <v>0.6</v>
      </c>
      <c r="H319" s="337"/>
      <c r="I319" s="83"/>
      <c r="J319" s="85">
        <f t="shared" si="20"/>
        <v>0</v>
      </c>
      <c r="K319" s="83"/>
      <c r="L319" s="85">
        <f t="shared" si="16"/>
        <v>0</v>
      </c>
      <c r="M319" s="83"/>
      <c r="N319" s="85">
        <f t="shared" si="17"/>
        <v>0</v>
      </c>
      <c r="O319" s="83"/>
      <c r="P319" s="85">
        <f t="shared" si="18"/>
        <v>0</v>
      </c>
      <c r="Q319" s="83"/>
      <c r="R319" s="377">
        <f t="shared" si="19"/>
        <v>0</v>
      </c>
      <c r="S319" s="905"/>
      <c r="T319" s="905"/>
      <c r="V319" s="174"/>
      <c r="W319" s="176"/>
    </row>
    <row r="320" spans="1:23" x14ac:dyDescent="0.25">
      <c r="A320" s="179">
        <v>272</v>
      </c>
      <c r="B320" s="204" t="s">
        <v>361</v>
      </c>
      <c r="C320" s="21" t="s">
        <v>1008</v>
      </c>
      <c r="D320" s="21"/>
      <c r="E320" s="21"/>
      <c r="F320" s="27">
        <v>45658</v>
      </c>
      <c r="G320" s="38">
        <v>0.66</v>
      </c>
      <c r="H320" s="337"/>
      <c r="I320" s="83"/>
      <c r="J320" s="85">
        <f t="shared" si="20"/>
        <v>0</v>
      </c>
      <c r="K320" s="83"/>
      <c r="L320" s="85">
        <f>G320*K320</f>
        <v>0</v>
      </c>
      <c r="M320" s="83"/>
      <c r="N320" s="85">
        <f>G320*M320</f>
        <v>0</v>
      </c>
      <c r="O320" s="83"/>
      <c r="P320" s="85">
        <f>G320*O320</f>
        <v>0</v>
      </c>
      <c r="Q320" s="83"/>
      <c r="R320" s="377">
        <f>G320*Q320</f>
        <v>0</v>
      </c>
      <c r="S320" s="905"/>
      <c r="T320" s="905"/>
      <c r="V320" s="174"/>
      <c r="W320" s="176"/>
    </row>
    <row r="321" spans="1:23" x14ac:dyDescent="0.25">
      <c r="A321" s="179">
        <v>273</v>
      </c>
      <c r="B321" s="204" t="s">
        <v>362</v>
      </c>
      <c r="C321" s="21" t="s">
        <v>203</v>
      </c>
      <c r="D321" s="21" t="s">
        <v>11</v>
      </c>
      <c r="E321" s="21" t="s">
        <v>289</v>
      </c>
      <c r="F321" s="27">
        <v>45078</v>
      </c>
      <c r="G321" s="38">
        <v>0.6</v>
      </c>
      <c r="H321" s="337"/>
      <c r="I321" s="83"/>
      <c r="J321" s="85">
        <f t="shared" si="20"/>
        <v>0</v>
      </c>
      <c r="K321" s="83"/>
      <c r="L321" s="85">
        <f t="shared" si="16"/>
        <v>0</v>
      </c>
      <c r="M321" s="83"/>
      <c r="N321" s="85">
        <f t="shared" si="17"/>
        <v>0</v>
      </c>
      <c r="O321" s="83"/>
      <c r="P321" s="85">
        <f t="shared" si="18"/>
        <v>0</v>
      </c>
      <c r="Q321" s="83"/>
      <c r="R321" s="377">
        <f t="shared" si="19"/>
        <v>0</v>
      </c>
      <c r="S321" s="905"/>
      <c r="T321" s="905"/>
      <c r="V321" s="174"/>
      <c r="W321" s="176"/>
    </row>
    <row r="322" spans="1:23" x14ac:dyDescent="0.25">
      <c r="A322" s="179">
        <v>274</v>
      </c>
      <c r="B322" s="204" t="s">
        <v>363</v>
      </c>
      <c r="C322" s="21" t="s">
        <v>210</v>
      </c>
      <c r="D322" s="21" t="s">
        <v>11</v>
      </c>
      <c r="E322" s="21" t="s">
        <v>272</v>
      </c>
      <c r="F322" s="27">
        <v>45108</v>
      </c>
      <c r="G322" s="38">
        <v>0.86</v>
      </c>
      <c r="H322" s="337"/>
      <c r="I322" s="83"/>
      <c r="J322" s="85">
        <f t="shared" si="20"/>
        <v>0</v>
      </c>
      <c r="K322" s="83"/>
      <c r="L322" s="85">
        <f t="shared" si="16"/>
        <v>0</v>
      </c>
      <c r="M322" s="83"/>
      <c r="N322" s="85">
        <f t="shared" si="17"/>
        <v>0</v>
      </c>
      <c r="O322" s="83"/>
      <c r="P322" s="85">
        <f t="shared" si="18"/>
        <v>0</v>
      </c>
      <c r="Q322" s="83"/>
      <c r="R322" s="377">
        <f t="shared" si="19"/>
        <v>0</v>
      </c>
      <c r="S322" s="905"/>
      <c r="T322" s="905"/>
      <c r="V322" s="174"/>
      <c r="W322" s="176"/>
    </row>
    <row r="323" spans="1:23" x14ac:dyDescent="0.25">
      <c r="A323" s="179">
        <v>275</v>
      </c>
      <c r="B323" s="204" t="s">
        <v>364</v>
      </c>
      <c r="C323" s="21" t="s">
        <v>578</v>
      </c>
      <c r="D323" s="21" t="s">
        <v>11</v>
      </c>
      <c r="E323" s="21" t="s">
        <v>272</v>
      </c>
      <c r="F323" s="27">
        <v>45413</v>
      </c>
      <c r="G323" s="38">
        <v>2.2000000000000002</v>
      </c>
      <c r="H323" s="337"/>
      <c r="I323" s="83"/>
      <c r="J323" s="85">
        <f t="shared" si="20"/>
        <v>0</v>
      </c>
      <c r="K323" s="83"/>
      <c r="L323" s="85">
        <f t="shared" si="16"/>
        <v>0</v>
      </c>
      <c r="M323" s="83"/>
      <c r="N323" s="85">
        <f t="shared" si="17"/>
        <v>0</v>
      </c>
      <c r="O323" s="83"/>
      <c r="P323" s="85">
        <f t="shared" si="18"/>
        <v>0</v>
      </c>
      <c r="Q323" s="83"/>
      <c r="R323" s="377">
        <f t="shared" si="19"/>
        <v>0</v>
      </c>
      <c r="S323" s="905"/>
      <c r="T323" s="905"/>
      <c r="V323" s="174"/>
      <c r="W323" s="176"/>
    </row>
    <row r="324" spans="1:23" ht="25.5" x14ac:dyDescent="0.25">
      <c r="A324" s="179">
        <v>276</v>
      </c>
      <c r="B324" s="204" t="s">
        <v>365</v>
      </c>
      <c r="C324" s="21" t="s">
        <v>197</v>
      </c>
      <c r="D324" s="21" t="s">
        <v>11</v>
      </c>
      <c r="E324" s="21" t="s">
        <v>678</v>
      </c>
      <c r="F324" s="27">
        <v>45444</v>
      </c>
      <c r="G324" s="38">
        <v>4.4000000000000004</v>
      </c>
      <c r="H324" s="337"/>
      <c r="I324" s="83"/>
      <c r="J324" s="85">
        <f t="shared" si="20"/>
        <v>0</v>
      </c>
      <c r="K324" s="83"/>
      <c r="L324" s="85">
        <f t="shared" si="16"/>
        <v>0</v>
      </c>
      <c r="M324" s="83"/>
      <c r="N324" s="85">
        <f t="shared" si="17"/>
        <v>0</v>
      </c>
      <c r="O324" s="83"/>
      <c r="P324" s="85">
        <f t="shared" si="18"/>
        <v>0</v>
      </c>
      <c r="Q324" s="83"/>
      <c r="R324" s="377">
        <f t="shared" si="19"/>
        <v>0</v>
      </c>
      <c r="S324" s="905"/>
      <c r="T324" s="905"/>
      <c r="V324" s="174"/>
      <c r="W324" s="176"/>
    </row>
    <row r="325" spans="1:23" x14ac:dyDescent="0.25">
      <c r="A325" s="179">
        <v>277</v>
      </c>
      <c r="B325" s="204" t="s">
        <v>365</v>
      </c>
      <c r="C325" s="21" t="s">
        <v>203</v>
      </c>
      <c r="D325" s="21" t="s">
        <v>11</v>
      </c>
      <c r="E325" s="21" t="s">
        <v>678</v>
      </c>
      <c r="F325" s="27">
        <v>45078</v>
      </c>
      <c r="G325" s="38">
        <v>4.4000000000000004</v>
      </c>
      <c r="H325" s="337"/>
      <c r="I325" s="83"/>
      <c r="J325" s="85">
        <f t="shared" si="20"/>
        <v>0</v>
      </c>
      <c r="K325" s="83"/>
      <c r="L325" s="85">
        <f t="shared" si="16"/>
        <v>0</v>
      </c>
      <c r="M325" s="83"/>
      <c r="N325" s="85">
        <f t="shared" si="17"/>
        <v>0</v>
      </c>
      <c r="O325" s="83"/>
      <c r="P325" s="85">
        <f t="shared" si="18"/>
        <v>0</v>
      </c>
      <c r="Q325" s="83"/>
      <c r="R325" s="377">
        <f t="shared" si="19"/>
        <v>0</v>
      </c>
      <c r="S325" s="905"/>
      <c r="T325" s="905"/>
      <c r="V325" s="174"/>
      <c r="W325" s="176"/>
    </row>
    <row r="326" spans="1:23" x14ac:dyDescent="0.25">
      <c r="A326" s="179">
        <v>278</v>
      </c>
      <c r="B326" s="204" t="s">
        <v>366</v>
      </c>
      <c r="C326" s="21" t="s">
        <v>232</v>
      </c>
      <c r="D326" s="21" t="s">
        <v>11</v>
      </c>
      <c r="E326" s="21" t="s">
        <v>282</v>
      </c>
      <c r="F326" s="27">
        <v>45200</v>
      </c>
      <c r="G326" s="38">
        <v>2.78</v>
      </c>
      <c r="H326" s="337"/>
      <c r="I326" s="83"/>
      <c r="J326" s="85">
        <f t="shared" si="20"/>
        <v>0</v>
      </c>
      <c r="K326" s="83"/>
      <c r="L326" s="85">
        <f t="shared" si="16"/>
        <v>0</v>
      </c>
      <c r="M326" s="83"/>
      <c r="N326" s="85">
        <f t="shared" si="17"/>
        <v>0</v>
      </c>
      <c r="O326" s="83"/>
      <c r="P326" s="85">
        <f t="shared" si="18"/>
        <v>0</v>
      </c>
      <c r="Q326" s="83"/>
      <c r="R326" s="377">
        <f t="shared" si="19"/>
        <v>0</v>
      </c>
      <c r="S326" s="905"/>
      <c r="T326" s="905"/>
      <c r="V326" s="174"/>
      <c r="W326" s="176"/>
    </row>
    <row r="327" spans="1:23" x14ac:dyDescent="0.25">
      <c r="A327" s="179">
        <v>279</v>
      </c>
      <c r="B327" s="204" t="s">
        <v>367</v>
      </c>
      <c r="C327" s="21" t="s">
        <v>205</v>
      </c>
      <c r="D327" s="21" t="s">
        <v>341</v>
      </c>
      <c r="E327" s="21" t="s">
        <v>282</v>
      </c>
      <c r="F327" s="27">
        <v>45597</v>
      </c>
      <c r="G327" s="38">
        <v>1.97</v>
      </c>
      <c r="H327" s="337"/>
      <c r="I327" s="83"/>
      <c r="J327" s="85">
        <f t="shared" si="20"/>
        <v>0</v>
      </c>
      <c r="K327" s="83"/>
      <c r="L327" s="85">
        <f t="shared" si="16"/>
        <v>0</v>
      </c>
      <c r="M327" s="83"/>
      <c r="N327" s="85">
        <f t="shared" si="17"/>
        <v>0</v>
      </c>
      <c r="O327" s="83"/>
      <c r="P327" s="85">
        <f t="shared" si="18"/>
        <v>0</v>
      </c>
      <c r="Q327" s="83"/>
      <c r="R327" s="377">
        <f t="shared" si="19"/>
        <v>0</v>
      </c>
      <c r="S327" s="905"/>
      <c r="T327" s="905"/>
      <c r="V327" s="174"/>
      <c r="W327" s="176"/>
    </row>
    <row r="328" spans="1:23" x14ac:dyDescent="0.25">
      <c r="A328" s="179">
        <v>280</v>
      </c>
      <c r="B328" s="151" t="s">
        <v>1004</v>
      </c>
      <c r="C328" s="151" t="s">
        <v>1005</v>
      </c>
      <c r="D328" s="655" t="s">
        <v>11</v>
      </c>
      <c r="E328" s="151" t="s">
        <v>266</v>
      </c>
      <c r="F328" s="579">
        <v>45535</v>
      </c>
      <c r="G328" s="580"/>
      <c r="H328" s="337"/>
      <c r="I328" s="593"/>
      <c r="J328" s="85">
        <f t="shared" si="20"/>
        <v>0</v>
      </c>
      <c r="K328" s="83"/>
      <c r="L328" s="879">
        <f>G328*K328</f>
        <v>0</v>
      </c>
      <c r="M328" s="83"/>
      <c r="N328" s="879">
        <f>G328*M328</f>
        <v>0</v>
      </c>
      <c r="O328" s="593"/>
      <c r="P328" s="879">
        <f>G328*O328</f>
        <v>0</v>
      </c>
      <c r="Q328" s="593"/>
      <c r="R328" s="377">
        <f>G328*Q328</f>
        <v>0</v>
      </c>
      <c r="S328" s="905"/>
      <c r="T328" s="905"/>
      <c r="V328" s="174"/>
      <c r="W328" s="176"/>
    </row>
    <row r="329" spans="1:23" x14ac:dyDescent="0.25">
      <c r="A329" s="179">
        <v>680</v>
      </c>
      <c r="B329" s="204" t="s">
        <v>368</v>
      </c>
      <c r="C329" s="673" t="s">
        <v>17892</v>
      </c>
      <c r="D329" s="21" t="s">
        <v>11</v>
      </c>
      <c r="E329" s="21" t="s">
        <v>289</v>
      </c>
      <c r="F329" s="747">
        <v>45323</v>
      </c>
      <c r="G329" s="835">
        <v>1.1000000000000001</v>
      </c>
      <c r="H329" s="337"/>
      <c r="I329" s="593"/>
      <c r="J329" s="85">
        <f t="shared" si="20"/>
        <v>0</v>
      </c>
      <c r="K329" s="83"/>
      <c r="L329" s="879">
        <f>G329*K329</f>
        <v>0</v>
      </c>
      <c r="M329" s="593"/>
      <c r="N329" s="879">
        <f>G329*M329</f>
        <v>0</v>
      </c>
      <c r="O329" s="593"/>
      <c r="P329" s="879">
        <f>G329*O329</f>
        <v>0</v>
      </c>
      <c r="Q329" s="593"/>
      <c r="R329" s="377">
        <f>G329*Q329</f>
        <v>0</v>
      </c>
      <c r="S329" s="905"/>
      <c r="T329" s="905"/>
      <c r="V329" s="174"/>
      <c r="W329" s="176"/>
    </row>
    <row r="330" spans="1:23" x14ac:dyDescent="0.25">
      <c r="A330" s="179">
        <v>281</v>
      </c>
      <c r="B330" s="204" t="s">
        <v>368</v>
      </c>
      <c r="C330" s="21" t="s">
        <v>575</v>
      </c>
      <c r="D330" s="21" t="s">
        <v>11</v>
      </c>
      <c r="E330" s="21" t="s">
        <v>289</v>
      </c>
      <c r="F330" s="27">
        <v>45200</v>
      </c>
      <c r="G330" s="38">
        <v>1.1000000000000001</v>
      </c>
      <c r="H330" s="337"/>
      <c r="I330" s="83">
        <v>10</v>
      </c>
      <c r="J330" s="85">
        <f t="shared" si="20"/>
        <v>11</v>
      </c>
      <c r="K330" s="83"/>
      <c r="L330" s="85">
        <f t="shared" si="16"/>
        <v>0</v>
      </c>
      <c r="M330" s="83"/>
      <c r="N330" s="85">
        <f t="shared" si="17"/>
        <v>0</v>
      </c>
      <c r="O330" s="83"/>
      <c r="P330" s="85">
        <f t="shared" si="18"/>
        <v>0</v>
      </c>
      <c r="Q330" s="83"/>
      <c r="R330" s="377">
        <f t="shared" si="19"/>
        <v>0</v>
      </c>
      <c r="S330" s="905"/>
      <c r="T330" s="905"/>
      <c r="V330" s="174"/>
      <c r="W330" s="176"/>
    </row>
    <row r="331" spans="1:23" ht="25.5" x14ac:dyDescent="0.25">
      <c r="A331" s="179">
        <v>820</v>
      </c>
      <c r="B331" s="204" t="s">
        <v>368</v>
      </c>
      <c r="C331" s="21" t="s">
        <v>17751</v>
      </c>
      <c r="D331" s="21" t="s">
        <v>11</v>
      </c>
      <c r="E331" s="21" t="s">
        <v>289</v>
      </c>
      <c r="F331" s="27">
        <v>45139</v>
      </c>
      <c r="G331" s="38">
        <v>1.1000000000000001</v>
      </c>
      <c r="H331" s="337"/>
      <c r="I331" s="83"/>
      <c r="J331" s="85">
        <f>G331*I331</f>
        <v>0</v>
      </c>
      <c r="K331" s="83"/>
      <c r="L331" s="85">
        <f>G331*K331</f>
        <v>0</v>
      </c>
      <c r="M331" s="83"/>
      <c r="N331" s="85">
        <f>G331*M331</f>
        <v>0</v>
      </c>
      <c r="O331" s="83"/>
      <c r="P331" s="85">
        <f>G331*O331</f>
        <v>0</v>
      </c>
      <c r="Q331" s="83"/>
      <c r="R331" s="377">
        <f>G331*Q331</f>
        <v>0</v>
      </c>
      <c r="S331" s="905"/>
      <c r="T331" s="905"/>
      <c r="V331" s="174"/>
      <c r="W331" s="176"/>
    </row>
    <row r="332" spans="1:23" x14ac:dyDescent="0.25">
      <c r="A332" s="179">
        <v>282</v>
      </c>
      <c r="B332" s="204" t="s">
        <v>369</v>
      </c>
      <c r="C332" s="21" t="s">
        <v>666</v>
      </c>
      <c r="D332" s="21" t="s">
        <v>11</v>
      </c>
      <c r="E332" s="21" t="s">
        <v>287</v>
      </c>
      <c r="F332" s="27">
        <v>45444</v>
      </c>
      <c r="G332" s="38">
        <v>0.88</v>
      </c>
      <c r="H332" s="337"/>
      <c r="I332" s="83"/>
      <c r="J332" s="85">
        <f t="shared" si="20"/>
        <v>0</v>
      </c>
      <c r="K332" s="83"/>
      <c r="L332" s="85">
        <f t="shared" si="16"/>
        <v>0</v>
      </c>
      <c r="M332" s="83"/>
      <c r="N332" s="85">
        <f t="shared" si="17"/>
        <v>0</v>
      </c>
      <c r="O332" s="83"/>
      <c r="P332" s="85">
        <f t="shared" si="18"/>
        <v>0</v>
      </c>
      <c r="Q332" s="83"/>
      <c r="R332" s="377">
        <f t="shared" si="19"/>
        <v>0</v>
      </c>
      <c r="S332" s="905"/>
      <c r="T332" s="905"/>
      <c r="V332" s="174"/>
      <c r="W332" s="176"/>
    </row>
    <row r="333" spans="1:23" x14ac:dyDescent="0.25">
      <c r="A333" s="179">
        <v>283</v>
      </c>
      <c r="B333" s="204" t="s">
        <v>369</v>
      </c>
      <c r="C333" s="151" t="s">
        <v>17893</v>
      </c>
      <c r="D333" s="21" t="s">
        <v>11</v>
      </c>
      <c r="E333" s="21" t="s">
        <v>287</v>
      </c>
      <c r="F333" s="579">
        <v>45597</v>
      </c>
      <c r="G333" s="580">
        <v>0.88</v>
      </c>
      <c r="H333" s="337"/>
      <c r="I333" s="593"/>
      <c r="J333" s="85">
        <f t="shared" si="20"/>
        <v>0</v>
      </c>
      <c r="K333" s="83"/>
      <c r="L333" s="879">
        <f>G333*K333</f>
        <v>0</v>
      </c>
      <c r="M333" s="593"/>
      <c r="N333" s="879">
        <f>G333*M333</f>
        <v>0</v>
      </c>
      <c r="O333" s="593"/>
      <c r="P333" s="879">
        <f>G333*O333</f>
        <v>0</v>
      </c>
      <c r="Q333" s="593"/>
      <c r="R333" s="377">
        <f>G333*Q333</f>
        <v>0</v>
      </c>
      <c r="S333" s="905"/>
      <c r="T333" s="905"/>
      <c r="V333" s="174"/>
      <c r="W333" s="176"/>
    </row>
    <row r="334" spans="1:23" x14ac:dyDescent="0.25">
      <c r="A334" s="179">
        <v>284</v>
      </c>
      <c r="B334" s="204" t="s">
        <v>370</v>
      </c>
      <c r="C334" s="21" t="s">
        <v>1075</v>
      </c>
      <c r="D334" s="21" t="s">
        <v>11</v>
      </c>
      <c r="E334" s="21" t="s">
        <v>287</v>
      </c>
      <c r="F334" s="27">
        <v>45352</v>
      </c>
      <c r="G334" s="38">
        <v>2.2000000000000002</v>
      </c>
      <c r="H334" s="337"/>
      <c r="I334" s="83"/>
      <c r="J334" s="85">
        <f t="shared" si="20"/>
        <v>0</v>
      </c>
      <c r="K334" s="83"/>
      <c r="L334" s="85">
        <f>G334*K334</f>
        <v>0</v>
      </c>
      <c r="M334" s="83"/>
      <c r="N334" s="85">
        <f>G334*M334</f>
        <v>0</v>
      </c>
      <c r="O334" s="83"/>
      <c r="P334" s="85">
        <f>G334*O334</f>
        <v>0</v>
      </c>
      <c r="Q334" s="83"/>
      <c r="R334" s="377">
        <f>G334*Q334</f>
        <v>0</v>
      </c>
      <c r="S334" s="905"/>
      <c r="T334" s="905"/>
      <c r="V334" s="174"/>
      <c r="W334" s="176"/>
    </row>
    <row r="335" spans="1:23" x14ac:dyDescent="0.25">
      <c r="A335" s="179">
        <v>285</v>
      </c>
      <c r="B335" s="204" t="s">
        <v>369</v>
      </c>
      <c r="C335" s="21" t="s">
        <v>904</v>
      </c>
      <c r="D335" s="21" t="s">
        <v>11</v>
      </c>
      <c r="E335" s="21" t="s">
        <v>287</v>
      </c>
      <c r="F335" s="27">
        <v>45352</v>
      </c>
      <c r="G335" s="38">
        <v>2.2000000000000002</v>
      </c>
      <c r="H335" s="337"/>
      <c r="I335" s="83"/>
      <c r="J335" s="85">
        <f t="shared" si="20"/>
        <v>0</v>
      </c>
      <c r="K335" s="83"/>
      <c r="L335" s="85">
        <f t="shared" si="16"/>
        <v>0</v>
      </c>
      <c r="M335" s="83"/>
      <c r="N335" s="85">
        <f t="shared" si="17"/>
        <v>0</v>
      </c>
      <c r="O335" s="83"/>
      <c r="P335" s="85">
        <f t="shared" si="18"/>
        <v>0</v>
      </c>
      <c r="Q335" s="83"/>
      <c r="R335" s="377">
        <f t="shared" si="19"/>
        <v>0</v>
      </c>
      <c r="S335" s="905"/>
      <c r="T335" s="905"/>
      <c r="V335" s="174"/>
      <c r="W335" s="176"/>
    </row>
    <row r="336" spans="1:23" x14ac:dyDescent="0.25">
      <c r="A336" s="179">
        <v>286</v>
      </c>
      <c r="B336" s="204" t="s">
        <v>370</v>
      </c>
      <c r="C336" s="151" t="s">
        <v>666</v>
      </c>
      <c r="D336" s="21" t="s">
        <v>11</v>
      </c>
      <c r="E336" s="21" t="s">
        <v>287</v>
      </c>
      <c r="F336" s="579">
        <v>45869</v>
      </c>
      <c r="G336" s="580"/>
      <c r="H336" s="337"/>
      <c r="I336" s="593"/>
      <c r="J336" s="85">
        <f t="shared" si="20"/>
        <v>0</v>
      </c>
      <c r="K336" s="83"/>
      <c r="L336" s="879">
        <f>G336*K336</f>
        <v>0</v>
      </c>
      <c r="M336" s="83"/>
      <c r="N336" s="879">
        <f>G336*M336</f>
        <v>0</v>
      </c>
      <c r="O336" s="593"/>
      <c r="P336" s="879">
        <f>G336*O336</f>
        <v>0</v>
      </c>
      <c r="Q336" s="593"/>
      <c r="R336" s="377">
        <f>G336*Q336</f>
        <v>0</v>
      </c>
      <c r="S336" s="905"/>
      <c r="T336" s="905"/>
      <c r="V336" s="174"/>
      <c r="W336" s="176"/>
    </row>
    <row r="337" spans="1:23" ht="25.5" x14ac:dyDescent="0.25">
      <c r="A337" s="179">
        <v>287</v>
      </c>
      <c r="B337" s="204" t="s">
        <v>370</v>
      </c>
      <c r="C337" s="21" t="s">
        <v>17823</v>
      </c>
      <c r="D337" s="21" t="s">
        <v>11</v>
      </c>
      <c r="E337" s="21" t="s">
        <v>684</v>
      </c>
      <c r="F337" s="27">
        <v>45566</v>
      </c>
      <c r="G337" s="38">
        <v>2.2000000000000002</v>
      </c>
      <c r="H337" s="337"/>
      <c r="I337" s="83">
        <v>10</v>
      </c>
      <c r="J337" s="85">
        <f t="shared" si="20"/>
        <v>22</v>
      </c>
      <c r="K337" s="83"/>
      <c r="L337" s="85">
        <f>G337*K337</f>
        <v>0</v>
      </c>
      <c r="M337" s="83"/>
      <c r="N337" s="85">
        <f>G337*M337</f>
        <v>0</v>
      </c>
      <c r="O337" s="83"/>
      <c r="P337" s="85">
        <f>G337*O337</f>
        <v>0</v>
      </c>
      <c r="Q337" s="83"/>
      <c r="R337" s="377">
        <f>G337*Q337</f>
        <v>0</v>
      </c>
      <c r="S337" s="905"/>
      <c r="T337" s="905"/>
      <c r="V337" s="174"/>
      <c r="W337" s="176"/>
    </row>
    <row r="338" spans="1:23" x14ac:dyDescent="0.25">
      <c r="A338" s="179">
        <v>288</v>
      </c>
      <c r="B338" s="204" t="s">
        <v>371</v>
      </c>
      <c r="C338" s="21" t="s">
        <v>579</v>
      </c>
      <c r="D338" s="21" t="s">
        <v>11</v>
      </c>
      <c r="E338" s="21" t="s">
        <v>326</v>
      </c>
      <c r="F338" s="27">
        <v>45505</v>
      </c>
      <c r="G338" s="38">
        <v>6.2</v>
      </c>
      <c r="H338" s="337"/>
      <c r="I338" s="83"/>
      <c r="J338" s="85">
        <f t="shared" si="20"/>
        <v>0</v>
      </c>
      <c r="K338" s="83"/>
      <c r="L338" s="85">
        <f t="shared" si="16"/>
        <v>0</v>
      </c>
      <c r="M338" s="83"/>
      <c r="N338" s="85">
        <f t="shared" si="17"/>
        <v>0</v>
      </c>
      <c r="O338" s="83"/>
      <c r="P338" s="85">
        <f t="shared" si="18"/>
        <v>0</v>
      </c>
      <c r="Q338" s="83"/>
      <c r="R338" s="377">
        <f t="shared" si="19"/>
        <v>0</v>
      </c>
      <c r="S338" s="905"/>
      <c r="T338" s="905"/>
      <c r="V338" s="174"/>
      <c r="W338" s="176"/>
    </row>
    <row r="339" spans="1:23" x14ac:dyDescent="0.25">
      <c r="A339" s="179">
        <v>289</v>
      </c>
      <c r="B339" s="204" t="s">
        <v>372</v>
      </c>
      <c r="C339" s="21" t="s">
        <v>580</v>
      </c>
      <c r="D339" s="21" t="s">
        <v>11</v>
      </c>
      <c r="E339" s="21" t="s">
        <v>679</v>
      </c>
      <c r="F339" s="27">
        <v>45717</v>
      </c>
      <c r="G339" s="38">
        <v>1.52</v>
      </c>
      <c r="H339" s="337"/>
      <c r="I339" s="83"/>
      <c r="J339" s="85">
        <f t="shared" si="20"/>
        <v>0</v>
      </c>
      <c r="K339" s="83"/>
      <c r="L339" s="85">
        <f t="shared" si="16"/>
        <v>0</v>
      </c>
      <c r="M339" s="83"/>
      <c r="N339" s="85">
        <f t="shared" si="17"/>
        <v>0</v>
      </c>
      <c r="O339" s="83"/>
      <c r="P339" s="85">
        <f t="shared" si="18"/>
        <v>0</v>
      </c>
      <c r="Q339" s="83"/>
      <c r="R339" s="377">
        <f t="shared" si="19"/>
        <v>0</v>
      </c>
      <c r="S339" s="905"/>
      <c r="T339" s="905"/>
      <c r="V339" s="174"/>
      <c r="W339" s="176"/>
    </row>
    <row r="340" spans="1:23" x14ac:dyDescent="0.25">
      <c r="A340" s="179">
        <v>290</v>
      </c>
      <c r="B340" s="204" t="s">
        <v>373</v>
      </c>
      <c r="C340" s="21" t="s">
        <v>203</v>
      </c>
      <c r="D340" s="21" t="s">
        <v>11</v>
      </c>
      <c r="E340" s="21" t="s">
        <v>679</v>
      </c>
      <c r="F340" s="27">
        <v>45231</v>
      </c>
      <c r="G340" s="38">
        <v>1.52</v>
      </c>
      <c r="H340" s="337"/>
      <c r="I340" s="83"/>
      <c r="J340" s="85">
        <f t="shared" si="20"/>
        <v>0</v>
      </c>
      <c r="K340" s="83"/>
      <c r="L340" s="85">
        <f t="shared" si="16"/>
        <v>0</v>
      </c>
      <c r="M340" s="83"/>
      <c r="N340" s="85">
        <f t="shared" si="17"/>
        <v>0</v>
      </c>
      <c r="O340" s="83"/>
      <c r="P340" s="85">
        <f t="shared" si="18"/>
        <v>0</v>
      </c>
      <c r="Q340" s="83"/>
      <c r="R340" s="377">
        <f t="shared" si="19"/>
        <v>0</v>
      </c>
      <c r="S340" s="905"/>
      <c r="T340" s="905"/>
      <c r="V340" s="174"/>
      <c r="W340" s="176"/>
    </row>
    <row r="341" spans="1:23" x14ac:dyDescent="0.25">
      <c r="A341" s="179">
        <v>291</v>
      </c>
      <c r="B341" s="204" t="s">
        <v>374</v>
      </c>
      <c r="C341" s="21" t="s">
        <v>581</v>
      </c>
      <c r="D341" s="21" t="s">
        <v>11</v>
      </c>
      <c r="E341" s="21" t="s">
        <v>680</v>
      </c>
      <c r="F341" s="27">
        <v>45748</v>
      </c>
      <c r="G341" s="38">
        <v>0.75</v>
      </c>
      <c r="H341" s="337"/>
      <c r="I341" s="83">
        <v>5</v>
      </c>
      <c r="J341" s="85">
        <f t="shared" si="20"/>
        <v>3.75</v>
      </c>
      <c r="K341" s="83"/>
      <c r="L341" s="85">
        <f t="shared" si="16"/>
        <v>0</v>
      </c>
      <c r="M341" s="83"/>
      <c r="N341" s="85">
        <f t="shared" si="17"/>
        <v>0</v>
      </c>
      <c r="O341" s="83"/>
      <c r="P341" s="85">
        <f t="shared" si="18"/>
        <v>0</v>
      </c>
      <c r="Q341" s="83"/>
      <c r="R341" s="377">
        <f t="shared" si="19"/>
        <v>0</v>
      </c>
      <c r="S341" s="905"/>
      <c r="T341" s="905"/>
      <c r="V341" s="174"/>
      <c r="W341" s="176"/>
    </row>
    <row r="342" spans="1:23" x14ac:dyDescent="0.25">
      <c r="A342" s="179">
        <v>292</v>
      </c>
      <c r="B342" s="204" t="s">
        <v>375</v>
      </c>
      <c r="C342" s="21" t="s">
        <v>577</v>
      </c>
      <c r="D342" s="21" t="s">
        <v>11</v>
      </c>
      <c r="E342" s="21" t="s">
        <v>680</v>
      </c>
      <c r="F342" s="27">
        <v>45566</v>
      </c>
      <c r="G342" s="38">
        <v>0.52</v>
      </c>
      <c r="H342" s="337"/>
      <c r="I342" s="83"/>
      <c r="J342" s="85">
        <f t="shared" si="20"/>
        <v>0</v>
      </c>
      <c r="K342" s="83"/>
      <c r="L342" s="85">
        <f t="shared" si="16"/>
        <v>0</v>
      </c>
      <c r="M342" s="83"/>
      <c r="N342" s="85">
        <f t="shared" si="17"/>
        <v>0</v>
      </c>
      <c r="O342" s="83"/>
      <c r="P342" s="85">
        <f t="shared" si="18"/>
        <v>0</v>
      </c>
      <c r="Q342" s="83"/>
      <c r="R342" s="377">
        <f t="shared" si="19"/>
        <v>0</v>
      </c>
      <c r="S342" s="905"/>
      <c r="T342" s="905"/>
      <c r="V342" s="174"/>
      <c r="W342" s="176"/>
    </row>
    <row r="343" spans="1:23" ht="25.5" x14ac:dyDescent="0.25">
      <c r="A343" s="179">
        <v>293</v>
      </c>
      <c r="B343" s="204" t="s">
        <v>376</v>
      </c>
      <c r="C343" s="21" t="s">
        <v>197</v>
      </c>
      <c r="D343" s="21" t="s">
        <v>11</v>
      </c>
      <c r="E343" s="21" t="s">
        <v>679</v>
      </c>
      <c r="F343" s="27">
        <v>45170</v>
      </c>
      <c r="G343" s="38">
        <v>9.32</v>
      </c>
      <c r="H343" s="337"/>
      <c r="I343" s="83"/>
      <c r="J343" s="85">
        <f t="shared" si="20"/>
        <v>0</v>
      </c>
      <c r="K343" s="83"/>
      <c r="L343" s="85">
        <f t="shared" si="16"/>
        <v>0</v>
      </c>
      <c r="M343" s="83"/>
      <c r="N343" s="85">
        <f t="shared" si="17"/>
        <v>0</v>
      </c>
      <c r="O343" s="83"/>
      <c r="P343" s="85">
        <f t="shared" si="18"/>
        <v>0</v>
      </c>
      <c r="Q343" s="83"/>
      <c r="R343" s="377">
        <f t="shared" si="19"/>
        <v>0</v>
      </c>
      <c r="S343" s="905"/>
      <c r="T343" s="905"/>
      <c r="V343" s="174"/>
      <c r="W343" s="176"/>
    </row>
    <row r="344" spans="1:23" x14ac:dyDescent="0.25">
      <c r="A344" s="179">
        <v>294</v>
      </c>
      <c r="B344" s="204" t="s">
        <v>770</v>
      </c>
      <c r="C344" s="21" t="s">
        <v>736</v>
      </c>
      <c r="D344" s="21" t="s">
        <v>11</v>
      </c>
      <c r="E344" s="21"/>
      <c r="F344" s="27">
        <v>45444</v>
      </c>
      <c r="G344" s="38">
        <v>0.28999999999999998</v>
      </c>
      <c r="H344" s="337"/>
      <c r="I344" s="83"/>
      <c r="J344" s="85">
        <f t="shared" si="20"/>
        <v>0</v>
      </c>
      <c r="K344" s="83"/>
      <c r="L344" s="85">
        <f>G344*K344</f>
        <v>0</v>
      </c>
      <c r="M344" s="83"/>
      <c r="N344" s="85">
        <f>G344*M344</f>
        <v>0</v>
      </c>
      <c r="O344" s="83"/>
      <c r="P344" s="85">
        <f>G344*O344</f>
        <v>0</v>
      </c>
      <c r="Q344" s="83"/>
      <c r="R344" s="377">
        <f>G344*Q344</f>
        <v>0</v>
      </c>
      <c r="S344" s="905"/>
      <c r="T344" s="905"/>
      <c r="V344" s="174"/>
      <c r="W344" s="176"/>
    </row>
    <row r="345" spans="1:23" ht="25.5" x14ac:dyDescent="0.25">
      <c r="A345" s="179">
        <v>708</v>
      </c>
      <c r="B345" s="204" t="s">
        <v>770</v>
      </c>
      <c r="C345" s="21" t="s">
        <v>17768</v>
      </c>
      <c r="D345" s="21" t="s">
        <v>11</v>
      </c>
      <c r="E345" s="21"/>
      <c r="F345" s="27">
        <v>45748</v>
      </c>
      <c r="G345" s="38">
        <v>0.28999999999999998</v>
      </c>
      <c r="H345" s="337"/>
      <c r="I345" s="83"/>
      <c r="J345" s="85">
        <f>G345*I345</f>
        <v>0</v>
      </c>
      <c r="K345" s="83"/>
      <c r="L345" s="85">
        <f>G345*K345</f>
        <v>0</v>
      </c>
      <c r="M345" s="83"/>
      <c r="N345" s="85">
        <f>G345*M345</f>
        <v>0</v>
      </c>
      <c r="O345" s="83"/>
      <c r="P345" s="85">
        <f>G345*O345</f>
        <v>0</v>
      </c>
      <c r="Q345" s="83"/>
      <c r="R345" s="377">
        <f>G345*Q345</f>
        <v>0</v>
      </c>
      <c r="S345" s="905"/>
      <c r="T345" s="905"/>
      <c r="V345" s="174"/>
      <c r="W345" s="176"/>
    </row>
    <row r="346" spans="1:23" x14ac:dyDescent="0.25">
      <c r="A346" s="179">
        <v>295</v>
      </c>
      <c r="B346" s="204" t="s">
        <v>377</v>
      </c>
      <c r="C346" s="21" t="s">
        <v>232</v>
      </c>
      <c r="D346" s="21" t="s">
        <v>11</v>
      </c>
      <c r="E346" s="21" t="s">
        <v>269</v>
      </c>
      <c r="F346" s="27">
        <v>45597</v>
      </c>
      <c r="G346" s="38">
        <v>1.86</v>
      </c>
      <c r="H346" s="337"/>
      <c r="I346" s="83"/>
      <c r="J346" s="85">
        <f t="shared" si="20"/>
        <v>0</v>
      </c>
      <c r="K346" s="83"/>
      <c r="L346" s="85">
        <f t="shared" si="16"/>
        <v>0</v>
      </c>
      <c r="M346" s="83"/>
      <c r="N346" s="85">
        <f t="shared" si="17"/>
        <v>0</v>
      </c>
      <c r="O346" s="83"/>
      <c r="P346" s="85">
        <f t="shared" si="18"/>
        <v>0</v>
      </c>
      <c r="Q346" s="83"/>
      <c r="R346" s="377">
        <f t="shared" si="19"/>
        <v>0</v>
      </c>
      <c r="S346" s="905"/>
      <c r="T346" s="905"/>
      <c r="V346" s="174"/>
      <c r="W346" s="176"/>
    </row>
    <row r="347" spans="1:23" ht="25.5" x14ac:dyDescent="0.25">
      <c r="A347" s="179">
        <v>296</v>
      </c>
      <c r="B347" s="204" t="s">
        <v>378</v>
      </c>
      <c r="C347" s="23" t="s">
        <v>197</v>
      </c>
      <c r="D347" s="21" t="s">
        <v>11</v>
      </c>
      <c r="E347" s="23" t="s">
        <v>681</v>
      </c>
      <c r="F347" s="238">
        <v>45261</v>
      </c>
      <c r="G347" s="239">
        <v>8.1199999999999992</v>
      </c>
      <c r="H347" s="337"/>
      <c r="I347" s="83"/>
      <c r="J347" s="85">
        <f t="shared" si="20"/>
        <v>0</v>
      </c>
      <c r="K347" s="83"/>
      <c r="L347" s="85">
        <f t="shared" si="16"/>
        <v>0</v>
      </c>
      <c r="M347" s="83"/>
      <c r="N347" s="85">
        <f t="shared" si="17"/>
        <v>0</v>
      </c>
      <c r="O347" s="83"/>
      <c r="P347" s="85">
        <f t="shared" si="18"/>
        <v>0</v>
      </c>
      <c r="Q347" s="83"/>
      <c r="R347" s="377">
        <f t="shared" si="19"/>
        <v>0</v>
      </c>
      <c r="S347" s="905"/>
      <c r="T347" s="905"/>
      <c r="V347" s="174"/>
      <c r="W347" s="176"/>
    </row>
    <row r="348" spans="1:23" x14ac:dyDescent="0.25">
      <c r="A348" s="179">
        <v>297</v>
      </c>
      <c r="B348" s="204" t="s">
        <v>379</v>
      </c>
      <c r="C348" s="21" t="s">
        <v>575</v>
      </c>
      <c r="D348" s="21" t="s">
        <v>11</v>
      </c>
      <c r="E348" s="21" t="s">
        <v>282</v>
      </c>
      <c r="F348" s="240">
        <v>45017</v>
      </c>
      <c r="G348" s="241">
        <v>3.08</v>
      </c>
      <c r="H348" s="337"/>
      <c r="I348" s="83"/>
      <c r="J348" s="85">
        <f t="shared" si="20"/>
        <v>0</v>
      </c>
      <c r="K348" s="83"/>
      <c r="L348" s="85">
        <f t="shared" si="16"/>
        <v>0</v>
      </c>
      <c r="M348" s="83"/>
      <c r="N348" s="85">
        <f t="shared" si="17"/>
        <v>0</v>
      </c>
      <c r="O348" s="83"/>
      <c r="P348" s="85">
        <f t="shared" si="18"/>
        <v>0</v>
      </c>
      <c r="Q348" s="83"/>
      <c r="R348" s="377">
        <f t="shared" si="19"/>
        <v>0</v>
      </c>
      <c r="S348" s="905"/>
      <c r="T348" s="905"/>
      <c r="V348" s="174"/>
      <c r="W348" s="176"/>
    </row>
    <row r="349" spans="1:23" x14ac:dyDescent="0.25">
      <c r="A349" s="179">
        <v>298</v>
      </c>
      <c r="B349" s="204" t="s">
        <v>380</v>
      </c>
      <c r="C349" s="21" t="s">
        <v>582</v>
      </c>
      <c r="D349" s="21" t="s">
        <v>11</v>
      </c>
      <c r="E349" s="21" t="s">
        <v>282</v>
      </c>
      <c r="F349" s="240">
        <v>45139</v>
      </c>
      <c r="G349" s="241">
        <v>3.08</v>
      </c>
      <c r="H349" s="337"/>
      <c r="I349" s="83"/>
      <c r="J349" s="85">
        <f t="shared" si="20"/>
        <v>0</v>
      </c>
      <c r="K349" s="83"/>
      <c r="L349" s="85">
        <f t="shared" si="16"/>
        <v>0</v>
      </c>
      <c r="M349" s="83"/>
      <c r="N349" s="85">
        <f t="shared" si="17"/>
        <v>0</v>
      </c>
      <c r="O349" s="83"/>
      <c r="P349" s="85">
        <f t="shared" si="18"/>
        <v>0</v>
      </c>
      <c r="Q349" s="83"/>
      <c r="R349" s="377">
        <f t="shared" si="19"/>
        <v>0</v>
      </c>
      <c r="S349" s="905"/>
      <c r="T349" s="905"/>
      <c r="V349" s="174"/>
      <c r="W349" s="176"/>
    </row>
    <row r="350" spans="1:23" x14ac:dyDescent="0.25">
      <c r="A350" s="179">
        <v>299</v>
      </c>
      <c r="B350" s="204" t="s">
        <v>381</v>
      </c>
      <c r="C350" s="21" t="s">
        <v>583</v>
      </c>
      <c r="D350" s="21" t="s">
        <v>11</v>
      </c>
      <c r="E350" s="21" t="s">
        <v>682</v>
      </c>
      <c r="F350" s="240">
        <v>45809</v>
      </c>
      <c r="G350" s="241">
        <v>1.55</v>
      </c>
      <c r="H350" s="337"/>
      <c r="I350" s="83"/>
      <c r="J350" s="85">
        <f t="shared" si="20"/>
        <v>0</v>
      </c>
      <c r="K350" s="83"/>
      <c r="L350" s="85">
        <f t="shared" si="16"/>
        <v>0</v>
      </c>
      <c r="M350" s="83"/>
      <c r="N350" s="85">
        <f t="shared" si="17"/>
        <v>0</v>
      </c>
      <c r="O350" s="83"/>
      <c r="P350" s="85">
        <f t="shared" si="18"/>
        <v>0</v>
      </c>
      <c r="Q350" s="83"/>
      <c r="R350" s="377">
        <f t="shared" si="19"/>
        <v>0</v>
      </c>
      <c r="S350" s="905"/>
      <c r="T350" s="905"/>
      <c r="V350" s="174"/>
      <c r="W350" s="176"/>
    </row>
    <row r="351" spans="1:23" ht="28.5" x14ac:dyDescent="0.25">
      <c r="A351" s="179">
        <v>300</v>
      </c>
      <c r="B351" s="204" t="s">
        <v>382</v>
      </c>
      <c r="C351" s="21" t="s">
        <v>197</v>
      </c>
      <c r="D351" s="21" t="s">
        <v>11</v>
      </c>
      <c r="E351" s="21" t="s">
        <v>278</v>
      </c>
      <c r="F351" s="240">
        <v>45108</v>
      </c>
      <c r="G351" s="241">
        <v>3.55</v>
      </c>
      <c r="H351" s="337"/>
      <c r="I351" s="83"/>
      <c r="J351" s="85">
        <f t="shared" si="20"/>
        <v>0</v>
      </c>
      <c r="K351" s="83"/>
      <c r="L351" s="85">
        <f t="shared" si="16"/>
        <v>0</v>
      </c>
      <c r="M351" s="83"/>
      <c r="N351" s="85">
        <f t="shared" si="17"/>
        <v>0</v>
      </c>
      <c r="O351" s="83"/>
      <c r="P351" s="85">
        <f t="shared" si="18"/>
        <v>0</v>
      </c>
      <c r="Q351" s="83"/>
      <c r="R351" s="377">
        <f t="shared" si="19"/>
        <v>0</v>
      </c>
      <c r="S351" s="905"/>
      <c r="T351" s="905"/>
      <c r="V351" s="174"/>
      <c r="W351" s="176"/>
    </row>
    <row r="352" spans="1:23" x14ac:dyDescent="0.25">
      <c r="A352" s="179">
        <v>301</v>
      </c>
      <c r="B352" s="204" t="s">
        <v>383</v>
      </c>
      <c r="C352" s="21" t="s">
        <v>573</v>
      </c>
      <c r="D352" s="21" t="s">
        <v>11</v>
      </c>
      <c r="E352" s="21" t="s">
        <v>299</v>
      </c>
      <c r="F352" s="240">
        <v>45505</v>
      </c>
      <c r="G352" s="241">
        <v>2.02</v>
      </c>
      <c r="H352" s="337"/>
      <c r="I352" s="83"/>
      <c r="J352" s="85">
        <f t="shared" si="20"/>
        <v>0</v>
      </c>
      <c r="K352" s="83"/>
      <c r="L352" s="85">
        <f t="shared" si="16"/>
        <v>0</v>
      </c>
      <c r="M352" s="83"/>
      <c r="N352" s="85">
        <f t="shared" si="17"/>
        <v>0</v>
      </c>
      <c r="O352" s="83"/>
      <c r="P352" s="85">
        <f t="shared" si="18"/>
        <v>0</v>
      </c>
      <c r="Q352" s="83"/>
      <c r="R352" s="377">
        <f t="shared" si="19"/>
        <v>0</v>
      </c>
      <c r="S352" s="905"/>
      <c r="T352" s="905"/>
      <c r="V352" s="174"/>
      <c r="W352" s="176"/>
    </row>
    <row r="353" spans="1:23" ht="25.5" x14ac:dyDescent="0.25">
      <c r="A353" s="179">
        <v>302</v>
      </c>
      <c r="B353" s="204" t="s">
        <v>384</v>
      </c>
      <c r="C353" s="21" t="s">
        <v>584</v>
      </c>
      <c r="D353" s="21" t="s">
        <v>11</v>
      </c>
      <c r="E353" s="21" t="s">
        <v>683</v>
      </c>
      <c r="F353" s="240">
        <v>45413</v>
      </c>
      <c r="G353" s="241">
        <v>4.3899999999999997</v>
      </c>
      <c r="H353" s="337"/>
      <c r="I353" s="83"/>
      <c r="J353" s="85">
        <f t="shared" si="20"/>
        <v>0</v>
      </c>
      <c r="K353" s="83"/>
      <c r="L353" s="85">
        <f t="shared" si="16"/>
        <v>0</v>
      </c>
      <c r="M353" s="83"/>
      <c r="N353" s="85">
        <f t="shared" si="17"/>
        <v>0</v>
      </c>
      <c r="O353" s="83"/>
      <c r="P353" s="85">
        <f t="shared" si="18"/>
        <v>0</v>
      </c>
      <c r="Q353" s="83"/>
      <c r="R353" s="377">
        <f t="shared" si="19"/>
        <v>0</v>
      </c>
      <c r="S353" s="905"/>
      <c r="T353" s="905"/>
      <c r="V353" s="174"/>
      <c r="W353" s="176"/>
    </row>
    <row r="354" spans="1:23" ht="25.5" x14ac:dyDescent="0.25">
      <c r="A354" s="179">
        <v>303</v>
      </c>
      <c r="B354" s="204" t="s">
        <v>385</v>
      </c>
      <c r="C354" s="21" t="s">
        <v>237</v>
      </c>
      <c r="D354" s="21" t="s">
        <v>11</v>
      </c>
      <c r="E354" s="21" t="s">
        <v>683</v>
      </c>
      <c r="F354" s="240">
        <v>45170</v>
      </c>
      <c r="G354" s="241">
        <v>2.12</v>
      </c>
      <c r="H354" s="337"/>
      <c r="I354" s="83"/>
      <c r="J354" s="85">
        <f t="shared" si="20"/>
        <v>0</v>
      </c>
      <c r="K354" s="83"/>
      <c r="L354" s="85">
        <f>G354*K354</f>
        <v>0</v>
      </c>
      <c r="M354" s="83"/>
      <c r="N354" s="85">
        <f>G354*M354</f>
        <v>0</v>
      </c>
      <c r="O354" s="83"/>
      <c r="P354" s="85">
        <f>G354*O354</f>
        <v>0</v>
      </c>
      <c r="Q354" s="83"/>
      <c r="R354" s="377">
        <f>G354*Q354</f>
        <v>0</v>
      </c>
      <c r="S354" s="905"/>
      <c r="T354" s="905"/>
      <c r="V354" s="174"/>
      <c r="W354" s="176"/>
    </row>
    <row r="355" spans="1:23" x14ac:dyDescent="0.25">
      <c r="A355" s="179">
        <v>304</v>
      </c>
      <c r="B355" s="204" t="s">
        <v>385</v>
      </c>
      <c r="C355" s="21" t="s">
        <v>232</v>
      </c>
      <c r="D355" s="21" t="s">
        <v>11</v>
      </c>
      <c r="E355" s="21" t="s">
        <v>289</v>
      </c>
      <c r="F355" s="240">
        <v>45352</v>
      </c>
      <c r="G355" s="241">
        <v>2.82</v>
      </c>
      <c r="H355" s="337"/>
      <c r="I355" s="83"/>
      <c r="J355" s="85">
        <f t="shared" si="20"/>
        <v>0</v>
      </c>
      <c r="K355" s="83"/>
      <c r="L355" s="85">
        <f t="shared" si="16"/>
        <v>0</v>
      </c>
      <c r="M355" s="83"/>
      <c r="N355" s="85">
        <f t="shared" si="17"/>
        <v>0</v>
      </c>
      <c r="O355" s="83"/>
      <c r="P355" s="85">
        <f t="shared" si="18"/>
        <v>0</v>
      </c>
      <c r="Q355" s="83"/>
      <c r="R355" s="377">
        <f t="shared" si="19"/>
        <v>0</v>
      </c>
      <c r="S355" s="905"/>
      <c r="T355" s="905"/>
      <c r="V355" s="174"/>
      <c r="W355" s="176"/>
    </row>
    <row r="356" spans="1:23" x14ac:dyDescent="0.25">
      <c r="A356" s="179">
        <v>305</v>
      </c>
      <c r="B356" s="204" t="s">
        <v>386</v>
      </c>
      <c r="C356" s="21" t="s">
        <v>232</v>
      </c>
      <c r="D356" s="21" t="s">
        <v>11</v>
      </c>
      <c r="E356" s="21" t="s">
        <v>684</v>
      </c>
      <c r="F356" s="240">
        <v>45231</v>
      </c>
      <c r="G356" s="241">
        <v>1.54</v>
      </c>
      <c r="H356" s="337"/>
      <c r="I356" s="83">
        <v>10</v>
      </c>
      <c r="J356" s="85">
        <f t="shared" si="20"/>
        <v>15.4</v>
      </c>
      <c r="K356" s="83"/>
      <c r="L356" s="85">
        <f t="shared" si="16"/>
        <v>0</v>
      </c>
      <c r="M356" s="83"/>
      <c r="N356" s="85">
        <f t="shared" si="17"/>
        <v>0</v>
      </c>
      <c r="O356" s="83"/>
      <c r="P356" s="85">
        <f t="shared" si="18"/>
        <v>0</v>
      </c>
      <c r="Q356" s="83"/>
      <c r="R356" s="377">
        <f t="shared" si="19"/>
        <v>0</v>
      </c>
      <c r="S356" s="905"/>
      <c r="T356" s="905"/>
      <c r="V356" s="174"/>
      <c r="W356" s="176"/>
    </row>
    <row r="357" spans="1:23" ht="25.5" x14ac:dyDescent="0.25">
      <c r="A357" s="179">
        <v>306</v>
      </c>
      <c r="B357" s="204" t="s">
        <v>387</v>
      </c>
      <c r="C357" s="21" t="s">
        <v>252</v>
      </c>
      <c r="D357" s="21" t="s">
        <v>341</v>
      </c>
      <c r="E357" s="21" t="s">
        <v>287</v>
      </c>
      <c r="F357" s="240">
        <v>45627</v>
      </c>
      <c r="G357" s="241">
        <v>1.25</v>
      </c>
      <c r="H357" s="337"/>
      <c r="I357" s="83"/>
      <c r="J357" s="85">
        <f t="shared" si="20"/>
        <v>0</v>
      </c>
      <c r="K357" s="83"/>
      <c r="L357" s="85">
        <f t="shared" si="16"/>
        <v>0</v>
      </c>
      <c r="M357" s="83"/>
      <c r="N357" s="85">
        <f t="shared" si="17"/>
        <v>0</v>
      </c>
      <c r="O357" s="83"/>
      <c r="P357" s="85">
        <f t="shared" si="18"/>
        <v>0</v>
      </c>
      <c r="Q357" s="83"/>
      <c r="R357" s="377">
        <f t="shared" si="19"/>
        <v>0</v>
      </c>
      <c r="S357" s="905"/>
      <c r="T357" s="905"/>
      <c r="V357" s="174"/>
      <c r="W357" s="176"/>
    </row>
    <row r="358" spans="1:23" x14ac:dyDescent="0.25">
      <c r="A358" s="179">
        <v>307</v>
      </c>
      <c r="B358" s="204" t="s">
        <v>388</v>
      </c>
      <c r="C358" s="21" t="s">
        <v>585</v>
      </c>
      <c r="D358" s="21" t="s">
        <v>11</v>
      </c>
      <c r="E358" s="21" t="s">
        <v>282</v>
      </c>
      <c r="F358" s="240">
        <v>45383</v>
      </c>
      <c r="G358" s="241">
        <v>2.39</v>
      </c>
      <c r="H358" s="337"/>
      <c r="I358" s="83"/>
      <c r="J358" s="85">
        <f t="shared" si="20"/>
        <v>0</v>
      </c>
      <c r="K358" s="83"/>
      <c r="L358" s="85">
        <f t="shared" si="16"/>
        <v>0</v>
      </c>
      <c r="M358" s="83"/>
      <c r="N358" s="85">
        <f t="shared" si="17"/>
        <v>0</v>
      </c>
      <c r="O358" s="83"/>
      <c r="P358" s="85">
        <f t="shared" si="18"/>
        <v>0</v>
      </c>
      <c r="Q358" s="83"/>
      <c r="R358" s="377">
        <f t="shared" si="19"/>
        <v>0</v>
      </c>
      <c r="S358" s="905"/>
      <c r="T358" s="905"/>
      <c r="V358" s="174"/>
      <c r="W358" s="176"/>
    </row>
    <row r="359" spans="1:23" x14ac:dyDescent="0.25">
      <c r="A359" s="179">
        <v>308</v>
      </c>
      <c r="B359" s="204" t="s">
        <v>389</v>
      </c>
      <c r="C359" s="21" t="s">
        <v>1232</v>
      </c>
      <c r="D359" s="21" t="s">
        <v>11</v>
      </c>
      <c r="E359" s="21" t="s">
        <v>282</v>
      </c>
      <c r="F359" s="240">
        <v>45536</v>
      </c>
      <c r="G359" s="241">
        <v>2.39</v>
      </c>
      <c r="H359" s="337"/>
      <c r="I359" s="83"/>
      <c r="J359" s="85">
        <f t="shared" si="20"/>
        <v>0</v>
      </c>
      <c r="K359" s="83"/>
      <c r="L359" s="85">
        <f t="shared" si="16"/>
        <v>0</v>
      </c>
      <c r="M359" s="83"/>
      <c r="N359" s="85">
        <f t="shared" si="17"/>
        <v>0</v>
      </c>
      <c r="O359" s="83"/>
      <c r="P359" s="85">
        <f t="shared" si="18"/>
        <v>0</v>
      </c>
      <c r="Q359" s="83"/>
      <c r="R359" s="377">
        <f t="shared" si="19"/>
        <v>0</v>
      </c>
      <c r="S359" s="905"/>
      <c r="T359" s="905"/>
      <c r="V359" s="174"/>
      <c r="W359" s="176"/>
    </row>
    <row r="360" spans="1:23" x14ac:dyDescent="0.25">
      <c r="A360" s="179">
        <v>309</v>
      </c>
      <c r="B360" s="204" t="s">
        <v>771</v>
      </c>
      <c r="C360" s="21" t="s">
        <v>736</v>
      </c>
      <c r="D360" s="21" t="s">
        <v>11</v>
      </c>
      <c r="E360" s="21" t="s">
        <v>685</v>
      </c>
      <c r="F360" s="240">
        <v>45870</v>
      </c>
      <c r="G360" s="241">
        <v>1.4</v>
      </c>
      <c r="H360" s="337"/>
      <c r="I360" s="83"/>
      <c r="J360" s="85">
        <f t="shared" si="20"/>
        <v>0</v>
      </c>
      <c r="K360" s="83"/>
      <c r="L360" s="85">
        <f>G360*K360</f>
        <v>0</v>
      </c>
      <c r="M360" s="83"/>
      <c r="N360" s="85">
        <f>G360*M360</f>
        <v>0</v>
      </c>
      <c r="O360" s="83"/>
      <c r="P360" s="85">
        <f>G360*O360</f>
        <v>0</v>
      </c>
      <c r="Q360" s="83"/>
      <c r="R360" s="377">
        <f>G360*Q360</f>
        <v>0</v>
      </c>
      <c r="S360" s="905"/>
      <c r="T360" s="905"/>
      <c r="V360" s="174"/>
      <c r="W360" s="176"/>
    </row>
    <row r="361" spans="1:23" x14ac:dyDescent="0.25">
      <c r="A361" s="179">
        <v>310</v>
      </c>
      <c r="B361" s="204" t="s">
        <v>390</v>
      </c>
      <c r="C361" s="21" t="s">
        <v>198</v>
      </c>
      <c r="D361" s="21" t="s">
        <v>11</v>
      </c>
      <c r="E361" s="21" t="s">
        <v>685</v>
      </c>
      <c r="F361" s="240">
        <v>45505</v>
      </c>
      <c r="G361" s="241">
        <v>2.2200000000000002</v>
      </c>
      <c r="H361" s="337"/>
      <c r="I361" s="83"/>
      <c r="J361" s="85">
        <f t="shared" si="20"/>
        <v>0</v>
      </c>
      <c r="K361" s="83"/>
      <c r="L361" s="85">
        <f t="shared" si="16"/>
        <v>0</v>
      </c>
      <c r="M361" s="83"/>
      <c r="N361" s="85">
        <f t="shared" si="17"/>
        <v>0</v>
      </c>
      <c r="O361" s="83"/>
      <c r="P361" s="85">
        <f t="shared" si="18"/>
        <v>0</v>
      </c>
      <c r="Q361" s="83"/>
      <c r="R361" s="377">
        <f t="shared" si="19"/>
        <v>0</v>
      </c>
      <c r="S361" s="905"/>
      <c r="T361" s="905"/>
      <c r="V361" s="174"/>
      <c r="W361" s="176"/>
    </row>
    <row r="362" spans="1:23" ht="28.5" x14ac:dyDescent="0.25">
      <c r="A362" s="179">
        <v>311</v>
      </c>
      <c r="B362" s="204" t="s">
        <v>829</v>
      </c>
      <c r="C362" s="21" t="s">
        <v>194</v>
      </c>
      <c r="D362" s="21" t="s">
        <v>11</v>
      </c>
      <c r="E362" s="21" t="s">
        <v>266</v>
      </c>
      <c r="F362" s="240">
        <v>45748</v>
      </c>
      <c r="G362" s="241">
        <v>4.42</v>
      </c>
      <c r="H362" s="337"/>
      <c r="I362" s="83"/>
      <c r="J362" s="85">
        <f t="shared" si="20"/>
        <v>0</v>
      </c>
      <c r="K362" s="83"/>
      <c r="L362" s="85">
        <f>G362*K362</f>
        <v>0</v>
      </c>
      <c r="M362" s="83"/>
      <c r="N362" s="85">
        <f>G362*M362</f>
        <v>0</v>
      </c>
      <c r="O362" s="83"/>
      <c r="P362" s="85">
        <f>G362*O362</f>
        <v>0</v>
      </c>
      <c r="Q362" s="83"/>
      <c r="R362" s="377">
        <f>G362*Q362</f>
        <v>0</v>
      </c>
      <c r="S362" s="905"/>
      <c r="T362" s="905"/>
      <c r="V362" s="174"/>
      <c r="W362" s="176"/>
    </row>
    <row r="363" spans="1:23" ht="28.5" x14ac:dyDescent="0.25">
      <c r="A363" s="179">
        <v>312</v>
      </c>
      <c r="B363" s="204" t="s">
        <v>804</v>
      </c>
      <c r="C363" s="21" t="s">
        <v>194</v>
      </c>
      <c r="D363" s="21" t="s">
        <v>11</v>
      </c>
      <c r="E363" s="21" t="s">
        <v>278</v>
      </c>
      <c r="F363" s="240">
        <v>45778</v>
      </c>
      <c r="G363" s="241">
        <v>7.59</v>
      </c>
      <c r="H363" s="337"/>
      <c r="I363" s="83"/>
      <c r="J363" s="85">
        <f t="shared" si="20"/>
        <v>0</v>
      </c>
      <c r="K363" s="83"/>
      <c r="L363" s="85">
        <f t="shared" si="16"/>
        <v>0</v>
      </c>
      <c r="M363" s="83"/>
      <c r="N363" s="85">
        <f t="shared" si="17"/>
        <v>0</v>
      </c>
      <c r="O363" s="83"/>
      <c r="P363" s="85">
        <f t="shared" si="18"/>
        <v>0</v>
      </c>
      <c r="Q363" s="83"/>
      <c r="R363" s="377">
        <f t="shared" si="19"/>
        <v>0</v>
      </c>
      <c r="S363" s="905"/>
      <c r="T363" s="905"/>
      <c r="V363" s="174"/>
      <c r="W363" s="176"/>
    </row>
    <row r="364" spans="1:23" x14ac:dyDescent="0.25">
      <c r="A364" s="179">
        <v>313</v>
      </c>
      <c r="B364" s="204" t="s">
        <v>391</v>
      </c>
      <c r="C364" s="21" t="s">
        <v>587</v>
      </c>
      <c r="D364" s="21" t="s">
        <v>11</v>
      </c>
      <c r="E364" s="21" t="s">
        <v>282</v>
      </c>
      <c r="F364" s="240">
        <v>45901</v>
      </c>
      <c r="G364" s="241">
        <v>3.29</v>
      </c>
      <c r="H364" s="337"/>
      <c r="I364" s="83"/>
      <c r="J364" s="85">
        <f t="shared" si="20"/>
        <v>0</v>
      </c>
      <c r="K364" s="83"/>
      <c r="L364" s="85">
        <f t="shared" si="16"/>
        <v>0</v>
      </c>
      <c r="M364" s="83"/>
      <c r="N364" s="85">
        <f t="shared" si="17"/>
        <v>0</v>
      </c>
      <c r="O364" s="83"/>
      <c r="P364" s="85">
        <f t="shared" si="18"/>
        <v>0</v>
      </c>
      <c r="Q364" s="83"/>
      <c r="R364" s="377">
        <f t="shared" si="19"/>
        <v>0</v>
      </c>
      <c r="S364" s="905"/>
      <c r="T364" s="905"/>
      <c r="V364" s="174"/>
      <c r="W364" s="176"/>
    </row>
    <row r="365" spans="1:23" x14ac:dyDescent="0.25">
      <c r="A365" s="179">
        <v>314</v>
      </c>
      <c r="B365" s="204" t="s">
        <v>392</v>
      </c>
      <c r="C365" s="21" t="s">
        <v>736</v>
      </c>
      <c r="D365" s="21" t="s">
        <v>11</v>
      </c>
      <c r="E365" s="21" t="s">
        <v>293</v>
      </c>
      <c r="F365" s="240">
        <v>45597</v>
      </c>
      <c r="G365" s="241">
        <v>0.41</v>
      </c>
      <c r="H365" s="337"/>
      <c r="I365" s="83"/>
      <c r="J365" s="85">
        <f t="shared" si="20"/>
        <v>0</v>
      </c>
      <c r="K365" s="83"/>
      <c r="L365" s="85">
        <f t="shared" si="16"/>
        <v>0</v>
      </c>
      <c r="M365" s="83"/>
      <c r="N365" s="85">
        <f t="shared" si="17"/>
        <v>0</v>
      </c>
      <c r="O365" s="83"/>
      <c r="P365" s="85">
        <f t="shared" si="18"/>
        <v>0</v>
      </c>
      <c r="Q365" s="83"/>
      <c r="R365" s="377">
        <f t="shared" si="19"/>
        <v>0</v>
      </c>
      <c r="S365" s="905"/>
      <c r="T365" s="905"/>
      <c r="V365" s="174"/>
      <c r="W365" s="176"/>
    </row>
    <row r="366" spans="1:23" x14ac:dyDescent="0.25">
      <c r="A366" s="179">
        <v>315</v>
      </c>
      <c r="B366" s="204" t="s">
        <v>392</v>
      </c>
      <c r="C366" s="21" t="s">
        <v>736</v>
      </c>
      <c r="D366" s="21" t="s">
        <v>11</v>
      </c>
      <c r="E366" s="21" t="s">
        <v>293</v>
      </c>
      <c r="F366" s="240">
        <v>45598</v>
      </c>
      <c r="G366" s="241">
        <v>0.41</v>
      </c>
      <c r="H366" s="337"/>
      <c r="I366" s="83"/>
      <c r="J366" s="85">
        <f t="shared" si="20"/>
        <v>0</v>
      </c>
      <c r="K366" s="83"/>
      <c r="L366" s="85">
        <f>G366*K366</f>
        <v>0</v>
      </c>
      <c r="M366" s="83"/>
      <c r="N366" s="85">
        <f>G366*M366</f>
        <v>0</v>
      </c>
      <c r="O366" s="83"/>
      <c r="P366" s="85">
        <f>G366*O366</f>
        <v>0</v>
      </c>
      <c r="Q366" s="83"/>
      <c r="R366" s="377">
        <f>G366*Q366</f>
        <v>0</v>
      </c>
      <c r="S366" s="905"/>
      <c r="T366" s="905"/>
      <c r="V366" s="174"/>
      <c r="W366" s="176"/>
    </row>
    <row r="367" spans="1:23" x14ac:dyDescent="0.25">
      <c r="A367" s="179">
        <v>316</v>
      </c>
      <c r="B367" s="204" t="s">
        <v>393</v>
      </c>
      <c r="C367" s="21" t="s">
        <v>588</v>
      </c>
      <c r="D367" s="21" t="s">
        <v>11</v>
      </c>
      <c r="E367" s="21" t="s">
        <v>683</v>
      </c>
      <c r="F367" s="240">
        <v>45170</v>
      </c>
      <c r="G367" s="241"/>
      <c r="H367" s="337"/>
      <c r="I367" s="83"/>
      <c r="J367" s="85">
        <f t="shared" si="20"/>
        <v>0</v>
      </c>
      <c r="K367" s="83"/>
      <c r="L367" s="85">
        <f t="shared" si="16"/>
        <v>0</v>
      </c>
      <c r="M367" s="83"/>
      <c r="N367" s="85">
        <f t="shared" si="17"/>
        <v>0</v>
      </c>
      <c r="O367" s="83"/>
      <c r="P367" s="85">
        <f t="shared" si="18"/>
        <v>0</v>
      </c>
      <c r="Q367" s="83"/>
      <c r="R367" s="377">
        <f t="shared" si="19"/>
        <v>0</v>
      </c>
      <c r="S367" s="905"/>
      <c r="T367" s="905"/>
      <c r="V367" s="174"/>
      <c r="W367" s="176"/>
    </row>
    <row r="368" spans="1:23" x14ac:dyDescent="0.25">
      <c r="A368" s="179">
        <v>317</v>
      </c>
      <c r="B368" s="204" t="s">
        <v>394</v>
      </c>
      <c r="C368" s="21" t="s">
        <v>232</v>
      </c>
      <c r="D368" s="21" t="s">
        <v>11</v>
      </c>
      <c r="E368" s="21" t="s">
        <v>287</v>
      </c>
      <c r="F368" s="240">
        <v>45536</v>
      </c>
      <c r="G368" s="241">
        <v>4.68</v>
      </c>
      <c r="H368" s="337"/>
      <c r="I368" s="83"/>
      <c r="J368" s="85">
        <f t="shared" si="20"/>
        <v>0</v>
      </c>
      <c r="K368" s="83"/>
      <c r="L368" s="85">
        <f t="shared" si="16"/>
        <v>0</v>
      </c>
      <c r="M368" s="83"/>
      <c r="N368" s="85">
        <f t="shared" si="17"/>
        <v>0</v>
      </c>
      <c r="O368" s="83"/>
      <c r="P368" s="85">
        <f t="shared" si="18"/>
        <v>0</v>
      </c>
      <c r="Q368" s="83"/>
      <c r="R368" s="377">
        <f t="shared" si="19"/>
        <v>0</v>
      </c>
      <c r="S368" s="905"/>
      <c r="T368" s="905"/>
      <c r="V368" s="174"/>
      <c r="W368" s="176"/>
    </row>
    <row r="369" spans="1:23" x14ac:dyDescent="0.25">
      <c r="A369" s="179">
        <v>318</v>
      </c>
      <c r="B369" s="610" t="s">
        <v>1111</v>
      </c>
      <c r="C369" s="581" t="s">
        <v>576</v>
      </c>
      <c r="D369" s="655"/>
      <c r="E369" s="153"/>
      <c r="F369" s="584">
        <v>45901</v>
      </c>
      <c r="G369" s="649">
        <v>0.98</v>
      </c>
      <c r="H369" s="337"/>
      <c r="I369" s="593"/>
      <c r="J369" s="599">
        <f>G369*I369</f>
        <v>0</v>
      </c>
      <c r="K369" s="83"/>
      <c r="L369" s="879">
        <f>G369*K369</f>
        <v>0</v>
      </c>
      <c r="M369" s="83"/>
      <c r="N369" s="879">
        <f>G369*M369</f>
        <v>0</v>
      </c>
      <c r="O369" s="593"/>
      <c r="P369" s="879">
        <f>G369*O369</f>
        <v>0</v>
      </c>
      <c r="Q369" s="593"/>
      <c r="R369" s="377">
        <f>G369*Q369</f>
        <v>0</v>
      </c>
      <c r="S369" s="905"/>
      <c r="T369" s="905"/>
      <c r="V369" s="174"/>
      <c r="W369" s="176"/>
    </row>
    <row r="370" spans="1:23" x14ac:dyDescent="0.25">
      <c r="A370" s="179">
        <v>319</v>
      </c>
      <c r="B370" s="573" t="s">
        <v>1229</v>
      </c>
      <c r="C370" s="573" t="s">
        <v>769</v>
      </c>
      <c r="D370" s="21" t="s">
        <v>11</v>
      </c>
      <c r="E370" s="611"/>
      <c r="F370" s="647">
        <v>45352</v>
      </c>
      <c r="G370" s="650">
        <v>1.29</v>
      </c>
      <c r="H370" s="337"/>
      <c r="I370" s="593"/>
      <c r="J370" s="599">
        <f>G370*I370</f>
        <v>0</v>
      </c>
      <c r="K370" s="83"/>
      <c r="L370" s="879">
        <f>G370*K370</f>
        <v>0</v>
      </c>
      <c r="M370" s="83"/>
      <c r="N370" s="879">
        <f>G370*M370</f>
        <v>0</v>
      </c>
      <c r="O370" s="593"/>
      <c r="P370" s="879">
        <f>G370*O370</f>
        <v>0</v>
      </c>
      <c r="Q370" s="593"/>
      <c r="R370" s="377">
        <f>G370*Q370</f>
        <v>0</v>
      </c>
      <c r="S370" s="905"/>
      <c r="T370" s="905"/>
      <c r="V370" s="174"/>
      <c r="W370" s="176"/>
    </row>
    <row r="371" spans="1:23" x14ac:dyDescent="0.25">
      <c r="A371" s="179">
        <v>320</v>
      </c>
      <c r="B371" s="204" t="s">
        <v>395</v>
      </c>
      <c r="C371" s="21" t="s">
        <v>220</v>
      </c>
      <c r="D371" s="21" t="s">
        <v>11</v>
      </c>
      <c r="E371" s="21" t="s">
        <v>293</v>
      </c>
      <c r="F371" s="240">
        <v>45536</v>
      </c>
      <c r="G371" s="241">
        <v>1.51</v>
      </c>
      <c r="H371" s="337"/>
      <c r="I371" s="83"/>
      <c r="J371" s="85">
        <f t="shared" si="20"/>
        <v>0</v>
      </c>
      <c r="K371" s="83"/>
      <c r="L371" s="85">
        <f t="shared" si="16"/>
        <v>0</v>
      </c>
      <c r="M371" s="83"/>
      <c r="N371" s="85">
        <f t="shared" si="17"/>
        <v>0</v>
      </c>
      <c r="O371" s="83"/>
      <c r="P371" s="85">
        <f t="shared" si="18"/>
        <v>0</v>
      </c>
      <c r="Q371" s="83"/>
      <c r="R371" s="377">
        <f t="shared" si="19"/>
        <v>0</v>
      </c>
      <c r="S371" s="905"/>
      <c r="T371" s="905"/>
      <c r="V371" s="174"/>
      <c r="W371" s="176"/>
    </row>
    <row r="372" spans="1:23" x14ac:dyDescent="0.25">
      <c r="A372" s="179">
        <v>321</v>
      </c>
      <c r="B372" s="204" t="s">
        <v>395</v>
      </c>
      <c r="C372" s="21" t="s">
        <v>1008</v>
      </c>
      <c r="D372" s="21" t="s">
        <v>11</v>
      </c>
      <c r="E372" s="21" t="s">
        <v>293</v>
      </c>
      <c r="F372" s="584">
        <v>45901</v>
      </c>
      <c r="G372" s="585">
        <v>1.51</v>
      </c>
      <c r="H372" s="337"/>
      <c r="I372" s="593"/>
      <c r="J372" s="85">
        <f t="shared" si="20"/>
        <v>0</v>
      </c>
      <c r="K372" s="83"/>
      <c r="L372" s="879">
        <f>G372*K372</f>
        <v>0</v>
      </c>
      <c r="M372" s="83"/>
      <c r="N372" s="879">
        <f>G372*M372</f>
        <v>0</v>
      </c>
      <c r="O372" s="593"/>
      <c r="P372" s="879">
        <f>G372*O372</f>
        <v>0</v>
      </c>
      <c r="Q372" s="593"/>
      <c r="R372" s="377">
        <f>G372*Q372</f>
        <v>0</v>
      </c>
      <c r="S372" s="905"/>
      <c r="T372" s="905"/>
      <c r="V372" s="174"/>
      <c r="W372" s="176"/>
    </row>
    <row r="373" spans="1:23" ht="25.5" x14ac:dyDescent="0.25">
      <c r="A373" s="179">
        <v>322</v>
      </c>
      <c r="B373" s="204" t="s">
        <v>396</v>
      </c>
      <c r="C373" s="21" t="s">
        <v>589</v>
      </c>
      <c r="D373" s="21" t="s">
        <v>11</v>
      </c>
      <c r="E373" s="21" t="s">
        <v>320</v>
      </c>
      <c r="F373" s="240">
        <v>46054</v>
      </c>
      <c r="G373" s="241">
        <v>1.78</v>
      </c>
      <c r="H373" s="337"/>
      <c r="I373" s="83"/>
      <c r="J373" s="85">
        <f t="shared" si="20"/>
        <v>0</v>
      </c>
      <c r="K373" s="83"/>
      <c r="L373" s="85">
        <f t="shared" si="16"/>
        <v>0</v>
      </c>
      <c r="M373" s="83"/>
      <c r="N373" s="85">
        <f t="shared" si="17"/>
        <v>0</v>
      </c>
      <c r="O373" s="83"/>
      <c r="P373" s="85">
        <f t="shared" si="18"/>
        <v>0</v>
      </c>
      <c r="Q373" s="83"/>
      <c r="R373" s="377">
        <f t="shared" si="19"/>
        <v>0</v>
      </c>
      <c r="S373" s="905"/>
      <c r="T373" s="905"/>
      <c r="V373" s="174"/>
      <c r="W373" s="176"/>
    </row>
    <row r="374" spans="1:23" ht="25.5" x14ac:dyDescent="0.25">
      <c r="A374" s="179">
        <v>323</v>
      </c>
      <c r="B374" s="204" t="s">
        <v>396</v>
      </c>
      <c r="C374" s="21" t="s">
        <v>17768</v>
      </c>
      <c r="D374" s="21" t="s">
        <v>11</v>
      </c>
      <c r="E374" s="21" t="s">
        <v>320</v>
      </c>
      <c r="F374" s="240">
        <v>45748</v>
      </c>
      <c r="G374" s="241">
        <v>1.78</v>
      </c>
      <c r="H374" s="337"/>
      <c r="I374" s="83"/>
      <c r="J374" s="85">
        <f t="shared" si="20"/>
        <v>0</v>
      </c>
      <c r="K374" s="83"/>
      <c r="L374" s="85">
        <f t="shared" si="16"/>
        <v>0</v>
      </c>
      <c r="M374" s="83"/>
      <c r="N374" s="85">
        <f t="shared" si="17"/>
        <v>0</v>
      </c>
      <c r="O374" s="83"/>
      <c r="P374" s="85">
        <f t="shared" si="18"/>
        <v>0</v>
      </c>
      <c r="Q374" s="83"/>
      <c r="R374" s="377">
        <f t="shared" si="19"/>
        <v>0</v>
      </c>
      <c r="S374" s="905"/>
      <c r="T374" s="905"/>
      <c r="V374" s="174"/>
      <c r="W374" s="176"/>
    </row>
    <row r="375" spans="1:23" x14ac:dyDescent="0.25">
      <c r="A375" s="179">
        <v>324</v>
      </c>
      <c r="B375" s="204" t="s">
        <v>397</v>
      </c>
      <c r="C375" s="21" t="s">
        <v>210</v>
      </c>
      <c r="D375" s="21" t="s">
        <v>11</v>
      </c>
      <c r="E375" s="21" t="s">
        <v>680</v>
      </c>
      <c r="F375" s="240">
        <v>45413</v>
      </c>
      <c r="G375" s="241">
        <v>2.2400000000000002</v>
      </c>
      <c r="H375" s="337"/>
      <c r="I375" s="83"/>
      <c r="J375" s="85">
        <f t="shared" si="20"/>
        <v>0</v>
      </c>
      <c r="K375" s="83"/>
      <c r="L375" s="85">
        <f t="shared" si="16"/>
        <v>0</v>
      </c>
      <c r="M375" s="83"/>
      <c r="N375" s="85">
        <f t="shared" si="17"/>
        <v>0</v>
      </c>
      <c r="O375" s="83"/>
      <c r="P375" s="85">
        <f t="shared" si="18"/>
        <v>0</v>
      </c>
      <c r="Q375" s="83"/>
      <c r="R375" s="377">
        <f t="shared" si="19"/>
        <v>0</v>
      </c>
      <c r="S375" s="905"/>
      <c r="T375" s="905"/>
      <c r="V375" s="174"/>
      <c r="W375" s="176"/>
    </row>
    <row r="376" spans="1:23" x14ac:dyDescent="0.25">
      <c r="A376" s="179">
        <v>325</v>
      </c>
      <c r="B376" s="204" t="s">
        <v>398</v>
      </c>
      <c r="C376" s="21" t="s">
        <v>591</v>
      </c>
      <c r="D376" s="21" t="s">
        <v>11</v>
      </c>
      <c r="E376" s="21" t="s">
        <v>282</v>
      </c>
      <c r="F376" s="240">
        <v>45413</v>
      </c>
      <c r="G376" s="241">
        <v>0.84</v>
      </c>
      <c r="H376" s="337"/>
      <c r="I376" s="83"/>
      <c r="J376" s="85">
        <f t="shared" si="20"/>
        <v>0</v>
      </c>
      <c r="K376" s="83"/>
      <c r="L376" s="85">
        <f t="shared" ref="L376:L490" si="21">G376*K376</f>
        <v>0</v>
      </c>
      <c r="M376" s="83"/>
      <c r="N376" s="85">
        <f t="shared" ref="N376:N490" si="22">G376*M376</f>
        <v>0</v>
      </c>
      <c r="O376" s="83"/>
      <c r="P376" s="85">
        <f t="shared" ref="P376:P490" si="23">G376*O376</f>
        <v>0</v>
      </c>
      <c r="Q376" s="83"/>
      <c r="R376" s="377">
        <f t="shared" ref="R376:R490" si="24">G376*Q376</f>
        <v>0</v>
      </c>
      <c r="S376" s="905"/>
      <c r="T376" s="905"/>
      <c r="V376" s="174"/>
      <c r="W376" s="176"/>
    </row>
    <row r="377" spans="1:23" ht="25.5" x14ac:dyDescent="0.25">
      <c r="A377" s="179">
        <v>326</v>
      </c>
      <c r="B377" s="204" t="s">
        <v>1041</v>
      </c>
      <c r="C377" s="21" t="s">
        <v>1042</v>
      </c>
      <c r="D377" s="21" t="s">
        <v>11</v>
      </c>
      <c r="E377" s="21" t="s">
        <v>282</v>
      </c>
      <c r="F377" s="240">
        <v>45536</v>
      </c>
      <c r="G377" s="241">
        <v>1.38</v>
      </c>
      <c r="H377" s="337"/>
      <c r="I377" s="83"/>
      <c r="J377" s="85">
        <f t="shared" si="20"/>
        <v>0</v>
      </c>
      <c r="K377" s="83"/>
      <c r="L377" s="85">
        <f>G377*K377</f>
        <v>0</v>
      </c>
      <c r="M377" s="83"/>
      <c r="N377" s="85">
        <f>G377*M377</f>
        <v>0</v>
      </c>
      <c r="O377" s="83"/>
      <c r="P377" s="85">
        <f>G377*O377</f>
        <v>0</v>
      </c>
      <c r="Q377" s="83"/>
      <c r="R377" s="377">
        <f>G377*Q377</f>
        <v>0</v>
      </c>
      <c r="S377" s="905"/>
      <c r="T377" s="905"/>
      <c r="V377" s="174"/>
      <c r="W377" s="176"/>
    </row>
    <row r="378" spans="1:23" x14ac:dyDescent="0.25">
      <c r="A378" s="179">
        <v>327</v>
      </c>
      <c r="B378" s="204" t="s">
        <v>399</v>
      </c>
      <c r="C378" s="21" t="s">
        <v>592</v>
      </c>
      <c r="D378" s="21" t="s">
        <v>11</v>
      </c>
      <c r="E378" s="21" t="s">
        <v>282</v>
      </c>
      <c r="F378" s="240">
        <v>45505</v>
      </c>
      <c r="G378" s="241">
        <v>1.38</v>
      </c>
      <c r="H378" s="337"/>
      <c r="I378" s="83"/>
      <c r="J378" s="85">
        <f t="shared" si="20"/>
        <v>0</v>
      </c>
      <c r="K378" s="83"/>
      <c r="L378" s="85">
        <f t="shared" si="21"/>
        <v>0</v>
      </c>
      <c r="M378" s="83"/>
      <c r="N378" s="85">
        <f t="shared" si="22"/>
        <v>0</v>
      </c>
      <c r="O378" s="83"/>
      <c r="P378" s="85">
        <f t="shared" si="23"/>
        <v>0</v>
      </c>
      <c r="Q378" s="83"/>
      <c r="R378" s="377">
        <f t="shared" si="24"/>
        <v>0</v>
      </c>
      <c r="S378" s="905"/>
      <c r="T378" s="905"/>
      <c r="V378" s="174"/>
      <c r="W378" s="176"/>
    </row>
    <row r="379" spans="1:23" x14ac:dyDescent="0.25">
      <c r="A379" s="179"/>
      <c r="B379" s="204" t="s">
        <v>17845</v>
      </c>
      <c r="C379" s="21" t="s">
        <v>17846</v>
      </c>
      <c r="D379" s="21" t="s">
        <v>11</v>
      </c>
      <c r="E379" s="21" t="s">
        <v>282</v>
      </c>
      <c r="F379" s="240"/>
      <c r="G379" s="241">
        <v>1.38</v>
      </c>
      <c r="H379" s="337"/>
      <c r="I379" s="83"/>
      <c r="J379" s="85">
        <f>G379*I379</f>
        <v>0</v>
      </c>
      <c r="K379" s="83"/>
      <c r="L379" s="85">
        <f>G379*K379</f>
        <v>0</v>
      </c>
      <c r="M379" s="83"/>
      <c r="N379" s="85">
        <f>G379*M379</f>
        <v>0</v>
      </c>
      <c r="O379" s="83"/>
      <c r="P379" s="85">
        <f>G379*O379</f>
        <v>0</v>
      </c>
      <c r="Q379" s="83"/>
      <c r="R379" s="377">
        <f>G379*Q379</f>
        <v>0</v>
      </c>
      <c r="S379" s="905"/>
      <c r="T379" s="905"/>
      <c r="V379" s="174"/>
      <c r="W379" s="176"/>
    </row>
    <row r="380" spans="1:23" ht="25.5" x14ac:dyDescent="0.25">
      <c r="A380" s="179">
        <v>328</v>
      </c>
      <c r="B380" s="204" t="s">
        <v>1010</v>
      </c>
      <c r="C380" s="21" t="s">
        <v>1009</v>
      </c>
      <c r="D380" s="21" t="s">
        <v>11</v>
      </c>
      <c r="E380" s="21" t="s">
        <v>320</v>
      </c>
      <c r="F380" s="240">
        <v>45505</v>
      </c>
      <c r="G380" s="241">
        <v>0.7</v>
      </c>
      <c r="H380" s="337"/>
      <c r="I380" s="83"/>
      <c r="J380" s="85">
        <f t="shared" si="20"/>
        <v>0</v>
      </c>
      <c r="K380" s="83"/>
      <c r="L380" s="85">
        <f t="shared" si="21"/>
        <v>0</v>
      </c>
      <c r="M380" s="83"/>
      <c r="N380" s="85">
        <f t="shared" si="22"/>
        <v>0</v>
      </c>
      <c r="O380" s="83"/>
      <c r="P380" s="85">
        <f t="shared" si="23"/>
        <v>0</v>
      </c>
      <c r="Q380" s="83"/>
      <c r="R380" s="377">
        <f t="shared" si="24"/>
        <v>0</v>
      </c>
      <c r="S380" s="905"/>
      <c r="T380" s="905"/>
      <c r="V380" s="174"/>
      <c r="W380" s="176"/>
    </row>
    <row r="381" spans="1:23" ht="25.5" x14ac:dyDescent="0.25">
      <c r="A381" s="179">
        <v>684</v>
      </c>
      <c r="B381" s="204" t="s">
        <v>17896</v>
      </c>
      <c r="C381" s="836" t="s">
        <v>17823</v>
      </c>
      <c r="D381" s="655" t="s">
        <v>11</v>
      </c>
      <c r="E381" s="21" t="s">
        <v>773</v>
      </c>
      <c r="F381" s="240">
        <v>45566</v>
      </c>
      <c r="G381" s="241">
        <v>1.52</v>
      </c>
      <c r="H381" s="337"/>
      <c r="I381" s="83"/>
      <c r="J381" s="85">
        <f>G381*I381</f>
        <v>0</v>
      </c>
      <c r="K381" s="83"/>
      <c r="L381" s="85">
        <f>G381*K381</f>
        <v>0</v>
      </c>
      <c r="M381" s="83"/>
      <c r="N381" s="85">
        <f>G381*M381</f>
        <v>0</v>
      </c>
      <c r="O381" s="83"/>
      <c r="P381" s="85">
        <f>G381*O381</f>
        <v>0</v>
      </c>
      <c r="Q381" s="83"/>
      <c r="R381" s="377">
        <f>G381*Q381</f>
        <v>0</v>
      </c>
      <c r="S381" s="905"/>
      <c r="T381" s="905"/>
      <c r="V381" s="174"/>
      <c r="W381" s="176"/>
    </row>
    <row r="382" spans="1:23" x14ac:dyDescent="0.25">
      <c r="A382" s="179">
        <v>329</v>
      </c>
      <c r="B382" s="204" t="s">
        <v>772</v>
      </c>
      <c r="C382" s="581" t="s">
        <v>247</v>
      </c>
      <c r="D382" s="655" t="s">
        <v>11</v>
      </c>
      <c r="E382" s="21" t="s">
        <v>773</v>
      </c>
      <c r="F382" s="584">
        <v>45505</v>
      </c>
      <c r="G382" s="585">
        <v>1.25</v>
      </c>
      <c r="H382" s="337"/>
      <c r="I382" s="593">
        <v>3</v>
      </c>
      <c r="J382" s="85">
        <f t="shared" si="20"/>
        <v>3.75</v>
      </c>
      <c r="K382" s="83"/>
      <c r="L382" s="879">
        <f>G382*K382</f>
        <v>0</v>
      </c>
      <c r="M382" s="83"/>
      <c r="N382" s="879">
        <f>G382*M382</f>
        <v>0</v>
      </c>
      <c r="O382" s="593"/>
      <c r="P382" s="879">
        <f>G382*O382</f>
        <v>0</v>
      </c>
      <c r="Q382" s="593"/>
      <c r="R382" s="377">
        <f>G382*Q382</f>
        <v>0</v>
      </c>
      <c r="S382" s="905"/>
      <c r="T382" s="905"/>
      <c r="V382" s="174"/>
      <c r="W382" s="176"/>
    </row>
    <row r="383" spans="1:23" x14ac:dyDescent="0.25">
      <c r="A383" s="179">
        <v>330</v>
      </c>
      <c r="B383" s="204" t="s">
        <v>772</v>
      </c>
      <c r="C383" s="21" t="s">
        <v>736</v>
      </c>
      <c r="D383" s="21" t="s">
        <v>11</v>
      </c>
      <c r="E383" s="21" t="s">
        <v>773</v>
      </c>
      <c r="F383" s="240">
        <v>45717</v>
      </c>
      <c r="G383" s="241">
        <v>1.61</v>
      </c>
      <c r="H383" s="337"/>
      <c r="I383" s="83"/>
      <c r="J383" s="85">
        <f t="shared" ref="J383:J468" si="25">G383*I383</f>
        <v>0</v>
      </c>
      <c r="K383" s="83"/>
      <c r="L383" s="85">
        <f>G383*K383</f>
        <v>0</v>
      </c>
      <c r="M383" s="83"/>
      <c r="N383" s="85">
        <f>G383*M383</f>
        <v>0</v>
      </c>
      <c r="O383" s="83"/>
      <c r="P383" s="85">
        <f>G383*O383</f>
        <v>0</v>
      </c>
      <c r="Q383" s="83"/>
      <c r="R383" s="377">
        <f>G383*Q383</f>
        <v>0</v>
      </c>
      <c r="S383" s="905"/>
      <c r="T383" s="905"/>
      <c r="V383" s="174"/>
      <c r="W383" s="176"/>
    </row>
    <row r="384" spans="1:23" ht="25.5" x14ac:dyDescent="0.25">
      <c r="A384" s="179">
        <v>693</v>
      </c>
      <c r="B384" s="204" t="s">
        <v>400</v>
      </c>
      <c r="C384" s="21" t="s">
        <v>576</v>
      </c>
      <c r="D384" s="21" t="s">
        <v>11</v>
      </c>
      <c r="E384" s="21" t="s">
        <v>324</v>
      </c>
      <c r="F384" s="240">
        <v>45901</v>
      </c>
      <c r="G384" s="241">
        <v>2.2599999999999998</v>
      </c>
      <c r="H384" s="337"/>
      <c r="I384" s="83"/>
      <c r="J384" s="85">
        <f>G384*I384</f>
        <v>0</v>
      </c>
      <c r="K384" s="83"/>
      <c r="L384" s="85">
        <f>G384*K384</f>
        <v>0</v>
      </c>
      <c r="M384" s="83"/>
      <c r="N384" s="85">
        <f>G384*M384</f>
        <v>0</v>
      </c>
      <c r="O384" s="83"/>
      <c r="P384" s="85">
        <f>G384*O384</f>
        <v>0</v>
      </c>
      <c r="Q384" s="83"/>
      <c r="R384" s="377">
        <f>G384*Q384</f>
        <v>0</v>
      </c>
      <c r="S384" s="905"/>
      <c r="T384" s="905"/>
      <c r="V384" s="174"/>
      <c r="W384" s="176"/>
    </row>
    <row r="385" spans="1:23" ht="25.5" x14ac:dyDescent="0.25">
      <c r="A385" s="179">
        <v>331</v>
      </c>
      <c r="B385" s="204" t="s">
        <v>400</v>
      </c>
      <c r="C385" s="21" t="s">
        <v>210</v>
      </c>
      <c r="D385" s="21" t="s">
        <v>11</v>
      </c>
      <c r="E385" s="21" t="s">
        <v>324</v>
      </c>
      <c r="F385" s="240">
        <v>45383</v>
      </c>
      <c r="G385" s="241">
        <v>2.2599999999999998</v>
      </c>
      <c r="H385" s="337"/>
      <c r="I385" s="83">
        <v>4</v>
      </c>
      <c r="J385" s="85">
        <f t="shared" si="25"/>
        <v>9.0399999999999991</v>
      </c>
      <c r="K385" s="83"/>
      <c r="L385" s="85">
        <f t="shared" si="21"/>
        <v>0</v>
      </c>
      <c r="M385" s="83"/>
      <c r="N385" s="85">
        <f t="shared" si="22"/>
        <v>0</v>
      </c>
      <c r="O385" s="83"/>
      <c r="P385" s="85">
        <f t="shared" si="23"/>
        <v>0</v>
      </c>
      <c r="Q385" s="83"/>
      <c r="R385" s="377">
        <f t="shared" si="24"/>
        <v>0</v>
      </c>
      <c r="S385" s="905"/>
      <c r="T385" s="905"/>
      <c r="V385" s="174"/>
      <c r="W385" s="176"/>
    </row>
    <row r="386" spans="1:23" x14ac:dyDescent="0.25">
      <c r="A386" s="179">
        <v>332</v>
      </c>
      <c r="B386" s="201" t="s">
        <v>401</v>
      </c>
      <c r="C386" s="14" t="s">
        <v>593</v>
      </c>
      <c r="D386" s="14" t="s">
        <v>342</v>
      </c>
      <c r="E386" s="14" t="s">
        <v>259</v>
      </c>
      <c r="F386" s="15">
        <v>45717</v>
      </c>
      <c r="G386" s="37">
        <v>2.72</v>
      </c>
      <c r="H386" s="337"/>
      <c r="I386" s="83"/>
      <c r="J386" s="85">
        <f t="shared" si="25"/>
        <v>0</v>
      </c>
      <c r="K386" s="83"/>
      <c r="L386" s="85">
        <f t="shared" si="21"/>
        <v>0</v>
      </c>
      <c r="M386" s="83"/>
      <c r="N386" s="85">
        <f t="shared" si="22"/>
        <v>0</v>
      </c>
      <c r="O386" s="83"/>
      <c r="P386" s="85">
        <f t="shared" si="23"/>
        <v>0</v>
      </c>
      <c r="Q386" s="83"/>
      <c r="R386" s="377">
        <f t="shared" si="24"/>
        <v>0</v>
      </c>
      <c r="S386" s="905"/>
      <c r="T386" s="905"/>
      <c r="V386" s="174"/>
      <c r="W386" s="176"/>
    </row>
    <row r="387" spans="1:23" x14ac:dyDescent="0.25">
      <c r="A387" s="179">
        <v>333</v>
      </c>
      <c r="B387" s="184" t="s">
        <v>909</v>
      </c>
      <c r="C387" s="184" t="s">
        <v>241</v>
      </c>
      <c r="D387" s="14" t="s">
        <v>342</v>
      </c>
      <c r="E387" s="14" t="s">
        <v>259</v>
      </c>
      <c r="F387" s="576">
        <v>45658</v>
      </c>
      <c r="G387" s="577">
        <v>3.23</v>
      </c>
      <c r="H387" s="337"/>
      <c r="I387" s="593"/>
      <c r="J387" s="85">
        <f t="shared" si="25"/>
        <v>0</v>
      </c>
      <c r="K387" s="83"/>
      <c r="L387" s="879">
        <f t="shared" si="21"/>
        <v>0</v>
      </c>
      <c r="M387" s="83"/>
      <c r="N387" s="879">
        <f t="shared" si="22"/>
        <v>0</v>
      </c>
      <c r="O387" s="593"/>
      <c r="P387" s="879">
        <f t="shared" si="23"/>
        <v>0</v>
      </c>
      <c r="Q387" s="593"/>
      <c r="R387" s="377">
        <f t="shared" si="24"/>
        <v>0</v>
      </c>
      <c r="S387" s="905"/>
      <c r="T387" s="905"/>
      <c r="V387" s="174"/>
      <c r="W387" s="176"/>
    </row>
    <row r="388" spans="1:23" x14ac:dyDescent="0.25">
      <c r="A388" s="179">
        <v>334</v>
      </c>
      <c r="B388" s="184" t="s">
        <v>1015</v>
      </c>
      <c r="C388" s="184" t="s">
        <v>241</v>
      </c>
      <c r="D388" s="14" t="s">
        <v>342</v>
      </c>
      <c r="E388" s="14" t="s">
        <v>259</v>
      </c>
      <c r="F388" s="576">
        <v>45991</v>
      </c>
      <c r="G388" s="577">
        <v>1.43</v>
      </c>
      <c r="H388" s="337"/>
      <c r="I388" s="233"/>
      <c r="J388" s="85">
        <f t="shared" si="25"/>
        <v>0</v>
      </c>
      <c r="K388" s="83"/>
      <c r="L388" s="232">
        <f t="shared" si="21"/>
        <v>0</v>
      </c>
      <c r="M388" s="83"/>
      <c r="N388" s="232">
        <f t="shared" si="22"/>
        <v>0</v>
      </c>
      <c r="O388" s="233"/>
      <c r="P388" s="232">
        <f t="shared" si="23"/>
        <v>0</v>
      </c>
      <c r="Q388" s="233"/>
      <c r="R388" s="377">
        <f t="shared" si="24"/>
        <v>0</v>
      </c>
      <c r="S388" s="905"/>
      <c r="T388" s="905"/>
      <c r="V388" s="174"/>
      <c r="W388" s="176"/>
    </row>
    <row r="389" spans="1:23" x14ac:dyDescent="0.25">
      <c r="A389" s="179">
        <v>335</v>
      </c>
      <c r="B389" s="184" t="s">
        <v>1127</v>
      </c>
      <c r="C389" s="578" t="s">
        <v>1128</v>
      </c>
      <c r="D389" s="560"/>
      <c r="E389" s="152"/>
      <c r="F389" s="576">
        <v>45870</v>
      </c>
      <c r="G389" s="603">
        <v>2.5</v>
      </c>
      <c r="H389" s="364"/>
      <c r="I389" s="233"/>
      <c r="J389" s="366">
        <f>G389*I389</f>
        <v>0</v>
      </c>
      <c r="K389" s="83"/>
      <c r="L389" s="232">
        <f t="shared" si="21"/>
        <v>0</v>
      </c>
      <c r="M389" s="83"/>
      <c r="N389" s="232">
        <f t="shared" si="22"/>
        <v>0</v>
      </c>
      <c r="O389" s="233"/>
      <c r="P389" s="232">
        <f t="shared" si="23"/>
        <v>0</v>
      </c>
      <c r="Q389" s="233"/>
      <c r="R389" s="377">
        <f t="shared" si="24"/>
        <v>0</v>
      </c>
      <c r="S389" s="905"/>
      <c r="T389" s="905"/>
      <c r="V389" s="174"/>
      <c r="W389" s="176"/>
    </row>
    <row r="390" spans="1:23" ht="30" x14ac:dyDescent="0.25">
      <c r="A390" s="179"/>
      <c r="B390" s="184" t="s">
        <v>17944</v>
      </c>
      <c r="C390" s="578" t="s">
        <v>203</v>
      </c>
      <c r="D390" s="560" t="s">
        <v>12</v>
      </c>
      <c r="E390" s="152" t="s">
        <v>325</v>
      </c>
      <c r="F390" s="576">
        <v>45444</v>
      </c>
      <c r="G390" s="603">
        <v>6.44</v>
      </c>
      <c r="H390" s="880"/>
      <c r="I390" s="233"/>
      <c r="J390" s="366">
        <f>G390*I390</f>
        <v>0</v>
      </c>
      <c r="K390" s="83"/>
      <c r="L390" s="232">
        <f>G390*K390</f>
        <v>0</v>
      </c>
      <c r="M390" s="233"/>
      <c r="N390" s="232">
        <f>G390*M390</f>
        <v>0</v>
      </c>
      <c r="O390" s="233"/>
      <c r="P390" s="232">
        <f>G390*O390</f>
        <v>0</v>
      </c>
      <c r="Q390" s="233"/>
      <c r="R390" s="377">
        <f>G390*Q390</f>
        <v>0</v>
      </c>
      <c r="S390" s="905"/>
      <c r="T390" s="905"/>
      <c r="V390" s="174"/>
      <c r="W390" s="176"/>
    </row>
    <row r="391" spans="1:23" ht="30" x14ac:dyDescent="0.25">
      <c r="A391" s="179">
        <v>336</v>
      </c>
      <c r="B391" s="308" t="s">
        <v>1080</v>
      </c>
      <c r="C391" s="575" t="s">
        <v>230</v>
      </c>
      <c r="D391" s="560"/>
      <c r="E391" s="152"/>
      <c r="F391" s="576"/>
      <c r="G391" s="603">
        <v>3.5</v>
      </c>
      <c r="H391" s="337"/>
      <c r="I391" s="593"/>
      <c r="J391" s="599">
        <f>G391*I391</f>
        <v>0</v>
      </c>
      <c r="K391" s="83"/>
      <c r="L391" s="879">
        <f t="shared" si="21"/>
        <v>0</v>
      </c>
      <c r="M391" s="83"/>
      <c r="N391" s="879">
        <f t="shared" si="22"/>
        <v>0</v>
      </c>
      <c r="O391" s="593"/>
      <c r="P391" s="879">
        <f t="shared" si="23"/>
        <v>0</v>
      </c>
      <c r="Q391" s="593"/>
      <c r="R391" s="377">
        <f t="shared" si="24"/>
        <v>0</v>
      </c>
      <c r="S391" s="905"/>
      <c r="T391" s="905"/>
      <c r="V391" s="174"/>
      <c r="W391" s="176"/>
    </row>
    <row r="392" spans="1:23" x14ac:dyDescent="0.25">
      <c r="A392" s="179">
        <v>337</v>
      </c>
      <c r="B392" s="273" t="s">
        <v>1003</v>
      </c>
      <c r="C392" s="582" t="s">
        <v>1223</v>
      </c>
      <c r="D392" s="14" t="s">
        <v>342</v>
      </c>
      <c r="E392" s="14" t="s">
        <v>268</v>
      </c>
      <c r="F392" s="586">
        <v>45961</v>
      </c>
      <c r="G392" s="651">
        <v>1.0900000000000001</v>
      </c>
      <c r="H392" s="337"/>
      <c r="I392" s="593"/>
      <c r="J392" s="599">
        <f>G392*I392</f>
        <v>0</v>
      </c>
      <c r="K392" s="83"/>
      <c r="L392" s="879">
        <f t="shared" si="21"/>
        <v>0</v>
      </c>
      <c r="M392" s="83"/>
      <c r="N392" s="879">
        <f t="shared" si="22"/>
        <v>0</v>
      </c>
      <c r="O392" s="593"/>
      <c r="P392" s="879">
        <f t="shared" si="23"/>
        <v>0</v>
      </c>
      <c r="Q392" s="593"/>
      <c r="R392" s="377">
        <f t="shared" si="24"/>
        <v>0</v>
      </c>
      <c r="S392" s="905"/>
      <c r="T392" s="905"/>
      <c r="V392" s="174"/>
      <c r="W392" s="176"/>
    </row>
    <row r="393" spans="1:23" ht="30" x14ac:dyDescent="0.25">
      <c r="A393" s="179">
        <v>705</v>
      </c>
      <c r="B393" s="273" t="s">
        <v>17765</v>
      </c>
      <c r="C393" s="583" t="s">
        <v>206</v>
      </c>
      <c r="D393" s="14" t="s">
        <v>342</v>
      </c>
      <c r="E393" s="14" t="s">
        <v>268</v>
      </c>
      <c r="F393" s="586">
        <v>45536</v>
      </c>
      <c r="G393" s="651">
        <v>1.0900000000000001</v>
      </c>
      <c r="H393" s="337"/>
      <c r="I393" s="593"/>
      <c r="J393" s="599">
        <f>G393*I393</f>
        <v>0</v>
      </c>
      <c r="K393" s="83"/>
      <c r="L393" s="879">
        <f>G393*K393</f>
        <v>0</v>
      </c>
      <c r="M393" s="83"/>
      <c r="N393" s="879">
        <f>G393*M393</f>
        <v>0</v>
      </c>
      <c r="O393" s="593"/>
      <c r="P393" s="879">
        <f>G393*O393</f>
        <v>0</v>
      </c>
      <c r="Q393" s="593"/>
      <c r="R393" s="377">
        <f>G393*Q393</f>
        <v>0</v>
      </c>
      <c r="S393" s="905"/>
      <c r="T393" s="905"/>
      <c r="V393" s="174"/>
      <c r="W393" s="176"/>
    </row>
    <row r="394" spans="1:23" ht="30" x14ac:dyDescent="0.25">
      <c r="A394" s="179">
        <v>338</v>
      </c>
      <c r="B394" s="273" t="s">
        <v>1003</v>
      </c>
      <c r="C394" s="583" t="s">
        <v>206</v>
      </c>
      <c r="D394" s="14" t="s">
        <v>342</v>
      </c>
      <c r="E394" s="14" t="s">
        <v>268</v>
      </c>
      <c r="F394" s="586">
        <v>45657</v>
      </c>
      <c r="G394" s="652">
        <v>1.91</v>
      </c>
      <c r="H394" s="337"/>
      <c r="I394" s="593"/>
      <c r="J394" s="85">
        <f t="shared" si="25"/>
        <v>0</v>
      </c>
      <c r="K394" s="83"/>
      <c r="L394" s="879">
        <f t="shared" si="21"/>
        <v>0</v>
      </c>
      <c r="M394" s="83"/>
      <c r="N394" s="879">
        <f t="shared" si="22"/>
        <v>0</v>
      </c>
      <c r="O394" s="593"/>
      <c r="P394" s="879">
        <f t="shared" si="23"/>
        <v>0</v>
      </c>
      <c r="Q394" s="593"/>
      <c r="R394" s="377">
        <f t="shared" si="24"/>
        <v>0</v>
      </c>
      <c r="S394" s="905"/>
      <c r="T394" s="905"/>
      <c r="V394" s="174"/>
      <c r="W394" s="176"/>
    </row>
    <row r="395" spans="1:23" x14ac:dyDescent="0.25">
      <c r="A395" s="179">
        <v>339</v>
      </c>
      <c r="B395" s="201" t="s">
        <v>402</v>
      </c>
      <c r="C395" s="14" t="s">
        <v>594</v>
      </c>
      <c r="D395" s="14" t="s">
        <v>12</v>
      </c>
      <c r="E395" s="14" t="s">
        <v>261</v>
      </c>
      <c r="F395" s="15">
        <v>45689</v>
      </c>
      <c r="G395" s="37">
        <v>7.78</v>
      </c>
      <c r="H395" s="337"/>
      <c r="I395" s="83"/>
      <c r="J395" s="85">
        <f t="shared" si="25"/>
        <v>0</v>
      </c>
      <c r="K395" s="83"/>
      <c r="L395" s="85">
        <f t="shared" si="21"/>
        <v>0</v>
      </c>
      <c r="M395" s="83"/>
      <c r="N395" s="85">
        <f t="shared" si="22"/>
        <v>0</v>
      </c>
      <c r="O395" s="83"/>
      <c r="P395" s="85">
        <f t="shared" si="23"/>
        <v>0</v>
      </c>
      <c r="Q395" s="83"/>
      <c r="R395" s="377">
        <f t="shared" si="24"/>
        <v>0</v>
      </c>
      <c r="S395" s="905"/>
      <c r="T395" s="905"/>
      <c r="V395" s="174"/>
      <c r="W395" s="176"/>
    </row>
    <row r="396" spans="1:23" x14ac:dyDescent="0.25">
      <c r="A396" s="179">
        <v>340</v>
      </c>
      <c r="B396" s="201" t="s">
        <v>403</v>
      </c>
      <c r="C396" s="14" t="s">
        <v>198</v>
      </c>
      <c r="D396" s="14" t="s">
        <v>12</v>
      </c>
      <c r="E396" s="14" t="s">
        <v>267</v>
      </c>
      <c r="F396" s="15">
        <v>45139</v>
      </c>
      <c r="G396" s="37">
        <v>2.9</v>
      </c>
      <c r="H396" s="337"/>
      <c r="I396" s="83"/>
      <c r="J396" s="85">
        <f t="shared" si="25"/>
        <v>0</v>
      </c>
      <c r="K396" s="83"/>
      <c r="L396" s="85">
        <f t="shared" si="21"/>
        <v>0</v>
      </c>
      <c r="M396" s="83"/>
      <c r="N396" s="85">
        <f t="shared" si="22"/>
        <v>0</v>
      </c>
      <c r="O396" s="83"/>
      <c r="P396" s="85">
        <f t="shared" si="23"/>
        <v>0</v>
      </c>
      <c r="Q396" s="83"/>
      <c r="R396" s="377">
        <f t="shared" si="24"/>
        <v>0</v>
      </c>
      <c r="S396" s="905"/>
      <c r="T396" s="905"/>
      <c r="V396" s="174"/>
      <c r="W396" s="176"/>
    </row>
    <row r="397" spans="1:23" x14ac:dyDescent="0.25">
      <c r="A397" s="179">
        <v>341</v>
      </c>
      <c r="B397" s="201" t="s">
        <v>404</v>
      </c>
      <c r="C397" s="14" t="s">
        <v>595</v>
      </c>
      <c r="D397" s="14" t="s">
        <v>342</v>
      </c>
      <c r="E397" s="14" t="s">
        <v>282</v>
      </c>
      <c r="F397" s="15">
        <v>45717</v>
      </c>
      <c r="G397" s="37">
        <v>8.23</v>
      </c>
      <c r="H397" s="337"/>
      <c r="I397" s="83"/>
      <c r="J397" s="85">
        <f t="shared" si="25"/>
        <v>0</v>
      </c>
      <c r="K397" s="83"/>
      <c r="L397" s="85">
        <f t="shared" si="21"/>
        <v>0</v>
      </c>
      <c r="M397" s="83"/>
      <c r="N397" s="85">
        <f t="shared" si="22"/>
        <v>0</v>
      </c>
      <c r="O397" s="83"/>
      <c r="P397" s="85">
        <f t="shared" si="23"/>
        <v>0</v>
      </c>
      <c r="Q397" s="83"/>
      <c r="R397" s="377">
        <f t="shared" si="24"/>
        <v>0</v>
      </c>
      <c r="S397" s="905"/>
      <c r="T397" s="905"/>
      <c r="V397" s="174"/>
      <c r="W397" s="176"/>
    </row>
    <row r="398" spans="1:23" x14ac:dyDescent="0.25">
      <c r="A398" s="179">
        <v>342</v>
      </c>
      <c r="B398" s="201" t="s">
        <v>825</v>
      </c>
      <c r="C398" s="14" t="s">
        <v>209</v>
      </c>
      <c r="D398" s="14" t="s">
        <v>342</v>
      </c>
      <c r="E398" s="14" t="s">
        <v>272</v>
      </c>
      <c r="F398" s="15">
        <v>45261</v>
      </c>
      <c r="G398" s="37">
        <v>2.5</v>
      </c>
      <c r="H398" s="337"/>
      <c r="I398" s="83"/>
      <c r="J398" s="85">
        <f t="shared" si="25"/>
        <v>0</v>
      </c>
      <c r="K398" s="83"/>
      <c r="L398" s="85">
        <f t="shared" si="21"/>
        <v>0</v>
      </c>
      <c r="M398" s="83"/>
      <c r="N398" s="85">
        <f t="shared" si="22"/>
        <v>0</v>
      </c>
      <c r="O398" s="83"/>
      <c r="P398" s="85">
        <f t="shared" si="23"/>
        <v>0</v>
      </c>
      <c r="Q398" s="83"/>
      <c r="R398" s="377">
        <f t="shared" si="24"/>
        <v>0</v>
      </c>
      <c r="S398" s="905"/>
      <c r="T398" s="905"/>
      <c r="V398" s="174"/>
      <c r="W398" s="176"/>
    </row>
    <row r="399" spans="1:23" x14ac:dyDescent="0.25">
      <c r="A399" s="179">
        <v>343</v>
      </c>
      <c r="B399" s="201" t="s">
        <v>824</v>
      </c>
      <c r="C399" s="21" t="s">
        <v>736</v>
      </c>
      <c r="D399" s="14" t="s">
        <v>342</v>
      </c>
      <c r="E399" s="14" t="s">
        <v>272</v>
      </c>
      <c r="F399" s="15">
        <v>45870</v>
      </c>
      <c r="G399" s="37">
        <v>3.51</v>
      </c>
      <c r="H399" s="337"/>
      <c r="I399" s="83">
        <v>3</v>
      </c>
      <c r="J399" s="85">
        <f>G399*I399</f>
        <v>10.53</v>
      </c>
      <c r="K399" s="83"/>
      <c r="L399" s="85">
        <f>G399*K399</f>
        <v>0</v>
      </c>
      <c r="M399" s="83"/>
      <c r="N399" s="85">
        <f>G399*M399</f>
        <v>0</v>
      </c>
      <c r="O399" s="83"/>
      <c r="P399" s="85">
        <f>G399*O399</f>
        <v>0</v>
      </c>
      <c r="Q399" s="83"/>
      <c r="R399" s="377">
        <f>G399*Q399</f>
        <v>0</v>
      </c>
      <c r="S399" s="905"/>
      <c r="T399" s="905"/>
      <c r="V399" s="174"/>
      <c r="W399" s="176"/>
    </row>
    <row r="400" spans="1:23" ht="25.5" x14ac:dyDescent="0.25">
      <c r="A400" s="179">
        <v>344</v>
      </c>
      <c r="B400" s="201" t="s">
        <v>824</v>
      </c>
      <c r="C400" s="14" t="s">
        <v>239</v>
      </c>
      <c r="D400" s="14" t="s">
        <v>342</v>
      </c>
      <c r="E400" s="14" t="s">
        <v>272</v>
      </c>
      <c r="F400" s="15">
        <v>45566</v>
      </c>
      <c r="G400" s="37">
        <v>2.5</v>
      </c>
      <c r="H400" s="337"/>
      <c r="I400" s="83"/>
      <c r="J400" s="85">
        <f t="shared" si="25"/>
        <v>0</v>
      </c>
      <c r="K400" s="83"/>
      <c r="L400" s="85">
        <f>G400*K400</f>
        <v>0</v>
      </c>
      <c r="M400" s="83"/>
      <c r="N400" s="85">
        <f>G400*M400</f>
        <v>0</v>
      </c>
      <c r="O400" s="83"/>
      <c r="P400" s="85">
        <f>G400*O400</f>
        <v>0</v>
      </c>
      <c r="Q400" s="83"/>
      <c r="R400" s="377">
        <f>G400*Q400</f>
        <v>0</v>
      </c>
      <c r="S400" s="905"/>
      <c r="T400" s="905"/>
      <c r="V400" s="174"/>
      <c r="W400" s="176"/>
    </row>
    <row r="401" spans="1:23" x14ac:dyDescent="0.25">
      <c r="A401" s="179">
        <v>345</v>
      </c>
      <c r="B401" s="201" t="s">
        <v>17610</v>
      </c>
      <c r="C401" s="14" t="s">
        <v>1220</v>
      </c>
      <c r="D401" s="14" t="s">
        <v>342</v>
      </c>
      <c r="E401" s="14" t="s">
        <v>687</v>
      </c>
      <c r="F401" s="15">
        <v>45808</v>
      </c>
      <c r="G401" s="37">
        <v>2.64</v>
      </c>
      <c r="H401" s="337"/>
      <c r="I401" s="83"/>
      <c r="J401" s="85">
        <f>G401*I401</f>
        <v>0</v>
      </c>
      <c r="K401" s="83"/>
      <c r="L401" s="85">
        <f>G401*K401</f>
        <v>0</v>
      </c>
      <c r="M401" s="83"/>
      <c r="N401" s="85">
        <f>G401*M401</f>
        <v>0</v>
      </c>
      <c r="O401" s="83"/>
      <c r="P401" s="85">
        <f>G401*O401</f>
        <v>0</v>
      </c>
      <c r="Q401" s="83"/>
      <c r="R401" s="377">
        <f>G401*Q401</f>
        <v>0</v>
      </c>
      <c r="S401" s="905"/>
      <c r="T401" s="905"/>
      <c r="V401" s="174"/>
      <c r="W401" s="176"/>
    </row>
    <row r="402" spans="1:23" ht="38.25" x14ac:dyDescent="0.25">
      <c r="A402" s="179">
        <v>346</v>
      </c>
      <c r="B402" s="201" t="s">
        <v>405</v>
      </c>
      <c r="C402" s="14" t="s">
        <v>239</v>
      </c>
      <c r="D402" s="14" t="s">
        <v>343</v>
      </c>
      <c r="E402" s="14" t="s">
        <v>686</v>
      </c>
      <c r="F402" s="15">
        <v>45597</v>
      </c>
      <c r="G402" s="37">
        <v>3.96</v>
      </c>
      <c r="H402" s="337"/>
      <c r="I402" s="83"/>
      <c r="J402" s="85">
        <f t="shared" si="25"/>
        <v>0</v>
      </c>
      <c r="K402" s="83"/>
      <c r="L402" s="85">
        <f t="shared" si="21"/>
        <v>0</v>
      </c>
      <c r="M402" s="83"/>
      <c r="N402" s="85">
        <f t="shared" si="22"/>
        <v>0</v>
      </c>
      <c r="O402" s="83"/>
      <c r="P402" s="85">
        <f t="shared" si="23"/>
        <v>0</v>
      </c>
      <c r="Q402" s="83"/>
      <c r="R402" s="377">
        <f t="shared" si="24"/>
        <v>0</v>
      </c>
      <c r="S402" s="905"/>
      <c r="T402" s="905"/>
      <c r="V402" s="174"/>
      <c r="W402" s="176"/>
    </row>
    <row r="403" spans="1:23" ht="28.5" x14ac:dyDescent="0.25">
      <c r="A403" s="179">
        <v>706</v>
      </c>
      <c r="B403" s="201" t="s">
        <v>17766</v>
      </c>
      <c r="C403" s="14" t="s">
        <v>216</v>
      </c>
      <c r="D403" s="14" t="s">
        <v>12</v>
      </c>
      <c r="E403" s="14" t="s">
        <v>272</v>
      </c>
      <c r="F403" s="15">
        <v>45901</v>
      </c>
      <c r="G403" s="37">
        <v>9.09</v>
      </c>
      <c r="H403" s="337"/>
      <c r="I403" s="83"/>
      <c r="J403" s="85">
        <f>G403*I403</f>
        <v>0</v>
      </c>
      <c r="K403" s="83"/>
      <c r="L403" s="85">
        <f>G403*K403</f>
        <v>0</v>
      </c>
      <c r="M403" s="83"/>
      <c r="N403" s="85">
        <f>G403*M403</f>
        <v>0</v>
      </c>
      <c r="O403" s="83"/>
      <c r="P403" s="85">
        <f>G403*O403</f>
        <v>0</v>
      </c>
      <c r="Q403" s="83"/>
      <c r="R403" s="377">
        <f>G403*Q403</f>
        <v>0</v>
      </c>
      <c r="S403" s="905"/>
      <c r="T403" s="905"/>
      <c r="V403" s="174"/>
      <c r="W403" s="176"/>
    </row>
    <row r="404" spans="1:23" ht="28.5" x14ac:dyDescent="0.25">
      <c r="A404" s="179">
        <v>347</v>
      </c>
      <c r="B404" s="201" t="s">
        <v>777</v>
      </c>
      <c r="C404" s="14" t="s">
        <v>736</v>
      </c>
      <c r="D404" s="14" t="s">
        <v>12</v>
      </c>
      <c r="E404" s="14" t="s">
        <v>272</v>
      </c>
      <c r="F404" s="15">
        <v>45627</v>
      </c>
      <c r="G404" s="37">
        <v>9.09</v>
      </c>
      <c r="H404" s="337"/>
      <c r="I404" s="83"/>
      <c r="J404" s="85">
        <f t="shared" si="25"/>
        <v>0</v>
      </c>
      <c r="K404" s="83"/>
      <c r="L404" s="85">
        <f>G404*K404</f>
        <v>0</v>
      </c>
      <c r="M404" s="83"/>
      <c r="N404" s="85">
        <f>G404*M404</f>
        <v>0</v>
      </c>
      <c r="O404" s="83"/>
      <c r="P404" s="85">
        <f>G404*O404</f>
        <v>0</v>
      </c>
      <c r="Q404" s="83"/>
      <c r="R404" s="377">
        <f>G404*Q404</f>
        <v>0</v>
      </c>
      <c r="S404" s="905"/>
      <c r="T404" s="905"/>
      <c r="V404" s="174"/>
      <c r="W404" s="176"/>
    </row>
    <row r="405" spans="1:23" x14ac:dyDescent="0.25">
      <c r="A405" s="179">
        <v>348</v>
      </c>
      <c r="B405" s="201" t="s">
        <v>405</v>
      </c>
      <c r="C405" s="14" t="s">
        <v>736</v>
      </c>
      <c r="D405" s="14" t="s">
        <v>12</v>
      </c>
      <c r="E405" s="14" t="s">
        <v>686</v>
      </c>
      <c r="F405" s="15">
        <v>45809</v>
      </c>
      <c r="G405" s="37">
        <v>3.72</v>
      </c>
      <c r="H405" s="337"/>
      <c r="I405" s="83"/>
      <c r="J405" s="85">
        <f t="shared" si="25"/>
        <v>0</v>
      </c>
      <c r="K405" s="83"/>
      <c r="L405" s="85">
        <f t="shared" si="21"/>
        <v>0</v>
      </c>
      <c r="M405" s="83"/>
      <c r="N405" s="85">
        <f t="shared" si="22"/>
        <v>0</v>
      </c>
      <c r="O405" s="83"/>
      <c r="P405" s="85">
        <f t="shared" si="23"/>
        <v>0</v>
      </c>
      <c r="Q405" s="83"/>
      <c r="R405" s="377">
        <f t="shared" si="24"/>
        <v>0</v>
      </c>
      <c r="S405" s="905"/>
      <c r="T405" s="905"/>
      <c r="V405" s="174"/>
      <c r="W405" s="176"/>
    </row>
    <row r="406" spans="1:23" ht="28.5" x14ac:dyDescent="0.25">
      <c r="A406" s="179">
        <v>349</v>
      </c>
      <c r="B406" s="201" t="s">
        <v>406</v>
      </c>
      <c r="C406" s="14" t="s">
        <v>197</v>
      </c>
      <c r="D406" s="14" t="s">
        <v>344</v>
      </c>
      <c r="E406" s="14" t="s">
        <v>686</v>
      </c>
      <c r="F406" s="15">
        <v>45717</v>
      </c>
      <c r="G406" s="37">
        <v>3.86</v>
      </c>
      <c r="H406" s="337"/>
      <c r="I406" s="83"/>
      <c r="J406" s="85">
        <f t="shared" si="25"/>
        <v>0</v>
      </c>
      <c r="K406" s="83"/>
      <c r="L406" s="85">
        <f t="shared" si="21"/>
        <v>0</v>
      </c>
      <c r="M406" s="83"/>
      <c r="N406" s="85">
        <f t="shared" si="22"/>
        <v>0</v>
      </c>
      <c r="O406" s="83"/>
      <c r="P406" s="85">
        <f t="shared" si="23"/>
        <v>0</v>
      </c>
      <c r="Q406" s="83"/>
      <c r="R406" s="377">
        <f t="shared" si="24"/>
        <v>0</v>
      </c>
      <c r="S406" s="905"/>
      <c r="T406" s="905"/>
      <c r="V406" s="174"/>
      <c r="W406" s="176"/>
    </row>
    <row r="407" spans="1:23" x14ac:dyDescent="0.25">
      <c r="A407" s="179">
        <v>350</v>
      </c>
      <c r="B407" s="201" t="s">
        <v>407</v>
      </c>
      <c r="C407" s="14" t="s">
        <v>596</v>
      </c>
      <c r="D407" s="14" t="s">
        <v>12</v>
      </c>
      <c r="E407" s="14" t="s">
        <v>686</v>
      </c>
      <c r="F407" s="15">
        <v>45717</v>
      </c>
      <c r="G407" s="37">
        <v>3.86</v>
      </c>
      <c r="H407" s="337"/>
      <c r="I407" s="83"/>
      <c r="J407" s="85">
        <f t="shared" si="25"/>
        <v>0</v>
      </c>
      <c r="K407" s="83"/>
      <c r="L407" s="85">
        <f t="shared" si="21"/>
        <v>0</v>
      </c>
      <c r="M407" s="83"/>
      <c r="N407" s="85">
        <f t="shared" si="22"/>
        <v>0</v>
      </c>
      <c r="O407" s="83"/>
      <c r="P407" s="85">
        <f t="shared" si="23"/>
        <v>0</v>
      </c>
      <c r="Q407" s="83"/>
      <c r="R407" s="377">
        <f t="shared" si="24"/>
        <v>0</v>
      </c>
      <c r="S407" s="905"/>
      <c r="T407" s="905"/>
      <c r="V407" s="174"/>
      <c r="W407" s="176"/>
    </row>
    <row r="408" spans="1:23" x14ac:dyDescent="0.25">
      <c r="A408" s="179">
        <v>351</v>
      </c>
      <c r="B408" s="201" t="s">
        <v>826</v>
      </c>
      <c r="C408" s="14" t="s">
        <v>195</v>
      </c>
      <c r="D408" s="14" t="s">
        <v>12</v>
      </c>
      <c r="E408" s="14" t="s">
        <v>686</v>
      </c>
      <c r="F408" s="15">
        <v>45717</v>
      </c>
      <c r="G408" s="37">
        <v>3.86</v>
      </c>
      <c r="H408" s="337"/>
      <c r="I408" s="83"/>
      <c r="J408" s="85">
        <f t="shared" si="25"/>
        <v>0</v>
      </c>
      <c r="K408" s="83"/>
      <c r="L408" s="85">
        <f t="shared" si="21"/>
        <v>0</v>
      </c>
      <c r="M408" s="83"/>
      <c r="N408" s="85">
        <f t="shared" si="22"/>
        <v>0</v>
      </c>
      <c r="O408" s="83"/>
      <c r="P408" s="85">
        <f t="shared" si="23"/>
        <v>0</v>
      </c>
      <c r="Q408" s="83"/>
      <c r="R408" s="377">
        <f t="shared" si="24"/>
        <v>0</v>
      </c>
      <c r="S408" s="905"/>
      <c r="T408" s="905"/>
      <c r="V408" s="174"/>
      <c r="W408" s="176"/>
    </row>
    <row r="409" spans="1:23" x14ac:dyDescent="0.25">
      <c r="A409" s="179">
        <v>352</v>
      </c>
      <c r="B409" s="201" t="s">
        <v>408</v>
      </c>
      <c r="C409" s="14" t="s">
        <v>203</v>
      </c>
      <c r="D409" s="14" t="s">
        <v>12</v>
      </c>
      <c r="E409" s="14" t="s">
        <v>686</v>
      </c>
      <c r="F409" s="15">
        <v>45809</v>
      </c>
      <c r="G409" s="37">
        <v>3.72</v>
      </c>
      <c r="H409" s="337"/>
      <c r="I409" s="83"/>
      <c r="J409" s="85">
        <f t="shared" si="25"/>
        <v>0</v>
      </c>
      <c r="K409" s="83"/>
      <c r="L409" s="85">
        <f t="shared" si="21"/>
        <v>0</v>
      </c>
      <c r="M409" s="83"/>
      <c r="N409" s="85">
        <f t="shared" si="22"/>
        <v>0</v>
      </c>
      <c r="O409" s="83"/>
      <c r="P409" s="85">
        <f t="shared" si="23"/>
        <v>0</v>
      </c>
      <c r="Q409" s="83"/>
      <c r="R409" s="377">
        <f t="shared" si="24"/>
        <v>0</v>
      </c>
      <c r="S409" s="905"/>
      <c r="T409" s="905"/>
      <c r="V409" s="174"/>
      <c r="W409" s="176"/>
    </row>
    <row r="410" spans="1:23" x14ac:dyDescent="0.25">
      <c r="A410" s="179">
        <v>353</v>
      </c>
      <c r="B410" s="201" t="s">
        <v>409</v>
      </c>
      <c r="C410" s="14" t="s">
        <v>229</v>
      </c>
      <c r="D410" s="14" t="s">
        <v>12</v>
      </c>
      <c r="E410" s="14" t="s">
        <v>686</v>
      </c>
      <c r="F410" s="15">
        <v>45231</v>
      </c>
      <c r="G410" s="37">
        <v>2.3199999999999998</v>
      </c>
      <c r="H410" s="337"/>
      <c r="I410" s="83"/>
      <c r="J410" s="85">
        <f t="shared" si="25"/>
        <v>0</v>
      </c>
      <c r="K410" s="83"/>
      <c r="L410" s="85">
        <f t="shared" si="21"/>
        <v>0</v>
      </c>
      <c r="M410" s="83"/>
      <c r="N410" s="85">
        <f t="shared" si="22"/>
        <v>0</v>
      </c>
      <c r="O410" s="83"/>
      <c r="P410" s="85">
        <f t="shared" si="23"/>
        <v>0</v>
      </c>
      <c r="Q410" s="83"/>
      <c r="R410" s="377">
        <f t="shared" si="24"/>
        <v>0</v>
      </c>
      <c r="S410" s="905"/>
      <c r="T410" s="905"/>
      <c r="V410" s="174"/>
      <c r="W410" s="176"/>
    </row>
    <row r="411" spans="1:23" ht="25.5" x14ac:dyDescent="0.25">
      <c r="A411" s="179">
        <v>354</v>
      </c>
      <c r="B411" s="201" t="s">
        <v>410</v>
      </c>
      <c r="C411" s="14" t="s">
        <v>206</v>
      </c>
      <c r="D411" s="14" t="s">
        <v>342</v>
      </c>
      <c r="E411" s="14" t="s">
        <v>686</v>
      </c>
      <c r="F411" s="15">
        <v>45170</v>
      </c>
      <c r="G411" s="37">
        <v>9.32</v>
      </c>
      <c r="H411" s="337"/>
      <c r="I411" s="83"/>
      <c r="J411" s="85">
        <f t="shared" si="25"/>
        <v>0</v>
      </c>
      <c r="K411" s="83"/>
      <c r="L411" s="85">
        <f t="shared" si="21"/>
        <v>0</v>
      </c>
      <c r="M411" s="83"/>
      <c r="N411" s="85">
        <f t="shared" si="22"/>
        <v>0</v>
      </c>
      <c r="O411" s="83"/>
      <c r="P411" s="85">
        <f t="shared" si="23"/>
        <v>0</v>
      </c>
      <c r="Q411" s="83"/>
      <c r="R411" s="377">
        <f t="shared" si="24"/>
        <v>0</v>
      </c>
      <c r="S411" s="905"/>
      <c r="T411" s="905"/>
      <c r="V411" s="174"/>
      <c r="W411" s="176"/>
    </row>
    <row r="412" spans="1:23" x14ac:dyDescent="0.25">
      <c r="A412" s="179">
        <v>355</v>
      </c>
      <c r="B412" s="201" t="s">
        <v>827</v>
      </c>
      <c r="C412" s="14" t="s">
        <v>219</v>
      </c>
      <c r="D412" s="14" t="s">
        <v>342</v>
      </c>
      <c r="E412" s="14" t="s">
        <v>272</v>
      </c>
      <c r="F412" s="15">
        <v>45717</v>
      </c>
      <c r="G412" s="37">
        <v>4.5</v>
      </c>
      <c r="H412" s="337"/>
      <c r="I412" s="83"/>
      <c r="J412" s="85">
        <f t="shared" si="25"/>
        <v>0</v>
      </c>
      <c r="K412" s="83"/>
      <c r="L412" s="85">
        <f>G412*K412</f>
        <v>0</v>
      </c>
      <c r="M412" s="83"/>
      <c r="N412" s="85">
        <f>G412*M412</f>
        <v>0</v>
      </c>
      <c r="O412" s="83"/>
      <c r="P412" s="85">
        <f>G412*O412</f>
        <v>0</v>
      </c>
      <c r="Q412" s="83"/>
      <c r="R412" s="377">
        <f>G412*Q412</f>
        <v>0</v>
      </c>
      <c r="S412" s="905"/>
      <c r="T412" s="905"/>
      <c r="V412" s="174"/>
      <c r="W412" s="176"/>
    </row>
    <row r="413" spans="1:23" ht="28.5" x14ac:dyDescent="0.25">
      <c r="A413" s="179">
        <v>356</v>
      </c>
      <c r="B413" s="201" t="s">
        <v>411</v>
      </c>
      <c r="C413" s="14" t="s">
        <v>597</v>
      </c>
      <c r="D413" s="14" t="s">
        <v>12</v>
      </c>
      <c r="E413" s="14" t="s">
        <v>686</v>
      </c>
      <c r="F413" s="15">
        <v>45717</v>
      </c>
      <c r="G413" s="37">
        <v>3.6</v>
      </c>
      <c r="H413" s="337"/>
      <c r="I413" s="83">
        <v>1</v>
      </c>
      <c r="J413" s="85">
        <f t="shared" si="25"/>
        <v>3.6</v>
      </c>
      <c r="K413" s="83"/>
      <c r="L413" s="85">
        <f t="shared" si="21"/>
        <v>0</v>
      </c>
      <c r="M413" s="83"/>
      <c r="N413" s="85">
        <f t="shared" si="22"/>
        <v>0</v>
      </c>
      <c r="O413" s="83"/>
      <c r="P413" s="85">
        <f t="shared" si="23"/>
        <v>0</v>
      </c>
      <c r="Q413" s="83"/>
      <c r="R413" s="377">
        <f t="shared" si="24"/>
        <v>0</v>
      </c>
      <c r="S413" s="905"/>
      <c r="T413" s="905"/>
      <c r="V413" s="174"/>
      <c r="W413" s="176"/>
    </row>
    <row r="414" spans="1:23" x14ac:dyDescent="0.25">
      <c r="A414" s="179">
        <v>357</v>
      </c>
      <c r="B414" s="201" t="s">
        <v>412</v>
      </c>
      <c r="C414" s="14" t="s">
        <v>596</v>
      </c>
      <c r="D414" s="14" t="s">
        <v>12</v>
      </c>
      <c r="E414" s="14" t="s">
        <v>261</v>
      </c>
      <c r="F414" s="15">
        <v>45778</v>
      </c>
      <c r="G414" s="37">
        <v>2.5499999999999998</v>
      </c>
      <c r="H414" s="337"/>
      <c r="I414" s="83"/>
      <c r="J414" s="85">
        <f t="shared" si="25"/>
        <v>0</v>
      </c>
      <c r="K414" s="83"/>
      <c r="L414" s="85">
        <f t="shared" si="21"/>
        <v>0</v>
      </c>
      <c r="M414" s="83"/>
      <c r="N414" s="85">
        <f t="shared" si="22"/>
        <v>0</v>
      </c>
      <c r="O414" s="83"/>
      <c r="P414" s="85">
        <f t="shared" si="23"/>
        <v>0</v>
      </c>
      <c r="Q414" s="83"/>
      <c r="R414" s="377">
        <f t="shared" si="24"/>
        <v>0</v>
      </c>
      <c r="S414" s="905"/>
      <c r="T414" s="905"/>
      <c r="V414" s="174"/>
      <c r="W414" s="176"/>
    </row>
    <row r="415" spans="1:23" x14ac:dyDescent="0.25">
      <c r="A415" s="179">
        <v>358</v>
      </c>
      <c r="B415" s="184" t="s">
        <v>1029</v>
      </c>
      <c r="C415" s="578" t="s">
        <v>195</v>
      </c>
      <c r="D415" s="14" t="s">
        <v>12</v>
      </c>
      <c r="E415" s="14" t="s">
        <v>687</v>
      </c>
      <c r="F415" s="576">
        <v>45078</v>
      </c>
      <c r="G415" s="577">
        <v>0.52</v>
      </c>
      <c r="H415" s="337"/>
      <c r="I415" s="593"/>
      <c r="J415" s="85">
        <f t="shared" si="25"/>
        <v>0</v>
      </c>
      <c r="K415" s="83"/>
      <c r="L415" s="879">
        <f>G415*K415</f>
        <v>0</v>
      </c>
      <c r="M415" s="83"/>
      <c r="N415" s="879">
        <f>G415*M415</f>
        <v>0</v>
      </c>
      <c r="O415" s="593"/>
      <c r="P415" s="879">
        <f>G415*O415</f>
        <v>0</v>
      </c>
      <c r="Q415" s="593"/>
      <c r="R415" s="377">
        <f>G415*Q415</f>
        <v>0</v>
      </c>
      <c r="S415" s="905"/>
      <c r="T415" s="905"/>
      <c r="V415" s="174"/>
      <c r="W415" s="176"/>
    </row>
    <row r="416" spans="1:23" x14ac:dyDescent="0.25">
      <c r="A416" s="179">
        <v>359</v>
      </c>
      <c r="B416" s="184" t="s">
        <v>1108</v>
      </c>
      <c r="C416" s="14" t="s">
        <v>596</v>
      </c>
      <c r="D416" s="14" t="s">
        <v>12</v>
      </c>
      <c r="E416" s="14" t="s">
        <v>272</v>
      </c>
      <c r="F416" s="576"/>
      <c r="G416" s="603"/>
      <c r="H416" s="337"/>
      <c r="I416" s="593"/>
      <c r="J416" s="599">
        <f>G416*I416</f>
        <v>0</v>
      </c>
      <c r="K416" s="83"/>
      <c r="L416" s="879">
        <f>G416*K416</f>
        <v>0</v>
      </c>
      <c r="M416" s="83"/>
      <c r="N416" s="879">
        <f>G416*M416</f>
        <v>0</v>
      </c>
      <c r="O416" s="593"/>
      <c r="P416" s="879">
        <f>G416*O416</f>
        <v>0</v>
      </c>
      <c r="Q416" s="593"/>
      <c r="R416" s="377">
        <f>G416*Q416</f>
        <v>0</v>
      </c>
      <c r="S416" s="905"/>
      <c r="T416" s="905"/>
      <c r="V416" s="174"/>
      <c r="W416" s="176"/>
    </row>
    <row r="417" spans="1:23" x14ac:dyDescent="0.25">
      <c r="A417" s="179">
        <v>678</v>
      </c>
      <c r="B417" s="201" t="s">
        <v>413</v>
      </c>
      <c r="C417" s="14" t="s">
        <v>894</v>
      </c>
      <c r="D417" s="14" t="s">
        <v>12</v>
      </c>
      <c r="E417" s="14" t="s">
        <v>272</v>
      </c>
      <c r="F417" s="586">
        <v>45839</v>
      </c>
      <c r="G417" s="651">
        <v>5.64</v>
      </c>
      <c r="H417" s="337"/>
      <c r="I417" s="593">
        <v>2</v>
      </c>
      <c r="J417" s="599">
        <f>G417*I417</f>
        <v>11.28</v>
      </c>
      <c r="K417" s="83"/>
      <c r="L417" s="879">
        <f>G417*K417</f>
        <v>0</v>
      </c>
      <c r="M417" s="593"/>
      <c r="N417" s="879">
        <f>G417*M417</f>
        <v>0</v>
      </c>
      <c r="O417" s="593"/>
      <c r="P417" s="879">
        <f>G417*O417</f>
        <v>0</v>
      </c>
      <c r="Q417" s="593"/>
      <c r="R417" s="377">
        <f>G417*Q417</f>
        <v>0</v>
      </c>
      <c r="S417" s="905"/>
      <c r="T417" s="905"/>
      <c r="V417" s="174"/>
      <c r="W417" s="176"/>
    </row>
    <row r="418" spans="1:23" x14ac:dyDescent="0.25">
      <c r="A418" s="179">
        <v>360</v>
      </c>
      <c r="B418" s="201" t="s">
        <v>413</v>
      </c>
      <c r="C418" s="14" t="s">
        <v>203</v>
      </c>
      <c r="D418" s="14" t="s">
        <v>12</v>
      </c>
      <c r="E418" s="14" t="s">
        <v>272</v>
      </c>
      <c r="F418" s="586">
        <v>45870</v>
      </c>
      <c r="G418" s="651">
        <v>5.64</v>
      </c>
      <c r="H418" s="337"/>
      <c r="I418" s="593"/>
      <c r="J418" s="599">
        <f>G418*I418</f>
        <v>0</v>
      </c>
      <c r="K418" s="83"/>
      <c r="L418" s="879">
        <f>G418*K418</f>
        <v>0</v>
      </c>
      <c r="M418" s="593"/>
      <c r="N418" s="879">
        <f>G418*M418</f>
        <v>0</v>
      </c>
      <c r="O418" s="593"/>
      <c r="P418" s="879">
        <f>G418*O418</f>
        <v>0</v>
      </c>
      <c r="Q418" s="593"/>
      <c r="R418" s="377">
        <f>G418*Q418</f>
        <v>0</v>
      </c>
      <c r="S418" s="905"/>
      <c r="T418" s="905"/>
      <c r="V418" s="174"/>
      <c r="W418" s="176"/>
    </row>
    <row r="419" spans="1:23" x14ac:dyDescent="0.25">
      <c r="A419" s="179">
        <v>361</v>
      </c>
      <c r="B419" s="201" t="s">
        <v>413</v>
      </c>
      <c r="C419" s="14" t="s">
        <v>247</v>
      </c>
      <c r="D419" s="14" t="s">
        <v>12</v>
      </c>
      <c r="E419" s="14" t="s">
        <v>686</v>
      </c>
      <c r="F419" s="15">
        <v>45383</v>
      </c>
      <c r="G419" s="37">
        <v>5.64</v>
      </c>
      <c r="H419" s="337"/>
      <c r="I419" s="83"/>
      <c r="J419" s="85">
        <f t="shared" si="25"/>
        <v>0</v>
      </c>
      <c r="K419" s="83"/>
      <c r="L419" s="85">
        <f t="shared" si="21"/>
        <v>0</v>
      </c>
      <c r="M419" s="83"/>
      <c r="N419" s="85">
        <f t="shared" si="22"/>
        <v>0</v>
      </c>
      <c r="O419" s="83"/>
      <c r="P419" s="85">
        <f t="shared" si="23"/>
        <v>0</v>
      </c>
      <c r="Q419" s="83"/>
      <c r="R419" s="377">
        <f t="shared" si="24"/>
        <v>0</v>
      </c>
      <c r="S419" s="905"/>
      <c r="T419" s="905"/>
      <c r="V419" s="174"/>
      <c r="W419" s="176"/>
    </row>
    <row r="420" spans="1:23" x14ac:dyDescent="0.25">
      <c r="A420" s="179">
        <v>362</v>
      </c>
      <c r="B420" s="201" t="s">
        <v>414</v>
      </c>
      <c r="C420" s="14" t="s">
        <v>203</v>
      </c>
      <c r="D420" s="14" t="s">
        <v>12</v>
      </c>
      <c r="E420" s="14" t="s">
        <v>686</v>
      </c>
      <c r="F420" s="15">
        <v>45627</v>
      </c>
      <c r="G420" s="37">
        <v>4.5999999999999996</v>
      </c>
      <c r="H420" s="337"/>
      <c r="I420" s="83"/>
      <c r="J420" s="85">
        <f t="shared" si="25"/>
        <v>0</v>
      </c>
      <c r="K420" s="83"/>
      <c r="L420" s="85">
        <f t="shared" si="21"/>
        <v>0</v>
      </c>
      <c r="M420" s="83"/>
      <c r="N420" s="85">
        <f t="shared" si="22"/>
        <v>0</v>
      </c>
      <c r="O420" s="83"/>
      <c r="P420" s="85">
        <f t="shared" si="23"/>
        <v>0</v>
      </c>
      <c r="Q420" s="83"/>
      <c r="R420" s="377">
        <f t="shared" si="24"/>
        <v>0</v>
      </c>
      <c r="S420" s="905"/>
      <c r="T420" s="905"/>
      <c r="V420" s="174"/>
      <c r="W420" s="176"/>
    </row>
    <row r="421" spans="1:23" ht="25.5" x14ac:dyDescent="0.25">
      <c r="A421" s="179">
        <v>363</v>
      </c>
      <c r="B421" s="201" t="s">
        <v>415</v>
      </c>
      <c r="C421" s="14" t="s">
        <v>599</v>
      </c>
      <c r="D421" s="14" t="s">
        <v>342</v>
      </c>
      <c r="E421" s="14" t="s">
        <v>686</v>
      </c>
      <c r="F421" s="15">
        <v>45139</v>
      </c>
      <c r="G421" s="37">
        <v>3.86</v>
      </c>
      <c r="H421" s="337"/>
      <c r="I421" s="83"/>
      <c r="J421" s="85">
        <f t="shared" si="25"/>
        <v>0</v>
      </c>
      <c r="K421" s="83"/>
      <c r="L421" s="85">
        <f t="shared" si="21"/>
        <v>0</v>
      </c>
      <c r="M421" s="83"/>
      <c r="N421" s="85">
        <f t="shared" si="22"/>
        <v>0</v>
      </c>
      <c r="O421" s="83"/>
      <c r="P421" s="85">
        <f t="shared" si="23"/>
        <v>0</v>
      </c>
      <c r="Q421" s="83"/>
      <c r="R421" s="377">
        <f t="shared" si="24"/>
        <v>0</v>
      </c>
      <c r="S421" s="905"/>
      <c r="T421" s="905"/>
      <c r="V421" s="174"/>
      <c r="W421" s="176"/>
    </row>
    <row r="422" spans="1:23" x14ac:dyDescent="0.25">
      <c r="A422" s="179">
        <v>364</v>
      </c>
      <c r="B422" s="575" t="s">
        <v>483</v>
      </c>
      <c r="C422" s="575" t="s">
        <v>641</v>
      </c>
      <c r="D422" s="14" t="s">
        <v>342</v>
      </c>
      <c r="E422" s="14" t="s">
        <v>686</v>
      </c>
      <c r="F422" s="602"/>
      <c r="G422" s="603"/>
      <c r="H422" s="337"/>
      <c r="I422" s="593"/>
      <c r="J422" s="599">
        <f>G422*I422</f>
        <v>0</v>
      </c>
      <c r="K422" s="83"/>
      <c r="L422" s="879">
        <f>G422*K422</f>
        <v>0</v>
      </c>
      <c r="M422" s="83"/>
      <c r="N422" s="879">
        <f>G422*M422</f>
        <v>0</v>
      </c>
      <c r="O422" s="593"/>
      <c r="P422" s="879">
        <f>G422*O422</f>
        <v>0</v>
      </c>
      <c r="Q422" s="593"/>
      <c r="R422" s="377">
        <f>G422*Q422</f>
        <v>0</v>
      </c>
      <c r="S422" s="905"/>
      <c r="T422" s="905"/>
      <c r="V422" s="174"/>
      <c r="W422" s="176"/>
    </row>
    <row r="423" spans="1:23" ht="28.5" x14ac:dyDescent="0.25">
      <c r="A423" s="179">
        <v>365</v>
      </c>
      <c r="B423" s="201" t="s">
        <v>416</v>
      </c>
      <c r="C423" s="14" t="s">
        <v>597</v>
      </c>
      <c r="D423" s="14" t="s">
        <v>342</v>
      </c>
      <c r="E423" s="14" t="s">
        <v>687</v>
      </c>
      <c r="F423" s="15">
        <v>45352</v>
      </c>
      <c r="G423" s="37">
        <v>2.93</v>
      </c>
      <c r="H423" s="337"/>
      <c r="I423" s="83"/>
      <c r="J423" s="85">
        <f t="shared" si="25"/>
        <v>0</v>
      </c>
      <c r="K423" s="83"/>
      <c r="L423" s="85">
        <f t="shared" si="21"/>
        <v>0</v>
      </c>
      <c r="M423" s="83"/>
      <c r="N423" s="85">
        <f t="shared" si="22"/>
        <v>0</v>
      </c>
      <c r="O423" s="83"/>
      <c r="P423" s="85">
        <f t="shared" si="23"/>
        <v>0</v>
      </c>
      <c r="Q423" s="83"/>
      <c r="R423" s="377">
        <f t="shared" si="24"/>
        <v>0</v>
      </c>
      <c r="S423" s="905"/>
      <c r="T423" s="905"/>
      <c r="V423" s="174"/>
      <c r="W423" s="176"/>
    </row>
    <row r="424" spans="1:23" x14ac:dyDescent="0.25">
      <c r="A424" s="179">
        <v>366</v>
      </c>
      <c r="B424" s="575" t="s">
        <v>1081</v>
      </c>
      <c r="C424" s="575" t="s">
        <v>1222</v>
      </c>
      <c r="D424" s="14" t="s">
        <v>342</v>
      </c>
      <c r="E424" s="14" t="s">
        <v>687</v>
      </c>
      <c r="F424" s="576">
        <v>45626</v>
      </c>
      <c r="G424" s="603">
        <v>1.51</v>
      </c>
      <c r="H424" s="337"/>
      <c r="I424" s="593"/>
      <c r="J424" s="599">
        <f>G424*I424</f>
        <v>0</v>
      </c>
      <c r="K424" s="83"/>
      <c r="L424" s="879">
        <f>G424*K424</f>
        <v>0</v>
      </c>
      <c r="M424" s="83"/>
      <c r="N424" s="879">
        <f>G424*M424</f>
        <v>0</v>
      </c>
      <c r="O424" s="593"/>
      <c r="P424" s="879">
        <f>G424*O424</f>
        <v>0</v>
      </c>
      <c r="Q424" s="593"/>
      <c r="R424" s="377">
        <f>G424*Q424</f>
        <v>0</v>
      </c>
      <c r="S424" s="905"/>
      <c r="T424" s="905"/>
      <c r="V424" s="174"/>
      <c r="W424" s="176"/>
    </row>
    <row r="425" spans="1:23" x14ac:dyDescent="0.25">
      <c r="A425" s="179">
        <v>367</v>
      </c>
      <c r="B425" s="205" t="s">
        <v>482</v>
      </c>
      <c r="C425" s="23" t="s">
        <v>625</v>
      </c>
      <c r="D425" s="14" t="s">
        <v>342</v>
      </c>
      <c r="E425" s="23" t="s">
        <v>709</v>
      </c>
      <c r="F425" s="29">
        <v>45412</v>
      </c>
      <c r="G425" s="40">
        <v>4.5999999999999996</v>
      </c>
      <c r="H425" s="337"/>
      <c r="I425" s="83"/>
      <c r="J425" s="85">
        <f t="shared" si="25"/>
        <v>0</v>
      </c>
      <c r="K425" s="83"/>
      <c r="L425" s="85">
        <f>G425*K425</f>
        <v>0</v>
      </c>
      <c r="M425" s="83"/>
      <c r="N425" s="85">
        <f>G425*M425</f>
        <v>0</v>
      </c>
      <c r="O425" s="83"/>
      <c r="P425" s="85">
        <f>G425*O425</f>
        <v>0</v>
      </c>
      <c r="Q425" s="83"/>
      <c r="R425" s="377">
        <f>G425*Q425</f>
        <v>0</v>
      </c>
      <c r="S425" s="905"/>
      <c r="T425" s="905"/>
      <c r="V425" s="174"/>
      <c r="W425" s="176"/>
    </row>
    <row r="426" spans="1:23" ht="28.5" x14ac:dyDescent="0.25">
      <c r="A426" s="179">
        <v>368</v>
      </c>
      <c r="B426" s="201" t="s">
        <v>778</v>
      </c>
      <c r="C426" s="14" t="s">
        <v>736</v>
      </c>
      <c r="D426" s="14" t="s">
        <v>12</v>
      </c>
      <c r="E426" s="14" t="s">
        <v>272</v>
      </c>
      <c r="F426" s="15">
        <v>45139</v>
      </c>
      <c r="G426" s="37">
        <v>5.88</v>
      </c>
      <c r="H426" s="337"/>
      <c r="I426" s="83"/>
      <c r="J426" s="85">
        <f t="shared" si="25"/>
        <v>0</v>
      </c>
      <c r="K426" s="83"/>
      <c r="L426" s="85">
        <f>G426*K426</f>
        <v>0</v>
      </c>
      <c r="M426" s="83"/>
      <c r="N426" s="85">
        <f>G426*M426</f>
        <v>0</v>
      </c>
      <c r="O426" s="83"/>
      <c r="P426" s="85">
        <f>G426*O426</f>
        <v>0</v>
      </c>
      <c r="Q426" s="83"/>
      <c r="R426" s="377">
        <f>G426*Q426</f>
        <v>0</v>
      </c>
      <c r="S426" s="905"/>
      <c r="T426" s="905"/>
      <c r="V426" s="174"/>
      <c r="W426" s="176"/>
    </row>
    <row r="427" spans="1:23" ht="21" x14ac:dyDescent="0.35">
      <c r="A427" s="179">
        <v>369</v>
      </c>
      <c r="B427" s="614" t="s">
        <v>1118</v>
      </c>
      <c r="C427" s="614" t="s">
        <v>198</v>
      </c>
      <c r="D427" s="14" t="s">
        <v>12</v>
      </c>
      <c r="E427" s="152"/>
      <c r="F427" s="576"/>
      <c r="G427" s="603"/>
      <c r="H427" s="337"/>
      <c r="I427" s="593"/>
      <c r="J427" s="599">
        <f>G427*I427</f>
        <v>0</v>
      </c>
      <c r="K427" s="83"/>
      <c r="L427" s="85">
        <f>G427*K427</f>
        <v>0</v>
      </c>
      <c r="M427" s="83"/>
      <c r="N427" s="85">
        <f>G427*M427</f>
        <v>0</v>
      </c>
      <c r="O427" s="83"/>
      <c r="P427" s="879">
        <f>G427*O427</f>
        <v>0</v>
      </c>
      <c r="Q427" s="593"/>
      <c r="R427" s="377">
        <f>G427*Q427</f>
        <v>0</v>
      </c>
      <c r="S427" s="905"/>
      <c r="T427" s="905"/>
      <c r="V427" s="174"/>
      <c r="W427" s="176"/>
    </row>
    <row r="428" spans="1:23" x14ac:dyDescent="0.25">
      <c r="A428" s="179">
        <v>370</v>
      </c>
      <c r="B428" s="201" t="s">
        <v>417</v>
      </c>
      <c r="C428" s="14" t="s">
        <v>600</v>
      </c>
      <c r="D428" s="14" t="s">
        <v>12</v>
      </c>
      <c r="E428" s="14" t="s">
        <v>687</v>
      </c>
      <c r="F428" s="15">
        <v>45139</v>
      </c>
      <c r="G428" s="37">
        <v>2.65</v>
      </c>
      <c r="H428" s="337"/>
      <c r="I428" s="83"/>
      <c r="J428" s="85">
        <f t="shared" si="25"/>
        <v>0</v>
      </c>
      <c r="K428" s="83"/>
      <c r="L428" s="85">
        <f t="shared" si="21"/>
        <v>0</v>
      </c>
      <c r="M428" s="83"/>
      <c r="N428" s="85">
        <f t="shared" si="22"/>
        <v>0</v>
      </c>
      <c r="O428" s="83"/>
      <c r="P428" s="85">
        <f t="shared" si="23"/>
        <v>0</v>
      </c>
      <c r="Q428" s="83"/>
      <c r="R428" s="377">
        <f t="shared" si="24"/>
        <v>0</v>
      </c>
      <c r="S428" s="905"/>
      <c r="T428" s="905"/>
      <c r="V428" s="174"/>
      <c r="W428" s="176"/>
    </row>
    <row r="429" spans="1:23" x14ac:dyDescent="0.25">
      <c r="A429" s="179">
        <v>371</v>
      </c>
      <c r="B429" s="201" t="s">
        <v>1228</v>
      </c>
      <c r="C429" s="14" t="s">
        <v>736</v>
      </c>
      <c r="D429" s="14" t="s">
        <v>12</v>
      </c>
      <c r="E429" s="184" t="s">
        <v>1226</v>
      </c>
      <c r="F429" s="15">
        <v>45992</v>
      </c>
      <c r="G429" s="569">
        <v>1.98</v>
      </c>
      <c r="H429" s="570"/>
      <c r="I429" s="83">
        <v>4</v>
      </c>
      <c r="J429" s="572">
        <f>G429*I429</f>
        <v>7.92</v>
      </c>
      <c r="K429" s="83"/>
      <c r="L429" s="85">
        <f>G429*K429</f>
        <v>0</v>
      </c>
      <c r="M429" s="83"/>
      <c r="N429" s="85">
        <f>G429*M429</f>
        <v>0</v>
      </c>
      <c r="O429" s="83"/>
      <c r="P429" s="85">
        <f>G429*O429</f>
        <v>0</v>
      </c>
      <c r="Q429" s="83"/>
      <c r="R429" s="377">
        <f>G429*Q429</f>
        <v>0</v>
      </c>
      <c r="S429" s="905"/>
      <c r="T429" s="905"/>
      <c r="V429" s="174"/>
      <c r="W429" s="176"/>
    </row>
    <row r="430" spans="1:23" x14ac:dyDescent="0.25">
      <c r="A430" s="179">
        <v>372</v>
      </c>
      <c r="B430" s="608" t="s">
        <v>1225</v>
      </c>
      <c r="C430" s="578" t="s">
        <v>1223</v>
      </c>
      <c r="D430" s="14" t="s">
        <v>12</v>
      </c>
      <c r="E430" s="184" t="s">
        <v>1226</v>
      </c>
      <c r="F430" s="576">
        <v>45473</v>
      </c>
      <c r="G430" s="603">
        <v>1.68</v>
      </c>
      <c r="H430" s="609"/>
      <c r="I430" s="593"/>
      <c r="J430" s="599">
        <f>G430*I430</f>
        <v>0</v>
      </c>
      <c r="K430" s="83"/>
      <c r="L430" s="879">
        <f>G430*K430</f>
        <v>0</v>
      </c>
      <c r="M430" s="83"/>
      <c r="N430" s="879">
        <f>G430*M430</f>
        <v>0</v>
      </c>
      <c r="O430" s="593"/>
      <c r="P430" s="879">
        <f>G430*O430</f>
        <v>0</v>
      </c>
      <c r="Q430" s="593"/>
      <c r="R430" s="377">
        <f>G430*Q430</f>
        <v>0</v>
      </c>
      <c r="S430" s="905"/>
      <c r="T430" s="905"/>
      <c r="V430" s="174"/>
      <c r="W430" s="176"/>
    </row>
    <row r="431" spans="1:23" x14ac:dyDescent="0.25">
      <c r="A431" s="179">
        <v>373</v>
      </c>
      <c r="B431" s="201" t="s">
        <v>418</v>
      </c>
      <c r="C431" s="14" t="s">
        <v>194</v>
      </c>
      <c r="D431" s="14" t="s">
        <v>12</v>
      </c>
      <c r="E431" s="14" t="s">
        <v>278</v>
      </c>
      <c r="F431" s="15">
        <v>45536</v>
      </c>
      <c r="G431" s="37">
        <v>7.07</v>
      </c>
      <c r="H431" s="337"/>
      <c r="I431" s="83"/>
      <c r="J431" s="85">
        <f t="shared" si="25"/>
        <v>0</v>
      </c>
      <c r="K431" s="83"/>
      <c r="L431" s="85">
        <f t="shared" si="21"/>
        <v>0</v>
      </c>
      <c r="M431" s="83"/>
      <c r="N431" s="85">
        <f t="shared" si="22"/>
        <v>0</v>
      </c>
      <c r="O431" s="83"/>
      <c r="P431" s="85">
        <f t="shared" si="23"/>
        <v>0</v>
      </c>
      <c r="Q431" s="83"/>
      <c r="R431" s="377">
        <f t="shared" si="24"/>
        <v>0</v>
      </c>
      <c r="S431" s="905"/>
      <c r="T431" s="905"/>
      <c r="V431" s="174"/>
      <c r="W431" s="176"/>
    </row>
    <row r="432" spans="1:23" x14ac:dyDescent="0.25">
      <c r="A432" s="179">
        <v>374</v>
      </c>
      <c r="B432" s="201" t="s">
        <v>419</v>
      </c>
      <c r="C432" s="14" t="s">
        <v>194</v>
      </c>
      <c r="D432" s="14" t="s">
        <v>12</v>
      </c>
      <c r="E432" s="14" t="s">
        <v>278</v>
      </c>
      <c r="F432" s="15">
        <v>45323</v>
      </c>
      <c r="G432" s="37">
        <v>6.42</v>
      </c>
      <c r="H432" s="337"/>
      <c r="I432" s="83"/>
      <c r="J432" s="85">
        <f t="shared" si="25"/>
        <v>0</v>
      </c>
      <c r="K432" s="83"/>
      <c r="L432" s="85">
        <f t="shared" si="21"/>
        <v>0</v>
      </c>
      <c r="M432" s="83"/>
      <c r="N432" s="85">
        <f t="shared" si="22"/>
        <v>0</v>
      </c>
      <c r="O432" s="83"/>
      <c r="P432" s="85">
        <f t="shared" si="23"/>
        <v>0</v>
      </c>
      <c r="Q432" s="83"/>
      <c r="R432" s="377">
        <f t="shared" si="24"/>
        <v>0</v>
      </c>
      <c r="S432" s="905"/>
      <c r="T432" s="905"/>
      <c r="V432" s="174"/>
      <c r="W432" s="176"/>
    </row>
    <row r="433" spans="1:23" ht="25.5" x14ac:dyDescent="0.25">
      <c r="A433" s="179">
        <v>375</v>
      </c>
      <c r="B433" s="201" t="s">
        <v>1043</v>
      </c>
      <c r="C433" s="14" t="s">
        <v>787</v>
      </c>
      <c r="D433" s="14" t="s">
        <v>12</v>
      </c>
      <c r="E433" s="14" t="s">
        <v>278</v>
      </c>
      <c r="F433" s="15">
        <v>45323</v>
      </c>
      <c r="G433" s="37">
        <v>4.29</v>
      </c>
      <c r="H433" s="337"/>
      <c r="I433" s="83"/>
      <c r="J433" s="85">
        <f t="shared" si="25"/>
        <v>0</v>
      </c>
      <c r="K433" s="83"/>
      <c r="L433" s="85">
        <f>G433*K433</f>
        <v>0</v>
      </c>
      <c r="M433" s="83"/>
      <c r="N433" s="85">
        <f>G433*M433</f>
        <v>0</v>
      </c>
      <c r="O433" s="83"/>
      <c r="P433" s="85">
        <f>G433*O433</f>
        <v>0</v>
      </c>
      <c r="Q433" s="83"/>
      <c r="R433" s="377">
        <f>G433*Q433</f>
        <v>0</v>
      </c>
      <c r="S433" s="905"/>
      <c r="T433" s="905"/>
      <c r="V433" s="174"/>
      <c r="W433" s="176"/>
    </row>
    <row r="434" spans="1:23" ht="28.5" x14ac:dyDescent="0.25">
      <c r="A434" s="179">
        <v>376</v>
      </c>
      <c r="B434" s="201" t="s">
        <v>420</v>
      </c>
      <c r="C434" s="14" t="s">
        <v>217</v>
      </c>
      <c r="D434" s="14" t="s">
        <v>12</v>
      </c>
      <c r="E434" s="14" t="s">
        <v>686</v>
      </c>
      <c r="F434" s="15">
        <v>45139</v>
      </c>
      <c r="G434" s="37">
        <v>4</v>
      </c>
      <c r="H434" s="337"/>
      <c r="I434" s="83"/>
      <c r="J434" s="85">
        <f t="shared" si="25"/>
        <v>0</v>
      </c>
      <c r="K434" s="83"/>
      <c r="L434" s="85">
        <f t="shared" si="21"/>
        <v>0</v>
      </c>
      <c r="M434" s="83"/>
      <c r="N434" s="85">
        <f t="shared" si="22"/>
        <v>0</v>
      </c>
      <c r="O434" s="83"/>
      <c r="P434" s="85">
        <f t="shared" si="23"/>
        <v>0</v>
      </c>
      <c r="Q434" s="83"/>
      <c r="R434" s="377">
        <f t="shared" si="24"/>
        <v>0</v>
      </c>
      <c r="S434" s="905"/>
      <c r="T434" s="905"/>
      <c r="V434" s="174"/>
      <c r="W434" s="176"/>
    </row>
    <row r="435" spans="1:23" ht="25.5" x14ac:dyDescent="0.25">
      <c r="A435" s="179">
        <v>377</v>
      </c>
      <c r="B435" s="201" t="s">
        <v>421</v>
      </c>
      <c r="C435" s="14" t="s">
        <v>206</v>
      </c>
      <c r="D435" s="14" t="s">
        <v>12</v>
      </c>
      <c r="E435" s="14" t="s">
        <v>687</v>
      </c>
      <c r="F435" s="15">
        <v>45505</v>
      </c>
      <c r="G435" s="37">
        <v>4</v>
      </c>
      <c r="H435" s="337"/>
      <c r="I435" s="83"/>
      <c r="J435" s="85">
        <f t="shared" si="25"/>
        <v>0</v>
      </c>
      <c r="K435" s="83"/>
      <c r="L435" s="85">
        <f t="shared" si="21"/>
        <v>0</v>
      </c>
      <c r="M435" s="83"/>
      <c r="N435" s="85">
        <f t="shared" si="22"/>
        <v>0</v>
      </c>
      <c r="O435" s="83"/>
      <c r="P435" s="85">
        <f t="shared" si="23"/>
        <v>0</v>
      </c>
      <c r="Q435" s="83"/>
      <c r="R435" s="377">
        <f t="shared" si="24"/>
        <v>0</v>
      </c>
      <c r="S435" s="905"/>
      <c r="T435" s="905"/>
      <c r="V435" s="174"/>
      <c r="W435" s="176"/>
    </row>
    <row r="436" spans="1:23" ht="25.5" x14ac:dyDescent="0.25">
      <c r="A436" s="179">
        <v>378</v>
      </c>
      <c r="B436" s="201" t="s">
        <v>422</v>
      </c>
      <c r="C436" s="14" t="s">
        <v>225</v>
      </c>
      <c r="D436" s="14" t="s">
        <v>12</v>
      </c>
      <c r="E436" s="14" t="s">
        <v>686</v>
      </c>
      <c r="F436" s="15">
        <v>45536</v>
      </c>
      <c r="G436" s="37">
        <v>1.57</v>
      </c>
      <c r="H436" s="337"/>
      <c r="I436" s="83"/>
      <c r="J436" s="85">
        <f t="shared" si="25"/>
        <v>0</v>
      </c>
      <c r="K436" s="83"/>
      <c r="L436" s="85">
        <f>G436*K436</f>
        <v>0</v>
      </c>
      <c r="M436" s="83"/>
      <c r="N436" s="85">
        <f>G436*M436</f>
        <v>0</v>
      </c>
      <c r="O436" s="83"/>
      <c r="P436" s="85">
        <f>G436*O436</f>
        <v>0</v>
      </c>
      <c r="Q436" s="83"/>
      <c r="R436" s="377">
        <f>G436*Q436</f>
        <v>0</v>
      </c>
      <c r="S436" s="905"/>
      <c r="T436" s="905"/>
      <c r="V436" s="174"/>
      <c r="W436" s="176"/>
    </row>
    <row r="437" spans="1:23" x14ac:dyDescent="0.25">
      <c r="A437" s="179">
        <v>379</v>
      </c>
      <c r="B437" s="201" t="s">
        <v>422</v>
      </c>
      <c r="C437" s="14" t="s">
        <v>736</v>
      </c>
      <c r="D437" s="14" t="s">
        <v>12</v>
      </c>
      <c r="E437" s="14" t="s">
        <v>686</v>
      </c>
      <c r="F437" s="15">
        <v>45992</v>
      </c>
      <c r="G437" s="37">
        <v>1.96</v>
      </c>
      <c r="H437" s="337"/>
      <c r="I437" s="83">
        <v>2</v>
      </c>
      <c r="J437" s="85">
        <f t="shared" si="25"/>
        <v>3.92</v>
      </c>
      <c r="K437" s="83"/>
      <c r="L437" s="85">
        <f>G437*K437</f>
        <v>0</v>
      </c>
      <c r="M437" s="83"/>
      <c r="N437" s="85">
        <f>G437*M437</f>
        <v>0</v>
      </c>
      <c r="O437" s="83"/>
      <c r="P437" s="85">
        <f>G437*O437</f>
        <v>0</v>
      </c>
      <c r="Q437" s="83"/>
      <c r="R437" s="377">
        <f>G437*Q437</f>
        <v>0</v>
      </c>
      <c r="S437" s="905"/>
      <c r="T437" s="905"/>
      <c r="V437" s="174"/>
      <c r="W437" s="176"/>
    </row>
    <row r="438" spans="1:23" x14ac:dyDescent="0.25">
      <c r="A438" s="179">
        <v>380</v>
      </c>
      <c r="B438" s="308" t="s">
        <v>1083</v>
      </c>
      <c r="C438" s="14" t="s">
        <v>736</v>
      </c>
      <c r="D438" s="14" t="s">
        <v>12</v>
      </c>
      <c r="E438" s="152"/>
      <c r="F438" s="576"/>
      <c r="G438" s="603"/>
      <c r="H438" s="337"/>
      <c r="I438" s="593"/>
      <c r="J438" s="599">
        <f>G438*I438</f>
        <v>0</v>
      </c>
      <c r="K438" s="83"/>
      <c r="L438" s="879">
        <f>G438*K438</f>
        <v>0</v>
      </c>
      <c r="M438" s="83"/>
      <c r="N438" s="879">
        <f>G438*M438</f>
        <v>0</v>
      </c>
      <c r="O438" s="593"/>
      <c r="P438" s="879">
        <f>G438*O438</f>
        <v>0</v>
      </c>
      <c r="Q438" s="593"/>
      <c r="R438" s="377">
        <f>G438*Q438</f>
        <v>0</v>
      </c>
      <c r="S438" s="905"/>
      <c r="T438" s="905"/>
      <c r="V438" s="174"/>
      <c r="W438" s="176"/>
    </row>
    <row r="439" spans="1:23" ht="28.5" x14ac:dyDescent="0.25">
      <c r="A439" s="179">
        <v>381</v>
      </c>
      <c r="B439" s="201" t="s">
        <v>788</v>
      </c>
      <c r="C439" s="14" t="s">
        <v>607</v>
      </c>
      <c r="D439" s="14" t="s">
        <v>12</v>
      </c>
      <c r="E439" s="14"/>
      <c r="F439" s="15">
        <v>45352</v>
      </c>
      <c r="G439" s="37">
        <v>5.71</v>
      </c>
      <c r="H439" s="337"/>
      <c r="I439" s="83"/>
      <c r="J439" s="85">
        <f t="shared" si="25"/>
        <v>0</v>
      </c>
      <c r="K439" s="83"/>
      <c r="L439" s="85">
        <f>G439*K439</f>
        <v>0</v>
      </c>
      <c r="M439" s="83"/>
      <c r="N439" s="85">
        <f>G439*M439</f>
        <v>0</v>
      </c>
      <c r="O439" s="83"/>
      <c r="P439" s="85">
        <f>G439*O439</f>
        <v>0</v>
      </c>
      <c r="Q439" s="83"/>
      <c r="R439" s="377">
        <f>G439*Q439</f>
        <v>0</v>
      </c>
      <c r="S439" s="905"/>
      <c r="T439" s="905"/>
      <c r="V439" s="174"/>
      <c r="W439" s="176"/>
    </row>
    <row r="440" spans="1:23" x14ac:dyDescent="0.25">
      <c r="A440" s="179">
        <v>382</v>
      </c>
      <c r="B440" s="201" t="s">
        <v>1030</v>
      </c>
      <c r="C440" s="578" t="s">
        <v>247</v>
      </c>
      <c r="D440" s="14" t="s">
        <v>12</v>
      </c>
      <c r="E440" s="152"/>
      <c r="F440" s="576">
        <v>45717</v>
      </c>
      <c r="G440" s="577">
        <v>4.88</v>
      </c>
      <c r="H440" s="337"/>
      <c r="I440" s="593"/>
      <c r="J440" s="85">
        <f t="shared" si="25"/>
        <v>0</v>
      </c>
      <c r="K440" s="83"/>
      <c r="L440" s="879">
        <f>G440*K440</f>
        <v>0</v>
      </c>
      <c r="M440" s="83"/>
      <c r="N440" s="879">
        <f>G440*M440</f>
        <v>0</v>
      </c>
      <c r="O440" s="593"/>
      <c r="P440" s="879">
        <f>G440*O440</f>
        <v>0</v>
      </c>
      <c r="Q440" s="593"/>
      <c r="R440" s="377">
        <f>G440*Q440</f>
        <v>0</v>
      </c>
      <c r="S440" s="905"/>
      <c r="T440" s="905"/>
      <c r="V440" s="174"/>
      <c r="W440" s="176"/>
    </row>
    <row r="441" spans="1:23" x14ac:dyDescent="0.25">
      <c r="A441" s="179">
        <v>383</v>
      </c>
      <c r="B441" s="201" t="s">
        <v>423</v>
      </c>
      <c r="C441" s="14" t="s">
        <v>194</v>
      </c>
      <c r="D441" s="14" t="s">
        <v>12</v>
      </c>
      <c r="E441" s="14" t="s">
        <v>288</v>
      </c>
      <c r="F441" s="15">
        <v>45444</v>
      </c>
      <c r="G441" s="37">
        <v>4.7300000000000004</v>
      </c>
      <c r="H441" s="337"/>
      <c r="I441" s="83"/>
      <c r="J441" s="85">
        <f t="shared" si="25"/>
        <v>0</v>
      </c>
      <c r="K441" s="83"/>
      <c r="L441" s="85">
        <f t="shared" si="21"/>
        <v>0</v>
      </c>
      <c r="M441" s="83"/>
      <c r="N441" s="85">
        <f t="shared" si="22"/>
        <v>0</v>
      </c>
      <c r="O441" s="83"/>
      <c r="P441" s="85">
        <f t="shared" si="23"/>
        <v>0</v>
      </c>
      <c r="Q441" s="83"/>
      <c r="R441" s="377">
        <f t="shared" si="24"/>
        <v>0</v>
      </c>
      <c r="S441" s="905"/>
      <c r="T441" s="905"/>
      <c r="V441" s="174"/>
      <c r="W441" s="176"/>
    </row>
    <row r="442" spans="1:23" x14ac:dyDescent="0.25">
      <c r="A442" s="179">
        <v>384</v>
      </c>
      <c r="B442" s="201" t="s">
        <v>424</v>
      </c>
      <c r="C442" s="14" t="s">
        <v>194</v>
      </c>
      <c r="D442" s="14" t="s">
        <v>12</v>
      </c>
      <c r="E442" s="14" t="s">
        <v>686</v>
      </c>
      <c r="F442" s="15">
        <v>45231</v>
      </c>
      <c r="G442" s="37">
        <v>6.6</v>
      </c>
      <c r="H442" s="337"/>
      <c r="I442" s="83"/>
      <c r="J442" s="85">
        <f t="shared" si="25"/>
        <v>0</v>
      </c>
      <c r="K442" s="83"/>
      <c r="L442" s="85">
        <f t="shared" si="21"/>
        <v>0</v>
      </c>
      <c r="M442" s="83"/>
      <c r="N442" s="85">
        <f t="shared" si="22"/>
        <v>0</v>
      </c>
      <c r="O442" s="83"/>
      <c r="P442" s="85">
        <f t="shared" si="23"/>
        <v>0</v>
      </c>
      <c r="Q442" s="83"/>
      <c r="R442" s="377">
        <f t="shared" si="24"/>
        <v>0</v>
      </c>
      <c r="S442" s="905"/>
      <c r="T442" s="905"/>
      <c r="V442" s="174"/>
      <c r="W442" s="176"/>
    </row>
    <row r="443" spans="1:23" x14ac:dyDescent="0.25">
      <c r="A443" s="179">
        <v>385</v>
      </c>
      <c r="B443" s="201" t="s">
        <v>789</v>
      </c>
      <c r="C443" s="14" t="s">
        <v>607</v>
      </c>
      <c r="D443" s="14" t="s">
        <v>1230</v>
      </c>
      <c r="E443" s="14"/>
      <c r="F443" s="15">
        <v>45352</v>
      </c>
      <c r="G443" s="37">
        <v>4.84</v>
      </c>
      <c r="H443" s="337"/>
      <c r="I443" s="83"/>
      <c r="J443" s="85">
        <f t="shared" si="25"/>
        <v>0</v>
      </c>
      <c r="K443" s="83"/>
      <c r="L443" s="85">
        <f>G443*K443</f>
        <v>0</v>
      </c>
      <c r="M443" s="83"/>
      <c r="N443" s="85">
        <f>G443*M443</f>
        <v>0</v>
      </c>
      <c r="O443" s="83"/>
      <c r="P443" s="85">
        <f>G443*O443</f>
        <v>0</v>
      </c>
      <c r="Q443" s="83"/>
      <c r="R443" s="377">
        <f>G443*Q443</f>
        <v>0</v>
      </c>
      <c r="S443" s="905"/>
      <c r="T443" s="905"/>
      <c r="V443" s="174"/>
      <c r="W443" s="176"/>
    </row>
    <row r="444" spans="1:23" x14ac:dyDescent="0.25">
      <c r="A444" s="179">
        <v>386</v>
      </c>
      <c r="B444" s="201" t="s">
        <v>790</v>
      </c>
      <c r="C444" s="14" t="s">
        <v>607</v>
      </c>
      <c r="D444" s="14" t="s">
        <v>12</v>
      </c>
      <c r="E444" s="14"/>
      <c r="F444" s="15">
        <v>45352</v>
      </c>
      <c r="G444" s="37">
        <v>4.54</v>
      </c>
      <c r="H444" s="337"/>
      <c r="I444" s="83"/>
      <c r="J444" s="85">
        <f t="shared" si="25"/>
        <v>0</v>
      </c>
      <c r="K444" s="83"/>
      <c r="L444" s="85">
        <f>G444*K444</f>
        <v>0</v>
      </c>
      <c r="M444" s="83"/>
      <c r="N444" s="85">
        <f>G444*M444</f>
        <v>0</v>
      </c>
      <c r="O444" s="83"/>
      <c r="P444" s="85">
        <f>G444*O444</f>
        <v>0</v>
      </c>
      <c r="Q444" s="83"/>
      <c r="R444" s="377">
        <f>G444*Q444</f>
        <v>0</v>
      </c>
      <c r="S444" s="905"/>
      <c r="T444" s="905"/>
      <c r="V444" s="174"/>
      <c r="W444" s="176"/>
    </row>
    <row r="445" spans="1:23" ht="28.5" x14ac:dyDescent="0.25">
      <c r="A445" s="179">
        <v>387</v>
      </c>
      <c r="B445" s="201" t="s">
        <v>425</v>
      </c>
      <c r="C445" s="14" t="s">
        <v>601</v>
      </c>
      <c r="D445" s="14" t="s">
        <v>12</v>
      </c>
      <c r="E445" s="14" t="s">
        <v>266</v>
      </c>
      <c r="F445" s="15">
        <v>45413</v>
      </c>
      <c r="G445" s="37">
        <v>4.84</v>
      </c>
      <c r="H445" s="337"/>
      <c r="I445" s="83">
        <v>1</v>
      </c>
      <c r="J445" s="85">
        <f t="shared" si="25"/>
        <v>4.84</v>
      </c>
      <c r="K445" s="83"/>
      <c r="L445" s="85">
        <f t="shared" si="21"/>
        <v>0</v>
      </c>
      <c r="M445" s="83"/>
      <c r="N445" s="85">
        <f t="shared" si="22"/>
        <v>0</v>
      </c>
      <c r="O445" s="83"/>
      <c r="P445" s="85">
        <f t="shared" si="23"/>
        <v>0</v>
      </c>
      <c r="Q445" s="83"/>
      <c r="R445" s="377">
        <f t="shared" si="24"/>
        <v>0</v>
      </c>
      <c r="S445" s="905"/>
      <c r="T445" s="905"/>
      <c r="V445" s="174"/>
      <c r="W445" s="176"/>
    </row>
    <row r="446" spans="1:23" ht="28.5" x14ac:dyDescent="0.25">
      <c r="A446" s="179">
        <v>388</v>
      </c>
      <c r="B446" s="201" t="s">
        <v>426</v>
      </c>
      <c r="C446" s="14" t="s">
        <v>601</v>
      </c>
      <c r="D446" s="14" t="s">
        <v>12</v>
      </c>
      <c r="E446" s="14" t="s">
        <v>266</v>
      </c>
      <c r="F446" s="15">
        <v>45352</v>
      </c>
      <c r="G446" s="37">
        <v>4.54</v>
      </c>
      <c r="H446" s="337"/>
      <c r="I446" s="83">
        <v>1</v>
      </c>
      <c r="J446" s="85">
        <f t="shared" si="25"/>
        <v>4.54</v>
      </c>
      <c r="K446" s="83"/>
      <c r="L446" s="85">
        <f t="shared" si="21"/>
        <v>0</v>
      </c>
      <c r="M446" s="83"/>
      <c r="N446" s="85">
        <f t="shared" si="22"/>
        <v>0</v>
      </c>
      <c r="O446" s="83"/>
      <c r="P446" s="85">
        <f t="shared" si="23"/>
        <v>0</v>
      </c>
      <c r="Q446" s="83"/>
      <c r="R446" s="377">
        <f t="shared" si="24"/>
        <v>0</v>
      </c>
      <c r="S446" s="905"/>
      <c r="T446" s="905"/>
      <c r="V446" s="174"/>
      <c r="W446" s="176"/>
    </row>
    <row r="447" spans="1:23" x14ac:dyDescent="0.25">
      <c r="A447" s="179">
        <v>389</v>
      </c>
      <c r="B447" s="201" t="s">
        <v>427</v>
      </c>
      <c r="C447" s="14" t="s">
        <v>1020</v>
      </c>
      <c r="D447" s="14" t="s">
        <v>342</v>
      </c>
      <c r="E447" s="14" t="s">
        <v>316</v>
      </c>
      <c r="F447" s="15">
        <v>45536</v>
      </c>
      <c r="G447" s="37">
        <v>8.02</v>
      </c>
      <c r="H447" s="337"/>
      <c r="I447" s="83"/>
      <c r="J447" s="85">
        <f t="shared" si="25"/>
        <v>0</v>
      </c>
      <c r="K447" s="83"/>
      <c r="L447" s="85">
        <f t="shared" si="21"/>
        <v>0</v>
      </c>
      <c r="M447" s="83"/>
      <c r="N447" s="85">
        <f t="shared" si="22"/>
        <v>0</v>
      </c>
      <c r="O447" s="83"/>
      <c r="P447" s="85">
        <f t="shared" si="23"/>
        <v>0</v>
      </c>
      <c r="Q447" s="83"/>
      <c r="R447" s="377">
        <f t="shared" si="24"/>
        <v>0</v>
      </c>
      <c r="S447" s="905"/>
      <c r="T447" s="905"/>
      <c r="V447" s="174"/>
      <c r="W447" s="176"/>
    </row>
    <row r="448" spans="1:23" ht="25.5" x14ac:dyDescent="0.25">
      <c r="A448" s="179">
        <v>390</v>
      </c>
      <c r="B448" s="201" t="s">
        <v>428</v>
      </c>
      <c r="C448" s="14" t="s">
        <v>206</v>
      </c>
      <c r="D448" s="14" t="s">
        <v>12</v>
      </c>
      <c r="E448" s="14" t="s">
        <v>288</v>
      </c>
      <c r="F448" s="15">
        <v>45505</v>
      </c>
      <c r="G448" s="37">
        <v>2.99</v>
      </c>
      <c r="H448" s="337"/>
      <c r="I448" s="83"/>
      <c r="J448" s="85">
        <f t="shared" si="25"/>
        <v>0</v>
      </c>
      <c r="K448" s="83"/>
      <c r="L448" s="85">
        <f t="shared" si="21"/>
        <v>0</v>
      </c>
      <c r="M448" s="83"/>
      <c r="N448" s="85">
        <f t="shared" si="22"/>
        <v>0</v>
      </c>
      <c r="O448" s="83"/>
      <c r="P448" s="85">
        <f t="shared" si="23"/>
        <v>0</v>
      </c>
      <c r="Q448" s="83"/>
      <c r="R448" s="377">
        <f t="shared" si="24"/>
        <v>0</v>
      </c>
      <c r="S448" s="905"/>
      <c r="T448" s="905"/>
      <c r="V448" s="174"/>
      <c r="W448" s="176"/>
    </row>
    <row r="449" spans="1:23" x14ac:dyDescent="0.25">
      <c r="A449" s="179">
        <v>391</v>
      </c>
      <c r="B449" s="201" t="s">
        <v>779</v>
      </c>
      <c r="C449" s="14" t="s">
        <v>736</v>
      </c>
      <c r="D449" s="14" t="s">
        <v>12</v>
      </c>
      <c r="E449" s="14" t="s">
        <v>288</v>
      </c>
      <c r="F449" s="15">
        <v>45992</v>
      </c>
      <c r="G449" s="37">
        <v>2.99</v>
      </c>
      <c r="H449" s="337"/>
      <c r="I449" s="83"/>
      <c r="J449" s="85">
        <f t="shared" si="25"/>
        <v>0</v>
      </c>
      <c r="K449" s="83"/>
      <c r="L449" s="85">
        <f>G449*K449</f>
        <v>0</v>
      </c>
      <c r="M449" s="83"/>
      <c r="N449" s="85">
        <f>G449*M449</f>
        <v>0</v>
      </c>
      <c r="O449" s="83"/>
      <c r="P449" s="85">
        <f>G449*O449</f>
        <v>0</v>
      </c>
      <c r="Q449" s="83"/>
      <c r="R449" s="377">
        <f>G449*Q449</f>
        <v>0</v>
      </c>
      <c r="S449" s="905"/>
      <c r="T449" s="905"/>
      <c r="V449" s="174"/>
      <c r="W449" s="176"/>
    </row>
    <row r="450" spans="1:23" ht="28.5" x14ac:dyDescent="0.25">
      <c r="A450" s="179">
        <v>392</v>
      </c>
      <c r="B450" s="201" t="s">
        <v>1227</v>
      </c>
      <c r="C450" s="14" t="s">
        <v>1223</v>
      </c>
      <c r="D450" s="14" t="s">
        <v>12</v>
      </c>
      <c r="E450" s="14"/>
      <c r="F450" s="15">
        <v>46081</v>
      </c>
      <c r="G450" s="37">
        <v>2.08</v>
      </c>
      <c r="H450" s="337"/>
      <c r="I450" s="83">
        <v>3</v>
      </c>
      <c r="J450" s="85">
        <f>G450*I450</f>
        <v>6.24</v>
      </c>
      <c r="K450" s="83"/>
      <c r="L450" s="85">
        <f>G450*K450</f>
        <v>0</v>
      </c>
      <c r="M450" s="83"/>
      <c r="N450" s="85">
        <f>G450*M450</f>
        <v>0</v>
      </c>
      <c r="O450" s="83"/>
      <c r="P450" s="85">
        <f>G450*O450</f>
        <v>0</v>
      </c>
      <c r="Q450" s="83"/>
      <c r="R450" s="377">
        <f>G450*Q450</f>
        <v>0</v>
      </c>
      <c r="S450" s="905"/>
      <c r="T450" s="905"/>
      <c r="V450" s="174"/>
      <c r="W450" s="176"/>
    </row>
    <row r="451" spans="1:23" ht="25.5" x14ac:dyDescent="0.25">
      <c r="A451" s="179">
        <v>393</v>
      </c>
      <c r="B451" s="201" t="s">
        <v>429</v>
      </c>
      <c r="C451" s="14" t="s">
        <v>197</v>
      </c>
      <c r="D451" s="14" t="s">
        <v>12</v>
      </c>
      <c r="E451" s="14" t="s">
        <v>288</v>
      </c>
      <c r="F451" s="15">
        <v>45658</v>
      </c>
      <c r="G451" s="37">
        <v>2.4900000000000002</v>
      </c>
      <c r="H451" s="337"/>
      <c r="I451" s="83"/>
      <c r="J451" s="85">
        <f t="shared" si="25"/>
        <v>0</v>
      </c>
      <c r="K451" s="83"/>
      <c r="L451" s="85">
        <f t="shared" si="21"/>
        <v>0</v>
      </c>
      <c r="M451" s="83"/>
      <c r="N451" s="85">
        <f t="shared" si="22"/>
        <v>0</v>
      </c>
      <c r="O451" s="83"/>
      <c r="P451" s="85">
        <f t="shared" si="23"/>
        <v>0</v>
      </c>
      <c r="Q451" s="83"/>
      <c r="R451" s="377">
        <f t="shared" si="24"/>
        <v>0</v>
      </c>
      <c r="S451" s="905"/>
      <c r="T451" s="905"/>
      <c r="V451" s="174"/>
      <c r="W451" s="176"/>
    </row>
    <row r="452" spans="1:23" ht="25.5" x14ac:dyDescent="0.25">
      <c r="A452" s="179">
        <v>707</v>
      </c>
      <c r="B452" s="201" t="s">
        <v>17767</v>
      </c>
      <c r="C452" s="14" t="s">
        <v>610</v>
      </c>
      <c r="D452" s="14" t="s">
        <v>12</v>
      </c>
      <c r="E452" s="14" t="s">
        <v>773</v>
      </c>
      <c r="F452" s="15">
        <v>45536</v>
      </c>
      <c r="G452" s="37">
        <v>3.95</v>
      </c>
      <c r="H452" s="337"/>
      <c r="I452" s="83"/>
      <c r="J452" s="85">
        <f>G452*I452</f>
        <v>0</v>
      </c>
      <c r="K452" s="83"/>
      <c r="L452" s="85">
        <f>G452*K452</f>
        <v>0</v>
      </c>
      <c r="M452" s="83"/>
      <c r="N452" s="85">
        <f>G452*M452</f>
        <v>0</v>
      </c>
      <c r="O452" s="83"/>
      <c r="P452" s="85">
        <f>G452*O452</f>
        <v>0</v>
      </c>
      <c r="Q452" s="83"/>
      <c r="R452" s="377">
        <f>G452*Q452</f>
        <v>0</v>
      </c>
      <c r="S452" s="905"/>
      <c r="T452" s="905"/>
      <c r="V452" s="174"/>
      <c r="W452" s="176"/>
    </row>
    <row r="453" spans="1:23" x14ac:dyDescent="0.25">
      <c r="A453" s="179">
        <v>394</v>
      </c>
      <c r="B453" s="201" t="s">
        <v>430</v>
      </c>
      <c r="C453" s="14" t="s">
        <v>203</v>
      </c>
      <c r="D453" s="14" t="s">
        <v>12</v>
      </c>
      <c r="E453" s="14" t="s">
        <v>688</v>
      </c>
      <c r="F453" s="15">
        <v>45139</v>
      </c>
      <c r="G453" s="37">
        <v>2.46</v>
      </c>
      <c r="H453" s="337"/>
      <c r="I453" s="83"/>
      <c r="J453" s="85">
        <f t="shared" si="25"/>
        <v>0</v>
      </c>
      <c r="K453" s="83"/>
      <c r="L453" s="85">
        <f t="shared" si="21"/>
        <v>0</v>
      </c>
      <c r="M453" s="83"/>
      <c r="N453" s="85">
        <f t="shared" si="22"/>
        <v>0</v>
      </c>
      <c r="O453" s="83"/>
      <c r="P453" s="85">
        <f t="shared" si="23"/>
        <v>0</v>
      </c>
      <c r="Q453" s="83"/>
      <c r="R453" s="377">
        <f t="shared" si="24"/>
        <v>0</v>
      </c>
      <c r="S453" s="905"/>
      <c r="T453" s="905"/>
      <c r="V453" s="174"/>
      <c r="W453" s="176"/>
    </row>
    <row r="454" spans="1:23" x14ac:dyDescent="0.25">
      <c r="A454" s="179">
        <v>395</v>
      </c>
      <c r="B454" s="204" t="s">
        <v>431</v>
      </c>
      <c r="C454" s="21" t="s">
        <v>17945</v>
      </c>
      <c r="D454" s="23" t="s">
        <v>345</v>
      </c>
      <c r="E454" s="23" t="s">
        <v>269</v>
      </c>
      <c r="F454" s="28">
        <v>45474</v>
      </c>
      <c r="G454" s="39">
        <v>3.3</v>
      </c>
      <c r="H454" s="337"/>
      <c r="I454" s="83"/>
      <c r="J454" s="85">
        <f t="shared" si="25"/>
        <v>0</v>
      </c>
      <c r="K454" s="83"/>
      <c r="L454" s="85">
        <f t="shared" si="21"/>
        <v>0</v>
      </c>
      <c r="M454" s="83"/>
      <c r="N454" s="85">
        <f t="shared" si="22"/>
        <v>0</v>
      </c>
      <c r="O454" s="83"/>
      <c r="P454" s="85">
        <f t="shared" si="23"/>
        <v>0</v>
      </c>
      <c r="Q454" s="83"/>
      <c r="R454" s="377">
        <f t="shared" si="24"/>
        <v>0</v>
      </c>
      <c r="S454" s="905"/>
      <c r="T454" s="905"/>
      <c r="V454" s="174"/>
      <c r="W454" s="176"/>
    </row>
    <row r="455" spans="1:23" x14ac:dyDescent="0.25">
      <c r="A455" s="179">
        <v>396</v>
      </c>
      <c r="B455" s="204" t="s">
        <v>431</v>
      </c>
      <c r="C455" s="21" t="s">
        <v>602</v>
      </c>
      <c r="D455" s="23" t="s">
        <v>345</v>
      </c>
      <c r="E455" s="23" t="s">
        <v>269</v>
      </c>
      <c r="F455" s="28">
        <v>45352</v>
      </c>
      <c r="G455" s="39">
        <v>3.3</v>
      </c>
      <c r="H455" s="337"/>
      <c r="I455" s="83"/>
      <c r="J455" s="85">
        <f t="shared" si="25"/>
        <v>0</v>
      </c>
      <c r="K455" s="83"/>
      <c r="L455" s="85">
        <f t="shared" si="21"/>
        <v>0</v>
      </c>
      <c r="M455" s="83"/>
      <c r="N455" s="85">
        <f t="shared" si="22"/>
        <v>0</v>
      </c>
      <c r="O455" s="83"/>
      <c r="P455" s="85">
        <f t="shared" si="23"/>
        <v>0</v>
      </c>
      <c r="Q455" s="83"/>
      <c r="R455" s="377">
        <f t="shared" si="24"/>
        <v>0</v>
      </c>
      <c r="S455" s="905"/>
      <c r="T455" s="905"/>
      <c r="V455" s="174"/>
      <c r="W455" s="176"/>
    </row>
    <row r="456" spans="1:23" x14ac:dyDescent="0.25">
      <c r="A456" s="179"/>
      <c r="B456" s="204" t="s">
        <v>17774</v>
      </c>
      <c r="C456" s="21" t="s">
        <v>17775</v>
      </c>
      <c r="D456" s="23" t="s">
        <v>345</v>
      </c>
      <c r="E456" s="23" t="s">
        <v>269</v>
      </c>
      <c r="F456" s="28">
        <v>45748</v>
      </c>
      <c r="G456" s="39">
        <v>3.3</v>
      </c>
      <c r="H456" s="337"/>
      <c r="I456" s="83"/>
      <c r="J456" s="85">
        <f>G456*I456</f>
        <v>0</v>
      </c>
      <c r="K456" s="83"/>
      <c r="L456" s="85">
        <f>G456*K456</f>
        <v>0</v>
      </c>
      <c r="M456" s="83"/>
      <c r="N456" s="85">
        <f>G456*M456</f>
        <v>0</v>
      </c>
      <c r="O456" s="83"/>
      <c r="P456" s="85">
        <f>G456*O456</f>
        <v>0</v>
      </c>
      <c r="Q456" s="83"/>
      <c r="R456" s="377">
        <f>G456*Q456</f>
        <v>0</v>
      </c>
      <c r="S456" s="905"/>
      <c r="T456" s="905"/>
      <c r="V456" s="174"/>
      <c r="W456" s="176"/>
    </row>
    <row r="457" spans="1:23" x14ac:dyDescent="0.25">
      <c r="A457" s="179">
        <v>397</v>
      </c>
      <c r="B457" s="204" t="s">
        <v>432</v>
      </c>
      <c r="C457" s="21" t="s">
        <v>603</v>
      </c>
      <c r="D457" s="23" t="s">
        <v>345</v>
      </c>
      <c r="E457" s="23" t="s">
        <v>689</v>
      </c>
      <c r="F457" s="28">
        <v>45139</v>
      </c>
      <c r="G457" s="39">
        <v>2.97</v>
      </c>
      <c r="H457" s="337"/>
      <c r="I457" s="83"/>
      <c r="J457" s="85">
        <f t="shared" si="25"/>
        <v>0</v>
      </c>
      <c r="K457" s="83"/>
      <c r="L457" s="85">
        <f t="shared" si="21"/>
        <v>0</v>
      </c>
      <c r="M457" s="83"/>
      <c r="N457" s="85">
        <f t="shared" si="22"/>
        <v>0</v>
      </c>
      <c r="O457" s="83"/>
      <c r="P457" s="85">
        <f t="shared" si="23"/>
        <v>0</v>
      </c>
      <c r="Q457" s="83"/>
      <c r="R457" s="377">
        <f t="shared" si="24"/>
        <v>0</v>
      </c>
      <c r="S457" s="905"/>
      <c r="T457" s="905"/>
      <c r="V457" s="174"/>
      <c r="W457" s="176"/>
    </row>
    <row r="458" spans="1:23" x14ac:dyDescent="0.25">
      <c r="A458" s="179">
        <v>398</v>
      </c>
      <c r="B458" s="204" t="s">
        <v>962</v>
      </c>
      <c r="C458" s="151" t="s">
        <v>624</v>
      </c>
      <c r="D458" s="655" t="s">
        <v>345</v>
      </c>
      <c r="E458" s="153" t="s">
        <v>689</v>
      </c>
      <c r="F458" s="579">
        <v>45383</v>
      </c>
      <c r="G458" s="580">
        <v>3.8</v>
      </c>
      <c r="H458" s="337"/>
      <c r="I458" s="233"/>
      <c r="J458" s="85">
        <f t="shared" si="25"/>
        <v>0</v>
      </c>
      <c r="K458" s="83"/>
      <c r="L458" s="232">
        <f>G458*K458</f>
        <v>0</v>
      </c>
      <c r="M458" s="83"/>
      <c r="N458" s="232">
        <f>G458*M458</f>
        <v>0</v>
      </c>
      <c r="O458" s="233"/>
      <c r="P458" s="232">
        <f>G458*O458</f>
        <v>0</v>
      </c>
      <c r="Q458" s="233"/>
      <c r="R458" s="377">
        <f>G458*Q458</f>
        <v>0</v>
      </c>
      <c r="S458" s="905"/>
      <c r="T458" s="905"/>
      <c r="V458" s="174"/>
      <c r="W458" s="176"/>
    </row>
    <row r="459" spans="1:23" ht="25.5" x14ac:dyDescent="0.25">
      <c r="A459" s="179">
        <v>399</v>
      </c>
      <c r="B459" s="204" t="s">
        <v>433</v>
      </c>
      <c r="C459" s="21" t="s">
        <v>604</v>
      </c>
      <c r="D459" s="23" t="s">
        <v>345</v>
      </c>
      <c r="E459" s="23" t="s">
        <v>324</v>
      </c>
      <c r="F459" s="28">
        <v>45505</v>
      </c>
      <c r="G459" s="39">
        <v>3.83</v>
      </c>
      <c r="H459" s="337"/>
      <c r="I459" s="83"/>
      <c r="J459" s="85">
        <f t="shared" si="25"/>
        <v>0</v>
      </c>
      <c r="K459" s="83"/>
      <c r="L459" s="85">
        <f t="shared" si="21"/>
        <v>0</v>
      </c>
      <c r="M459" s="83"/>
      <c r="N459" s="85">
        <f t="shared" si="22"/>
        <v>0</v>
      </c>
      <c r="O459" s="83"/>
      <c r="P459" s="85">
        <f t="shared" si="23"/>
        <v>0</v>
      </c>
      <c r="Q459" s="83"/>
      <c r="R459" s="377">
        <f t="shared" si="24"/>
        <v>0</v>
      </c>
      <c r="S459" s="905"/>
      <c r="T459" s="905"/>
      <c r="V459" s="174"/>
      <c r="W459" s="176"/>
    </row>
    <row r="460" spans="1:23" x14ac:dyDescent="0.25">
      <c r="A460" s="179">
        <v>400</v>
      </c>
      <c r="B460" s="204" t="s">
        <v>434</v>
      </c>
      <c r="C460" s="21" t="s">
        <v>605</v>
      </c>
      <c r="D460" s="23" t="s">
        <v>345</v>
      </c>
      <c r="E460" s="23" t="s">
        <v>690</v>
      </c>
      <c r="F460" s="28">
        <v>45597</v>
      </c>
      <c r="G460" s="39">
        <v>2.57</v>
      </c>
      <c r="H460" s="337"/>
      <c r="I460" s="83">
        <v>2</v>
      </c>
      <c r="J460" s="85">
        <f t="shared" si="25"/>
        <v>5.14</v>
      </c>
      <c r="K460" s="83"/>
      <c r="L460" s="85">
        <f t="shared" si="21"/>
        <v>0</v>
      </c>
      <c r="M460" s="83"/>
      <c r="N460" s="85">
        <f t="shared" si="22"/>
        <v>0</v>
      </c>
      <c r="O460" s="83"/>
      <c r="P460" s="85">
        <f t="shared" si="23"/>
        <v>0</v>
      </c>
      <c r="Q460" s="83"/>
      <c r="R460" s="377">
        <f t="shared" si="24"/>
        <v>0</v>
      </c>
      <c r="S460" s="905"/>
      <c r="T460" s="905"/>
      <c r="V460" s="174"/>
      <c r="W460" s="176"/>
    </row>
    <row r="461" spans="1:23" x14ac:dyDescent="0.25">
      <c r="A461" s="179">
        <v>686</v>
      </c>
      <c r="B461" s="204" t="s">
        <v>17898</v>
      </c>
      <c r="C461" s="21" t="s">
        <v>17899</v>
      </c>
      <c r="D461" s="23" t="s">
        <v>334</v>
      </c>
      <c r="E461" s="23" t="s">
        <v>304</v>
      </c>
      <c r="F461" s="28">
        <v>45809</v>
      </c>
      <c r="G461" s="39">
        <v>4.1500000000000004</v>
      </c>
      <c r="H461" s="337"/>
      <c r="I461" s="83">
        <v>4</v>
      </c>
      <c r="J461" s="85">
        <f>G461*I461</f>
        <v>16.600000000000001</v>
      </c>
      <c r="K461" s="83"/>
      <c r="L461" s="85">
        <f>G461*K461</f>
        <v>0</v>
      </c>
      <c r="M461" s="83"/>
      <c r="N461" s="85">
        <f>G461*M461</f>
        <v>0</v>
      </c>
      <c r="O461" s="83"/>
      <c r="P461" s="85">
        <f>G461*O461</f>
        <v>0</v>
      </c>
      <c r="Q461" s="83"/>
      <c r="R461" s="377">
        <f>G461*Q461</f>
        <v>0</v>
      </c>
      <c r="S461" s="905"/>
      <c r="T461" s="905"/>
      <c r="V461" s="174"/>
      <c r="W461" s="176"/>
    </row>
    <row r="462" spans="1:23" ht="25.5" x14ac:dyDescent="0.25">
      <c r="A462" s="179">
        <v>401</v>
      </c>
      <c r="B462" s="204" t="s">
        <v>435</v>
      </c>
      <c r="C462" s="21" t="s">
        <v>206</v>
      </c>
      <c r="D462" s="23" t="s">
        <v>345</v>
      </c>
      <c r="E462" s="23" t="s">
        <v>683</v>
      </c>
      <c r="F462" s="28">
        <v>45383</v>
      </c>
      <c r="G462" s="39">
        <v>3.3</v>
      </c>
      <c r="H462" s="337"/>
      <c r="I462" s="83"/>
      <c r="J462" s="85">
        <f t="shared" si="25"/>
        <v>0</v>
      </c>
      <c r="K462" s="83"/>
      <c r="L462" s="85">
        <f t="shared" si="21"/>
        <v>0</v>
      </c>
      <c r="M462" s="83"/>
      <c r="N462" s="85">
        <f t="shared" si="22"/>
        <v>0</v>
      </c>
      <c r="O462" s="83"/>
      <c r="P462" s="85">
        <f t="shared" si="23"/>
        <v>0</v>
      </c>
      <c r="Q462" s="83"/>
      <c r="R462" s="377">
        <f t="shared" si="24"/>
        <v>0</v>
      </c>
      <c r="S462" s="905"/>
      <c r="T462" s="905"/>
      <c r="V462" s="174"/>
      <c r="W462" s="176"/>
    </row>
    <row r="463" spans="1:23" x14ac:dyDescent="0.25">
      <c r="A463" s="179"/>
      <c r="B463" s="204" t="s">
        <v>435</v>
      </c>
      <c r="C463" s="21" t="s">
        <v>17773</v>
      </c>
      <c r="D463" s="23" t="s">
        <v>345</v>
      </c>
      <c r="E463" s="23" t="s">
        <v>683</v>
      </c>
      <c r="F463" s="28"/>
      <c r="G463" s="39">
        <v>3.3</v>
      </c>
      <c r="H463" s="337"/>
      <c r="I463" s="83"/>
      <c r="J463" s="85">
        <f>G463*I463</f>
        <v>0</v>
      </c>
      <c r="K463" s="83"/>
      <c r="L463" s="85">
        <f>G463*K463</f>
        <v>0</v>
      </c>
      <c r="M463" s="83"/>
      <c r="N463" s="85">
        <f>G463*M463</f>
        <v>0</v>
      </c>
      <c r="O463" s="83"/>
      <c r="P463" s="85">
        <f>G463*O463</f>
        <v>0</v>
      </c>
      <c r="Q463" s="83"/>
      <c r="R463" s="377">
        <f>G463*Q463</f>
        <v>0</v>
      </c>
      <c r="S463" s="905"/>
      <c r="T463" s="905"/>
      <c r="V463" s="174"/>
      <c r="W463" s="176"/>
    </row>
    <row r="464" spans="1:23" x14ac:dyDescent="0.25">
      <c r="A464" s="179">
        <v>402</v>
      </c>
      <c r="B464" s="204" t="s">
        <v>436</v>
      </c>
      <c r="C464" s="21" t="s">
        <v>606</v>
      </c>
      <c r="D464" s="23" t="s">
        <v>345</v>
      </c>
      <c r="E464" s="23" t="s">
        <v>691</v>
      </c>
      <c r="F464" s="28">
        <v>45748</v>
      </c>
      <c r="G464" s="39">
        <v>5.53</v>
      </c>
      <c r="H464" s="337"/>
      <c r="I464" s="83"/>
      <c r="J464" s="85">
        <f t="shared" si="25"/>
        <v>0</v>
      </c>
      <c r="K464" s="83"/>
      <c r="L464" s="85">
        <f t="shared" si="21"/>
        <v>0</v>
      </c>
      <c r="M464" s="83"/>
      <c r="N464" s="85">
        <f t="shared" si="22"/>
        <v>0</v>
      </c>
      <c r="O464" s="83"/>
      <c r="P464" s="85">
        <f t="shared" si="23"/>
        <v>0</v>
      </c>
      <c r="Q464" s="83"/>
      <c r="R464" s="377">
        <f t="shared" si="24"/>
        <v>0</v>
      </c>
      <c r="S464" s="905"/>
      <c r="T464" s="905"/>
      <c r="V464" s="174"/>
      <c r="W464" s="176"/>
    </row>
    <row r="465" spans="1:24" x14ac:dyDescent="0.25">
      <c r="A465" s="179">
        <v>403</v>
      </c>
      <c r="B465" s="204" t="s">
        <v>437</v>
      </c>
      <c r="C465" s="21" t="s">
        <v>606</v>
      </c>
      <c r="D465" s="23" t="s">
        <v>345</v>
      </c>
      <c r="E465" s="23" t="s">
        <v>691</v>
      </c>
      <c r="F465" s="28">
        <v>45717</v>
      </c>
      <c r="G465" s="39">
        <v>5.53</v>
      </c>
      <c r="H465" s="337"/>
      <c r="I465" s="83"/>
      <c r="J465" s="85">
        <f t="shared" si="25"/>
        <v>0</v>
      </c>
      <c r="K465" s="83"/>
      <c r="L465" s="85">
        <f t="shared" si="21"/>
        <v>0</v>
      </c>
      <c r="M465" s="83"/>
      <c r="N465" s="85">
        <f t="shared" si="22"/>
        <v>0</v>
      </c>
      <c r="O465" s="83"/>
      <c r="P465" s="85">
        <f t="shared" si="23"/>
        <v>0</v>
      </c>
      <c r="Q465" s="83"/>
      <c r="R465" s="377">
        <f t="shared" si="24"/>
        <v>0</v>
      </c>
      <c r="S465" s="905"/>
      <c r="T465" s="905"/>
      <c r="V465" s="174"/>
      <c r="W465" s="176"/>
    </row>
    <row r="466" spans="1:24" x14ac:dyDescent="0.25">
      <c r="A466" s="179">
        <v>404</v>
      </c>
      <c r="B466" s="151" t="s">
        <v>963</v>
      </c>
      <c r="C466" s="151" t="s">
        <v>964</v>
      </c>
      <c r="D466" s="655" t="s">
        <v>346</v>
      </c>
      <c r="E466" s="153"/>
      <c r="F466" s="579">
        <v>45962</v>
      </c>
      <c r="G466" s="580">
        <v>6.44</v>
      </c>
      <c r="H466" s="337"/>
      <c r="I466" s="233"/>
      <c r="J466" s="85">
        <f t="shared" si="25"/>
        <v>0</v>
      </c>
      <c r="K466" s="83"/>
      <c r="L466" s="232">
        <f>G466*K466</f>
        <v>0</v>
      </c>
      <c r="M466" s="83"/>
      <c r="N466" s="232">
        <f>G466*M466</f>
        <v>0</v>
      </c>
      <c r="O466" s="233"/>
      <c r="P466" s="232">
        <f>G466*O466</f>
        <v>0</v>
      </c>
      <c r="Q466" s="233"/>
      <c r="R466" s="377">
        <f>G466*Q466</f>
        <v>0</v>
      </c>
      <c r="S466" s="905"/>
      <c r="T466" s="905"/>
      <c r="V466" s="174"/>
      <c r="W466" s="176"/>
    </row>
    <row r="467" spans="1:24" ht="28.5" x14ac:dyDescent="0.25">
      <c r="A467" s="179">
        <v>405</v>
      </c>
      <c r="B467" s="204" t="s">
        <v>781</v>
      </c>
      <c r="C467" s="21" t="s">
        <v>736</v>
      </c>
      <c r="D467" s="23" t="s">
        <v>334</v>
      </c>
      <c r="E467" s="23" t="s">
        <v>304</v>
      </c>
      <c r="F467" s="28">
        <v>45627</v>
      </c>
      <c r="G467" s="39">
        <v>4.1500000000000004</v>
      </c>
      <c r="H467" s="337"/>
      <c r="I467" s="83"/>
      <c r="J467" s="85">
        <f t="shared" si="25"/>
        <v>0</v>
      </c>
      <c r="K467" s="83"/>
      <c r="L467" s="85">
        <f>G467*K467</f>
        <v>0</v>
      </c>
      <c r="M467" s="83"/>
      <c r="N467" s="85">
        <f>G467*M467</f>
        <v>0</v>
      </c>
      <c r="O467" s="83"/>
      <c r="P467" s="85">
        <f>G467*O467</f>
        <v>0</v>
      </c>
      <c r="Q467" s="83"/>
      <c r="R467" s="377">
        <f>G467*Q467</f>
        <v>0</v>
      </c>
      <c r="S467" s="905"/>
      <c r="T467" s="905"/>
      <c r="V467" s="174"/>
      <c r="W467" s="176"/>
    </row>
    <row r="468" spans="1:24" x14ac:dyDescent="0.25">
      <c r="A468" s="179">
        <v>406</v>
      </c>
      <c r="B468" s="204" t="s">
        <v>438</v>
      </c>
      <c r="C468" s="21" t="s">
        <v>605</v>
      </c>
      <c r="D468" s="23" t="s">
        <v>345</v>
      </c>
      <c r="E468" s="23" t="s">
        <v>269</v>
      </c>
      <c r="F468" s="28">
        <v>45261</v>
      </c>
      <c r="G468" s="39">
        <v>3.3</v>
      </c>
      <c r="H468" s="337"/>
      <c r="I468" s="83"/>
      <c r="J468" s="85">
        <f t="shared" si="25"/>
        <v>0</v>
      </c>
      <c r="K468" s="83"/>
      <c r="L468" s="85">
        <f t="shared" si="21"/>
        <v>0</v>
      </c>
      <c r="M468" s="83"/>
      <c r="N468" s="85">
        <f t="shared" si="22"/>
        <v>0</v>
      </c>
      <c r="O468" s="83"/>
      <c r="P468" s="85">
        <f t="shared" si="23"/>
        <v>0</v>
      </c>
      <c r="Q468" s="83"/>
      <c r="R468" s="377">
        <f t="shared" si="24"/>
        <v>0</v>
      </c>
      <c r="S468" s="905"/>
      <c r="T468" s="905"/>
      <c r="V468" s="174"/>
      <c r="W468" s="176"/>
    </row>
    <row r="469" spans="1:24" ht="28.5" x14ac:dyDescent="0.25">
      <c r="A469" s="179">
        <v>407</v>
      </c>
      <c r="B469" s="204" t="s">
        <v>439</v>
      </c>
      <c r="C469" s="21" t="s">
        <v>607</v>
      </c>
      <c r="D469" s="23" t="s">
        <v>345</v>
      </c>
      <c r="E469" s="23" t="s">
        <v>269</v>
      </c>
      <c r="F469" s="28">
        <v>45444</v>
      </c>
      <c r="G469" s="39">
        <v>4.29</v>
      </c>
      <c r="H469" s="337"/>
      <c r="I469" s="83"/>
      <c r="J469" s="85">
        <f t="shared" ref="J469:J550" si="26">G469*I469</f>
        <v>0</v>
      </c>
      <c r="K469" s="83"/>
      <c r="L469" s="85">
        <f t="shared" si="21"/>
        <v>0</v>
      </c>
      <c r="M469" s="83"/>
      <c r="N469" s="85">
        <f t="shared" si="22"/>
        <v>0</v>
      </c>
      <c r="O469" s="83"/>
      <c r="P469" s="85">
        <f t="shared" si="23"/>
        <v>0</v>
      </c>
      <c r="Q469" s="83"/>
      <c r="R469" s="377">
        <f t="shared" si="24"/>
        <v>0</v>
      </c>
      <c r="S469" s="905"/>
      <c r="T469" s="905"/>
      <c r="V469" s="174"/>
      <c r="W469" s="176"/>
    </row>
    <row r="470" spans="1:24" x14ac:dyDescent="0.25">
      <c r="A470" s="179"/>
      <c r="B470" s="204" t="s">
        <v>17946</v>
      </c>
      <c r="C470" s="21" t="s">
        <v>203</v>
      </c>
      <c r="D470" s="23" t="s">
        <v>345</v>
      </c>
      <c r="E470" s="23" t="s">
        <v>269</v>
      </c>
      <c r="F470" s="28">
        <v>45627</v>
      </c>
      <c r="G470" s="39">
        <v>2.13</v>
      </c>
      <c r="H470" s="337"/>
      <c r="I470" s="83"/>
      <c r="J470" s="85">
        <f>G470*I470</f>
        <v>0</v>
      </c>
      <c r="K470" s="83"/>
      <c r="L470" s="85">
        <f>G470*K470</f>
        <v>0</v>
      </c>
      <c r="M470" s="83"/>
      <c r="N470" s="85">
        <f>G470*M470</f>
        <v>0</v>
      </c>
      <c r="O470" s="83"/>
      <c r="P470" s="85">
        <f>G470*O470</f>
        <v>0</v>
      </c>
      <c r="Q470" s="83"/>
      <c r="R470" s="377">
        <f>G470*Q470</f>
        <v>0</v>
      </c>
      <c r="S470" s="905"/>
      <c r="T470" s="905"/>
      <c r="V470" s="174"/>
      <c r="W470" s="176"/>
    </row>
    <row r="471" spans="1:24" x14ac:dyDescent="0.25">
      <c r="A471" s="179"/>
      <c r="B471" s="204" t="s">
        <v>17947</v>
      </c>
      <c r="C471" s="21" t="s">
        <v>203</v>
      </c>
      <c r="D471" s="23" t="s">
        <v>345</v>
      </c>
      <c r="E471" s="23" t="s">
        <v>269</v>
      </c>
      <c r="F471" s="28">
        <v>45139</v>
      </c>
      <c r="G471" s="39">
        <v>3.2</v>
      </c>
      <c r="H471" s="337"/>
      <c r="I471" s="83">
        <v>1</v>
      </c>
      <c r="J471" s="85">
        <f>G471*I471</f>
        <v>3.2</v>
      </c>
      <c r="K471" s="83"/>
      <c r="L471" s="85">
        <f>G471*K471</f>
        <v>0</v>
      </c>
      <c r="M471" s="83"/>
      <c r="N471" s="85">
        <f>G471*M471</f>
        <v>0</v>
      </c>
      <c r="O471" s="83"/>
      <c r="P471" s="85">
        <f>G471*O471</f>
        <v>0</v>
      </c>
      <c r="Q471" s="83"/>
      <c r="R471" s="377">
        <f>G471*Q471</f>
        <v>0</v>
      </c>
      <c r="S471" s="905"/>
      <c r="T471" s="905"/>
      <c r="V471" s="174"/>
      <c r="W471" s="176"/>
    </row>
    <row r="472" spans="1:24" x14ac:dyDescent="0.25">
      <c r="A472" s="179">
        <v>408</v>
      </c>
      <c r="B472" s="204" t="s">
        <v>440</v>
      </c>
      <c r="C472" s="21" t="s">
        <v>608</v>
      </c>
      <c r="D472" s="23" t="s">
        <v>345</v>
      </c>
      <c r="E472" s="23" t="s">
        <v>269</v>
      </c>
      <c r="F472" s="28">
        <v>45444</v>
      </c>
      <c r="G472" s="39">
        <v>5.51</v>
      </c>
      <c r="H472" s="337"/>
      <c r="I472" s="83"/>
      <c r="J472" s="85">
        <f t="shared" si="26"/>
        <v>0</v>
      </c>
      <c r="K472" s="83"/>
      <c r="L472" s="85">
        <f t="shared" si="21"/>
        <v>0</v>
      </c>
      <c r="M472" s="83"/>
      <c r="N472" s="85">
        <f t="shared" si="22"/>
        <v>0</v>
      </c>
      <c r="O472" s="83"/>
      <c r="P472" s="85">
        <f t="shared" si="23"/>
        <v>0</v>
      </c>
      <c r="Q472" s="83"/>
      <c r="R472" s="377">
        <f t="shared" si="24"/>
        <v>0</v>
      </c>
      <c r="S472" s="905"/>
      <c r="T472" s="905"/>
      <c r="V472" s="174"/>
      <c r="W472" s="176"/>
    </row>
    <row r="473" spans="1:24" x14ac:dyDescent="0.25">
      <c r="A473" s="179">
        <v>409</v>
      </c>
      <c r="B473" s="204" t="s">
        <v>441</v>
      </c>
      <c r="C473" s="21" t="s">
        <v>609</v>
      </c>
      <c r="D473" s="23" t="s">
        <v>345</v>
      </c>
      <c r="E473" s="23" t="s">
        <v>692</v>
      </c>
      <c r="F473" s="28">
        <v>45809</v>
      </c>
      <c r="G473" s="39">
        <v>3.25</v>
      </c>
      <c r="H473" s="337"/>
      <c r="I473" s="83"/>
      <c r="J473" s="85">
        <f t="shared" si="26"/>
        <v>0</v>
      </c>
      <c r="K473" s="83"/>
      <c r="L473" s="85">
        <f t="shared" si="21"/>
        <v>0</v>
      </c>
      <c r="M473" s="83"/>
      <c r="N473" s="85">
        <f t="shared" si="22"/>
        <v>0</v>
      </c>
      <c r="O473" s="83"/>
      <c r="P473" s="85">
        <f t="shared" si="23"/>
        <v>0</v>
      </c>
      <c r="Q473" s="83"/>
      <c r="R473" s="377">
        <f t="shared" si="24"/>
        <v>0</v>
      </c>
      <c r="S473" s="905"/>
      <c r="T473" s="905"/>
      <c r="V473" s="174"/>
      <c r="W473" s="176"/>
    </row>
    <row r="474" spans="1:24" ht="25.5" x14ac:dyDescent="0.25">
      <c r="A474" s="179">
        <v>410</v>
      </c>
      <c r="B474" s="204" t="s">
        <v>442</v>
      </c>
      <c r="C474" s="21" t="s">
        <v>610</v>
      </c>
      <c r="D474" s="23" t="s">
        <v>346</v>
      </c>
      <c r="E474" s="23" t="s">
        <v>287</v>
      </c>
      <c r="F474" s="28">
        <v>45901</v>
      </c>
      <c r="G474" s="39">
        <v>4.78</v>
      </c>
      <c r="H474" s="337"/>
      <c r="I474" s="83"/>
      <c r="J474" s="85">
        <f t="shared" si="26"/>
        <v>0</v>
      </c>
      <c r="K474" s="83"/>
      <c r="L474" s="85">
        <f t="shared" si="21"/>
        <v>0</v>
      </c>
      <c r="M474" s="83"/>
      <c r="N474" s="85">
        <f t="shared" si="22"/>
        <v>0</v>
      </c>
      <c r="O474" s="83"/>
      <c r="P474" s="85">
        <f t="shared" si="23"/>
        <v>0</v>
      </c>
      <c r="Q474" s="83"/>
      <c r="R474" s="377">
        <f t="shared" si="24"/>
        <v>0</v>
      </c>
      <c r="S474" s="905"/>
      <c r="T474" s="905"/>
      <c r="V474" s="174"/>
      <c r="W474" s="176"/>
    </row>
    <row r="475" spans="1:24" ht="25.5" x14ac:dyDescent="0.25">
      <c r="A475" s="179">
        <v>411</v>
      </c>
      <c r="B475" s="204" t="s">
        <v>443</v>
      </c>
      <c r="C475" s="21" t="s">
        <v>206</v>
      </c>
      <c r="D475" s="23" t="s">
        <v>345</v>
      </c>
      <c r="E475" s="23" t="s">
        <v>287</v>
      </c>
      <c r="F475" s="28">
        <v>45748</v>
      </c>
      <c r="G475" s="39">
        <v>4.5</v>
      </c>
      <c r="H475" s="337"/>
      <c r="I475" s="83">
        <v>2</v>
      </c>
      <c r="J475" s="85">
        <f t="shared" si="26"/>
        <v>9</v>
      </c>
      <c r="K475" s="83"/>
      <c r="L475" s="85">
        <f t="shared" si="21"/>
        <v>0</v>
      </c>
      <c r="M475" s="83"/>
      <c r="N475" s="85">
        <f t="shared" si="22"/>
        <v>0</v>
      </c>
      <c r="O475" s="83"/>
      <c r="P475" s="85">
        <f t="shared" si="23"/>
        <v>0</v>
      </c>
      <c r="Q475" s="83"/>
      <c r="R475" s="377">
        <f t="shared" si="24"/>
        <v>0</v>
      </c>
      <c r="S475" s="905"/>
      <c r="T475" s="905"/>
      <c r="V475" s="174"/>
      <c r="W475" s="176"/>
    </row>
    <row r="476" spans="1:24" x14ac:dyDescent="0.25">
      <c r="A476" s="179">
        <v>412</v>
      </c>
      <c r="B476" s="204" t="s">
        <v>444</v>
      </c>
      <c r="C476" s="21" t="s">
        <v>203</v>
      </c>
      <c r="D476" s="23" t="s">
        <v>345</v>
      </c>
      <c r="E476" s="23" t="s">
        <v>282</v>
      </c>
      <c r="F476" s="28">
        <v>45717</v>
      </c>
      <c r="G476" s="39">
        <v>1.58</v>
      </c>
      <c r="H476" s="337"/>
      <c r="I476" s="83"/>
      <c r="J476" s="85">
        <f t="shared" si="26"/>
        <v>0</v>
      </c>
      <c r="K476" s="83"/>
      <c r="L476" s="85">
        <f t="shared" si="21"/>
        <v>0</v>
      </c>
      <c r="M476" s="83"/>
      <c r="N476" s="85">
        <f t="shared" si="22"/>
        <v>0</v>
      </c>
      <c r="O476" s="83"/>
      <c r="P476" s="85">
        <f t="shared" si="23"/>
        <v>0</v>
      </c>
      <c r="Q476" s="83"/>
      <c r="R476" s="377">
        <f t="shared" si="24"/>
        <v>0</v>
      </c>
      <c r="S476" s="905"/>
      <c r="T476" s="905"/>
      <c r="V476" s="174"/>
      <c r="W476" s="176"/>
    </row>
    <row r="477" spans="1:24" x14ac:dyDescent="0.25">
      <c r="A477" s="179">
        <v>413</v>
      </c>
      <c r="B477" s="204" t="s">
        <v>445</v>
      </c>
      <c r="C477" s="21" t="s">
        <v>194</v>
      </c>
      <c r="D477" s="23" t="s">
        <v>345</v>
      </c>
      <c r="E477" s="23" t="s">
        <v>269</v>
      </c>
      <c r="F477" s="28">
        <v>45597</v>
      </c>
      <c r="G477" s="39">
        <v>6.23</v>
      </c>
      <c r="H477" s="337"/>
      <c r="I477" s="83"/>
      <c r="J477" s="85">
        <f t="shared" si="26"/>
        <v>0</v>
      </c>
      <c r="K477" s="83"/>
      <c r="L477" s="85">
        <f t="shared" si="21"/>
        <v>0</v>
      </c>
      <c r="M477" s="83"/>
      <c r="N477" s="85">
        <f t="shared" si="22"/>
        <v>0</v>
      </c>
      <c r="O477" s="83"/>
      <c r="P477" s="85">
        <f t="shared" si="23"/>
        <v>0</v>
      </c>
      <c r="Q477" s="83"/>
      <c r="R477" s="377">
        <f t="shared" si="24"/>
        <v>0</v>
      </c>
      <c r="S477" s="905"/>
      <c r="T477" s="905"/>
      <c r="V477" s="174"/>
      <c r="W477" s="176"/>
    </row>
    <row r="478" spans="1:24" ht="25.5" x14ac:dyDescent="0.25">
      <c r="A478" s="179">
        <v>414</v>
      </c>
      <c r="B478" s="204" t="s">
        <v>446</v>
      </c>
      <c r="C478" s="21" t="s">
        <v>610</v>
      </c>
      <c r="D478" s="23" t="s">
        <v>345</v>
      </c>
      <c r="E478" s="23" t="s">
        <v>692</v>
      </c>
      <c r="F478" s="28">
        <v>45901</v>
      </c>
      <c r="G478" s="39">
        <v>5.89</v>
      </c>
      <c r="H478" s="337"/>
      <c r="I478" s="83"/>
      <c r="J478" s="85">
        <f t="shared" si="26"/>
        <v>0</v>
      </c>
      <c r="K478" s="83"/>
      <c r="L478" s="85">
        <f t="shared" si="21"/>
        <v>0</v>
      </c>
      <c r="M478" s="83"/>
      <c r="N478" s="85">
        <f t="shared" si="22"/>
        <v>0</v>
      </c>
      <c r="O478" s="83"/>
      <c r="P478" s="85">
        <f t="shared" si="23"/>
        <v>0</v>
      </c>
      <c r="Q478" s="83"/>
      <c r="R478" s="377">
        <f t="shared" si="24"/>
        <v>0</v>
      </c>
      <c r="S478" s="905"/>
      <c r="T478" s="905"/>
      <c r="V478" s="174"/>
      <c r="W478" s="176"/>
    </row>
    <row r="479" spans="1:24" ht="30" x14ac:dyDescent="0.25">
      <c r="A479" s="179">
        <v>415</v>
      </c>
      <c r="B479" s="151" t="s">
        <v>976</v>
      </c>
      <c r="C479" s="151" t="s">
        <v>610</v>
      </c>
      <c r="D479" s="655" t="s">
        <v>334</v>
      </c>
      <c r="E479" s="23" t="s">
        <v>692</v>
      </c>
      <c r="F479" s="579">
        <v>46023</v>
      </c>
      <c r="G479" s="580">
        <v>4.29</v>
      </c>
      <c r="H479" s="337"/>
      <c r="I479" s="233"/>
      <c r="J479" s="85">
        <f t="shared" si="26"/>
        <v>0</v>
      </c>
      <c r="K479" s="83"/>
      <c r="L479" s="232">
        <f>G479*K479</f>
        <v>0</v>
      </c>
      <c r="M479" s="83"/>
      <c r="N479" s="232">
        <f>G479*M479</f>
        <v>0</v>
      </c>
      <c r="O479" s="233"/>
      <c r="P479" s="232">
        <f>G479*O479</f>
        <v>0</v>
      </c>
      <c r="Q479" s="233"/>
      <c r="R479" s="377">
        <f>G479*Q479</f>
        <v>0</v>
      </c>
      <c r="S479" s="905"/>
      <c r="T479" s="905"/>
      <c r="V479" s="174"/>
      <c r="W479" s="176"/>
    </row>
    <row r="480" spans="1:24" x14ac:dyDescent="0.25">
      <c r="A480" s="179">
        <v>416</v>
      </c>
      <c r="B480" s="204" t="s">
        <v>447</v>
      </c>
      <c r="C480" s="21" t="s">
        <v>611</v>
      </c>
      <c r="D480" s="23" t="s">
        <v>345</v>
      </c>
      <c r="E480" s="23" t="s">
        <v>287</v>
      </c>
      <c r="F480" s="28">
        <v>45444</v>
      </c>
      <c r="G480" s="39">
        <v>2.77</v>
      </c>
      <c r="H480" s="337"/>
      <c r="I480" s="83"/>
      <c r="J480" s="85">
        <f t="shared" si="26"/>
        <v>0</v>
      </c>
      <c r="K480" s="83"/>
      <c r="L480" s="85">
        <f t="shared" si="21"/>
        <v>0</v>
      </c>
      <c r="M480" s="83"/>
      <c r="N480" s="85">
        <f t="shared" si="22"/>
        <v>0</v>
      </c>
      <c r="O480" s="83"/>
      <c r="P480" s="85">
        <f t="shared" si="23"/>
        <v>0</v>
      </c>
      <c r="Q480" s="83"/>
      <c r="R480" s="377">
        <f t="shared" si="24"/>
        <v>0</v>
      </c>
      <c r="S480" s="905"/>
      <c r="T480" s="905"/>
      <c r="V480" s="174"/>
      <c r="W480" s="176"/>
      <c r="X480" s="172"/>
    </row>
    <row r="481" spans="1:23" x14ac:dyDescent="0.25">
      <c r="A481" s="179">
        <v>417</v>
      </c>
      <c r="B481" s="204" t="s">
        <v>448</v>
      </c>
      <c r="C481" s="21" t="s">
        <v>17776</v>
      </c>
      <c r="D481" s="23" t="s">
        <v>347</v>
      </c>
      <c r="E481" s="23" t="s">
        <v>693</v>
      </c>
      <c r="F481" s="28">
        <v>45383</v>
      </c>
      <c r="G481" s="39">
        <v>4.3099999999999996</v>
      </c>
      <c r="H481" s="337"/>
      <c r="I481" s="83"/>
      <c r="J481" s="85">
        <f t="shared" si="26"/>
        <v>0</v>
      </c>
      <c r="K481" s="83"/>
      <c r="L481" s="85">
        <f t="shared" si="21"/>
        <v>0</v>
      </c>
      <c r="M481" s="83"/>
      <c r="N481" s="85">
        <f t="shared" si="22"/>
        <v>0</v>
      </c>
      <c r="O481" s="83"/>
      <c r="P481" s="85">
        <f t="shared" si="23"/>
        <v>0</v>
      </c>
      <c r="Q481" s="83"/>
      <c r="R481" s="377">
        <f t="shared" si="24"/>
        <v>0</v>
      </c>
      <c r="S481" s="905"/>
      <c r="T481" s="905"/>
      <c r="V481" s="174"/>
      <c r="W481" s="176"/>
    </row>
    <row r="482" spans="1:23" x14ac:dyDescent="0.25">
      <c r="A482" s="179">
        <v>418</v>
      </c>
      <c r="B482" s="362" t="s">
        <v>1086</v>
      </c>
      <c r="C482" s="596" t="s">
        <v>213</v>
      </c>
      <c r="D482" s="655"/>
      <c r="E482" s="153"/>
      <c r="F482" s="579"/>
      <c r="G482" s="597"/>
      <c r="H482" s="337"/>
      <c r="I482" s="593"/>
      <c r="J482" s="599">
        <f>G482*I482</f>
        <v>0</v>
      </c>
      <c r="K482" s="83"/>
      <c r="L482" s="879">
        <f>G482*K482</f>
        <v>0</v>
      </c>
      <c r="M482" s="83"/>
      <c r="N482" s="879">
        <f>G482*M482</f>
        <v>0</v>
      </c>
      <c r="O482" s="593"/>
      <c r="P482" s="879">
        <f>G482*O482</f>
        <v>0</v>
      </c>
      <c r="Q482" s="593"/>
      <c r="R482" s="377">
        <f>G482*Q482</f>
        <v>0</v>
      </c>
      <c r="S482" s="905"/>
      <c r="T482" s="905"/>
      <c r="V482" s="174"/>
      <c r="W482" s="176"/>
    </row>
    <row r="483" spans="1:23" x14ac:dyDescent="0.25">
      <c r="A483" s="179">
        <v>419</v>
      </c>
      <c r="B483" s="362" t="s">
        <v>1084</v>
      </c>
      <c r="C483" s="596" t="s">
        <v>623</v>
      </c>
      <c r="D483" s="23" t="s">
        <v>347</v>
      </c>
      <c r="E483" s="153"/>
      <c r="F483" s="579"/>
      <c r="G483" s="597"/>
      <c r="H483" s="337"/>
      <c r="I483" s="593"/>
      <c r="J483" s="599">
        <f>G483*I483</f>
        <v>0</v>
      </c>
      <c r="K483" s="83"/>
      <c r="L483" s="879">
        <f>G483*K483</f>
        <v>0</v>
      </c>
      <c r="M483" s="83"/>
      <c r="N483" s="879">
        <f>G483*M483</f>
        <v>0</v>
      </c>
      <c r="O483" s="593"/>
      <c r="P483" s="879">
        <f>G483*O483</f>
        <v>0</v>
      </c>
      <c r="Q483" s="593"/>
      <c r="R483" s="377">
        <f>G483*Q483</f>
        <v>0</v>
      </c>
      <c r="S483" s="905"/>
      <c r="T483" s="905"/>
      <c r="V483" s="174"/>
      <c r="W483" s="176"/>
    </row>
    <row r="484" spans="1:23" ht="25.5" x14ac:dyDescent="0.25">
      <c r="A484" s="179">
        <v>420</v>
      </c>
      <c r="B484" s="204" t="s">
        <v>449</v>
      </c>
      <c r="C484" s="21" t="s">
        <v>599</v>
      </c>
      <c r="D484" s="23" t="s">
        <v>345</v>
      </c>
      <c r="E484" s="23" t="s">
        <v>694</v>
      </c>
      <c r="F484" s="28">
        <v>45658</v>
      </c>
      <c r="G484" s="39">
        <v>0.83</v>
      </c>
      <c r="H484" s="337"/>
      <c r="I484" s="83"/>
      <c r="J484" s="85">
        <f t="shared" si="26"/>
        <v>0</v>
      </c>
      <c r="K484" s="83"/>
      <c r="L484" s="85">
        <f t="shared" si="21"/>
        <v>0</v>
      </c>
      <c r="M484" s="83"/>
      <c r="N484" s="85">
        <f t="shared" si="22"/>
        <v>0</v>
      </c>
      <c r="O484" s="83"/>
      <c r="P484" s="85">
        <f t="shared" si="23"/>
        <v>0</v>
      </c>
      <c r="Q484" s="83"/>
      <c r="R484" s="377">
        <f t="shared" si="24"/>
        <v>0</v>
      </c>
      <c r="S484" s="905"/>
      <c r="T484" s="905"/>
      <c r="V484" s="174"/>
      <c r="W484" s="176"/>
    </row>
    <row r="485" spans="1:23" x14ac:dyDescent="0.25">
      <c r="A485" s="179">
        <v>421</v>
      </c>
      <c r="B485" s="204" t="s">
        <v>450</v>
      </c>
      <c r="C485" s="21" t="s">
        <v>612</v>
      </c>
      <c r="D485" s="23" t="s">
        <v>348</v>
      </c>
      <c r="E485" s="23" t="s">
        <v>695</v>
      </c>
      <c r="F485" s="28">
        <v>45659</v>
      </c>
      <c r="G485" s="39">
        <v>10.8</v>
      </c>
      <c r="H485" s="337"/>
      <c r="I485" s="83"/>
      <c r="J485" s="85">
        <f t="shared" si="26"/>
        <v>0</v>
      </c>
      <c r="K485" s="83"/>
      <c r="L485" s="85">
        <f t="shared" si="21"/>
        <v>0</v>
      </c>
      <c r="M485" s="83"/>
      <c r="N485" s="85">
        <f t="shared" si="22"/>
        <v>0</v>
      </c>
      <c r="O485" s="83"/>
      <c r="P485" s="85">
        <f t="shared" si="23"/>
        <v>0</v>
      </c>
      <c r="Q485" s="83"/>
      <c r="R485" s="377">
        <f t="shared" si="24"/>
        <v>0</v>
      </c>
      <c r="S485" s="905"/>
      <c r="T485" s="905"/>
      <c r="V485" s="174"/>
      <c r="W485" s="176"/>
    </row>
    <row r="486" spans="1:23" x14ac:dyDescent="0.25">
      <c r="A486" s="179">
        <v>422</v>
      </c>
      <c r="B486" s="204" t="s">
        <v>767</v>
      </c>
      <c r="C486" s="21" t="s">
        <v>612</v>
      </c>
      <c r="D486" s="23" t="s">
        <v>348</v>
      </c>
      <c r="E486" s="23" t="s">
        <v>696</v>
      </c>
      <c r="F486" s="28">
        <v>45660</v>
      </c>
      <c r="G486" s="39">
        <v>3</v>
      </c>
      <c r="H486" s="337"/>
      <c r="I486" s="83"/>
      <c r="J486" s="85">
        <f t="shared" si="26"/>
        <v>0</v>
      </c>
      <c r="K486" s="83"/>
      <c r="L486" s="85">
        <f t="shared" si="21"/>
        <v>0</v>
      </c>
      <c r="M486" s="83"/>
      <c r="N486" s="85">
        <f t="shared" si="22"/>
        <v>0</v>
      </c>
      <c r="O486" s="83"/>
      <c r="P486" s="85">
        <f t="shared" si="23"/>
        <v>0</v>
      </c>
      <c r="Q486" s="83"/>
      <c r="R486" s="377">
        <f t="shared" si="24"/>
        <v>0</v>
      </c>
      <c r="S486" s="905"/>
      <c r="T486" s="905"/>
      <c r="V486" s="174"/>
      <c r="W486" s="176"/>
    </row>
    <row r="487" spans="1:23" x14ac:dyDescent="0.25">
      <c r="A487" s="179">
        <v>423</v>
      </c>
      <c r="B487" s="204" t="s">
        <v>768</v>
      </c>
      <c r="C487" s="21" t="s">
        <v>612</v>
      </c>
      <c r="D487" s="23" t="s">
        <v>348</v>
      </c>
      <c r="E487" s="23" t="s">
        <v>348</v>
      </c>
      <c r="F487" s="28">
        <v>45661</v>
      </c>
      <c r="G487" s="39">
        <v>3</v>
      </c>
      <c r="H487" s="337"/>
      <c r="I487" s="83"/>
      <c r="J487" s="85">
        <f t="shared" si="26"/>
        <v>0</v>
      </c>
      <c r="K487" s="83"/>
      <c r="L487" s="85">
        <f t="shared" si="21"/>
        <v>0</v>
      </c>
      <c r="M487" s="83"/>
      <c r="N487" s="85">
        <f t="shared" si="22"/>
        <v>0</v>
      </c>
      <c r="O487" s="83"/>
      <c r="P487" s="85">
        <f t="shared" si="23"/>
        <v>0</v>
      </c>
      <c r="Q487" s="83"/>
      <c r="R487" s="377">
        <f t="shared" si="24"/>
        <v>0</v>
      </c>
      <c r="S487" s="905"/>
      <c r="T487" s="905"/>
      <c r="V487" s="174"/>
      <c r="W487" s="176"/>
    </row>
    <row r="488" spans="1:23" x14ac:dyDescent="0.25">
      <c r="A488" s="179">
        <v>424</v>
      </c>
      <c r="B488" s="204" t="s">
        <v>451</v>
      </c>
      <c r="C488" s="21" t="s">
        <v>194</v>
      </c>
      <c r="D488" s="23" t="s">
        <v>345</v>
      </c>
      <c r="E488" s="23" t="s">
        <v>287</v>
      </c>
      <c r="F488" s="28">
        <v>45383</v>
      </c>
      <c r="G488" s="39">
        <v>4.62</v>
      </c>
      <c r="H488" s="337"/>
      <c r="I488" s="83"/>
      <c r="J488" s="85">
        <f t="shared" si="26"/>
        <v>0</v>
      </c>
      <c r="K488" s="83"/>
      <c r="L488" s="85">
        <f t="shared" si="21"/>
        <v>0</v>
      </c>
      <c r="M488" s="83"/>
      <c r="N488" s="85">
        <f t="shared" si="22"/>
        <v>0</v>
      </c>
      <c r="O488" s="83"/>
      <c r="P488" s="85">
        <f t="shared" si="23"/>
        <v>0</v>
      </c>
      <c r="Q488" s="83"/>
      <c r="R488" s="377">
        <f t="shared" si="24"/>
        <v>0</v>
      </c>
      <c r="S488" s="905"/>
      <c r="T488" s="905"/>
      <c r="V488" s="174"/>
      <c r="W488" s="176"/>
    </row>
    <row r="489" spans="1:23" x14ac:dyDescent="0.25">
      <c r="A489" s="179">
        <v>425</v>
      </c>
      <c r="B489" s="204" t="s">
        <v>452</v>
      </c>
      <c r="C489" s="21" t="s">
        <v>613</v>
      </c>
      <c r="D489" s="21" t="s">
        <v>349</v>
      </c>
      <c r="E489" s="21" t="s">
        <v>697</v>
      </c>
      <c r="F489" s="28">
        <v>45689</v>
      </c>
      <c r="G489" s="39">
        <v>4.3899999999999997</v>
      </c>
      <c r="H489" s="337"/>
      <c r="I489" s="83"/>
      <c r="J489" s="85">
        <f t="shared" si="26"/>
        <v>0</v>
      </c>
      <c r="K489" s="83"/>
      <c r="L489" s="85">
        <f t="shared" si="21"/>
        <v>0</v>
      </c>
      <c r="M489" s="83"/>
      <c r="N489" s="85">
        <f t="shared" si="22"/>
        <v>0</v>
      </c>
      <c r="O489" s="83"/>
      <c r="P489" s="85">
        <f t="shared" si="23"/>
        <v>0</v>
      </c>
      <c r="Q489" s="83"/>
      <c r="R489" s="377">
        <f t="shared" si="24"/>
        <v>0</v>
      </c>
      <c r="S489" s="905"/>
      <c r="T489" s="905"/>
      <c r="V489" s="174"/>
      <c r="W489" s="176"/>
    </row>
    <row r="490" spans="1:23" ht="25.5" x14ac:dyDescent="0.25">
      <c r="A490" s="179">
        <v>426</v>
      </c>
      <c r="B490" s="204" t="s">
        <v>453</v>
      </c>
      <c r="C490" s="21" t="s">
        <v>614</v>
      </c>
      <c r="D490" s="21" t="s">
        <v>350</v>
      </c>
      <c r="E490" s="21" t="s">
        <v>680</v>
      </c>
      <c r="F490" s="28">
        <v>45323</v>
      </c>
      <c r="G490" s="39">
        <v>0.51</v>
      </c>
      <c r="H490" s="337"/>
      <c r="I490" s="83"/>
      <c r="J490" s="85">
        <f t="shared" si="26"/>
        <v>0</v>
      </c>
      <c r="K490" s="83"/>
      <c r="L490" s="85">
        <f t="shared" si="21"/>
        <v>0</v>
      </c>
      <c r="M490" s="83"/>
      <c r="N490" s="85">
        <f t="shared" si="22"/>
        <v>0</v>
      </c>
      <c r="O490" s="83"/>
      <c r="P490" s="85">
        <f t="shared" si="23"/>
        <v>0</v>
      </c>
      <c r="Q490" s="83"/>
      <c r="R490" s="377">
        <f t="shared" si="24"/>
        <v>0</v>
      </c>
      <c r="S490" s="905"/>
      <c r="T490" s="905"/>
      <c r="V490" s="174"/>
      <c r="W490" s="176"/>
    </row>
    <row r="491" spans="1:23" ht="25.5" x14ac:dyDescent="0.25">
      <c r="A491" s="179"/>
      <c r="B491" s="204" t="s">
        <v>17732</v>
      </c>
      <c r="C491" s="21"/>
      <c r="D491" s="21" t="s">
        <v>350</v>
      </c>
      <c r="E491" s="21"/>
      <c r="F491" s="28">
        <v>45809</v>
      </c>
      <c r="G491" s="39">
        <v>3.09</v>
      </c>
      <c r="H491" s="337"/>
      <c r="I491" s="83"/>
      <c r="J491" s="85">
        <f>G491*I491</f>
        <v>0</v>
      </c>
      <c r="K491" s="83"/>
      <c r="L491" s="85">
        <f>G491*K491</f>
        <v>0</v>
      </c>
      <c r="M491" s="83"/>
      <c r="N491" s="85">
        <f>G491*M491</f>
        <v>0</v>
      </c>
      <c r="O491" s="83"/>
      <c r="P491" s="85">
        <f>G491*O491</f>
        <v>0</v>
      </c>
      <c r="Q491" s="83"/>
      <c r="R491" s="377">
        <f>G491*Q491</f>
        <v>0</v>
      </c>
      <c r="S491" s="905"/>
      <c r="T491" s="905"/>
      <c r="V491" s="174"/>
      <c r="W491" s="176"/>
    </row>
    <row r="492" spans="1:23" ht="28.5" x14ac:dyDescent="0.25">
      <c r="A492" s="179">
        <v>427</v>
      </c>
      <c r="B492" s="204" t="s">
        <v>454</v>
      </c>
      <c r="C492" s="21" t="s">
        <v>615</v>
      </c>
      <c r="D492" s="21" t="s">
        <v>351</v>
      </c>
      <c r="E492" s="21" t="s">
        <v>287</v>
      </c>
      <c r="F492" s="28">
        <v>45108</v>
      </c>
      <c r="G492" s="39">
        <v>4.68</v>
      </c>
      <c r="H492" s="337"/>
      <c r="I492" s="83"/>
      <c r="J492" s="85">
        <f t="shared" si="26"/>
        <v>0</v>
      </c>
      <c r="K492" s="83"/>
      <c r="L492" s="85">
        <f t="shared" ref="L492:L601" si="27">G492*K492</f>
        <v>0</v>
      </c>
      <c r="M492" s="83"/>
      <c r="N492" s="85">
        <f t="shared" ref="N492:N601" si="28">G492*M492</f>
        <v>0</v>
      </c>
      <c r="O492" s="83"/>
      <c r="P492" s="85">
        <f t="shared" ref="P492:P601" si="29">G492*O492</f>
        <v>0</v>
      </c>
      <c r="Q492" s="83"/>
      <c r="R492" s="377">
        <f t="shared" ref="R492:R601" si="30">G492*Q492</f>
        <v>0</v>
      </c>
      <c r="S492" s="905"/>
      <c r="T492" s="905"/>
      <c r="V492" s="174"/>
      <c r="W492" s="176"/>
    </row>
    <row r="493" spans="1:23" x14ac:dyDescent="0.25">
      <c r="A493" s="179">
        <v>428</v>
      </c>
      <c r="B493" s="151" t="s">
        <v>1026</v>
      </c>
      <c r="C493" s="581" t="s">
        <v>613</v>
      </c>
      <c r="D493" s="655" t="s">
        <v>334</v>
      </c>
      <c r="E493" s="151" t="s">
        <v>304</v>
      </c>
      <c r="F493" s="579">
        <v>45809</v>
      </c>
      <c r="G493" s="580">
        <v>3.8</v>
      </c>
      <c r="H493" s="337"/>
      <c r="I493" s="593"/>
      <c r="J493" s="85">
        <f t="shared" si="26"/>
        <v>0</v>
      </c>
      <c r="K493" s="83"/>
      <c r="L493" s="879">
        <f>G493*K493</f>
        <v>0</v>
      </c>
      <c r="M493" s="83"/>
      <c r="N493" s="879">
        <f>G493*M493</f>
        <v>0</v>
      </c>
      <c r="O493" s="593"/>
      <c r="P493" s="879">
        <f>G493*O493</f>
        <v>0</v>
      </c>
      <c r="Q493" s="593"/>
      <c r="R493" s="377">
        <f>G493*Q493</f>
        <v>0</v>
      </c>
      <c r="S493" s="905"/>
      <c r="T493" s="905"/>
      <c r="V493" s="174"/>
      <c r="W493" s="176"/>
    </row>
    <row r="494" spans="1:23" s="309" customFormat="1" ht="15.75" x14ac:dyDescent="0.25">
      <c r="A494" s="179">
        <v>429</v>
      </c>
      <c r="B494" s="311" t="s">
        <v>1006</v>
      </c>
      <c r="C494" s="311" t="s">
        <v>1007</v>
      </c>
      <c r="D494" s="655" t="s">
        <v>349</v>
      </c>
      <c r="E494" s="312"/>
      <c r="F494" s="587">
        <v>45473</v>
      </c>
      <c r="G494" s="653">
        <v>2.5099999999999998</v>
      </c>
      <c r="H494" s="341"/>
      <c r="I494" s="343"/>
      <c r="J494" s="85">
        <f t="shared" si="26"/>
        <v>0</v>
      </c>
      <c r="K494" s="83"/>
      <c r="L494" s="342">
        <f>G494*K494</f>
        <v>0</v>
      </c>
      <c r="M494" s="83"/>
      <c r="N494" s="342">
        <f>G494*M494</f>
        <v>0</v>
      </c>
      <c r="O494" s="343"/>
      <c r="P494" s="342">
        <f>G494*O494</f>
        <v>0</v>
      </c>
      <c r="Q494" s="343"/>
      <c r="R494" s="382">
        <f>G494*Q494</f>
        <v>0</v>
      </c>
      <c r="S494" s="905"/>
      <c r="T494" s="915"/>
      <c r="V494" s="344"/>
      <c r="W494" s="345"/>
    </row>
    <row r="495" spans="1:23" ht="28.5" x14ac:dyDescent="0.25">
      <c r="A495" s="179">
        <v>430</v>
      </c>
      <c r="B495" s="204" t="s">
        <v>455</v>
      </c>
      <c r="C495" s="21" t="s">
        <v>616</v>
      </c>
      <c r="D495" s="21" t="s">
        <v>352</v>
      </c>
      <c r="E495" s="21" t="s">
        <v>698</v>
      </c>
      <c r="F495" s="28">
        <v>45689</v>
      </c>
      <c r="G495" s="39">
        <v>5.5</v>
      </c>
      <c r="H495" s="337"/>
      <c r="I495" s="83"/>
      <c r="J495" s="85">
        <f t="shared" si="26"/>
        <v>0</v>
      </c>
      <c r="K495" s="83"/>
      <c r="L495" s="85">
        <f t="shared" si="27"/>
        <v>0</v>
      </c>
      <c r="M495" s="83"/>
      <c r="N495" s="85">
        <f t="shared" si="28"/>
        <v>0</v>
      </c>
      <c r="O495" s="83"/>
      <c r="P495" s="85">
        <f t="shared" si="29"/>
        <v>0</v>
      </c>
      <c r="Q495" s="83"/>
      <c r="R495" s="377">
        <f t="shared" si="30"/>
        <v>0</v>
      </c>
      <c r="S495" s="905"/>
      <c r="T495" s="905"/>
      <c r="V495" s="174"/>
      <c r="W495" s="176"/>
    </row>
    <row r="496" spans="1:23" ht="28.5" x14ac:dyDescent="0.25">
      <c r="A496" s="179">
        <v>431</v>
      </c>
      <c r="B496" s="204" t="s">
        <v>1038</v>
      </c>
      <c r="C496" s="21" t="s">
        <v>617</v>
      </c>
      <c r="D496" s="21" t="s">
        <v>352</v>
      </c>
      <c r="E496" s="21" t="s">
        <v>699</v>
      </c>
      <c r="F496" s="28">
        <v>45383</v>
      </c>
      <c r="G496" s="39">
        <v>9.11</v>
      </c>
      <c r="H496" s="337"/>
      <c r="I496" s="83"/>
      <c r="J496" s="85">
        <f t="shared" si="26"/>
        <v>0</v>
      </c>
      <c r="K496" s="83"/>
      <c r="L496" s="85">
        <f t="shared" si="27"/>
        <v>0</v>
      </c>
      <c r="M496" s="83"/>
      <c r="N496" s="85">
        <f t="shared" si="28"/>
        <v>0</v>
      </c>
      <c r="O496" s="83"/>
      <c r="P496" s="85">
        <f t="shared" si="29"/>
        <v>0</v>
      </c>
      <c r="Q496" s="83"/>
      <c r="R496" s="377">
        <f t="shared" si="30"/>
        <v>0</v>
      </c>
      <c r="S496" s="905"/>
      <c r="T496" s="905"/>
      <c r="V496" s="174"/>
      <c r="W496" s="176"/>
    </row>
    <row r="497" spans="1:23" x14ac:dyDescent="0.25">
      <c r="A497" s="179">
        <v>432</v>
      </c>
      <c r="B497" s="204" t="s">
        <v>1224</v>
      </c>
      <c r="C497" s="21" t="s">
        <v>1223</v>
      </c>
      <c r="D497" s="21" t="s">
        <v>334</v>
      </c>
      <c r="E497" s="151" t="s">
        <v>17615</v>
      </c>
      <c r="F497" s="28">
        <v>45565</v>
      </c>
      <c r="G497" s="39">
        <v>3.79</v>
      </c>
      <c r="H497" s="337"/>
      <c r="I497" s="83"/>
      <c r="J497" s="85">
        <f>G497*I497</f>
        <v>0</v>
      </c>
      <c r="K497" s="83"/>
      <c r="L497" s="85">
        <f>G497*K497</f>
        <v>0</v>
      </c>
      <c r="M497" s="83"/>
      <c r="N497" s="85">
        <f>G497*M497</f>
        <v>0</v>
      </c>
      <c r="O497" s="83"/>
      <c r="P497" s="85">
        <f>G497*O497</f>
        <v>0</v>
      </c>
      <c r="Q497" s="83"/>
      <c r="R497" s="377">
        <f>G497*Q497</f>
        <v>0</v>
      </c>
      <c r="S497" s="905"/>
      <c r="T497" s="905"/>
      <c r="V497" s="174"/>
      <c r="W497" s="176"/>
    </row>
    <row r="498" spans="1:23" ht="28.5" x14ac:dyDescent="0.25">
      <c r="A498" s="179">
        <v>698</v>
      </c>
      <c r="B498" s="204" t="s">
        <v>17761</v>
      </c>
      <c r="C498" s="21" t="s">
        <v>220</v>
      </c>
      <c r="D498" s="21" t="s">
        <v>10</v>
      </c>
      <c r="E498" s="14" t="s">
        <v>288</v>
      </c>
      <c r="F498" s="28">
        <v>45962</v>
      </c>
      <c r="G498" s="39">
        <v>4.58</v>
      </c>
      <c r="H498" s="337"/>
      <c r="I498" s="83"/>
      <c r="J498" s="85">
        <f>G498*I498</f>
        <v>0</v>
      </c>
      <c r="K498" s="83"/>
      <c r="L498" s="85">
        <f>G498*K498</f>
        <v>0</v>
      </c>
      <c r="M498" s="83"/>
      <c r="N498" s="85">
        <f>G498*M498</f>
        <v>0</v>
      </c>
      <c r="O498" s="83"/>
      <c r="P498" s="85">
        <f>G498*O498</f>
        <v>0</v>
      </c>
      <c r="Q498" s="83"/>
      <c r="R498" s="377">
        <f>G498*Q498</f>
        <v>0</v>
      </c>
      <c r="S498" s="905"/>
      <c r="T498" s="905"/>
      <c r="V498" s="174"/>
      <c r="W498" s="176"/>
    </row>
    <row r="499" spans="1:23" ht="28.5" x14ac:dyDescent="0.25">
      <c r="A499" s="179">
        <v>433</v>
      </c>
      <c r="B499" s="204" t="s">
        <v>1037</v>
      </c>
      <c r="C499" s="21" t="s">
        <v>617</v>
      </c>
      <c r="D499" s="21" t="s">
        <v>352</v>
      </c>
      <c r="E499" s="21" t="s">
        <v>699</v>
      </c>
      <c r="F499" s="28">
        <v>45139</v>
      </c>
      <c r="G499" s="39">
        <v>10.97</v>
      </c>
      <c r="H499" s="337"/>
      <c r="I499" s="83"/>
      <c r="J499" s="85">
        <f t="shared" si="26"/>
        <v>0</v>
      </c>
      <c r="K499" s="83"/>
      <c r="L499" s="85">
        <f t="shared" si="27"/>
        <v>0</v>
      </c>
      <c r="M499" s="83"/>
      <c r="N499" s="85">
        <f t="shared" si="28"/>
        <v>0</v>
      </c>
      <c r="O499" s="83"/>
      <c r="P499" s="85">
        <f t="shared" si="29"/>
        <v>0</v>
      </c>
      <c r="Q499" s="83"/>
      <c r="R499" s="377">
        <f t="shared" si="30"/>
        <v>0</v>
      </c>
      <c r="S499" s="905"/>
      <c r="T499" s="905"/>
      <c r="V499" s="174"/>
      <c r="W499" s="176"/>
    </row>
    <row r="500" spans="1:23" x14ac:dyDescent="0.25">
      <c r="A500" s="179">
        <v>434</v>
      </c>
      <c r="B500" s="204" t="s">
        <v>458</v>
      </c>
      <c r="C500" s="21" t="s">
        <v>205</v>
      </c>
      <c r="D500" s="21" t="s">
        <v>352</v>
      </c>
      <c r="E500" s="21" t="s">
        <v>700</v>
      </c>
      <c r="F500" s="28">
        <v>45323</v>
      </c>
      <c r="G500" s="39">
        <v>1.64</v>
      </c>
      <c r="H500" s="337"/>
      <c r="I500" s="83"/>
      <c r="J500" s="85">
        <f t="shared" si="26"/>
        <v>0</v>
      </c>
      <c r="K500" s="83"/>
      <c r="L500" s="85">
        <f t="shared" si="27"/>
        <v>0</v>
      </c>
      <c r="M500" s="83"/>
      <c r="N500" s="85">
        <f t="shared" si="28"/>
        <v>0</v>
      </c>
      <c r="O500" s="83"/>
      <c r="P500" s="85">
        <f t="shared" si="29"/>
        <v>0</v>
      </c>
      <c r="Q500" s="83"/>
      <c r="R500" s="377">
        <f t="shared" si="30"/>
        <v>0</v>
      </c>
      <c r="S500" s="905"/>
      <c r="T500" s="905"/>
      <c r="V500" s="174"/>
      <c r="W500" s="176"/>
    </row>
    <row r="501" spans="1:23" x14ac:dyDescent="0.25">
      <c r="A501" s="179">
        <v>435</v>
      </c>
      <c r="B501" s="201" t="s">
        <v>459</v>
      </c>
      <c r="C501" s="14" t="s">
        <v>194</v>
      </c>
      <c r="D501" s="14" t="s">
        <v>335</v>
      </c>
      <c r="E501" s="14" t="s">
        <v>289</v>
      </c>
      <c r="F501" s="15">
        <v>45231</v>
      </c>
      <c r="G501" s="37">
        <v>4.32</v>
      </c>
      <c r="H501" s="337"/>
      <c r="I501" s="83"/>
      <c r="J501" s="85">
        <f t="shared" si="26"/>
        <v>0</v>
      </c>
      <c r="K501" s="83"/>
      <c r="L501" s="85">
        <f t="shared" si="27"/>
        <v>0</v>
      </c>
      <c r="M501" s="83"/>
      <c r="N501" s="85">
        <f t="shared" si="28"/>
        <v>0</v>
      </c>
      <c r="O501" s="83"/>
      <c r="P501" s="85">
        <f t="shared" si="29"/>
        <v>0</v>
      </c>
      <c r="Q501" s="83"/>
      <c r="R501" s="377">
        <f t="shared" si="30"/>
        <v>0</v>
      </c>
      <c r="S501" s="905"/>
      <c r="T501" s="905"/>
      <c r="V501" s="174"/>
      <c r="W501" s="176"/>
    </row>
    <row r="502" spans="1:23" x14ac:dyDescent="0.25">
      <c r="A502" s="179">
        <v>436</v>
      </c>
      <c r="B502" s="201" t="s">
        <v>785</v>
      </c>
      <c r="C502" s="14" t="s">
        <v>596</v>
      </c>
      <c r="D502" s="14" t="s">
        <v>335</v>
      </c>
      <c r="E502" s="14"/>
      <c r="F502" s="15">
        <v>45383</v>
      </c>
      <c r="G502" s="37">
        <v>1.66</v>
      </c>
      <c r="H502" s="337"/>
      <c r="I502" s="83"/>
      <c r="J502" s="85">
        <f t="shared" si="26"/>
        <v>0</v>
      </c>
      <c r="K502" s="83"/>
      <c r="L502" s="85">
        <f>G502*K502</f>
        <v>0</v>
      </c>
      <c r="M502" s="83"/>
      <c r="N502" s="85">
        <f>G502*M502</f>
        <v>0</v>
      </c>
      <c r="O502" s="83"/>
      <c r="P502" s="85">
        <f>G502*O502</f>
        <v>0</v>
      </c>
      <c r="Q502" s="83"/>
      <c r="R502" s="377">
        <f>G502*Q502</f>
        <v>0</v>
      </c>
      <c r="S502" s="905"/>
      <c r="T502" s="905"/>
      <c r="V502" s="174"/>
      <c r="W502" s="176"/>
    </row>
    <row r="503" spans="1:23" ht="21" x14ac:dyDescent="0.35">
      <c r="A503" s="179">
        <v>437</v>
      </c>
      <c r="B503" s="614" t="s">
        <v>1119</v>
      </c>
      <c r="C503" s="614" t="s">
        <v>229</v>
      </c>
      <c r="D503" s="14" t="s">
        <v>335</v>
      </c>
      <c r="E503" s="152"/>
      <c r="F503" s="576"/>
      <c r="G503" s="603"/>
      <c r="H503" s="337"/>
      <c r="I503" s="593"/>
      <c r="J503" s="599">
        <f>G503*I503</f>
        <v>0</v>
      </c>
      <c r="K503" s="83"/>
      <c r="L503" s="879">
        <f>G503*K503</f>
        <v>0</v>
      </c>
      <c r="M503" s="83"/>
      <c r="N503" s="879">
        <f>G503*M503</f>
        <v>0</v>
      </c>
      <c r="O503" s="593"/>
      <c r="P503" s="879">
        <f>G503*O503</f>
        <v>0</v>
      </c>
      <c r="Q503" s="593"/>
      <c r="R503" s="377">
        <f>G503*Q503</f>
        <v>0</v>
      </c>
      <c r="S503" s="905"/>
      <c r="T503" s="905"/>
      <c r="V503" s="174"/>
      <c r="W503" s="176"/>
    </row>
    <row r="504" spans="1:23" ht="25.5" x14ac:dyDescent="0.25">
      <c r="A504" s="179">
        <v>438</v>
      </c>
      <c r="B504" s="201" t="s">
        <v>461</v>
      </c>
      <c r="C504" s="14" t="s">
        <v>593</v>
      </c>
      <c r="D504" s="14" t="s">
        <v>335</v>
      </c>
      <c r="E504" s="14" t="s">
        <v>701</v>
      </c>
      <c r="F504" s="15">
        <v>45352</v>
      </c>
      <c r="G504" s="37">
        <v>6.06</v>
      </c>
      <c r="H504" s="337"/>
      <c r="I504" s="83"/>
      <c r="J504" s="590">
        <f t="shared" si="26"/>
        <v>0</v>
      </c>
      <c r="K504" s="83"/>
      <c r="L504" s="85">
        <f>G504*K504</f>
        <v>0</v>
      </c>
      <c r="M504" s="83"/>
      <c r="N504" s="85">
        <f>G504*M504</f>
        <v>0</v>
      </c>
      <c r="O504" s="83"/>
      <c r="P504" s="85">
        <f>G504*O504</f>
        <v>0</v>
      </c>
      <c r="Q504" s="83"/>
      <c r="R504" s="377">
        <f>G504*Q504</f>
        <v>0</v>
      </c>
      <c r="S504" s="905"/>
      <c r="T504" s="905"/>
      <c r="V504" s="174"/>
      <c r="W504" s="176"/>
    </row>
    <row r="505" spans="1:23" ht="25.5" x14ac:dyDescent="0.25">
      <c r="A505" s="179">
        <v>439</v>
      </c>
      <c r="B505" s="201" t="s">
        <v>460</v>
      </c>
      <c r="C505" s="14" t="s">
        <v>593</v>
      </c>
      <c r="D505" s="14" t="s">
        <v>335</v>
      </c>
      <c r="E505" s="14" t="s">
        <v>701</v>
      </c>
      <c r="F505" s="15">
        <v>45170</v>
      </c>
      <c r="G505" s="37">
        <v>6.06</v>
      </c>
      <c r="H505" s="337"/>
      <c r="I505" s="83"/>
      <c r="J505" s="590">
        <f t="shared" si="26"/>
        <v>0</v>
      </c>
      <c r="K505" s="83"/>
      <c r="L505" s="85">
        <f t="shared" si="27"/>
        <v>0</v>
      </c>
      <c r="M505" s="83"/>
      <c r="N505" s="85">
        <f t="shared" si="28"/>
        <v>0</v>
      </c>
      <c r="O505" s="83"/>
      <c r="P505" s="85">
        <f t="shared" si="29"/>
        <v>0</v>
      </c>
      <c r="Q505" s="83"/>
      <c r="R505" s="377">
        <f t="shared" si="30"/>
        <v>0</v>
      </c>
      <c r="S505" s="905"/>
      <c r="T505" s="905"/>
      <c r="V505" s="174"/>
      <c r="W505" s="176"/>
    </row>
    <row r="506" spans="1:23" x14ac:dyDescent="0.25">
      <c r="A506" s="179">
        <v>440</v>
      </c>
      <c r="B506" s="184" t="s">
        <v>1018</v>
      </c>
      <c r="C506" s="184" t="s">
        <v>593</v>
      </c>
      <c r="D506" s="560" t="s">
        <v>335</v>
      </c>
      <c r="E506" s="184"/>
      <c r="F506" s="576"/>
      <c r="G506" s="577">
        <v>8.0299999999999994</v>
      </c>
      <c r="H506" s="337"/>
      <c r="I506" s="593"/>
      <c r="J506" s="590">
        <f t="shared" si="26"/>
        <v>0</v>
      </c>
      <c r="K506" s="83"/>
      <c r="L506" s="879">
        <f>G506*K506</f>
        <v>0</v>
      </c>
      <c r="M506" s="83"/>
      <c r="N506" s="879">
        <f>G506*M506</f>
        <v>0</v>
      </c>
      <c r="O506" s="593"/>
      <c r="P506" s="879">
        <f>G506*O506</f>
        <v>0</v>
      </c>
      <c r="Q506" s="593"/>
      <c r="R506" s="377">
        <f>G506*Q506</f>
        <v>0</v>
      </c>
      <c r="S506" s="905"/>
      <c r="T506" s="905"/>
      <c r="V506" s="174"/>
      <c r="W506" s="176"/>
    </row>
    <row r="507" spans="1:23" x14ac:dyDescent="0.25">
      <c r="A507" s="179">
        <v>441</v>
      </c>
      <c r="B507" s="201" t="s">
        <v>462</v>
      </c>
      <c r="C507" s="14" t="s">
        <v>593</v>
      </c>
      <c r="D507" s="14" t="s">
        <v>335</v>
      </c>
      <c r="E507" s="14" t="s">
        <v>702</v>
      </c>
      <c r="F507" s="15">
        <v>45474</v>
      </c>
      <c r="G507" s="37">
        <v>4.87</v>
      </c>
      <c r="H507" s="337"/>
      <c r="I507" s="83"/>
      <c r="J507" s="590">
        <f t="shared" si="26"/>
        <v>0</v>
      </c>
      <c r="K507" s="83"/>
      <c r="L507" s="85">
        <f t="shared" si="27"/>
        <v>0</v>
      </c>
      <c r="M507" s="83"/>
      <c r="N507" s="85">
        <f t="shared" si="28"/>
        <v>0</v>
      </c>
      <c r="O507" s="83"/>
      <c r="P507" s="85">
        <f t="shared" si="29"/>
        <v>0</v>
      </c>
      <c r="Q507" s="83"/>
      <c r="R507" s="377">
        <f t="shared" si="30"/>
        <v>0</v>
      </c>
      <c r="S507" s="905"/>
      <c r="T507" s="905"/>
      <c r="V507" s="174"/>
      <c r="W507" s="176"/>
    </row>
    <row r="508" spans="1:23" x14ac:dyDescent="0.25">
      <c r="A508" s="179">
        <v>442</v>
      </c>
      <c r="B508" s="201" t="s">
        <v>463</v>
      </c>
      <c r="C508" s="14" t="s">
        <v>194</v>
      </c>
      <c r="D508" s="14" t="s">
        <v>335</v>
      </c>
      <c r="E508" s="14" t="s">
        <v>676</v>
      </c>
      <c r="F508" s="15">
        <v>45474</v>
      </c>
      <c r="G508" s="37">
        <v>11.3</v>
      </c>
      <c r="H508" s="337"/>
      <c r="I508" s="83"/>
      <c r="J508" s="590">
        <f t="shared" si="26"/>
        <v>0</v>
      </c>
      <c r="K508" s="83"/>
      <c r="L508" s="85">
        <f t="shared" si="27"/>
        <v>0</v>
      </c>
      <c r="M508" s="83"/>
      <c r="N508" s="85">
        <f t="shared" si="28"/>
        <v>0</v>
      </c>
      <c r="O508" s="83"/>
      <c r="P508" s="85">
        <f t="shared" si="29"/>
        <v>0</v>
      </c>
      <c r="Q508" s="83"/>
      <c r="R508" s="377">
        <f t="shared" si="30"/>
        <v>0</v>
      </c>
      <c r="S508" s="905"/>
      <c r="T508" s="905"/>
      <c r="V508" s="174"/>
      <c r="W508" s="176"/>
    </row>
    <row r="509" spans="1:23" x14ac:dyDescent="0.25">
      <c r="A509" s="179">
        <v>443</v>
      </c>
      <c r="B509" s="201" t="s">
        <v>464</v>
      </c>
      <c r="C509" s="14" t="s">
        <v>618</v>
      </c>
      <c r="D509" s="14" t="s">
        <v>335</v>
      </c>
      <c r="E509" s="14" t="s">
        <v>676</v>
      </c>
      <c r="F509" s="15">
        <v>46023</v>
      </c>
      <c r="G509" s="37">
        <v>3.92</v>
      </c>
      <c r="H509" s="337"/>
      <c r="I509" s="83"/>
      <c r="J509" s="590">
        <f t="shared" si="26"/>
        <v>0</v>
      </c>
      <c r="K509" s="83"/>
      <c r="L509" s="85">
        <f t="shared" si="27"/>
        <v>0</v>
      </c>
      <c r="M509" s="83"/>
      <c r="N509" s="85">
        <f t="shared" si="28"/>
        <v>0</v>
      </c>
      <c r="O509" s="83"/>
      <c r="P509" s="85">
        <f t="shared" si="29"/>
        <v>0</v>
      </c>
      <c r="Q509" s="83"/>
      <c r="R509" s="377">
        <f t="shared" si="30"/>
        <v>0</v>
      </c>
      <c r="S509" s="905"/>
      <c r="T509" s="905"/>
      <c r="V509" s="174"/>
      <c r="W509" s="176"/>
    </row>
    <row r="510" spans="1:23" x14ac:dyDescent="0.25">
      <c r="A510" s="179">
        <v>444</v>
      </c>
      <c r="B510" s="184" t="s">
        <v>1017</v>
      </c>
      <c r="C510" s="184" t="s">
        <v>1044</v>
      </c>
      <c r="D510" s="14" t="s">
        <v>335</v>
      </c>
      <c r="E510" s="184"/>
      <c r="F510" s="576">
        <v>45413</v>
      </c>
      <c r="G510" s="577">
        <v>2.15</v>
      </c>
      <c r="H510" s="337"/>
      <c r="I510" s="593"/>
      <c r="J510" s="590">
        <f t="shared" si="26"/>
        <v>0</v>
      </c>
      <c r="K510" s="83"/>
      <c r="L510" s="879">
        <f>G510*K510</f>
        <v>0</v>
      </c>
      <c r="M510" s="83"/>
      <c r="N510" s="879">
        <f>G510*M510</f>
        <v>0</v>
      </c>
      <c r="O510" s="593"/>
      <c r="P510" s="879">
        <f>G510*O510</f>
        <v>0</v>
      </c>
      <c r="Q510" s="593"/>
      <c r="R510" s="377">
        <f>G510*Q510</f>
        <v>0</v>
      </c>
      <c r="S510" s="905"/>
      <c r="T510" s="905"/>
      <c r="V510" s="174"/>
      <c r="W510" s="176"/>
    </row>
    <row r="511" spans="1:23" x14ac:dyDescent="0.25">
      <c r="A511" s="179">
        <v>445</v>
      </c>
      <c r="B511" s="201" t="s">
        <v>737</v>
      </c>
      <c r="C511" s="14" t="s">
        <v>658</v>
      </c>
      <c r="D511" s="14" t="s">
        <v>335</v>
      </c>
      <c r="E511" s="14"/>
      <c r="F511" s="15">
        <v>45717</v>
      </c>
      <c r="G511" s="37">
        <v>11</v>
      </c>
      <c r="H511" s="337"/>
      <c r="I511" s="83"/>
      <c r="J511" s="590">
        <f t="shared" si="26"/>
        <v>0</v>
      </c>
      <c r="K511" s="83"/>
      <c r="L511" s="85">
        <f>G511*K511</f>
        <v>0</v>
      </c>
      <c r="M511" s="83"/>
      <c r="N511" s="85">
        <f>G511*M511</f>
        <v>0</v>
      </c>
      <c r="O511" s="83"/>
      <c r="P511" s="85">
        <f>G511*O511</f>
        <v>0</v>
      </c>
      <c r="Q511" s="83"/>
      <c r="R511" s="377">
        <f>G511*Q511</f>
        <v>0</v>
      </c>
      <c r="S511" s="905"/>
      <c r="T511" s="905"/>
      <c r="V511" s="174"/>
      <c r="W511" s="176"/>
    </row>
    <row r="512" spans="1:23" x14ac:dyDescent="0.25">
      <c r="A512" s="179">
        <v>446</v>
      </c>
      <c r="B512" s="201" t="s">
        <v>465</v>
      </c>
      <c r="C512" s="14" t="s">
        <v>248</v>
      </c>
      <c r="D512" s="14" t="s">
        <v>335</v>
      </c>
      <c r="E512" s="14" t="s">
        <v>283</v>
      </c>
      <c r="F512" s="15">
        <v>45717</v>
      </c>
      <c r="G512" s="37">
        <v>2.0699999999999998</v>
      </c>
      <c r="H512" s="337"/>
      <c r="I512" s="83"/>
      <c r="J512" s="590">
        <f t="shared" si="26"/>
        <v>0</v>
      </c>
      <c r="K512" s="83"/>
      <c r="L512" s="85">
        <f t="shared" si="27"/>
        <v>0</v>
      </c>
      <c r="M512" s="83"/>
      <c r="N512" s="85">
        <f t="shared" si="28"/>
        <v>0</v>
      </c>
      <c r="O512" s="83"/>
      <c r="P512" s="85">
        <f t="shared" si="29"/>
        <v>0</v>
      </c>
      <c r="Q512" s="83"/>
      <c r="R512" s="377">
        <f t="shared" si="30"/>
        <v>0</v>
      </c>
      <c r="S512" s="905"/>
      <c r="T512" s="905"/>
      <c r="V512" s="174"/>
      <c r="W512" s="176"/>
    </row>
    <row r="513" spans="1:23" x14ac:dyDescent="0.25">
      <c r="A513" s="179">
        <v>447</v>
      </c>
      <c r="B513" s="201" t="s">
        <v>466</v>
      </c>
      <c r="C513" s="14" t="s">
        <v>213</v>
      </c>
      <c r="D513" s="14" t="s">
        <v>335</v>
      </c>
      <c r="E513" s="14" t="s">
        <v>282</v>
      </c>
      <c r="F513" s="15">
        <v>45383</v>
      </c>
      <c r="G513" s="37">
        <v>2.15</v>
      </c>
      <c r="H513" s="337"/>
      <c r="I513" s="83"/>
      <c r="J513" s="590">
        <f t="shared" si="26"/>
        <v>0</v>
      </c>
      <c r="K513" s="83"/>
      <c r="L513" s="85">
        <f t="shared" si="27"/>
        <v>0</v>
      </c>
      <c r="M513" s="83"/>
      <c r="N513" s="85">
        <f t="shared" si="28"/>
        <v>0</v>
      </c>
      <c r="O513" s="83"/>
      <c r="P513" s="85">
        <f t="shared" si="29"/>
        <v>0</v>
      </c>
      <c r="Q513" s="83"/>
      <c r="R513" s="377">
        <f t="shared" si="30"/>
        <v>0</v>
      </c>
      <c r="S513" s="905"/>
      <c r="T513" s="905"/>
      <c r="V513" s="174"/>
      <c r="W513" s="176"/>
    </row>
    <row r="514" spans="1:23" x14ac:dyDescent="0.25">
      <c r="A514" s="179">
        <v>448</v>
      </c>
      <c r="B514" s="201" t="s">
        <v>467</v>
      </c>
      <c r="C514" s="14" t="s">
        <v>205</v>
      </c>
      <c r="D514" s="14" t="s">
        <v>353</v>
      </c>
      <c r="E514" s="14" t="s">
        <v>282</v>
      </c>
      <c r="F514" s="15">
        <v>45139</v>
      </c>
      <c r="G514" s="37">
        <v>1.65</v>
      </c>
      <c r="H514" s="337"/>
      <c r="I514" s="83"/>
      <c r="J514" s="590">
        <f t="shared" si="26"/>
        <v>0</v>
      </c>
      <c r="K514" s="83"/>
      <c r="L514" s="85">
        <f t="shared" si="27"/>
        <v>0</v>
      </c>
      <c r="M514" s="83"/>
      <c r="N514" s="85">
        <f t="shared" si="28"/>
        <v>0</v>
      </c>
      <c r="O514" s="83"/>
      <c r="P514" s="85">
        <f t="shared" si="29"/>
        <v>0</v>
      </c>
      <c r="Q514" s="83"/>
      <c r="R514" s="377">
        <f t="shared" si="30"/>
        <v>0</v>
      </c>
      <c r="S514" s="905"/>
      <c r="T514" s="905"/>
      <c r="V514" s="174"/>
      <c r="W514" s="176"/>
    </row>
    <row r="515" spans="1:23" ht="25.5" x14ac:dyDescent="0.25">
      <c r="A515" s="179">
        <v>449</v>
      </c>
      <c r="B515" s="201" t="s">
        <v>468</v>
      </c>
      <c r="C515" s="14" t="s">
        <v>596</v>
      </c>
      <c r="D515" s="14" t="s">
        <v>335</v>
      </c>
      <c r="E515" s="14" t="s">
        <v>703</v>
      </c>
      <c r="F515" s="15">
        <v>45597</v>
      </c>
      <c r="G515" s="37">
        <v>2.34</v>
      </c>
      <c r="H515" s="337"/>
      <c r="I515" s="83"/>
      <c r="J515" s="590">
        <f t="shared" si="26"/>
        <v>0</v>
      </c>
      <c r="K515" s="83"/>
      <c r="L515" s="85">
        <f t="shared" si="27"/>
        <v>0</v>
      </c>
      <c r="M515" s="83"/>
      <c r="N515" s="85">
        <f t="shared" si="28"/>
        <v>0</v>
      </c>
      <c r="O515" s="83"/>
      <c r="P515" s="85">
        <f t="shared" si="29"/>
        <v>0</v>
      </c>
      <c r="Q515" s="83"/>
      <c r="R515" s="377">
        <f t="shared" si="30"/>
        <v>0</v>
      </c>
      <c r="S515" s="905"/>
      <c r="T515" s="905"/>
      <c r="V515" s="174"/>
      <c r="W515" s="176"/>
    </row>
    <row r="516" spans="1:23" ht="25.5" x14ac:dyDescent="0.25">
      <c r="A516" s="179">
        <v>450</v>
      </c>
      <c r="B516" s="201" t="s">
        <v>469</v>
      </c>
      <c r="C516" s="14" t="s">
        <v>596</v>
      </c>
      <c r="D516" s="14" t="s">
        <v>335</v>
      </c>
      <c r="E516" s="14" t="s">
        <v>703</v>
      </c>
      <c r="F516" s="15">
        <v>45962</v>
      </c>
      <c r="G516" s="37">
        <v>1.86</v>
      </c>
      <c r="H516" s="337"/>
      <c r="I516" s="83"/>
      <c r="J516" s="590">
        <f t="shared" si="26"/>
        <v>0</v>
      </c>
      <c r="K516" s="83"/>
      <c r="L516" s="85">
        <f t="shared" si="27"/>
        <v>0</v>
      </c>
      <c r="M516" s="83"/>
      <c r="N516" s="85">
        <f t="shared" si="28"/>
        <v>0</v>
      </c>
      <c r="O516" s="83"/>
      <c r="P516" s="85">
        <f t="shared" si="29"/>
        <v>0</v>
      </c>
      <c r="Q516" s="83"/>
      <c r="R516" s="377">
        <f t="shared" si="30"/>
        <v>0</v>
      </c>
      <c r="S516" s="905"/>
      <c r="T516" s="905"/>
      <c r="V516" s="174"/>
      <c r="W516" s="176"/>
    </row>
    <row r="517" spans="1:23" ht="25.5" x14ac:dyDescent="0.25">
      <c r="A517" s="179">
        <v>451</v>
      </c>
      <c r="B517" s="201" t="s">
        <v>470</v>
      </c>
      <c r="C517" s="14" t="s">
        <v>231</v>
      </c>
      <c r="D517" s="14" t="s">
        <v>353</v>
      </c>
      <c r="E517" s="14" t="s">
        <v>704</v>
      </c>
      <c r="F517" s="15">
        <v>45323</v>
      </c>
      <c r="G517" s="37">
        <v>2.08</v>
      </c>
      <c r="H517" s="337"/>
      <c r="I517" s="83"/>
      <c r="J517" s="590">
        <f t="shared" si="26"/>
        <v>0</v>
      </c>
      <c r="K517" s="83"/>
      <c r="L517" s="85">
        <f t="shared" si="27"/>
        <v>0</v>
      </c>
      <c r="M517" s="83"/>
      <c r="N517" s="85">
        <f t="shared" si="28"/>
        <v>0</v>
      </c>
      <c r="O517" s="83"/>
      <c r="P517" s="85">
        <f t="shared" si="29"/>
        <v>0</v>
      </c>
      <c r="Q517" s="83"/>
      <c r="R517" s="377">
        <f t="shared" si="30"/>
        <v>0</v>
      </c>
      <c r="S517" s="905"/>
      <c r="T517" s="905"/>
      <c r="V517" s="174"/>
      <c r="W517" s="176"/>
    </row>
    <row r="518" spans="1:23" ht="28.5" x14ac:dyDescent="0.25">
      <c r="A518" s="179">
        <v>452</v>
      </c>
      <c r="B518" s="201" t="s">
        <v>471</v>
      </c>
      <c r="C518" s="14" t="s">
        <v>203</v>
      </c>
      <c r="D518" s="14" t="s">
        <v>335</v>
      </c>
      <c r="E518" s="14" t="s">
        <v>702</v>
      </c>
      <c r="F518" s="15">
        <v>45413</v>
      </c>
      <c r="G518" s="37">
        <v>2.2799999999999998</v>
      </c>
      <c r="H518" s="337"/>
      <c r="I518" s="83"/>
      <c r="J518" s="590">
        <f t="shared" si="26"/>
        <v>0</v>
      </c>
      <c r="K518" s="83"/>
      <c r="L518" s="85">
        <f t="shared" si="27"/>
        <v>0</v>
      </c>
      <c r="M518" s="83"/>
      <c r="N518" s="85">
        <f t="shared" si="28"/>
        <v>0</v>
      </c>
      <c r="O518" s="83"/>
      <c r="P518" s="85">
        <f t="shared" si="29"/>
        <v>0</v>
      </c>
      <c r="Q518" s="83"/>
      <c r="R518" s="377">
        <f t="shared" si="30"/>
        <v>0</v>
      </c>
      <c r="S518" s="905"/>
      <c r="T518" s="905"/>
      <c r="V518" s="174"/>
      <c r="W518" s="176"/>
    </row>
    <row r="519" spans="1:23" ht="30" x14ac:dyDescent="0.25">
      <c r="A519" s="179">
        <v>453</v>
      </c>
      <c r="B519" s="184" t="s">
        <v>1016</v>
      </c>
      <c r="C519" s="184" t="s">
        <v>1045</v>
      </c>
      <c r="D519" s="14" t="s">
        <v>335</v>
      </c>
      <c r="E519" s="14" t="s">
        <v>702</v>
      </c>
      <c r="F519" s="576">
        <v>45901</v>
      </c>
      <c r="G519" s="577">
        <v>2.21</v>
      </c>
      <c r="H519" s="337"/>
      <c r="I519" s="593"/>
      <c r="J519" s="590">
        <f t="shared" si="26"/>
        <v>0</v>
      </c>
      <c r="K519" s="83"/>
      <c r="L519" s="879">
        <f>G519*K519</f>
        <v>0</v>
      </c>
      <c r="M519" s="83"/>
      <c r="N519" s="879">
        <f>G519*M519</f>
        <v>0</v>
      </c>
      <c r="O519" s="593"/>
      <c r="P519" s="879">
        <f>G519*O519</f>
        <v>0</v>
      </c>
      <c r="Q519" s="593"/>
      <c r="R519" s="377">
        <f>G519*Q519</f>
        <v>0</v>
      </c>
      <c r="S519" s="905"/>
      <c r="T519" s="905"/>
      <c r="V519" s="174"/>
      <c r="W519" s="176"/>
    </row>
    <row r="520" spans="1:23" x14ac:dyDescent="0.25">
      <c r="A520" s="179">
        <v>454</v>
      </c>
      <c r="B520" s="201" t="s">
        <v>472</v>
      </c>
      <c r="C520" s="14" t="s">
        <v>619</v>
      </c>
      <c r="D520" s="14" t="s">
        <v>335</v>
      </c>
      <c r="E520" s="14" t="s">
        <v>286</v>
      </c>
      <c r="F520" s="15">
        <v>45200</v>
      </c>
      <c r="G520" s="37">
        <v>7.06</v>
      </c>
      <c r="H520" s="337"/>
      <c r="I520" s="83"/>
      <c r="J520" s="590">
        <f t="shared" si="26"/>
        <v>0</v>
      </c>
      <c r="K520" s="83"/>
      <c r="L520" s="85">
        <f t="shared" si="27"/>
        <v>0</v>
      </c>
      <c r="M520" s="83"/>
      <c r="N520" s="85">
        <f t="shared" si="28"/>
        <v>0</v>
      </c>
      <c r="O520" s="83"/>
      <c r="P520" s="85">
        <f t="shared" si="29"/>
        <v>0</v>
      </c>
      <c r="Q520" s="83"/>
      <c r="R520" s="377">
        <f t="shared" si="30"/>
        <v>0</v>
      </c>
      <c r="S520" s="905"/>
      <c r="T520" s="905"/>
      <c r="V520" s="174"/>
      <c r="W520" s="176"/>
    </row>
    <row r="521" spans="1:23" ht="25.5" x14ac:dyDescent="0.25">
      <c r="A521" s="179">
        <v>455</v>
      </c>
      <c r="B521" s="201" t="s">
        <v>473</v>
      </c>
      <c r="C521" s="14" t="s">
        <v>197</v>
      </c>
      <c r="D521" s="14" t="s">
        <v>335</v>
      </c>
      <c r="E521" s="14" t="s">
        <v>705</v>
      </c>
      <c r="F521" s="15">
        <v>45413</v>
      </c>
      <c r="G521" s="37">
        <v>2.67</v>
      </c>
      <c r="H521" s="337"/>
      <c r="I521" s="83"/>
      <c r="J521" s="590">
        <f t="shared" si="26"/>
        <v>0</v>
      </c>
      <c r="K521" s="83"/>
      <c r="L521" s="85">
        <f t="shared" si="27"/>
        <v>0</v>
      </c>
      <c r="M521" s="83"/>
      <c r="N521" s="85">
        <f t="shared" si="28"/>
        <v>0</v>
      </c>
      <c r="O521" s="83"/>
      <c r="P521" s="85">
        <f t="shared" si="29"/>
        <v>0</v>
      </c>
      <c r="Q521" s="83"/>
      <c r="R521" s="377">
        <f t="shared" si="30"/>
        <v>0</v>
      </c>
      <c r="S521" s="905"/>
      <c r="T521" s="905"/>
      <c r="V521" s="174"/>
      <c r="W521" s="176"/>
    </row>
    <row r="522" spans="1:23" x14ac:dyDescent="0.25">
      <c r="A522" s="179">
        <v>456</v>
      </c>
      <c r="B522" s="201" t="s">
        <v>474</v>
      </c>
      <c r="C522" s="14" t="s">
        <v>213</v>
      </c>
      <c r="D522" s="14" t="s">
        <v>335</v>
      </c>
      <c r="E522" s="14" t="s">
        <v>706</v>
      </c>
      <c r="F522" s="15">
        <v>45231</v>
      </c>
      <c r="G522" s="37">
        <v>7.15</v>
      </c>
      <c r="H522" s="337"/>
      <c r="I522" s="83"/>
      <c r="J522" s="590">
        <f t="shared" si="26"/>
        <v>0</v>
      </c>
      <c r="K522" s="83"/>
      <c r="L522" s="85">
        <f t="shared" si="27"/>
        <v>0</v>
      </c>
      <c r="M522" s="83"/>
      <c r="N522" s="85">
        <f t="shared" si="28"/>
        <v>0</v>
      </c>
      <c r="O522" s="83"/>
      <c r="P522" s="85">
        <f t="shared" si="29"/>
        <v>0</v>
      </c>
      <c r="Q522" s="83"/>
      <c r="R522" s="377">
        <f t="shared" si="30"/>
        <v>0</v>
      </c>
      <c r="S522" s="905"/>
      <c r="T522" s="905"/>
      <c r="V522" s="174"/>
      <c r="W522" s="176"/>
    </row>
    <row r="523" spans="1:23" ht="25.5" x14ac:dyDescent="0.25">
      <c r="A523" s="179">
        <v>457</v>
      </c>
      <c r="B523" s="201" t="s">
        <v>475</v>
      </c>
      <c r="C523" s="14" t="s">
        <v>620</v>
      </c>
      <c r="D523" s="14" t="s">
        <v>335</v>
      </c>
      <c r="E523" s="14" t="s">
        <v>706</v>
      </c>
      <c r="F523" s="15">
        <v>45689</v>
      </c>
      <c r="G523" s="37">
        <v>2.08</v>
      </c>
      <c r="H523" s="337"/>
      <c r="I523" s="83"/>
      <c r="J523" s="590">
        <f t="shared" si="26"/>
        <v>0</v>
      </c>
      <c r="K523" s="83"/>
      <c r="L523" s="85">
        <f t="shared" si="27"/>
        <v>0</v>
      </c>
      <c r="M523" s="83"/>
      <c r="N523" s="85">
        <f t="shared" si="28"/>
        <v>0</v>
      </c>
      <c r="O523" s="83"/>
      <c r="P523" s="85">
        <f t="shared" si="29"/>
        <v>0</v>
      </c>
      <c r="Q523" s="83"/>
      <c r="R523" s="377">
        <f t="shared" si="30"/>
        <v>0</v>
      </c>
      <c r="S523" s="905"/>
      <c r="T523" s="905"/>
      <c r="V523" s="174"/>
      <c r="W523" s="176"/>
    </row>
    <row r="524" spans="1:23" ht="25.5" x14ac:dyDescent="0.25">
      <c r="A524" s="179">
        <v>459</v>
      </c>
      <c r="B524" s="205" t="s">
        <v>478</v>
      </c>
      <c r="C524" s="23" t="s">
        <v>599</v>
      </c>
      <c r="D524" s="23" t="s">
        <v>337</v>
      </c>
      <c r="E524" s="23" t="s">
        <v>707</v>
      </c>
      <c r="F524" s="29">
        <v>45200</v>
      </c>
      <c r="G524" s="40">
        <v>1.98</v>
      </c>
      <c r="H524" s="337"/>
      <c r="I524" s="83"/>
      <c r="J524" s="590">
        <f t="shared" si="26"/>
        <v>0</v>
      </c>
      <c r="K524" s="83"/>
      <c r="L524" s="85">
        <f t="shared" si="27"/>
        <v>0</v>
      </c>
      <c r="M524" s="83"/>
      <c r="N524" s="85">
        <f t="shared" si="28"/>
        <v>0</v>
      </c>
      <c r="O524" s="83"/>
      <c r="P524" s="85">
        <f t="shared" si="29"/>
        <v>0</v>
      </c>
      <c r="Q524" s="83"/>
      <c r="R524" s="377">
        <f t="shared" si="30"/>
        <v>0</v>
      </c>
      <c r="S524" s="905"/>
      <c r="T524" s="905"/>
      <c r="V524" s="174"/>
      <c r="W524" s="176"/>
    </row>
    <row r="525" spans="1:23" ht="30" x14ac:dyDescent="0.25">
      <c r="A525" s="179">
        <v>460</v>
      </c>
      <c r="B525" s="151" t="s">
        <v>992</v>
      </c>
      <c r="C525" s="151" t="s">
        <v>757</v>
      </c>
      <c r="D525" s="23" t="s">
        <v>337</v>
      </c>
      <c r="E525" s="151" t="s">
        <v>710</v>
      </c>
      <c r="F525" s="579">
        <v>45717</v>
      </c>
      <c r="G525" s="580">
        <v>6.95</v>
      </c>
      <c r="H525" s="337"/>
      <c r="I525" s="233">
        <v>2</v>
      </c>
      <c r="J525" s="590">
        <f t="shared" si="26"/>
        <v>13.9</v>
      </c>
      <c r="K525" s="83"/>
      <c r="L525" s="232">
        <f>G525*K525</f>
        <v>0</v>
      </c>
      <c r="M525" s="83"/>
      <c r="N525" s="232">
        <f>G525*M525</f>
        <v>0</v>
      </c>
      <c r="O525" s="233"/>
      <c r="P525" s="232">
        <f>G525*O525</f>
        <v>0</v>
      </c>
      <c r="Q525" s="233"/>
      <c r="R525" s="377">
        <f>G525*Q525</f>
        <v>0</v>
      </c>
      <c r="S525" s="905"/>
      <c r="T525" s="905"/>
      <c r="V525" s="174"/>
      <c r="W525" s="176"/>
    </row>
    <row r="526" spans="1:23" ht="25.5" x14ac:dyDescent="0.25">
      <c r="A526" s="179">
        <v>461</v>
      </c>
      <c r="B526" s="205" t="s">
        <v>479</v>
      </c>
      <c r="C526" s="23" t="s">
        <v>623</v>
      </c>
      <c r="D526" s="23" t="s">
        <v>337</v>
      </c>
      <c r="E526" s="23" t="s">
        <v>276</v>
      </c>
      <c r="F526" s="29">
        <v>45597</v>
      </c>
      <c r="G526" s="40">
        <v>2.34</v>
      </c>
      <c r="H526" s="337"/>
      <c r="I526" s="83"/>
      <c r="J526" s="590">
        <f t="shared" si="26"/>
        <v>0</v>
      </c>
      <c r="K526" s="83"/>
      <c r="L526" s="85">
        <f t="shared" si="27"/>
        <v>0</v>
      </c>
      <c r="M526" s="83"/>
      <c r="N526" s="85">
        <f t="shared" si="28"/>
        <v>0</v>
      </c>
      <c r="O526" s="83"/>
      <c r="P526" s="85">
        <f t="shared" si="29"/>
        <v>0</v>
      </c>
      <c r="Q526" s="83"/>
      <c r="R526" s="377">
        <f t="shared" si="30"/>
        <v>0</v>
      </c>
      <c r="S526" s="905"/>
      <c r="T526" s="905"/>
      <c r="V526" s="174"/>
      <c r="W526" s="176"/>
    </row>
    <row r="527" spans="1:23" ht="25.5" x14ac:dyDescent="0.25">
      <c r="A527" s="179">
        <v>462</v>
      </c>
      <c r="B527" s="205" t="s">
        <v>480</v>
      </c>
      <c r="C527" s="23" t="s">
        <v>624</v>
      </c>
      <c r="D527" s="23" t="s">
        <v>337</v>
      </c>
      <c r="E527" s="23" t="s">
        <v>708</v>
      </c>
      <c r="F527" s="29">
        <v>45658</v>
      </c>
      <c r="G527" s="40">
        <v>2.75</v>
      </c>
      <c r="H527" s="337"/>
      <c r="I527" s="83"/>
      <c r="J527" s="590">
        <f t="shared" si="26"/>
        <v>0</v>
      </c>
      <c r="K527" s="83"/>
      <c r="L527" s="85">
        <f t="shared" si="27"/>
        <v>0</v>
      </c>
      <c r="M527" s="83"/>
      <c r="N527" s="85">
        <f t="shared" si="28"/>
        <v>0</v>
      </c>
      <c r="O527" s="83"/>
      <c r="P527" s="85">
        <f t="shared" si="29"/>
        <v>0</v>
      </c>
      <c r="Q527" s="83"/>
      <c r="R527" s="377">
        <f t="shared" si="30"/>
        <v>0</v>
      </c>
      <c r="S527" s="905"/>
      <c r="T527" s="905"/>
      <c r="V527" s="174"/>
      <c r="W527" s="176"/>
    </row>
    <row r="528" spans="1:23" ht="25.5" x14ac:dyDescent="0.25">
      <c r="A528" s="179">
        <v>463</v>
      </c>
      <c r="B528" s="151" t="s">
        <v>961</v>
      </c>
      <c r="C528" s="151" t="s">
        <v>624</v>
      </c>
      <c r="D528" s="23" t="s">
        <v>337</v>
      </c>
      <c r="E528" s="23" t="s">
        <v>708</v>
      </c>
      <c r="F528" s="579">
        <v>45658</v>
      </c>
      <c r="G528" s="580">
        <v>2.75</v>
      </c>
      <c r="H528" s="337"/>
      <c r="I528" s="233"/>
      <c r="J528" s="590">
        <f t="shared" si="26"/>
        <v>0</v>
      </c>
      <c r="K528" s="83"/>
      <c r="L528" s="232">
        <f t="shared" si="27"/>
        <v>0</v>
      </c>
      <c r="M528" s="83"/>
      <c r="N528" s="232">
        <f t="shared" si="28"/>
        <v>0</v>
      </c>
      <c r="O528" s="233"/>
      <c r="P528" s="232">
        <f t="shared" si="29"/>
        <v>0</v>
      </c>
      <c r="Q528" s="233"/>
      <c r="R528" s="377">
        <f t="shared" si="30"/>
        <v>0</v>
      </c>
      <c r="S528" s="905"/>
      <c r="T528" s="905"/>
      <c r="V528" s="174"/>
      <c r="W528" s="176"/>
    </row>
    <row r="529" spans="1:23" ht="37.5" x14ac:dyDescent="0.25">
      <c r="A529" s="461">
        <v>676</v>
      </c>
      <c r="B529" s="656" t="s">
        <v>17729</v>
      </c>
      <c r="C529" s="509" t="s">
        <v>17730</v>
      </c>
      <c r="D529" s="507" t="s">
        <v>337</v>
      </c>
      <c r="E529" s="509" t="s">
        <v>710</v>
      </c>
      <c r="F529" s="657">
        <v>46478</v>
      </c>
      <c r="G529" s="511">
        <v>1.29</v>
      </c>
      <c r="H529" s="337"/>
      <c r="I529" s="233"/>
      <c r="J529" s="590">
        <f t="shared" si="26"/>
        <v>0</v>
      </c>
      <c r="K529" s="83"/>
      <c r="L529" s="232">
        <f t="shared" si="27"/>
        <v>0</v>
      </c>
      <c r="M529" s="83"/>
      <c r="N529" s="232">
        <f t="shared" si="28"/>
        <v>0</v>
      </c>
      <c r="O529" s="233"/>
      <c r="P529" s="232">
        <f t="shared" si="29"/>
        <v>0</v>
      </c>
      <c r="Q529" s="233"/>
      <c r="R529" s="377">
        <f t="shared" si="30"/>
        <v>0</v>
      </c>
      <c r="S529" s="905"/>
      <c r="T529" s="905"/>
      <c r="V529" s="174"/>
      <c r="W529" s="176"/>
    </row>
    <row r="530" spans="1:23" ht="30" x14ac:dyDescent="0.25">
      <c r="A530" s="179">
        <v>464</v>
      </c>
      <c r="B530" s="151" t="s">
        <v>965</v>
      </c>
      <c r="C530" s="151" t="s">
        <v>757</v>
      </c>
      <c r="D530" s="23" t="s">
        <v>337</v>
      </c>
      <c r="E530" s="151" t="s">
        <v>710</v>
      </c>
      <c r="F530" s="579">
        <v>45658</v>
      </c>
      <c r="G530" s="580">
        <v>5.95</v>
      </c>
      <c r="H530" s="337"/>
      <c r="I530" s="233"/>
      <c r="J530" s="590">
        <f t="shared" si="26"/>
        <v>0</v>
      </c>
      <c r="K530" s="83"/>
      <c r="L530" s="232">
        <f t="shared" si="27"/>
        <v>0</v>
      </c>
      <c r="M530" s="233"/>
      <c r="N530" s="232">
        <f t="shared" si="28"/>
        <v>0</v>
      </c>
      <c r="O530" s="233"/>
      <c r="P530" s="232">
        <f t="shared" si="29"/>
        <v>0</v>
      </c>
      <c r="Q530" s="233"/>
      <c r="R530" s="377">
        <f t="shared" si="30"/>
        <v>0</v>
      </c>
      <c r="S530" s="905"/>
      <c r="T530" s="905"/>
      <c r="V530" s="174"/>
      <c r="W530" s="176"/>
    </row>
    <row r="531" spans="1:23" ht="25.5" x14ac:dyDescent="0.25">
      <c r="A531" s="179">
        <v>467</v>
      </c>
      <c r="B531" s="205" t="s">
        <v>481</v>
      </c>
      <c r="C531" s="23" t="s">
        <v>599</v>
      </c>
      <c r="D531" s="23" t="s">
        <v>337</v>
      </c>
      <c r="E531" s="23" t="s">
        <v>707</v>
      </c>
      <c r="F531" s="29">
        <v>45078</v>
      </c>
      <c r="G531" s="40">
        <v>1</v>
      </c>
      <c r="H531" s="337"/>
      <c r="I531" s="83"/>
      <c r="J531" s="590">
        <f t="shared" si="26"/>
        <v>0</v>
      </c>
      <c r="K531" s="83"/>
      <c r="L531" s="85">
        <f t="shared" si="27"/>
        <v>0</v>
      </c>
      <c r="M531" s="83"/>
      <c r="N531" s="85">
        <f t="shared" si="28"/>
        <v>0</v>
      </c>
      <c r="O531" s="83"/>
      <c r="P531" s="85">
        <f t="shared" si="29"/>
        <v>0</v>
      </c>
      <c r="Q531" s="83"/>
      <c r="R531" s="377">
        <f t="shared" si="30"/>
        <v>0</v>
      </c>
      <c r="S531" s="905"/>
      <c r="T531" s="905"/>
      <c r="V531" s="174"/>
      <c r="W531" s="176"/>
    </row>
    <row r="532" spans="1:23" ht="25.5" x14ac:dyDescent="0.25">
      <c r="A532" s="179">
        <v>472</v>
      </c>
      <c r="B532" s="205" t="s">
        <v>738</v>
      </c>
      <c r="C532" s="23" t="s">
        <v>739</v>
      </c>
      <c r="D532" s="23" t="s">
        <v>337</v>
      </c>
      <c r="E532" s="23" t="s">
        <v>707</v>
      </c>
      <c r="F532" s="29">
        <v>45200</v>
      </c>
      <c r="G532" s="40">
        <v>0.6</v>
      </c>
      <c r="H532" s="337"/>
      <c r="I532" s="83"/>
      <c r="J532" s="590">
        <f t="shared" si="26"/>
        <v>0</v>
      </c>
      <c r="K532" s="83"/>
      <c r="L532" s="85">
        <f t="shared" si="27"/>
        <v>0</v>
      </c>
      <c r="M532" s="83"/>
      <c r="N532" s="85">
        <f t="shared" si="28"/>
        <v>0</v>
      </c>
      <c r="O532" s="83"/>
      <c r="P532" s="85">
        <f t="shared" si="29"/>
        <v>0</v>
      </c>
      <c r="Q532" s="83"/>
      <c r="R532" s="377">
        <f t="shared" si="30"/>
        <v>0</v>
      </c>
      <c r="S532" s="905"/>
      <c r="T532" s="905"/>
      <c r="V532" s="174"/>
      <c r="W532" s="176"/>
    </row>
    <row r="533" spans="1:23" ht="30" x14ac:dyDescent="0.25">
      <c r="A533" s="179">
        <v>473</v>
      </c>
      <c r="B533" s="151" t="s">
        <v>993</v>
      </c>
      <c r="C533" s="151" t="s">
        <v>757</v>
      </c>
      <c r="D533" s="655" t="s">
        <v>337</v>
      </c>
      <c r="E533" s="151" t="s">
        <v>707</v>
      </c>
      <c r="F533" s="579">
        <v>45536</v>
      </c>
      <c r="G533" s="580">
        <v>1.67</v>
      </c>
      <c r="H533" s="337"/>
      <c r="I533" s="233"/>
      <c r="J533" s="590">
        <f t="shared" si="26"/>
        <v>0</v>
      </c>
      <c r="K533" s="83"/>
      <c r="L533" s="232">
        <f t="shared" si="27"/>
        <v>0</v>
      </c>
      <c r="M533" s="83"/>
      <c r="N533" s="232">
        <f t="shared" si="28"/>
        <v>0</v>
      </c>
      <c r="O533" s="233"/>
      <c r="P533" s="232">
        <f t="shared" si="29"/>
        <v>0</v>
      </c>
      <c r="Q533" s="233"/>
      <c r="R533" s="377">
        <f t="shared" si="30"/>
        <v>0</v>
      </c>
      <c r="S533" s="905"/>
      <c r="T533" s="905"/>
      <c r="V533" s="174"/>
      <c r="W533" s="176"/>
    </row>
    <row r="534" spans="1:23" ht="25.5" x14ac:dyDescent="0.25">
      <c r="A534" s="179">
        <v>474</v>
      </c>
      <c r="B534" s="205" t="s">
        <v>483</v>
      </c>
      <c r="C534" s="23" t="s">
        <v>623</v>
      </c>
      <c r="D534" s="23" t="s">
        <v>337</v>
      </c>
      <c r="E534" s="23" t="s">
        <v>707</v>
      </c>
      <c r="F534" s="29">
        <v>45839</v>
      </c>
      <c r="G534" s="40">
        <v>3.58</v>
      </c>
      <c r="H534" s="337"/>
      <c r="I534" s="83"/>
      <c r="J534" s="590">
        <f t="shared" si="26"/>
        <v>0</v>
      </c>
      <c r="K534" s="83"/>
      <c r="L534" s="85">
        <f t="shared" si="27"/>
        <v>0</v>
      </c>
      <c r="M534" s="83"/>
      <c r="N534" s="85">
        <f t="shared" si="28"/>
        <v>0</v>
      </c>
      <c r="O534" s="83"/>
      <c r="P534" s="85">
        <f t="shared" si="29"/>
        <v>0</v>
      </c>
      <c r="Q534" s="83"/>
      <c r="R534" s="377">
        <f t="shared" si="30"/>
        <v>0</v>
      </c>
      <c r="S534" s="905"/>
      <c r="T534" s="905"/>
      <c r="V534" s="174"/>
      <c r="W534" s="176"/>
    </row>
    <row r="535" spans="1:23" ht="28.5" x14ac:dyDescent="0.25">
      <c r="A535" s="179">
        <v>475</v>
      </c>
      <c r="B535" s="205" t="s">
        <v>780</v>
      </c>
      <c r="C535" s="23" t="s">
        <v>736</v>
      </c>
      <c r="D535" s="23" t="s">
        <v>337</v>
      </c>
      <c r="E535" s="23" t="s">
        <v>707</v>
      </c>
      <c r="F535" s="29">
        <v>45809</v>
      </c>
      <c r="G535" s="40">
        <v>0.46</v>
      </c>
      <c r="H535" s="337"/>
      <c r="I535" s="83"/>
      <c r="J535" s="590">
        <f t="shared" si="26"/>
        <v>0</v>
      </c>
      <c r="K535" s="83"/>
      <c r="L535" s="85">
        <f t="shared" si="27"/>
        <v>0</v>
      </c>
      <c r="M535" s="83"/>
      <c r="N535" s="85">
        <f t="shared" si="28"/>
        <v>0</v>
      </c>
      <c r="O535" s="83"/>
      <c r="P535" s="85">
        <f t="shared" si="29"/>
        <v>0</v>
      </c>
      <c r="Q535" s="83"/>
      <c r="R535" s="377">
        <f t="shared" si="30"/>
        <v>0</v>
      </c>
      <c r="S535" s="905"/>
      <c r="T535" s="905"/>
      <c r="V535" s="174"/>
      <c r="W535" s="176"/>
    </row>
    <row r="536" spans="1:23" ht="25.5" x14ac:dyDescent="0.25">
      <c r="A536" s="179">
        <v>476</v>
      </c>
      <c r="B536" s="205" t="s">
        <v>484</v>
      </c>
      <c r="C536" s="23" t="s">
        <v>249</v>
      </c>
      <c r="D536" s="23" t="s">
        <v>337</v>
      </c>
      <c r="E536" s="23" t="s">
        <v>292</v>
      </c>
      <c r="F536" s="29">
        <v>44958</v>
      </c>
      <c r="G536" s="40">
        <v>2.0699999999999998</v>
      </c>
      <c r="H536" s="337"/>
      <c r="I536" s="83"/>
      <c r="J536" s="590">
        <f t="shared" si="26"/>
        <v>0</v>
      </c>
      <c r="K536" s="83"/>
      <c r="L536" s="85">
        <f t="shared" si="27"/>
        <v>0</v>
      </c>
      <c r="M536" s="83"/>
      <c r="N536" s="85">
        <f t="shared" si="28"/>
        <v>0</v>
      </c>
      <c r="O536" s="83"/>
      <c r="P536" s="85">
        <f t="shared" si="29"/>
        <v>0</v>
      </c>
      <c r="Q536" s="83"/>
      <c r="R536" s="377">
        <f t="shared" si="30"/>
        <v>0</v>
      </c>
      <c r="S536" s="905"/>
      <c r="T536" s="905"/>
      <c r="V536" s="174"/>
      <c r="W536" s="176"/>
    </row>
    <row r="537" spans="1:23" ht="28.5" x14ac:dyDescent="0.25">
      <c r="A537" s="179">
        <v>480</v>
      </c>
      <c r="B537" s="205" t="s">
        <v>487</v>
      </c>
      <c r="C537" s="23" t="s">
        <v>239</v>
      </c>
      <c r="D537" s="23" t="s">
        <v>337</v>
      </c>
      <c r="E537" s="23" t="s">
        <v>711</v>
      </c>
      <c r="F537" s="29">
        <v>45505</v>
      </c>
      <c r="G537" s="40">
        <v>3.52</v>
      </c>
      <c r="H537" s="337"/>
      <c r="I537" s="83"/>
      <c r="J537" s="590">
        <f t="shared" si="26"/>
        <v>0</v>
      </c>
      <c r="K537" s="83"/>
      <c r="L537" s="85">
        <f t="shared" si="27"/>
        <v>0</v>
      </c>
      <c r="M537" s="83"/>
      <c r="N537" s="85">
        <f t="shared" si="28"/>
        <v>0</v>
      </c>
      <c r="O537" s="83"/>
      <c r="P537" s="85">
        <f t="shared" si="29"/>
        <v>0</v>
      </c>
      <c r="Q537" s="83"/>
      <c r="R537" s="377">
        <f t="shared" si="30"/>
        <v>0</v>
      </c>
      <c r="S537" s="905"/>
      <c r="T537" s="905"/>
      <c r="V537" s="174"/>
      <c r="W537" s="176"/>
    </row>
    <row r="538" spans="1:23" x14ac:dyDescent="0.25">
      <c r="A538" s="179">
        <v>481</v>
      </c>
      <c r="B538" s="151" t="s">
        <v>978</v>
      </c>
      <c r="C538" s="151" t="s">
        <v>980</v>
      </c>
      <c r="D538" s="655" t="s">
        <v>337</v>
      </c>
      <c r="E538" s="151" t="s">
        <v>710</v>
      </c>
      <c r="F538" s="579"/>
      <c r="G538" s="580">
        <v>1.98</v>
      </c>
      <c r="H538" s="337"/>
      <c r="I538" s="233"/>
      <c r="J538" s="590">
        <f t="shared" si="26"/>
        <v>0</v>
      </c>
      <c r="K538" s="83"/>
      <c r="L538" s="232">
        <f t="shared" si="27"/>
        <v>0</v>
      </c>
      <c r="M538" s="83"/>
      <c r="N538" s="232">
        <f t="shared" si="28"/>
        <v>0</v>
      </c>
      <c r="O538" s="233"/>
      <c r="P538" s="232">
        <f t="shared" si="29"/>
        <v>0</v>
      </c>
      <c r="Q538" s="233"/>
      <c r="R538" s="377">
        <f t="shared" si="30"/>
        <v>0</v>
      </c>
      <c r="S538" s="905"/>
      <c r="T538" s="905"/>
      <c r="V538" s="174"/>
      <c r="W538" s="176"/>
    </row>
    <row r="539" spans="1:23" x14ac:dyDescent="0.25">
      <c r="A539" s="179">
        <v>482</v>
      </c>
      <c r="B539" s="151" t="s">
        <v>979</v>
      </c>
      <c r="C539" s="151" t="s">
        <v>980</v>
      </c>
      <c r="D539" s="655" t="s">
        <v>337</v>
      </c>
      <c r="E539" s="151" t="s">
        <v>710</v>
      </c>
      <c r="F539" s="579"/>
      <c r="G539" s="580">
        <v>1.98</v>
      </c>
      <c r="H539" s="337"/>
      <c r="I539" s="233"/>
      <c r="J539" s="590">
        <f t="shared" si="26"/>
        <v>0</v>
      </c>
      <c r="K539" s="83"/>
      <c r="L539" s="232">
        <f t="shared" si="27"/>
        <v>0</v>
      </c>
      <c r="M539" s="83"/>
      <c r="N539" s="232">
        <f t="shared" si="28"/>
        <v>0</v>
      </c>
      <c r="O539" s="233"/>
      <c r="P539" s="232">
        <f t="shared" si="29"/>
        <v>0</v>
      </c>
      <c r="Q539" s="233"/>
      <c r="R539" s="377">
        <f t="shared" si="30"/>
        <v>0</v>
      </c>
      <c r="S539" s="905"/>
      <c r="T539" s="905"/>
      <c r="V539" s="174"/>
      <c r="W539" s="176"/>
    </row>
    <row r="540" spans="1:23" ht="30" x14ac:dyDescent="0.25">
      <c r="A540" s="179">
        <v>483</v>
      </c>
      <c r="B540" s="151" t="s">
        <v>981</v>
      </c>
      <c r="C540" s="151" t="s">
        <v>983</v>
      </c>
      <c r="D540" s="655" t="s">
        <v>337</v>
      </c>
      <c r="E540" s="151" t="s">
        <v>710</v>
      </c>
      <c r="F540" s="579"/>
      <c r="G540" s="580">
        <v>3.03</v>
      </c>
      <c r="H540" s="337"/>
      <c r="I540" s="233"/>
      <c r="J540" s="590">
        <f t="shared" si="26"/>
        <v>0</v>
      </c>
      <c r="K540" s="83"/>
      <c r="L540" s="232">
        <f t="shared" si="27"/>
        <v>0</v>
      </c>
      <c r="M540" s="83"/>
      <c r="N540" s="232">
        <f t="shared" si="28"/>
        <v>0</v>
      </c>
      <c r="O540" s="233"/>
      <c r="P540" s="232">
        <f t="shared" si="29"/>
        <v>0</v>
      </c>
      <c r="Q540" s="233"/>
      <c r="R540" s="377">
        <f t="shared" si="30"/>
        <v>0</v>
      </c>
      <c r="S540" s="905"/>
      <c r="T540" s="905"/>
      <c r="V540" s="174"/>
      <c r="W540" s="176"/>
    </row>
    <row r="541" spans="1:23" x14ac:dyDescent="0.25">
      <c r="A541" s="179">
        <v>484</v>
      </c>
      <c r="B541" s="151" t="s">
        <v>984</v>
      </c>
      <c r="C541" s="151" t="s">
        <v>983</v>
      </c>
      <c r="D541" s="655" t="s">
        <v>337</v>
      </c>
      <c r="E541" s="151" t="s">
        <v>710</v>
      </c>
      <c r="F541" s="579"/>
      <c r="G541" s="580">
        <v>3.04</v>
      </c>
      <c r="H541" s="337"/>
      <c r="I541" s="233"/>
      <c r="J541" s="590">
        <f t="shared" si="26"/>
        <v>0</v>
      </c>
      <c r="K541" s="83"/>
      <c r="L541" s="232">
        <f t="shared" si="27"/>
        <v>0</v>
      </c>
      <c r="M541" s="83"/>
      <c r="N541" s="232">
        <f t="shared" si="28"/>
        <v>0</v>
      </c>
      <c r="O541" s="233"/>
      <c r="P541" s="232">
        <f t="shared" si="29"/>
        <v>0</v>
      </c>
      <c r="Q541" s="233"/>
      <c r="R541" s="377">
        <f t="shared" si="30"/>
        <v>0</v>
      </c>
      <c r="S541" s="905"/>
      <c r="T541" s="905"/>
      <c r="V541" s="174"/>
      <c r="W541" s="176"/>
    </row>
    <row r="542" spans="1:23" x14ac:dyDescent="0.25">
      <c r="A542" s="179">
        <v>485</v>
      </c>
      <c r="B542" s="151" t="s">
        <v>1047</v>
      </c>
      <c r="C542" s="151" t="s">
        <v>759</v>
      </c>
      <c r="D542" s="655" t="s">
        <v>337</v>
      </c>
      <c r="E542" s="151" t="s">
        <v>710</v>
      </c>
      <c r="F542" s="579">
        <v>45962</v>
      </c>
      <c r="G542" s="580">
        <v>1.63</v>
      </c>
      <c r="H542" s="337"/>
      <c r="I542" s="233"/>
      <c r="J542" s="590">
        <f t="shared" si="26"/>
        <v>0</v>
      </c>
      <c r="K542" s="83"/>
      <c r="L542" s="232">
        <f t="shared" si="27"/>
        <v>0</v>
      </c>
      <c r="M542" s="83"/>
      <c r="N542" s="232">
        <f t="shared" si="28"/>
        <v>0</v>
      </c>
      <c r="O542" s="233"/>
      <c r="P542" s="232">
        <f t="shared" si="29"/>
        <v>0</v>
      </c>
      <c r="Q542" s="233"/>
      <c r="R542" s="377">
        <f t="shared" si="30"/>
        <v>0</v>
      </c>
      <c r="S542" s="905"/>
      <c r="T542" s="905"/>
      <c r="V542" s="174"/>
      <c r="W542" s="176"/>
    </row>
    <row r="543" spans="1:23" x14ac:dyDescent="0.25">
      <c r="A543" s="179">
        <v>486</v>
      </c>
      <c r="B543" s="151" t="s">
        <v>982</v>
      </c>
      <c r="C543" s="151" t="s">
        <v>983</v>
      </c>
      <c r="D543" s="655" t="s">
        <v>337</v>
      </c>
      <c r="E543" s="151" t="s">
        <v>710</v>
      </c>
      <c r="F543" s="579">
        <v>45962</v>
      </c>
      <c r="G543" s="580">
        <v>3.03</v>
      </c>
      <c r="H543" s="337"/>
      <c r="I543" s="233"/>
      <c r="J543" s="590">
        <f t="shared" si="26"/>
        <v>0</v>
      </c>
      <c r="K543" s="83"/>
      <c r="L543" s="232">
        <f t="shared" si="27"/>
        <v>0</v>
      </c>
      <c r="M543" s="83"/>
      <c r="N543" s="232">
        <f t="shared" si="28"/>
        <v>0</v>
      </c>
      <c r="O543" s="233"/>
      <c r="P543" s="232">
        <f t="shared" si="29"/>
        <v>0</v>
      </c>
      <c r="Q543" s="233"/>
      <c r="R543" s="377">
        <f t="shared" si="30"/>
        <v>0</v>
      </c>
      <c r="S543" s="905"/>
      <c r="T543" s="905"/>
      <c r="V543" s="174"/>
      <c r="W543" s="176"/>
    </row>
    <row r="544" spans="1:23" ht="25.5" x14ac:dyDescent="0.25">
      <c r="A544" s="179">
        <v>487</v>
      </c>
      <c r="B544" s="205" t="s">
        <v>488</v>
      </c>
      <c r="C544" s="23" t="s">
        <v>599</v>
      </c>
      <c r="D544" s="23" t="s">
        <v>337</v>
      </c>
      <c r="E544" s="23" t="s">
        <v>712</v>
      </c>
      <c r="F544" s="29">
        <v>45658</v>
      </c>
      <c r="G544" s="40">
        <v>3</v>
      </c>
      <c r="H544" s="337"/>
      <c r="I544" s="83"/>
      <c r="J544" s="590">
        <f t="shared" si="26"/>
        <v>0</v>
      </c>
      <c r="K544" s="83"/>
      <c r="L544" s="85">
        <f t="shared" si="27"/>
        <v>0</v>
      </c>
      <c r="M544" s="83"/>
      <c r="N544" s="85">
        <f t="shared" si="28"/>
        <v>0</v>
      </c>
      <c r="O544" s="83"/>
      <c r="P544" s="85">
        <f t="shared" si="29"/>
        <v>0</v>
      </c>
      <c r="Q544" s="83"/>
      <c r="R544" s="377">
        <f t="shared" si="30"/>
        <v>0</v>
      </c>
      <c r="S544" s="905"/>
      <c r="T544" s="905"/>
      <c r="V544" s="174"/>
      <c r="W544" s="176"/>
    </row>
    <row r="545" spans="1:23" x14ac:dyDescent="0.25">
      <c r="A545" s="179">
        <v>465</v>
      </c>
      <c r="B545" s="205" t="s">
        <v>755</v>
      </c>
      <c r="C545" s="23" t="s">
        <v>744</v>
      </c>
      <c r="D545" s="23" t="s">
        <v>338</v>
      </c>
      <c r="E545" s="23" t="s">
        <v>710</v>
      </c>
      <c r="F545" s="29">
        <v>45566</v>
      </c>
      <c r="G545" s="40">
        <v>4.2699999999999996</v>
      </c>
      <c r="H545" s="337"/>
      <c r="I545" s="83"/>
      <c r="J545" s="590">
        <f t="shared" si="26"/>
        <v>0</v>
      </c>
      <c r="K545" s="83"/>
      <c r="L545" s="85">
        <f t="shared" si="27"/>
        <v>0</v>
      </c>
      <c r="M545" s="83"/>
      <c r="N545" s="85">
        <f t="shared" si="28"/>
        <v>0</v>
      </c>
      <c r="O545" s="83"/>
      <c r="P545" s="85">
        <f t="shared" si="29"/>
        <v>0</v>
      </c>
      <c r="Q545" s="83"/>
      <c r="R545" s="377">
        <f t="shared" si="30"/>
        <v>0</v>
      </c>
      <c r="S545" s="905"/>
      <c r="T545" s="905"/>
      <c r="V545" s="174"/>
      <c r="W545" s="176"/>
    </row>
    <row r="546" spans="1:23" x14ac:dyDescent="0.25">
      <c r="A546" s="179">
        <v>466</v>
      </c>
      <c r="B546" s="205" t="s">
        <v>742</v>
      </c>
      <c r="C546" s="23" t="s">
        <v>628</v>
      </c>
      <c r="D546" s="23" t="s">
        <v>338</v>
      </c>
      <c r="E546" s="23" t="s">
        <v>710</v>
      </c>
      <c r="F546" s="29">
        <v>45383</v>
      </c>
      <c r="G546" s="40">
        <v>2.78</v>
      </c>
      <c r="H546" s="337"/>
      <c r="I546" s="83"/>
      <c r="J546" s="590">
        <f t="shared" si="26"/>
        <v>0</v>
      </c>
      <c r="K546" s="83"/>
      <c r="L546" s="85">
        <f t="shared" si="27"/>
        <v>0</v>
      </c>
      <c r="M546" s="83"/>
      <c r="N546" s="85">
        <f t="shared" si="28"/>
        <v>0</v>
      </c>
      <c r="O546" s="83"/>
      <c r="P546" s="85">
        <f t="shared" si="29"/>
        <v>0</v>
      </c>
      <c r="Q546" s="83"/>
      <c r="R546" s="377">
        <f t="shared" si="30"/>
        <v>0</v>
      </c>
      <c r="S546" s="905"/>
      <c r="T546" s="905"/>
      <c r="V546" s="174"/>
      <c r="W546" s="176"/>
    </row>
    <row r="547" spans="1:23" x14ac:dyDescent="0.25">
      <c r="A547" s="179">
        <v>468</v>
      </c>
      <c r="B547" s="205" t="s">
        <v>1198</v>
      </c>
      <c r="C547" s="23" t="s">
        <v>750</v>
      </c>
      <c r="D547" s="23" t="s">
        <v>338</v>
      </c>
      <c r="E547" s="23" t="s">
        <v>710</v>
      </c>
      <c r="F547" s="29">
        <v>45628</v>
      </c>
      <c r="G547" s="40">
        <v>12</v>
      </c>
      <c r="H547" s="337"/>
      <c r="I547" s="83">
        <v>2</v>
      </c>
      <c r="J547" s="590">
        <f t="shared" si="26"/>
        <v>24</v>
      </c>
      <c r="K547" s="83"/>
      <c r="L547" s="85">
        <f t="shared" si="27"/>
        <v>0</v>
      </c>
      <c r="M547" s="83"/>
      <c r="N547" s="85">
        <f t="shared" si="28"/>
        <v>0</v>
      </c>
      <c r="O547" s="83"/>
      <c r="P547" s="85">
        <f t="shared" si="29"/>
        <v>0</v>
      </c>
      <c r="Q547" s="83"/>
      <c r="R547" s="377">
        <f t="shared" si="30"/>
        <v>0</v>
      </c>
      <c r="S547" s="905"/>
      <c r="T547" s="905"/>
      <c r="V547" s="174"/>
      <c r="W547" s="176"/>
    </row>
    <row r="548" spans="1:23" x14ac:dyDescent="0.25">
      <c r="A548" s="179">
        <v>469</v>
      </c>
      <c r="B548" s="205" t="s">
        <v>880</v>
      </c>
      <c r="C548" s="23" t="s">
        <v>750</v>
      </c>
      <c r="D548" s="23" t="s">
        <v>338</v>
      </c>
      <c r="E548" s="23" t="s">
        <v>710</v>
      </c>
      <c r="F548" s="29">
        <v>45629</v>
      </c>
      <c r="G548" s="40">
        <v>3.8</v>
      </c>
      <c r="H548" s="337"/>
      <c r="I548" s="83"/>
      <c r="J548" s="590">
        <f t="shared" si="26"/>
        <v>0</v>
      </c>
      <c r="K548" s="83"/>
      <c r="L548" s="85">
        <f t="shared" si="27"/>
        <v>0</v>
      </c>
      <c r="M548" s="83"/>
      <c r="N548" s="85">
        <f t="shared" si="28"/>
        <v>0</v>
      </c>
      <c r="O548" s="83"/>
      <c r="P548" s="85">
        <f t="shared" si="29"/>
        <v>0</v>
      </c>
      <c r="Q548" s="83"/>
      <c r="R548" s="377">
        <f t="shared" si="30"/>
        <v>0</v>
      </c>
      <c r="S548" s="905"/>
      <c r="T548" s="905"/>
      <c r="V548" s="174"/>
      <c r="W548" s="176"/>
    </row>
    <row r="549" spans="1:23" ht="30" x14ac:dyDescent="0.25">
      <c r="A549" s="179">
        <v>470</v>
      </c>
      <c r="B549" s="151" t="s">
        <v>969</v>
      </c>
      <c r="C549" s="151" t="s">
        <v>610</v>
      </c>
      <c r="D549" s="655" t="s">
        <v>338</v>
      </c>
      <c r="E549" s="151" t="s">
        <v>710</v>
      </c>
      <c r="F549" s="579">
        <v>46082</v>
      </c>
      <c r="G549" s="580">
        <v>2.94</v>
      </c>
      <c r="H549" s="337"/>
      <c r="I549" s="233"/>
      <c r="J549" s="590">
        <f t="shared" si="26"/>
        <v>0</v>
      </c>
      <c r="K549" s="83"/>
      <c r="L549" s="232">
        <f t="shared" si="27"/>
        <v>0</v>
      </c>
      <c r="M549" s="83"/>
      <c r="N549" s="232">
        <f t="shared" si="28"/>
        <v>0</v>
      </c>
      <c r="O549" s="233"/>
      <c r="P549" s="232">
        <f t="shared" si="29"/>
        <v>0</v>
      </c>
      <c r="Q549" s="233"/>
      <c r="R549" s="377">
        <f t="shared" si="30"/>
        <v>0</v>
      </c>
      <c r="S549" s="905"/>
      <c r="T549" s="905"/>
      <c r="V549" s="174"/>
      <c r="W549" s="176"/>
    </row>
    <row r="550" spans="1:23" ht="30" x14ac:dyDescent="0.25">
      <c r="A550" s="179">
        <v>471</v>
      </c>
      <c r="B550" s="151" t="s">
        <v>968</v>
      </c>
      <c r="C550" s="151" t="s">
        <v>610</v>
      </c>
      <c r="D550" s="655" t="s">
        <v>338</v>
      </c>
      <c r="E550" s="151" t="s">
        <v>710</v>
      </c>
      <c r="F550" s="579">
        <v>46113</v>
      </c>
      <c r="G550" s="580">
        <v>2.94</v>
      </c>
      <c r="H550" s="337"/>
      <c r="I550" s="233"/>
      <c r="J550" s="590">
        <f t="shared" si="26"/>
        <v>0</v>
      </c>
      <c r="K550" s="83"/>
      <c r="L550" s="232">
        <f t="shared" si="27"/>
        <v>0</v>
      </c>
      <c r="M550" s="83"/>
      <c r="N550" s="232">
        <f t="shared" si="28"/>
        <v>0</v>
      </c>
      <c r="O550" s="233"/>
      <c r="P550" s="232">
        <f t="shared" si="29"/>
        <v>0</v>
      </c>
      <c r="Q550" s="233"/>
      <c r="R550" s="377">
        <f t="shared" si="30"/>
        <v>0</v>
      </c>
      <c r="S550" s="905"/>
      <c r="T550" s="905"/>
      <c r="V550" s="174"/>
      <c r="W550" s="176"/>
    </row>
    <row r="551" spans="1:23" x14ac:dyDescent="0.25">
      <c r="A551" s="179">
        <v>477</v>
      </c>
      <c r="B551" s="205" t="s">
        <v>485</v>
      </c>
      <c r="C551" s="23" t="s">
        <v>626</v>
      </c>
      <c r="D551" s="23" t="s">
        <v>338</v>
      </c>
      <c r="E551" s="23" t="s">
        <v>710</v>
      </c>
      <c r="F551" s="29">
        <v>45292</v>
      </c>
      <c r="G551" s="40">
        <v>11.77</v>
      </c>
      <c r="H551" s="337"/>
      <c r="I551" s="83"/>
      <c r="J551" s="590">
        <f t="shared" ref="J551:J606" si="31">G551*I551</f>
        <v>0</v>
      </c>
      <c r="K551" s="83"/>
      <c r="L551" s="85">
        <f t="shared" si="27"/>
        <v>0</v>
      </c>
      <c r="M551" s="83"/>
      <c r="N551" s="85">
        <f t="shared" si="28"/>
        <v>0</v>
      </c>
      <c r="O551" s="83"/>
      <c r="P551" s="85">
        <f t="shared" si="29"/>
        <v>0</v>
      </c>
      <c r="Q551" s="83"/>
      <c r="R551" s="377">
        <f t="shared" si="30"/>
        <v>0</v>
      </c>
      <c r="S551" s="905"/>
      <c r="T551" s="905"/>
      <c r="V551" s="174"/>
      <c r="W551" s="176"/>
    </row>
    <row r="552" spans="1:23" x14ac:dyDescent="0.25">
      <c r="A552" s="179">
        <v>478</v>
      </c>
      <c r="B552" s="205" t="s">
        <v>486</v>
      </c>
      <c r="C552" s="23" t="s">
        <v>626</v>
      </c>
      <c r="D552" s="23" t="s">
        <v>338</v>
      </c>
      <c r="E552" s="23" t="s">
        <v>710</v>
      </c>
      <c r="F552" s="29">
        <v>45292</v>
      </c>
      <c r="G552" s="40">
        <v>11</v>
      </c>
      <c r="H552" s="337"/>
      <c r="I552" s="83"/>
      <c r="J552" s="590">
        <f t="shared" si="31"/>
        <v>0</v>
      </c>
      <c r="K552" s="83"/>
      <c r="L552" s="85">
        <f t="shared" si="27"/>
        <v>0</v>
      </c>
      <c r="M552" s="83"/>
      <c r="N552" s="85">
        <f t="shared" si="28"/>
        <v>0</v>
      </c>
      <c r="O552" s="83"/>
      <c r="P552" s="85">
        <f t="shared" si="29"/>
        <v>0</v>
      </c>
      <c r="Q552" s="83"/>
      <c r="R552" s="377">
        <f t="shared" si="30"/>
        <v>0</v>
      </c>
      <c r="S552" s="905"/>
      <c r="T552" s="905"/>
      <c r="V552" s="174"/>
      <c r="W552" s="176"/>
    </row>
    <row r="553" spans="1:23" x14ac:dyDescent="0.25">
      <c r="A553" s="179">
        <v>479</v>
      </c>
      <c r="B553" s="596" t="s">
        <v>1082</v>
      </c>
      <c r="C553" s="596" t="s">
        <v>247</v>
      </c>
      <c r="D553" s="23" t="s">
        <v>338</v>
      </c>
      <c r="E553" s="151"/>
      <c r="F553" s="579"/>
      <c r="G553" s="597"/>
      <c r="H553" s="337"/>
      <c r="I553" s="593"/>
      <c r="J553" s="599">
        <f>G553*I553</f>
        <v>0</v>
      </c>
      <c r="K553" s="83"/>
      <c r="L553" s="879">
        <f>G553*K553</f>
        <v>0</v>
      </c>
      <c r="M553" s="83"/>
      <c r="N553" s="879">
        <f>G553*M553</f>
        <v>0</v>
      </c>
      <c r="O553" s="593"/>
      <c r="P553" s="879">
        <f>G553*O553</f>
        <v>0</v>
      </c>
      <c r="Q553" s="593"/>
      <c r="R553" s="377">
        <f>G553*Q553</f>
        <v>0</v>
      </c>
      <c r="S553" s="905"/>
      <c r="T553" s="905"/>
      <c r="V553" s="174"/>
      <c r="W553" s="176"/>
    </row>
    <row r="554" spans="1:23" x14ac:dyDescent="0.25">
      <c r="A554" s="179">
        <v>488</v>
      </c>
      <c r="B554" s="205" t="s">
        <v>489</v>
      </c>
      <c r="C554" s="23" t="s">
        <v>627</v>
      </c>
      <c r="D554" s="23" t="s">
        <v>338</v>
      </c>
      <c r="E554" s="23" t="s">
        <v>710</v>
      </c>
      <c r="F554" s="29">
        <v>45658</v>
      </c>
      <c r="G554" s="40">
        <v>5.43</v>
      </c>
      <c r="H554" s="337"/>
      <c r="I554" s="83"/>
      <c r="J554" s="590">
        <f t="shared" si="31"/>
        <v>0</v>
      </c>
      <c r="K554" s="83"/>
      <c r="L554" s="85">
        <f t="shared" si="27"/>
        <v>0</v>
      </c>
      <c r="M554" s="83"/>
      <c r="N554" s="85">
        <f t="shared" si="28"/>
        <v>0</v>
      </c>
      <c r="O554" s="83"/>
      <c r="P554" s="85">
        <f t="shared" si="29"/>
        <v>0</v>
      </c>
      <c r="Q554" s="83"/>
      <c r="R554" s="377">
        <f t="shared" si="30"/>
        <v>0</v>
      </c>
      <c r="S554" s="905"/>
      <c r="T554" s="905"/>
      <c r="V554" s="174"/>
      <c r="W554" s="176"/>
    </row>
    <row r="555" spans="1:23" x14ac:dyDescent="0.25">
      <c r="A555" s="179">
        <v>489</v>
      </c>
      <c r="B555" s="205" t="s">
        <v>490</v>
      </c>
      <c r="C555" s="23" t="s">
        <v>628</v>
      </c>
      <c r="D555" s="23" t="s">
        <v>338</v>
      </c>
      <c r="E555" s="23" t="s">
        <v>710</v>
      </c>
      <c r="F555" s="29">
        <v>45383</v>
      </c>
      <c r="G555" s="40"/>
      <c r="H555" s="337"/>
      <c r="I555" s="83"/>
      <c r="J555" s="590">
        <f t="shared" si="31"/>
        <v>0</v>
      </c>
      <c r="K555" s="83"/>
      <c r="L555" s="85">
        <f t="shared" si="27"/>
        <v>0</v>
      </c>
      <c r="M555" s="83"/>
      <c r="N555" s="85">
        <f t="shared" si="28"/>
        <v>0</v>
      </c>
      <c r="O555" s="83"/>
      <c r="P555" s="85">
        <f t="shared" si="29"/>
        <v>0</v>
      </c>
      <c r="Q555" s="83"/>
      <c r="R555" s="377">
        <f t="shared" si="30"/>
        <v>0</v>
      </c>
      <c r="S555" s="905"/>
      <c r="T555" s="905"/>
      <c r="V555" s="174"/>
      <c r="W555" s="176"/>
    </row>
    <row r="556" spans="1:23" x14ac:dyDescent="0.25">
      <c r="A556" s="179">
        <v>490</v>
      </c>
      <c r="B556" s="151" t="s">
        <v>970</v>
      </c>
      <c r="C556" s="151" t="s">
        <v>971</v>
      </c>
      <c r="D556" s="655" t="s">
        <v>338</v>
      </c>
      <c r="E556" s="151" t="s">
        <v>710</v>
      </c>
      <c r="F556" s="579">
        <v>45505</v>
      </c>
      <c r="G556" s="580">
        <v>1.05</v>
      </c>
      <c r="H556" s="337"/>
      <c r="I556" s="233"/>
      <c r="J556" s="590">
        <f t="shared" si="31"/>
        <v>0</v>
      </c>
      <c r="K556" s="83"/>
      <c r="L556" s="232">
        <f>G556*K556</f>
        <v>0</v>
      </c>
      <c r="M556" s="83"/>
      <c r="N556" s="232">
        <f>G556*M556</f>
        <v>0</v>
      </c>
      <c r="O556" s="233"/>
      <c r="P556" s="85">
        <f t="shared" si="29"/>
        <v>0</v>
      </c>
      <c r="Q556" s="233"/>
      <c r="R556" s="377">
        <f>G556*Q556</f>
        <v>0</v>
      </c>
      <c r="S556" s="905"/>
      <c r="T556" s="905"/>
      <c r="V556" s="174"/>
      <c r="W556" s="176"/>
    </row>
    <row r="557" spans="1:23" x14ac:dyDescent="0.25">
      <c r="A557" s="179">
        <v>491</v>
      </c>
      <c r="B557" s="151" t="s">
        <v>972</v>
      </c>
      <c r="C557" s="151" t="s">
        <v>971</v>
      </c>
      <c r="D557" s="655" t="s">
        <v>338</v>
      </c>
      <c r="E557" s="151" t="s">
        <v>710</v>
      </c>
      <c r="F557" s="579">
        <v>47270</v>
      </c>
      <c r="G557" s="580">
        <v>0.96</v>
      </c>
      <c r="H557" s="337"/>
      <c r="I557" s="233"/>
      <c r="J557" s="590">
        <f t="shared" si="31"/>
        <v>0</v>
      </c>
      <c r="K557" s="83"/>
      <c r="L557" s="232">
        <f>G557*K557</f>
        <v>0</v>
      </c>
      <c r="M557" s="83"/>
      <c r="N557" s="232">
        <f>G557*M557</f>
        <v>0</v>
      </c>
      <c r="O557" s="233"/>
      <c r="P557" s="232">
        <f>G557*O557</f>
        <v>0</v>
      </c>
      <c r="Q557" s="233"/>
      <c r="R557" s="377">
        <f>G557*Q557</f>
        <v>0</v>
      </c>
      <c r="S557" s="905"/>
      <c r="T557" s="905"/>
      <c r="V557" s="174"/>
      <c r="W557" s="176"/>
    </row>
    <row r="558" spans="1:23" x14ac:dyDescent="0.25">
      <c r="A558" s="179">
        <v>492</v>
      </c>
      <c r="B558" s="205" t="s">
        <v>740</v>
      </c>
      <c r="C558" s="23" t="s">
        <v>741</v>
      </c>
      <c r="D558" s="23" t="s">
        <v>338</v>
      </c>
      <c r="E558" s="23" t="s">
        <v>707</v>
      </c>
      <c r="F558" s="29">
        <v>45689</v>
      </c>
      <c r="G558" s="40">
        <v>1.71</v>
      </c>
      <c r="H558" s="337"/>
      <c r="I558" s="83"/>
      <c r="J558" s="590">
        <f t="shared" si="31"/>
        <v>0</v>
      </c>
      <c r="K558" s="83"/>
      <c r="L558" s="85">
        <f>G558*K558</f>
        <v>0</v>
      </c>
      <c r="M558" s="83"/>
      <c r="N558" s="85">
        <f>G558*M558</f>
        <v>0</v>
      </c>
      <c r="O558" s="83"/>
      <c r="P558" s="85">
        <f>G558*O558</f>
        <v>0</v>
      </c>
      <c r="Q558" s="83"/>
      <c r="R558" s="377">
        <f>G558*Q558</f>
        <v>0</v>
      </c>
      <c r="S558" s="905"/>
      <c r="T558" s="905"/>
      <c r="V558" s="174"/>
      <c r="W558" s="176"/>
    </row>
    <row r="559" spans="1:23" x14ac:dyDescent="0.25">
      <c r="A559" s="179">
        <v>493</v>
      </c>
      <c r="B559" s="205" t="s">
        <v>747</v>
      </c>
      <c r="C559" s="23" t="s">
        <v>748</v>
      </c>
      <c r="D559" s="23" t="s">
        <v>338</v>
      </c>
      <c r="E559" s="23" t="s">
        <v>710</v>
      </c>
      <c r="F559" s="29">
        <v>45627</v>
      </c>
      <c r="G559" s="40">
        <v>1.6</v>
      </c>
      <c r="H559" s="337"/>
      <c r="I559" s="83"/>
      <c r="J559" s="590">
        <f t="shared" si="31"/>
        <v>0</v>
      </c>
      <c r="K559" s="83"/>
      <c r="L559" s="85">
        <f>G559*K559</f>
        <v>0</v>
      </c>
      <c r="M559" s="83"/>
      <c r="N559" s="85">
        <f>G559*M559</f>
        <v>0</v>
      </c>
      <c r="O559" s="83"/>
      <c r="P559" s="85">
        <f>G559*O559</f>
        <v>0</v>
      </c>
      <c r="Q559" s="83"/>
      <c r="R559" s="377">
        <f>G559*Q559</f>
        <v>0</v>
      </c>
      <c r="S559" s="905"/>
      <c r="T559" s="905"/>
      <c r="V559" s="174"/>
      <c r="W559" s="176"/>
    </row>
    <row r="560" spans="1:23" x14ac:dyDescent="0.25">
      <c r="A560" s="179">
        <v>494</v>
      </c>
      <c r="B560" s="205" t="s">
        <v>491</v>
      </c>
      <c r="C560" s="23" t="s">
        <v>629</v>
      </c>
      <c r="D560" s="23" t="s">
        <v>338</v>
      </c>
      <c r="E560" s="23" t="s">
        <v>710</v>
      </c>
      <c r="F560" s="29">
        <v>45170</v>
      </c>
      <c r="G560" s="40">
        <v>4.1100000000000003</v>
      </c>
      <c r="H560" s="337"/>
      <c r="I560" s="83"/>
      <c r="J560" s="590">
        <f t="shared" si="31"/>
        <v>0</v>
      </c>
      <c r="K560" s="83"/>
      <c r="L560" s="85">
        <f t="shared" si="27"/>
        <v>0</v>
      </c>
      <c r="M560" s="83"/>
      <c r="N560" s="85">
        <f t="shared" si="28"/>
        <v>0</v>
      </c>
      <c r="O560" s="83"/>
      <c r="P560" s="85">
        <f t="shared" si="29"/>
        <v>0</v>
      </c>
      <c r="Q560" s="83"/>
      <c r="R560" s="377">
        <f t="shared" si="30"/>
        <v>0</v>
      </c>
      <c r="S560" s="905"/>
      <c r="T560" s="905"/>
      <c r="V560" s="174"/>
      <c r="W560" s="176"/>
    </row>
    <row r="561" spans="1:23" x14ac:dyDescent="0.25">
      <c r="A561" s="179">
        <v>495</v>
      </c>
      <c r="B561" s="205" t="s">
        <v>889</v>
      </c>
      <c r="C561" s="23"/>
      <c r="D561" s="23" t="s">
        <v>338</v>
      </c>
      <c r="E561" s="23" t="s">
        <v>710</v>
      </c>
      <c r="F561" s="29"/>
      <c r="G561" s="40">
        <v>1.71</v>
      </c>
      <c r="H561" s="337"/>
      <c r="I561" s="83"/>
      <c r="J561" s="590">
        <f t="shared" si="31"/>
        <v>0</v>
      </c>
      <c r="K561" s="83"/>
      <c r="L561" s="85">
        <f>G561*K561</f>
        <v>0</v>
      </c>
      <c r="M561" s="83"/>
      <c r="N561" s="85">
        <f>G561*M561</f>
        <v>0</v>
      </c>
      <c r="O561" s="83"/>
      <c r="P561" s="85">
        <f>G561*O561</f>
        <v>0</v>
      </c>
      <c r="Q561" s="83"/>
      <c r="R561" s="377">
        <f>G561*Q561</f>
        <v>0</v>
      </c>
      <c r="S561" s="905"/>
      <c r="T561" s="905"/>
      <c r="V561" s="174"/>
      <c r="W561" s="176"/>
    </row>
    <row r="562" spans="1:23" x14ac:dyDescent="0.25">
      <c r="A562" s="179">
        <v>496</v>
      </c>
      <c r="B562" s="205" t="s">
        <v>890</v>
      </c>
      <c r="C562" s="23"/>
      <c r="D562" s="23" t="s">
        <v>338</v>
      </c>
      <c r="E562" s="23" t="s">
        <v>710</v>
      </c>
      <c r="F562" s="29"/>
      <c r="G562" s="40">
        <v>1.71</v>
      </c>
      <c r="H562" s="337"/>
      <c r="I562" s="83"/>
      <c r="J562" s="590">
        <f t="shared" si="31"/>
        <v>0</v>
      </c>
      <c r="K562" s="83"/>
      <c r="L562" s="85">
        <f>G562*K562</f>
        <v>0</v>
      </c>
      <c r="M562" s="83"/>
      <c r="N562" s="85">
        <f>G562*M562</f>
        <v>0</v>
      </c>
      <c r="O562" s="83"/>
      <c r="P562" s="85">
        <f>G562*O562</f>
        <v>0</v>
      </c>
      <c r="Q562" s="83"/>
      <c r="R562" s="377">
        <f>G562*Q562</f>
        <v>0</v>
      </c>
      <c r="S562" s="905"/>
      <c r="T562" s="905"/>
      <c r="V562" s="174"/>
      <c r="W562" s="176"/>
    </row>
    <row r="563" spans="1:23" x14ac:dyDescent="0.25">
      <c r="A563" s="179">
        <v>497</v>
      </c>
      <c r="B563" s="205" t="s">
        <v>842</v>
      </c>
      <c r="C563" s="23" t="s">
        <v>741</v>
      </c>
      <c r="D563" s="23" t="s">
        <v>338</v>
      </c>
      <c r="E563" s="23" t="s">
        <v>710</v>
      </c>
      <c r="F563" s="29">
        <v>45870</v>
      </c>
      <c r="G563" s="40">
        <v>1.71</v>
      </c>
      <c r="H563" s="337"/>
      <c r="I563" s="83"/>
      <c r="J563" s="590">
        <f t="shared" si="31"/>
        <v>0</v>
      </c>
      <c r="K563" s="83"/>
      <c r="L563" s="85">
        <f>G563*K563</f>
        <v>0</v>
      </c>
      <c r="M563" s="83"/>
      <c r="N563" s="85">
        <f>G563*M563</f>
        <v>0</v>
      </c>
      <c r="O563" s="83"/>
      <c r="P563" s="85">
        <f>G563*O563</f>
        <v>0</v>
      </c>
      <c r="Q563" s="83"/>
      <c r="R563" s="377">
        <f>G563*Q563</f>
        <v>0</v>
      </c>
      <c r="S563" s="905"/>
      <c r="T563" s="905"/>
      <c r="V563" s="174"/>
      <c r="W563" s="176"/>
    </row>
    <row r="564" spans="1:23" x14ac:dyDescent="0.25">
      <c r="A564" s="179">
        <v>498</v>
      </c>
      <c r="B564" s="205" t="s">
        <v>492</v>
      </c>
      <c r="C564" s="23" t="s">
        <v>630</v>
      </c>
      <c r="D564" s="23" t="s">
        <v>338</v>
      </c>
      <c r="E564" s="23" t="s">
        <v>710</v>
      </c>
      <c r="F564" s="29">
        <v>45839</v>
      </c>
      <c r="G564" s="40">
        <v>3.54</v>
      </c>
      <c r="H564" s="337"/>
      <c r="I564" s="83"/>
      <c r="J564" s="590">
        <f t="shared" si="31"/>
        <v>0</v>
      </c>
      <c r="K564" s="83"/>
      <c r="L564" s="85">
        <f t="shared" si="27"/>
        <v>0</v>
      </c>
      <c r="M564" s="83"/>
      <c r="N564" s="85">
        <f t="shared" si="28"/>
        <v>0</v>
      </c>
      <c r="O564" s="83"/>
      <c r="P564" s="85">
        <f t="shared" si="29"/>
        <v>0</v>
      </c>
      <c r="Q564" s="83"/>
      <c r="R564" s="377">
        <f t="shared" si="30"/>
        <v>0</v>
      </c>
      <c r="S564" s="905"/>
      <c r="T564" s="905"/>
      <c r="V564" s="174"/>
      <c r="W564" s="176"/>
    </row>
    <row r="565" spans="1:23" x14ac:dyDescent="0.25">
      <c r="A565" s="179">
        <v>499</v>
      </c>
      <c r="B565" s="205" t="s">
        <v>762</v>
      </c>
      <c r="C565" s="23" t="s">
        <v>763</v>
      </c>
      <c r="D565" s="23" t="s">
        <v>338</v>
      </c>
      <c r="E565" s="23" t="s">
        <v>710</v>
      </c>
      <c r="F565" s="29">
        <v>45352</v>
      </c>
      <c r="G565" s="40">
        <v>3.9</v>
      </c>
      <c r="H565" s="337"/>
      <c r="I565" s="83"/>
      <c r="J565" s="590">
        <f t="shared" si="31"/>
        <v>0</v>
      </c>
      <c r="K565" s="83"/>
      <c r="L565" s="85">
        <f>G565*K565</f>
        <v>0</v>
      </c>
      <c r="M565" s="83"/>
      <c r="N565" s="85">
        <f>G565*M565</f>
        <v>0</v>
      </c>
      <c r="O565" s="83"/>
      <c r="P565" s="85">
        <f>G565*O565</f>
        <v>0</v>
      </c>
      <c r="Q565" s="83"/>
      <c r="R565" s="377">
        <f>G565*Q565</f>
        <v>0</v>
      </c>
      <c r="S565" s="905"/>
      <c r="T565" s="905"/>
      <c r="V565" s="174"/>
      <c r="W565" s="176"/>
    </row>
    <row r="566" spans="1:23" ht="28.5" x14ac:dyDescent="0.25">
      <c r="A566" s="179">
        <v>500</v>
      </c>
      <c r="B566" s="205" t="s">
        <v>17824</v>
      </c>
      <c r="C566" s="23" t="s">
        <v>628</v>
      </c>
      <c r="D566" s="23" t="s">
        <v>338</v>
      </c>
      <c r="E566" s="23" t="s">
        <v>710</v>
      </c>
      <c r="F566" s="29">
        <v>45505</v>
      </c>
      <c r="G566" s="40">
        <v>4.55</v>
      </c>
      <c r="H566" s="337"/>
      <c r="I566" s="83">
        <v>2</v>
      </c>
      <c r="J566" s="590">
        <f t="shared" si="31"/>
        <v>9.1</v>
      </c>
      <c r="K566" s="209"/>
      <c r="L566" s="85">
        <f t="shared" si="27"/>
        <v>0</v>
      </c>
      <c r="M566" s="83"/>
      <c r="N566" s="85">
        <f t="shared" si="28"/>
        <v>0</v>
      </c>
      <c r="O566" s="83"/>
      <c r="P566" s="85">
        <f t="shared" si="29"/>
        <v>0</v>
      </c>
      <c r="Q566" s="83"/>
      <c r="R566" s="377">
        <f t="shared" si="30"/>
        <v>0</v>
      </c>
      <c r="S566" s="905"/>
      <c r="T566" s="905"/>
      <c r="V566" s="174"/>
      <c r="W566" s="176"/>
    </row>
    <row r="567" spans="1:23" x14ac:dyDescent="0.25">
      <c r="A567" s="179">
        <v>501</v>
      </c>
      <c r="B567" s="205" t="s">
        <v>841</v>
      </c>
      <c r="C567" s="23" t="s">
        <v>628</v>
      </c>
      <c r="D567" s="23" t="s">
        <v>338</v>
      </c>
      <c r="E567" s="23" t="s">
        <v>710</v>
      </c>
      <c r="F567" s="29">
        <v>46296</v>
      </c>
      <c r="G567" s="40">
        <v>1.06</v>
      </c>
      <c r="H567" s="337"/>
      <c r="I567" s="83"/>
      <c r="J567" s="590">
        <f t="shared" si="31"/>
        <v>0</v>
      </c>
      <c r="K567" s="83"/>
      <c r="L567" s="85">
        <f>G567*K567</f>
        <v>0</v>
      </c>
      <c r="M567" s="83"/>
      <c r="N567" s="85">
        <f>G567*M567</f>
        <v>0</v>
      </c>
      <c r="O567" s="83"/>
      <c r="P567" s="85">
        <f>G567*O567</f>
        <v>0</v>
      </c>
      <c r="Q567" s="83"/>
      <c r="R567" s="377">
        <f>G567*Q567</f>
        <v>0</v>
      </c>
      <c r="S567" s="905"/>
      <c r="T567" s="905"/>
      <c r="V567" s="174"/>
      <c r="W567" s="176"/>
    </row>
    <row r="568" spans="1:23" x14ac:dyDescent="0.25">
      <c r="A568" s="179">
        <v>502</v>
      </c>
      <c r="B568" s="151" t="s">
        <v>841</v>
      </c>
      <c r="C568" s="151" t="s">
        <v>966</v>
      </c>
      <c r="D568" s="655" t="s">
        <v>338</v>
      </c>
      <c r="E568" s="151" t="s">
        <v>710</v>
      </c>
      <c r="F568" s="579">
        <v>45901</v>
      </c>
      <c r="G568" s="580">
        <v>1.43</v>
      </c>
      <c r="H568" s="337"/>
      <c r="I568" s="233"/>
      <c r="J568" s="590">
        <f t="shared" si="31"/>
        <v>0</v>
      </c>
      <c r="K568" s="83"/>
      <c r="L568" s="232">
        <f>G568*K568</f>
        <v>0</v>
      </c>
      <c r="M568" s="83"/>
      <c r="N568" s="232">
        <f>G568*M568</f>
        <v>0</v>
      </c>
      <c r="O568" s="233"/>
      <c r="P568" s="232">
        <f>G568*O568</f>
        <v>0</v>
      </c>
      <c r="Q568" s="233"/>
      <c r="R568" s="377">
        <f>G568*Q568</f>
        <v>0</v>
      </c>
      <c r="S568" s="905"/>
      <c r="T568" s="905"/>
      <c r="V568" s="174"/>
      <c r="W568" s="176"/>
    </row>
    <row r="569" spans="1:23" ht="30" x14ac:dyDescent="0.25">
      <c r="A569" s="179">
        <v>503</v>
      </c>
      <c r="B569" s="151" t="s">
        <v>1125</v>
      </c>
      <c r="C569" s="151" t="s">
        <v>966</v>
      </c>
      <c r="D569" s="23" t="s">
        <v>338</v>
      </c>
      <c r="E569" s="23" t="s">
        <v>710</v>
      </c>
      <c r="F569" s="29">
        <v>45689</v>
      </c>
      <c r="G569" s="40">
        <v>3.74</v>
      </c>
      <c r="H569" s="337"/>
      <c r="I569" s="83">
        <v>2</v>
      </c>
      <c r="J569" s="590">
        <f t="shared" si="31"/>
        <v>7.48</v>
      </c>
      <c r="K569" s="209"/>
      <c r="L569" s="85">
        <f>G569*K569</f>
        <v>0</v>
      </c>
      <c r="M569" s="83"/>
      <c r="N569" s="85">
        <f>G569*M569</f>
        <v>0</v>
      </c>
      <c r="O569" s="83"/>
      <c r="P569" s="85">
        <f>G569*O569</f>
        <v>0</v>
      </c>
      <c r="Q569" s="83"/>
      <c r="R569" s="377">
        <f>G569*Q569</f>
        <v>0</v>
      </c>
      <c r="S569" s="905"/>
      <c r="T569" s="905"/>
      <c r="V569" s="174"/>
      <c r="W569" s="176"/>
    </row>
    <row r="570" spans="1:23" x14ac:dyDescent="0.25">
      <c r="A570" s="179">
        <v>504</v>
      </c>
      <c r="B570" s="205" t="s">
        <v>494</v>
      </c>
      <c r="C570" s="23" t="s">
        <v>631</v>
      </c>
      <c r="D570" s="23" t="s">
        <v>338</v>
      </c>
      <c r="E570" s="23" t="s">
        <v>710</v>
      </c>
      <c r="F570" s="29"/>
      <c r="G570" s="40">
        <v>0.63</v>
      </c>
      <c r="H570" s="337"/>
      <c r="I570" s="83"/>
      <c r="J570" s="590">
        <f t="shared" si="31"/>
        <v>0</v>
      </c>
      <c r="K570" s="83"/>
      <c r="L570" s="85">
        <f t="shared" si="27"/>
        <v>0</v>
      </c>
      <c r="M570" s="83"/>
      <c r="N570" s="85">
        <f t="shared" si="28"/>
        <v>0</v>
      </c>
      <c r="O570" s="83"/>
      <c r="P570" s="85">
        <f t="shared" si="29"/>
        <v>0</v>
      </c>
      <c r="Q570" s="83"/>
      <c r="R570" s="377">
        <f t="shared" si="30"/>
        <v>0</v>
      </c>
      <c r="S570" s="905"/>
      <c r="T570" s="905"/>
      <c r="V570" s="174"/>
      <c r="W570" s="176"/>
    </row>
    <row r="571" spans="1:23" x14ac:dyDescent="0.25">
      <c r="A571" s="179">
        <v>505</v>
      </c>
      <c r="B571" s="205" t="s">
        <v>495</v>
      </c>
      <c r="C571" s="23" t="s">
        <v>632</v>
      </c>
      <c r="D571" s="23" t="s">
        <v>338</v>
      </c>
      <c r="E571" s="23" t="s">
        <v>710</v>
      </c>
      <c r="F571" s="29">
        <v>45870</v>
      </c>
      <c r="G571" s="40">
        <v>5.0199999999999996</v>
      </c>
      <c r="H571" s="337"/>
      <c r="I571" s="83"/>
      <c r="J571" s="590">
        <f t="shared" si="31"/>
        <v>0</v>
      </c>
      <c r="K571" s="83"/>
      <c r="L571" s="85">
        <f t="shared" si="27"/>
        <v>0</v>
      </c>
      <c r="M571" s="83"/>
      <c r="N571" s="85">
        <f t="shared" si="28"/>
        <v>0</v>
      </c>
      <c r="O571" s="83"/>
      <c r="P571" s="85">
        <f t="shared" si="29"/>
        <v>0</v>
      </c>
      <c r="Q571" s="83"/>
      <c r="R571" s="377">
        <f t="shared" si="30"/>
        <v>0</v>
      </c>
      <c r="S571" s="905"/>
      <c r="T571" s="905"/>
      <c r="V571" s="174"/>
      <c r="W571" s="176"/>
    </row>
    <row r="572" spans="1:23" x14ac:dyDescent="0.25">
      <c r="A572" s="179">
        <v>506</v>
      </c>
      <c r="B572" s="205" t="s">
        <v>496</v>
      </c>
      <c r="C572" s="23" t="s">
        <v>633</v>
      </c>
      <c r="D572" s="23" t="s">
        <v>338</v>
      </c>
      <c r="E572" s="23" t="s">
        <v>710</v>
      </c>
      <c r="F572" s="29"/>
      <c r="G572" s="40">
        <v>1.29</v>
      </c>
      <c r="H572" s="337"/>
      <c r="I572" s="83"/>
      <c r="J572" s="590">
        <f t="shared" si="31"/>
        <v>0</v>
      </c>
      <c r="K572" s="83"/>
      <c r="L572" s="85">
        <f t="shared" si="27"/>
        <v>0</v>
      </c>
      <c r="M572" s="83"/>
      <c r="N572" s="85">
        <f t="shared" si="28"/>
        <v>0</v>
      </c>
      <c r="O572" s="83"/>
      <c r="P572" s="85">
        <f t="shared" si="29"/>
        <v>0</v>
      </c>
      <c r="Q572" s="83"/>
      <c r="R572" s="377">
        <f t="shared" si="30"/>
        <v>0</v>
      </c>
      <c r="S572" s="905"/>
      <c r="T572" s="905"/>
      <c r="V572" s="174"/>
      <c r="W572" s="176"/>
    </row>
    <row r="573" spans="1:23" x14ac:dyDescent="0.25">
      <c r="A573" s="179">
        <v>507</v>
      </c>
      <c r="B573" s="205" t="s">
        <v>497</v>
      </c>
      <c r="C573" s="23" t="s">
        <v>634</v>
      </c>
      <c r="D573" s="23" t="s">
        <v>338</v>
      </c>
      <c r="E573" s="23" t="s">
        <v>710</v>
      </c>
      <c r="F573" s="29">
        <v>46082</v>
      </c>
      <c r="G573" s="40">
        <v>4.93</v>
      </c>
      <c r="H573" s="337"/>
      <c r="I573" s="83"/>
      <c r="J573" s="590">
        <f t="shared" si="31"/>
        <v>0</v>
      </c>
      <c r="K573" s="83"/>
      <c r="L573" s="85">
        <f t="shared" si="27"/>
        <v>0</v>
      </c>
      <c r="M573" s="83"/>
      <c r="N573" s="85">
        <f t="shared" si="28"/>
        <v>0</v>
      </c>
      <c r="O573" s="83"/>
      <c r="P573" s="85">
        <f t="shared" si="29"/>
        <v>0</v>
      </c>
      <c r="Q573" s="83"/>
      <c r="R573" s="377">
        <f t="shared" si="30"/>
        <v>0</v>
      </c>
      <c r="S573" s="905"/>
      <c r="T573" s="905"/>
      <c r="V573" s="174"/>
      <c r="W573" s="176"/>
    </row>
    <row r="574" spans="1:23" x14ac:dyDescent="0.25">
      <c r="A574" s="179">
        <v>508</v>
      </c>
      <c r="B574" s="151" t="s">
        <v>988</v>
      </c>
      <c r="C574" s="151" t="s">
        <v>966</v>
      </c>
      <c r="D574" s="655" t="s">
        <v>338</v>
      </c>
      <c r="E574" s="151" t="s">
        <v>710</v>
      </c>
      <c r="F574" s="579">
        <v>45748</v>
      </c>
      <c r="G574" s="580">
        <v>3.43</v>
      </c>
      <c r="H574" s="337"/>
      <c r="I574" s="233"/>
      <c r="J574" s="590">
        <f t="shared" si="31"/>
        <v>0</v>
      </c>
      <c r="K574" s="83"/>
      <c r="L574" s="232">
        <f>G574*K574</f>
        <v>0</v>
      </c>
      <c r="M574" s="83"/>
      <c r="N574" s="232">
        <f>G574*M574</f>
        <v>0</v>
      </c>
      <c r="O574" s="233"/>
      <c r="P574" s="232">
        <f>G574*O574</f>
        <v>0</v>
      </c>
      <c r="Q574" s="233"/>
      <c r="R574" s="377">
        <f>G574*Q574</f>
        <v>0</v>
      </c>
      <c r="S574" s="905"/>
      <c r="T574" s="905"/>
      <c r="V574" s="174"/>
      <c r="W574" s="176"/>
    </row>
    <row r="575" spans="1:23" ht="30" x14ac:dyDescent="0.25">
      <c r="A575" s="179">
        <v>509</v>
      </c>
      <c r="B575" s="151" t="s">
        <v>989</v>
      </c>
      <c r="C575" s="151" t="s">
        <v>966</v>
      </c>
      <c r="D575" s="655" t="s">
        <v>338</v>
      </c>
      <c r="E575" s="151" t="s">
        <v>710</v>
      </c>
      <c r="F575" s="579">
        <v>45717</v>
      </c>
      <c r="G575" s="580">
        <v>3.71</v>
      </c>
      <c r="H575" s="337"/>
      <c r="I575" s="233"/>
      <c r="J575" s="590">
        <f t="shared" si="31"/>
        <v>0</v>
      </c>
      <c r="K575" s="83"/>
      <c r="L575" s="232">
        <f>G575*K575</f>
        <v>0</v>
      </c>
      <c r="M575" s="83"/>
      <c r="N575" s="232">
        <f>G575*M575</f>
        <v>0</v>
      </c>
      <c r="O575" s="233"/>
      <c r="P575" s="232">
        <f>G575*O575</f>
        <v>0</v>
      </c>
      <c r="Q575" s="233"/>
      <c r="R575" s="377">
        <f>G575*Q575</f>
        <v>0</v>
      </c>
      <c r="S575" s="905"/>
      <c r="T575" s="905"/>
      <c r="V575" s="174"/>
      <c r="W575" s="176"/>
    </row>
    <row r="576" spans="1:23" ht="25.5" x14ac:dyDescent="0.25">
      <c r="A576" s="179">
        <v>510</v>
      </c>
      <c r="B576" s="205" t="s">
        <v>498</v>
      </c>
      <c r="C576" s="23" t="s">
        <v>635</v>
      </c>
      <c r="D576" s="23" t="s">
        <v>338</v>
      </c>
      <c r="E576" s="23" t="s">
        <v>710</v>
      </c>
      <c r="F576" s="29">
        <v>45323</v>
      </c>
      <c r="G576" s="40">
        <v>1.29</v>
      </c>
      <c r="H576" s="337"/>
      <c r="I576" s="83"/>
      <c r="J576" s="590">
        <f t="shared" si="31"/>
        <v>0</v>
      </c>
      <c r="K576" s="83"/>
      <c r="L576" s="85">
        <f t="shared" si="27"/>
        <v>0</v>
      </c>
      <c r="M576" s="83"/>
      <c r="N576" s="85">
        <f t="shared" si="28"/>
        <v>0</v>
      </c>
      <c r="O576" s="83"/>
      <c r="P576" s="85">
        <f t="shared" si="29"/>
        <v>0</v>
      </c>
      <c r="Q576" s="83"/>
      <c r="R576" s="377">
        <f t="shared" si="30"/>
        <v>0</v>
      </c>
      <c r="S576" s="905"/>
      <c r="T576" s="905"/>
      <c r="V576" s="174"/>
      <c r="W576" s="176"/>
    </row>
    <row r="577" spans="1:23" ht="28.5" x14ac:dyDescent="0.25">
      <c r="A577" s="179">
        <v>511</v>
      </c>
      <c r="B577" s="205" t="s">
        <v>756</v>
      </c>
      <c r="C577" s="23" t="s">
        <v>757</v>
      </c>
      <c r="D577" s="23" t="s">
        <v>338</v>
      </c>
      <c r="E577" s="23" t="s">
        <v>710</v>
      </c>
      <c r="F577" s="29">
        <v>45505</v>
      </c>
      <c r="G577" s="40">
        <v>3</v>
      </c>
      <c r="H577" s="337"/>
      <c r="I577" s="83"/>
      <c r="J577" s="590">
        <f t="shared" si="31"/>
        <v>0</v>
      </c>
      <c r="K577" s="83"/>
      <c r="L577" s="85">
        <f>G577*K577</f>
        <v>0</v>
      </c>
      <c r="M577" s="83"/>
      <c r="N577" s="85">
        <f>G577*M577</f>
        <v>0</v>
      </c>
      <c r="O577" s="83"/>
      <c r="P577" s="85">
        <f>G577*O577</f>
        <v>0</v>
      </c>
      <c r="Q577" s="83"/>
      <c r="R577" s="377">
        <f>G577*Q577</f>
        <v>0</v>
      </c>
      <c r="S577" s="905"/>
      <c r="T577" s="905"/>
      <c r="V577" s="174"/>
      <c r="W577" s="176"/>
    </row>
    <row r="578" spans="1:23" ht="28.5" x14ac:dyDescent="0.25">
      <c r="A578" s="179">
        <v>512</v>
      </c>
      <c r="B578" s="205" t="s">
        <v>758</v>
      </c>
      <c r="C578" s="23" t="s">
        <v>759</v>
      </c>
      <c r="D578" s="23" t="s">
        <v>338</v>
      </c>
      <c r="E578" s="23" t="s">
        <v>710</v>
      </c>
      <c r="F578" s="29">
        <v>45809</v>
      </c>
      <c r="G578" s="40">
        <v>2.99</v>
      </c>
      <c r="H578" s="337"/>
      <c r="I578" s="83"/>
      <c r="J578" s="590">
        <f t="shared" si="31"/>
        <v>0</v>
      </c>
      <c r="K578" s="83"/>
      <c r="L578" s="85">
        <f>G578*K578</f>
        <v>0</v>
      </c>
      <c r="M578" s="83"/>
      <c r="N578" s="85">
        <f>G578*M578</f>
        <v>0</v>
      </c>
      <c r="O578" s="83"/>
      <c r="P578" s="85">
        <f>G578*O578</f>
        <v>0</v>
      </c>
      <c r="Q578" s="83"/>
      <c r="R578" s="377">
        <f>G578*Q578</f>
        <v>0</v>
      </c>
      <c r="S578" s="905"/>
      <c r="T578" s="905"/>
      <c r="V578" s="174"/>
      <c r="W578" s="176"/>
    </row>
    <row r="579" spans="1:23" ht="25.5" x14ac:dyDescent="0.25">
      <c r="A579" s="179">
        <v>513</v>
      </c>
      <c r="B579" s="205" t="s">
        <v>764</v>
      </c>
      <c r="C579" s="23" t="s">
        <v>757</v>
      </c>
      <c r="D579" s="23" t="s">
        <v>338</v>
      </c>
      <c r="E579" s="23" t="s">
        <v>710</v>
      </c>
      <c r="F579" s="29">
        <v>45870</v>
      </c>
      <c r="G579" s="40">
        <v>3.32</v>
      </c>
      <c r="H579" s="337"/>
      <c r="I579" s="83"/>
      <c r="J579" s="590">
        <f t="shared" si="31"/>
        <v>0</v>
      </c>
      <c r="K579" s="83"/>
      <c r="L579" s="85">
        <f>G579*K579</f>
        <v>0</v>
      </c>
      <c r="M579" s="83"/>
      <c r="N579" s="85">
        <f>G579*M579</f>
        <v>0</v>
      </c>
      <c r="O579" s="83"/>
      <c r="P579" s="85">
        <f>G579*O579</f>
        <v>0</v>
      </c>
      <c r="Q579" s="83"/>
      <c r="R579" s="377">
        <f>G579*Q579</f>
        <v>0</v>
      </c>
      <c r="S579" s="905"/>
      <c r="T579" s="905"/>
      <c r="V579" s="174"/>
      <c r="W579" s="176"/>
    </row>
    <row r="580" spans="1:23" x14ac:dyDescent="0.25">
      <c r="A580" s="179">
        <v>514</v>
      </c>
      <c r="B580" s="205" t="s">
        <v>760</v>
      </c>
      <c r="C580" s="23" t="s">
        <v>761</v>
      </c>
      <c r="D580" s="23" t="s">
        <v>338</v>
      </c>
      <c r="E580" s="23" t="s">
        <v>710</v>
      </c>
      <c r="F580" s="29">
        <v>45085</v>
      </c>
      <c r="G580" s="40">
        <v>3.01</v>
      </c>
      <c r="H580" s="337"/>
      <c r="I580" s="83"/>
      <c r="J580" s="590">
        <f t="shared" si="31"/>
        <v>0</v>
      </c>
      <c r="K580" s="83"/>
      <c r="L580" s="85">
        <f>G580*K580</f>
        <v>0</v>
      </c>
      <c r="M580" s="83"/>
      <c r="N580" s="85">
        <f>G580*M580</f>
        <v>0</v>
      </c>
      <c r="O580" s="83"/>
      <c r="P580" s="85">
        <f>G580*O580</f>
        <v>0</v>
      </c>
      <c r="Q580" s="83"/>
      <c r="R580" s="377">
        <f>G580*Q580</f>
        <v>0</v>
      </c>
      <c r="S580" s="905"/>
      <c r="T580" s="905"/>
      <c r="V580" s="174"/>
      <c r="W580" s="176"/>
    </row>
    <row r="581" spans="1:23" x14ac:dyDescent="0.25">
      <c r="A581" s="179">
        <v>515</v>
      </c>
      <c r="B581" s="205" t="s">
        <v>835</v>
      </c>
      <c r="C581" s="23" t="s">
        <v>761</v>
      </c>
      <c r="D581" s="23" t="s">
        <v>338</v>
      </c>
      <c r="E581" s="23" t="s">
        <v>710</v>
      </c>
      <c r="F581" s="29">
        <v>45566</v>
      </c>
      <c r="G581" s="40">
        <v>3.01</v>
      </c>
      <c r="H581" s="337"/>
      <c r="I581" s="83"/>
      <c r="J581" s="590">
        <f t="shared" si="31"/>
        <v>0</v>
      </c>
      <c r="K581" s="83"/>
      <c r="L581" s="85">
        <f t="shared" si="27"/>
        <v>0</v>
      </c>
      <c r="M581" s="83"/>
      <c r="N581" s="85">
        <f t="shared" si="28"/>
        <v>0</v>
      </c>
      <c r="O581" s="83"/>
      <c r="P581" s="85">
        <f t="shared" si="29"/>
        <v>0</v>
      </c>
      <c r="Q581" s="83"/>
      <c r="R581" s="377">
        <f t="shared" si="30"/>
        <v>0</v>
      </c>
      <c r="S581" s="905"/>
      <c r="T581" s="905"/>
      <c r="V581" s="174"/>
      <c r="W581" s="176"/>
    </row>
    <row r="582" spans="1:23" ht="25.5" x14ac:dyDescent="0.25">
      <c r="A582" s="179">
        <v>516</v>
      </c>
      <c r="B582" s="205" t="s">
        <v>499</v>
      </c>
      <c r="C582" s="23" t="s">
        <v>635</v>
      </c>
      <c r="D582" s="23" t="s">
        <v>338</v>
      </c>
      <c r="E582" s="23" t="s">
        <v>710</v>
      </c>
      <c r="F582" s="29">
        <v>45085</v>
      </c>
      <c r="G582" s="40">
        <v>4.21</v>
      </c>
      <c r="H582" s="337"/>
      <c r="I582" s="83"/>
      <c r="J582" s="590">
        <f t="shared" si="31"/>
        <v>0</v>
      </c>
      <c r="K582" s="83"/>
      <c r="L582" s="85">
        <f t="shared" si="27"/>
        <v>0</v>
      </c>
      <c r="M582" s="83"/>
      <c r="N582" s="85">
        <f t="shared" si="28"/>
        <v>0</v>
      </c>
      <c r="O582" s="83"/>
      <c r="P582" s="85">
        <f t="shared" si="29"/>
        <v>0</v>
      </c>
      <c r="Q582" s="83"/>
      <c r="R582" s="377">
        <f t="shared" si="30"/>
        <v>0</v>
      </c>
      <c r="S582" s="905"/>
      <c r="T582" s="905"/>
      <c r="V582" s="174"/>
      <c r="W582" s="176"/>
    </row>
    <row r="583" spans="1:23" ht="25.5" x14ac:dyDescent="0.25">
      <c r="A583" s="179">
        <v>517</v>
      </c>
      <c r="B583" s="205" t="s">
        <v>500</v>
      </c>
      <c r="C583" s="23" t="s">
        <v>635</v>
      </c>
      <c r="D583" s="23" t="s">
        <v>338</v>
      </c>
      <c r="E583" s="23" t="s">
        <v>710</v>
      </c>
      <c r="F583" s="29">
        <v>45085</v>
      </c>
      <c r="G583" s="40">
        <v>3.2</v>
      </c>
      <c r="H583" s="337"/>
      <c r="I583" s="83"/>
      <c r="J583" s="590">
        <f t="shared" si="31"/>
        <v>0</v>
      </c>
      <c r="K583" s="83"/>
      <c r="L583" s="85">
        <f t="shared" si="27"/>
        <v>0</v>
      </c>
      <c r="M583" s="83"/>
      <c r="N583" s="85">
        <f t="shared" si="28"/>
        <v>0</v>
      </c>
      <c r="O583" s="83"/>
      <c r="P583" s="85">
        <f t="shared" si="29"/>
        <v>0</v>
      </c>
      <c r="Q583" s="83"/>
      <c r="R583" s="377">
        <f t="shared" si="30"/>
        <v>0</v>
      </c>
      <c r="S583" s="905"/>
      <c r="T583" s="905"/>
      <c r="V583" s="174"/>
      <c r="W583" s="176"/>
    </row>
    <row r="584" spans="1:23" x14ac:dyDescent="0.25">
      <c r="A584" s="179">
        <v>518</v>
      </c>
      <c r="B584" s="205" t="s">
        <v>501</v>
      </c>
      <c r="C584" s="23" t="s">
        <v>636</v>
      </c>
      <c r="D584" s="23" t="s">
        <v>338</v>
      </c>
      <c r="E584" s="23" t="s">
        <v>710</v>
      </c>
      <c r="F584" s="29">
        <v>45108</v>
      </c>
      <c r="G584" s="40">
        <v>2.5299999999999998</v>
      </c>
      <c r="H584" s="337"/>
      <c r="I584" s="83"/>
      <c r="J584" s="590">
        <f t="shared" si="31"/>
        <v>0</v>
      </c>
      <c r="K584" s="83"/>
      <c r="L584" s="85">
        <f t="shared" si="27"/>
        <v>0</v>
      </c>
      <c r="M584" s="83"/>
      <c r="N584" s="85">
        <f t="shared" si="28"/>
        <v>0</v>
      </c>
      <c r="O584" s="83"/>
      <c r="P584" s="85">
        <f t="shared" si="29"/>
        <v>0</v>
      </c>
      <c r="Q584" s="83"/>
      <c r="R584" s="377">
        <f t="shared" si="30"/>
        <v>0</v>
      </c>
      <c r="S584" s="905"/>
      <c r="T584" s="905"/>
      <c r="V584" s="174"/>
      <c r="W584" s="176"/>
    </row>
    <row r="585" spans="1:23" x14ac:dyDescent="0.25">
      <c r="A585" s="179">
        <v>678</v>
      </c>
      <c r="B585" s="204" t="s">
        <v>17733</v>
      </c>
      <c r="C585" s="23" t="s">
        <v>636</v>
      </c>
      <c r="D585" s="23" t="s">
        <v>338</v>
      </c>
      <c r="E585" s="23" t="s">
        <v>710</v>
      </c>
      <c r="F585" s="28">
        <v>45748</v>
      </c>
      <c r="G585" s="39">
        <v>2.84</v>
      </c>
      <c r="H585" s="337"/>
      <c r="I585" s="83"/>
      <c r="J585" s="590">
        <f>G585*I585</f>
        <v>0</v>
      </c>
      <c r="K585" s="83"/>
      <c r="L585" s="85">
        <f>G585*K585</f>
        <v>0</v>
      </c>
      <c r="M585" s="83"/>
      <c r="N585" s="85">
        <f>G585*M585</f>
        <v>0</v>
      </c>
      <c r="O585" s="83"/>
      <c r="P585" s="85">
        <f>G585*O585</f>
        <v>0</v>
      </c>
      <c r="Q585" s="83"/>
      <c r="R585" s="377">
        <f>G585*Q585</f>
        <v>0</v>
      </c>
      <c r="S585" s="905"/>
      <c r="T585" s="905"/>
      <c r="V585" s="174"/>
      <c r="W585" s="176"/>
    </row>
    <row r="586" spans="1:23" x14ac:dyDescent="0.25">
      <c r="A586" s="179">
        <v>519</v>
      </c>
      <c r="B586" s="204" t="s">
        <v>502</v>
      </c>
      <c r="C586" s="21"/>
      <c r="D586" s="23" t="s">
        <v>338</v>
      </c>
      <c r="E586" s="23" t="s">
        <v>710</v>
      </c>
      <c r="F586" s="28">
        <v>45323</v>
      </c>
      <c r="G586" s="39">
        <v>3.76</v>
      </c>
      <c r="H586" s="337"/>
      <c r="I586" s="83"/>
      <c r="J586" s="590">
        <f t="shared" si="31"/>
        <v>0</v>
      </c>
      <c r="K586" s="83"/>
      <c r="L586" s="85">
        <f t="shared" si="27"/>
        <v>0</v>
      </c>
      <c r="M586" s="83"/>
      <c r="N586" s="85">
        <f t="shared" si="28"/>
        <v>0</v>
      </c>
      <c r="O586" s="83"/>
      <c r="P586" s="85">
        <f t="shared" si="29"/>
        <v>0</v>
      </c>
      <c r="Q586" s="83"/>
      <c r="R586" s="377">
        <f t="shared" si="30"/>
        <v>0</v>
      </c>
      <c r="S586" s="905"/>
      <c r="T586" s="905"/>
      <c r="V586" s="174"/>
      <c r="W586" s="176"/>
    </row>
    <row r="587" spans="1:23" x14ac:dyDescent="0.25">
      <c r="A587" s="179">
        <v>520</v>
      </c>
      <c r="B587" s="204" t="s">
        <v>503</v>
      </c>
      <c r="C587" s="21" t="s">
        <v>637</v>
      </c>
      <c r="D587" s="23" t="s">
        <v>338</v>
      </c>
      <c r="E587" s="23" t="s">
        <v>710</v>
      </c>
      <c r="F587" s="28"/>
      <c r="G587" s="39">
        <v>4.16</v>
      </c>
      <c r="H587" s="337"/>
      <c r="I587" s="83"/>
      <c r="J587" s="590">
        <f t="shared" si="31"/>
        <v>0</v>
      </c>
      <c r="K587" s="83"/>
      <c r="L587" s="85">
        <f t="shared" si="27"/>
        <v>0</v>
      </c>
      <c r="M587" s="83"/>
      <c r="N587" s="85">
        <f t="shared" si="28"/>
        <v>0</v>
      </c>
      <c r="O587" s="83"/>
      <c r="P587" s="85">
        <f t="shared" si="29"/>
        <v>0</v>
      </c>
      <c r="Q587" s="83"/>
      <c r="R587" s="377">
        <f t="shared" si="30"/>
        <v>0</v>
      </c>
      <c r="S587" s="905"/>
      <c r="T587" s="905"/>
      <c r="V587" s="174"/>
      <c r="W587" s="176"/>
    </row>
    <row r="588" spans="1:23" x14ac:dyDescent="0.25">
      <c r="A588" s="179">
        <v>521</v>
      </c>
      <c r="B588" s="204" t="s">
        <v>504</v>
      </c>
      <c r="C588" s="21" t="s">
        <v>637</v>
      </c>
      <c r="D588" s="23" t="s">
        <v>338</v>
      </c>
      <c r="E588" s="23" t="s">
        <v>710</v>
      </c>
      <c r="F588" s="28">
        <v>45017</v>
      </c>
      <c r="G588" s="39">
        <v>4.0999999999999996</v>
      </c>
      <c r="H588" s="337"/>
      <c r="I588" s="83"/>
      <c r="J588" s="590">
        <f t="shared" si="31"/>
        <v>0</v>
      </c>
      <c r="K588" s="83"/>
      <c r="L588" s="85">
        <f t="shared" si="27"/>
        <v>0</v>
      </c>
      <c r="M588" s="83"/>
      <c r="N588" s="85">
        <f t="shared" si="28"/>
        <v>0</v>
      </c>
      <c r="O588" s="83"/>
      <c r="P588" s="85">
        <f t="shared" si="29"/>
        <v>0</v>
      </c>
      <c r="Q588" s="83"/>
      <c r="R588" s="377">
        <f t="shared" si="30"/>
        <v>0</v>
      </c>
      <c r="S588" s="905"/>
      <c r="T588" s="905"/>
      <c r="V588" s="174"/>
      <c r="W588" s="176"/>
    </row>
    <row r="589" spans="1:23" x14ac:dyDescent="0.25">
      <c r="A589" s="179">
        <v>522</v>
      </c>
      <c r="B589" s="204" t="s">
        <v>505</v>
      </c>
      <c r="C589" s="21" t="s">
        <v>637</v>
      </c>
      <c r="D589" s="23" t="s">
        <v>338</v>
      </c>
      <c r="E589" s="23" t="s">
        <v>710</v>
      </c>
      <c r="F589" s="28">
        <v>44986</v>
      </c>
      <c r="G589" s="39">
        <v>4.2</v>
      </c>
      <c r="H589" s="337"/>
      <c r="I589" s="83"/>
      <c r="J589" s="590">
        <f t="shared" si="31"/>
        <v>0</v>
      </c>
      <c r="K589" s="83"/>
      <c r="L589" s="85">
        <f t="shared" si="27"/>
        <v>0</v>
      </c>
      <c r="M589" s="83"/>
      <c r="N589" s="85">
        <f t="shared" si="28"/>
        <v>0</v>
      </c>
      <c r="O589" s="83"/>
      <c r="P589" s="85">
        <f t="shared" si="29"/>
        <v>0</v>
      </c>
      <c r="Q589" s="83"/>
      <c r="R589" s="377">
        <f t="shared" si="30"/>
        <v>0</v>
      </c>
      <c r="S589" s="905"/>
      <c r="T589" s="905"/>
      <c r="V589" s="174"/>
      <c r="W589" s="176"/>
    </row>
    <row r="590" spans="1:23" x14ac:dyDescent="0.25">
      <c r="A590" s="179">
        <v>523</v>
      </c>
      <c r="B590" s="205" t="s">
        <v>506</v>
      </c>
      <c r="C590" s="21" t="s">
        <v>637</v>
      </c>
      <c r="D590" s="23" t="s">
        <v>338</v>
      </c>
      <c r="E590" s="23" t="s">
        <v>710</v>
      </c>
      <c r="F590" s="29">
        <v>45627</v>
      </c>
      <c r="G590" s="40">
        <v>1.8</v>
      </c>
      <c r="H590" s="337"/>
      <c r="I590" s="83"/>
      <c r="J590" s="590">
        <f t="shared" si="31"/>
        <v>0</v>
      </c>
      <c r="K590" s="83"/>
      <c r="L590" s="85">
        <f t="shared" si="27"/>
        <v>0</v>
      </c>
      <c r="M590" s="83"/>
      <c r="N590" s="85">
        <f t="shared" si="28"/>
        <v>0</v>
      </c>
      <c r="O590" s="83"/>
      <c r="P590" s="85">
        <f t="shared" si="29"/>
        <v>0</v>
      </c>
      <c r="Q590" s="83"/>
      <c r="R590" s="377">
        <f t="shared" si="30"/>
        <v>0</v>
      </c>
      <c r="S590" s="905"/>
      <c r="T590" s="905"/>
      <c r="V590" s="174"/>
      <c r="W590" s="176"/>
    </row>
    <row r="591" spans="1:23" x14ac:dyDescent="0.25">
      <c r="A591" s="179">
        <v>524</v>
      </c>
      <c r="B591" s="205" t="s">
        <v>507</v>
      </c>
      <c r="C591" s="21" t="s">
        <v>637</v>
      </c>
      <c r="D591" s="23" t="s">
        <v>338</v>
      </c>
      <c r="E591" s="23" t="s">
        <v>710</v>
      </c>
      <c r="F591" s="29">
        <v>45627</v>
      </c>
      <c r="G591" s="40">
        <v>1.8</v>
      </c>
      <c r="H591" s="337"/>
      <c r="I591" s="83"/>
      <c r="J591" s="590">
        <f t="shared" si="31"/>
        <v>0</v>
      </c>
      <c r="K591" s="83"/>
      <c r="L591" s="85">
        <f t="shared" si="27"/>
        <v>0</v>
      </c>
      <c r="M591" s="83"/>
      <c r="N591" s="85">
        <f t="shared" si="28"/>
        <v>0</v>
      </c>
      <c r="O591" s="83"/>
      <c r="P591" s="85">
        <f t="shared" si="29"/>
        <v>0</v>
      </c>
      <c r="Q591" s="83"/>
      <c r="R591" s="377">
        <f t="shared" si="30"/>
        <v>0</v>
      </c>
      <c r="S591" s="905"/>
      <c r="T591" s="905"/>
      <c r="V591" s="174"/>
      <c r="W591" s="176"/>
    </row>
    <row r="592" spans="1:23" ht="28.5" x14ac:dyDescent="0.25">
      <c r="A592" s="179">
        <v>525</v>
      </c>
      <c r="B592" s="205" t="s">
        <v>508</v>
      </c>
      <c r="C592" s="21" t="s">
        <v>637</v>
      </c>
      <c r="D592" s="23" t="s">
        <v>338</v>
      </c>
      <c r="E592" s="23" t="s">
        <v>710</v>
      </c>
      <c r="F592" s="29">
        <v>45628</v>
      </c>
      <c r="G592" s="39">
        <v>4.3890000000000002</v>
      </c>
      <c r="H592" s="337"/>
      <c r="I592" s="83"/>
      <c r="J592" s="590">
        <f t="shared" si="31"/>
        <v>0</v>
      </c>
      <c r="K592" s="83"/>
      <c r="L592" s="85">
        <f t="shared" si="27"/>
        <v>0</v>
      </c>
      <c r="M592" s="83"/>
      <c r="N592" s="85">
        <f t="shared" si="28"/>
        <v>0</v>
      </c>
      <c r="O592" s="83"/>
      <c r="P592" s="85">
        <f t="shared" si="29"/>
        <v>0</v>
      </c>
      <c r="Q592" s="83"/>
      <c r="R592" s="377">
        <f t="shared" si="30"/>
        <v>0</v>
      </c>
      <c r="S592" s="905"/>
      <c r="T592" s="905"/>
      <c r="V592" s="174"/>
      <c r="W592" s="176"/>
    </row>
    <row r="593" spans="1:23" x14ac:dyDescent="0.25">
      <c r="A593" s="179">
        <v>526</v>
      </c>
      <c r="B593" s="204" t="s">
        <v>17745</v>
      </c>
      <c r="C593" s="21" t="s">
        <v>623</v>
      </c>
      <c r="D593" s="23" t="s">
        <v>338</v>
      </c>
      <c r="E593" s="23" t="s">
        <v>710</v>
      </c>
      <c r="F593" s="28">
        <v>45778</v>
      </c>
      <c r="G593" s="39">
        <v>4.88</v>
      </c>
      <c r="H593" s="337"/>
      <c r="I593" s="83"/>
      <c r="J593" s="590">
        <f t="shared" si="31"/>
        <v>0</v>
      </c>
      <c r="K593" s="83"/>
      <c r="L593" s="85">
        <f t="shared" si="27"/>
        <v>0</v>
      </c>
      <c r="M593" s="83"/>
      <c r="N593" s="85">
        <f t="shared" si="28"/>
        <v>0</v>
      </c>
      <c r="O593" s="83"/>
      <c r="P593" s="85">
        <f t="shared" si="29"/>
        <v>0</v>
      </c>
      <c r="Q593" s="83"/>
      <c r="R593" s="377">
        <f t="shared" si="30"/>
        <v>0</v>
      </c>
      <c r="S593" s="905"/>
      <c r="T593" s="905"/>
      <c r="V593" s="174"/>
      <c r="W593" s="176"/>
    </row>
    <row r="594" spans="1:23" x14ac:dyDescent="0.25">
      <c r="A594" s="179">
        <v>527</v>
      </c>
      <c r="B594" s="205" t="s">
        <v>510</v>
      </c>
      <c r="C594" s="21" t="s">
        <v>638</v>
      </c>
      <c r="D594" s="23" t="s">
        <v>338</v>
      </c>
      <c r="E594" s="23" t="s">
        <v>710</v>
      </c>
      <c r="F594" s="29">
        <v>45292</v>
      </c>
      <c r="G594" s="40">
        <v>8.8000000000000007</v>
      </c>
      <c r="H594" s="337"/>
      <c r="I594" s="83"/>
      <c r="J594" s="590">
        <f t="shared" si="31"/>
        <v>0</v>
      </c>
      <c r="K594" s="83"/>
      <c r="L594" s="85">
        <f t="shared" si="27"/>
        <v>0</v>
      </c>
      <c r="M594" s="83"/>
      <c r="N594" s="85">
        <f t="shared" si="28"/>
        <v>0</v>
      </c>
      <c r="O594" s="83"/>
      <c r="P594" s="85">
        <f t="shared" si="29"/>
        <v>0</v>
      </c>
      <c r="Q594" s="83"/>
      <c r="R594" s="377">
        <f t="shared" si="30"/>
        <v>0</v>
      </c>
      <c r="S594" s="905"/>
      <c r="T594" s="905"/>
      <c r="V594" s="174"/>
      <c r="W594" s="176"/>
    </row>
    <row r="595" spans="1:23" x14ac:dyDescent="0.25">
      <c r="A595" s="179">
        <v>528</v>
      </c>
      <c r="B595" s="205" t="s">
        <v>511</v>
      </c>
      <c r="C595" s="21" t="s">
        <v>639</v>
      </c>
      <c r="D595" s="23" t="s">
        <v>338</v>
      </c>
      <c r="E595" s="23" t="s">
        <v>710</v>
      </c>
      <c r="F595" s="29">
        <v>46082</v>
      </c>
      <c r="G595" s="40">
        <v>3.84</v>
      </c>
      <c r="H595" s="337"/>
      <c r="I595" s="83"/>
      <c r="J595" s="590">
        <f t="shared" si="31"/>
        <v>0</v>
      </c>
      <c r="K595" s="83"/>
      <c r="L595" s="85">
        <f t="shared" si="27"/>
        <v>0</v>
      </c>
      <c r="M595" s="83"/>
      <c r="N595" s="85">
        <f t="shared" si="28"/>
        <v>0</v>
      </c>
      <c r="O595" s="83"/>
      <c r="P595" s="85">
        <f t="shared" si="29"/>
        <v>0</v>
      </c>
      <c r="Q595" s="83"/>
      <c r="R595" s="377">
        <f t="shared" si="30"/>
        <v>0</v>
      </c>
      <c r="S595" s="905"/>
      <c r="T595" s="905"/>
      <c r="V595" s="174"/>
      <c r="W595" s="176"/>
    </row>
    <row r="596" spans="1:23" ht="28.5" x14ac:dyDescent="0.25">
      <c r="A596" s="179">
        <v>677</v>
      </c>
      <c r="B596" s="205" t="s">
        <v>17731</v>
      </c>
      <c r="C596" s="21" t="s">
        <v>639</v>
      </c>
      <c r="D596" s="23" t="s">
        <v>338</v>
      </c>
      <c r="E596" s="23" t="s">
        <v>710</v>
      </c>
      <c r="F596" s="28">
        <v>46082</v>
      </c>
      <c r="G596" s="39">
        <v>3.84</v>
      </c>
      <c r="H596" s="337"/>
      <c r="I596" s="83"/>
      <c r="J596" s="590">
        <f>G596*I596</f>
        <v>0</v>
      </c>
      <c r="K596" s="83"/>
      <c r="L596" s="85">
        <f>G596*K596</f>
        <v>0</v>
      </c>
      <c r="M596" s="83"/>
      <c r="N596" s="85">
        <f>G596*M596</f>
        <v>0</v>
      </c>
      <c r="O596" s="83"/>
      <c r="P596" s="85">
        <f>G596*O596</f>
        <v>0</v>
      </c>
      <c r="Q596" s="83"/>
      <c r="R596" s="377">
        <f>G596*Q596</f>
        <v>0</v>
      </c>
      <c r="S596" s="905"/>
      <c r="T596" s="905"/>
      <c r="V596" s="174"/>
      <c r="W596" s="176"/>
    </row>
    <row r="597" spans="1:23" ht="28.5" x14ac:dyDescent="0.25">
      <c r="A597" s="179">
        <v>529</v>
      </c>
      <c r="B597" s="204" t="s">
        <v>766</v>
      </c>
      <c r="C597" s="21" t="s">
        <v>748</v>
      </c>
      <c r="D597" s="23" t="s">
        <v>338</v>
      </c>
      <c r="E597" s="23" t="s">
        <v>710</v>
      </c>
      <c r="F597" s="28">
        <v>45566</v>
      </c>
      <c r="G597" s="39">
        <v>3.03</v>
      </c>
      <c r="H597" s="337"/>
      <c r="I597" s="83"/>
      <c r="J597" s="590">
        <f t="shared" si="31"/>
        <v>0</v>
      </c>
      <c r="K597" s="83"/>
      <c r="L597" s="85">
        <f>G597*K597</f>
        <v>0</v>
      </c>
      <c r="M597" s="83"/>
      <c r="N597" s="85">
        <f>G597*M597</f>
        <v>0</v>
      </c>
      <c r="O597" s="83"/>
      <c r="P597" s="85">
        <f>G597*O597</f>
        <v>0</v>
      </c>
      <c r="Q597" s="83"/>
      <c r="R597" s="377">
        <f>G597*Q597</f>
        <v>0</v>
      </c>
      <c r="S597" s="905"/>
      <c r="T597" s="905"/>
      <c r="V597" s="174"/>
      <c r="W597" s="176"/>
    </row>
    <row r="598" spans="1:23" x14ac:dyDescent="0.25">
      <c r="A598" s="179">
        <v>530</v>
      </c>
      <c r="B598" s="204" t="s">
        <v>512</v>
      </c>
      <c r="C598" s="21" t="s">
        <v>640</v>
      </c>
      <c r="D598" s="23" t="s">
        <v>338</v>
      </c>
      <c r="E598" s="23" t="s">
        <v>710</v>
      </c>
      <c r="F598" s="28">
        <v>46478</v>
      </c>
      <c r="G598" s="39">
        <v>1.1000000000000001</v>
      </c>
      <c r="H598" s="337"/>
      <c r="I598" s="83"/>
      <c r="J598" s="590">
        <f t="shared" si="31"/>
        <v>0</v>
      </c>
      <c r="K598" s="83"/>
      <c r="L598" s="85">
        <f t="shared" si="27"/>
        <v>0</v>
      </c>
      <c r="M598" s="83"/>
      <c r="N598" s="85">
        <f t="shared" si="28"/>
        <v>0</v>
      </c>
      <c r="O598" s="83"/>
      <c r="P598" s="85">
        <f t="shared" si="29"/>
        <v>0</v>
      </c>
      <c r="Q598" s="83"/>
      <c r="R598" s="377">
        <f t="shared" si="30"/>
        <v>0</v>
      </c>
      <c r="S598" s="905"/>
      <c r="T598" s="905"/>
      <c r="V598" s="174"/>
      <c r="W598" s="176"/>
    </row>
    <row r="599" spans="1:23" x14ac:dyDescent="0.25">
      <c r="A599" s="179">
        <v>531</v>
      </c>
      <c r="B599" s="205" t="s">
        <v>513</v>
      </c>
      <c r="C599" s="21" t="s">
        <v>640</v>
      </c>
      <c r="D599" s="23" t="s">
        <v>338</v>
      </c>
      <c r="E599" s="23" t="s">
        <v>710</v>
      </c>
      <c r="F599" s="29">
        <v>46478</v>
      </c>
      <c r="G599" s="40">
        <v>1.1000000000000001</v>
      </c>
      <c r="H599" s="337"/>
      <c r="I599" s="83"/>
      <c r="J599" s="590">
        <f t="shared" si="31"/>
        <v>0</v>
      </c>
      <c r="K599" s="83"/>
      <c r="L599" s="85">
        <f t="shared" si="27"/>
        <v>0</v>
      </c>
      <c r="M599" s="83"/>
      <c r="N599" s="85">
        <f t="shared" si="28"/>
        <v>0</v>
      </c>
      <c r="O599" s="83"/>
      <c r="P599" s="85">
        <f t="shared" si="29"/>
        <v>0</v>
      </c>
      <c r="Q599" s="83"/>
      <c r="R599" s="377">
        <f t="shared" si="30"/>
        <v>0</v>
      </c>
      <c r="S599" s="905"/>
      <c r="T599" s="905"/>
      <c r="V599" s="174"/>
      <c r="W599" s="176"/>
    </row>
    <row r="600" spans="1:23" x14ac:dyDescent="0.25">
      <c r="A600" s="179">
        <v>532</v>
      </c>
      <c r="B600" s="205" t="s">
        <v>514</v>
      </c>
      <c r="C600" s="21" t="s">
        <v>640</v>
      </c>
      <c r="D600" s="23" t="s">
        <v>338</v>
      </c>
      <c r="E600" s="23" t="s">
        <v>710</v>
      </c>
      <c r="F600" s="29">
        <v>46478</v>
      </c>
      <c r="G600" s="40">
        <v>1.1000000000000001</v>
      </c>
      <c r="H600" s="337"/>
      <c r="I600" s="83"/>
      <c r="J600" s="590">
        <f t="shared" si="31"/>
        <v>0</v>
      </c>
      <c r="K600" s="83"/>
      <c r="L600" s="85">
        <f t="shared" si="27"/>
        <v>0</v>
      </c>
      <c r="M600" s="83"/>
      <c r="N600" s="85">
        <f t="shared" si="28"/>
        <v>0</v>
      </c>
      <c r="O600" s="83"/>
      <c r="P600" s="85">
        <f t="shared" si="29"/>
        <v>0</v>
      </c>
      <c r="Q600" s="83"/>
      <c r="R600" s="377">
        <f t="shared" si="30"/>
        <v>0</v>
      </c>
      <c r="S600" s="905"/>
      <c r="T600" s="905"/>
      <c r="V600" s="174"/>
      <c r="W600" s="176"/>
    </row>
    <row r="601" spans="1:23" x14ac:dyDescent="0.25">
      <c r="A601" s="179">
        <v>533</v>
      </c>
      <c r="B601" s="204" t="s">
        <v>515</v>
      </c>
      <c r="C601" s="21" t="s">
        <v>217</v>
      </c>
      <c r="D601" s="23" t="s">
        <v>338</v>
      </c>
      <c r="E601" s="23" t="s">
        <v>710</v>
      </c>
      <c r="F601" s="28">
        <v>45536</v>
      </c>
      <c r="G601" s="39">
        <v>4</v>
      </c>
      <c r="H601" s="337"/>
      <c r="I601" s="83"/>
      <c r="J601" s="590">
        <f t="shared" si="31"/>
        <v>0</v>
      </c>
      <c r="K601" s="83"/>
      <c r="L601" s="85">
        <f t="shared" si="27"/>
        <v>0</v>
      </c>
      <c r="M601" s="83"/>
      <c r="N601" s="85">
        <f t="shared" si="28"/>
        <v>0</v>
      </c>
      <c r="O601" s="83"/>
      <c r="P601" s="85">
        <f t="shared" si="29"/>
        <v>0</v>
      </c>
      <c r="Q601" s="83"/>
      <c r="R601" s="377">
        <f t="shared" si="30"/>
        <v>0</v>
      </c>
      <c r="S601" s="905"/>
      <c r="T601" s="905"/>
      <c r="V601" s="174"/>
      <c r="W601" s="176"/>
    </row>
    <row r="602" spans="1:23" ht="25.5" x14ac:dyDescent="0.25">
      <c r="A602" s="194">
        <v>534</v>
      </c>
      <c r="B602" s="663" t="s">
        <v>482</v>
      </c>
      <c r="C602" s="23" t="s">
        <v>197</v>
      </c>
      <c r="D602" s="23" t="s">
        <v>337</v>
      </c>
      <c r="E602" s="23" t="s">
        <v>709</v>
      </c>
      <c r="F602" s="29">
        <v>45413</v>
      </c>
      <c r="G602" s="40">
        <v>3</v>
      </c>
      <c r="H602" s="337"/>
      <c r="I602" s="83"/>
      <c r="J602" s="590">
        <f t="shared" si="31"/>
        <v>0</v>
      </c>
      <c r="K602" s="83"/>
      <c r="L602" s="85">
        <f t="shared" ref="L602:L616" si="32">G602*K602</f>
        <v>0</v>
      </c>
      <c r="M602" s="83"/>
      <c r="N602" s="85">
        <f t="shared" ref="N602:N616" si="33">G602*M602</f>
        <v>0</v>
      </c>
      <c r="O602" s="83"/>
      <c r="P602" s="85">
        <f t="shared" ref="P602:P616" si="34">G602*O602</f>
        <v>0</v>
      </c>
      <c r="Q602" s="83"/>
      <c r="R602" s="377">
        <f t="shared" ref="R602:R616" si="35">G602*Q602</f>
        <v>0</v>
      </c>
      <c r="S602" s="905"/>
      <c r="T602" s="905"/>
      <c r="V602" s="174"/>
      <c r="W602" s="176"/>
    </row>
    <row r="603" spans="1:23" x14ac:dyDescent="0.25">
      <c r="A603" s="179">
        <v>535</v>
      </c>
      <c r="B603" s="204" t="s">
        <v>517</v>
      </c>
      <c r="C603" s="21" t="s">
        <v>642</v>
      </c>
      <c r="D603" s="23" t="s">
        <v>338</v>
      </c>
      <c r="E603" s="23" t="s">
        <v>710</v>
      </c>
      <c r="F603" s="28">
        <v>45293</v>
      </c>
      <c r="G603" s="39">
        <v>0.66</v>
      </c>
      <c r="H603" s="337"/>
      <c r="I603" s="83"/>
      <c r="J603" s="590">
        <f t="shared" si="31"/>
        <v>0</v>
      </c>
      <c r="K603" s="83"/>
      <c r="L603" s="85">
        <f t="shared" si="32"/>
        <v>0</v>
      </c>
      <c r="M603" s="83"/>
      <c r="N603" s="85">
        <f t="shared" si="33"/>
        <v>0</v>
      </c>
      <c r="O603" s="83"/>
      <c r="P603" s="85">
        <f t="shared" si="34"/>
        <v>0</v>
      </c>
      <c r="Q603" s="83"/>
      <c r="R603" s="377">
        <f t="shared" si="35"/>
        <v>0</v>
      </c>
      <c r="S603" s="905"/>
      <c r="T603" s="905"/>
      <c r="V603" s="174"/>
      <c r="W603" s="176"/>
    </row>
    <row r="604" spans="1:23" x14ac:dyDescent="0.25">
      <c r="A604" s="179">
        <v>536</v>
      </c>
      <c r="B604" s="205" t="s">
        <v>518</v>
      </c>
      <c r="C604" s="21" t="s">
        <v>643</v>
      </c>
      <c r="D604" s="23" t="s">
        <v>338</v>
      </c>
      <c r="E604" s="23" t="s">
        <v>710</v>
      </c>
      <c r="F604" s="29">
        <v>45627</v>
      </c>
      <c r="G604" s="40">
        <v>12.67</v>
      </c>
      <c r="H604" s="337"/>
      <c r="I604" s="83"/>
      <c r="J604" s="590">
        <f t="shared" si="31"/>
        <v>0</v>
      </c>
      <c r="K604" s="83"/>
      <c r="L604" s="85">
        <f t="shared" si="32"/>
        <v>0</v>
      </c>
      <c r="M604" s="83"/>
      <c r="N604" s="85">
        <f t="shared" si="33"/>
        <v>0</v>
      </c>
      <c r="O604" s="83"/>
      <c r="P604" s="85">
        <f t="shared" si="34"/>
        <v>0</v>
      </c>
      <c r="Q604" s="83"/>
      <c r="R604" s="377">
        <f t="shared" si="35"/>
        <v>0</v>
      </c>
      <c r="S604" s="905"/>
      <c r="T604" s="905"/>
      <c r="V604" s="174"/>
      <c r="W604" s="176"/>
    </row>
    <row r="605" spans="1:23" x14ac:dyDescent="0.25">
      <c r="A605" s="179">
        <v>537</v>
      </c>
      <c r="B605" s="204" t="s">
        <v>519</v>
      </c>
      <c r="C605" s="21" t="s">
        <v>217</v>
      </c>
      <c r="D605" s="23" t="s">
        <v>338</v>
      </c>
      <c r="E605" s="23" t="s">
        <v>710</v>
      </c>
      <c r="F605" s="600">
        <v>45017</v>
      </c>
      <c r="G605" s="41">
        <v>6.38</v>
      </c>
      <c r="H605" s="337"/>
      <c r="I605" s="83"/>
      <c r="J605" s="590">
        <f t="shared" si="31"/>
        <v>0</v>
      </c>
      <c r="K605" s="83"/>
      <c r="L605" s="85">
        <f t="shared" si="32"/>
        <v>0</v>
      </c>
      <c r="M605" s="83"/>
      <c r="N605" s="85">
        <f t="shared" si="33"/>
        <v>0</v>
      </c>
      <c r="O605" s="83"/>
      <c r="P605" s="85">
        <f t="shared" si="34"/>
        <v>0</v>
      </c>
      <c r="Q605" s="83"/>
      <c r="R605" s="377">
        <f t="shared" si="35"/>
        <v>0</v>
      </c>
      <c r="S605" s="905"/>
      <c r="T605" s="905"/>
      <c r="V605" s="174"/>
      <c r="W605" s="176"/>
    </row>
    <row r="606" spans="1:23" ht="30" x14ac:dyDescent="0.25">
      <c r="A606" s="179">
        <v>538</v>
      </c>
      <c r="B606" s="151" t="s">
        <v>995</v>
      </c>
      <c r="C606" s="151" t="s">
        <v>750</v>
      </c>
      <c r="D606" s="655" t="s">
        <v>338</v>
      </c>
      <c r="E606" s="151" t="s">
        <v>710</v>
      </c>
      <c r="F606" s="579">
        <v>45627</v>
      </c>
      <c r="G606" s="580">
        <v>3.8</v>
      </c>
      <c r="H606" s="337"/>
      <c r="I606" s="233"/>
      <c r="J606" s="590">
        <f t="shared" si="31"/>
        <v>0</v>
      </c>
      <c r="K606" s="593"/>
      <c r="L606" s="232">
        <f t="shared" si="32"/>
        <v>0</v>
      </c>
      <c r="M606" s="233"/>
      <c r="N606" s="232">
        <f t="shared" si="33"/>
        <v>0</v>
      </c>
      <c r="O606" s="233"/>
      <c r="P606" s="232">
        <f t="shared" si="34"/>
        <v>0</v>
      </c>
      <c r="Q606" s="233"/>
      <c r="R606" s="377">
        <f t="shared" si="35"/>
        <v>0</v>
      </c>
      <c r="S606" s="905"/>
      <c r="T606" s="905"/>
      <c r="V606" s="174"/>
      <c r="W606" s="176"/>
    </row>
    <row r="607" spans="1:23" x14ac:dyDescent="0.25">
      <c r="A607" s="179">
        <v>679</v>
      </c>
      <c r="B607" s="151" t="s">
        <v>17734</v>
      </c>
      <c r="C607" s="151" t="s">
        <v>750</v>
      </c>
      <c r="D607" s="655" t="s">
        <v>338</v>
      </c>
      <c r="E607" s="151" t="s">
        <v>710</v>
      </c>
      <c r="F607" s="579">
        <v>46054</v>
      </c>
      <c r="G607" s="580">
        <v>3.99</v>
      </c>
      <c r="H607" s="337"/>
      <c r="I607" s="233"/>
      <c r="J607" s="590">
        <f>G607*I607</f>
        <v>0</v>
      </c>
      <c r="K607" s="593"/>
      <c r="L607" s="232">
        <f>G607*K607</f>
        <v>0</v>
      </c>
      <c r="M607" s="233"/>
      <c r="N607" s="232">
        <f>G607*M607</f>
        <v>0</v>
      </c>
      <c r="O607" s="233"/>
      <c r="P607" s="232">
        <f>G607*O607</f>
        <v>0</v>
      </c>
      <c r="Q607" s="233"/>
      <c r="R607" s="377">
        <f>G607*Q607</f>
        <v>0</v>
      </c>
      <c r="S607" s="905"/>
      <c r="T607" s="905"/>
      <c r="V607" s="174"/>
      <c r="W607" s="176"/>
    </row>
    <row r="608" spans="1:23" ht="30" x14ac:dyDescent="0.25">
      <c r="A608" s="179">
        <v>682</v>
      </c>
      <c r="B608" s="151" t="s">
        <v>17741</v>
      </c>
      <c r="C608" s="151" t="s">
        <v>750</v>
      </c>
      <c r="D608" s="655" t="s">
        <v>338</v>
      </c>
      <c r="E608" s="151" t="s">
        <v>710</v>
      </c>
      <c r="F608" s="579">
        <v>45778</v>
      </c>
      <c r="G608" s="580">
        <v>3.99</v>
      </c>
      <c r="H608" s="337"/>
      <c r="I608" s="233">
        <v>2</v>
      </c>
      <c r="J608" s="590">
        <f>G608*I608</f>
        <v>7.98</v>
      </c>
      <c r="K608" s="83"/>
      <c r="L608" s="232">
        <f>G608*K608</f>
        <v>0</v>
      </c>
      <c r="M608" s="233"/>
      <c r="N608" s="232">
        <f>G608*M608</f>
        <v>0</v>
      </c>
      <c r="O608" s="233"/>
      <c r="P608" s="232">
        <f>G608*O608</f>
        <v>0</v>
      </c>
      <c r="Q608" s="233"/>
      <c r="R608" s="377">
        <f>G608*Q608</f>
        <v>0</v>
      </c>
      <c r="S608" s="905"/>
      <c r="T608" s="905"/>
      <c r="V608" s="174"/>
      <c r="W608" s="176"/>
    </row>
    <row r="609" spans="1:23" ht="30" x14ac:dyDescent="0.25">
      <c r="A609" s="179">
        <v>539</v>
      </c>
      <c r="B609" s="151" t="s">
        <v>996</v>
      </c>
      <c r="C609" s="151" t="s">
        <v>750</v>
      </c>
      <c r="D609" s="655" t="s">
        <v>338</v>
      </c>
      <c r="E609" s="151" t="s">
        <v>710</v>
      </c>
      <c r="F609" s="579">
        <v>45627</v>
      </c>
      <c r="G609" s="580">
        <v>3.8</v>
      </c>
      <c r="H609" s="337"/>
      <c r="I609" s="233"/>
      <c r="J609" s="590">
        <f t="shared" ref="J609:J673" si="36">G609*I609</f>
        <v>0</v>
      </c>
      <c r="K609" s="83"/>
      <c r="L609" s="232">
        <f t="shared" si="32"/>
        <v>0</v>
      </c>
      <c r="M609" s="83"/>
      <c r="N609" s="232">
        <f t="shared" si="33"/>
        <v>0</v>
      </c>
      <c r="O609" s="233"/>
      <c r="P609" s="232">
        <f t="shared" si="34"/>
        <v>0</v>
      </c>
      <c r="Q609" s="233"/>
      <c r="R609" s="377">
        <f t="shared" si="35"/>
        <v>0</v>
      </c>
      <c r="S609" s="905"/>
      <c r="T609" s="905"/>
      <c r="V609" s="174"/>
      <c r="W609" s="176"/>
    </row>
    <row r="610" spans="1:23" x14ac:dyDescent="0.25">
      <c r="A610" s="179">
        <v>540</v>
      </c>
      <c r="B610" s="204" t="s">
        <v>17742</v>
      </c>
      <c r="C610" s="21" t="s">
        <v>642</v>
      </c>
      <c r="D610" s="23" t="s">
        <v>338</v>
      </c>
      <c r="E610" s="23" t="s">
        <v>710</v>
      </c>
      <c r="F610" s="28">
        <v>44562</v>
      </c>
      <c r="G610" s="39">
        <v>1</v>
      </c>
      <c r="H610" s="337"/>
      <c r="I610" s="83"/>
      <c r="J610" s="590">
        <f t="shared" si="36"/>
        <v>0</v>
      </c>
      <c r="K610" s="83"/>
      <c r="L610" s="85">
        <f t="shared" si="32"/>
        <v>0</v>
      </c>
      <c r="M610" s="83"/>
      <c r="N610" s="85">
        <f t="shared" si="33"/>
        <v>0</v>
      </c>
      <c r="O610" s="83"/>
      <c r="P610" s="85">
        <f t="shared" si="34"/>
        <v>0</v>
      </c>
      <c r="Q610" s="83"/>
      <c r="R610" s="377">
        <f t="shared" si="35"/>
        <v>0</v>
      </c>
      <c r="S610" s="905"/>
      <c r="T610" s="905"/>
      <c r="V610" s="174"/>
      <c r="W610" s="176"/>
    </row>
    <row r="611" spans="1:23" x14ac:dyDescent="0.25">
      <c r="A611" s="179">
        <v>541</v>
      </c>
      <c r="B611" s="204" t="s">
        <v>521</v>
      </c>
      <c r="C611" s="21" t="s">
        <v>642</v>
      </c>
      <c r="D611" s="23" t="s">
        <v>338</v>
      </c>
      <c r="E611" s="23" t="s">
        <v>710</v>
      </c>
      <c r="F611" s="28">
        <v>44562</v>
      </c>
      <c r="G611" s="39">
        <v>0.8</v>
      </c>
      <c r="H611" s="337"/>
      <c r="I611" s="83"/>
      <c r="J611" s="590">
        <f t="shared" si="36"/>
        <v>0</v>
      </c>
      <c r="K611" s="83"/>
      <c r="L611" s="85">
        <f t="shared" si="32"/>
        <v>0</v>
      </c>
      <c r="M611" s="83"/>
      <c r="N611" s="85">
        <f t="shared" si="33"/>
        <v>0</v>
      </c>
      <c r="O611" s="83"/>
      <c r="P611" s="85">
        <f t="shared" si="34"/>
        <v>0</v>
      </c>
      <c r="Q611" s="83"/>
      <c r="R611" s="377">
        <f t="shared" si="35"/>
        <v>0</v>
      </c>
      <c r="S611" s="905"/>
      <c r="T611" s="905"/>
      <c r="V611" s="174"/>
      <c r="W611" s="176"/>
    </row>
    <row r="612" spans="1:23" x14ac:dyDescent="0.25">
      <c r="A612" s="179">
        <v>542</v>
      </c>
      <c r="B612" s="204" t="s">
        <v>745</v>
      </c>
      <c r="C612" s="21" t="s">
        <v>744</v>
      </c>
      <c r="D612" s="23" t="s">
        <v>338</v>
      </c>
      <c r="E612" s="23" t="s">
        <v>710</v>
      </c>
      <c r="F612" s="28">
        <v>45748</v>
      </c>
      <c r="G612" s="39">
        <v>6.95</v>
      </c>
      <c r="H612" s="337"/>
      <c r="I612" s="83"/>
      <c r="J612" s="590">
        <f t="shared" si="36"/>
        <v>0</v>
      </c>
      <c r="K612" s="83"/>
      <c r="L612" s="85">
        <f t="shared" si="32"/>
        <v>0</v>
      </c>
      <c r="M612" s="83"/>
      <c r="N612" s="85">
        <f t="shared" si="33"/>
        <v>0</v>
      </c>
      <c r="O612" s="83"/>
      <c r="P612" s="85">
        <f t="shared" si="34"/>
        <v>0</v>
      </c>
      <c r="Q612" s="83"/>
      <c r="R612" s="377">
        <f t="shared" si="35"/>
        <v>0</v>
      </c>
      <c r="S612" s="905"/>
      <c r="T612" s="905"/>
      <c r="V612" s="174"/>
      <c r="W612" s="176"/>
    </row>
    <row r="613" spans="1:23" x14ac:dyDescent="0.25">
      <c r="A613" s="179">
        <v>543</v>
      </c>
      <c r="B613" s="151" t="s">
        <v>990</v>
      </c>
      <c r="C613" s="151" t="s">
        <v>966</v>
      </c>
      <c r="D613" s="655" t="s">
        <v>338</v>
      </c>
      <c r="E613" s="151" t="s">
        <v>710</v>
      </c>
      <c r="F613" s="579">
        <v>45748</v>
      </c>
      <c r="G613" s="580">
        <v>6.95</v>
      </c>
      <c r="H613" s="337"/>
      <c r="I613" s="233">
        <v>2</v>
      </c>
      <c r="J613" s="590">
        <f t="shared" si="36"/>
        <v>13.9</v>
      </c>
      <c r="K613" s="593"/>
      <c r="L613" s="232">
        <f t="shared" si="32"/>
        <v>0</v>
      </c>
      <c r="M613" s="233"/>
      <c r="N613" s="232">
        <f t="shared" si="33"/>
        <v>0</v>
      </c>
      <c r="O613" s="233"/>
      <c r="P613" s="232">
        <f t="shared" si="34"/>
        <v>0</v>
      </c>
      <c r="Q613" s="233"/>
      <c r="R613" s="377">
        <f t="shared" si="35"/>
        <v>0</v>
      </c>
      <c r="S613" s="905"/>
      <c r="T613" s="905"/>
      <c r="V613" s="174"/>
      <c r="W613" s="176"/>
    </row>
    <row r="614" spans="1:23" x14ac:dyDescent="0.25">
      <c r="A614" s="179">
        <v>544</v>
      </c>
      <c r="B614" s="204" t="s">
        <v>998</v>
      </c>
      <c r="C614" s="21" t="s">
        <v>997</v>
      </c>
      <c r="D614" s="23" t="s">
        <v>338</v>
      </c>
      <c r="E614" s="23" t="s">
        <v>710</v>
      </c>
      <c r="F614" s="28">
        <v>45323</v>
      </c>
      <c r="G614" s="39">
        <v>3.61</v>
      </c>
      <c r="H614" s="337"/>
      <c r="I614" s="83"/>
      <c r="J614" s="590">
        <f t="shared" si="36"/>
        <v>0</v>
      </c>
      <c r="K614" s="83"/>
      <c r="L614" s="85">
        <f t="shared" si="32"/>
        <v>0</v>
      </c>
      <c r="M614" s="83"/>
      <c r="N614" s="85">
        <f t="shared" si="33"/>
        <v>0</v>
      </c>
      <c r="O614" s="83"/>
      <c r="P614" s="85">
        <f t="shared" si="34"/>
        <v>0</v>
      </c>
      <c r="Q614" s="83"/>
      <c r="R614" s="377">
        <f t="shared" si="35"/>
        <v>0</v>
      </c>
      <c r="S614" s="905"/>
      <c r="T614" s="905"/>
      <c r="V614" s="174"/>
      <c r="W614" s="176"/>
    </row>
    <row r="615" spans="1:23" x14ac:dyDescent="0.25">
      <c r="A615" s="179">
        <v>545</v>
      </c>
      <c r="B615" s="204" t="s">
        <v>752</v>
      </c>
      <c r="C615" s="21" t="s">
        <v>751</v>
      </c>
      <c r="D615" s="23" t="s">
        <v>338</v>
      </c>
      <c r="E615" s="23" t="s">
        <v>710</v>
      </c>
      <c r="F615" s="28">
        <v>45627</v>
      </c>
      <c r="G615" s="39">
        <v>3.33</v>
      </c>
      <c r="H615" s="337"/>
      <c r="I615" s="83"/>
      <c r="J615" s="590">
        <f t="shared" si="36"/>
        <v>0</v>
      </c>
      <c r="K615" s="83"/>
      <c r="L615" s="85">
        <f t="shared" si="32"/>
        <v>0</v>
      </c>
      <c r="M615" s="83"/>
      <c r="N615" s="85">
        <f t="shared" si="33"/>
        <v>0</v>
      </c>
      <c r="O615" s="83"/>
      <c r="P615" s="85">
        <f t="shared" si="34"/>
        <v>0</v>
      </c>
      <c r="Q615" s="83"/>
      <c r="R615" s="377">
        <f t="shared" si="35"/>
        <v>0</v>
      </c>
      <c r="S615" s="905"/>
      <c r="T615" s="905"/>
      <c r="V615" s="174"/>
      <c r="W615" s="176"/>
    </row>
    <row r="616" spans="1:23" x14ac:dyDescent="0.25">
      <c r="A616" s="179">
        <v>546</v>
      </c>
      <c r="B616" s="204" t="s">
        <v>17728</v>
      </c>
      <c r="C616" s="21" t="s">
        <v>744</v>
      </c>
      <c r="D616" s="23" t="s">
        <v>338</v>
      </c>
      <c r="E616" s="23" t="s">
        <v>710</v>
      </c>
      <c r="F616" s="28">
        <v>45689</v>
      </c>
      <c r="G616" s="39">
        <v>4.4800000000000004</v>
      </c>
      <c r="H616" s="337"/>
      <c r="I616" s="83"/>
      <c r="J616" s="590">
        <f t="shared" si="36"/>
        <v>0</v>
      </c>
      <c r="K616" s="83"/>
      <c r="L616" s="85">
        <f t="shared" si="32"/>
        <v>0</v>
      </c>
      <c r="M616" s="83"/>
      <c r="N616" s="85">
        <f t="shared" si="33"/>
        <v>0</v>
      </c>
      <c r="O616" s="83"/>
      <c r="P616" s="85">
        <f t="shared" si="34"/>
        <v>0</v>
      </c>
      <c r="Q616" s="83"/>
      <c r="R616" s="377">
        <f t="shared" si="35"/>
        <v>0</v>
      </c>
      <c r="S616" s="905"/>
      <c r="T616" s="905"/>
      <c r="V616" s="174"/>
      <c r="W616" s="176"/>
    </row>
    <row r="617" spans="1:23" ht="28.5" x14ac:dyDescent="0.25">
      <c r="A617" s="179">
        <v>548</v>
      </c>
      <c r="B617" s="205" t="s">
        <v>522</v>
      </c>
      <c r="C617" s="21" t="s">
        <v>644</v>
      </c>
      <c r="D617" s="23" t="s">
        <v>338</v>
      </c>
      <c r="E617" s="23" t="s">
        <v>710</v>
      </c>
      <c r="F617" s="29">
        <v>45627</v>
      </c>
      <c r="G617" s="40">
        <v>5.16</v>
      </c>
      <c r="H617" s="337"/>
      <c r="I617" s="83"/>
      <c r="J617" s="590">
        <f t="shared" si="36"/>
        <v>0</v>
      </c>
      <c r="K617" s="83"/>
      <c r="L617" s="85">
        <f>G617*K617</f>
        <v>0</v>
      </c>
      <c r="M617" s="83"/>
      <c r="N617" s="85">
        <f>G617*M617</f>
        <v>0</v>
      </c>
      <c r="O617" s="83"/>
      <c r="P617" s="85">
        <f>G617*O617</f>
        <v>0</v>
      </c>
      <c r="Q617" s="83"/>
      <c r="R617" s="377">
        <f>G617*Q617</f>
        <v>0</v>
      </c>
      <c r="S617" s="905"/>
      <c r="T617" s="905"/>
      <c r="V617" s="174"/>
      <c r="W617" s="176"/>
    </row>
    <row r="618" spans="1:23" ht="28.5" x14ac:dyDescent="0.25">
      <c r="A618" s="179">
        <v>549</v>
      </c>
      <c r="B618" s="205" t="s">
        <v>523</v>
      </c>
      <c r="C618" s="21" t="s">
        <v>644</v>
      </c>
      <c r="D618" s="23" t="s">
        <v>338</v>
      </c>
      <c r="E618" s="23" t="s">
        <v>710</v>
      </c>
      <c r="F618" s="29">
        <v>45627</v>
      </c>
      <c r="G618" s="40">
        <v>5.16</v>
      </c>
      <c r="H618" s="337"/>
      <c r="I618" s="83"/>
      <c r="J618" s="590">
        <f t="shared" si="36"/>
        <v>0</v>
      </c>
      <c r="K618" s="83"/>
      <c r="L618" s="85">
        <f>G618*K618</f>
        <v>0</v>
      </c>
      <c r="M618" s="83"/>
      <c r="N618" s="85">
        <f>G618*M618</f>
        <v>0</v>
      </c>
      <c r="O618" s="83"/>
      <c r="P618" s="85">
        <f>G618*O618</f>
        <v>0</v>
      </c>
      <c r="Q618" s="83"/>
      <c r="R618" s="377">
        <f>G618*Q618</f>
        <v>0</v>
      </c>
      <c r="S618" s="905"/>
      <c r="T618" s="905"/>
      <c r="V618" s="174"/>
      <c r="W618" s="176"/>
    </row>
    <row r="619" spans="1:23" ht="28.5" x14ac:dyDescent="0.25">
      <c r="A619" s="179">
        <v>550</v>
      </c>
      <c r="B619" s="205" t="s">
        <v>524</v>
      </c>
      <c r="C619" s="21" t="s">
        <v>645</v>
      </c>
      <c r="D619" s="23" t="s">
        <v>338</v>
      </c>
      <c r="E619" s="23" t="s">
        <v>710</v>
      </c>
      <c r="F619" s="29">
        <v>45261</v>
      </c>
      <c r="G619" s="40">
        <v>6.31</v>
      </c>
      <c r="H619" s="337"/>
      <c r="I619" s="83"/>
      <c r="J619" s="590">
        <f t="shared" si="36"/>
        <v>0</v>
      </c>
      <c r="K619" s="83"/>
      <c r="L619" s="85">
        <f>G619*K619</f>
        <v>0</v>
      </c>
      <c r="M619" s="83"/>
      <c r="N619" s="85">
        <f>G619*M619</f>
        <v>0</v>
      </c>
      <c r="O619" s="83"/>
      <c r="P619" s="85">
        <f>G619*O619</f>
        <v>0</v>
      </c>
      <c r="Q619" s="83"/>
      <c r="R619" s="377">
        <f>G619*Q619</f>
        <v>0</v>
      </c>
      <c r="S619" s="905"/>
      <c r="T619" s="905"/>
      <c r="V619" s="174"/>
      <c r="W619" s="176"/>
    </row>
    <row r="620" spans="1:23" ht="28.5" x14ac:dyDescent="0.25">
      <c r="A620" s="179">
        <v>551</v>
      </c>
      <c r="B620" s="205" t="s">
        <v>525</v>
      </c>
      <c r="C620" s="21" t="s">
        <v>645</v>
      </c>
      <c r="D620" s="23" t="s">
        <v>338</v>
      </c>
      <c r="E620" s="23" t="s">
        <v>710</v>
      </c>
      <c r="F620" s="29">
        <v>45262</v>
      </c>
      <c r="G620" s="39">
        <v>6.31</v>
      </c>
      <c r="H620" s="337"/>
      <c r="I620" s="83"/>
      <c r="J620" s="590">
        <f t="shared" si="36"/>
        <v>0</v>
      </c>
      <c r="K620" s="83"/>
      <c r="L620" s="85">
        <f>G620*K620</f>
        <v>0</v>
      </c>
      <c r="M620" s="83"/>
      <c r="N620" s="85">
        <f>G620*M620</f>
        <v>0</v>
      </c>
      <c r="O620" s="83"/>
      <c r="P620" s="85">
        <f>G620*O620</f>
        <v>0</v>
      </c>
      <c r="Q620" s="83"/>
      <c r="R620" s="377">
        <f>G620*Q620</f>
        <v>0</v>
      </c>
      <c r="S620" s="905"/>
      <c r="T620" s="905"/>
      <c r="V620" s="174"/>
      <c r="W620" s="176"/>
    </row>
    <row r="621" spans="1:23" x14ac:dyDescent="0.25">
      <c r="A621" s="179">
        <v>552</v>
      </c>
      <c r="B621" s="204" t="s">
        <v>754</v>
      </c>
      <c r="C621" s="21" t="s">
        <v>751</v>
      </c>
      <c r="D621" s="23" t="s">
        <v>338</v>
      </c>
      <c r="E621" s="23" t="s">
        <v>710</v>
      </c>
      <c r="F621" s="29">
        <v>45931</v>
      </c>
      <c r="G621" s="39">
        <v>3.85</v>
      </c>
      <c r="H621" s="337"/>
      <c r="I621" s="83"/>
      <c r="J621" s="590">
        <f t="shared" si="36"/>
        <v>0</v>
      </c>
      <c r="K621" s="83"/>
      <c r="L621" s="85">
        <f t="shared" ref="L621:L684" si="37">G621*K621</f>
        <v>0</v>
      </c>
      <c r="M621" s="83"/>
      <c r="N621" s="85">
        <f t="shared" ref="N621:N684" si="38">G621*M621</f>
        <v>0</v>
      </c>
      <c r="O621" s="83"/>
      <c r="P621" s="85">
        <f t="shared" ref="P621:P684" si="39">G621*O621</f>
        <v>0</v>
      </c>
      <c r="Q621" s="83"/>
      <c r="R621" s="377">
        <f t="shared" ref="R621:R684" si="40">G621*Q621</f>
        <v>0</v>
      </c>
      <c r="S621" s="905"/>
      <c r="T621" s="905"/>
      <c r="V621" s="174"/>
      <c r="W621" s="176"/>
    </row>
    <row r="622" spans="1:23" x14ac:dyDescent="0.25">
      <c r="A622" s="179">
        <v>553</v>
      </c>
      <c r="B622" s="204" t="s">
        <v>765</v>
      </c>
      <c r="C622" s="21" t="s">
        <v>763</v>
      </c>
      <c r="D622" s="23" t="s">
        <v>338</v>
      </c>
      <c r="E622" s="23" t="s">
        <v>710</v>
      </c>
      <c r="F622" s="29">
        <v>45352</v>
      </c>
      <c r="G622" s="39">
        <v>4.0999999999999996</v>
      </c>
      <c r="H622" s="337"/>
      <c r="I622" s="83"/>
      <c r="J622" s="590">
        <f t="shared" si="36"/>
        <v>0</v>
      </c>
      <c r="K622" s="83"/>
      <c r="L622" s="85">
        <f t="shared" si="37"/>
        <v>0</v>
      </c>
      <c r="M622" s="83"/>
      <c r="N622" s="85">
        <f t="shared" si="38"/>
        <v>0</v>
      </c>
      <c r="O622" s="83"/>
      <c r="P622" s="85">
        <f t="shared" si="39"/>
        <v>0</v>
      </c>
      <c r="Q622" s="83"/>
      <c r="R622" s="377">
        <f t="shared" si="40"/>
        <v>0</v>
      </c>
      <c r="S622" s="905"/>
      <c r="T622" s="905"/>
      <c r="V622" s="174"/>
      <c r="W622" s="176"/>
    </row>
    <row r="623" spans="1:23" x14ac:dyDescent="0.25">
      <c r="A623" s="179">
        <v>554</v>
      </c>
      <c r="B623" s="204" t="s">
        <v>753</v>
      </c>
      <c r="C623" s="21" t="s">
        <v>751</v>
      </c>
      <c r="D623" s="23" t="s">
        <v>338</v>
      </c>
      <c r="E623" s="23" t="s">
        <v>710</v>
      </c>
      <c r="F623" s="29">
        <v>45931</v>
      </c>
      <c r="G623" s="39">
        <v>3.85</v>
      </c>
      <c r="H623" s="337"/>
      <c r="I623" s="83"/>
      <c r="J623" s="590">
        <f t="shared" si="36"/>
        <v>0</v>
      </c>
      <c r="K623" s="83"/>
      <c r="L623" s="85">
        <f t="shared" si="37"/>
        <v>0</v>
      </c>
      <c r="M623" s="83"/>
      <c r="N623" s="85">
        <f t="shared" si="38"/>
        <v>0</v>
      </c>
      <c r="O623" s="83"/>
      <c r="P623" s="85">
        <f t="shared" si="39"/>
        <v>0</v>
      </c>
      <c r="Q623" s="83"/>
      <c r="R623" s="377">
        <f t="shared" si="40"/>
        <v>0</v>
      </c>
      <c r="S623" s="905"/>
      <c r="T623" s="905"/>
      <c r="V623" s="174"/>
      <c r="W623" s="176"/>
    </row>
    <row r="624" spans="1:23" x14ac:dyDescent="0.25">
      <c r="A624" s="179">
        <v>555</v>
      </c>
      <c r="B624" s="151" t="s">
        <v>994</v>
      </c>
      <c r="C624" s="151" t="s">
        <v>966</v>
      </c>
      <c r="D624" s="655" t="s">
        <v>338</v>
      </c>
      <c r="E624" s="151" t="s">
        <v>710</v>
      </c>
      <c r="F624" s="579">
        <v>45717</v>
      </c>
      <c r="G624" s="580">
        <v>3.3</v>
      </c>
      <c r="H624" s="337"/>
      <c r="I624" s="233"/>
      <c r="J624" s="590">
        <f t="shared" si="36"/>
        <v>0</v>
      </c>
      <c r="K624" s="593"/>
      <c r="L624" s="232">
        <f t="shared" si="37"/>
        <v>0</v>
      </c>
      <c r="M624" s="233"/>
      <c r="N624" s="232">
        <f t="shared" si="38"/>
        <v>0</v>
      </c>
      <c r="O624" s="233"/>
      <c r="P624" s="232">
        <f t="shared" si="39"/>
        <v>0</v>
      </c>
      <c r="Q624" s="233"/>
      <c r="R624" s="377">
        <f t="shared" si="40"/>
        <v>0</v>
      </c>
      <c r="S624" s="905"/>
      <c r="T624" s="905"/>
      <c r="V624" s="174"/>
      <c r="W624" s="176"/>
    </row>
    <row r="625" spans="1:23" x14ac:dyDescent="0.25">
      <c r="A625" s="179">
        <v>556</v>
      </c>
      <c r="B625" s="151" t="s">
        <v>973</v>
      </c>
      <c r="C625" s="151" t="s">
        <v>750</v>
      </c>
      <c r="D625" s="655" t="s">
        <v>338</v>
      </c>
      <c r="E625" s="151" t="s">
        <v>710</v>
      </c>
      <c r="F625" s="579">
        <v>45261</v>
      </c>
      <c r="G625" s="580">
        <v>5.94</v>
      </c>
      <c r="H625" s="337"/>
      <c r="I625" s="233"/>
      <c r="J625" s="590">
        <f t="shared" si="36"/>
        <v>0</v>
      </c>
      <c r="K625" s="83"/>
      <c r="L625" s="232">
        <f t="shared" si="37"/>
        <v>0</v>
      </c>
      <c r="M625" s="83"/>
      <c r="N625" s="232">
        <f t="shared" si="38"/>
        <v>0</v>
      </c>
      <c r="O625" s="233"/>
      <c r="P625" s="232">
        <f t="shared" si="39"/>
        <v>0</v>
      </c>
      <c r="Q625" s="233"/>
      <c r="R625" s="377">
        <f t="shared" si="40"/>
        <v>0</v>
      </c>
      <c r="S625" s="905"/>
      <c r="T625" s="905"/>
      <c r="V625" s="174"/>
      <c r="W625" s="176"/>
    </row>
    <row r="626" spans="1:23" x14ac:dyDescent="0.25">
      <c r="A626" s="179">
        <v>557</v>
      </c>
      <c r="B626" s="151" t="s">
        <v>974</v>
      </c>
      <c r="C626" s="151" t="s">
        <v>750</v>
      </c>
      <c r="D626" s="655" t="s">
        <v>338</v>
      </c>
      <c r="E626" s="151" t="s">
        <v>710</v>
      </c>
      <c r="F626" s="579">
        <v>45292</v>
      </c>
      <c r="G626" s="580">
        <v>5.94</v>
      </c>
      <c r="H626" s="337"/>
      <c r="I626" s="233"/>
      <c r="J626" s="590">
        <f t="shared" si="36"/>
        <v>0</v>
      </c>
      <c r="K626" s="593"/>
      <c r="L626" s="232">
        <f t="shared" si="37"/>
        <v>0</v>
      </c>
      <c r="M626" s="233"/>
      <c r="N626" s="232">
        <f t="shared" si="38"/>
        <v>0</v>
      </c>
      <c r="O626" s="233"/>
      <c r="P626" s="232">
        <f t="shared" si="39"/>
        <v>0</v>
      </c>
      <c r="Q626" s="233"/>
      <c r="R626" s="377">
        <f t="shared" si="40"/>
        <v>0</v>
      </c>
      <c r="S626" s="905"/>
      <c r="T626" s="905"/>
      <c r="V626" s="174"/>
      <c r="W626" s="176"/>
    </row>
    <row r="627" spans="1:23" x14ac:dyDescent="0.25">
      <c r="A627" s="179">
        <v>558</v>
      </c>
      <c r="B627" s="151" t="s">
        <v>986</v>
      </c>
      <c r="C627" s="151" t="s">
        <v>966</v>
      </c>
      <c r="D627" s="655" t="s">
        <v>338</v>
      </c>
      <c r="E627" s="151" t="s">
        <v>710</v>
      </c>
      <c r="F627" s="579">
        <v>45778</v>
      </c>
      <c r="G627" s="580">
        <v>7.47</v>
      </c>
      <c r="H627" s="337"/>
      <c r="I627" s="233"/>
      <c r="J627" s="590">
        <f t="shared" si="36"/>
        <v>0</v>
      </c>
      <c r="K627" s="83"/>
      <c r="L627" s="232">
        <f t="shared" si="37"/>
        <v>0</v>
      </c>
      <c r="M627" s="83"/>
      <c r="N627" s="232">
        <f t="shared" si="38"/>
        <v>0</v>
      </c>
      <c r="O627" s="233"/>
      <c r="P627" s="232">
        <f t="shared" si="39"/>
        <v>0</v>
      </c>
      <c r="Q627" s="233"/>
      <c r="R627" s="377">
        <f t="shared" si="40"/>
        <v>0</v>
      </c>
      <c r="S627" s="905"/>
      <c r="T627" s="905"/>
      <c r="V627" s="174"/>
      <c r="W627" s="176"/>
    </row>
    <row r="628" spans="1:23" x14ac:dyDescent="0.25">
      <c r="A628" s="179">
        <v>559</v>
      </c>
      <c r="B628" s="151" t="s">
        <v>987</v>
      </c>
      <c r="C628" s="151" t="s">
        <v>966</v>
      </c>
      <c r="D628" s="655" t="s">
        <v>338</v>
      </c>
      <c r="E628" s="151" t="s">
        <v>710</v>
      </c>
      <c r="F628" s="579">
        <v>45689</v>
      </c>
      <c r="G628" s="580">
        <v>3.25</v>
      </c>
      <c r="H628" s="337"/>
      <c r="I628" s="233"/>
      <c r="J628" s="590">
        <f t="shared" si="36"/>
        <v>0</v>
      </c>
      <c r="K628" s="83"/>
      <c r="L628" s="232">
        <f t="shared" si="37"/>
        <v>0</v>
      </c>
      <c r="M628" s="83"/>
      <c r="N628" s="232">
        <f t="shared" si="38"/>
        <v>0</v>
      </c>
      <c r="O628" s="233"/>
      <c r="P628" s="232">
        <f t="shared" si="39"/>
        <v>0</v>
      </c>
      <c r="Q628" s="233"/>
      <c r="R628" s="377">
        <f t="shared" si="40"/>
        <v>0</v>
      </c>
      <c r="S628" s="905"/>
      <c r="T628" s="905"/>
      <c r="V628" s="174"/>
      <c r="W628" s="176"/>
    </row>
    <row r="629" spans="1:23" ht="28.5" x14ac:dyDescent="0.25">
      <c r="A629" s="179">
        <v>560</v>
      </c>
      <c r="B629" s="204" t="s">
        <v>526</v>
      </c>
      <c r="C629" s="21" t="s">
        <v>635</v>
      </c>
      <c r="D629" s="23" t="s">
        <v>338</v>
      </c>
      <c r="E629" s="23" t="s">
        <v>710</v>
      </c>
      <c r="F629" s="29">
        <v>45263</v>
      </c>
      <c r="G629" s="39">
        <v>7.55</v>
      </c>
      <c r="H629" s="337"/>
      <c r="I629" s="83"/>
      <c r="J629" s="590">
        <f t="shared" si="36"/>
        <v>0</v>
      </c>
      <c r="K629" s="83"/>
      <c r="L629" s="85">
        <f t="shared" si="37"/>
        <v>0</v>
      </c>
      <c r="M629" s="83"/>
      <c r="N629" s="85">
        <f t="shared" si="38"/>
        <v>0</v>
      </c>
      <c r="O629" s="83"/>
      <c r="P629" s="85">
        <f t="shared" si="39"/>
        <v>0</v>
      </c>
      <c r="Q629" s="83"/>
      <c r="R629" s="377">
        <f t="shared" si="40"/>
        <v>0</v>
      </c>
      <c r="S629" s="905"/>
      <c r="T629" s="905"/>
      <c r="V629" s="174"/>
      <c r="W629" s="176"/>
    </row>
    <row r="630" spans="1:23" x14ac:dyDescent="0.25">
      <c r="A630" s="179">
        <v>561</v>
      </c>
      <c r="B630" s="204" t="s">
        <v>527</v>
      </c>
      <c r="C630" s="21" t="s">
        <v>603</v>
      </c>
      <c r="D630" s="23" t="s">
        <v>338</v>
      </c>
      <c r="E630" s="23" t="s">
        <v>708</v>
      </c>
      <c r="F630" s="29">
        <v>45264</v>
      </c>
      <c r="G630" s="39">
        <v>3</v>
      </c>
      <c r="H630" s="337"/>
      <c r="I630" s="83"/>
      <c r="J630" s="590">
        <f t="shared" si="36"/>
        <v>0</v>
      </c>
      <c r="K630" s="83"/>
      <c r="L630" s="85">
        <f t="shared" si="37"/>
        <v>0</v>
      </c>
      <c r="M630" s="83"/>
      <c r="N630" s="85">
        <f t="shared" si="38"/>
        <v>0</v>
      </c>
      <c r="O630" s="83"/>
      <c r="P630" s="85">
        <f t="shared" si="39"/>
        <v>0</v>
      </c>
      <c r="Q630" s="83"/>
      <c r="R630" s="377">
        <f t="shared" si="40"/>
        <v>0</v>
      </c>
      <c r="S630" s="905"/>
      <c r="T630" s="905"/>
      <c r="V630" s="174"/>
      <c r="W630" s="176"/>
    </row>
    <row r="631" spans="1:23" ht="28.5" x14ac:dyDescent="0.25">
      <c r="A631" s="179">
        <v>562</v>
      </c>
      <c r="B631" s="204" t="s">
        <v>528</v>
      </c>
      <c r="C631" s="21" t="s">
        <v>646</v>
      </c>
      <c r="D631" s="23" t="s">
        <v>338</v>
      </c>
      <c r="E631" s="23" t="s">
        <v>708</v>
      </c>
      <c r="F631" s="29">
        <v>46113</v>
      </c>
      <c r="G631" s="39">
        <v>2.5</v>
      </c>
      <c r="H631" s="337"/>
      <c r="I631" s="83"/>
      <c r="J631" s="590">
        <f t="shared" si="36"/>
        <v>0</v>
      </c>
      <c r="K631" s="83"/>
      <c r="L631" s="85">
        <f t="shared" si="37"/>
        <v>0</v>
      </c>
      <c r="M631" s="83"/>
      <c r="N631" s="85">
        <f t="shared" si="38"/>
        <v>0</v>
      </c>
      <c r="O631" s="83"/>
      <c r="P631" s="85">
        <f t="shared" si="39"/>
        <v>0</v>
      </c>
      <c r="Q631" s="83"/>
      <c r="R631" s="377">
        <f t="shared" si="40"/>
        <v>0</v>
      </c>
      <c r="S631" s="905"/>
      <c r="T631" s="905"/>
      <c r="V631" s="174"/>
      <c r="W631" s="176"/>
    </row>
    <row r="632" spans="1:23" ht="28.5" x14ac:dyDescent="0.25">
      <c r="A632" s="179">
        <v>563</v>
      </c>
      <c r="B632" s="204" t="s">
        <v>529</v>
      </c>
      <c r="C632" s="21" t="s">
        <v>647</v>
      </c>
      <c r="D632" s="23" t="s">
        <v>338</v>
      </c>
      <c r="E632" s="23" t="s">
        <v>708</v>
      </c>
      <c r="F632" s="28">
        <v>45383</v>
      </c>
      <c r="G632" s="39">
        <v>0.16</v>
      </c>
      <c r="H632" s="337"/>
      <c r="I632" s="83"/>
      <c r="J632" s="590">
        <f t="shared" si="36"/>
        <v>0</v>
      </c>
      <c r="K632" s="83"/>
      <c r="L632" s="85">
        <f t="shared" si="37"/>
        <v>0</v>
      </c>
      <c r="M632" s="83"/>
      <c r="N632" s="85">
        <f t="shared" si="38"/>
        <v>0</v>
      </c>
      <c r="O632" s="83"/>
      <c r="P632" s="85">
        <f t="shared" si="39"/>
        <v>0</v>
      </c>
      <c r="Q632" s="83"/>
      <c r="R632" s="377">
        <f t="shared" si="40"/>
        <v>0</v>
      </c>
      <c r="S632" s="905"/>
      <c r="T632" s="905"/>
      <c r="V632" s="174"/>
      <c r="W632" s="176"/>
    </row>
    <row r="633" spans="1:23" ht="28.5" x14ac:dyDescent="0.25">
      <c r="A633" s="179">
        <v>564</v>
      </c>
      <c r="B633" s="204" t="s">
        <v>833</v>
      </c>
      <c r="C633" s="21" t="s">
        <v>635</v>
      </c>
      <c r="D633" s="23" t="s">
        <v>338</v>
      </c>
      <c r="E633" s="23" t="s">
        <v>710</v>
      </c>
      <c r="F633" s="28">
        <v>45658</v>
      </c>
      <c r="G633" s="39">
        <v>3.07</v>
      </c>
      <c r="H633" s="337"/>
      <c r="I633" s="83"/>
      <c r="J633" s="590">
        <f t="shared" si="36"/>
        <v>0</v>
      </c>
      <c r="K633" s="83"/>
      <c r="L633" s="85">
        <f t="shared" si="37"/>
        <v>0</v>
      </c>
      <c r="M633" s="83"/>
      <c r="N633" s="85">
        <f t="shared" si="38"/>
        <v>0</v>
      </c>
      <c r="O633" s="83"/>
      <c r="P633" s="85">
        <f t="shared" si="39"/>
        <v>0</v>
      </c>
      <c r="Q633" s="83"/>
      <c r="R633" s="377">
        <f t="shared" si="40"/>
        <v>0</v>
      </c>
      <c r="S633" s="905"/>
      <c r="T633" s="905"/>
      <c r="V633" s="174"/>
      <c r="W633" s="176"/>
    </row>
    <row r="634" spans="1:23" ht="28.5" x14ac:dyDescent="0.25">
      <c r="A634" s="179">
        <v>565</v>
      </c>
      <c r="B634" s="204" t="s">
        <v>834</v>
      </c>
      <c r="C634" s="21" t="s">
        <v>635</v>
      </c>
      <c r="D634" s="23" t="s">
        <v>338</v>
      </c>
      <c r="E634" s="23" t="s">
        <v>710</v>
      </c>
      <c r="F634" s="28">
        <v>45689</v>
      </c>
      <c r="G634" s="39">
        <v>3.25</v>
      </c>
      <c r="H634" s="337"/>
      <c r="I634" s="83"/>
      <c r="J634" s="590">
        <f t="shared" si="36"/>
        <v>0</v>
      </c>
      <c r="K634" s="83"/>
      <c r="L634" s="85">
        <f t="shared" si="37"/>
        <v>0</v>
      </c>
      <c r="M634" s="83"/>
      <c r="N634" s="85">
        <f t="shared" si="38"/>
        <v>0</v>
      </c>
      <c r="O634" s="83"/>
      <c r="P634" s="85">
        <f t="shared" si="39"/>
        <v>0</v>
      </c>
      <c r="Q634" s="83"/>
      <c r="R634" s="377">
        <f t="shared" si="40"/>
        <v>0</v>
      </c>
      <c r="S634" s="905"/>
      <c r="T634" s="905"/>
      <c r="V634" s="174"/>
      <c r="W634" s="176"/>
    </row>
    <row r="635" spans="1:23" x14ac:dyDescent="0.25">
      <c r="A635" s="179">
        <v>566</v>
      </c>
      <c r="B635" s="204" t="s">
        <v>530</v>
      </c>
      <c r="C635" s="21" t="s">
        <v>648</v>
      </c>
      <c r="D635" s="23" t="s">
        <v>338</v>
      </c>
      <c r="E635" s="23" t="s">
        <v>710</v>
      </c>
      <c r="F635" s="28">
        <v>45413</v>
      </c>
      <c r="G635" s="39">
        <v>0.6</v>
      </c>
      <c r="H635" s="337"/>
      <c r="I635" s="83"/>
      <c r="J635" s="590">
        <f t="shared" si="36"/>
        <v>0</v>
      </c>
      <c r="K635" s="83"/>
      <c r="L635" s="85">
        <f t="shared" si="37"/>
        <v>0</v>
      </c>
      <c r="M635" s="83"/>
      <c r="N635" s="85">
        <f t="shared" si="38"/>
        <v>0</v>
      </c>
      <c r="O635" s="83"/>
      <c r="P635" s="85">
        <f t="shared" si="39"/>
        <v>0</v>
      </c>
      <c r="Q635" s="83"/>
      <c r="R635" s="377">
        <f t="shared" si="40"/>
        <v>0</v>
      </c>
      <c r="S635" s="905"/>
      <c r="T635" s="905"/>
      <c r="V635" s="174"/>
      <c r="W635" s="176"/>
    </row>
    <row r="636" spans="1:23" x14ac:dyDescent="0.25">
      <c r="A636" s="179">
        <v>567</v>
      </c>
      <c r="B636" s="204"/>
      <c r="C636" s="21" t="s">
        <v>649</v>
      </c>
      <c r="D636" s="23" t="s">
        <v>338</v>
      </c>
      <c r="E636" s="23" t="s">
        <v>708</v>
      </c>
      <c r="F636" s="28">
        <v>45170</v>
      </c>
      <c r="G636" s="39">
        <v>0.6</v>
      </c>
      <c r="H636" s="337"/>
      <c r="I636" s="83"/>
      <c r="J636" s="590">
        <f t="shared" si="36"/>
        <v>0</v>
      </c>
      <c r="K636" s="83"/>
      <c r="L636" s="85">
        <f t="shared" si="37"/>
        <v>0</v>
      </c>
      <c r="M636" s="83"/>
      <c r="N636" s="85">
        <f t="shared" si="38"/>
        <v>0</v>
      </c>
      <c r="O636" s="83"/>
      <c r="P636" s="85">
        <f t="shared" si="39"/>
        <v>0</v>
      </c>
      <c r="Q636" s="83"/>
      <c r="R636" s="377">
        <f t="shared" si="40"/>
        <v>0</v>
      </c>
      <c r="S636" s="905"/>
      <c r="T636" s="905"/>
      <c r="V636" s="174"/>
      <c r="W636" s="176"/>
    </row>
    <row r="637" spans="1:23" x14ac:dyDescent="0.25">
      <c r="A637" s="179">
        <v>568</v>
      </c>
      <c r="B637" s="204" t="s">
        <v>832</v>
      </c>
      <c r="C637" s="151" t="s">
        <v>802</v>
      </c>
      <c r="D637" s="23" t="s">
        <v>338</v>
      </c>
      <c r="E637" s="23" t="s">
        <v>710</v>
      </c>
      <c r="F637" s="28">
        <v>45839</v>
      </c>
      <c r="G637" s="39">
        <v>4.88</v>
      </c>
      <c r="H637" s="337"/>
      <c r="I637" s="83"/>
      <c r="J637" s="590">
        <f t="shared" si="36"/>
        <v>0</v>
      </c>
      <c r="K637" s="83"/>
      <c r="L637" s="85">
        <f t="shared" si="37"/>
        <v>0</v>
      </c>
      <c r="M637" s="83"/>
      <c r="N637" s="85">
        <f t="shared" si="38"/>
        <v>0</v>
      </c>
      <c r="O637" s="83"/>
      <c r="P637" s="85">
        <f t="shared" si="39"/>
        <v>0</v>
      </c>
      <c r="Q637" s="83"/>
      <c r="R637" s="377">
        <f t="shared" si="40"/>
        <v>0</v>
      </c>
      <c r="S637" s="905"/>
      <c r="T637" s="905"/>
      <c r="V637" s="174"/>
      <c r="W637" s="176"/>
    </row>
    <row r="638" spans="1:23" x14ac:dyDescent="0.25">
      <c r="A638" s="179">
        <v>569</v>
      </c>
      <c r="B638" s="151" t="s">
        <v>977</v>
      </c>
      <c r="C638" s="151" t="s">
        <v>802</v>
      </c>
      <c r="D638" s="655" t="s">
        <v>338</v>
      </c>
      <c r="E638" s="151" t="s">
        <v>710</v>
      </c>
      <c r="F638" s="579">
        <v>45809</v>
      </c>
      <c r="G638" s="580">
        <v>4.88</v>
      </c>
      <c r="H638" s="337"/>
      <c r="I638" s="233"/>
      <c r="J638" s="590">
        <f t="shared" si="36"/>
        <v>0</v>
      </c>
      <c r="K638" s="83"/>
      <c r="L638" s="232">
        <f t="shared" si="37"/>
        <v>0</v>
      </c>
      <c r="M638" s="83"/>
      <c r="N638" s="232">
        <f t="shared" si="38"/>
        <v>0</v>
      </c>
      <c r="O638" s="233"/>
      <c r="P638" s="232">
        <f t="shared" si="39"/>
        <v>0</v>
      </c>
      <c r="Q638" s="233"/>
      <c r="R638" s="377">
        <f t="shared" si="40"/>
        <v>0</v>
      </c>
      <c r="S638" s="905"/>
      <c r="T638" s="905"/>
      <c r="V638" s="174"/>
      <c r="W638" s="176"/>
    </row>
    <row r="639" spans="1:23" ht="28.5" x14ac:dyDescent="0.25">
      <c r="A639" s="179">
        <v>683</v>
      </c>
      <c r="B639" s="204" t="s">
        <v>17744</v>
      </c>
      <c r="C639" s="21" t="s">
        <v>650</v>
      </c>
      <c r="D639" s="23" t="s">
        <v>338</v>
      </c>
      <c r="E639" s="23" t="s">
        <v>710</v>
      </c>
      <c r="F639" s="28">
        <v>45748</v>
      </c>
      <c r="G639" s="39">
        <v>6.65</v>
      </c>
      <c r="H639" s="337"/>
      <c r="I639" s="233"/>
      <c r="J639" s="590">
        <f>G639*I639</f>
        <v>0</v>
      </c>
      <c r="K639" s="83"/>
      <c r="L639" s="232">
        <f>G639*K639</f>
        <v>0</v>
      </c>
      <c r="M639" s="83"/>
      <c r="N639" s="232">
        <f>G639*M639</f>
        <v>0</v>
      </c>
      <c r="O639" s="233"/>
      <c r="P639" s="232">
        <f>G639*O639</f>
        <v>0</v>
      </c>
      <c r="Q639" s="233"/>
      <c r="R639" s="377">
        <f>G639*Q639</f>
        <v>0</v>
      </c>
      <c r="S639" s="905"/>
      <c r="T639" s="905"/>
      <c r="V639" s="174"/>
      <c r="W639" s="176"/>
    </row>
    <row r="640" spans="1:23" ht="28.5" x14ac:dyDescent="0.25">
      <c r="A640" s="179">
        <v>570</v>
      </c>
      <c r="B640" s="204" t="s">
        <v>17743</v>
      </c>
      <c r="C640" s="21" t="s">
        <v>650</v>
      </c>
      <c r="D640" s="23" t="s">
        <v>338</v>
      </c>
      <c r="E640" s="23" t="s">
        <v>710</v>
      </c>
      <c r="F640" s="28">
        <v>45689</v>
      </c>
      <c r="G640" s="39">
        <v>7.15</v>
      </c>
      <c r="H640" s="337"/>
      <c r="I640" s="83"/>
      <c r="J640" s="590">
        <f t="shared" si="36"/>
        <v>0</v>
      </c>
      <c r="K640" s="83"/>
      <c r="L640" s="85">
        <f t="shared" si="37"/>
        <v>0</v>
      </c>
      <c r="M640" s="83"/>
      <c r="N640" s="85">
        <f t="shared" si="38"/>
        <v>0</v>
      </c>
      <c r="O640" s="83"/>
      <c r="P640" s="85">
        <f t="shared" si="39"/>
        <v>0</v>
      </c>
      <c r="Q640" s="83"/>
      <c r="R640" s="377">
        <f t="shared" si="40"/>
        <v>0</v>
      </c>
      <c r="S640" s="905"/>
      <c r="T640" s="905"/>
      <c r="V640" s="174"/>
      <c r="W640" s="176"/>
    </row>
    <row r="641" spans="1:23" x14ac:dyDescent="0.25">
      <c r="A641" s="179">
        <v>571</v>
      </c>
      <c r="B641" s="204" t="s">
        <v>1046</v>
      </c>
      <c r="C641" s="21" t="s">
        <v>596</v>
      </c>
      <c r="D641" s="23"/>
      <c r="E641" s="23"/>
      <c r="F641" s="28"/>
      <c r="G641" s="39"/>
      <c r="H641" s="337"/>
      <c r="I641" s="83"/>
      <c r="J641" s="590">
        <f t="shared" si="36"/>
        <v>0</v>
      </c>
      <c r="K641" s="83"/>
      <c r="L641" s="85">
        <f t="shared" si="37"/>
        <v>0</v>
      </c>
      <c r="M641" s="83"/>
      <c r="N641" s="85">
        <f t="shared" si="38"/>
        <v>0</v>
      </c>
      <c r="O641" s="83"/>
      <c r="P641" s="85">
        <f t="shared" si="39"/>
        <v>0</v>
      </c>
      <c r="Q641" s="83"/>
      <c r="R641" s="377">
        <f t="shared" si="40"/>
        <v>0</v>
      </c>
      <c r="S641" s="905"/>
      <c r="T641" s="905"/>
      <c r="V641" s="174"/>
      <c r="W641" s="176"/>
    </row>
    <row r="642" spans="1:23" ht="28.5" x14ac:dyDescent="0.25">
      <c r="A642" s="179">
        <v>572</v>
      </c>
      <c r="B642" s="204" t="s">
        <v>533</v>
      </c>
      <c r="C642" s="21" t="s">
        <v>635</v>
      </c>
      <c r="D642" s="23" t="s">
        <v>338</v>
      </c>
      <c r="E642" s="23" t="s">
        <v>710</v>
      </c>
      <c r="F642" s="28">
        <v>45505</v>
      </c>
      <c r="G642" s="39">
        <v>6.57</v>
      </c>
      <c r="H642" s="337"/>
      <c r="I642" s="83"/>
      <c r="J642" s="590">
        <f t="shared" si="36"/>
        <v>0</v>
      </c>
      <c r="K642" s="83"/>
      <c r="L642" s="85">
        <f t="shared" si="37"/>
        <v>0</v>
      </c>
      <c r="M642" s="83"/>
      <c r="N642" s="85">
        <f t="shared" si="38"/>
        <v>0</v>
      </c>
      <c r="O642" s="83"/>
      <c r="P642" s="85">
        <f t="shared" si="39"/>
        <v>0</v>
      </c>
      <c r="Q642" s="83"/>
      <c r="R642" s="377">
        <f t="shared" si="40"/>
        <v>0</v>
      </c>
      <c r="S642" s="905"/>
      <c r="T642" s="905"/>
      <c r="V642" s="174"/>
      <c r="W642" s="176"/>
    </row>
    <row r="643" spans="1:23" ht="25.5" x14ac:dyDescent="0.25">
      <c r="A643" s="179">
        <v>573</v>
      </c>
      <c r="B643" s="206" t="s">
        <v>534</v>
      </c>
      <c r="C643" s="24" t="s">
        <v>651</v>
      </c>
      <c r="D643" s="24" t="s">
        <v>339</v>
      </c>
      <c r="E643" s="24" t="s">
        <v>713</v>
      </c>
      <c r="F643" s="31">
        <v>45658</v>
      </c>
      <c r="G643" s="42">
        <v>1.71</v>
      </c>
      <c r="H643" s="337"/>
      <c r="I643" s="83"/>
      <c r="J643" s="590">
        <f t="shared" si="36"/>
        <v>0</v>
      </c>
      <c r="K643" s="83"/>
      <c r="L643" s="85">
        <f t="shared" si="37"/>
        <v>0</v>
      </c>
      <c r="M643" s="83"/>
      <c r="N643" s="85">
        <f t="shared" si="38"/>
        <v>0</v>
      </c>
      <c r="O643" s="83"/>
      <c r="P643" s="85">
        <f t="shared" si="39"/>
        <v>0</v>
      </c>
      <c r="Q643" s="83"/>
      <c r="R643" s="377">
        <f t="shared" si="40"/>
        <v>0</v>
      </c>
      <c r="S643" s="905"/>
      <c r="T643" s="905"/>
      <c r="V643" s="174"/>
      <c r="W643" s="176"/>
    </row>
    <row r="644" spans="1:23" ht="30" x14ac:dyDescent="0.25">
      <c r="A644" s="179">
        <v>574</v>
      </c>
      <c r="B644" s="184" t="s">
        <v>959</v>
      </c>
      <c r="C644" s="184" t="s">
        <v>960</v>
      </c>
      <c r="D644" s="24" t="s">
        <v>339</v>
      </c>
      <c r="E644" s="24" t="s">
        <v>713</v>
      </c>
      <c r="F644" s="601">
        <v>45474</v>
      </c>
      <c r="G644" s="577">
        <v>2.74</v>
      </c>
      <c r="H644" s="337"/>
      <c r="I644" s="233"/>
      <c r="J644" s="590">
        <f t="shared" si="36"/>
        <v>0</v>
      </c>
      <c r="K644" s="83"/>
      <c r="L644" s="232">
        <f t="shared" si="37"/>
        <v>0</v>
      </c>
      <c r="M644" s="83"/>
      <c r="N644" s="232">
        <f t="shared" si="38"/>
        <v>0</v>
      </c>
      <c r="O644" s="233"/>
      <c r="P644" s="232">
        <f t="shared" si="39"/>
        <v>0</v>
      </c>
      <c r="Q644" s="233"/>
      <c r="R644" s="377">
        <f t="shared" si="40"/>
        <v>0</v>
      </c>
      <c r="S644" s="905"/>
      <c r="T644" s="905"/>
      <c r="V644" s="174"/>
      <c r="W644" s="176"/>
    </row>
    <row r="645" spans="1:23" ht="30" x14ac:dyDescent="0.25">
      <c r="A645" s="179">
        <v>575</v>
      </c>
      <c r="B645" s="184" t="s">
        <v>957</v>
      </c>
      <c r="C645" s="184" t="s">
        <v>960</v>
      </c>
      <c r="D645" s="203" t="s">
        <v>339</v>
      </c>
      <c r="E645" s="203" t="s">
        <v>713</v>
      </c>
      <c r="F645" s="601">
        <v>45717</v>
      </c>
      <c r="G645" s="577">
        <v>1.67</v>
      </c>
      <c r="H645" s="337"/>
      <c r="I645" s="233"/>
      <c r="J645" s="590">
        <f t="shared" si="36"/>
        <v>0</v>
      </c>
      <c r="K645" s="83"/>
      <c r="L645" s="232">
        <f t="shared" si="37"/>
        <v>0</v>
      </c>
      <c r="M645" s="83"/>
      <c r="N645" s="232">
        <f t="shared" si="38"/>
        <v>0</v>
      </c>
      <c r="O645" s="233"/>
      <c r="P645" s="232">
        <f t="shared" si="39"/>
        <v>0</v>
      </c>
      <c r="Q645" s="233"/>
      <c r="R645" s="377">
        <f t="shared" si="40"/>
        <v>0</v>
      </c>
      <c r="S645" s="905"/>
      <c r="T645" s="905"/>
      <c r="V645" s="174"/>
      <c r="W645" s="176"/>
    </row>
    <row r="646" spans="1:23" ht="38.25" x14ac:dyDescent="0.25">
      <c r="A646" s="179">
        <v>576</v>
      </c>
      <c r="B646" s="206" t="s">
        <v>535</v>
      </c>
      <c r="C646" s="24" t="s">
        <v>652</v>
      </c>
      <c r="D646" s="24" t="s">
        <v>339</v>
      </c>
      <c r="E646" s="24" t="s">
        <v>713</v>
      </c>
      <c r="F646" s="32">
        <v>45627</v>
      </c>
      <c r="G646" s="42">
        <v>1.92</v>
      </c>
      <c r="H646" s="337"/>
      <c r="I646" s="83"/>
      <c r="J646" s="590">
        <f t="shared" si="36"/>
        <v>0</v>
      </c>
      <c r="K646" s="83"/>
      <c r="L646" s="85">
        <f t="shared" si="37"/>
        <v>0</v>
      </c>
      <c r="M646" s="83"/>
      <c r="N646" s="85">
        <f t="shared" si="38"/>
        <v>0</v>
      </c>
      <c r="O646" s="83"/>
      <c r="P646" s="85">
        <f t="shared" si="39"/>
        <v>0</v>
      </c>
      <c r="Q646" s="83"/>
      <c r="R646" s="377">
        <f t="shared" si="40"/>
        <v>0</v>
      </c>
      <c r="S646" s="905"/>
      <c r="T646" s="905"/>
      <c r="V646" s="174"/>
      <c r="W646" s="176"/>
    </row>
    <row r="647" spans="1:23" ht="38.25" x14ac:dyDescent="0.25">
      <c r="A647" s="179">
        <v>577</v>
      </c>
      <c r="B647" s="206" t="s">
        <v>836</v>
      </c>
      <c r="C647" s="24" t="s">
        <v>652</v>
      </c>
      <c r="D647" s="24" t="s">
        <v>339</v>
      </c>
      <c r="E647" s="24" t="s">
        <v>713</v>
      </c>
      <c r="F647" s="32">
        <v>45627</v>
      </c>
      <c r="G647" s="42">
        <v>1.92</v>
      </c>
      <c r="H647" s="337"/>
      <c r="I647" s="83"/>
      <c r="J647" s="590">
        <f t="shared" si="36"/>
        <v>0</v>
      </c>
      <c r="K647" s="83"/>
      <c r="L647" s="85">
        <f t="shared" si="37"/>
        <v>0</v>
      </c>
      <c r="M647" s="83"/>
      <c r="N647" s="85">
        <f t="shared" si="38"/>
        <v>0</v>
      </c>
      <c r="O647" s="83"/>
      <c r="P647" s="85">
        <f t="shared" si="39"/>
        <v>0</v>
      </c>
      <c r="Q647" s="83"/>
      <c r="R647" s="377">
        <f t="shared" si="40"/>
        <v>0</v>
      </c>
      <c r="S647" s="905"/>
      <c r="T647" s="905"/>
      <c r="V647" s="174"/>
      <c r="W647" s="176"/>
    </row>
    <row r="648" spans="1:23" ht="25.5" x14ac:dyDescent="0.25">
      <c r="A648" s="179">
        <v>578</v>
      </c>
      <c r="B648" s="206" t="s">
        <v>536</v>
      </c>
      <c r="C648" s="24" t="s">
        <v>653</v>
      </c>
      <c r="D648" s="24" t="s">
        <v>339</v>
      </c>
      <c r="E648" s="24" t="s">
        <v>713</v>
      </c>
      <c r="F648" s="32">
        <v>45628</v>
      </c>
      <c r="G648" s="42">
        <v>2.88</v>
      </c>
      <c r="H648" s="337"/>
      <c r="I648" s="83"/>
      <c r="J648" s="590">
        <f t="shared" si="36"/>
        <v>0</v>
      </c>
      <c r="K648" s="83"/>
      <c r="L648" s="85">
        <f t="shared" si="37"/>
        <v>0</v>
      </c>
      <c r="M648" s="83"/>
      <c r="N648" s="85">
        <f t="shared" si="38"/>
        <v>0</v>
      </c>
      <c r="O648" s="83"/>
      <c r="P648" s="85">
        <f t="shared" si="39"/>
        <v>0</v>
      </c>
      <c r="Q648" s="83"/>
      <c r="R648" s="377">
        <f t="shared" si="40"/>
        <v>0</v>
      </c>
      <c r="S648" s="905"/>
      <c r="T648" s="905"/>
      <c r="V648" s="174"/>
      <c r="W648" s="176"/>
    </row>
    <row r="649" spans="1:23" ht="25.5" x14ac:dyDescent="0.25">
      <c r="A649" s="179">
        <v>579</v>
      </c>
      <c r="B649" s="206" t="s">
        <v>17727</v>
      </c>
      <c r="C649" s="24" t="s">
        <v>908</v>
      </c>
      <c r="D649" s="24" t="s">
        <v>339</v>
      </c>
      <c r="E649" s="24" t="s">
        <v>713</v>
      </c>
      <c r="F649" s="32">
        <v>45689</v>
      </c>
      <c r="G649" s="42">
        <v>10.18</v>
      </c>
      <c r="H649" s="337"/>
      <c r="I649" s="83"/>
      <c r="J649" s="590">
        <f t="shared" si="36"/>
        <v>0</v>
      </c>
      <c r="K649" s="83"/>
      <c r="L649" s="85">
        <f t="shared" si="37"/>
        <v>0</v>
      </c>
      <c r="M649" s="83"/>
      <c r="N649" s="85">
        <f t="shared" si="38"/>
        <v>0</v>
      </c>
      <c r="O649" s="83"/>
      <c r="P649" s="85">
        <f t="shared" si="39"/>
        <v>0</v>
      </c>
      <c r="Q649" s="83"/>
      <c r="R649" s="377">
        <f t="shared" si="40"/>
        <v>0</v>
      </c>
      <c r="S649" s="905"/>
      <c r="T649" s="905"/>
      <c r="V649" s="174"/>
      <c r="W649" s="176"/>
    </row>
    <row r="650" spans="1:23" ht="25.5" x14ac:dyDescent="0.25">
      <c r="A650" s="179">
        <v>580</v>
      </c>
      <c r="B650" s="206" t="s">
        <v>538</v>
      </c>
      <c r="C650" s="24" t="s">
        <v>654</v>
      </c>
      <c r="D650" s="24" t="s">
        <v>339</v>
      </c>
      <c r="E650" s="24" t="s">
        <v>714</v>
      </c>
      <c r="F650" s="32">
        <v>45630</v>
      </c>
      <c r="G650" s="42">
        <v>3.3</v>
      </c>
      <c r="H650" s="337"/>
      <c r="I650" s="83"/>
      <c r="J650" s="590">
        <f t="shared" si="36"/>
        <v>0</v>
      </c>
      <c r="K650" s="83"/>
      <c r="L650" s="85">
        <f t="shared" si="37"/>
        <v>0</v>
      </c>
      <c r="M650" s="83"/>
      <c r="N650" s="85">
        <f t="shared" si="38"/>
        <v>0</v>
      </c>
      <c r="O650" s="83"/>
      <c r="P650" s="85">
        <f t="shared" si="39"/>
        <v>0</v>
      </c>
      <c r="Q650" s="83"/>
      <c r="R650" s="377">
        <f t="shared" si="40"/>
        <v>0</v>
      </c>
      <c r="S650" s="905"/>
      <c r="T650" s="905"/>
      <c r="V650" s="174"/>
      <c r="W650" s="176"/>
    </row>
    <row r="651" spans="1:23" ht="25.5" x14ac:dyDescent="0.25">
      <c r="A651" s="179">
        <v>581</v>
      </c>
      <c r="B651" s="184" t="s">
        <v>967</v>
      </c>
      <c r="C651" s="184" t="s">
        <v>744</v>
      </c>
      <c r="D651" s="24" t="s">
        <v>339</v>
      </c>
      <c r="E651" s="24" t="s">
        <v>714</v>
      </c>
      <c r="F651" s="576">
        <v>45536</v>
      </c>
      <c r="G651" s="577">
        <v>4.97</v>
      </c>
      <c r="H651" s="337"/>
      <c r="I651" s="233"/>
      <c r="J651" s="590">
        <f t="shared" si="36"/>
        <v>0</v>
      </c>
      <c r="K651" s="83"/>
      <c r="L651" s="232">
        <f t="shared" si="37"/>
        <v>0</v>
      </c>
      <c r="M651" s="83"/>
      <c r="N651" s="232">
        <f t="shared" si="38"/>
        <v>0</v>
      </c>
      <c r="O651" s="233"/>
      <c r="P651" s="232">
        <f t="shared" si="39"/>
        <v>0</v>
      </c>
      <c r="Q651" s="233"/>
      <c r="R651" s="377">
        <f t="shared" si="40"/>
        <v>0</v>
      </c>
      <c r="S651" s="905"/>
      <c r="T651" s="905"/>
      <c r="V651" s="174"/>
      <c r="W651" s="176"/>
    </row>
    <row r="652" spans="1:23" ht="25.5" x14ac:dyDescent="0.25">
      <c r="A652" s="179">
        <v>582</v>
      </c>
      <c r="B652" s="206" t="s">
        <v>539</v>
      </c>
      <c r="C652" s="24" t="s">
        <v>654</v>
      </c>
      <c r="D652" s="24" t="s">
        <v>339</v>
      </c>
      <c r="E652" s="24" t="s">
        <v>710</v>
      </c>
      <c r="F652" s="32">
        <v>45631</v>
      </c>
      <c r="G652" s="42">
        <v>3.4</v>
      </c>
      <c r="H652" s="337"/>
      <c r="I652" s="83"/>
      <c r="J652" s="590">
        <f t="shared" si="36"/>
        <v>0</v>
      </c>
      <c r="K652" s="83"/>
      <c r="L652" s="85">
        <f t="shared" si="37"/>
        <v>0</v>
      </c>
      <c r="M652" s="83"/>
      <c r="N652" s="85">
        <f t="shared" si="38"/>
        <v>0</v>
      </c>
      <c r="O652" s="83"/>
      <c r="P652" s="85">
        <f t="shared" si="39"/>
        <v>0</v>
      </c>
      <c r="Q652" s="83"/>
      <c r="R652" s="377">
        <f t="shared" si="40"/>
        <v>0</v>
      </c>
      <c r="S652" s="905"/>
      <c r="T652" s="905"/>
      <c r="V652" s="174"/>
      <c r="W652" s="176"/>
    </row>
    <row r="653" spans="1:23" ht="25.5" x14ac:dyDescent="0.25">
      <c r="A653" s="179">
        <v>583</v>
      </c>
      <c r="B653" s="206" t="s">
        <v>910</v>
      </c>
      <c r="C653" s="184" t="s">
        <v>911</v>
      </c>
      <c r="D653" s="24" t="s">
        <v>339</v>
      </c>
      <c r="E653" s="24" t="s">
        <v>710</v>
      </c>
      <c r="F653" s="576">
        <v>46692</v>
      </c>
      <c r="G653" s="577">
        <v>1.55</v>
      </c>
      <c r="H653" s="337"/>
      <c r="I653" s="593"/>
      <c r="J653" s="590">
        <f t="shared" si="36"/>
        <v>0</v>
      </c>
      <c r="K653" s="83"/>
      <c r="L653" s="879">
        <f t="shared" si="37"/>
        <v>0</v>
      </c>
      <c r="M653" s="83"/>
      <c r="N653" s="879">
        <f t="shared" si="38"/>
        <v>0</v>
      </c>
      <c r="O653" s="593"/>
      <c r="P653" s="879">
        <f t="shared" si="39"/>
        <v>0</v>
      </c>
      <c r="Q653" s="593"/>
      <c r="R653" s="377">
        <f t="shared" si="40"/>
        <v>0</v>
      </c>
      <c r="S653" s="905"/>
      <c r="T653" s="905"/>
      <c r="V653" s="174"/>
      <c r="W653" s="176"/>
    </row>
    <row r="654" spans="1:23" ht="25.5" x14ac:dyDescent="0.25">
      <c r="A654" s="179">
        <v>584</v>
      </c>
      <c r="B654" s="206" t="s">
        <v>782</v>
      </c>
      <c r="C654" s="24" t="s">
        <v>736</v>
      </c>
      <c r="D654" s="24" t="s">
        <v>339</v>
      </c>
      <c r="E654" s="24" t="s">
        <v>710</v>
      </c>
      <c r="F654" s="32">
        <v>46539</v>
      </c>
      <c r="G654" s="42">
        <v>1.8</v>
      </c>
      <c r="H654" s="337"/>
      <c r="I654" s="83"/>
      <c r="J654" s="590">
        <f t="shared" si="36"/>
        <v>0</v>
      </c>
      <c r="K654" s="83"/>
      <c r="L654" s="85">
        <f t="shared" si="37"/>
        <v>0</v>
      </c>
      <c r="M654" s="83"/>
      <c r="N654" s="85">
        <f t="shared" si="38"/>
        <v>0</v>
      </c>
      <c r="O654" s="83"/>
      <c r="P654" s="85">
        <f t="shared" si="39"/>
        <v>0</v>
      </c>
      <c r="Q654" s="83"/>
      <c r="R654" s="377">
        <f t="shared" si="40"/>
        <v>0</v>
      </c>
      <c r="S654" s="905"/>
      <c r="T654" s="905"/>
      <c r="V654" s="174"/>
      <c r="W654" s="176"/>
    </row>
    <row r="655" spans="1:23" ht="25.5" x14ac:dyDescent="0.25">
      <c r="A655" s="179">
        <v>585</v>
      </c>
      <c r="B655" s="206" t="s">
        <v>540</v>
      </c>
      <c r="C655" s="24" t="s">
        <v>17737</v>
      </c>
      <c r="D655" s="24" t="s">
        <v>339</v>
      </c>
      <c r="E655" s="24" t="s">
        <v>710</v>
      </c>
      <c r="F655" s="32">
        <v>46508</v>
      </c>
      <c r="G655" s="42">
        <v>0.9</v>
      </c>
      <c r="H655" s="337"/>
      <c r="I655" s="83"/>
      <c r="J655" s="590">
        <f t="shared" si="36"/>
        <v>0</v>
      </c>
      <c r="K655" s="83"/>
      <c r="L655" s="85">
        <f t="shared" si="37"/>
        <v>0</v>
      </c>
      <c r="M655" s="83"/>
      <c r="N655" s="85">
        <f t="shared" si="38"/>
        <v>0</v>
      </c>
      <c r="O655" s="83"/>
      <c r="P655" s="85">
        <f t="shared" si="39"/>
        <v>0</v>
      </c>
      <c r="Q655" s="83"/>
      <c r="R655" s="377">
        <f t="shared" si="40"/>
        <v>0</v>
      </c>
      <c r="S655" s="905"/>
      <c r="T655" s="905"/>
      <c r="V655" s="174"/>
      <c r="W655" s="176"/>
    </row>
    <row r="656" spans="1:23" ht="25.5" x14ac:dyDescent="0.25">
      <c r="A656" s="179">
        <v>586</v>
      </c>
      <c r="B656" s="206" t="s">
        <v>541</v>
      </c>
      <c r="C656" s="24" t="s">
        <v>655</v>
      </c>
      <c r="D656" s="24" t="s">
        <v>339</v>
      </c>
      <c r="E656" s="24" t="s">
        <v>710</v>
      </c>
      <c r="F656" s="32">
        <v>45633</v>
      </c>
      <c r="G656" s="42">
        <v>3.74</v>
      </c>
      <c r="H656" s="337"/>
      <c r="I656" s="83"/>
      <c r="J656" s="590">
        <f t="shared" si="36"/>
        <v>0</v>
      </c>
      <c r="K656" s="83"/>
      <c r="L656" s="85">
        <f t="shared" si="37"/>
        <v>0</v>
      </c>
      <c r="M656" s="83"/>
      <c r="N656" s="85">
        <f t="shared" si="38"/>
        <v>0</v>
      </c>
      <c r="O656" s="83"/>
      <c r="P656" s="85">
        <f t="shared" si="39"/>
        <v>0</v>
      </c>
      <c r="Q656" s="83"/>
      <c r="R656" s="377">
        <f t="shared" si="40"/>
        <v>0</v>
      </c>
      <c r="S656" s="905"/>
      <c r="T656" s="905"/>
      <c r="V656" s="174"/>
      <c r="W656" s="176"/>
    </row>
    <row r="657" spans="1:23" ht="25.5" x14ac:dyDescent="0.25">
      <c r="A657" s="179">
        <v>587</v>
      </c>
      <c r="B657" s="184" t="s">
        <v>912</v>
      </c>
      <c r="C657" s="184" t="s">
        <v>913</v>
      </c>
      <c r="D657" s="24" t="s">
        <v>339</v>
      </c>
      <c r="E657" s="24" t="s">
        <v>710</v>
      </c>
      <c r="F657" s="576">
        <v>46082</v>
      </c>
      <c r="G657" s="577">
        <v>2.27</v>
      </c>
      <c r="H657" s="337"/>
      <c r="I657" s="233"/>
      <c r="J657" s="590">
        <f t="shared" si="36"/>
        <v>0</v>
      </c>
      <c r="K657" s="83"/>
      <c r="L657" s="232">
        <f t="shared" si="37"/>
        <v>0</v>
      </c>
      <c r="M657" s="83"/>
      <c r="N657" s="232">
        <f t="shared" si="38"/>
        <v>0</v>
      </c>
      <c r="O657" s="233"/>
      <c r="P657" s="232">
        <f t="shared" si="39"/>
        <v>0</v>
      </c>
      <c r="Q657" s="233"/>
      <c r="R657" s="377">
        <f t="shared" si="40"/>
        <v>0</v>
      </c>
      <c r="S657" s="905"/>
      <c r="T657" s="905"/>
      <c r="V657" s="174"/>
      <c r="W657" s="176"/>
    </row>
    <row r="658" spans="1:23" ht="25.5" x14ac:dyDescent="0.25">
      <c r="A658" s="179">
        <v>588</v>
      </c>
      <c r="B658" s="201" t="s">
        <v>914</v>
      </c>
      <c r="C658" s="14" t="s">
        <v>915</v>
      </c>
      <c r="D658" s="24" t="s">
        <v>339</v>
      </c>
      <c r="E658" s="24" t="s">
        <v>710</v>
      </c>
      <c r="F658" s="15">
        <v>46539</v>
      </c>
      <c r="G658" s="37">
        <v>0.52</v>
      </c>
      <c r="H658" s="337"/>
      <c r="I658" s="83"/>
      <c r="J658" s="590">
        <f t="shared" si="36"/>
        <v>0</v>
      </c>
      <c r="K658" s="83"/>
      <c r="L658" s="85">
        <f t="shared" si="37"/>
        <v>0</v>
      </c>
      <c r="M658" s="83"/>
      <c r="N658" s="85">
        <f t="shared" si="38"/>
        <v>0</v>
      </c>
      <c r="O658" s="83"/>
      <c r="P658" s="85">
        <f t="shared" si="39"/>
        <v>0</v>
      </c>
      <c r="Q658" s="83"/>
      <c r="R658" s="377">
        <f t="shared" si="40"/>
        <v>0</v>
      </c>
      <c r="S658" s="905"/>
      <c r="T658" s="905"/>
      <c r="V658" s="174"/>
      <c r="W658" s="176"/>
    </row>
    <row r="659" spans="1:23" ht="25.5" x14ac:dyDescent="0.25">
      <c r="A659" s="179">
        <v>589</v>
      </c>
      <c r="B659" s="184" t="s">
        <v>918</v>
      </c>
      <c r="C659" s="184" t="s">
        <v>919</v>
      </c>
      <c r="D659" s="24" t="s">
        <v>339</v>
      </c>
      <c r="E659" s="24" t="s">
        <v>710</v>
      </c>
      <c r="F659" s="576">
        <v>45658</v>
      </c>
      <c r="G659" s="577">
        <v>0.5</v>
      </c>
      <c r="H659" s="337"/>
      <c r="I659" s="233"/>
      <c r="J659" s="590">
        <f t="shared" si="36"/>
        <v>0</v>
      </c>
      <c r="K659" s="593"/>
      <c r="L659" s="232">
        <f t="shared" si="37"/>
        <v>0</v>
      </c>
      <c r="M659" s="233"/>
      <c r="N659" s="232">
        <f t="shared" si="38"/>
        <v>0</v>
      </c>
      <c r="O659" s="233"/>
      <c r="P659" s="232">
        <f t="shared" si="39"/>
        <v>0</v>
      </c>
      <c r="Q659" s="233"/>
      <c r="R659" s="377">
        <f t="shared" si="40"/>
        <v>0</v>
      </c>
      <c r="S659" s="905"/>
      <c r="T659" s="905"/>
      <c r="V659" s="174"/>
      <c r="W659" s="176"/>
    </row>
    <row r="660" spans="1:23" ht="25.5" x14ac:dyDescent="0.25">
      <c r="A660" s="179">
        <v>590</v>
      </c>
      <c r="B660" s="184" t="s">
        <v>916</v>
      </c>
      <c r="C660" s="184" t="s">
        <v>917</v>
      </c>
      <c r="D660" s="24" t="s">
        <v>339</v>
      </c>
      <c r="E660" s="24" t="s">
        <v>710</v>
      </c>
      <c r="F660" s="576"/>
      <c r="G660" s="577">
        <v>0.57999999999999996</v>
      </c>
      <c r="H660" s="337"/>
      <c r="I660" s="233"/>
      <c r="J660" s="590">
        <f t="shared" si="36"/>
        <v>0</v>
      </c>
      <c r="K660" s="83"/>
      <c r="L660" s="232">
        <f t="shared" si="37"/>
        <v>0</v>
      </c>
      <c r="M660" s="83"/>
      <c r="N660" s="232">
        <f t="shared" si="38"/>
        <v>0</v>
      </c>
      <c r="O660" s="233"/>
      <c r="P660" s="232">
        <f t="shared" si="39"/>
        <v>0</v>
      </c>
      <c r="Q660" s="233"/>
      <c r="R660" s="377">
        <f t="shared" si="40"/>
        <v>0</v>
      </c>
      <c r="S660" s="905"/>
      <c r="T660" s="905"/>
      <c r="V660" s="174"/>
      <c r="W660" s="176"/>
    </row>
    <row r="661" spans="1:23" ht="30" x14ac:dyDescent="0.25">
      <c r="A661" s="179">
        <v>591</v>
      </c>
      <c r="B661" s="184" t="s">
        <v>975</v>
      </c>
      <c r="C661" s="184" t="s">
        <v>610</v>
      </c>
      <c r="D661" s="24" t="s">
        <v>339</v>
      </c>
      <c r="E661" s="184" t="s">
        <v>710</v>
      </c>
      <c r="F661" s="576">
        <v>45870</v>
      </c>
      <c r="G661" s="577">
        <v>1.75</v>
      </c>
      <c r="H661" s="337"/>
      <c r="I661" s="233"/>
      <c r="J661" s="590">
        <f t="shared" si="36"/>
        <v>0</v>
      </c>
      <c r="K661" s="83"/>
      <c r="L661" s="232">
        <f t="shared" si="37"/>
        <v>0</v>
      </c>
      <c r="M661" s="83"/>
      <c r="N661" s="232">
        <f t="shared" si="38"/>
        <v>0</v>
      </c>
      <c r="O661" s="233"/>
      <c r="P661" s="232">
        <f t="shared" si="39"/>
        <v>0</v>
      </c>
      <c r="Q661" s="233"/>
      <c r="R661" s="377">
        <f t="shared" si="40"/>
        <v>0</v>
      </c>
      <c r="S661" s="905"/>
      <c r="T661" s="905"/>
      <c r="V661" s="174"/>
      <c r="W661" s="176"/>
    </row>
    <row r="662" spans="1:23" ht="25.5" x14ac:dyDescent="0.25">
      <c r="A662" s="179">
        <v>592</v>
      </c>
      <c r="B662" s="184" t="s">
        <v>924</v>
      </c>
      <c r="C662" s="184" t="s">
        <v>925</v>
      </c>
      <c r="D662" s="24" t="s">
        <v>339</v>
      </c>
      <c r="E662" s="24" t="s">
        <v>710</v>
      </c>
      <c r="F662" s="24" t="s">
        <v>710</v>
      </c>
      <c r="G662" s="577">
        <v>2.8</v>
      </c>
      <c r="H662" s="337"/>
      <c r="I662" s="233"/>
      <c r="J662" s="590">
        <f t="shared" si="36"/>
        <v>0</v>
      </c>
      <c r="K662" s="83"/>
      <c r="L662" s="232">
        <f t="shared" si="37"/>
        <v>0</v>
      </c>
      <c r="M662" s="83"/>
      <c r="N662" s="232">
        <f t="shared" si="38"/>
        <v>0</v>
      </c>
      <c r="O662" s="233"/>
      <c r="P662" s="232">
        <f t="shared" si="39"/>
        <v>0</v>
      </c>
      <c r="Q662" s="233"/>
      <c r="R662" s="377">
        <f t="shared" si="40"/>
        <v>0</v>
      </c>
      <c r="S662" s="905"/>
      <c r="T662" s="905"/>
      <c r="V662" s="174"/>
      <c r="W662" s="176"/>
    </row>
    <row r="663" spans="1:23" ht="25.5" x14ac:dyDescent="0.25">
      <c r="A663" s="179">
        <v>593</v>
      </c>
      <c r="B663" s="184" t="s">
        <v>1113</v>
      </c>
      <c r="C663" s="578" t="s">
        <v>911</v>
      </c>
      <c r="D663" s="24" t="s">
        <v>339</v>
      </c>
      <c r="E663" s="24" t="s">
        <v>710</v>
      </c>
      <c r="F663" s="24" t="s">
        <v>710</v>
      </c>
      <c r="G663" s="603">
        <v>0.5</v>
      </c>
      <c r="H663" s="337"/>
      <c r="I663" s="593"/>
      <c r="J663" s="599">
        <f>G663*I663</f>
        <v>0</v>
      </c>
      <c r="K663" s="83"/>
      <c r="L663" s="879">
        <f>G663*K663</f>
        <v>0</v>
      </c>
      <c r="M663" s="83"/>
      <c r="N663" s="879">
        <f>G663*M663</f>
        <v>0</v>
      </c>
      <c r="O663" s="593"/>
      <c r="P663" s="879">
        <f>G663*O663</f>
        <v>0</v>
      </c>
      <c r="Q663" s="593"/>
      <c r="R663" s="377">
        <f>G663*Q663</f>
        <v>0</v>
      </c>
      <c r="S663" s="905"/>
      <c r="T663" s="905"/>
      <c r="V663" s="174"/>
      <c r="W663" s="176"/>
    </row>
    <row r="664" spans="1:23" ht="25.5" x14ac:dyDescent="0.25">
      <c r="A664" s="179">
        <v>594</v>
      </c>
      <c r="B664" s="201" t="s">
        <v>17825</v>
      </c>
      <c r="C664" s="14" t="s">
        <v>659</v>
      </c>
      <c r="D664" s="24" t="s">
        <v>339</v>
      </c>
      <c r="E664" s="24" t="s">
        <v>710</v>
      </c>
      <c r="F664" s="15">
        <v>46327</v>
      </c>
      <c r="G664" s="37">
        <v>1.84</v>
      </c>
      <c r="H664" s="337"/>
      <c r="I664" s="83"/>
      <c r="J664" s="590">
        <f t="shared" si="36"/>
        <v>0</v>
      </c>
      <c r="K664" s="83"/>
      <c r="L664" s="85">
        <f t="shared" si="37"/>
        <v>0</v>
      </c>
      <c r="M664" s="83"/>
      <c r="N664" s="85">
        <f t="shared" si="38"/>
        <v>0</v>
      </c>
      <c r="O664" s="83"/>
      <c r="P664" s="85">
        <f t="shared" si="39"/>
        <v>0</v>
      </c>
      <c r="Q664" s="83"/>
      <c r="R664" s="377">
        <f t="shared" si="40"/>
        <v>0</v>
      </c>
      <c r="S664" s="905"/>
      <c r="T664" s="905"/>
      <c r="V664" s="174"/>
      <c r="W664" s="176"/>
    </row>
    <row r="665" spans="1:23" ht="25.5" x14ac:dyDescent="0.25">
      <c r="A665" s="179">
        <v>595</v>
      </c>
      <c r="B665" s="201" t="s">
        <v>783</v>
      </c>
      <c r="C665" s="14" t="s">
        <v>736</v>
      </c>
      <c r="D665" s="24" t="s">
        <v>339</v>
      </c>
      <c r="E665" s="24" t="s">
        <v>710</v>
      </c>
      <c r="F665" s="15">
        <v>46539</v>
      </c>
      <c r="G665" s="37">
        <v>1.84</v>
      </c>
      <c r="H665" s="337"/>
      <c r="I665" s="83"/>
      <c r="J665" s="590">
        <f t="shared" si="36"/>
        <v>0</v>
      </c>
      <c r="K665" s="83"/>
      <c r="L665" s="85">
        <f t="shared" si="37"/>
        <v>0</v>
      </c>
      <c r="M665" s="83"/>
      <c r="N665" s="85">
        <f t="shared" si="38"/>
        <v>0</v>
      </c>
      <c r="O665" s="83"/>
      <c r="P665" s="85">
        <f t="shared" si="39"/>
        <v>0</v>
      </c>
      <c r="Q665" s="83"/>
      <c r="R665" s="377">
        <f t="shared" si="40"/>
        <v>0</v>
      </c>
      <c r="S665" s="905"/>
      <c r="T665" s="905"/>
      <c r="V665" s="174"/>
      <c r="W665" s="176"/>
    </row>
    <row r="666" spans="1:23" ht="25.5" x14ac:dyDescent="0.25">
      <c r="A666" s="179">
        <v>596</v>
      </c>
      <c r="B666" s="184" t="s">
        <v>930</v>
      </c>
      <c r="C666" s="184" t="s">
        <v>929</v>
      </c>
      <c r="D666" s="24" t="s">
        <v>339</v>
      </c>
      <c r="E666" s="24" t="s">
        <v>710</v>
      </c>
      <c r="F666" s="576">
        <v>46539</v>
      </c>
      <c r="G666" s="577">
        <v>1.84</v>
      </c>
      <c r="H666" s="337"/>
      <c r="I666" s="233"/>
      <c r="J666" s="590">
        <f t="shared" si="36"/>
        <v>0</v>
      </c>
      <c r="K666" s="83"/>
      <c r="L666" s="232">
        <f t="shared" si="37"/>
        <v>0</v>
      </c>
      <c r="M666" s="83"/>
      <c r="N666" s="232">
        <f t="shared" si="38"/>
        <v>0</v>
      </c>
      <c r="O666" s="233"/>
      <c r="P666" s="232">
        <f t="shared" si="39"/>
        <v>0</v>
      </c>
      <c r="Q666" s="233"/>
      <c r="R666" s="377">
        <f t="shared" si="40"/>
        <v>0</v>
      </c>
      <c r="S666" s="905"/>
      <c r="T666" s="905"/>
      <c r="V666" s="174"/>
      <c r="W666" s="176"/>
    </row>
    <row r="667" spans="1:23" ht="25.5" x14ac:dyDescent="0.25">
      <c r="A667" s="179">
        <v>597</v>
      </c>
      <c r="B667" s="184" t="s">
        <v>928</v>
      </c>
      <c r="C667" s="184" t="s">
        <v>929</v>
      </c>
      <c r="D667" s="24" t="s">
        <v>339</v>
      </c>
      <c r="E667" s="24" t="s">
        <v>710</v>
      </c>
      <c r="F667" s="576">
        <v>46539</v>
      </c>
      <c r="G667" s="577">
        <v>1.84</v>
      </c>
      <c r="H667" s="337"/>
      <c r="I667" s="233"/>
      <c r="J667" s="590">
        <f t="shared" si="36"/>
        <v>0</v>
      </c>
      <c r="K667" s="83"/>
      <c r="L667" s="232">
        <f t="shared" si="37"/>
        <v>0</v>
      </c>
      <c r="M667" s="83"/>
      <c r="N667" s="232">
        <f t="shared" si="38"/>
        <v>0</v>
      </c>
      <c r="O667" s="233"/>
      <c r="P667" s="232">
        <f t="shared" si="39"/>
        <v>0</v>
      </c>
      <c r="Q667" s="233"/>
      <c r="R667" s="377">
        <f t="shared" si="40"/>
        <v>0</v>
      </c>
      <c r="S667" s="905"/>
      <c r="T667" s="905"/>
      <c r="V667" s="174"/>
      <c r="W667" s="176"/>
    </row>
    <row r="668" spans="1:23" ht="25.5" x14ac:dyDescent="0.25">
      <c r="A668" s="179">
        <v>598</v>
      </c>
      <c r="B668" s="184" t="s">
        <v>931</v>
      </c>
      <c r="C668" s="184" t="s">
        <v>932</v>
      </c>
      <c r="D668" s="24" t="s">
        <v>339</v>
      </c>
      <c r="E668" s="24" t="s">
        <v>710</v>
      </c>
      <c r="F668" s="576">
        <v>46539</v>
      </c>
      <c r="G668" s="577">
        <v>0.72</v>
      </c>
      <c r="H668" s="337"/>
      <c r="I668" s="233"/>
      <c r="J668" s="590">
        <f t="shared" si="36"/>
        <v>0</v>
      </c>
      <c r="K668" s="83"/>
      <c r="L668" s="232">
        <f t="shared" si="37"/>
        <v>0</v>
      </c>
      <c r="M668" s="83"/>
      <c r="N668" s="232">
        <f t="shared" si="38"/>
        <v>0</v>
      </c>
      <c r="O668" s="233"/>
      <c r="P668" s="232">
        <f t="shared" si="39"/>
        <v>0</v>
      </c>
      <c r="Q668" s="233"/>
      <c r="R668" s="377">
        <f t="shared" si="40"/>
        <v>0</v>
      </c>
      <c r="S668" s="905"/>
      <c r="T668" s="905"/>
      <c r="V668" s="174"/>
      <c r="W668" s="176"/>
    </row>
    <row r="669" spans="1:23" ht="25.5" x14ac:dyDescent="0.25">
      <c r="A669" s="179">
        <v>599</v>
      </c>
      <c r="B669" s="184" t="s">
        <v>933</v>
      </c>
      <c r="C669" s="184" t="s">
        <v>932</v>
      </c>
      <c r="D669" s="24" t="s">
        <v>339</v>
      </c>
      <c r="E669" s="24" t="s">
        <v>710</v>
      </c>
      <c r="F669" s="576">
        <v>46539</v>
      </c>
      <c r="G669" s="577">
        <v>0.84</v>
      </c>
      <c r="H669" s="337"/>
      <c r="I669" s="233"/>
      <c r="J669" s="590">
        <f t="shared" si="36"/>
        <v>0</v>
      </c>
      <c r="K669" s="83"/>
      <c r="L669" s="232">
        <f t="shared" si="37"/>
        <v>0</v>
      </c>
      <c r="M669" s="83"/>
      <c r="N669" s="232">
        <f t="shared" si="38"/>
        <v>0</v>
      </c>
      <c r="O669" s="233"/>
      <c r="P669" s="232">
        <f t="shared" si="39"/>
        <v>0</v>
      </c>
      <c r="Q669" s="233"/>
      <c r="R669" s="377">
        <f t="shared" si="40"/>
        <v>0</v>
      </c>
      <c r="S669" s="905"/>
      <c r="T669" s="905"/>
      <c r="V669" s="174"/>
      <c r="W669" s="176"/>
    </row>
    <row r="670" spans="1:23" ht="25.5" x14ac:dyDescent="0.25">
      <c r="A670" s="179">
        <v>600</v>
      </c>
      <c r="B670" s="201" t="s">
        <v>838</v>
      </c>
      <c r="C670" s="14" t="s">
        <v>852</v>
      </c>
      <c r="D670" s="24" t="s">
        <v>339</v>
      </c>
      <c r="E670" s="24" t="s">
        <v>710</v>
      </c>
      <c r="F670" s="15">
        <v>46113</v>
      </c>
      <c r="G670" s="37">
        <v>1.84</v>
      </c>
      <c r="H670" s="337"/>
      <c r="I670" s="83"/>
      <c r="J670" s="590">
        <f t="shared" si="36"/>
        <v>0</v>
      </c>
      <c r="K670" s="83"/>
      <c r="L670" s="85">
        <f t="shared" si="37"/>
        <v>0</v>
      </c>
      <c r="M670" s="83"/>
      <c r="N670" s="85">
        <f t="shared" si="38"/>
        <v>0</v>
      </c>
      <c r="O670" s="83"/>
      <c r="P670" s="85">
        <f t="shared" si="39"/>
        <v>0</v>
      </c>
      <c r="Q670" s="83"/>
      <c r="R670" s="377">
        <f t="shared" si="40"/>
        <v>0</v>
      </c>
      <c r="S670" s="905"/>
      <c r="T670" s="905"/>
      <c r="V670" s="174"/>
      <c r="W670" s="176"/>
    </row>
    <row r="671" spans="1:23" ht="25.5" x14ac:dyDescent="0.25">
      <c r="A671" s="179">
        <v>601</v>
      </c>
      <c r="B671" s="201" t="s">
        <v>543</v>
      </c>
      <c r="C671" s="14" t="s">
        <v>657</v>
      </c>
      <c r="D671" s="24" t="s">
        <v>339</v>
      </c>
      <c r="E671" s="24" t="s">
        <v>710</v>
      </c>
      <c r="F671" s="15">
        <v>46328</v>
      </c>
      <c r="G671" s="37">
        <v>1.84</v>
      </c>
      <c r="H671" s="337"/>
      <c r="I671" s="83"/>
      <c r="J671" s="590">
        <f t="shared" si="36"/>
        <v>0</v>
      </c>
      <c r="K671" s="83"/>
      <c r="L671" s="85">
        <f t="shared" si="37"/>
        <v>0</v>
      </c>
      <c r="M671" s="83"/>
      <c r="N671" s="85">
        <f t="shared" si="38"/>
        <v>0</v>
      </c>
      <c r="O671" s="83"/>
      <c r="P671" s="85">
        <f t="shared" si="39"/>
        <v>0</v>
      </c>
      <c r="Q671" s="83"/>
      <c r="R671" s="377">
        <f t="shared" si="40"/>
        <v>0</v>
      </c>
      <c r="S671" s="905"/>
      <c r="T671" s="905"/>
      <c r="V671" s="174"/>
      <c r="W671" s="176"/>
    </row>
    <row r="672" spans="1:23" ht="25.5" x14ac:dyDescent="0.25">
      <c r="A672" s="179">
        <v>602</v>
      </c>
      <c r="B672" s="184" t="s">
        <v>926</v>
      </c>
      <c r="C672" s="184" t="s">
        <v>921</v>
      </c>
      <c r="D672" s="24" t="s">
        <v>339</v>
      </c>
      <c r="E672" s="24" t="s">
        <v>710</v>
      </c>
      <c r="F672" s="576">
        <v>45536</v>
      </c>
      <c r="G672" s="577">
        <v>0.15</v>
      </c>
      <c r="H672" s="337"/>
      <c r="I672" s="233"/>
      <c r="J672" s="590">
        <f t="shared" si="36"/>
        <v>0</v>
      </c>
      <c r="K672" s="83"/>
      <c r="L672" s="232">
        <f t="shared" si="37"/>
        <v>0</v>
      </c>
      <c r="M672" s="83"/>
      <c r="N672" s="232">
        <f t="shared" si="38"/>
        <v>0</v>
      </c>
      <c r="O672" s="233"/>
      <c r="P672" s="232">
        <f t="shared" si="39"/>
        <v>0</v>
      </c>
      <c r="Q672" s="233"/>
      <c r="R672" s="377">
        <f t="shared" si="40"/>
        <v>0</v>
      </c>
      <c r="S672" s="905"/>
      <c r="T672" s="905"/>
      <c r="V672" s="174"/>
      <c r="W672" s="176"/>
    </row>
    <row r="673" spans="1:23" ht="25.5" x14ac:dyDescent="0.25">
      <c r="A673" s="179">
        <v>603</v>
      </c>
      <c r="B673" s="184" t="s">
        <v>927</v>
      </c>
      <c r="C673" s="184" t="s">
        <v>921</v>
      </c>
      <c r="D673" s="24" t="s">
        <v>339</v>
      </c>
      <c r="E673" s="24" t="s">
        <v>710</v>
      </c>
      <c r="F673" s="576">
        <v>45536</v>
      </c>
      <c r="G673" s="577">
        <v>0.15</v>
      </c>
      <c r="H673" s="337"/>
      <c r="I673" s="233"/>
      <c r="J673" s="590">
        <f t="shared" si="36"/>
        <v>0</v>
      </c>
      <c r="K673" s="83"/>
      <c r="L673" s="232">
        <f t="shared" si="37"/>
        <v>0</v>
      </c>
      <c r="M673" s="83"/>
      <c r="N673" s="232">
        <f t="shared" si="38"/>
        <v>0</v>
      </c>
      <c r="O673" s="233"/>
      <c r="P673" s="232">
        <f t="shared" si="39"/>
        <v>0</v>
      </c>
      <c r="Q673" s="233"/>
      <c r="R673" s="377">
        <f t="shared" si="40"/>
        <v>0</v>
      </c>
      <c r="S673" s="905"/>
      <c r="T673" s="905"/>
      <c r="V673" s="174"/>
      <c r="W673" s="176"/>
    </row>
    <row r="674" spans="1:23" ht="25.5" x14ac:dyDescent="0.25">
      <c r="A674" s="179">
        <v>604</v>
      </c>
      <c r="B674" s="184" t="s">
        <v>934</v>
      </c>
      <c r="C674" s="184" t="s">
        <v>935</v>
      </c>
      <c r="D674" s="24" t="s">
        <v>339</v>
      </c>
      <c r="E674" s="24" t="s">
        <v>710</v>
      </c>
      <c r="F674" s="576">
        <v>46478</v>
      </c>
      <c r="G674" s="577">
        <v>0.12</v>
      </c>
      <c r="H674" s="337"/>
      <c r="I674" s="233"/>
      <c r="J674" s="590">
        <f t="shared" ref="J674:J747" si="41">G674*I674</f>
        <v>0</v>
      </c>
      <c r="K674" s="83"/>
      <c r="L674" s="232">
        <f t="shared" si="37"/>
        <v>0</v>
      </c>
      <c r="M674" s="83"/>
      <c r="N674" s="232">
        <f t="shared" si="38"/>
        <v>0</v>
      </c>
      <c r="O674" s="233"/>
      <c r="P674" s="232">
        <f t="shared" si="39"/>
        <v>0</v>
      </c>
      <c r="Q674" s="233"/>
      <c r="R674" s="377">
        <f t="shared" si="40"/>
        <v>0</v>
      </c>
      <c r="S674" s="905"/>
      <c r="T674" s="905"/>
      <c r="V674" s="174"/>
      <c r="W674" s="176"/>
    </row>
    <row r="675" spans="1:23" ht="25.5" x14ac:dyDescent="0.25">
      <c r="A675" s="179">
        <v>605</v>
      </c>
      <c r="B675" s="184" t="s">
        <v>937</v>
      </c>
      <c r="C675" s="184" t="s">
        <v>921</v>
      </c>
      <c r="D675" s="24" t="s">
        <v>339</v>
      </c>
      <c r="E675" s="24" t="s">
        <v>710</v>
      </c>
      <c r="F675" s="576">
        <v>46478</v>
      </c>
      <c r="G675" s="577">
        <v>0.12</v>
      </c>
      <c r="H675" s="337"/>
      <c r="I675" s="233"/>
      <c r="J675" s="590">
        <f t="shared" si="41"/>
        <v>0</v>
      </c>
      <c r="K675" s="83"/>
      <c r="L675" s="232">
        <f t="shared" si="37"/>
        <v>0</v>
      </c>
      <c r="M675" s="83"/>
      <c r="N675" s="232">
        <f t="shared" si="38"/>
        <v>0</v>
      </c>
      <c r="O675" s="233"/>
      <c r="P675" s="232">
        <f t="shared" si="39"/>
        <v>0</v>
      </c>
      <c r="Q675" s="233"/>
      <c r="R675" s="377">
        <f t="shared" si="40"/>
        <v>0</v>
      </c>
      <c r="S675" s="905"/>
      <c r="T675" s="905"/>
      <c r="V675" s="174"/>
      <c r="W675" s="176"/>
    </row>
    <row r="676" spans="1:23" ht="25.5" x14ac:dyDescent="0.25">
      <c r="A676" s="179">
        <v>606</v>
      </c>
      <c r="B676" s="184" t="s">
        <v>936</v>
      </c>
      <c r="C676" s="184" t="s">
        <v>935</v>
      </c>
      <c r="D676" s="24" t="s">
        <v>339</v>
      </c>
      <c r="E676" s="24" t="s">
        <v>710</v>
      </c>
      <c r="F676" s="576">
        <v>46478</v>
      </c>
      <c r="G676" s="577">
        <v>0.12</v>
      </c>
      <c r="H676" s="337"/>
      <c r="I676" s="233"/>
      <c r="J676" s="590">
        <f t="shared" si="41"/>
        <v>0</v>
      </c>
      <c r="K676" s="83"/>
      <c r="L676" s="232">
        <f t="shared" si="37"/>
        <v>0</v>
      </c>
      <c r="M676" s="83"/>
      <c r="N676" s="232">
        <f t="shared" si="38"/>
        <v>0</v>
      </c>
      <c r="O676" s="233"/>
      <c r="P676" s="232">
        <f t="shared" si="39"/>
        <v>0</v>
      </c>
      <c r="Q676" s="233"/>
      <c r="R676" s="377">
        <f t="shared" si="40"/>
        <v>0</v>
      </c>
      <c r="S676" s="905"/>
      <c r="T676" s="905"/>
      <c r="V676" s="174"/>
      <c r="W676" s="176"/>
    </row>
    <row r="677" spans="1:23" ht="25.5" x14ac:dyDescent="0.25">
      <c r="A677" s="179">
        <v>607</v>
      </c>
      <c r="B677" s="184" t="s">
        <v>938</v>
      </c>
      <c r="C677" s="184" t="s">
        <v>921</v>
      </c>
      <c r="D677" s="24" t="s">
        <v>339</v>
      </c>
      <c r="E677" s="24" t="s">
        <v>710</v>
      </c>
      <c r="F677" s="576">
        <v>46478</v>
      </c>
      <c r="G677" s="577">
        <v>0.12</v>
      </c>
      <c r="H677" s="337"/>
      <c r="I677" s="233"/>
      <c r="J677" s="590">
        <f t="shared" si="41"/>
        <v>0</v>
      </c>
      <c r="K677" s="83"/>
      <c r="L677" s="232">
        <f t="shared" si="37"/>
        <v>0</v>
      </c>
      <c r="M677" s="83"/>
      <c r="N677" s="232">
        <f t="shared" si="38"/>
        <v>0</v>
      </c>
      <c r="O677" s="233"/>
      <c r="P677" s="232">
        <f t="shared" si="39"/>
        <v>0</v>
      </c>
      <c r="Q677" s="233"/>
      <c r="R677" s="377">
        <f t="shared" si="40"/>
        <v>0</v>
      </c>
      <c r="S677" s="905"/>
      <c r="T677" s="905"/>
      <c r="V677" s="174"/>
      <c r="W677" s="176"/>
    </row>
    <row r="678" spans="1:23" x14ac:dyDescent="0.25">
      <c r="A678" s="179">
        <v>608</v>
      </c>
      <c r="B678" s="201" t="s">
        <v>544</v>
      </c>
      <c r="C678" s="14" t="s">
        <v>658</v>
      </c>
      <c r="D678" s="14" t="s">
        <v>335</v>
      </c>
      <c r="E678" s="14" t="s">
        <v>708</v>
      </c>
      <c r="F678" s="15">
        <v>45717</v>
      </c>
      <c r="G678" s="37">
        <v>11</v>
      </c>
      <c r="H678" s="337"/>
      <c r="I678" s="83"/>
      <c r="J678" s="590">
        <f t="shared" si="41"/>
        <v>0</v>
      </c>
      <c r="K678" s="83"/>
      <c r="L678" s="85">
        <f t="shared" si="37"/>
        <v>0</v>
      </c>
      <c r="M678" s="83"/>
      <c r="N678" s="85">
        <f t="shared" si="38"/>
        <v>0</v>
      </c>
      <c r="O678" s="83"/>
      <c r="P678" s="85">
        <f t="shared" si="39"/>
        <v>0</v>
      </c>
      <c r="Q678" s="83"/>
      <c r="R678" s="377">
        <f t="shared" si="40"/>
        <v>0</v>
      </c>
      <c r="S678" s="905"/>
      <c r="T678" s="905"/>
      <c r="V678" s="174"/>
      <c r="W678" s="176"/>
    </row>
    <row r="679" spans="1:23" ht="25.5" x14ac:dyDescent="0.25">
      <c r="A679" s="179">
        <v>609</v>
      </c>
      <c r="B679" s="201" t="s">
        <v>545</v>
      </c>
      <c r="C679" s="14" t="s">
        <v>659</v>
      </c>
      <c r="D679" s="24" t="s">
        <v>339</v>
      </c>
      <c r="E679" s="24" t="s">
        <v>710</v>
      </c>
      <c r="F679" s="15">
        <v>46113</v>
      </c>
      <c r="G679" s="37">
        <v>0.19</v>
      </c>
      <c r="H679" s="337"/>
      <c r="I679" s="83"/>
      <c r="J679" s="590">
        <f t="shared" si="41"/>
        <v>0</v>
      </c>
      <c r="K679" s="83"/>
      <c r="L679" s="85">
        <f t="shared" si="37"/>
        <v>0</v>
      </c>
      <c r="M679" s="83"/>
      <c r="N679" s="85">
        <f t="shared" si="38"/>
        <v>0</v>
      </c>
      <c r="O679" s="83"/>
      <c r="P679" s="85">
        <f t="shared" si="39"/>
        <v>0</v>
      </c>
      <c r="Q679" s="83"/>
      <c r="R679" s="377">
        <f t="shared" si="40"/>
        <v>0</v>
      </c>
      <c r="S679" s="905"/>
      <c r="T679" s="905"/>
      <c r="V679" s="174"/>
      <c r="W679" s="176"/>
    </row>
    <row r="680" spans="1:23" ht="25.5" x14ac:dyDescent="0.25">
      <c r="A680" s="179">
        <v>610</v>
      </c>
      <c r="B680" s="184" t="s">
        <v>545</v>
      </c>
      <c r="C680" s="184" t="s">
        <v>929</v>
      </c>
      <c r="D680" s="24" t="s">
        <v>339</v>
      </c>
      <c r="E680" s="24" t="s">
        <v>710</v>
      </c>
      <c r="F680" s="576">
        <v>46600</v>
      </c>
      <c r="G680" s="577">
        <v>0.19</v>
      </c>
      <c r="H680" s="337"/>
      <c r="I680" s="233"/>
      <c r="J680" s="590">
        <f t="shared" si="41"/>
        <v>0</v>
      </c>
      <c r="K680" s="83"/>
      <c r="L680" s="232">
        <f t="shared" si="37"/>
        <v>0</v>
      </c>
      <c r="M680" s="83"/>
      <c r="N680" s="232">
        <f t="shared" si="38"/>
        <v>0</v>
      </c>
      <c r="O680" s="233"/>
      <c r="P680" s="232">
        <f t="shared" si="39"/>
        <v>0</v>
      </c>
      <c r="Q680" s="233"/>
      <c r="R680" s="377">
        <f t="shared" si="40"/>
        <v>0</v>
      </c>
      <c r="S680" s="905"/>
      <c r="T680" s="905"/>
      <c r="V680" s="174"/>
      <c r="W680" s="176"/>
    </row>
    <row r="681" spans="1:23" ht="25.5" x14ac:dyDescent="0.25">
      <c r="A681" s="179">
        <v>611</v>
      </c>
      <c r="B681" s="184" t="s">
        <v>939</v>
      </c>
      <c r="C681" s="184" t="s">
        <v>929</v>
      </c>
      <c r="D681" s="24" t="s">
        <v>339</v>
      </c>
      <c r="E681" s="24" t="s">
        <v>710</v>
      </c>
      <c r="F681" s="576">
        <v>46600</v>
      </c>
      <c r="G681" s="577">
        <v>0.21</v>
      </c>
      <c r="H681" s="337"/>
      <c r="I681" s="233"/>
      <c r="J681" s="590">
        <f t="shared" si="41"/>
        <v>0</v>
      </c>
      <c r="K681" s="83"/>
      <c r="L681" s="232">
        <f t="shared" si="37"/>
        <v>0</v>
      </c>
      <c r="M681" s="83"/>
      <c r="N681" s="232">
        <f t="shared" si="38"/>
        <v>0</v>
      </c>
      <c r="O681" s="233"/>
      <c r="P681" s="232">
        <f t="shared" si="39"/>
        <v>0</v>
      </c>
      <c r="Q681" s="233"/>
      <c r="R681" s="377">
        <f t="shared" si="40"/>
        <v>0</v>
      </c>
      <c r="S681" s="905"/>
      <c r="T681" s="905"/>
      <c r="V681" s="174"/>
      <c r="W681" s="176"/>
    </row>
    <row r="682" spans="1:23" ht="25.5" x14ac:dyDescent="0.25">
      <c r="A682" s="179">
        <v>612</v>
      </c>
      <c r="B682" s="201" t="s">
        <v>547</v>
      </c>
      <c r="C682" s="14" t="s">
        <v>661</v>
      </c>
      <c r="D682" s="24" t="s">
        <v>339</v>
      </c>
      <c r="E682" s="24" t="s">
        <v>710</v>
      </c>
      <c r="F682" s="15">
        <v>46569</v>
      </c>
      <c r="G682" s="37">
        <v>0.17</v>
      </c>
      <c r="H682" s="337"/>
      <c r="I682" s="83"/>
      <c r="J682" s="590">
        <f t="shared" si="41"/>
        <v>0</v>
      </c>
      <c r="K682" s="83"/>
      <c r="L682" s="85">
        <f t="shared" si="37"/>
        <v>0</v>
      </c>
      <c r="M682" s="83"/>
      <c r="N682" s="85">
        <f t="shared" si="38"/>
        <v>0</v>
      </c>
      <c r="O682" s="83"/>
      <c r="P682" s="85">
        <f t="shared" si="39"/>
        <v>0</v>
      </c>
      <c r="Q682" s="83"/>
      <c r="R682" s="377">
        <f t="shared" si="40"/>
        <v>0</v>
      </c>
      <c r="S682" s="905"/>
      <c r="T682" s="905"/>
      <c r="V682" s="174"/>
      <c r="W682" s="176"/>
    </row>
    <row r="683" spans="1:23" ht="25.5" x14ac:dyDescent="0.25">
      <c r="A683" s="179">
        <v>613</v>
      </c>
      <c r="B683" s="201" t="s">
        <v>547</v>
      </c>
      <c r="C683" s="14" t="s">
        <v>844</v>
      </c>
      <c r="D683" s="24" t="s">
        <v>339</v>
      </c>
      <c r="E683" s="24" t="s">
        <v>710</v>
      </c>
      <c r="F683" s="15">
        <v>46569</v>
      </c>
      <c r="G683" s="37">
        <v>0.17</v>
      </c>
      <c r="H683" s="337"/>
      <c r="I683" s="83"/>
      <c r="J683" s="590">
        <f t="shared" si="41"/>
        <v>0</v>
      </c>
      <c r="K683" s="83"/>
      <c r="L683" s="85">
        <f t="shared" si="37"/>
        <v>0</v>
      </c>
      <c r="M683" s="83"/>
      <c r="N683" s="85">
        <f t="shared" si="38"/>
        <v>0</v>
      </c>
      <c r="O683" s="83"/>
      <c r="P683" s="85">
        <f t="shared" si="39"/>
        <v>0</v>
      </c>
      <c r="Q683" s="83"/>
      <c r="R683" s="377">
        <f t="shared" si="40"/>
        <v>0</v>
      </c>
      <c r="S683" s="905"/>
      <c r="T683" s="905"/>
      <c r="V683" s="174"/>
      <c r="W683" s="176"/>
    </row>
    <row r="684" spans="1:23" ht="25.5" x14ac:dyDescent="0.25">
      <c r="A684" s="179">
        <v>614</v>
      </c>
      <c r="B684" s="184" t="s">
        <v>941</v>
      </c>
      <c r="C684" s="184" t="s">
        <v>929</v>
      </c>
      <c r="D684" s="24" t="s">
        <v>339</v>
      </c>
      <c r="E684" s="24" t="s">
        <v>710</v>
      </c>
      <c r="F684" s="576">
        <v>46600</v>
      </c>
      <c r="G684" s="577">
        <v>0.1</v>
      </c>
      <c r="H684" s="337"/>
      <c r="I684" s="233"/>
      <c r="J684" s="590">
        <f t="shared" si="41"/>
        <v>0</v>
      </c>
      <c r="K684" s="83"/>
      <c r="L684" s="232">
        <f t="shared" si="37"/>
        <v>0</v>
      </c>
      <c r="M684" s="83"/>
      <c r="N684" s="232">
        <f t="shared" si="38"/>
        <v>0</v>
      </c>
      <c r="O684" s="233"/>
      <c r="P684" s="232">
        <f t="shared" si="39"/>
        <v>0</v>
      </c>
      <c r="Q684" s="233"/>
      <c r="R684" s="377">
        <f t="shared" si="40"/>
        <v>0</v>
      </c>
      <c r="S684" s="905"/>
      <c r="T684" s="905"/>
      <c r="V684" s="174"/>
      <c r="W684" s="176"/>
    </row>
    <row r="685" spans="1:23" ht="25.5" x14ac:dyDescent="0.25">
      <c r="A685" s="179">
        <v>615</v>
      </c>
      <c r="B685" s="201" t="s">
        <v>548</v>
      </c>
      <c r="C685" s="14" t="s">
        <v>575</v>
      </c>
      <c r="D685" s="24" t="s">
        <v>339</v>
      </c>
      <c r="E685" s="24" t="s">
        <v>710</v>
      </c>
      <c r="F685" s="15">
        <v>45597</v>
      </c>
      <c r="G685" s="37">
        <v>0.26</v>
      </c>
      <c r="H685" s="337"/>
      <c r="I685" s="83"/>
      <c r="J685" s="590">
        <f t="shared" si="41"/>
        <v>0</v>
      </c>
      <c r="K685" s="83"/>
      <c r="L685" s="85">
        <f t="shared" ref="L685:L709" si="42">G685*K685</f>
        <v>0</v>
      </c>
      <c r="M685" s="83"/>
      <c r="N685" s="85">
        <f t="shared" ref="N685:N709" si="43">G685*M685</f>
        <v>0</v>
      </c>
      <c r="O685" s="83"/>
      <c r="P685" s="85">
        <f t="shared" ref="P685:P709" si="44">G685*O685</f>
        <v>0</v>
      </c>
      <c r="Q685" s="83"/>
      <c r="R685" s="377">
        <f t="shared" ref="R685:R709" si="45">G685*Q685</f>
        <v>0</v>
      </c>
      <c r="S685" s="905"/>
      <c r="T685" s="905"/>
      <c r="V685" s="174"/>
      <c r="W685" s="176"/>
    </row>
    <row r="686" spans="1:23" ht="25.5" x14ac:dyDescent="0.25">
      <c r="A686" s="179">
        <v>616</v>
      </c>
      <c r="B686" s="201" t="s">
        <v>548</v>
      </c>
      <c r="C686" s="14" t="s">
        <v>840</v>
      </c>
      <c r="D686" s="24" t="s">
        <v>339</v>
      </c>
      <c r="E686" s="24" t="s">
        <v>710</v>
      </c>
      <c r="F686" s="15">
        <v>45200</v>
      </c>
      <c r="G686" s="37">
        <v>0.26</v>
      </c>
      <c r="H686" s="337"/>
      <c r="I686" s="83"/>
      <c r="J686" s="590">
        <f t="shared" si="41"/>
        <v>0</v>
      </c>
      <c r="K686" s="83"/>
      <c r="L686" s="85">
        <f t="shared" si="42"/>
        <v>0</v>
      </c>
      <c r="M686" s="83"/>
      <c r="N686" s="85">
        <f t="shared" si="43"/>
        <v>0</v>
      </c>
      <c r="O686" s="83"/>
      <c r="P686" s="85">
        <f t="shared" si="44"/>
        <v>0</v>
      </c>
      <c r="Q686" s="83"/>
      <c r="R686" s="377">
        <f t="shared" si="45"/>
        <v>0</v>
      </c>
      <c r="S686" s="905"/>
      <c r="T686" s="905"/>
      <c r="V686" s="174"/>
      <c r="W686" s="176"/>
    </row>
    <row r="687" spans="1:23" ht="25.5" x14ac:dyDescent="0.25">
      <c r="A687" s="179">
        <v>617</v>
      </c>
      <c r="B687" s="201" t="s">
        <v>549</v>
      </c>
      <c r="C687" s="14" t="s">
        <v>1051</v>
      </c>
      <c r="D687" s="24" t="s">
        <v>339</v>
      </c>
      <c r="E687" s="24" t="s">
        <v>710</v>
      </c>
      <c r="F687" s="15">
        <v>46053</v>
      </c>
      <c r="G687" s="37">
        <v>0.63</v>
      </c>
      <c r="H687" s="337"/>
      <c r="I687" s="83"/>
      <c r="J687" s="590">
        <f t="shared" si="41"/>
        <v>0</v>
      </c>
      <c r="K687" s="83"/>
      <c r="L687" s="85">
        <f t="shared" si="42"/>
        <v>0</v>
      </c>
      <c r="M687" s="83"/>
      <c r="N687" s="85">
        <f t="shared" si="43"/>
        <v>0</v>
      </c>
      <c r="O687" s="83"/>
      <c r="P687" s="85">
        <f t="shared" si="44"/>
        <v>0</v>
      </c>
      <c r="Q687" s="83"/>
      <c r="R687" s="377">
        <f t="shared" si="45"/>
        <v>0</v>
      </c>
      <c r="S687" s="905"/>
      <c r="T687" s="905"/>
      <c r="V687" s="174"/>
      <c r="W687" s="176"/>
    </row>
    <row r="688" spans="1:23" ht="25.5" x14ac:dyDescent="0.25">
      <c r="A688" s="179">
        <v>618</v>
      </c>
      <c r="B688" s="201" t="s">
        <v>549</v>
      </c>
      <c r="C688" s="14" t="s">
        <v>17826</v>
      </c>
      <c r="D688" s="24" t="s">
        <v>339</v>
      </c>
      <c r="E688" s="24" t="s">
        <v>710</v>
      </c>
      <c r="F688" s="15">
        <v>46054</v>
      </c>
      <c r="G688" s="37">
        <v>0.37</v>
      </c>
      <c r="H688" s="337"/>
      <c r="I688" s="83"/>
      <c r="J688" s="590">
        <f t="shared" si="41"/>
        <v>0</v>
      </c>
      <c r="K688" s="83"/>
      <c r="L688" s="85">
        <f t="shared" si="42"/>
        <v>0</v>
      </c>
      <c r="M688" s="83"/>
      <c r="N688" s="85">
        <f t="shared" si="43"/>
        <v>0</v>
      </c>
      <c r="O688" s="83"/>
      <c r="P688" s="85">
        <f t="shared" si="44"/>
        <v>0</v>
      </c>
      <c r="Q688" s="83"/>
      <c r="R688" s="377">
        <f t="shared" si="45"/>
        <v>0</v>
      </c>
      <c r="S688" s="905"/>
      <c r="T688" s="905"/>
      <c r="V688" s="174"/>
      <c r="W688" s="176"/>
    </row>
    <row r="689" spans="1:23" ht="25.5" x14ac:dyDescent="0.25">
      <c r="A689" s="179">
        <v>619</v>
      </c>
      <c r="B689" s="201" t="s">
        <v>940</v>
      </c>
      <c r="C689" s="184" t="s">
        <v>17737</v>
      </c>
      <c r="D689" s="24" t="s">
        <v>339</v>
      </c>
      <c r="E689" s="24" t="s">
        <v>710</v>
      </c>
      <c r="F689" s="576">
        <v>46447</v>
      </c>
      <c r="G689" s="577">
        <v>0.37</v>
      </c>
      <c r="H689" s="337"/>
      <c r="I689" s="233"/>
      <c r="J689" s="590">
        <f t="shared" si="41"/>
        <v>0</v>
      </c>
      <c r="K689" s="83"/>
      <c r="L689" s="232">
        <f t="shared" si="42"/>
        <v>0</v>
      </c>
      <c r="M689" s="83"/>
      <c r="N689" s="232">
        <f t="shared" si="43"/>
        <v>0</v>
      </c>
      <c r="O689" s="233"/>
      <c r="P689" s="232">
        <f t="shared" si="44"/>
        <v>0</v>
      </c>
      <c r="Q689" s="233"/>
      <c r="R689" s="377">
        <f t="shared" si="45"/>
        <v>0</v>
      </c>
      <c r="S689" s="905"/>
      <c r="T689" s="905"/>
      <c r="V689" s="174"/>
      <c r="W689" s="176"/>
    </row>
    <row r="690" spans="1:23" ht="25.5" x14ac:dyDescent="0.25">
      <c r="A690" s="179"/>
      <c r="B690" s="201" t="s">
        <v>17948</v>
      </c>
      <c r="C690" s="14" t="s">
        <v>17949</v>
      </c>
      <c r="D690" s="24" t="s">
        <v>339</v>
      </c>
      <c r="E690" s="24" t="s">
        <v>710</v>
      </c>
      <c r="F690" s="15">
        <v>45261</v>
      </c>
      <c r="G690" s="37">
        <v>0.93</v>
      </c>
      <c r="H690" s="337"/>
      <c r="I690" s="233"/>
      <c r="J690" s="590">
        <f>G690*I690</f>
        <v>0</v>
      </c>
      <c r="K690" s="83"/>
      <c r="L690" s="232">
        <f>G690*K690</f>
        <v>0</v>
      </c>
      <c r="M690" s="83"/>
      <c r="N690" s="232">
        <f>G690*M690</f>
        <v>0</v>
      </c>
      <c r="O690" s="233"/>
      <c r="P690" s="232">
        <f>G690*O690</f>
        <v>0</v>
      </c>
      <c r="Q690" s="233"/>
      <c r="R690" s="377">
        <f>G690*Q690</f>
        <v>0</v>
      </c>
      <c r="S690" s="905"/>
      <c r="T690" s="905"/>
      <c r="V690" s="174"/>
      <c r="W690" s="176"/>
    </row>
    <row r="691" spans="1:23" ht="25.5" x14ac:dyDescent="0.25">
      <c r="A691" s="179">
        <v>620</v>
      </c>
      <c r="B691" s="201" t="s">
        <v>550</v>
      </c>
      <c r="C691" s="14" t="s">
        <v>1050</v>
      </c>
      <c r="D691" s="24" t="s">
        <v>339</v>
      </c>
      <c r="E691" s="24" t="s">
        <v>710</v>
      </c>
      <c r="F691" s="15">
        <v>46447</v>
      </c>
      <c r="G691" s="37">
        <v>1.93</v>
      </c>
      <c r="H691" s="337"/>
      <c r="I691" s="83"/>
      <c r="J691" s="590">
        <f t="shared" si="41"/>
        <v>0</v>
      </c>
      <c r="K691" s="83"/>
      <c r="L691" s="85">
        <f t="shared" si="42"/>
        <v>0</v>
      </c>
      <c r="M691" s="83"/>
      <c r="N691" s="85">
        <f t="shared" si="43"/>
        <v>0</v>
      </c>
      <c r="O691" s="83"/>
      <c r="P691" s="85">
        <f t="shared" si="44"/>
        <v>0</v>
      </c>
      <c r="Q691" s="83"/>
      <c r="R691" s="377">
        <f t="shared" si="45"/>
        <v>0</v>
      </c>
      <c r="S691" s="905"/>
      <c r="T691" s="905"/>
      <c r="V691" s="174"/>
      <c r="W691" s="176"/>
    </row>
    <row r="692" spans="1:23" ht="25.5" x14ac:dyDescent="0.25">
      <c r="A692" s="179">
        <v>621</v>
      </c>
      <c r="B692" s="201" t="s">
        <v>550</v>
      </c>
      <c r="C692" s="14" t="s">
        <v>839</v>
      </c>
      <c r="D692" s="24" t="s">
        <v>339</v>
      </c>
      <c r="E692" s="24" t="s">
        <v>710</v>
      </c>
      <c r="F692" s="15">
        <v>45413</v>
      </c>
      <c r="G692" s="37">
        <v>1.93</v>
      </c>
      <c r="H692" s="337"/>
      <c r="I692" s="83"/>
      <c r="J692" s="590">
        <f t="shared" si="41"/>
        <v>0</v>
      </c>
      <c r="K692" s="83"/>
      <c r="L692" s="85">
        <f t="shared" si="42"/>
        <v>0</v>
      </c>
      <c r="M692" s="83"/>
      <c r="N692" s="85">
        <f t="shared" si="43"/>
        <v>0</v>
      </c>
      <c r="O692" s="83"/>
      <c r="P692" s="85">
        <f t="shared" si="44"/>
        <v>0</v>
      </c>
      <c r="Q692" s="83"/>
      <c r="R692" s="377">
        <f t="shared" si="45"/>
        <v>0</v>
      </c>
      <c r="S692" s="905"/>
      <c r="T692" s="905"/>
      <c r="V692" s="174"/>
      <c r="W692" s="176"/>
    </row>
    <row r="693" spans="1:23" ht="25.5" x14ac:dyDescent="0.25">
      <c r="A693" s="179">
        <v>622</v>
      </c>
      <c r="B693" s="201" t="s">
        <v>843</v>
      </c>
      <c r="C693" s="14" t="s">
        <v>844</v>
      </c>
      <c r="D693" s="24" t="s">
        <v>339</v>
      </c>
      <c r="E693" s="24" t="s">
        <v>710</v>
      </c>
      <c r="F693" s="15">
        <v>46327</v>
      </c>
      <c r="G693" s="37">
        <v>1.1200000000000001</v>
      </c>
      <c r="H693" s="337"/>
      <c r="I693" s="83"/>
      <c r="J693" s="590">
        <f t="shared" si="41"/>
        <v>0</v>
      </c>
      <c r="K693" s="83"/>
      <c r="L693" s="85">
        <f t="shared" si="42"/>
        <v>0</v>
      </c>
      <c r="M693" s="83"/>
      <c r="N693" s="85">
        <f t="shared" si="43"/>
        <v>0</v>
      </c>
      <c r="O693" s="83"/>
      <c r="P693" s="85">
        <f t="shared" si="44"/>
        <v>0</v>
      </c>
      <c r="Q693" s="83"/>
      <c r="R693" s="377">
        <f t="shared" si="45"/>
        <v>0</v>
      </c>
      <c r="S693" s="905"/>
      <c r="T693" s="905"/>
      <c r="V693" s="174"/>
      <c r="W693" s="176"/>
    </row>
    <row r="694" spans="1:23" ht="25.5" x14ac:dyDescent="0.25">
      <c r="A694" s="179">
        <v>623</v>
      </c>
      <c r="B694" s="201" t="s">
        <v>843</v>
      </c>
      <c r="C694" s="14" t="s">
        <v>663</v>
      </c>
      <c r="D694" s="24" t="s">
        <v>339</v>
      </c>
      <c r="E694" s="24" t="s">
        <v>710</v>
      </c>
      <c r="F694" s="15">
        <v>46266</v>
      </c>
      <c r="G694" s="37">
        <v>1.93</v>
      </c>
      <c r="H694" s="337"/>
      <c r="I694" s="83"/>
      <c r="J694" s="590">
        <f t="shared" si="41"/>
        <v>0</v>
      </c>
      <c r="K694" s="83"/>
      <c r="L694" s="85">
        <f t="shared" si="42"/>
        <v>0</v>
      </c>
      <c r="M694" s="83"/>
      <c r="N694" s="85">
        <f t="shared" si="43"/>
        <v>0</v>
      </c>
      <c r="O694" s="83"/>
      <c r="P694" s="85">
        <f t="shared" si="44"/>
        <v>0</v>
      </c>
      <c r="Q694" s="83"/>
      <c r="R694" s="377">
        <f t="shared" si="45"/>
        <v>0</v>
      </c>
      <c r="S694" s="905"/>
      <c r="T694" s="905"/>
      <c r="V694" s="174"/>
      <c r="W694" s="176"/>
    </row>
    <row r="695" spans="1:23" ht="25.5" x14ac:dyDescent="0.25">
      <c r="A695" s="179">
        <v>624</v>
      </c>
      <c r="B695" s="201" t="s">
        <v>551</v>
      </c>
      <c r="C695" s="14" t="s">
        <v>1050</v>
      </c>
      <c r="D695" s="24" t="s">
        <v>339</v>
      </c>
      <c r="E695" s="24" t="s">
        <v>710</v>
      </c>
      <c r="F695" s="15">
        <v>46447</v>
      </c>
      <c r="G695" s="37">
        <v>1.93</v>
      </c>
      <c r="H695" s="337"/>
      <c r="I695" s="83"/>
      <c r="J695" s="590">
        <f t="shared" si="41"/>
        <v>0</v>
      </c>
      <c r="K695" s="83"/>
      <c r="L695" s="85">
        <f t="shared" si="42"/>
        <v>0</v>
      </c>
      <c r="M695" s="83"/>
      <c r="N695" s="85">
        <f t="shared" si="43"/>
        <v>0</v>
      </c>
      <c r="O695" s="83"/>
      <c r="P695" s="85">
        <f t="shared" si="44"/>
        <v>0</v>
      </c>
      <c r="Q695" s="83"/>
      <c r="R695" s="377">
        <f t="shared" si="45"/>
        <v>0</v>
      </c>
      <c r="S695" s="905"/>
      <c r="T695" s="905"/>
      <c r="V695" s="174"/>
      <c r="W695" s="176"/>
    </row>
    <row r="696" spans="1:23" ht="25.5" x14ac:dyDescent="0.25">
      <c r="A696" s="179">
        <v>625</v>
      </c>
      <c r="B696" s="201" t="s">
        <v>847</v>
      </c>
      <c r="C696" s="14" t="s">
        <v>844</v>
      </c>
      <c r="D696" s="24" t="s">
        <v>339</v>
      </c>
      <c r="E696" s="24" t="s">
        <v>710</v>
      </c>
      <c r="F696" s="15">
        <v>46447</v>
      </c>
      <c r="G696" s="37">
        <v>1.17</v>
      </c>
      <c r="H696" s="337"/>
      <c r="I696" s="83"/>
      <c r="J696" s="590">
        <f t="shared" si="41"/>
        <v>0</v>
      </c>
      <c r="K696" s="83"/>
      <c r="L696" s="85">
        <f t="shared" si="42"/>
        <v>0</v>
      </c>
      <c r="M696" s="83"/>
      <c r="N696" s="85">
        <f t="shared" si="43"/>
        <v>0</v>
      </c>
      <c r="O696" s="83"/>
      <c r="P696" s="85">
        <f t="shared" si="44"/>
        <v>0</v>
      </c>
      <c r="Q696" s="83"/>
      <c r="R696" s="377">
        <f t="shared" si="45"/>
        <v>0</v>
      </c>
      <c r="S696" s="905"/>
      <c r="T696" s="905"/>
      <c r="V696" s="174"/>
      <c r="W696" s="176"/>
    </row>
    <row r="697" spans="1:23" ht="25.5" x14ac:dyDescent="0.25">
      <c r="A697" s="179">
        <v>626</v>
      </c>
      <c r="B697" s="201" t="s">
        <v>552</v>
      </c>
      <c r="C697" s="14" t="s">
        <v>664</v>
      </c>
      <c r="D697" s="24" t="s">
        <v>339</v>
      </c>
      <c r="E697" s="24" t="s">
        <v>710</v>
      </c>
      <c r="F697" s="15">
        <v>46447</v>
      </c>
      <c r="G697" s="37">
        <v>1.93</v>
      </c>
      <c r="H697" s="337"/>
      <c r="I697" s="83"/>
      <c r="J697" s="590">
        <f t="shared" si="41"/>
        <v>0</v>
      </c>
      <c r="K697" s="83"/>
      <c r="L697" s="85">
        <f t="shared" si="42"/>
        <v>0</v>
      </c>
      <c r="M697" s="83"/>
      <c r="N697" s="85">
        <f t="shared" si="43"/>
        <v>0</v>
      </c>
      <c r="O697" s="83"/>
      <c r="P697" s="85">
        <f t="shared" si="44"/>
        <v>0</v>
      </c>
      <c r="Q697" s="83"/>
      <c r="R697" s="377">
        <f t="shared" si="45"/>
        <v>0</v>
      </c>
      <c r="S697" s="905"/>
      <c r="T697" s="905"/>
      <c r="V697" s="174"/>
      <c r="W697" s="176"/>
    </row>
    <row r="698" spans="1:23" ht="25.5" x14ac:dyDescent="0.25">
      <c r="A698" s="179">
        <v>627</v>
      </c>
      <c r="B698" s="201" t="s">
        <v>849</v>
      </c>
      <c r="C698" s="14" t="s">
        <v>844</v>
      </c>
      <c r="D698" s="24" t="s">
        <v>339</v>
      </c>
      <c r="E698" s="24" t="s">
        <v>710</v>
      </c>
      <c r="F698" s="15">
        <v>46447</v>
      </c>
      <c r="G698" s="37">
        <v>1.17</v>
      </c>
      <c r="H698" s="337"/>
      <c r="I698" s="83"/>
      <c r="J698" s="590">
        <f t="shared" si="41"/>
        <v>0</v>
      </c>
      <c r="K698" s="83"/>
      <c r="L698" s="85">
        <f t="shared" si="42"/>
        <v>0</v>
      </c>
      <c r="M698" s="83"/>
      <c r="N698" s="85">
        <f t="shared" si="43"/>
        <v>0</v>
      </c>
      <c r="O698" s="83"/>
      <c r="P698" s="85">
        <f t="shared" si="44"/>
        <v>0</v>
      </c>
      <c r="Q698" s="83"/>
      <c r="R698" s="377">
        <f t="shared" si="45"/>
        <v>0</v>
      </c>
      <c r="S698" s="905"/>
      <c r="T698" s="905"/>
      <c r="V698" s="174"/>
      <c r="W698" s="176"/>
    </row>
    <row r="699" spans="1:23" ht="25.5" x14ac:dyDescent="0.25">
      <c r="A699" s="179">
        <v>628</v>
      </c>
      <c r="B699" s="201" t="s">
        <v>553</v>
      </c>
      <c r="C699" s="14" t="s">
        <v>663</v>
      </c>
      <c r="D699" s="24" t="s">
        <v>339</v>
      </c>
      <c r="E699" s="24" t="s">
        <v>710</v>
      </c>
      <c r="F699" s="15">
        <v>46447</v>
      </c>
      <c r="G699" s="37">
        <v>1.93</v>
      </c>
      <c r="H699" s="337"/>
      <c r="I699" s="83"/>
      <c r="J699" s="590">
        <f t="shared" si="41"/>
        <v>0</v>
      </c>
      <c r="K699" s="83"/>
      <c r="L699" s="85">
        <f t="shared" si="42"/>
        <v>0</v>
      </c>
      <c r="M699" s="83"/>
      <c r="N699" s="85">
        <f t="shared" si="43"/>
        <v>0</v>
      </c>
      <c r="O699" s="83"/>
      <c r="P699" s="85">
        <f t="shared" si="44"/>
        <v>0</v>
      </c>
      <c r="Q699" s="83"/>
      <c r="R699" s="377">
        <f t="shared" si="45"/>
        <v>0</v>
      </c>
      <c r="S699" s="905"/>
      <c r="T699" s="905"/>
      <c r="V699" s="174"/>
      <c r="W699" s="176"/>
    </row>
    <row r="700" spans="1:23" ht="25.5" x14ac:dyDescent="0.25">
      <c r="A700" s="179">
        <v>629</v>
      </c>
      <c r="B700" s="184" t="s">
        <v>942</v>
      </c>
      <c r="C700" s="184" t="s">
        <v>913</v>
      </c>
      <c r="D700" s="24" t="s">
        <v>339</v>
      </c>
      <c r="E700" s="24" t="s">
        <v>710</v>
      </c>
      <c r="F700" s="576">
        <v>45717</v>
      </c>
      <c r="G700" s="577">
        <v>15.59</v>
      </c>
      <c r="H700" s="337"/>
      <c r="I700" s="233"/>
      <c r="J700" s="590">
        <f t="shared" si="41"/>
        <v>0</v>
      </c>
      <c r="K700" s="83"/>
      <c r="L700" s="232">
        <f t="shared" si="42"/>
        <v>0</v>
      </c>
      <c r="M700" s="83"/>
      <c r="N700" s="232">
        <f t="shared" si="43"/>
        <v>0</v>
      </c>
      <c r="O700" s="233"/>
      <c r="P700" s="232">
        <f t="shared" si="44"/>
        <v>0</v>
      </c>
      <c r="Q700" s="233"/>
      <c r="R700" s="377">
        <f t="shared" si="45"/>
        <v>0</v>
      </c>
      <c r="S700" s="905"/>
      <c r="T700" s="905"/>
      <c r="V700" s="174"/>
      <c r="W700" s="176"/>
    </row>
    <row r="701" spans="1:23" ht="30" x14ac:dyDescent="0.25">
      <c r="A701" s="179">
        <v>630</v>
      </c>
      <c r="B701" s="184" t="s">
        <v>943</v>
      </c>
      <c r="C701" s="184" t="s">
        <v>944</v>
      </c>
      <c r="D701" s="24" t="s">
        <v>339</v>
      </c>
      <c r="E701" s="24" t="s">
        <v>710</v>
      </c>
      <c r="F701" s="576">
        <v>46539</v>
      </c>
      <c r="G701" s="577">
        <v>1.27</v>
      </c>
      <c r="H701" s="337"/>
      <c r="I701" s="233"/>
      <c r="J701" s="590">
        <f t="shared" si="41"/>
        <v>0</v>
      </c>
      <c r="K701" s="83"/>
      <c r="L701" s="232">
        <f t="shared" si="42"/>
        <v>0</v>
      </c>
      <c r="M701" s="83"/>
      <c r="N701" s="232">
        <f t="shared" si="43"/>
        <v>0</v>
      </c>
      <c r="O701" s="233"/>
      <c r="P701" s="232">
        <f t="shared" si="44"/>
        <v>0</v>
      </c>
      <c r="Q701" s="233"/>
      <c r="R701" s="377">
        <f t="shared" si="45"/>
        <v>0</v>
      </c>
      <c r="S701" s="905"/>
      <c r="T701" s="905"/>
      <c r="V701" s="174"/>
      <c r="W701" s="176"/>
    </row>
    <row r="702" spans="1:23" ht="25.5" x14ac:dyDescent="0.25">
      <c r="A702" s="179">
        <v>631</v>
      </c>
      <c r="B702" s="201" t="s">
        <v>554</v>
      </c>
      <c r="C702" s="14" t="s">
        <v>659</v>
      </c>
      <c r="D702" s="24" t="s">
        <v>339</v>
      </c>
      <c r="E702" s="24" t="s">
        <v>710</v>
      </c>
      <c r="F702" s="15">
        <v>46204</v>
      </c>
      <c r="G702" s="37">
        <v>4.05</v>
      </c>
      <c r="H702" s="337"/>
      <c r="I702" s="83"/>
      <c r="J702" s="590">
        <f t="shared" si="41"/>
        <v>0</v>
      </c>
      <c r="K702" s="209"/>
      <c r="L702" s="85">
        <f t="shared" si="42"/>
        <v>0</v>
      </c>
      <c r="M702" s="83"/>
      <c r="N702" s="85">
        <f t="shared" si="43"/>
        <v>0</v>
      </c>
      <c r="O702" s="83"/>
      <c r="P702" s="85">
        <f t="shared" si="44"/>
        <v>0</v>
      </c>
      <c r="Q702" s="83"/>
      <c r="R702" s="377">
        <f t="shared" si="45"/>
        <v>0</v>
      </c>
      <c r="S702" s="905"/>
      <c r="T702" s="905"/>
      <c r="V702" s="174"/>
      <c r="W702" s="176"/>
    </row>
    <row r="703" spans="1:23" ht="25.5" x14ac:dyDescent="0.25">
      <c r="A703" s="179">
        <v>632</v>
      </c>
      <c r="B703" s="201" t="s">
        <v>555</v>
      </c>
      <c r="C703" s="14" t="s">
        <v>665</v>
      </c>
      <c r="D703" s="24" t="s">
        <v>339</v>
      </c>
      <c r="E703" s="24" t="s">
        <v>710</v>
      </c>
      <c r="F703" s="15">
        <v>45992</v>
      </c>
      <c r="G703" s="37">
        <v>4.05</v>
      </c>
      <c r="H703" s="337"/>
      <c r="I703" s="83"/>
      <c r="J703" s="590">
        <f t="shared" si="41"/>
        <v>0</v>
      </c>
      <c r="K703" s="209"/>
      <c r="L703" s="85">
        <f t="shared" si="42"/>
        <v>0</v>
      </c>
      <c r="M703" s="83"/>
      <c r="N703" s="85">
        <f t="shared" si="43"/>
        <v>0</v>
      </c>
      <c r="O703" s="83"/>
      <c r="P703" s="85">
        <f t="shared" si="44"/>
        <v>0</v>
      </c>
      <c r="Q703" s="83"/>
      <c r="R703" s="377">
        <f t="shared" si="45"/>
        <v>0</v>
      </c>
      <c r="S703" s="905"/>
      <c r="T703" s="905"/>
      <c r="V703" s="174"/>
      <c r="W703" s="176"/>
    </row>
    <row r="704" spans="1:23" ht="25.5" x14ac:dyDescent="0.25">
      <c r="A704" s="179">
        <v>633</v>
      </c>
      <c r="B704" s="201" t="s">
        <v>556</v>
      </c>
      <c r="C704" s="14" t="s">
        <v>666</v>
      </c>
      <c r="D704" s="24" t="s">
        <v>339</v>
      </c>
      <c r="E704" s="24" t="s">
        <v>710</v>
      </c>
      <c r="F704" s="15">
        <v>46539</v>
      </c>
      <c r="G704" s="37">
        <v>1.82</v>
      </c>
      <c r="H704" s="337"/>
      <c r="I704" s="83"/>
      <c r="J704" s="590">
        <f t="shared" si="41"/>
        <v>0</v>
      </c>
      <c r="K704" s="83"/>
      <c r="L704" s="85">
        <f t="shared" si="42"/>
        <v>0</v>
      </c>
      <c r="M704" s="83"/>
      <c r="N704" s="85">
        <f t="shared" si="43"/>
        <v>0</v>
      </c>
      <c r="O704" s="83"/>
      <c r="P704" s="85">
        <f t="shared" si="44"/>
        <v>0</v>
      </c>
      <c r="Q704" s="83"/>
      <c r="R704" s="377">
        <f t="shared" si="45"/>
        <v>0</v>
      </c>
      <c r="S704" s="905"/>
      <c r="T704" s="905"/>
      <c r="V704" s="174"/>
      <c r="W704" s="176"/>
    </row>
    <row r="705" spans="1:23" ht="25.5" x14ac:dyDescent="0.25">
      <c r="A705" s="179">
        <v>634</v>
      </c>
      <c r="B705" s="201" t="s">
        <v>17739</v>
      </c>
      <c r="C705" s="14" t="s">
        <v>17740</v>
      </c>
      <c r="D705" s="24" t="s">
        <v>339</v>
      </c>
      <c r="E705" s="24" t="s">
        <v>710</v>
      </c>
      <c r="F705" s="15">
        <v>46813</v>
      </c>
      <c r="G705" s="37">
        <v>1.44</v>
      </c>
      <c r="H705" s="337"/>
      <c r="I705" s="83"/>
      <c r="J705" s="590">
        <f t="shared" si="41"/>
        <v>0</v>
      </c>
      <c r="K705" s="83"/>
      <c r="L705" s="85">
        <f t="shared" si="42"/>
        <v>0</v>
      </c>
      <c r="M705" s="83"/>
      <c r="N705" s="85">
        <f t="shared" si="43"/>
        <v>0</v>
      </c>
      <c r="O705" s="83"/>
      <c r="P705" s="85">
        <f t="shared" si="44"/>
        <v>0</v>
      </c>
      <c r="Q705" s="83"/>
      <c r="R705" s="377">
        <f t="shared" si="45"/>
        <v>0</v>
      </c>
      <c r="S705" s="905"/>
      <c r="T705" s="905"/>
      <c r="V705" s="174"/>
      <c r="W705" s="176"/>
    </row>
    <row r="706" spans="1:23" ht="25.5" x14ac:dyDescent="0.25">
      <c r="A706" s="179">
        <v>635</v>
      </c>
      <c r="B706" s="184" t="s">
        <v>945</v>
      </c>
      <c r="C706" s="184" t="s">
        <v>921</v>
      </c>
      <c r="D706" s="24" t="s">
        <v>339</v>
      </c>
      <c r="E706" s="24" t="s">
        <v>710</v>
      </c>
      <c r="F706" s="576">
        <v>46539</v>
      </c>
      <c r="G706" s="577">
        <v>1.44</v>
      </c>
      <c r="H706" s="337"/>
      <c r="I706" s="233"/>
      <c r="J706" s="590">
        <f t="shared" si="41"/>
        <v>0</v>
      </c>
      <c r="K706" s="83"/>
      <c r="L706" s="232">
        <f t="shared" si="42"/>
        <v>0</v>
      </c>
      <c r="M706" s="83"/>
      <c r="N706" s="232">
        <f t="shared" si="43"/>
        <v>0</v>
      </c>
      <c r="O706" s="233"/>
      <c r="P706" s="232">
        <f t="shared" si="44"/>
        <v>0</v>
      </c>
      <c r="Q706" s="233"/>
      <c r="R706" s="377">
        <f t="shared" si="45"/>
        <v>0</v>
      </c>
      <c r="S706" s="905"/>
      <c r="T706" s="905"/>
      <c r="V706" s="174"/>
      <c r="W706" s="176"/>
    </row>
    <row r="707" spans="1:23" ht="25.5" x14ac:dyDescent="0.25">
      <c r="A707" s="179">
        <v>636</v>
      </c>
      <c r="B707" s="201" t="s">
        <v>558</v>
      </c>
      <c r="C707" s="14" t="s">
        <v>667</v>
      </c>
      <c r="D707" s="24" t="s">
        <v>339</v>
      </c>
      <c r="E707" s="24" t="s">
        <v>710</v>
      </c>
      <c r="F707" s="15">
        <v>45717</v>
      </c>
      <c r="G707" s="37">
        <v>1.44</v>
      </c>
      <c r="H707" s="337"/>
      <c r="I707" s="83"/>
      <c r="J707" s="590">
        <f t="shared" si="41"/>
        <v>0</v>
      </c>
      <c r="K707" s="83"/>
      <c r="L707" s="85">
        <f t="shared" si="42"/>
        <v>0</v>
      </c>
      <c r="M707" s="83"/>
      <c r="N707" s="85">
        <f t="shared" si="43"/>
        <v>0</v>
      </c>
      <c r="O707" s="83"/>
      <c r="P707" s="85">
        <f t="shared" si="44"/>
        <v>0</v>
      </c>
      <c r="Q707" s="83"/>
      <c r="R707" s="377">
        <f t="shared" si="45"/>
        <v>0</v>
      </c>
      <c r="S707" s="905"/>
      <c r="T707" s="905"/>
      <c r="V707" s="174"/>
      <c r="W707" s="176"/>
    </row>
    <row r="708" spans="1:23" ht="25.5" x14ac:dyDescent="0.25">
      <c r="A708" s="179">
        <v>637</v>
      </c>
      <c r="B708" s="184" t="s">
        <v>946</v>
      </c>
      <c r="C708" s="184" t="s">
        <v>952</v>
      </c>
      <c r="D708" s="24" t="s">
        <v>339</v>
      </c>
      <c r="E708" s="24" t="s">
        <v>710</v>
      </c>
      <c r="F708" s="576">
        <v>46539</v>
      </c>
      <c r="G708" s="577">
        <v>9.0999999999999998E-2</v>
      </c>
      <c r="H708" s="337"/>
      <c r="I708" s="233"/>
      <c r="J708" s="590">
        <f t="shared" si="41"/>
        <v>0</v>
      </c>
      <c r="K708" s="83"/>
      <c r="L708" s="232">
        <f t="shared" si="42"/>
        <v>0</v>
      </c>
      <c r="M708" s="83"/>
      <c r="N708" s="232">
        <f t="shared" si="43"/>
        <v>0</v>
      </c>
      <c r="O708" s="233"/>
      <c r="P708" s="232">
        <f t="shared" si="44"/>
        <v>0</v>
      </c>
      <c r="Q708" s="233"/>
      <c r="R708" s="377">
        <f t="shared" si="45"/>
        <v>0</v>
      </c>
      <c r="S708" s="905"/>
      <c r="T708" s="905"/>
      <c r="V708" s="174"/>
      <c r="W708" s="176"/>
    </row>
    <row r="709" spans="1:23" ht="25.5" x14ac:dyDescent="0.25">
      <c r="A709" s="179">
        <v>638</v>
      </c>
      <c r="B709" s="184" t="s">
        <v>947</v>
      </c>
      <c r="C709" s="184" t="s">
        <v>952</v>
      </c>
      <c r="D709" s="24" t="s">
        <v>339</v>
      </c>
      <c r="E709" s="24" t="s">
        <v>710</v>
      </c>
      <c r="F709" s="576">
        <v>46569</v>
      </c>
      <c r="G709" s="577">
        <v>0.1</v>
      </c>
      <c r="H709" s="337"/>
      <c r="I709" s="233"/>
      <c r="J709" s="590">
        <f t="shared" si="41"/>
        <v>0</v>
      </c>
      <c r="K709" s="83"/>
      <c r="L709" s="232">
        <f t="shared" si="42"/>
        <v>0</v>
      </c>
      <c r="M709" s="83"/>
      <c r="N709" s="232">
        <f t="shared" si="43"/>
        <v>0</v>
      </c>
      <c r="O709" s="233"/>
      <c r="P709" s="232">
        <f t="shared" si="44"/>
        <v>0</v>
      </c>
      <c r="Q709" s="233"/>
      <c r="R709" s="377">
        <f t="shared" si="45"/>
        <v>0</v>
      </c>
      <c r="S709" s="905"/>
      <c r="T709" s="905"/>
      <c r="V709" s="174"/>
      <c r="W709" s="176"/>
    </row>
    <row r="710" spans="1:23" ht="30" x14ac:dyDescent="0.25">
      <c r="A710" s="179">
        <v>639</v>
      </c>
      <c r="B710" s="184" t="s">
        <v>1115</v>
      </c>
      <c r="C710" s="578" t="s">
        <v>1116</v>
      </c>
      <c r="D710" s="560"/>
      <c r="E710" s="184"/>
      <c r="F710" s="576"/>
      <c r="G710" s="603"/>
      <c r="H710" s="337"/>
      <c r="I710" s="593"/>
      <c r="J710" s="599">
        <f>G710*I710</f>
        <v>0</v>
      </c>
      <c r="K710" s="83"/>
      <c r="L710" s="879">
        <f>G710*K710</f>
        <v>0</v>
      </c>
      <c r="M710" s="83"/>
      <c r="N710" s="879">
        <f>G710*M710</f>
        <v>0</v>
      </c>
      <c r="O710" s="593"/>
      <c r="P710" s="879">
        <f>G710*O710</f>
        <v>0</v>
      </c>
      <c r="Q710" s="593"/>
      <c r="R710" s="377">
        <f>G710*Q710</f>
        <v>0</v>
      </c>
      <c r="S710" s="905"/>
      <c r="T710" s="905"/>
      <c r="V710" s="174"/>
      <c r="W710" s="176"/>
    </row>
    <row r="711" spans="1:23" ht="30" x14ac:dyDescent="0.25">
      <c r="A711" s="179">
        <v>640</v>
      </c>
      <c r="B711" s="184" t="s">
        <v>920</v>
      </c>
      <c r="C711" s="184" t="s">
        <v>921</v>
      </c>
      <c r="D711" s="24" t="s">
        <v>339</v>
      </c>
      <c r="E711" s="24" t="s">
        <v>710</v>
      </c>
      <c r="F711" s="576">
        <v>46692</v>
      </c>
      <c r="G711" s="577">
        <v>0.18</v>
      </c>
      <c r="H711" s="337"/>
      <c r="I711" s="233"/>
      <c r="J711" s="590">
        <f t="shared" si="41"/>
        <v>0</v>
      </c>
      <c r="K711" s="83"/>
      <c r="L711" s="232">
        <f t="shared" ref="L711:L751" si="46">G711*K711</f>
        <v>0</v>
      </c>
      <c r="M711" s="83"/>
      <c r="N711" s="232">
        <f t="shared" ref="N711:N751" si="47">G711*M711</f>
        <v>0</v>
      </c>
      <c r="O711" s="233"/>
      <c r="P711" s="232">
        <f t="shared" ref="P711:P751" si="48">G711*O711</f>
        <v>0</v>
      </c>
      <c r="Q711" s="233"/>
      <c r="R711" s="377">
        <f t="shared" ref="R711:R751" si="49">G711*Q711</f>
        <v>0</v>
      </c>
      <c r="S711" s="905"/>
      <c r="T711" s="905"/>
      <c r="V711" s="174"/>
      <c r="W711" s="176"/>
    </row>
    <row r="712" spans="1:23" ht="30" x14ac:dyDescent="0.25">
      <c r="A712" s="179">
        <v>641</v>
      </c>
      <c r="B712" s="184" t="s">
        <v>922</v>
      </c>
      <c r="C712" s="184" t="s">
        <v>915</v>
      </c>
      <c r="D712" s="24" t="s">
        <v>339</v>
      </c>
      <c r="E712" s="24" t="s">
        <v>710</v>
      </c>
      <c r="F712" s="576">
        <v>45413</v>
      </c>
      <c r="G712" s="577">
        <v>3.2</v>
      </c>
      <c r="H712" s="337"/>
      <c r="I712" s="233"/>
      <c r="J712" s="590">
        <f t="shared" si="41"/>
        <v>0</v>
      </c>
      <c r="K712" s="83"/>
      <c r="L712" s="232">
        <f t="shared" si="46"/>
        <v>0</v>
      </c>
      <c r="M712" s="83"/>
      <c r="N712" s="232">
        <f t="shared" si="47"/>
        <v>0</v>
      </c>
      <c r="O712" s="233"/>
      <c r="P712" s="232">
        <f t="shared" si="48"/>
        <v>0</v>
      </c>
      <c r="Q712" s="233"/>
      <c r="R712" s="377">
        <f t="shared" si="49"/>
        <v>0</v>
      </c>
      <c r="S712" s="905"/>
      <c r="T712" s="905"/>
      <c r="V712" s="174"/>
      <c r="W712" s="176"/>
    </row>
    <row r="713" spans="1:23" ht="25.5" x14ac:dyDescent="0.25">
      <c r="A713" s="179">
        <v>642</v>
      </c>
      <c r="B713" s="184" t="s">
        <v>923</v>
      </c>
      <c r="C713" s="184" t="s">
        <v>921</v>
      </c>
      <c r="D713" s="24" t="s">
        <v>339</v>
      </c>
      <c r="E713" s="24" t="s">
        <v>710</v>
      </c>
      <c r="F713" s="576" t="s">
        <v>710</v>
      </c>
      <c r="G713" s="577">
        <v>0.08</v>
      </c>
      <c r="H713" s="337"/>
      <c r="I713" s="233"/>
      <c r="J713" s="590">
        <f t="shared" si="41"/>
        <v>0</v>
      </c>
      <c r="K713" s="83"/>
      <c r="L713" s="232">
        <f t="shared" si="46"/>
        <v>0</v>
      </c>
      <c r="M713" s="83"/>
      <c r="N713" s="232">
        <f t="shared" si="47"/>
        <v>0</v>
      </c>
      <c r="O713" s="233"/>
      <c r="P713" s="232">
        <f t="shared" si="48"/>
        <v>0</v>
      </c>
      <c r="Q713" s="233"/>
      <c r="R713" s="377">
        <f t="shared" si="49"/>
        <v>0</v>
      </c>
      <c r="S713" s="905"/>
      <c r="T713" s="905"/>
      <c r="V713" s="174"/>
      <c r="W713" s="176"/>
    </row>
    <row r="714" spans="1:23" ht="25.5" x14ac:dyDescent="0.25">
      <c r="A714" s="179">
        <v>643</v>
      </c>
      <c r="B714" s="201" t="s">
        <v>559</v>
      </c>
      <c r="C714" s="14" t="s">
        <v>668</v>
      </c>
      <c r="D714" s="24" t="s">
        <v>339</v>
      </c>
      <c r="E714" s="24" t="s">
        <v>710</v>
      </c>
      <c r="F714" s="15">
        <v>45717</v>
      </c>
      <c r="G714" s="37">
        <v>0.33</v>
      </c>
      <c r="H714" s="337"/>
      <c r="I714" s="83"/>
      <c r="J714" s="590">
        <f t="shared" si="41"/>
        <v>0</v>
      </c>
      <c r="K714" s="83"/>
      <c r="L714" s="85">
        <f t="shared" si="46"/>
        <v>0</v>
      </c>
      <c r="M714" s="83"/>
      <c r="N714" s="85">
        <f t="shared" si="47"/>
        <v>0</v>
      </c>
      <c r="O714" s="83"/>
      <c r="P714" s="85">
        <f t="shared" si="48"/>
        <v>0</v>
      </c>
      <c r="Q714" s="83"/>
      <c r="R714" s="377">
        <f t="shared" si="49"/>
        <v>0</v>
      </c>
      <c r="S714" s="905"/>
      <c r="T714" s="905"/>
      <c r="V714" s="174"/>
      <c r="W714" s="176"/>
    </row>
    <row r="715" spans="1:23" ht="25.5" x14ac:dyDescent="0.25">
      <c r="A715" s="179">
        <v>644</v>
      </c>
      <c r="B715" s="184" t="s">
        <v>950</v>
      </c>
      <c r="C715" s="184" t="s">
        <v>949</v>
      </c>
      <c r="D715" s="24" t="s">
        <v>339</v>
      </c>
      <c r="E715" s="24" t="s">
        <v>710</v>
      </c>
      <c r="F715" s="576">
        <v>46447</v>
      </c>
      <c r="G715" s="577">
        <v>0.28000000000000003</v>
      </c>
      <c r="H715" s="337"/>
      <c r="I715" s="233"/>
      <c r="J715" s="590">
        <f t="shared" si="41"/>
        <v>0</v>
      </c>
      <c r="K715" s="83"/>
      <c r="L715" s="232">
        <f t="shared" si="46"/>
        <v>0</v>
      </c>
      <c r="M715" s="83"/>
      <c r="N715" s="232">
        <f t="shared" si="47"/>
        <v>0</v>
      </c>
      <c r="O715" s="233"/>
      <c r="P715" s="232">
        <f t="shared" si="48"/>
        <v>0</v>
      </c>
      <c r="Q715" s="233"/>
      <c r="R715" s="377">
        <f t="shared" si="49"/>
        <v>0</v>
      </c>
      <c r="S715" s="905"/>
      <c r="T715" s="905"/>
      <c r="V715" s="174"/>
      <c r="W715" s="176"/>
    </row>
    <row r="716" spans="1:23" ht="25.5" x14ac:dyDescent="0.25">
      <c r="A716" s="179">
        <v>645</v>
      </c>
      <c r="B716" s="201" t="s">
        <v>560</v>
      </c>
      <c r="C716" s="14" t="s">
        <v>669</v>
      </c>
      <c r="D716" s="24" t="s">
        <v>339</v>
      </c>
      <c r="E716" s="24" t="s">
        <v>710</v>
      </c>
      <c r="F716" s="15">
        <v>45718</v>
      </c>
      <c r="G716" s="37">
        <v>0.33</v>
      </c>
      <c r="H716" s="337"/>
      <c r="I716" s="83"/>
      <c r="J716" s="590">
        <f t="shared" si="41"/>
        <v>0</v>
      </c>
      <c r="K716" s="83"/>
      <c r="L716" s="85">
        <f t="shared" si="46"/>
        <v>0</v>
      </c>
      <c r="M716" s="83"/>
      <c r="N716" s="85">
        <f t="shared" si="47"/>
        <v>0</v>
      </c>
      <c r="O716" s="83"/>
      <c r="P716" s="85">
        <f t="shared" si="48"/>
        <v>0</v>
      </c>
      <c r="Q716" s="83"/>
      <c r="R716" s="377">
        <f t="shared" si="49"/>
        <v>0</v>
      </c>
      <c r="S716" s="905"/>
      <c r="T716" s="905"/>
      <c r="V716" s="174"/>
      <c r="W716" s="176"/>
    </row>
    <row r="717" spans="1:23" ht="25.5" x14ac:dyDescent="0.25">
      <c r="A717" s="179">
        <v>646</v>
      </c>
      <c r="B717" s="184" t="s">
        <v>561</v>
      </c>
      <c r="C717" s="14" t="s">
        <v>669</v>
      </c>
      <c r="D717" s="24" t="s">
        <v>339</v>
      </c>
      <c r="E717" s="24" t="s">
        <v>710</v>
      </c>
      <c r="F717" s="24" t="s">
        <v>710</v>
      </c>
      <c r="G717" s="577">
        <v>0.28000000000000003</v>
      </c>
      <c r="H717" s="337"/>
      <c r="I717" s="233"/>
      <c r="J717" s="590">
        <f t="shared" si="41"/>
        <v>0</v>
      </c>
      <c r="K717" s="593"/>
      <c r="L717" s="232">
        <f t="shared" si="46"/>
        <v>0</v>
      </c>
      <c r="M717" s="233"/>
      <c r="N717" s="232">
        <f t="shared" si="47"/>
        <v>0</v>
      </c>
      <c r="O717" s="233"/>
      <c r="P717" s="232">
        <f t="shared" si="48"/>
        <v>0</v>
      </c>
      <c r="Q717" s="233"/>
      <c r="R717" s="377">
        <f t="shared" si="49"/>
        <v>0</v>
      </c>
      <c r="S717" s="905"/>
      <c r="T717" s="905"/>
      <c r="V717" s="174"/>
      <c r="W717" s="176"/>
    </row>
    <row r="718" spans="1:23" ht="25.5" x14ac:dyDescent="0.25">
      <c r="A718" s="179"/>
      <c r="B718" s="201" t="s">
        <v>561</v>
      </c>
      <c r="C718" s="14" t="s">
        <v>949</v>
      </c>
      <c r="D718" s="24" t="s">
        <v>339</v>
      </c>
      <c r="E718" s="24" t="s">
        <v>710</v>
      </c>
      <c r="F718" s="15">
        <v>45717</v>
      </c>
      <c r="G718" s="37">
        <v>-0.71</v>
      </c>
      <c r="H718" s="337"/>
      <c r="I718" s="233"/>
      <c r="J718" s="590">
        <v>0</v>
      </c>
      <c r="K718" s="593"/>
      <c r="L718" s="232">
        <f>G718*K718</f>
        <v>0</v>
      </c>
      <c r="M718" s="233"/>
      <c r="N718" s="232">
        <f>G718*M718</f>
        <v>0</v>
      </c>
      <c r="O718" s="233"/>
      <c r="P718" s="232">
        <f>G718*O718</f>
        <v>0</v>
      </c>
      <c r="Q718" s="233"/>
      <c r="R718" s="377">
        <f>G718*Q718</f>
        <v>0</v>
      </c>
      <c r="S718" s="905"/>
      <c r="T718" s="905"/>
      <c r="V718" s="174"/>
      <c r="W718" s="176"/>
    </row>
    <row r="719" spans="1:23" ht="25.5" x14ac:dyDescent="0.25">
      <c r="A719" s="179">
        <v>647</v>
      </c>
      <c r="B719" s="201" t="s">
        <v>561</v>
      </c>
      <c r="C719" s="14" t="s">
        <v>661</v>
      </c>
      <c r="D719" s="24" t="s">
        <v>339</v>
      </c>
      <c r="E719" s="24" t="s">
        <v>710</v>
      </c>
      <c r="F719" s="15">
        <v>45718</v>
      </c>
      <c r="G719" s="37">
        <v>0.28999999999999998</v>
      </c>
      <c r="H719" s="337"/>
      <c r="I719" s="83"/>
      <c r="J719" s="590">
        <f t="shared" si="41"/>
        <v>0</v>
      </c>
      <c r="K719" s="83"/>
      <c r="L719" s="85">
        <f t="shared" si="46"/>
        <v>0</v>
      </c>
      <c r="M719" s="83"/>
      <c r="N719" s="85">
        <f t="shared" si="47"/>
        <v>0</v>
      </c>
      <c r="O719" s="83"/>
      <c r="P719" s="85">
        <f t="shared" si="48"/>
        <v>0</v>
      </c>
      <c r="Q719" s="83"/>
      <c r="R719" s="377">
        <f t="shared" si="49"/>
        <v>0</v>
      </c>
      <c r="S719" s="905"/>
      <c r="T719" s="905"/>
      <c r="V719" s="174"/>
      <c r="W719" s="176"/>
    </row>
    <row r="720" spans="1:23" ht="28.5" x14ac:dyDescent="0.25">
      <c r="A720" s="179">
        <v>648</v>
      </c>
      <c r="B720" s="201" t="s">
        <v>562</v>
      </c>
      <c r="C720" s="14"/>
      <c r="D720" s="24" t="s">
        <v>339</v>
      </c>
      <c r="E720" s="24" t="s">
        <v>710</v>
      </c>
      <c r="F720" s="15">
        <v>45383</v>
      </c>
      <c r="G720" s="37">
        <v>4.26</v>
      </c>
      <c r="H720" s="337"/>
      <c r="I720" s="83"/>
      <c r="J720" s="590">
        <f t="shared" si="41"/>
        <v>0</v>
      </c>
      <c r="K720" s="83"/>
      <c r="L720" s="85">
        <f t="shared" si="46"/>
        <v>0</v>
      </c>
      <c r="M720" s="83"/>
      <c r="N720" s="85">
        <f t="shared" si="47"/>
        <v>0</v>
      </c>
      <c r="O720" s="83"/>
      <c r="P720" s="85">
        <f t="shared" si="48"/>
        <v>0</v>
      </c>
      <c r="Q720" s="83"/>
      <c r="R720" s="377">
        <f t="shared" si="49"/>
        <v>0</v>
      </c>
      <c r="S720" s="905"/>
      <c r="T720" s="905"/>
      <c r="V720" s="174"/>
      <c r="W720" s="176"/>
    </row>
    <row r="721" spans="1:23" ht="25.5" x14ac:dyDescent="0.25">
      <c r="A721" s="179">
        <v>649</v>
      </c>
      <c r="B721" s="184" t="s">
        <v>948</v>
      </c>
      <c r="C721" s="184" t="s">
        <v>915</v>
      </c>
      <c r="D721" s="24" t="s">
        <v>339</v>
      </c>
      <c r="E721" s="24" t="s">
        <v>710</v>
      </c>
      <c r="F721" s="576">
        <v>46508</v>
      </c>
      <c r="G721" s="577">
        <v>0.2</v>
      </c>
      <c r="H721" s="337"/>
      <c r="I721" s="233"/>
      <c r="J721" s="590">
        <f t="shared" si="41"/>
        <v>0</v>
      </c>
      <c r="K721" s="83"/>
      <c r="L721" s="232">
        <f t="shared" si="46"/>
        <v>0</v>
      </c>
      <c r="M721" s="83"/>
      <c r="N721" s="232">
        <f t="shared" si="47"/>
        <v>0</v>
      </c>
      <c r="O721" s="233"/>
      <c r="P721" s="232">
        <f t="shared" si="48"/>
        <v>0</v>
      </c>
      <c r="Q721" s="233"/>
      <c r="R721" s="377">
        <f t="shared" si="49"/>
        <v>0</v>
      </c>
      <c r="S721" s="905"/>
      <c r="T721" s="905"/>
      <c r="V721" s="174"/>
      <c r="W721" s="176"/>
    </row>
    <row r="722" spans="1:23" ht="25.5" x14ac:dyDescent="0.25">
      <c r="A722" s="179">
        <v>650</v>
      </c>
      <c r="B722" s="201" t="s">
        <v>563</v>
      </c>
      <c r="C722" s="14" t="s">
        <v>670</v>
      </c>
      <c r="D722" s="24" t="s">
        <v>339</v>
      </c>
      <c r="E722" s="24" t="s">
        <v>710</v>
      </c>
      <c r="F722" s="15">
        <v>45992</v>
      </c>
      <c r="G722" s="37">
        <v>3.91</v>
      </c>
      <c r="H722" s="337"/>
      <c r="I722" s="83">
        <v>2</v>
      </c>
      <c r="J722" s="590">
        <f t="shared" si="41"/>
        <v>7.82</v>
      </c>
      <c r="K722" s="83"/>
      <c r="L722" s="85">
        <f t="shared" si="46"/>
        <v>0</v>
      </c>
      <c r="M722" s="83"/>
      <c r="N722" s="85">
        <f t="shared" si="47"/>
        <v>0</v>
      </c>
      <c r="O722" s="83"/>
      <c r="P722" s="85">
        <f t="shared" si="48"/>
        <v>0</v>
      </c>
      <c r="Q722" s="83"/>
      <c r="R722" s="377">
        <f t="shared" si="49"/>
        <v>0</v>
      </c>
      <c r="S722" s="905"/>
      <c r="T722" s="905"/>
      <c r="V722" s="174"/>
      <c r="W722" s="176"/>
    </row>
    <row r="723" spans="1:23" ht="25.5" x14ac:dyDescent="0.25">
      <c r="A723" s="179">
        <v>651</v>
      </c>
      <c r="B723" s="201" t="s">
        <v>837</v>
      </c>
      <c r="C723" s="14" t="s">
        <v>651</v>
      </c>
      <c r="D723" s="24" t="s">
        <v>339</v>
      </c>
      <c r="E723" s="24" t="s">
        <v>710</v>
      </c>
      <c r="F723" s="15">
        <v>45839</v>
      </c>
      <c r="G723" s="37">
        <v>4.3</v>
      </c>
      <c r="H723" s="337"/>
      <c r="I723" s="83"/>
      <c r="J723" s="590">
        <f t="shared" si="41"/>
        <v>0</v>
      </c>
      <c r="K723" s="83"/>
      <c r="L723" s="85">
        <f t="shared" si="46"/>
        <v>0</v>
      </c>
      <c r="M723" s="83"/>
      <c r="N723" s="85">
        <f t="shared" si="47"/>
        <v>0</v>
      </c>
      <c r="O723" s="83"/>
      <c r="P723" s="85">
        <f t="shared" si="48"/>
        <v>0</v>
      </c>
      <c r="Q723" s="83"/>
      <c r="R723" s="377">
        <f t="shared" si="49"/>
        <v>0</v>
      </c>
      <c r="S723" s="905"/>
      <c r="T723" s="905"/>
      <c r="V723" s="174"/>
      <c r="W723" s="176"/>
    </row>
    <row r="724" spans="1:23" ht="25.5" x14ac:dyDescent="0.25">
      <c r="A724" s="179">
        <v>652</v>
      </c>
      <c r="B724" s="201" t="s">
        <v>845</v>
      </c>
      <c r="C724" s="14" t="s">
        <v>1048</v>
      </c>
      <c r="D724" s="24" t="s">
        <v>339</v>
      </c>
      <c r="E724" s="24" t="s">
        <v>710</v>
      </c>
      <c r="F724" s="15">
        <v>46447</v>
      </c>
      <c r="G724" s="37">
        <v>0.2</v>
      </c>
      <c r="H724" s="337"/>
      <c r="I724" s="83"/>
      <c r="J724" s="590">
        <f t="shared" si="41"/>
        <v>0</v>
      </c>
      <c r="K724" s="83"/>
      <c r="L724" s="85">
        <f t="shared" si="46"/>
        <v>0</v>
      </c>
      <c r="M724" s="83"/>
      <c r="N724" s="85">
        <f t="shared" si="47"/>
        <v>0</v>
      </c>
      <c r="O724" s="83"/>
      <c r="P724" s="85">
        <f t="shared" si="48"/>
        <v>0</v>
      </c>
      <c r="Q724" s="83"/>
      <c r="R724" s="377">
        <f t="shared" si="49"/>
        <v>0</v>
      </c>
      <c r="S724" s="905"/>
      <c r="T724" s="905"/>
      <c r="V724" s="174"/>
      <c r="W724" s="176"/>
    </row>
    <row r="725" spans="1:23" ht="30" x14ac:dyDescent="0.25">
      <c r="A725" s="179">
        <v>653</v>
      </c>
      <c r="B725" s="184" t="s">
        <v>954</v>
      </c>
      <c r="C725" s="184" t="s">
        <v>659</v>
      </c>
      <c r="D725" s="24" t="s">
        <v>339</v>
      </c>
      <c r="E725" s="24" t="s">
        <v>710</v>
      </c>
      <c r="F725" s="576">
        <v>46447</v>
      </c>
      <c r="G725" s="577">
        <v>1.24</v>
      </c>
      <c r="H725" s="337"/>
      <c r="I725" s="233"/>
      <c r="J725" s="590">
        <f t="shared" si="41"/>
        <v>0</v>
      </c>
      <c r="K725" s="83"/>
      <c r="L725" s="232">
        <f t="shared" si="46"/>
        <v>0</v>
      </c>
      <c r="M725" s="83"/>
      <c r="N725" s="232">
        <f t="shared" si="47"/>
        <v>0</v>
      </c>
      <c r="O725" s="233"/>
      <c r="P725" s="232">
        <f t="shared" si="48"/>
        <v>0</v>
      </c>
      <c r="Q725" s="233"/>
      <c r="R725" s="377">
        <f t="shared" si="49"/>
        <v>0</v>
      </c>
      <c r="S725" s="905"/>
      <c r="T725" s="905"/>
      <c r="V725" s="174"/>
      <c r="W725" s="176"/>
    </row>
    <row r="726" spans="1:23" ht="25.5" x14ac:dyDescent="0.25">
      <c r="A726" s="179">
        <v>654</v>
      </c>
      <c r="B726" s="201" t="s">
        <v>784</v>
      </c>
      <c r="C726" s="14" t="s">
        <v>736</v>
      </c>
      <c r="D726" s="24" t="s">
        <v>339</v>
      </c>
      <c r="E726" s="24" t="s">
        <v>710</v>
      </c>
      <c r="F726" s="15">
        <v>46539</v>
      </c>
      <c r="G726" s="37">
        <v>0.77</v>
      </c>
      <c r="H726" s="337"/>
      <c r="I726" s="83"/>
      <c r="J726" s="590">
        <f t="shared" si="41"/>
        <v>0</v>
      </c>
      <c r="K726" s="83"/>
      <c r="L726" s="85">
        <f t="shared" si="46"/>
        <v>0</v>
      </c>
      <c r="M726" s="83"/>
      <c r="N726" s="85">
        <f t="shared" si="47"/>
        <v>0</v>
      </c>
      <c r="O726" s="83"/>
      <c r="P726" s="85">
        <f t="shared" si="48"/>
        <v>0</v>
      </c>
      <c r="Q726" s="83"/>
      <c r="R726" s="377">
        <f t="shared" si="49"/>
        <v>0</v>
      </c>
      <c r="S726" s="905"/>
      <c r="T726" s="905"/>
      <c r="V726" s="174"/>
      <c r="W726" s="176"/>
    </row>
    <row r="727" spans="1:23" ht="25.5" x14ac:dyDescent="0.25">
      <c r="A727" s="179">
        <v>655</v>
      </c>
      <c r="B727" s="184" t="s">
        <v>951</v>
      </c>
      <c r="C727" s="184" t="s">
        <v>952</v>
      </c>
      <c r="D727" s="24" t="s">
        <v>339</v>
      </c>
      <c r="E727" s="24" t="s">
        <v>710</v>
      </c>
      <c r="F727" s="576">
        <v>46508</v>
      </c>
      <c r="G727" s="577">
        <v>0.1</v>
      </c>
      <c r="H727" s="337"/>
      <c r="I727" s="233"/>
      <c r="J727" s="590">
        <f t="shared" si="41"/>
        <v>0</v>
      </c>
      <c r="K727" s="83"/>
      <c r="L727" s="232">
        <f t="shared" si="46"/>
        <v>0</v>
      </c>
      <c r="M727" s="83"/>
      <c r="N727" s="232">
        <f t="shared" si="47"/>
        <v>0</v>
      </c>
      <c r="O727" s="233"/>
      <c r="P727" s="232">
        <f t="shared" si="48"/>
        <v>0</v>
      </c>
      <c r="Q727" s="233"/>
      <c r="R727" s="377">
        <f t="shared" si="49"/>
        <v>0</v>
      </c>
      <c r="S727" s="905"/>
      <c r="T727" s="905"/>
      <c r="V727" s="174"/>
      <c r="W727" s="176"/>
    </row>
    <row r="728" spans="1:23" ht="25.5" x14ac:dyDescent="0.25">
      <c r="A728" s="179">
        <v>687</v>
      </c>
      <c r="B728" s="184" t="s">
        <v>17904</v>
      </c>
      <c r="C728" s="184" t="s">
        <v>17826</v>
      </c>
      <c r="D728" s="24" t="s">
        <v>339</v>
      </c>
      <c r="E728" s="24" t="s">
        <v>710</v>
      </c>
      <c r="F728" s="576">
        <v>46419</v>
      </c>
      <c r="G728" s="577">
        <v>0.25</v>
      </c>
      <c r="H728" s="337"/>
      <c r="I728" s="233"/>
      <c r="J728" s="590">
        <f>G728*I728</f>
        <v>0</v>
      </c>
      <c r="K728" s="593"/>
      <c r="L728" s="232">
        <f>G728*K728</f>
        <v>0</v>
      </c>
      <c r="M728" s="233"/>
      <c r="N728" s="232">
        <f>G728*M728</f>
        <v>0</v>
      </c>
      <c r="O728" s="233"/>
      <c r="P728" s="232">
        <f>G728*O728</f>
        <v>0</v>
      </c>
      <c r="Q728" s="233"/>
      <c r="R728" s="377">
        <f>G728*Q728</f>
        <v>0</v>
      </c>
      <c r="S728" s="905"/>
      <c r="T728" s="905"/>
      <c r="V728" s="174"/>
      <c r="W728" s="176"/>
    </row>
    <row r="729" spans="1:23" ht="25.5" x14ac:dyDescent="0.25">
      <c r="A729" s="179">
        <v>656</v>
      </c>
      <c r="B729" s="184" t="s">
        <v>564</v>
      </c>
      <c r="C729" s="184" t="s">
        <v>952</v>
      </c>
      <c r="D729" s="24" t="s">
        <v>339</v>
      </c>
      <c r="E729" s="24" t="s">
        <v>710</v>
      </c>
      <c r="F729" s="576">
        <v>46508</v>
      </c>
      <c r="G729" s="577">
        <v>0.1</v>
      </c>
      <c r="H729" s="337"/>
      <c r="I729" s="233"/>
      <c r="J729" s="590">
        <f t="shared" si="41"/>
        <v>0</v>
      </c>
      <c r="K729" s="83"/>
      <c r="L729" s="232">
        <f t="shared" si="46"/>
        <v>0</v>
      </c>
      <c r="M729" s="83"/>
      <c r="N729" s="232">
        <f t="shared" si="47"/>
        <v>0</v>
      </c>
      <c r="O729" s="233"/>
      <c r="P729" s="232">
        <f t="shared" si="48"/>
        <v>0</v>
      </c>
      <c r="Q729" s="233"/>
      <c r="R729" s="377">
        <f t="shared" si="49"/>
        <v>0</v>
      </c>
      <c r="S729" s="905"/>
      <c r="T729" s="905"/>
      <c r="V729" s="174"/>
      <c r="W729" s="176"/>
    </row>
    <row r="730" spans="1:23" ht="25.5" x14ac:dyDescent="0.25">
      <c r="A730" s="179">
        <v>657</v>
      </c>
      <c r="B730" s="201" t="s">
        <v>846</v>
      </c>
      <c r="C730" s="184" t="s">
        <v>1124</v>
      </c>
      <c r="D730" s="24" t="s">
        <v>339</v>
      </c>
      <c r="E730" s="24" t="s">
        <v>710</v>
      </c>
      <c r="F730" s="409">
        <v>45078</v>
      </c>
      <c r="G730" s="37">
        <v>0.25</v>
      </c>
      <c r="H730" s="337"/>
      <c r="I730" s="83"/>
      <c r="J730" s="590">
        <f t="shared" si="41"/>
        <v>0</v>
      </c>
      <c r="K730" s="83"/>
      <c r="L730" s="85">
        <f t="shared" si="46"/>
        <v>0</v>
      </c>
      <c r="M730" s="83"/>
      <c r="N730" s="85">
        <f t="shared" si="47"/>
        <v>0</v>
      </c>
      <c r="O730" s="83"/>
      <c r="P730" s="85">
        <f t="shared" si="48"/>
        <v>0</v>
      </c>
      <c r="Q730" s="83"/>
      <c r="R730" s="377">
        <f t="shared" si="49"/>
        <v>0</v>
      </c>
      <c r="S730" s="905"/>
      <c r="T730" s="905"/>
      <c r="V730" s="174"/>
      <c r="W730" s="176"/>
    </row>
    <row r="731" spans="1:23" ht="25.5" x14ac:dyDescent="0.25">
      <c r="A731" s="179">
        <v>658</v>
      </c>
      <c r="B731" s="184" t="s">
        <v>565</v>
      </c>
      <c r="C731" s="184" t="s">
        <v>1124</v>
      </c>
      <c r="D731" s="24" t="s">
        <v>339</v>
      </c>
      <c r="E731" s="24" t="s">
        <v>710</v>
      </c>
      <c r="F731" s="604">
        <v>46508</v>
      </c>
      <c r="G731" s="577">
        <v>0.1</v>
      </c>
      <c r="H731" s="337"/>
      <c r="I731" s="233"/>
      <c r="J731" s="590">
        <f t="shared" si="41"/>
        <v>0</v>
      </c>
      <c r="K731" s="83"/>
      <c r="L731" s="232">
        <f t="shared" si="46"/>
        <v>0</v>
      </c>
      <c r="M731" s="83"/>
      <c r="N731" s="232">
        <f t="shared" si="47"/>
        <v>0</v>
      </c>
      <c r="O731" s="233"/>
      <c r="P731" s="232">
        <f t="shared" si="48"/>
        <v>0</v>
      </c>
      <c r="Q731" s="233"/>
      <c r="R731" s="377">
        <f t="shared" si="49"/>
        <v>0</v>
      </c>
      <c r="S731" s="905"/>
      <c r="T731" s="905"/>
      <c r="V731" s="174"/>
      <c r="W731" s="176"/>
    </row>
    <row r="732" spans="1:23" ht="25.5" x14ac:dyDescent="0.25">
      <c r="A732" s="179">
        <v>688</v>
      </c>
      <c r="B732" s="184" t="s">
        <v>565</v>
      </c>
      <c r="C732" s="184" t="s">
        <v>17826</v>
      </c>
      <c r="D732" s="24" t="s">
        <v>339</v>
      </c>
      <c r="E732" s="24" t="s">
        <v>710</v>
      </c>
      <c r="F732" s="576">
        <v>46419</v>
      </c>
      <c r="G732" s="652">
        <v>0.25</v>
      </c>
      <c r="H732" s="337"/>
      <c r="I732" s="233"/>
      <c r="J732" s="590">
        <f>G732*I732</f>
        <v>0</v>
      </c>
      <c r="K732" s="83"/>
      <c r="L732" s="232">
        <f>G732*K732</f>
        <v>0</v>
      </c>
      <c r="M732" s="233"/>
      <c r="N732" s="232">
        <f>G732*M732</f>
        <v>0</v>
      </c>
      <c r="O732" s="233"/>
      <c r="P732" s="232">
        <f>G732*O732</f>
        <v>0</v>
      </c>
      <c r="Q732" s="233"/>
      <c r="R732" s="377">
        <f>G732*Q732</f>
        <v>0</v>
      </c>
      <c r="S732" s="905"/>
      <c r="T732" s="905"/>
      <c r="V732" s="174"/>
      <c r="W732" s="176"/>
    </row>
    <row r="733" spans="1:23" ht="25.5" x14ac:dyDescent="0.25">
      <c r="A733" s="179">
        <v>659</v>
      </c>
      <c r="B733" s="201" t="s">
        <v>565</v>
      </c>
      <c r="C733" s="184" t="s">
        <v>952</v>
      </c>
      <c r="D733" s="24" t="s">
        <v>339</v>
      </c>
      <c r="E733" s="24" t="s">
        <v>710</v>
      </c>
      <c r="F733" s="409">
        <v>45078</v>
      </c>
      <c r="G733" s="37">
        <v>0.25</v>
      </c>
      <c r="H733" s="337"/>
      <c r="I733" s="83"/>
      <c r="J733" s="590">
        <f t="shared" si="41"/>
        <v>0</v>
      </c>
      <c r="K733" s="83"/>
      <c r="L733" s="85">
        <f t="shared" si="46"/>
        <v>0</v>
      </c>
      <c r="M733" s="83"/>
      <c r="N733" s="85">
        <f t="shared" si="47"/>
        <v>0</v>
      </c>
      <c r="O733" s="83"/>
      <c r="P733" s="85">
        <f t="shared" si="48"/>
        <v>0</v>
      </c>
      <c r="Q733" s="83"/>
      <c r="R733" s="377">
        <f t="shared" si="49"/>
        <v>0</v>
      </c>
      <c r="S733" s="905"/>
      <c r="T733" s="905"/>
      <c r="V733" s="174"/>
      <c r="W733" s="176"/>
    </row>
    <row r="734" spans="1:23" ht="25.5" x14ac:dyDescent="0.25">
      <c r="A734" s="179">
        <v>660</v>
      </c>
      <c r="B734" s="201" t="s">
        <v>848</v>
      </c>
      <c r="C734" s="14" t="s">
        <v>661</v>
      </c>
      <c r="D734" s="24" t="s">
        <v>339</v>
      </c>
      <c r="E734" s="24" t="s">
        <v>710</v>
      </c>
      <c r="F734" s="409">
        <v>46327</v>
      </c>
      <c r="G734" s="37">
        <v>0.25</v>
      </c>
      <c r="H734" s="337"/>
      <c r="I734" s="83"/>
      <c r="J734" s="590">
        <f t="shared" si="41"/>
        <v>0</v>
      </c>
      <c r="K734" s="83"/>
      <c r="L734" s="85">
        <f t="shared" si="46"/>
        <v>0</v>
      </c>
      <c r="M734" s="83"/>
      <c r="N734" s="85">
        <f t="shared" si="47"/>
        <v>0</v>
      </c>
      <c r="O734" s="83"/>
      <c r="P734" s="85">
        <f t="shared" si="48"/>
        <v>0</v>
      </c>
      <c r="Q734" s="83"/>
      <c r="R734" s="377">
        <f t="shared" si="49"/>
        <v>0</v>
      </c>
      <c r="S734" s="905"/>
      <c r="T734" s="905"/>
      <c r="V734" s="174"/>
      <c r="W734" s="176"/>
    </row>
    <row r="735" spans="1:23" ht="25.5" x14ac:dyDescent="0.25">
      <c r="A735" s="179">
        <v>661</v>
      </c>
      <c r="B735" s="184" t="s">
        <v>566</v>
      </c>
      <c r="C735" s="184" t="s">
        <v>952</v>
      </c>
      <c r="D735" s="24" t="s">
        <v>339</v>
      </c>
      <c r="E735" s="24" t="s">
        <v>710</v>
      </c>
      <c r="F735" s="604">
        <v>46508</v>
      </c>
      <c r="G735" s="577">
        <v>0.1</v>
      </c>
      <c r="H735" s="337"/>
      <c r="I735" s="233"/>
      <c r="J735" s="590">
        <f t="shared" si="41"/>
        <v>0</v>
      </c>
      <c r="K735" s="83"/>
      <c r="L735" s="232">
        <f t="shared" si="46"/>
        <v>0</v>
      </c>
      <c r="M735" s="83"/>
      <c r="N735" s="232">
        <f t="shared" si="47"/>
        <v>0</v>
      </c>
      <c r="O735" s="233"/>
      <c r="P735" s="232">
        <f t="shared" si="48"/>
        <v>0</v>
      </c>
      <c r="Q735" s="233"/>
      <c r="R735" s="377">
        <f t="shared" si="49"/>
        <v>0</v>
      </c>
      <c r="S735" s="905"/>
      <c r="T735" s="905"/>
      <c r="V735" s="174"/>
      <c r="W735" s="176"/>
    </row>
    <row r="736" spans="1:23" ht="25.5" x14ac:dyDescent="0.25">
      <c r="A736" s="179">
        <v>662</v>
      </c>
      <c r="B736" s="201" t="s">
        <v>566</v>
      </c>
      <c r="C736" s="14" t="s">
        <v>662</v>
      </c>
      <c r="D736" s="24" t="s">
        <v>339</v>
      </c>
      <c r="E736" s="24" t="s">
        <v>710</v>
      </c>
      <c r="F736" s="409">
        <v>46419</v>
      </c>
      <c r="G736" s="37">
        <v>0.25</v>
      </c>
      <c r="H736" s="337"/>
      <c r="I736" s="83"/>
      <c r="J736" s="590">
        <f t="shared" si="41"/>
        <v>0</v>
      </c>
      <c r="K736" s="83"/>
      <c r="L736" s="85">
        <f t="shared" si="46"/>
        <v>0</v>
      </c>
      <c r="M736" s="83"/>
      <c r="N736" s="85">
        <f t="shared" si="47"/>
        <v>0</v>
      </c>
      <c r="O736" s="83"/>
      <c r="P736" s="85">
        <f t="shared" si="48"/>
        <v>0</v>
      </c>
      <c r="Q736" s="83"/>
      <c r="R736" s="377">
        <f t="shared" si="49"/>
        <v>0</v>
      </c>
      <c r="S736" s="905"/>
      <c r="T736" s="905"/>
      <c r="V736" s="174"/>
      <c r="W736" s="176"/>
    </row>
    <row r="737" spans="1:23" ht="30" x14ac:dyDescent="0.25">
      <c r="A737" s="179">
        <v>663</v>
      </c>
      <c r="B737" s="184" t="s">
        <v>1112</v>
      </c>
      <c r="C737" s="578" t="s">
        <v>666</v>
      </c>
      <c r="D737" s="24" t="s">
        <v>339</v>
      </c>
      <c r="E737" s="24" t="s">
        <v>710</v>
      </c>
      <c r="F737" s="604"/>
      <c r="G737" s="603">
        <v>2.4700000000000002</v>
      </c>
      <c r="H737" s="337"/>
      <c r="I737" s="593"/>
      <c r="J737" s="599">
        <f>G737*I737</f>
        <v>0</v>
      </c>
      <c r="K737" s="83"/>
      <c r="L737" s="879">
        <f>G737*K737</f>
        <v>0</v>
      </c>
      <c r="M737" s="83"/>
      <c r="N737" s="879">
        <f>G737*M737</f>
        <v>0</v>
      </c>
      <c r="O737" s="593"/>
      <c r="P737" s="879">
        <f>G737*O737</f>
        <v>0</v>
      </c>
      <c r="Q737" s="593"/>
      <c r="R737" s="377">
        <f>G737*Q737</f>
        <v>0</v>
      </c>
      <c r="S737" s="905"/>
      <c r="T737" s="905"/>
      <c r="V737" s="174"/>
      <c r="W737" s="176"/>
    </row>
    <row r="738" spans="1:23" ht="30" x14ac:dyDescent="0.25">
      <c r="A738" s="179">
        <v>680</v>
      </c>
      <c r="B738" s="184" t="s">
        <v>17736</v>
      </c>
      <c r="C738" s="578" t="s">
        <v>736</v>
      </c>
      <c r="D738" s="24" t="s">
        <v>339</v>
      </c>
      <c r="E738" s="24" t="s">
        <v>710</v>
      </c>
      <c r="F738" s="604">
        <v>45505</v>
      </c>
      <c r="G738" s="603">
        <v>2.67</v>
      </c>
      <c r="H738" s="337"/>
      <c r="I738" s="593">
        <v>2</v>
      </c>
      <c r="J738" s="599">
        <f>G738*I738</f>
        <v>5.34</v>
      </c>
      <c r="K738" s="83"/>
      <c r="L738" s="879">
        <f>G738*K738</f>
        <v>0</v>
      </c>
      <c r="M738" s="593"/>
      <c r="N738" s="879">
        <f>G738*M738</f>
        <v>0</v>
      </c>
      <c r="O738" s="593"/>
      <c r="P738" s="879">
        <f>G738*O738</f>
        <v>0</v>
      </c>
      <c r="Q738" s="593"/>
      <c r="R738" s="377">
        <f>G738*Q738</f>
        <v>0</v>
      </c>
      <c r="S738" s="905"/>
      <c r="T738" s="905"/>
      <c r="V738" s="174"/>
      <c r="W738" s="176"/>
    </row>
    <row r="739" spans="1:23" ht="25.5" x14ac:dyDescent="0.25">
      <c r="A739" s="179">
        <v>664</v>
      </c>
      <c r="B739" s="184" t="s">
        <v>953</v>
      </c>
      <c r="C739" s="184" t="s">
        <v>952</v>
      </c>
      <c r="D739" s="24" t="s">
        <v>339</v>
      </c>
      <c r="E739" s="24" t="s">
        <v>710</v>
      </c>
      <c r="F739" s="604">
        <v>46508</v>
      </c>
      <c r="G739" s="577">
        <v>1.78</v>
      </c>
      <c r="H739" s="337"/>
      <c r="I739" s="233"/>
      <c r="J739" s="590">
        <f t="shared" si="41"/>
        <v>0</v>
      </c>
      <c r="K739" s="593"/>
      <c r="L739" s="232">
        <f t="shared" si="46"/>
        <v>0</v>
      </c>
      <c r="M739" s="83"/>
      <c r="N739" s="232">
        <f t="shared" si="47"/>
        <v>0</v>
      </c>
      <c r="O739" s="233"/>
      <c r="P739" s="232">
        <f t="shared" si="48"/>
        <v>0</v>
      </c>
      <c r="Q739" s="233"/>
      <c r="R739" s="377">
        <f t="shared" si="49"/>
        <v>0</v>
      </c>
      <c r="S739" s="905"/>
      <c r="T739" s="905"/>
      <c r="V739" s="174"/>
      <c r="W739" s="176"/>
    </row>
    <row r="740" spans="1:23" ht="25.5" x14ac:dyDescent="0.25">
      <c r="A740" s="179">
        <v>665</v>
      </c>
      <c r="B740" s="184" t="s">
        <v>955</v>
      </c>
      <c r="C740" s="184" t="s">
        <v>952</v>
      </c>
      <c r="D740" s="24" t="s">
        <v>339</v>
      </c>
      <c r="E740" s="24" t="s">
        <v>710</v>
      </c>
      <c r="F740" s="604">
        <v>46600</v>
      </c>
      <c r="G740" s="577">
        <v>0.65</v>
      </c>
      <c r="H740" s="337"/>
      <c r="I740" s="233"/>
      <c r="J740" s="590">
        <f t="shared" si="41"/>
        <v>0</v>
      </c>
      <c r="K740" s="83"/>
      <c r="L740" s="232">
        <f t="shared" si="46"/>
        <v>0</v>
      </c>
      <c r="M740" s="83"/>
      <c r="N740" s="232">
        <f t="shared" si="47"/>
        <v>0</v>
      </c>
      <c r="O740" s="233"/>
      <c r="P740" s="232">
        <f t="shared" si="48"/>
        <v>0</v>
      </c>
      <c r="Q740" s="233"/>
      <c r="R740" s="377">
        <f t="shared" si="49"/>
        <v>0</v>
      </c>
      <c r="S740" s="905"/>
      <c r="T740" s="905"/>
      <c r="V740" s="174"/>
      <c r="W740" s="176"/>
    </row>
    <row r="741" spans="1:23" ht="25.5" x14ac:dyDescent="0.25">
      <c r="A741" s="179">
        <v>689</v>
      </c>
      <c r="B741" s="201" t="s">
        <v>17900</v>
      </c>
      <c r="C741" s="14" t="s">
        <v>672</v>
      </c>
      <c r="D741" s="24" t="s">
        <v>339</v>
      </c>
      <c r="E741" s="24" t="s">
        <v>710</v>
      </c>
      <c r="F741" s="837">
        <v>47058</v>
      </c>
      <c r="G741" s="652">
        <v>2.5</v>
      </c>
      <c r="H741" s="337"/>
      <c r="I741" s="233">
        <v>2</v>
      </c>
      <c r="J741" s="590">
        <f>G741*I741</f>
        <v>5</v>
      </c>
      <c r="K741" s="83"/>
      <c r="L741" s="232">
        <f>G741*K741</f>
        <v>0</v>
      </c>
      <c r="M741" s="233"/>
      <c r="N741" s="232">
        <f>G741*M741</f>
        <v>0</v>
      </c>
      <c r="O741" s="233"/>
      <c r="P741" s="232">
        <f>G741*O741</f>
        <v>0</v>
      </c>
      <c r="Q741" s="233"/>
      <c r="R741" s="377">
        <f>G741*Q741</f>
        <v>0</v>
      </c>
      <c r="S741" s="905"/>
      <c r="T741" s="905"/>
      <c r="V741" s="174"/>
      <c r="W741" s="176"/>
    </row>
    <row r="742" spans="1:23" ht="25.5" x14ac:dyDescent="0.25">
      <c r="A742" s="179">
        <v>690</v>
      </c>
      <c r="B742" s="201" t="s">
        <v>851</v>
      </c>
      <c r="C742" s="14" t="s">
        <v>672</v>
      </c>
      <c r="D742" s="24" t="s">
        <v>339</v>
      </c>
      <c r="E742" s="24" t="s">
        <v>710</v>
      </c>
      <c r="F742" s="837">
        <v>47058</v>
      </c>
      <c r="G742" s="652">
        <v>2.67</v>
      </c>
      <c r="H742" s="337"/>
      <c r="I742" s="233"/>
      <c r="J742" s="590">
        <f>G742*I742</f>
        <v>0</v>
      </c>
      <c r="K742" s="83"/>
      <c r="L742" s="232">
        <f>G742*K742</f>
        <v>0</v>
      </c>
      <c r="M742" s="233"/>
      <c r="N742" s="232">
        <f>G742*M742</f>
        <v>0</v>
      </c>
      <c r="O742" s="233"/>
      <c r="P742" s="232">
        <f>G742*O742</f>
        <v>0</v>
      </c>
      <c r="Q742" s="233"/>
      <c r="R742" s="377">
        <f>G742*Q742</f>
        <v>0</v>
      </c>
      <c r="S742" s="905"/>
      <c r="T742" s="905"/>
      <c r="V742" s="174"/>
      <c r="W742" s="176"/>
    </row>
    <row r="743" spans="1:23" ht="25.5" x14ac:dyDescent="0.25">
      <c r="A743" s="179">
        <v>666</v>
      </c>
      <c r="B743" s="201" t="s">
        <v>1049</v>
      </c>
      <c r="C743" s="14" t="s">
        <v>672</v>
      </c>
      <c r="D743" s="24" t="s">
        <v>339</v>
      </c>
      <c r="E743" s="24" t="s">
        <v>710</v>
      </c>
      <c r="F743" s="409">
        <v>47058</v>
      </c>
      <c r="G743" s="37">
        <v>2.75</v>
      </c>
      <c r="H743" s="337"/>
      <c r="I743" s="83"/>
      <c r="J743" s="590">
        <f t="shared" si="41"/>
        <v>0</v>
      </c>
      <c r="K743" s="83"/>
      <c r="L743" s="85">
        <f t="shared" si="46"/>
        <v>0</v>
      </c>
      <c r="M743" s="83"/>
      <c r="N743" s="85">
        <f t="shared" si="47"/>
        <v>0</v>
      </c>
      <c r="O743" s="83"/>
      <c r="P743" s="85">
        <f t="shared" si="48"/>
        <v>0</v>
      </c>
      <c r="Q743" s="83"/>
      <c r="R743" s="377">
        <f t="shared" si="49"/>
        <v>0</v>
      </c>
      <c r="S743" s="905"/>
      <c r="T743" s="905"/>
      <c r="V743" s="174"/>
      <c r="W743" s="176"/>
    </row>
    <row r="744" spans="1:23" ht="25.5" x14ac:dyDescent="0.25">
      <c r="A744" s="179">
        <v>691</v>
      </c>
      <c r="B744" s="201" t="s">
        <v>17901</v>
      </c>
      <c r="C744" s="14" t="s">
        <v>672</v>
      </c>
      <c r="D744" s="24" t="s">
        <v>339</v>
      </c>
      <c r="E744" s="24" t="s">
        <v>710</v>
      </c>
      <c r="F744" s="409">
        <v>47058</v>
      </c>
      <c r="G744" s="37">
        <v>2.86</v>
      </c>
      <c r="H744" s="337"/>
      <c r="I744" s="83"/>
      <c r="J744" s="590">
        <f>G744*I744</f>
        <v>0</v>
      </c>
      <c r="K744" s="83"/>
      <c r="L744" s="85">
        <f>G744*K744</f>
        <v>0</v>
      </c>
      <c r="M744" s="83"/>
      <c r="N744" s="85">
        <f>G744*M744</f>
        <v>0</v>
      </c>
      <c r="O744" s="83"/>
      <c r="P744" s="85">
        <f>G744*O744</f>
        <v>0</v>
      </c>
      <c r="Q744" s="83"/>
      <c r="R744" s="377">
        <f>G744*Q744</f>
        <v>0</v>
      </c>
      <c r="S744" s="905"/>
      <c r="T744" s="905"/>
      <c r="V744" s="174"/>
      <c r="W744" s="176"/>
    </row>
    <row r="745" spans="1:23" ht="25.5" x14ac:dyDescent="0.25">
      <c r="A745" s="179">
        <v>692</v>
      </c>
      <c r="B745" s="201" t="s">
        <v>17902</v>
      </c>
      <c r="C745" s="14" t="s">
        <v>672</v>
      </c>
      <c r="D745" s="24" t="s">
        <v>339</v>
      </c>
      <c r="E745" s="24" t="s">
        <v>710</v>
      </c>
      <c r="F745" s="409">
        <v>47059</v>
      </c>
      <c r="G745" s="37">
        <v>3.77</v>
      </c>
      <c r="H745" s="337"/>
      <c r="I745" s="83">
        <v>2</v>
      </c>
      <c r="J745" s="590">
        <f>G745*I745</f>
        <v>7.54</v>
      </c>
      <c r="K745" s="83"/>
      <c r="L745" s="85">
        <f>G745*K745</f>
        <v>0</v>
      </c>
      <c r="M745" s="83"/>
      <c r="N745" s="85">
        <f>G745*M745</f>
        <v>0</v>
      </c>
      <c r="O745" s="83"/>
      <c r="P745" s="85">
        <f>G745*O745</f>
        <v>0</v>
      </c>
      <c r="Q745" s="83"/>
      <c r="R745" s="377">
        <f>G745*Q745</f>
        <v>0</v>
      </c>
      <c r="S745" s="905"/>
      <c r="T745" s="905"/>
      <c r="V745" s="174"/>
      <c r="W745" s="176"/>
    </row>
    <row r="746" spans="1:23" ht="25.5" x14ac:dyDescent="0.25">
      <c r="A746" s="179">
        <v>667</v>
      </c>
      <c r="B746" s="184" t="s">
        <v>956</v>
      </c>
      <c r="C746" s="184" t="s">
        <v>952</v>
      </c>
      <c r="D746" s="24" t="s">
        <v>339</v>
      </c>
      <c r="E746" s="24" t="s">
        <v>710</v>
      </c>
      <c r="F746" s="604">
        <v>46600</v>
      </c>
      <c r="G746" s="577">
        <v>1.1499999999999999</v>
      </c>
      <c r="H746" s="337"/>
      <c r="I746" s="233"/>
      <c r="J746" s="590">
        <f t="shared" si="41"/>
        <v>0</v>
      </c>
      <c r="K746" s="83"/>
      <c r="L746" s="232">
        <f t="shared" si="46"/>
        <v>0</v>
      </c>
      <c r="M746" s="83"/>
      <c r="N746" s="232">
        <f t="shared" si="47"/>
        <v>0</v>
      </c>
      <c r="O746" s="233"/>
      <c r="P746" s="232">
        <f t="shared" si="48"/>
        <v>0</v>
      </c>
      <c r="Q746" s="233"/>
      <c r="R746" s="377">
        <f t="shared" si="49"/>
        <v>0</v>
      </c>
      <c r="S746" s="905"/>
      <c r="T746" s="905"/>
      <c r="V746" s="174"/>
      <c r="W746" s="176"/>
    </row>
    <row r="747" spans="1:23" ht="25.5" x14ac:dyDescent="0.25">
      <c r="A747" s="179">
        <v>668</v>
      </c>
      <c r="B747" s="201" t="s">
        <v>850</v>
      </c>
      <c r="C747" s="14" t="s">
        <v>672</v>
      </c>
      <c r="D747" s="24" t="s">
        <v>339</v>
      </c>
      <c r="E747" s="24" t="s">
        <v>710</v>
      </c>
      <c r="F747" s="409">
        <v>47058</v>
      </c>
      <c r="G747" s="37">
        <v>2.86</v>
      </c>
      <c r="H747" s="337"/>
      <c r="I747" s="83"/>
      <c r="J747" s="590">
        <f t="shared" si="41"/>
        <v>0</v>
      </c>
      <c r="K747" s="83"/>
      <c r="L747" s="85">
        <f t="shared" si="46"/>
        <v>0</v>
      </c>
      <c r="M747" s="83"/>
      <c r="N747" s="85">
        <f t="shared" si="47"/>
        <v>0</v>
      </c>
      <c r="O747" s="83"/>
      <c r="P747" s="85">
        <f t="shared" si="48"/>
        <v>0</v>
      </c>
      <c r="Q747" s="83"/>
      <c r="R747" s="377">
        <f t="shared" si="49"/>
        <v>0</v>
      </c>
      <c r="S747" s="905"/>
      <c r="T747" s="905"/>
      <c r="V747" s="174"/>
      <c r="W747" s="176"/>
    </row>
    <row r="748" spans="1:23" ht="25.5" x14ac:dyDescent="0.25">
      <c r="A748" s="179">
        <v>669</v>
      </c>
      <c r="B748" s="201" t="s">
        <v>567</v>
      </c>
      <c r="C748" s="14" t="s">
        <v>672</v>
      </c>
      <c r="D748" s="24" t="s">
        <v>339</v>
      </c>
      <c r="E748" s="24" t="s">
        <v>710</v>
      </c>
      <c r="F748" s="409">
        <v>5.25</v>
      </c>
      <c r="G748" s="37">
        <v>3.5</v>
      </c>
      <c r="H748" s="337"/>
      <c r="I748" s="83"/>
      <c r="J748" s="590">
        <f t="shared" ref="J748:J798" si="50">G748*I748</f>
        <v>0</v>
      </c>
      <c r="K748" s="83"/>
      <c r="L748" s="85">
        <f t="shared" si="46"/>
        <v>0</v>
      </c>
      <c r="M748" s="83"/>
      <c r="N748" s="85">
        <f t="shared" si="47"/>
        <v>0</v>
      </c>
      <c r="O748" s="83"/>
      <c r="P748" s="85">
        <f t="shared" si="48"/>
        <v>0</v>
      </c>
      <c r="Q748" s="83"/>
      <c r="R748" s="377">
        <f t="shared" si="49"/>
        <v>0</v>
      </c>
      <c r="S748" s="905"/>
      <c r="T748" s="905"/>
      <c r="V748" s="174"/>
      <c r="W748" s="176"/>
    </row>
    <row r="749" spans="1:23" ht="25.5" x14ac:dyDescent="0.25">
      <c r="A749" s="179">
        <v>670</v>
      </c>
      <c r="B749" s="201" t="s">
        <v>568</v>
      </c>
      <c r="C749" s="14" t="s">
        <v>673</v>
      </c>
      <c r="D749" s="24" t="s">
        <v>339</v>
      </c>
      <c r="E749" s="24" t="s">
        <v>710</v>
      </c>
      <c r="F749" s="409">
        <v>45231</v>
      </c>
      <c r="G749" s="37">
        <v>2.93</v>
      </c>
      <c r="H749" s="337"/>
      <c r="I749" s="83"/>
      <c r="J749" s="590">
        <f t="shared" si="50"/>
        <v>0</v>
      </c>
      <c r="K749" s="83"/>
      <c r="L749" s="85">
        <f t="shared" si="46"/>
        <v>0</v>
      </c>
      <c r="M749" s="83"/>
      <c r="N749" s="85">
        <f t="shared" si="47"/>
        <v>0</v>
      </c>
      <c r="O749" s="83"/>
      <c r="P749" s="85">
        <f t="shared" si="48"/>
        <v>0</v>
      </c>
      <c r="Q749" s="83"/>
      <c r="R749" s="377">
        <f t="shared" si="49"/>
        <v>0</v>
      </c>
      <c r="S749" s="905"/>
      <c r="T749" s="905"/>
      <c r="V749" s="174"/>
      <c r="W749" s="176"/>
    </row>
    <row r="750" spans="1:23" ht="25.5" x14ac:dyDescent="0.25">
      <c r="A750" s="179">
        <v>671</v>
      </c>
      <c r="B750" s="184" t="s">
        <v>907</v>
      </c>
      <c r="C750" s="184" t="s">
        <v>908</v>
      </c>
      <c r="D750" s="24" t="s">
        <v>339</v>
      </c>
      <c r="E750" s="24" t="s">
        <v>710</v>
      </c>
      <c r="F750" s="576">
        <v>45809</v>
      </c>
      <c r="G750" s="577">
        <v>1.93</v>
      </c>
      <c r="H750" s="337"/>
      <c r="I750" s="593"/>
      <c r="J750" s="590">
        <f t="shared" si="50"/>
        <v>0</v>
      </c>
      <c r="K750" s="83"/>
      <c r="L750" s="879">
        <f t="shared" si="46"/>
        <v>0</v>
      </c>
      <c r="M750" s="83"/>
      <c r="N750" s="879">
        <f t="shared" si="47"/>
        <v>0</v>
      </c>
      <c r="O750" s="593"/>
      <c r="P750" s="879">
        <f t="shared" si="48"/>
        <v>0</v>
      </c>
      <c r="Q750" s="593"/>
      <c r="R750" s="377">
        <f t="shared" si="49"/>
        <v>0</v>
      </c>
      <c r="S750" s="905"/>
      <c r="T750" s="905"/>
      <c r="V750" s="174"/>
      <c r="W750" s="176"/>
    </row>
    <row r="751" spans="1:23" ht="25.5" x14ac:dyDescent="0.25">
      <c r="A751" s="179">
        <v>672</v>
      </c>
      <c r="B751" s="207" t="s">
        <v>569</v>
      </c>
      <c r="C751" s="26" t="s">
        <v>595</v>
      </c>
      <c r="D751" s="26" t="s">
        <v>13</v>
      </c>
      <c r="E751" s="26" t="s">
        <v>715</v>
      </c>
      <c r="F751" s="34">
        <v>45323</v>
      </c>
      <c r="G751" s="43">
        <v>3.3</v>
      </c>
      <c r="H751" s="337"/>
      <c r="I751" s="83"/>
      <c r="J751" s="590">
        <f t="shared" si="50"/>
        <v>0</v>
      </c>
      <c r="K751" s="83"/>
      <c r="L751" s="85">
        <f t="shared" si="46"/>
        <v>0</v>
      </c>
      <c r="M751" s="83"/>
      <c r="N751" s="85">
        <f t="shared" si="47"/>
        <v>0</v>
      </c>
      <c r="O751" s="83"/>
      <c r="P751" s="85">
        <f t="shared" si="48"/>
        <v>0</v>
      </c>
      <c r="Q751" s="83"/>
      <c r="R751" s="377">
        <f t="shared" si="49"/>
        <v>0</v>
      </c>
      <c r="S751" s="905"/>
      <c r="T751" s="905"/>
      <c r="V751" s="174"/>
      <c r="W751" s="176"/>
    </row>
    <row r="752" spans="1:23" ht="25.5" x14ac:dyDescent="0.25">
      <c r="A752" s="179">
        <v>673</v>
      </c>
      <c r="B752" s="207" t="s">
        <v>570</v>
      </c>
      <c r="C752" s="26" t="s">
        <v>674</v>
      </c>
      <c r="D752" s="26" t="s">
        <v>13</v>
      </c>
      <c r="E752" s="26" t="s">
        <v>716</v>
      </c>
      <c r="F752" s="34">
        <v>45717</v>
      </c>
      <c r="G752" s="43">
        <v>4.29</v>
      </c>
      <c r="H752" s="337"/>
      <c r="I752" s="83"/>
      <c r="J752" s="590">
        <f t="shared" si="50"/>
        <v>0</v>
      </c>
      <c r="K752" s="83"/>
      <c r="L752" s="85">
        <f>G752*K752</f>
        <v>0</v>
      </c>
      <c r="M752" s="83"/>
      <c r="N752" s="85">
        <f>G752*M752</f>
        <v>0</v>
      </c>
      <c r="O752" s="83"/>
      <c r="P752" s="85">
        <f>G752*O752</f>
        <v>0</v>
      </c>
      <c r="Q752" s="83"/>
      <c r="R752" s="377">
        <f>G752*Q752</f>
        <v>0</v>
      </c>
      <c r="S752" s="905"/>
      <c r="T752" s="905"/>
      <c r="V752" s="174"/>
      <c r="W752" s="176"/>
    </row>
    <row r="753" spans="1:23" ht="25.5" x14ac:dyDescent="0.25">
      <c r="A753" s="179">
        <v>674</v>
      </c>
      <c r="B753" s="208" t="s">
        <v>571</v>
      </c>
      <c r="C753" s="25" t="s">
        <v>197</v>
      </c>
      <c r="D753" s="26" t="s">
        <v>13</v>
      </c>
      <c r="E753" s="26" t="s">
        <v>717</v>
      </c>
      <c r="F753" s="248">
        <v>45778</v>
      </c>
      <c r="G753" s="147">
        <v>9.16</v>
      </c>
      <c r="H753" s="337"/>
      <c r="I753" s="83"/>
      <c r="J753" s="590">
        <f t="shared" si="50"/>
        <v>0</v>
      </c>
      <c r="K753" s="83"/>
      <c r="L753" s="85">
        <f>G753*K753</f>
        <v>0</v>
      </c>
      <c r="M753" s="83"/>
      <c r="N753" s="85">
        <f>G753*M753</f>
        <v>0</v>
      </c>
      <c r="O753" s="83"/>
      <c r="P753" s="85">
        <f>G753*O753</f>
        <v>0</v>
      </c>
      <c r="Q753" s="83"/>
      <c r="R753" s="377">
        <f>G753*Q753</f>
        <v>0</v>
      </c>
      <c r="S753" s="905"/>
      <c r="T753" s="905"/>
      <c r="V753" s="174"/>
      <c r="W753" s="176"/>
    </row>
    <row r="754" spans="1:23" ht="25.5" x14ac:dyDescent="0.25">
      <c r="A754" s="179">
        <v>675</v>
      </c>
      <c r="B754" s="207" t="s">
        <v>572</v>
      </c>
      <c r="C754" s="25" t="s">
        <v>674</v>
      </c>
      <c r="D754" s="26" t="s">
        <v>13</v>
      </c>
      <c r="E754" s="26" t="s">
        <v>718</v>
      </c>
      <c r="F754" s="248">
        <v>45717</v>
      </c>
      <c r="G754" s="147">
        <v>3.3</v>
      </c>
      <c r="H754" s="337"/>
      <c r="I754" s="83"/>
      <c r="J754" s="590">
        <f t="shared" si="50"/>
        <v>0</v>
      </c>
      <c r="K754" s="83"/>
      <c r="L754" s="85">
        <f>G754*K754</f>
        <v>0</v>
      </c>
      <c r="M754" s="83"/>
      <c r="N754" s="85">
        <f>G754*M754</f>
        <v>0</v>
      </c>
      <c r="O754" s="83"/>
      <c r="P754" s="85">
        <f>G754*O754</f>
        <v>0</v>
      </c>
      <c r="Q754" s="83"/>
      <c r="R754" s="377">
        <f>G754*Q754</f>
        <v>0</v>
      </c>
      <c r="S754" s="905"/>
      <c r="T754" s="905"/>
      <c r="V754" s="174"/>
      <c r="W754" s="176"/>
    </row>
    <row r="755" spans="1:23" x14ac:dyDescent="0.25">
      <c r="A755" s="179"/>
      <c r="B755" s="209"/>
      <c r="C755" s="209"/>
      <c r="D755" s="235"/>
      <c r="E755" s="83"/>
      <c r="F755" s="248"/>
      <c r="G755" s="590"/>
      <c r="H755" s="209"/>
      <c r="I755" s="83"/>
      <c r="J755" s="85">
        <f t="shared" si="50"/>
        <v>0</v>
      </c>
      <c r="K755" s="83"/>
      <c r="L755" s="85">
        <f>G755*K755</f>
        <v>0</v>
      </c>
      <c r="M755" s="83"/>
      <c r="N755" s="85">
        <f>G755*M755</f>
        <v>0</v>
      </c>
      <c r="O755" s="83"/>
      <c r="P755" s="85">
        <f>G755*O755</f>
        <v>0</v>
      </c>
      <c r="Q755" s="83"/>
      <c r="R755" s="377">
        <f>G755*Q755</f>
        <v>0</v>
      </c>
      <c r="S755" s="905"/>
      <c r="T755" s="905"/>
      <c r="V755" s="174"/>
      <c r="W755" s="176"/>
    </row>
    <row r="756" spans="1:23" x14ac:dyDescent="0.25">
      <c r="A756" s="179"/>
      <c r="B756" s="209"/>
      <c r="C756" s="209"/>
      <c r="D756" s="235"/>
      <c r="E756" s="83"/>
      <c r="F756" s="648"/>
      <c r="G756" s="590"/>
      <c r="H756" s="209"/>
      <c r="I756" s="83"/>
      <c r="J756" s="85">
        <f t="shared" si="50"/>
        <v>0</v>
      </c>
      <c r="K756" s="83"/>
      <c r="L756" s="85">
        <f>G756*K756</f>
        <v>0</v>
      </c>
      <c r="M756" s="83"/>
      <c r="N756" s="85">
        <f>G756*M756</f>
        <v>0</v>
      </c>
      <c r="O756" s="83"/>
      <c r="P756" s="85">
        <f>G756*O756</f>
        <v>0</v>
      </c>
      <c r="Q756" s="83"/>
      <c r="R756" s="377">
        <f>G756*Q756</f>
        <v>0</v>
      </c>
      <c r="S756" s="905"/>
      <c r="T756" s="905"/>
      <c r="V756" s="174"/>
      <c r="W756" s="176"/>
    </row>
    <row r="757" spans="1:23" x14ac:dyDescent="0.25">
      <c r="A757" s="179"/>
      <c r="B757" s="209"/>
      <c r="C757" s="209"/>
      <c r="D757" s="235"/>
      <c r="E757" s="83"/>
      <c r="F757" s="648"/>
      <c r="G757" s="590"/>
      <c r="H757" s="209"/>
      <c r="I757" s="83"/>
      <c r="J757" s="85">
        <f t="shared" si="50"/>
        <v>0</v>
      </c>
      <c r="K757" s="83"/>
      <c r="L757" s="85">
        <f t="shared" ref="L757:L798" si="51">G757*K757</f>
        <v>0</v>
      </c>
      <c r="M757" s="83"/>
      <c r="N757" s="85">
        <f t="shared" ref="N757:N798" si="52">G757*M757</f>
        <v>0</v>
      </c>
      <c r="O757" s="83"/>
      <c r="P757" s="85">
        <f t="shared" ref="P757:P798" si="53">G757*O757</f>
        <v>0</v>
      </c>
      <c r="Q757" s="83"/>
      <c r="R757" s="377">
        <f t="shared" ref="R757:R798" si="54">G757*Q757</f>
        <v>0</v>
      </c>
      <c r="S757" s="905"/>
      <c r="T757" s="905"/>
      <c r="V757" s="174"/>
      <c r="W757" s="176"/>
    </row>
    <row r="758" spans="1:23" x14ac:dyDescent="0.25">
      <c r="A758" s="179"/>
      <c r="B758" s="209"/>
      <c r="C758" s="209"/>
      <c r="D758" s="235"/>
      <c r="E758" s="83"/>
      <c r="F758" s="648"/>
      <c r="G758" s="590"/>
      <c r="H758" s="209"/>
      <c r="I758" s="83"/>
      <c r="J758" s="85">
        <f t="shared" si="50"/>
        <v>0</v>
      </c>
      <c r="K758" s="83"/>
      <c r="L758" s="85">
        <f t="shared" si="51"/>
        <v>0</v>
      </c>
      <c r="M758" s="83"/>
      <c r="N758" s="85">
        <f t="shared" si="52"/>
        <v>0</v>
      </c>
      <c r="O758" s="83"/>
      <c r="P758" s="85">
        <f t="shared" si="53"/>
        <v>0</v>
      </c>
      <c r="Q758" s="83"/>
      <c r="R758" s="377">
        <f t="shared" si="54"/>
        <v>0</v>
      </c>
      <c r="S758" s="905"/>
      <c r="T758" s="905"/>
      <c r="V758" s="174"/>
      <c r="W758" s="176"/>
    </row>
    <row r="759" spans="1:23" x14ac:dyDescent="0.25">
      <c r="A759" s="179"/>
      <c r="B759" s="209"/>
      <c r="C759" s="209"/>
      <c r="D759" s="235"/>
      <c r="E759" s="83"/>
      <c r="F759" s="648"/>
      <c r="G759" s="590"/>
      <c r="H759" s="209"/>
      <c r="I759" s="83"/>
      <c r="J759" s="85">
        <f t="shared" si="50"/>
        <v>0</v>
      </c>
      <c r="K759" s="83"/>
      <c r="L759" s="85">
        <f t="shared" si="51"/>
        <v>0</v>
      </c>
      <c r="M759" s="83"/>
      <c r="N759" s="85">
        <f t="shared" si="52"/>
        <v>0</v>
      </c>
      <c r="O759" s="83"/>
      <c r="P759" s="85">
        <f t="shared" si="53"/>
        <v>0</v>
      </c>
      <c r="Q759" s="83"/>
      <c r="R759" s="377">
        <f t="shared" si="54"/>
        <v>0</v>
      </c>
      <c r="S759" s="905"/>
      <c r="T759" s="905"/>
      <c r="V759" s="174"/>
      <c r="W759" s="176"/>
    </row>
    <row r="760" spans="1:23" x14ac:dyDescent="0.25">
      <c r="A760" s="179"/>
      <c r="B760" s="209"/>
      <c r="C760" s="209"/>
      <c r="D760" s="235"/>
      <c r="E760" s="83"/>
      <c r="F760" s="648"/>
      <c r="G760" s="590"/>
      <c r="H760" s="209"/>
      <c r="I760" s="83"/>
      <c r="J760" s="85">
        <f t="shared" si="50"/>
        <v>0</v>
      </c>
      <c r="K760" s="83"/>
      <c r="L760" s="85">
        <f t="shared" si="51"/>
        <v>0</v>
      </c>
      <c r="M760" s="83"/>
      <c r="N760" s="85">
        <f t="shared" si="52"/>
        <v>0</v>
      </c>
      <c r="O760" s="83"/>
      <c r="P760" s="85">
        <f t="shared" si="53"/>
        <v>0</v>
      </c>
      <c r="Q760" s="83"/>
      <c r="R760" s="377">
        <f t="shared" si="54"/>
        <v>0</v>
      </c>
      <c r="S760" s="905"/>
      <c r="T760" s="905"/>
      <c r="V760" s="174"/>
      <c r="W760" s="176"/>
    </row>
    <row r="761" spans="1:23" x14ac:dyDescent="0.25">
      <c r="A761" s="179"/>
      <c r="B761" s="209"/>
      <c r="C761" s="209"/>
      <c r="D761" s="235"/>
      <c r="E761" s="83"/>
      <c r="F761" s="648"/>
      <c r="G761" s="590"/>
      <c r="H761" s="209"/>
      <c r="I761" s="83"/>
      <c r="J761" s="85">
        <f t="shared" si="50"/>
        <v>0</v>
      </c>
      <c r="K761" s="83"/>
      <c r="L761" s="85">
        <f t="shared" si="51"/>
        <v>0</v>
      </c>
      <c r="M761" s="83"/>
      <c r="N761" s="85">
        <f t="shared" si="52"/>
        <v>0</v>
      </c>
      <c r="O761" s="83"/>
      <c r="P761" s="85">
        <f t="shared" si="53"/>
        <v>0</v>
      </c>
      <c r="Q761" s="83"/>
      <c r="R761" s="377">
        <f t="shared" si="54"/>
        <v>0</v>
      </c>
      <c r="S761" s="905"/>
      <c r="T761" s="905"/>
      <c r="V761" s="174"/>
      <c r="W761" s="176"/>
    </row>
    <row r="762" spans="1:23" x14ac:dyDescent="0.25">
      <c r="A762" s="179"/>
      <c r="B762" s="209"/>
      <c r="C762" s="209"/>
      <c r="D762" s="235"/>
      <c r="E762" s="83"/>
      <c r="F762" s="648"/>
      <c r="G762" s="590"/>
      <c r="H762" s="209"/>
      <c r="I762" s="83"/>
      <c r="J762" s="85">
        <f t="shared" si="50"/>
        <v>0</v>
      </c>
      <c r="K762" s="83"/>
      <c r="L762" s="85">
        <f t="shared" si="51"/>
        <v>0</v>
      </c>
      <c r="M762" s="83"/>
      <c r="N762" s="85">
        <f t="shared" si="52"/>
        <v>0</v>
      </c>
      <c r="O762" s="83"/>
      <c r="P762" s="85">
        <f t="shared" si="53"/>
        <v>0</v>
      </c>
      <c r="Q762" s="83"/>
      <c r="R762" s="377">
        <f t="shared" si="54"/>
        <v>0</v>
      </c>
      <c r="S762" s="905"/>
      <c r="T762" s="905"/>
      <c r="V762" s="174"/>
      <c r="W762" s="176"/>
    </row>
    <row r="763" spans="1:23" x14ac:dyDescent="0.25">
      <c r="A763" s="179"/>
      <c r="B763" s="209"/>
      <c r="C763" s="209"/>
      <c r="D763" s="235"/>
      <c r="E763" s="83"/>
      <c r="F763" s="648"/>
      <c r="G763" s="590"/>
      <c r="H763" s="209"/>
      <c r="I763" s="83"/>
      <c r="J763" s="85">
        <f t="shared" si="50"/>
        <v>0</v>
      </c>
      <c r="K763" s="83"/>
      <c r="L763" s="85">
        <f t="shared" si="51"/>
        <v>0</v>
      </c>
      <c r="M763" s="83"/>
      <c r="N763" s="85">
        <f t="shared" si="52"/>
        <v>0</v>
      </c>
      <c r="O763" s="83"/>
      <c r="P763" s="85">
        <f t="shared" si="53"/>
        <v>0</v>
      </c>
      <c r="Q763" s="83"/>
      <c r="R763" s="377">
        <f t="shared" si="54"/>
        <v>0</v>
      </c>
      <c r="S763" s="905"/>
      <c r="T763" s="905"/>
      <c r="V763" s="174"/>
      <c r="W763" s="176"/>
    </row>
    <row r="764" spans="1:23" x14ac:dyDescent="0.25">
      <c r="A764" s="179"/>
      <c r="B764" s="209"/>
      <c r="C764" s="209"/>
      <c r="D764" s="235"/>
      <c r="E764" s="83"/>
      <c r="F764" s="648"/>
      <c r="G764" s="590"/>
      <c r="H764" s="209"/>
      <c r="I764" s="83"/>
      <c r="J764" s="85">
        <f t="shared" si="50"/>
        <v>0</v>
      </c>
      <c r="K764" s="83"/>
      <c r="L764" s="85">
        <f t="shared" si="51"/>
        <v>0</v>
      </c>
      <c r="M764" s="83"/>
      <c r="N764" s="85">
        <f t="shared" si="52"/>
        <v>0</v>
      </c>
      <c r="O764" s="83"/>
      <c r="P764" s="85">
        <f t="shared" si="53"/>
        <v>0</v>
      </c>
      <c r="Q764" s="83"/>
      <c r="R764" s="377">
        <f t="shared" si="54"/>
        <v>0</v>
      </c>
      <c r="S764" s="905"/>
      <c r="T764" s="905"/>
      <c r="V764" s="174"/>
      <c r="W764" s="176"/>
    </row>
    <row r="765" spans="1:23" x14ac:dyDescent="0.25">
      <c r="A765" s="179"/>
      <c r="B765" s="209"/>
      <c r="C765" s="209"/>
      <c r="D765" s="235"/>
      <c r="E765" s="83"/>
      <c r="F765" s="648"/>
      <c r="G765" s="590"/>
      <c r="H765" s="209"/>
      <c r="I765" s="83"/>
      <c r="J765" s="85">
        <f t="shared" si="50"/>
        <v>0</v>
      </c>
      <c r="K765" s="83"/>
      <c r="L765" s="85">
        <f t="shared" si="51"/>
        <v>0</v>
      </c>
      <c r="M765" s="83"/>
      <c r="N765" s="85">
        <f t="shared" si="52"/>
        <v>0</v>
      </c>
      <c r="O765" s="83"/>
      <c r="P765" s="85">
        <f t="shared" si="53"/>
        <v>0</v>
      </c>
      <c r="Q765" s="83"/>
      <c r="R765" s="377">
        <f t="shared" si="54"/>
        <v>0</v>
      </c>
      <c r="S765" s="905"/>
      <c r="T765" s="905"/>
      <c r="V765" s="174"/>
      <c r="W765" s="176"/>
    </row>
    <row r="766" spans="1:23" x14ac:dyDescent="0.25">
      <c r="A766" s="179"/>
      <c r="B766" s="209"/>
      <c r="C766" s="209"/>
      <c r="D766" s="235"/>
      <c r="E766" s="83"/>
      <c r="F766" s="648"/>
      <c r="G766" s="590"/>
      <c r="H766" s="209"/>
      <c r="I766" s="83"/>
      <c r="J766" s="85">
        <f t="shared" si="50"/>
        <v>0</v>
      </c>
      <c r="K766" s="83"/>
      <c r="L766" s="85">
        <f t="shared" si="51"/>
        <v>0</v>
      </c>
      <c r="M766" s="83"/>
      <c r="N766" s="85">
        <f t="shared" si="52"/>
        <v>0</v>
      </c>
      <c r="O766" s="83"/>
      <c r="P766" s="85">
        <f t="shared" si="53"/>
        <v>0</v>
      </c>
      <c r="Q766" s="83"/>
      <c r="R766" s="377">
        <f t="shared" si="54"/>
        <v>0</v>
      </c>
      <c r="S766" s="905"/>
      <c r="T766" s="905"/>
      <c r="V766" s="174"/>
      <c r="W766" s="176"/>
    </row>
    <row r="767" spans="1:23" x14ac:dyDescent="0.25">
      <c r="A767" s="179"/>
      <c r="B767" s="209"/>
      <c r="C767" s="209"/>
      <c r="D767" s="235"/>
      <c r="E767" s="83"/>
      <c r="F767" s="648"/>
      <c r="G767" s="590"/>
      <c r="H767" s="209"/>
      <c r="I767" s="83"/>
      <c r="J767" s="85">
        <f t="shared" si="50"/>
        <v>0</v>
      </c>
      <c r="K767" s="83"/>
      <c r="L767" s="85">
        <f t="shared" si="51"/>
        <v>0</v>
      </c>
      <c r="M767" s="83"/>
      <c r="N767" s="85">
        <f t="shared" si="52"/>
        <v>0</v>
      </c>
      <c r="O767" s="83"/>
      <c r="P767" s="85">
        <f t="shared" si="53"/>
        <v>0</v>
      </c>
      <c r="Q767" s="83"/>
      <c r="R767" s="377">
        <f t="shared" si="54"/>
        <v>0</v>
      </c>
      <c r="S767" s="905"/>
      <c r="T767" s="905"/>
      <c r="V767" s="174"/>
      <c r="W767" s="176"/>
    </row>
    <row r="768" spans="1:23" x14ac:dyDescent="0.25">
      <c r="A768" s="179"/>
      <c r="B768" s="209"/>
      <c r="C768" s="209"/>
      <c r="D768" s="235"/>
      <c r="E768" s="83"/>
      <c r="F768" s="648"/>
      <c r="G768" s="590"/>
      <c r="H768" s="209"/>
      <c r="I768" s="83"/>
      <c r="J768" s="85">
        <f t="shared" si="50"/>
        <v>0</v>
      </c>
      <c r="K768" s="83"/>
      <c r="L768" s="85">
        <f t="shared" si="51"/>
        <v>0</v>
      </c>
      <c r="M768" s="83"/>
      <c r="N768" s="85">
        <f t="shared" si="52"/>
        <v>0</v>
      </c>
      <c r="O768" s="83"/>
      <c r="P768" s="85">
        <f t="shared" si="53"/>
        <v>0</v>
      </c>
      <c r="Q768" s="83"/>
      <c r="R768" s="377">
        <f t="shared" si="54"/>
        <v>0</v>
      </c>
      <c r="S768" s="905"/>
      <c r="T768" s="905"/>
      <c r="V768" s="174"/>
      <c r="W768" s="176"/>
    </row>
    <row r="769" spans="1:23" x14ac:dyDescent="0.25">
      <c r="A769" s="179"/>
      <c r="B769" s="209"/>
      <c r="C769" s="209"/>
      <c r="D769" s="235"/>
      <c r="E769" s="83"/>
      <c r="F769" s="648"/>
      <c r="G769" s="590"/>
      <c r="H769" s="209"/>
      <c r="I769" s="83"/>
      <c r="J769" s="85">
        <f t="shared" si="50"/>
        <v>0</v>
      </c>
      <c r="K769" s="83"/>
      <c r="L769" s="85">
        <f t="shared" si="51"/>
        <v>0</v>
      </c>
      <c r="M769" s="83"/>
      <c r="N769" s="85">
        <f t="shared" si="52"/>
        <v>0</v>
      </c>
      <c r="O769" s="83"/>
      <c r="P769" s="85">
        <f t="shared" si="53"/>
        <v>0</v>
      </c>
      <c r="Q769" s="83"/>
      <c r="R769" s="377">
        <f t="shared" si="54"/>
        <v>0</v>
      </c>
      <c r="S769" s="905"/>
      <c r="T769" s="905"/>
      <c r="V769" s="174"/>
      <c r="W769" s="176"/>
    </row>
    <row r="770" spans="1:23" x14ac:dyDescent="0.25">
      <c r="A770" s="179"/>
      <c r="B770" s="209"/>
      <c r="C770" s="209"/>
      <c r="D770" s="235"/>
      <c r="E770" s="83"/>
      <c r="F770" s="648"/>
      <c r="G770" s="590"/>
      <c r="H770" s="209"/>
      <c r="I770" s="83"/>
      <c r="J770" s="85">
        <f t="shared" si="50"/>
        <v>0</v>
      </c>
      <c r="K770" s="83"/>
      <c r="L770" s="85">
        <f t="shared" si="51"/>
        <v>0</v>
      </c>
      <c r="M770" s="83"/>
      <c r="N770" s="85">
        <f t="shared" si="52"/>
        <v>0</v>
      </c>
      <c r="O770" s="83"/>
      <c r="P770" s="85">
        <f t="shared" si="53"/>
        <v>0</v>
      </c>
      <c r="Q770" s="83"/>
      <c r="R770" s="377">
        <f t="shared" si="54"/>
        <v>0</v>
      </c>
      <c r="S770" s="905"/>
      <c r="T770" s="905"/>
      <c r="V770" s="174"/>
      <c r="W770" s="176"/>
    </row>
    <row r="771" spans="1:23" x14ac:dyDescent="0.25">
      <c r="A771" s="179"/>
      <c r="B771" s="209"/>
      <c r="C771" s="209"/>
      <c r="D771" s="235"/>
      <c r="E771" s="83"/>
      <c r="F771" s="648"/>
      <c r="G771" s="590"/>
      <c r="H771" s="209"/>
      <c r="I771" s="83"/>
      <c r="J771" s="85">
        <f t="shared" si="50"/>
        <v>0</v>
      </c>
      <c r="K771" s="83"/>
      <c r="L771" s="85">
        <f t="shared" si="51"/>
        <v>0</v>
      </c>
      <c r="M771" s="83"/>
      <c r="N771" s="85">
        <f t="shared" si="52"/>
        <v>0</v>
      </c>
      <c r="O771" s="83"/>
      <c r="P771" s="85">
        <f t="shared" si="53"/>
        <v>0</v>
      </c>
      <c r="Q771" s="83"/>
      <c r="R771" s="377">
        <f t="shared" si="54"/>
        <v>0</v>
      </c>
      <c r="S771" s="905"/>
      <c r="T771" s="905"/>
      <c r="V771" s="174"/>
      <c r="W771" s="176"/>
    </row>
    <row r="772" spans="1:23" x14ac:dyDescent="0.25">
      <c r="A772" s="179"/>
      <c r="B772" s="209"/>
      <c r="C772" s="209"/>
      <c r="D772" s="235"/>
      <c r="E772" s="83"/>
      <c r="F772" s="648"/>
      <c r="G772" s="590"/>
      <c r="H772" s="209"/>
      <c r="I772" s="83"/>
      <c r="J772" s="85">
        <f t="shared" si="50"/>
        <v>0</v>
      </c>
      <c r="K772" s="83"/>
      <c r="L772" s="85">
        <f t="shared" si="51"/>
        <v>0</v>
      </c>
      <c r="M772" s="83"/>
      <c r="N772" s="85">
        <f t="shared" si="52"/>
        <v>0</v>
      </c>
      <c r="O772" s="83"/>
      <c r="P772" s="85">
        <f t="shared" si="53"/>
        <v>0</v>
      </c>
      <c r="Q772" s="83"/>
      <c r="R772" s="377">
        <f t="shared" si="54"/>
        <v>0</v>
      </c>
      <c r="S772" s="905"/>
      <c r="T772" s="905"/>
      <c r="V772" s="174"/>
      <c r="W772" s="176"/>
    </row>
    <row r="773" spans="1:23" x14ac:dyDescent="0.25">
      <c r="A773" s="179"/>
      <c r="B773" s="209"/>
      <c r="C773" s="209"/>
      <c r="D773" s="235"/>
      <c r="E773" s="83"/>
      <c r="F773" s="648"/>
      <c r="G773" s="590"/>
      <c r="H773" s="209"/>
      <c r="I773" s="83"/>
      <c r="J773" s="85">
        <f t="shared" si="50"/>
        <v>0</v>
      </c>
      <c r="K773" s="83"/>
      <c r="L773" s="85">
        <f t="shared" si="51"/>
        <v>0</v>
      </c>
      <c r="M773" s="83"/>
      <c r="N773" s="85">
        <f t="shared" si="52"/>
        <v>0</v>
      </c>
      <c r="O773" s="83"/>
      <c r="P773" s="85">
        <f t="shared" si="53"/>
        <v>0</v>
      </c>
      <c r="Q773" s="83"/>
      <c r="R773" s="377">
        <f t="shared" si="54"/>
        <v>0</v>
      </c>
      <c r="S773" s="905"/>
      <c r="T773" s="905"/>
      <c r="V773" s="174"/>
      <c r="W773" s="176"/>
    </row>
    <row r="774" spans="1:23" x14ac:dyDescent="0.25">
      <c r="A774" s="179"/>
      <c r="B774" s="209"/>
      <c r="C774" s="209"/>
      <c r="D774" s="235"/>
      <c r="E774" s="83"/>
      <c r="F774" s="648"/>
      <c r="G774" s="590"/>
      <c r="H774" s="209"/>
      <c r="I774" s="83"/>
      <c r="J774" s="85">
        <f t="shared" si="50"/>
        <v>0</v>
      </c>
      <c r="K774" s="83"/>
      <c r="L774" s="85">
        <f t="shared" si="51"/>
        <v>0</v>
      </c>
      <c r="M774" s="83"/>
      <c r="N774" s="85">
        <f t="shared" si="52"/>
        <v>0</v>
      </c>
      <c r="O774" s="83"/>
      <c r="P774" s="85">
        <f t="shared" si="53"/>
        <v>0</v>
      </c>
      <c r="Q774" s="83"/>
      <c r="R774" s="377">
        <f t="shared" si="54"/>
        <v>0</v>
      </c>
      <c r="S774" s="905"/>
      <c r="T774" s="905"/>
      <c r="V774" s="174"/>
      <c r="W774" s="176"/>
    </row>
    <row r="775" spans="1:23" x14ac:dyDescent="0.25">
      <c r="A775" s="179"/>
      <c r="B775" s="209"/>
      <c r="C775" s="209"/>
      <c r="D775" s="235"/>
      <c r="E775" s="83"/>
      <c r="F775" s="648"/>
      <c r="G775" s="590"/>
      <c r="H775" s="209"/>
      <c r="I775" s="83"/>
      <c r="J775" s="85">
        <f t="shared" si="50"/>
        <v>0</v>
      </c>
      <c r="K775" s="83"/>
      <c r="L775" s="85">
        <f t="shared" si="51"/>
        <v>0</v>
      </c>
      <c r="M775" s="83"/>
      <c r="N775" s="85">
        <f t="shared" si="52"/>
        <v>0</v>
      </c>
      <c r="O775" s="83"/>
      <c r="P775" s="85">
        <f t="shared" si="53"/>
        <v>0</v>
      </c>
      <c r="Q775" s="83"/>
      <c r="R775" s="377">
        <f t="shared" si="54"/>
        <v>0</v>
      </c>
      <c r="S775" s="905"/>
      <c r="T775" s="905"/>
      <c r="V775" s="174"/>
      <c r="W775" s="176"/>
    </row>
    <row r="776" spans="1:23" x14ac:dyDescent="0.25">
      <c r="A776" s="179"/>
      <c r="B776" s="209"/>
      <c r="C776" s="209"/>
      <c r="D776" s="235"/>
      <c r="E776" s="83"/>
      <c r="F776" s="648"/>
      <c r="G776" s="590"/>
      <c r="H776" s="209"/>
      <c r="I776" s="83"/>
      <c r="J776" s="85">
        <f t="shared" si="50"/>
        <v>0</v>
      </c>
      <c r="K776" s="83"/>
      <c r="L776" s="85">
        <f t="shared" si="51"/>
        <v>0</v>
      </c>
      <c r="M776" s="83"/>
      <c r="N776" s="85">
        <f t="shared" si="52"/>
        <v>0</v>
      </c>
      <c r="O776" s="83"/>
      <c r="P776" s="85">
        <f t="shared" si="53"/>
        <v>0</v>
      </c>
      <c r="Q776" s="83"/>
      <c r="R776" s="377">
        <f t="shared" si="54"/>
        <v>0</v>
      </c>
      <c r="S776" s="905"/>
      <c r="T776" s="905"/>
      <c r="V776" s="174"/>
      <c r="W776" s="176"/>
    </row>
    <row r="777" spans="1:23" x14ac:dyDescent="0.25">
      <c r="A777" s="179"/>
      <c r="B777" s="209"/>
      <c r="C777" s="209"/>
      <c r="D777" s="235"/>
      <c r="E777" s="83"/>
      <c r="F777" s="648"/>
      <c r="G777" s="590"/>
      <c r="H777" s="209"/>
      <c r="I777" s="83"/>
      <c r="J777" s="85">
        <f t="shared" si="50"/>
        <v>0</v>
      </c>
      <c r="K777" s="83"/>
      <c r="L777" s="85">
        <f t="shared" si="51"/>
        <v>0</v>
      </c>
      <c r="M777" s="83"/>
      <c r="N777" s="85">
        <f t="shared" si="52"/>
        <v>0</v>
      </c>
      <c r="O777" s="83"/>
      <c r="P777" s="85">
        <f t="shared" si="53"/>
        <v>0</v>
      </c>
      <c r="Q777" s="83"/>
      <c r="R777" s="377">
        <f t="shared" si="54"/>
        <v>0</v>
      </c>
      <c r="S777" s="905"/>
      <c r="T777" s="905"/>
      <c r="V777" s="174"/>
      <c r="W777" s="176"/>
    </row>
    <row r="778" spans="1:23" x14ac:dyDescent="0.25">
      <c r="A778" s="179"/>
      <c r="B778" s="209"/>
      <c r="C778" s="209"/>
      <c r="D778" s="235"/>
      <c r="E778" s="83"/>
      <c r="F778" s="648"/>
      <c r="G778" s="590"/>
      <c r="H778" s="209"/>
      <c r="I778" s="83"/>
      <c r="J778" s="85">
        <f t="shared" si="50"/>
        <v>0</v>
      </c>
      <c r="K778" s="83"/>
      <c r="L778" s="85">
        <f t="shared" si="51"/>
        <v>0</v>
      </c>
      <c r="M778" s="83"/>
      <c r="N778" s="85">
        <f t="shared" si="52"/>
        <v>0</v>
      </c>
      <c r="O778" s="83"/>
      <c r="P778" s="85">
        <f t="shared" si="53"/>
        <v>0</v>
      </c>
      <c r="Q778" s="83"/>
      <c r="R778" s="377">
        <f t="shared" si="54"/>
        <v>0</v>
      </c>
      <c r="S778" s="905"/>
      <c r="T778" s="905"/>
      <c r="V778" s="174"/>
      <c r="W778" s="176"/>
    </row>
    <row r="779" spans="1:23" x14ac:dyDescent="0.25">
      <c r="A779" s="179"/>
      <c r="B779" s="209"/>
      <c r="C779" s="209"/>
      <c r="D779" s="235"/>
      <c r="E779" s="83"/>
      <c r="F779" s="648"/>
      <c r="G779" s="590"/>
      <c r="H779" s="209"/>
      <c r="I779" s="83"/>
      <c r="J779" s="85">
        <f t="shared" si="50"/>
        <v>0</v>
      </c>
      <c r="K779" s="83"/>
      <c r="L779" s="85">
        <f t="shared" si="51"/>
        <v>0</v>
      </c>
      <c r="M779" s="83"/>
      <c r="N779" s="85">
        <f t="shared" si="52"/>
        <v>0</v>
      </c>
      <c r="O779" s="83"/>
      <c r="P779" s="85">
        <f t="shared" si="53"/>
        <v>0</v>
      </c>
      <c r="Q779" s="83"/>
      <c r="R779" s="377">
        <f t="shared" si="54"/>
        <v>0</v>
      </c>
      <c r="S779" s="905"/>
      <c r="T779" s="905"/>
      <c r="V779" s="174"/>
      <c r="W779" s="176"/>
    </row>
    <row r="780" spans="1:23" x14ac:dyDescent="0.25">
      <c r="A780" s="179"/>
      <c r="B780" s="209"/>
      <c r="C780" s="209"/>
      <c r="D780" s="235"/>
      <c r="E780" s="83"/>
      <c r="F780" s="648"/>
      <c r="G780" s="590"/>
      <c r="H780" s="209"/>
      <c r="I780" s="83"/>
      <c r="J780" s="85">
        <f t="shared" si="50"/>
        <v>0</v>
      </c>
      <c r="K780" s="83"/>
      <c r="L780" s="85">
        <f t="shared" si="51"/>
        <v>0</v>
      </c>
      <c r="M780" s="83"/>
      <c r="N780" s="85">
        <f t="shared" si="52"/>
        <v>0</v>
      </c>
      <c r="O780" s="83"/>
      <c r="P780" s="85">
        <f t="shared" si="53"/>
        <v>0</v>
      </c>
      <c r="Q780" s="83"/>
      <c r="R780" s="377">
        <f t="shared" si="54"/>
        <v>0</v>
      </c>
      <c r="S780" s="905"/>
      <c r="T780" s="905"/>
      <c r="V780" s="174"/>
      <c r="W780" s="176"/>
    </row>
    <row r="781" spans="1:23" x14ac:dyDescent="0.25">
      <c r="A781" s="179"/>
      <c r="B781" s="209"/>
      <c r="C781" s="209"/>
      <c r="D781" s="235"/>
      <c r="E781" s="83"/>
      <c r="F781" s="648"/>
      <c r="G781" s="590"/>
      <c r="H781" s="209"/>
      <c r="I781" s="83"/>
      <c r="J781" s="85">
        <f t="shared" si="50"/>
        <v>0</v>
      </c>
      <c r="K781" s="83"/>
      <c r="L781" s="85">
        <f t="shared" si="51"/>
        <v>0</v>
      </c>
      <c r="M781" s="83"/>
      <c r="N781" s="85">
        <f t="shared" si="52"/>
        <v>0</v>
      </c>
      <c r="O781" s="83"/>
      <c r="P781" s="85">
        <f t="shared" si="53"/>
        <v>0</v>
      </c>
      <c r="Q781" s="83"/>
      <c r="R781" s="377">
        <f t="shared" si="54"/>
        <v>0</v>
      </c>
      <c r="S781" s="905"/>
      <c r="T781" s="905"/>
      <c r="V781" s="174"/>
      <c r="W781" s="176"/>
    </row>
    <row r="782" spans="1:23" x14ac:dyDescent="0.25">
      <c r="A782" s="179"/>
      <c r="B782" s="209"/>
      <c r="C782" s="209"/>
      <c r="D782" s="235"/>
      <c r="E782" s="83"/>
      <c r="F782" s="648"/>
      <c r="G782" s="590"/>
      <c r="H782" s="209"/>
      <c r="I782" s="83"/>
      <c r="J782" s="85">
        <f t="shared" si="50"/>
        <v>0</v>
      </c>
      <c r="K782" s="83"/>
      <c r="L782" s="85">
        <f t="shared" si="51"/>
        <v>0</v>
      </c>
      <c r="M782" s="83"/>
      <c r="N782" s="85">
        <f t="shared" si="52"/>
        <v>0</v>
      </c>
      <c r="O782" s="83"/>
      <c r="P782" s="85">
        <f t="shared" si="53"/>
        <v>0</v>
      </c>
      <c r="Q782" s="83"/>
      <c r="R782" s="377">
        <f t="shared" si="54"/>
        <v>0</v>
      </c>
      <c r="S782" s="905"/>
      <c r="T782" s="905"/>
      <c r="V782" s="174"/>
      <c r="W782" s="176"/>
    </row>
    <row r="783" spans="1:23" x14ac:dyDescent="0.25">
      <c r="A783" s="179"/>
      <c r="B783" s="209"/>
      <c r="C783" s="209"/>
      <c r="D783" s="235"/>
      <c r="E783" s="83"/>
      <c r="F783" s="648"/>
      <c r="G783" s="590"/>
      <c r="H783" s="209"/>
      <c r="I783" s="83"/>
      <c r="J783" s="85">
        <f t="shared" si="50"/>
        <v>0</v>
      </c>
      <c r="K783" s="83"/>
      <c r="L783" s="85">
        <f t="shared" si="51"/>
        <v>0</v>
      </c>
      <c r="M783" s="83"/>
      <c r="N783" s="85">
        <f t="shared" si="52"/>
        <v>0</v>
      </c>
      <c r="O783" s="83"/>
      <c r="P783" s="85">
        <f t="shared" si="53"/>
        <v>0</v>
      </c>
      <c r="Q783" s="83"/>
      <c r="R783" s="377">
        <f t="shared" si="54"/>
        <v>0</v>
      </c>
      <c r="S783" s="905"/>
      <c r="T783" s="905"/>
      <c r="V783" s="174"/>
      <c r="W783" s="176"/>
    </row>
    <row r="784" spans="1:23" x14ac:dyDescent="0.25">
      <c r="A784" s="179"/>
      <c r="B784" s="209"/>
      <c r="C784" s="209"/>
      <c r="D784" s="235"/>
      <c r="E784" s="83"/>
      <c r="F784" s="648"/>
      <c r="G784" s="590"/>
      <c r="H784" s="209"/>
      <c r="I784" s="83"/>
      <c r="J784" s="85">
        <f t="shared" si="50"/>
        <v>0</v>
      </c>
      <c r="K784" s="83"/>
      <c r="L784" s="85">
        <f t="shared" si="51"/>
        <v>0</v>
      </c>
      <c r="M784" s="83"/>
      <c r="N784" s="85">
        <f t="shared" si="52"/>
        <v>0</v>
      </c>
      <c r="O784" s="83"/>
      <c r="P784" s="85">
        <f t="shared" si="53"/>
        <v>0</v>
      </c>
      <c r="Q784" s="83"/>
      <c r="R784" s="377">
        <f t="shared" si="54"/>
        <v>0</v>
      </c>
      <c r="S784" s="905"/>
      <c r="T784" s="905"/>
      <c r="V784" s="174"/>
      <c r="W784" s="176"/>
    </row>
    <row r="785" spans="1:23" x14ac:dyDescent="0.25">
      <c r="A785" s="179"/>
      <c r="B785" s="209"/>
      <c r="C785" s="209"/>
      <c r="D785" s="235"/>
      <c r="E785" s="83"/>
      <c r="F785" s="648"/>
      <c r="G785" s="590"/>
      <c r="H785" s="209"/>
      <c r="I785" s="83"/>
      <c r="J785" s="85">
        <f t="shared" si="50"/>
        <v>0</v>
      </c>
      <c r="K785" s="83"/>
      <c r="L785" s="85">
        <f t="shared" si="51"/>
        <v>0</v>
      </c>
      <c r="M785" s="83"/>
      <c r="N785" s="85">
        <f t="shared" si="52"/>
        <v>0</v>
      </c>
      <c r="O785" s="83"/>
      <c r="P785" s="85">
        <f t="shared" si="53"/>
        <v>0</v>
      </c>
      <c r="Q785" s="83"/>
      <c r="R785" s="377">
        <f t="shared" si="54"/>
        <v>0</v>
      </c>
      <c r="S785" s="905"/>
      <c r="T785" s="905"/>
      <c r="V785" s="174"/>
      <c r="W785" s="176"/>
    </row>
    <row r="786" spans="1:23" x14ac:dyDescent="0.25">
      <c r="A786" s="179"/>
      <c r="B786" s="209"/>
      <c r="C786" s="209"/>
      <c r="D786" s="235"/>
      <c r="E786" s="83"/>
      <c r="F786" s="648"/>
      <c r="G786" s="590"/>
      <c r="H786" s="209"/>
      <c r="I786" s="83"/>
      <c r="J786" s="85">
        <f t="shared" si="50"/>
        <v>0</v>
      </c>
      <c r="K786" s="83"/>
      <c r="L786" s="85">
        <f t="shared" si="51"/>
        <v>0</v>
      </c>
      <c r="M786" s="83"/>
      <c r="N786" s="85">
        <f t="shared" si="52"/>
        <v>0</v>
      </c>
      <c r="O786" s="83"/>
      <c r="P786" s="85">
        <f t="shared" si="53"/>
        <v>0</v>
      </c>
      <c r="Q786" s="83"/>
      <c r="R786" s="377">
        <f t="shared" si="54"/>
        <v>0</v>
      </c>
      <c r="S786" s="905"/>
      <c r="T786" s="905"/>
      <c r="V786" s="174"/>
      <c r="W786" s="176"/>
    </row>
    <row r="787" spans="1:23" x14ac:dyDescent="0.25">
      <c r="A787" s="179"/>
      <c r="B787" s="209"/>
      <c r="C787" s="209"/>
      <c r="D787" s="235"/>
      <c r="E787" s="83"/>
      <c r="F787" s="648"/>
      <c r="G787" s="590"/>
      <c r="H787" s="209"/>
      <c r="I787" s="83"/>
      <c r="J787" s="85">
        <f t="shared" si="50"/>
        <v>0</v>
      </c>
      <c r="K787" s="83"/>
      <c r="L787" s="85">
        <f t="shared" si="51"/>
        <v>0</v>
      </c>
      <c r="M787" s="83"/>
      <c r="N787" s="85">
        <f t="shared" si="52"/>
        <v>0</v>
      </c>
      <c r="O787" s="83"/>
      <c r="P787" s="85">
        <f t="shared" si="53"/>
        <v>0</v>
      </c>
      <c r="Q787" s="83"/>
      <c r="R787" s="377">
        <f t="shared" si="54"/>
        <v>0</v>
      </c>
      <c r="S787" s="905"/>
      <c r="T787" s="905"/>
      <c r="V787" s="174"/>
      <c r="W787" s="176"/>
    </row>
    <row r="788" spans="1:23" x14ac:dyDescent="0.25">
      <c r="A788" s="179"/>
      <c r="B788" s="209"/>
      <c r="C788" s="209"/>
      <c r="D788" s="235"/>
      <c r="E788" s="83"/>
      <c r="F788" s="648"/>
      <c r="G788" s="590"/>
      <c r="H788" s="209"/>
      <c r="I788" s="83"/>
      <c r="J788" s="85">
        <f t="shared" si="50"/>
        <v>0</v>
      </c>
      <c r="K788" s="83"/>
      <c r="L788" s="85">
        <f t="shared" si="51"/>
        <v>0</v>
      </c>
      <c r="M788" s="83"/>
      <c r="N788" s="85">
        <f t="shared" si="52"/>
        <v>0</v>
      </c>
      <c r="O788" s="83"/>
      <c r="P788" s="85">
        <f t="shared" si="53"/>
        <v>0</v>
      </c>
      <c r="Q788" s="83"/>
      <c r="R788" s="377">
        <f t="shared" si="54"/>
        <v>0</v>
      </c>
      <c r="S788" s="905"/>
      <c r="T788" s="905"/>
      <c r="V788" s="174"/>
      <c r="W788" s="176"/>
    </row>
    <row r="789" spans="1:23" x14ac:dyDescent="0.25">
      <c r="A789" s="179"/>
      <c r="B789" s="209"/>
      <c r="C789" s="209"/>
      <c r="D789" s="235"/>
      <c r="E789" s="83"/>
      <c r="F789" s="648"/>
      <c r="G789" s="590"/>
      <c r="H789" s="209"/>
      <c r="I789" s="83"/>
      <c r="J789" s="85">
        <f t="shared" si="50"/>
        <v>0</v>
      </c>
      <c r="K789" s="83"/>
      <c r="L789" s="85">
        <f t="shared" si="51"/>
        <v>0</v>
      </c>
      <c r="M789" s="83"/>
      <c r="N789" s="85">
        <f t="shared" si="52"/>
        <v>0</v>
      </c>
      <c r="O789" s="83"/>
      <c r="P789" s="85">
        <f t="shared" si="53"/>
        <v>0</v>
      </c>
      <c r="Q789" s="83"/>
      <c r="R789" s="377">
        <f t="shared" si="54"/>
        <v>0</v>
      </c>
      <c r="S789" s="905"/>
      <c r="T789" s="905"/>
      <c r="V789" s="174"/>
      <c r="W789" s="176"/>
    </row>
    <row r="790" spans="1:23" x14ac:dyDescent="0.25">
      <c r="A790" s="179"/>
      <c r="B790" s="209"/>
      <c r="C790" s="209"/>
      <c r="D790" s="235"/>
      <c r="E790" s="83"/>
      <c r="F790" s="648"/>
      <c r="G790" s="590"/>
      <c r="H790" s="209"/>
      <c r="I790" s="83"/>
      <c r="J790" s="85">
        <f t="shared" si="50"/>
        <v>0</v>
      </c>
      <c r="K790" s="83"/>
      <c r="L790" s="85">
        <f t="shared" si="51"/>
        <v>0</v>
      </c>
      <c r="M790" s="83"/>
      <c r="N790" s="85">
        <f t="shared" si="52"/>
        <v>0</v>
      </c>
      <c r="O790" s="83"/>
      <c r="P790" s="85">
        <f t="shared" si="53"/>
        <v>0</v>
      </c>
      <c r="Q790" s="83"/>
      <c r="R790" s="377">
        <f t="shared" si="54"/>
        <v>0</v>
      </c>
      <c r="S790" s="905"/>
      <c r="T790" s="905"/>
      <c r="V790" s="174"/>
      <c r="W790" s="176"/>
    </row>
    <row r="791" spans="1:23" x14ac:dyDescent="0.25">
      <c r="A791" s="179"/>
      <c r="B791" s="209"/>
      <c r="C791" s="209"/>
      <c r="D791" s="235"/>
      <c r="E791" s="83"/>
      <c r="F791" s="648"/>
      <c r="G791" s="590"/>
      <c r="H791" s="209"/>
      <c r="I791" s="83"/>
      <c r="J791" s="85">
        <f t="shared" si="50"/>
        <v>0</v>
      </c>
      <c r="K791" s="83"/>
      <c r="L791" s="85">
        <f t="shared" si="51"/>
        <v>0</v>
      </c>
      <c r="M791" s="83"/>
      <c r="N791" s="85">
        <f t="shared" si="52"/>
        <v>0</v>
      </c>
      <c r="O791" s="83"/>
      <c r="P791" s="85">
        <f t="shared" si="53"/>
        <v>0</v>
      </c>
      <c r="Q791" s="83"/>
      <c r="R791" s="377">
        <f t="shared" si="54"/>
        <v>0</v>
      </c>
      <c r="S791" s="905"/>
      <c r="T791" s="905"/>
      <c r="V791" s="174"/>
      <c r="W791" s="176"/>
    </row>
    <row r="792" spans="1:23" x14ac:dyDescent="0.25">
      <c r="A792" s="179"/>
      <c r="B792" s="209"/>
      <c r="C792" s="209"/>
      <c r="D792" s="235"/>
      <c r="E792" s="83"/>
      <c r="F792" s="648"/>
      <c r="G792" s="590"/>
      <c r="H792" s="209"/>
      <c r="I792" s="83"/>
      <c r="J792" s="85">
        <f t="shared" si="50"/>
        <v>0</v>
      </c>
      <c r="K792" s="83"/>
      <c r="L792" s="85">
        <f t="shared" si="51"/>
        <v>0</v>
      </c>
      <c r="M792" s="83"/>
      <c r="N792" s="85">
        <f t="shared" si="52"/>
        <v>0</v>
      </c>
      <c r="O792" s="83"/>
      <c r="P792" s="85">
        <f t="shared" si="53"/>
        <v>0</v>
      </c>
      <c r="Q792" s="83"/>
      <c r="R792" s="377">
        <f t="shared" si="54"/>
        <v>0</v>
      </c>
      <c r="S792" s="905"/>
      <c r="T792" s="905"/>
      <c r="V792" s="174"/>
      <c r="W792" s="176"/>
    </row>
    <row r="793" spans="1:23" x14ac:dyDescent="0.25">
      <c r="A793" s="179"/>
      <c r="B793" s="209"/>
      <c r="C793" s="209"/>
      <c r="D793" s="235"/>
      <c r="E793" s="83"/>
      <c r="F793" s="648"/>
      <c r="G793" s="590"/>
      <c r="H793" s="209"/>
      <c r="I793" s="83"/>
      <c r="J793" s="85">
        <f t="shared" si="50"/>
        <v>0</v>
      </c>
      <c r="K793" s="83"/>
      <c r="L793" s="85">
        <f t="shared" si="51"/>
        <v>0</v>
      </c>
      <c r="M793" s="83"/>
      <c r="N793" s="85">
        <f t="shared" si="52"/>
        <v>0</v>
      </c>
      <c r="O793" s="83"/>
      <c r="P793" s="85">
        <f t="shared" si="53"/>
        <v>0</v>
      </c>
      <c r="Q793" s="83"/>
      <c r="R793" s="377">
        <f t="shared" si="54"/>
        <v>0</v>
      </c>
      <c r="S793" s="905"/>
      <c r="T793" s="905"/>
      <c r="V793" s="174"/>
      <c r="W793" s="176"/>
    </row>
    <row r="794" spans="1:23" x14ac:dyDescent="0.25">
      <c r="A794" s="179"/>
      <c r="B794" s="209"/>
      <c r="C794" s="209"/>
      <c r="D794" s="235"/>
      <c r="E794" s="83"/>
      <c r="F794" s="648"/>
      <c r="G794" s="590"/>
      <c r="H794" s="209"/>
      <c r="I794" s="83"/>
      <c r="J794" s="85">
        <f t="shared" si="50"/>
        <v>0</v>
      </c>
      <c r="K794" s="83"/>
      <c r="L794" s="85">
        <f t="shared" si="51"/>
        <v>0</v>
      </c>
      <c r="M794" s="83"/>
      <c r="N794" s="85">
        <f t="shared" si="52"/>
        <v>0</v>
      </c>
      <c r="O794" s="83"/>
      <c r="P794" s="85">
        <f t="shared" si="53"/>
        <v>0</v>
      </c>
      <c r="Q794" s="83"/>
      <c r="R794" s="377">
        <f t="shared" si="54"/>
        <v>0</v>
      </c>
      <c r="S794" s="905"/>
      <c r="T794" s="905"/>
      <c r="V794" s="174"/>
      <c r="W794" s="176"/>
    </row>
    <row r="795" spans="1:23" x14ac:dyDescent="0.25">
      <c r="A795" s="179"/>
      <c r="B795" s="209"/>
      <c r="C795" s="209"/>
      <c r="D795" s="235"/>
      <c r="E795" s="83"/>
      <c r="F795" s="648"/>
      <c r="G795" s="590"/>
      <c r="H795" s="209"/>
      <c r="I795" s="308"/>
      <c r="J795" s="85">
        <f t="shared" si="50"/>
        <v>0</v>
      </c>
      <c r="K795" s="83"/>
      <c r="L795" s="85">
        <f t="shared" si="51"/>
        <v>0</v>
      </c>
      <c r="M795" s="83"/>
      <c r="N795" s="85">
        <f t="shared" si="52"/>
        <v>0</v>
      </c>
      <c r="O795" s="83"/>
      <c r="P795" s="85">
        <f t="shared" si="53"/>
        <v>0</v>
      </c>
      <c r="Q795" s="83"/>
      <c r="R795" s="377">
        <f t="shared" si="54"/>
        <v>0</v>
      </c>
      <c r="S795" s="905"/>
      <c r="T795" s="905"/>
      <c r="V795" s="174"/>
      <c r="W795" s="176"/>
    </row>
    <row r="796" spans="1:23" x14ac:dyDescent="0.25">
      <c r="A796" s="179"/>
      <c r="B796" s="209"/>
      <c r="C796" s="209"/>
      <c r="D796" s="235"/>
      <c r="E796" s="83"/>
      <c r="F796" s="648"/>
      <c r="G796" s="590"/>
      <c r="H796" s="209"/>
      <c r="I796" s="308"/>
      <c r="J796" s="85">
        <f t="shared" si="50"/>
        <v>0</v>
      </c>
      <c r="K796" s="83"/>
      <c r="L796" s="85">
        <f t="shared" si="51"/>
        <v>0</v>
      </c>
      <c r="M796" s="83"/>
      <c r="N796" s="85">
        <f t="shared" si="52"/>
        <v>0</v>
      </c>
      <c r="O796" s="83"/>
      <c r="P796" s="85">
        <f t="shared" si="53"/>
        <v>0</v>
      </c>
      <c r="Q796" s="83"/>
      <c r="R796" s="377">
        <f t="shared" si="54"/>
        <v>0</v>
      </c>
      <c r="S796" s="905"/>
      <c r="T796" s="905"/>
      <c r="V796" s="174"/>
      <c r="W796" s="176"/>
    </row>
    <row r="797" spans="1:23" x14ac:dyDescent="0.25">
      <c r="A797" s="179"/>
      <c r="B797" s="209"/>
      <c r="C797" s="209"/>
      <c r="D797" s="235"/>
      <c r="E797" s="83"/>
      <c r="F797" s="648"/>
      <c r="G797" s="590"/>
      <c r="H797" s="209"/>
      <c r="I797" s="308"/>
      <c r="J797" s="85">
        <f t="shared" si="50"/>
        <v>0</v>
      </c>
      <c r="K797" s="83"/>
      <c r="L797" s="85">
        <f t="shared" si="51"/>
        <v>0</v>
      </c>
      <c r="M797" s="83"/>
      <c r="N797" s="85">
        <f t="shared" si="52"/>
        <v>0</v>
      </c>
      <c r="O797" s="83"/>
      <c r="P797" s="85">
        <f t="shared" si="53"/>
        <v>0</v>
      </c>
      <c r="Q797" s="83"/>
      <c r="R797" s="377">
        <f t="shared" si="54"/>
        <v>0</v>
      </c>
      <c r="S797" s="905"/>
      <c r="T797" s="905"/>
      <c r="V797" s="174"/>
      <c r="W797" s="176"/>
    </row>
    <row r="798" spans="1:23" x14ac:dyDescent="0.25">
      <c r="A798" s="179"/>
      <c r="B798" s="209"/>
      <c r="C798" s="209"/>
      <c r="D798" s="235"/>
      <c r="E798" s="83"/>
      <c r="F798" s="648"/>
      <c r="G798" s="590"/>
      <c r="H798" s="209"/>
      <c r="I798" s="327"/>
      <c r="J798" s="85">
        <f t="shared" si="50"/>
        <v>0</v>
      </c>
      <c r="K798" s="250"/>
      <c r="L798" s="85">
        <f t="shared" si="51"/>
        <v>0</v>
      </c>
      <c r="M798" s="250"/>
      <c r="N798" s="85">
        <f t="shared" si="52"/>
        <v>0</v>
      </c>
      <c r="O798" s="250"/>
      <c r="P798" s="85">
        <f t="shared" si="53"/>
        <v>0</v>
      </c>
      <c r="Q798" s="83"/>
      <c r="R798" s="377">
        <f t="shared" si="54"/>
        <v>0</v>
      </c>
      <c r="S798" s="905"/>
      <c r="T798" s="905"/>
      <c r="V798" s="174"/>
      <c r="W798" s="176"/>
    </row>
    <row r="799" spans="1:23" ht="15.75" thickBot="1" x14ac:dyDescent="0.3">
      <c r="A799" s="179"/>
      <c r="B799" s="184"/>
      <c r="C799" s="209"/>
      <c r="D799" s="235"/>
      <c r="E799" s="308"/>
      <c r="F799" s="602"/>
      <c r="G799" s="654"/>
      <c r="H799" s="338"/>
      <c r="I799" s="328"/>
      <c r="J799" s="879">
        <f>G799*I799</f>
        <v>0</v>
      </c>
      <c r="K799" s="593"/>
      <c r="L799" s="879">
        <f>G799*K799</f>
        <v>0</v>
      </c>
      <c r="M799" s="593"/>
      <c r="N799" s="879">
        <f>G799*M799</f>
        <v>0</v>
      </c>
      <c r="O799" s="593"/>
      <c r="P799" s="879">
        <f>G799*O799</f>
        <v>0</v>
      </c>
      <c r="Q799" s="593"/>
      <c r="R799" s="377">
        <f>G799*Q799</f>
        <v>0</v>
      </c>
      <c r="S799" s="905"/>
      <c r="T799" s="905"/>
      <c r="V799" s="174"/>
      <c r="W799" s="176"/>
    </row>
    <row r="800" spans="1:23" ht="15.75" thickBot="1" x14ac:dyDescent="0.3">
      <c r="I800" s="329">
        <f>SUM(I10:I799)</f>
        <v>261</v>
      </c>
      <c r="J800" s="259">
        <f t="shared" ref="J800:Q800" si="55">SUM(J10:J798)</f>
        <v>611.55000000000007</v>
      </c>
      <c r="K800" s="258">
        <f t="shared" si="55"/>
        <v>0</v>
      </c>
      <c r="L800" s="259">
        <f t="shared" si="55"/>
        <v>0</v>
      </c>
      <c r="M800" s="258">
        <f t="shared" si="55"/>
        <v>0</v>
      </c>
      <c r="N800" s="259">
        <f>SUM(N10:N798)</f>
        <v>0</v>
      </c>
      <c r="O800" s="258">
        <f>SUM(O10:O799)</f>
        <v>0</v>
      </c>
      <c r="P800" s="259">
        <f t="shared" si="55"/>
        <v>0</v>
      </c>
      <c r="Q800" s="132">
        <f t="shared" si="55"/>
        <v>0</v>
      </c>
      <c r="R800" s="914">
        <f>SUM(R10:R799)</f>
        <v>0</v>
      </c>
      <c r="S800" s="905"/>
      <c r="T800" s="905"/>
      <c r="U800" s="139">
        <f>SUM(U10:U799)</f>
        <v>0</v>
      </c>
      <c r="V800" s="175">
        <f>SUM(V10:V799)</f>
        <v>0</v>
      </c>
      <c r="W800" s="177">
        <f>SUM(W10:W799)</f>
        <v>0</v>
      </c>
    </row>
    <row r="801" spans="1:22" x14ac:dyDescent="0.25">
      <c r="A801"/>
      <c r="B801"/>
    </row>
    <row r="804" spans="1:22" x14ac:dyDescent="0.25">
      <c r="A804"/>
      <c r="B804"/>
      <c r="C804" s="225"/>
      <c r="D804" s="225"/>
      <c r="E804" s="225"/>
    </row>
    <row r="805" spans="1:22" ht="18.75" thickBot="1" x14ac:dyDescent="0.3">
      <c r="A805"/>
      <c r="B805"/>
      <c r="C805" s="225"/>
      <c r="D805" s="260"/>
      <c r="E805" s="225"/>
      <c r="G805" s="1131" t="s">
        <v>17950</v>
      </c>
      <c r="H805" s="1132"/>
      <c r="I805" s="1132"/>
      <c r="J805" s="1132"/>
      <c r="K805" s="1132"/>
      <c r="L805" s="1132"/>
      <c r="M805" s="1132"/>
      <c r="N805" s="1132"/>
      <c r="V805">
        <v>7</v>
      </c>
    </row>
    <row r="806" spans="1:22" ht="32.25" thickBot="1" x14ac:dyDescent="0.3">
      <c r="A806"/>
      <c r="B806"/>
      <c r="C806" s="274"/>
      <c r="D806" s="260"/>
      <c r="E806" s="225"/>
      <c r="G806" s="51" t="s">
        <v>792</v>
      </c>
      <c r="H806" s="339" t="s">
        <v>331</v>
      </c>
      <c r="I806" s="698" t="s">
        <v>725</v>
      </c>
      <c r="J806" s="906" t="s">
        <v>17972</v>
      </c>
      <c r="K806" s="907" t="s">
        <v>17973</v>
      </c>
      <c r="L806" s="906" t="s">
        <v>17974</v>
      </c>
      <c r="M806" s="908" t="s">
        <v>17976</v>
      </c>
      <c r="N806" s="909" t="s">
        <v>17977</v>
      </c>
      <c r="R806" s="132"/>
    </row>
    <row r="807" spans="1:22" ht="15.75" thickBot="1" x14ac:dyDescent="0.3">
      <c r="A807"/>
      <c r="B807"/>
      <c r="C807" s="274"/>
      <c r="D807" s="260"/>
      <c r="E807" s="225"/>
      <c r="G807" s="261">
        <v>1</v>
      </c>
      <c r="H807" s="262" t="s">
        <v>10</v>
      </c>
      <c r="I807" s="330">
        <f>SUM(I10:I307)</f>
        <v>173</v>
      </c>
      <c r="J807" s="64">
        <f>SUM(K10:K307)</f>
        <v>0</v>
      </c>
      <c r="K807" s="64">
        <f>SUM(M10:M307)</f>
        <v>0</v>
      </c>
      <c r="L807" s="263">
        <f>SUM(O10:O307)</f>
        <v>0</v>
      </c>
      <c r="M807" s="916">
        <f>SUM(Q10:Q307)</f>
        <v>0</v>
      </c>
      <c r="N807" s="85"/>
      <c r="R807" s="132"/>
    </row>
    <row r="808" spans="1:22" ht="15.75" thickBot="1" x14ac:dyDescent="0.3">
      <c r="A808"/>
      <c r="B808"/>
      <c r="C808" s="274"/>
      <c r="D808" s="260"/>
      <c r="E808" s="225"/>
      <c r="G808" s="264">
        <v>2</v>
      </c>
      <c r="H808" s="265" t="s">
        <v>332</v>
      </c>
      <c r="I808" s="331">
        <f>SUM(I308:I385)</f>
        <v>42</v>
      </c>
      <c r="J808" s="65">
        <f>SUM(K308:K385)</f>
        <v>0</v>
      </c>
      <c r="K808" s="65">
        <f>SUM(M308:M385)</f>
        <v>0</v>
      </c>
      <c r="L808" s="266">
        <f>SUM(O308:O385)</f>
        <v>0</v>
      </c>
      <c r="M808" s="917">
        <f>SUM(Q375:Q474)</f>
        <v>0</v>
      </c>
      <c r="N808" s="85"/>
      <c r="R808" s="132"/>
    </row>
    <row r="809" spans="1:22" ht="15.75" thickBot="1" x14ac:dyDescent="0.3">
      <c r="A809"/>
      <c r="B809"/>
      <c r="C809" s="274"/>
      <c r="D809" s="260"/>
      <c r="E809" s="225"/>
      <c r="G809" s="264">
        <v>3</v>
      </c>
      <c r="H809" s="265" t="s">
        <v>333</v>
      </c>
      <c r="I809" s="331">
        <f>SUM(I386:I453)</f>
        <v>17</v>
      </c>
      <c r="J809" s="65">
        <f>SUM(K386:K453)</f>
        <v>0</v>
      </c>
      <c r="K809" s="65">
        <f>SUM(M386:M453)</f>
        <v>0</v>
      </c>
      <c r="L809" s="266">
        <f>SUM(O386:O453)</f>
        <v>0</v>
      </c>
      <c r="M809" s="917">
        <f>SUM(Q386:Q453)</f>
        <v>0</v>
      </c>
      <c r="N809" s="85"/>
      <c r="R809" s="132"/>
    </row>
    <row r="810" spans="1:22" ht="15.75" thickBot="1" x14ac:dyDescent="0.3">
      <c r="A810"/>
      <c r="B810"/>
      <c r="C810" s="274"/>
      <c r="D810" s="260"/>
      <c r="E810" s="225"/>
      <c r="G810" s="264">
        <v>4</v>
      </c>
      <c r="H810" s="265" t="s">
        <v>334</v>
      </c>
      <c r="I810" s="331">
        <f>SUM(I454:I488,I497)</f>
        <v>9</v>
      </c>
      <c r="J810" s="65">
        <f>SUM(K454:K488,K497)</f>
        <v>0</v>
      </c>
      <c r="K810" s="65">
        <f>SUM(M454:M488,M497)</f>
        <v>0</v>
      </c>
      <c r="L810" s="266">
        <f>SUM(O454:O488)</f>
        <v>0</v>
      </c>
      <c r="M810" s="917">
        <f>SUM(Q454:Q488)</f>
        <v>0</v>
      </c>
      <c r="N810" s="85"/>
      <c r="R810" s="132"/>
    </row>
    <row r="811" spans="1:22" ht="15.75" thickBot="1" x14ac:dyDescent="0.3">
      <c r="A811"/>
      <c r="B811"/>
      <c r="C811" s="274"/>
      <c r="D811" s="260"/>
      <c r="E811" s="225"/>
      <c r="G811" s="264">
        <v>5</v>
      </c>
      <c r="H811" s="265" t="s">
        <v>335</v>
      </c>
      <c r="I811" s="331">
        <f>SUM(I501:I523)</f>
        <v>0</v>
      </c>
      <c r="J811" s="65">
        <f>SUM(K501:K523)</f>
        <v>0</v>
      </c>
      <c r="K811" s="65">
        <f>SUM(M501:M523)</f>
        <v>0</v>
      </c>
      <c r="L811" s="266">
        <f>SUM(O501:O523)</f>
        <v>0</v>
      </c>
      <c r="M811" s="917">
        <f>SUM(Q501:Q523)</f>
        <v>0</v>
      </c>
      <c r="N811" s="85"/>
      <c r="O811" s="224"/>
      <c r="R811" s="132"/>
    </row>
    <row r="812" spans="1:22" ht="15.75" thickBot="1" x14ac:dyDescent="0.3">
      <c r="A812"/>
      <c r="B812"/>
      <c r="C812" s="275"/>
      <c r="D812" s="260"/>
      <c r="E812" s="225"/>
      <c r="G812" s="264">
        <v>6</v>
      </c>
      <c r="H812" s="265" t="s">
        <v>336</v>
      </c>
      <c r="I812" s="331">
        <f>SUM(I490:I496,I499:I500)</f>
        <v>0</v>
      </c>
      <c r="J812" s="65">
        <f>SUM(K490:K496,K499:K500)</f>
        <v>0</v>
      </c>
      <c r="K812" s="65">
        <f>SUM(M490:M496,M499:M500)</f>
        <v>0</v>
      </c>
      <c r="L812" s="266">
        <f>SUM(O490:O496,O499:O500)</f>
        <v>0</v>
      </c>
      <c r="M812" s="917">
        <f>SUM(Q490:Q496,Q499:Q500)</f>
        <v>0</v>
      </c>
      <c r="N812" s="85"/>
      <c r="O812" s="224"/>
      <c r="R812" s="132"/>
    </row>
    <row r="813" spans="1:22" ht="26.25" thickBot="1" x14ac:dyDescent="0.3">
      <c r="A813"/>
      <c r="B813"/>
      <c r="C813" s="225"/>
      <c r="D813" s="225"/>
      <c r="E813" s="225"/>
      <c r="G813" s="264">
        <v>7</v>
      </c>
      <c r="H813" s="265" t="s">
        <v>337</v>
      </c>
      <c r="I813" s="331">
        <f>SUM(I524:I544)</f>
        <v>2</v>
      </c>
      <c r="J813" s="65">
        <f>SUM(K524:K544)</f>
        <v>0</v>
      </c>
      <c r="K813" s="65">
        <f>SUM(M524:M544)</f>
        <v>0</v>
      </c>
      <c r="L813" s="266">
        <f>SUM(O524:O530,O531,O532:O533,O534,O535,O536,O537:O543,O544)</f>
        <v>0</v>
      </c>
      <c r="M813" s="917">
        <f>SUM(Q524:Q530,Q531,Q532:Q533,Q534,Q535,Q536,Q537:Q543,Q544)</f>
        <v>0</v>
      </c>
      <c r="N813" s="85"/>
      <c r="O813" s="224"/>
      <c r="R813" s="132"/>
    </row>
    <row r="814" spans="1:22" ht="15.75" thickBot="1" x14ac:dyDescent="0.3">
      <c r="A814"/>
      <c r="B814"/>
      <c r="C814" s="225"/>
      <c r="D814" s="225"/>
      <c r="E814" s="225"/>
      <c r="G814" s="264">
        <v>8</v>
      </c>
      <c r="H814" s="265" t="s">
        <v>338</v>
      </c>
      <c r="I814" s="331">
        <f>SUM(I545:I642)</f>
        <v>10</v>
      </c>
      <c r="J814" s="65">
        <f>SUM(K545:K642)</f>
        <v>0</v>
      </c>
      <c r="K814" s="65">
        <f>SUM(M545:M642)</f>
        <v>0</v>
      </c>
      <c r="L814" s="266">
        <f>SUM(O545:O546,O547:O550,O551,O552,O554:O642)</f>
        <v>0</v>
      </c>
      <c r="M814" s="917">
        <f>SUM(Q545:Q546,Q547:Q550,Q551,Q552,Q554:Q642)</f>
        <v>0</v>
      </c>
      <c r="N814" s="85"/>
      <c r="O814" s="224"/>
      <c r="R814" s="132"/>
    </row>
    <row r="815" spans="1:22" ht="26.25" thickBot="1" x14ac:dyDescent="0.3">
      <c r="A815"/>
      <c r="B815"/>
      <c r="C815" s="225"/>
      <c r="D815" s="225"/>
      <c r="E815" s="225"/>
      <c r="G815" s="264">
        <v>9</v>
      </c>
      <c r="H815" s="265" t="s">
        <v>339</v>
      </c>
      <c r="I815" s="331">
        <f>SUM(I643:I750)</f>
        <v>8</v>
      </c>
      <c r="J815" s="65">
        <f>SUM(K643:K750)</f>
        <v>0</v>
      </c>
      <c r="K815" s="65">
        <f>SUM(M643:M750)</f>
        <v>0</v>
      </c>
      <c r="L815" s="266">
        <f>SUM(O643:O677,O679:O750)</f>
        <v>0</v>
      </c>
      <c r="M815" s="917">
        <f>SUM(Q643:Q677,Q679:Q750)</f>
        <v>0</v>
      </c>
      <c r="N815" s="85"/>
      <c r="R815" s="132"/>
    </row>
    <row r="816" spans="1:22" ht="15.75" thickBot="1" x14ac:dyDescent="0.3">
      <c r="A816"/>
      <c r="B816"/>
      <c r="G816" s="267">
        <v>10</v>
      </c>
      <c r="H816" s="268" t="s">
        <v>13</v>
      </c>
      <c r="I816" s="332">
        <f>SUM(I751:I754)</f>
        <v>0</v>
      </c>
      <c r="J816" s="66">
        <f>SUM(K751:K754)</f>
        <v>0</v>
      </c>
      <c r="K816" s="66">
        <f>SUM(M751:M754)</f>
        <v>0</v>
      </c>
      <c r="L816" s="269">
        <f>SUM(O751:O754)</f>
        <v>0</v>
      </c>
      <c r="M816" s="918">
        <f>SUM(Q751:Q754)</f>
        <v>0</v>
      </c>
      <c r="N816" s="920"/>
      <c r="R816" s="132"/>
    </row>
    <row r="817" spans="6:18" customFormat="1" ht="21" thickBot="1" x14ac:dyDescent="0.3">
      <c r="F817" s="270"/>
      <c r="G817" s="271"/>
      <c r="H817" s="633" t="s">
        <v>340</v>
      </c>
      <c r="I817" s="322">
        <f>SUM(I807:I816)</f>
        <v>261</v>
      </c>
      <c r="J817" s="48">
        <f>SUBTOTAL(9,J807:J816)</f>
        <v>0</v>
      </c>
      <c r="K817" s="48">
        <f>SUBTOTAL(9,K807:K816)</f>
        <v>0</v>
      </c>
      <c r="L817" s="272">
        <f>SUBTOTAL(9,L807:L816)</f>
        <v>0</v>
      </c>
      <c r="M817" s="919">
        <f>Q800</f>
        <v>0</v>
      </c>
      <c r="N817" s="911"/>
      <c r="O817" s="132"/>
      <c r="P817" s="218"/>
      <c r="Q817" s="132"/>
      <c r="R817" s="132"/>
    </row>
  </sheetData>
  <mergeCells count="5">
    <mergeCell ref="A2:Q2"/>
    <mergeCell ref="A3:R3"/>
    <mergeCell ref="A4:Q4"/>
    <mergeCell ref="H6:J6"/>
    <mergeCell ref="G805:N805"/>
  </mergeCells>
  <conditionalFormatting sqref="I798:I799">
    <cfRule type="iconSet" priority="6">
      <iconSet>
        <cfvo type="percent" val="0"/>
        <cfvo type="num" val="20"/>
        <cfvo type="num" val="50"/>
      </iconSet>
    </cfRule>
    <cfRule type="iconSet" priority="7">
      <iconSet>
        <cfvo type="percent" val="0"/>
        <cfvo type="num" val="20"/>
        <cfvo type="num" val="70"/>
      </iconSet>
    </cfRule>
  </conditionalFormatting>
  <conditionalFormatting sqref="H769:H799">
    <cfRule type="iconSet" priority="8">
      <iconSet>
        <cfvo type="percent" val="0"/>
        <cfvo type="num" val="20"/>
        <cfvo type="num" val="50"/>
      </iconSet>
    </cfRule>
    <cfRule type="iconSet" priority="9">
      <iconSet>
        <cfvo type="percent" val="0"/>
        <cfvo type="percent" val="20"/>
        <cfvo type="percent" val="80"/>
      </iconSet>
    </cfRule>
  </conditionalFormatting>
  <conditionalFormatting sqref="H769:H799">
    <cfRule type="iconSet" priority="10">
      <iconSet>
        <cfvo type="percent" val="0"/>
        <cfvo type="num" val="25"/>
        <cfvo type="num" val="50"/>
      </iconSet>
    </cfRule>
    <cfRule type="iconSet" priority="11">
      <iconSet>
        <cfvo type="percent" val="0"/>
        <cfvo type="num" val="0"/>
        <cfvo type="num" val="50"/>
      </iconSet>
    </cfRule>
  </conditionalFormatting>
  <conditionalFormatting sqref="F10:F19">
    <cfRule type="iconSet" priority="5">
      <iconSet iconSet="3Signs">
        <cfvo type="percent" val="0"/>
        <cfvo type="percent" val="&quot;6 MESE&quot;"/>
        <cfvo type="percent" val="&quot;1 AÑO &quot;"/>
      </iconSet>
    </cfRule>
  </conditionalFormatting>
  <conditionalFormatting sqref="H10:H23">
    <cfRule type="iconSet" priority="4">
      <iconSet>
        <cfvo type="percent" val="0"/>
        <cfvo type="num" val="33"/>
        <cfvo type="num" val="100"/>
      </iconSet>
    </cfRule>
  </conditionalFormatting>
  <conditionalFormatting sqref="H504">
    <cfRule type="iconSet" priority="2">
      <iconSet>
        <cfvo type="percent" val="0"/>
        <cfvo type="num" val="20"/>
        <cfvo type="num" val="50"/>
      </iconSet>
    </cfRule>
    <cfRule type="iconSet" priority="3">
      <iconSet>
        <cfvo type="percent" val="0"/>
        <cfvo type="percent" val="20"/>
        <cfvo type="percent" val="80"/>
      </iconSet>
    </cfRule>
  </conditionalFormatting>
  <conditionalFormatting sqref="I795:I797">
    <cfRule type="iconSet" priority="12">
      <iconSet>
        <cfvo type="percent" val="0"/>
        <cfvo type="num" val="20"/>
        <cfvo type="num" val="50"/>
      </iconSet>
    </cfRule>
    <cfRule type="iconSet" priority="13">
      <iconSet>
        <cfvo type="percent" val="0"/>
        <cfvo type="percent" val="20"/>
        <cfvo type="percent" val="80"/>
      </iconSet>
    </cfRule>
  </conditionalFormatting>
  <conditionalFormatting sqref="K10:K799">
    <cfRule type="iconSet" priority="14">
      <iconSet>
        <cfvo type="percent" val="0"/>
        <cfvo type="num" val="10"/>
        <cfvo type="num" val="50"/>
      </iconSet>
    </cfRule>
  </conditionalFormatting>
  <conditionalFormatting sqref="M10:M799">
    <cfRule type="iconSet" priority="15">
      <iconSet>
        <cfvo type="percent" val="0"/>
        <cfvo type="num" val="20"/>
        <cfvo type="num" val="50"/>
      </iconSet>
    </cfRule>
  </conditionalFormatting>
  <conditionalFormatting sqref="O10:O799">
    <cfRule type="iconSet" priority="16">
      <iconSet>
        <cfvo type="percent" val="0"/>
        <cfvo type="num" val="20"/>
        <cfvo type="num" val="50"/>
      </iconSet>
    </cfRule>
  </conditionalFormatting>
  <conditionalFormatting sqref="Q10:Q799">
    <cfRule type="iconSet" priority="17">
      <iconSet>
        <cfvo type="percent" val="0"/>
        <cfvo type="num" val="20"/>
        <cfvo type="num" val="50"/>
      </iconSet>
    </cfRule>
  </conditionalFormatting>
  <conditionalFormatting sqref="I795:I797">
    <cfRule type="iconSet" priority="18">
      <iconSet>
        <cfvo type="percent" val="0"/>
        <cfvo type="num" val="25"/>
        <cfvo type="num" val="50"/>
      </iconSet>
    </cfRule>
    <cfRule type="iconSet" priority="19">
      <iconSet>
        <cfvo type="percent" val="0"/>
        <cfvo type="num" val="0"/>
        <cfvo type="num" val="50"/>
      </iconSet>
    </cfRule>
  </conditionalFormatting>
  <conditionalFormatting sqref="H10:H768">
    <cfRule type="iconSet" priority="20">
      <iconSet>
        <cfvo type="percent" val="0"/>
        <cfvo type="num" val="20"/>
        <cfvo type="num" val="50"/>
      </iconSet>
    </cfRule>
    <cfRule type="iconSet" priority="21">
      <iconSet>
        <cfvo type="percent" val="0"/>
        <cfvo type="percent" val="20"/>
        <cfvo type="percent" val="80"/>
      </iconSet>
    </cfRule>
  </conditionalFormatting>
  <conditionalFormatting sqref="H10:H768">
    <cfRule type="iconSet" priority="22">
      <iconSet>
        <cfvo type="percent" val="0"/>
        <cfvo type="num" val="25"/>
        <cfvo type="num" val="50"/>
      </iconSet>
    </cfRule>
    <cfRule type="iconSet" priority="23">
      <iconSet>
        <cfvo type="percent" val="0"/>
        <cfvo type="num" val="0"/>
        <cfvo type="num" val="50"/>
      </iconSet>
    </cfRule>
  </conditionalFormatting>
  <conditionalFormatting sqref="I10:I794">
    <cfRule type="iconSet" priority="1">
      <iconSet>
        <cfvo type="percent" val="0"/>
        <cfvo type="num" val="20"/>
        <cfvo type="num" val="50"/>
      </iconSet>
    </cfRule>
  </conditionalFormatting>
  <pageMargins left="0.7" right="0.7" top="0.75" bottom="0.75" header="0.3" footer="0.3"/>
  <drawing r:id="rId1"/>
  <tableParts count="2">
    <tablePart r:id="rId2"/>
    <tablePart r:id="rId3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SISTEMATIZACION</vt:lpstr>
      <vt:lpstr>AUTANA</vt:lpstr>
      <vt:lpstr>INVETARIO</vt:lpstr>
      <vt:lpstr>ATABAPO</vt:lpstr>
      <vt:lpstr>RIO NEGRO</vt:lpstr>
      <vt:lpstr>ALTO PARIMA</vt:lpstr>
      <vt:lpstr>COA</vt:lpstr>
      <vt:lpstr>DISTRITO MOTOR</vt:lpstr>
      <vt:lpstr>ALMACEN</vt:lpstr>
      <vt:lpstr>SALIDAS</vt:lpstr>
      <vt:lpstr>ENTRADAS</vt:lpstr>
      <vt:lpstr>MEDICAMENTOS VENCIDOS </vt:lpstr>
      <vt:lpstr>FARMA-MOVIL</vt:lpstr>
      <vt:lpstr>Hoja2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2006-09-12T12:46:56Z</dcterms:created>
  <dcterms:modified xsi:type="dcterms:W3CDTF">2023-10-12T22:13:03Z</dcterms:modified>
</cp:coreProperties>
</file>